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各里每日需篩檢人數" sheetId="1" r:id="rId3"/>
    <sheet state="visible" name="各里每日需篩檢人數（有考慮陽性率）" sheetId="2" r:id="rId4"/>
    <sheet state="visible" name="各區加權風險人口" sheetId="3" r:id="rId5"/>
    <sheet state="visible" name="各里加權風險人口" sheetId="4" r:id="rId6"/>
    <sheet state="visible" name="陽性率" sheetId="5" r:id="rId7"/>
    <sheet state="visible" name="風險係數" sheetId="6" r:id="rId8"/>
    <sheet state="visible" name="計算係數" sheetId="7" r:id="rId9"/>
    <sheet state="visible" name="累積確診人數_量級_鄰里別" sheetId="8" r:id="rId10"/>
    <sheet state="visible" name="臺北市各里數據" sheetId="9" r:id="rId11"/>
    <sheet state="visible" name="累積人數_量級_區域別" sheetId="10" r:id="rId12"/>
    <sheet state="visible" name="依個案研判日_台北市" sheetId="11" r:id="rId13"/>
  </sheets>
  <definedNames>
    <definedName hidden="1" localSheetId="10" name="_xlnm._FilterDatabase">'依個案研判日_台北市'!$A$1:$T$14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資料來源：https://sheethub.com/ronnyvvang/人口密度資料/sql?sql=SELECT+%2A+FROM+%22ronnyvvang%2F人口密度資料%22&amp;page=69
	-Chia Ching Yu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資料來源：https://sheethub.com/ronnyvvang/人口密度資料/sql?sql=SELECT+%2A+FROM+%22ronnyvvang%2F人口密度資料%22&amp;page=69
	-Chia Ching Yu</t>
      </text>
    </comment>
  </commentList>
</comments>
</file>

<file path=xl/sharedStrings.xml><?xml version="1.0" encoding="utf-8"?>
<sst xmlns="http://schemas.openxmlformats.org/spreadsheetml/2006/main" count="6496" uniqueCount="505">
  <si>
    <t>區域代碼</t>
  </si>
  <si>
    <t>區域別</t>
  </si>
  <si>
    <t>鄰里別</t>
  </si>
  <si>
    <t>松山區</t>
  </si>
  <si>
    <t>莊敬里</t>
  </si>
  <si>
    <t>東榮里</t>
  </si>
  <si>
    <t>三民里</t>
  </si>
  <si>
    <t>新益里</t>
  </si>
  <si>
    <t>富錦里</t>
  </si>
  <si>
    <t>新東里</t>
  </si>
  <si>
    <t>富泰里</t>
  </si>
  <si>
    <t>介壽里</t>
  </si>
  <si>
    <t>精忠里</t>
  </si>
  <si>
    <t>東光里</t>
  </si>
  <si>
    <t>龍田里</t>
  </si>
  <si>
    <t>東昌里</t>
  </si>
  <si>
    <t>東勢里</t>
  </si>
  <si>
    <t>中華里</t>
  </si>
  <si>
    <t>民有里</t>
  </si>
  <si>
    <t>民福里</t>
  </si>
  <si>
    <t>慈祐里</t>
  </si>
  <si>
    <t>安平里</t>
  </si>
  <si>
    <t>鵬程里</t>
  </si>
  <si>
    <t>自強里</t>
  </si>
  <si>
    <t>吉祥里</t>
  </si>
  <si>
    <t>新聚里</t>
  </si>
  <si>
    <t>復盛里</t>
  </si>
  <si>
    <t>中正里</t>
  </si>
  <si>
    <t>中崙里</t>
  </si>
  <si>
    <t>美仁里</t>
  </si>
  <si>
    <t>吉仁里</t>
  </si>
  <si>
    <t>敦化里</t>
  </si>
  <si>
    <t>復源里</t>
  </si>
  <si>
    <t>復建里</t>
  </si>
  <si>
    <t>復勢里</t>
  </si>
  <si>
    <t>福成里</t>
  </si>
  <si>
    <t>松基里</t>
  </si>
  <si>
    <t>信義區</t>
  </si>
  <si>
    <t>西村里</t>
  </si>
  <si>
    <t>正和里</t>
  </si>
  <si>
    <t>興隆里</t>
  </si>
  <si>
    <t>中興里</t>
  </si>
  <si>
    <t>新仁里</t>
  </si>
  <si>
    <t>興雅里</t>
  </si>
  <si>
    <t>敦厚里</t>
  </si>
  <si>
    <t>廣居里</t>
  </si>
  <si>
    <t>安康里</t>
  </si>
  <si>
    <t>六藝里</t>
  </si>
  <si>
    <t>雅祥里</t>
  </si>
  <si>
    <t>五常里</t>
  </si>
  <si>
    <t>五全里</t>
  </si>
  <si>
    <t>永吉里</t>
  </si>
  <si>
    <t>長春里</t>
  </si>
  <si>
    <t>四育里</t>
  </si>
  <si>
    <t>四維里</t>
  </si>
  <si>
    <t>永春里</t>
  </si>
  <si>
    <t>富台里</t>
  </si>
  <si>
    <t>國業里</t>
  </si>
  <si>
    <t>松隆里</t>
  </si>
  <si>
    <t>松友里</t>
  </si>
  <si>
    <t>松光里</t>
  </si>
  <si>
    <t>中坡里</t>
  </si>
  <si>
    <t>中行里</t>
  </si>
  <si>
    <t>大道里</t>
  </si>
  <si>
    <t>大仁里</t>
  </si>
  <si>
    <t>景新里</t>
  </si>
  <si>
    <t>惠安里</t>
  </si>
  <si>
    <t>三張里</t>
  </si>
  <si>
    <t>三犁里</t>
  </si>
  <si>
    <t>六合里</t>
  </si>
  <si>
    <t>泰和里</t>
  </si>
  <si>
    <t>景聯里</t>
  </si>
  <si>
    <t>景勤里</t>
  </si>
  <si>
    <t>雙和里</t>
  </si>
  <si>
    <t>嘉興里</t>
  </si>
  <si>
    <t>黎順里</t>
  </si>
  <si>
    <t>黎平里</t>
  </si>
  <si>
    <t>黎忠里</t>
  </si>
  <si>
    <t>黎安里</t>
  </si>
  <si>
    <t>大安區</t>
  </si>
  <si>
    <t>德安里</t>
  </si>
  <si>
    <t>仁慈里</t>
  </si>
  <si>
    <t>和安里</t>
  </si>
  <si>
    <t>民炤里</t>
  </si>
  <si>
    <t>仁愛里</t>
  </si>
  <si>
    <t>義村里</t>
  </si>
  <si>
    <t>民輝里</t>
  </si>
  <si>
    <t>昌隆里</t>
  </si>
  <si>
    <t>誠安里</t>
  </si>
  <si>
    <t>光武里</t>
  </si>
  <si>
    <t>龍坡里</t>
  </si>
  <si>
    <t>龍泉里</t>
  </si>
  <si>
    <t>古風里</t>
  </si>
  <si>
    <t>古莊里</t>
  </si>
  <si>
    <t>龍安里</t>
  </si>
  <si>
    <t>錦安里</t>
  </si>
  <si>
    <t>福住里</t>
  </si>
  <si>
    <t>永康里</t>
  </si>
  <si>
    <t>光明里</t>
  </si>
  <si>
    <t>錦泰里</t>
  </si>
  <si>
    <t>錦華里</t>
  </si>
  <si>
    <t>龍圖里</t>
  </si>
  <si>
    <t>新龍里</t>
  </si>
  <si>
    <t>龍陣里</t>
  </si>
  <si>
    <t>龍雲里</t>
  </si>
  <si>
    <t>龍生里</t>
  </si>
  <si>
    <t>住安里</t>
  </si>
  <si>
    <t>義安里</t>
  </si>
  <si>
    <t>通化里</t>
  </si>
  <si>
    <t>通安里</t>
  </si>
  <si>
    <t>臨江里</t>
  </si>
  <si>
    <t>法治里</t>
  </si>
  <si>
    <t>全安里</t>
  </si>
  <si>
    <t>群賢里</t>
  </si>
  <si>
    <t>群英里</t>
  </si>
  <si>
    <t>虎嘯里</t>
  </si>
  <si>
    <t>臥龍里</t>
  </si>
  <si>
    <t>龍淵里</t>
  </si>
  <si>
    <t>龍門里</t>
  </si>
  <si>
    <t>大學里</t>
  </si>
  <si>
    <t>芳和里</t>
  </si>
  <si>
    <t>黎元里</t>
  </si>
  <si>
    <t>黎孝里</t>
  </si>
  <si>
    <t>黎和里</t>
  </si>
  <si>
    <t>建安里</t>
  </si>
  <si>
    <t>建倫里</t>
  </si>
  <si>
    <t>敦安里</t>
  </si>
  <si>
    <t>正聲里</t>
  </si>
  <si>
    <t>敦煌里</t>
  </si>
  <si>
    <t>華聲里</t>
  </si>
  <si>
    <t>車層里</t>
  </si>
  <si>
    <t>光信里</t>
  </si>
  <si>
    <t>學府里</t>
  </si>
  <si>
    <t>中山區</t>
  </si>
  <si>
    <t>正守里</t>
  </si>
  <si>
    <t>正義里</t>
  </si>
  <si>
    <t>正得里</t>
  </si>
  <si>
    <t>民安里</t>
  </si>
  <si>
    <t>康樂里</t>
  </si>
  <si>
    <t>中山里</t>
  </si>
  <si>
    <t>聚盛里</t>
  </si>
  <si>
    <t>集英里</t>
  </si>
  <si>
    <t>聚葉里</t>
  </si>
  <si>
    <t>恆安里</t>
  </si>
  <si>
    <t>晴光里</t>
  </si>
  <si>
    <t>圓山里</t>
  </si>
  <si>
    <t>劍潭里</t>
  </si>
  <si>
    <t>大直里</t>
  </si>
  <si>
    <t>成功里</t>
  </si>
  <si>
    <t>永安里</t>
  </si>
  <si>
    <t>大佳里</t>
  </si>
  <si>
    <t>新喜里</t>
  </si>
  <si>
    <t>新庄里</t>
  </si>
  <si>
    <t>新福里</t>
  </si>
  <si>
    <t>松江里</t>
  </si>
  <si>
    <t>新生里</t>
  </si>
  <si>
    <t>中庄里</t>
  </si>
  <si>
    <t>行政里</t>
  </si>
  <si>
    <t>行仁里</t>
  </si>
  <si>
    <t>行孝里</t>
  </si>
  <si>
    <t>下埤里</t>
  </si>
  <si>
    <t>江寧里</t>
  </si>
  <si>
    <t>江山里</t>
  </si>
  <si>
    <t>中吉里</t>
  </si>
  <si>
    <t>中原里</t>
  </si>
  <si>
    <t>興亞里</t>
  </si>
  <si>
    <t>中央里</t>
  </si>
  <si>
    <t>朱馥里</t>
  </si>
  <si>
    <t>龍洲里</t>
  </si>
  <si>
    <t>朱園里</t>
  </si>
  <si>
    <t>埤頭里</t>
  </si>
  <si>
    <t>朱崙里</t>
  </si>
  <si>
    <t>力行里</t>
  </si>
  <si>
    <t>復華里</t>
  </si>
  <si>
    <t>金泰里</t>
  </si>
  <si>
    <t>北安里</t>
  </si>
  <si>
    <t>中正區</t>
  </si>
  <si>
    <t>水源里</t>
  </si>
  <si>
    <t>富水里</t>
  </si>
  <si>
    <t>文盛里</t>
  </si>
  <si>
    <t>林興里</t>
  </si>
  <si>
    <t>河堤里</t>
  </si>
  <si>
    <t>頂東里</t>
  </si>
  <si>
    <t>網溪里</t>
  </si>
  <si>
    <t>板溪里</t>
  </si>
  <si>
    <t>螢圃里</t>
  </si>
  <si>
    <t>螢雪里</t>
  </si>
  <si>
    <t>永功里</t>
  </si>
  <si>
    <t>永昌里</t>
  </si>
  <si>
    <t>龍興里</t>
  </si>
  <si>
    <t>忠勤里</t>
  </si>
  <si>
    <t>廈安里</t>
  </si>
  <si>
    <t>愛國里</t>
  </si>
  <si>
    <t>南門里</t>
  </si>
  <si>
    <t>龍光里</t>
  </si>
  <si>
    <t>南福里</t>
  </si>
  <si>
    <t>龍福里</t>
  </si>
  <si>
    <t>新營里</t>
  </si>
  <si>
    <t>建國里</t>
  </si>
  <si>
    <t>光復里</t>
  </si>
  <si>
    <t>黎明里</t>
  </si>
  <si>
    <t>梅花里</t>
  </si>
  <si>
    <t>幸福里</t>
  </si>
  <si>
    <t>幸市里</t>
  </si>
  <si>
    <t>東門里</t>
  </si>
  <si>
    <t>文北里</t>
  </si>
  <si>
    <t>文祥里</t>
  </si>
  <si>
    <t>三愛里</t>
  </si>
  <si>
    <t>大同區</t>
  </si>
  <si>
    <t>玉泉里</t>
  </si>
  <si>
    <t>建明里</t>
  </si>
  <si>
    <t>建功里</t>
  </si>
  <si>
    <t>建泰里</t>
  </si>
  <si>
    <t>永樂里</t>
  </si>
  <si>
    <t>朝陽里</t>
  </si>
  <si>
    <t>星明里</t>
  </si>
  <si>
    <t>光能里</t>
  </si>
  <si>
    <t>大有里</t>
  </si>
  <si>
    <t>延平里</t>
  </si>
  <si>
    <t>雙連里</t>
  </si>
  <si>
    <t>南芳里</t>
  </si>
  <si>
    <t>民權里</t>
  </si>
  <si>
    <t>景星里</t>
  </si>
  <si>
    <t>隆和里</t>
  </si>
  <si>
    <t>蓬萊里</t>
  </si>
  <si>
    <t>國順里</t>
  </si>
  <si>
    <t>國慶里</t>
  </si>
  <si>
    <t>揚雅里</t>
  </si>
  <si>
    <t>斯文里</t>
  </si>
  <si>
    <t>鄰江里</t>
  </si>
  <si>
    <t>至聖里</t>
  </si>
  <si>
    <t>老師里</t>
  </si>
  <si>
    <t>重慶里</t>
  </si>
  <si>
    <t>保安里</t>
  </si>
  <si>
    <t>萬華區</t>
  </si>
  <si>
    <t>福星里</t>
  </si>
  <si>
    <t>萬壽里</t>
  </si>
  <si>
    <t>西門里</t>
  </si>
  <si>
    <t>新起里</t>
  </si>
  <si>
    <t>菜園里</t>
  </si>
  <si>
    <t>青山里</t>
  </si>
  <si>
    <t>富民里</t>
  </si>
  <si>
    <t>福音里</t>
  </si>
  <si>
    <t>仁德里</t>
  </si>
  <si>
    <t>富福里</t>
  </si>
  <si>
    <t>頂碩里</t>
  </si>
  <si>
    <t>雙園里</t>
  </si>
  <si>
    <t>新忠里</t>
  </si>
  <si>
    <t>新和里</t>
  </si>
  <si>
    <t>糖?里</t>
  </si>
  <si>
    <t>和平里</t>
  </si>
  <si>
    <t>綠堤里</t>
  </si>
  <si>
    <t>華江里</t>
  </si>
  <si>
    <t>柳鄉里</t>
  </si>
  <si>
    <t>日善里</t>
  </si>
  <si>
    <t>新安里</t>
  </si>
  <si>
    <t>忠德里</t>
  </si>
  <si>
    <t>孝德里</t>
  </si>
  <si>
    <t>和德里</t>
  </si>
  <si>
    <t>錦德里</t>
  </si>
  <si>
    <t>全德里</t>
  </si>
  <si>
    <t>保德里</t>
  </si>
  <si>
    <t>銘德里</t>
  </si>
  <si>
    <t>榮德里</t>
  </si>
  <si>
    <t>壽德里</t>
  </si>
  <si>
    <t>興德里</t>
  </si>
  <si>
    <t>華中里</t>
  </si>
  <si>
    <t>日祥里</t>
  </si>
  <si>
    <t>忠貞里</t>
  </si>
  <si>
    <t>凌霄里</t>
  </si>
  <si>
    <t>騰雲里</t>
  </si>
  <si>
    <t>文山區</t>
  </si>
  <si>
    <t>景行里</t>
  </si>
  <si>
    <t>景東里</t>
  </si>
  <si>
    <t>景美里</t>
  </si>
  <si>
    <t>景慶里</t>
  </si>
  <si>
    <t>景仁里</t>
  </si>
  <si>
    <t>景華里</t>
  </si>
  <si>
    <t>萬有里</t>
  </si>
  <si>
    <t>萬祥里</t>
  </si>
  <si>
    <t>萬隆里</t>
  </si>
  <si>
    <t>萬年里</t>
  </si>
  <si>
    <t>萬和里</t>
  </si>
  <si>
    <t>萬盛里</t>
  </si>
  <si>
    <t>興豐里</t>
  </si>
  <si>
    <t>興光里</t>
  </si>
  <si>
    <t>興家里</t>
  </si>
  <si>
    <t>興得里</t>
  </si>
  <si>
    <t>興業里</t>
  </si>
  <si>
    <t>興安里</t>
  </si>
  <si>
    <t>興福里</t>
  </si>
  <si>
    <t>興旺里</t>
  </si>
  <si>
    <t>興泰里</t>
  </si>
  <si>
    <t>興昌里</t>
  </si>
  <si>
    <t>試院里</t>
  </si>
  <si>
    <t>華興里</t>
  </si>
  <si>
    <t>明義里</t>
  </si>
  <si>
    <t>明興里</t>
  </si>
  <si>
    <t>木柵里</t>
  </si>
  <si>
    <t>木新里</t>
  </si>
  <si>
    <t>順興里</t>
  </si>
  <si>
    <t>樟林里</t>
  </si>
  <si>
    <t>樟新里</t>
  </si>
  <si>
    <t>樟腳里</t>
  </si>
  <si>
    <t>萬芳里</t>
  </si>
  <si>
    <t>博嘉里</t>
  </si>
  <si>
    <t>萬興里</t>
  </si>
  <si>
    <t>指南里</t>
  </si>
  <si>
    <t>老泉里</t>
  </si>
  <si>
    <t>忠順里</t>
  </si>
  <si>
    <t>萬美里</t>
  </si>
  <si>
    <t>政大里</t>
  </si>
  <si>
    <t>樟文里</t>
  </si>
  <si>
    <t>興邦里</t>
  </si>
  <si>
    <t>樟樹里</t>
  </si>
  <si>
    <t>南港區</t>
  </si>
  <si>
    <t>南港里</t>
  </si>
  <si>
    <t>中南里</t>
  </si>
  <si>
    <t>新富里</t>
  </si>
  <si>
    <t>三重里</t>
  </si>
  <si>
    <t>東新里</t>
  </si>
  <si>
    <t>新光里</t>
  </si>
  <si>
    <t>東明里</t>
  </si>
  <si>
    <t>西新里</t>
  </si>
  <si>
    <t>玉成里</t>
  </si>
  <si>
    <t>合成里</t>
  </si>
  <si>
    <t>成福里</t>
  </si>
  <si>
    <t>萬福里</t>
  </si>
  <si>
    <t>鴻福里</t>
  </si>
  <si>
    <t>百福里</t>
  </si>
  <si>
    <t>聯成里</t>
  </si>
  <si>
    <t>舊莊里</t>
  </si>
  <si>
    <t>中研里</t>
  </si>
  <si>
    <t>九如里</t>
  </si>
  <si>
    <t>仁福里</t>
  </si>
  <si>
    <t>重陽里</t>
  </si>
  <si>
    <t>內湖區</t>
  </si>
  <si>
    <t>西湖里</t>
  </si>
  <si>
    <t>西康里</t>
  </si>
  <si>
    <t>西安里</t>
  </si>
  <si>
    <t>港墘里</t>
  </si>
  <si>
    <t>港都里</t>
  </si>
  <si>
    <t>港富里</t>
  </si>
  <si>
    <t>港華里</t>
  </si>
  <si>
    <t>內湖里</t>
  </si>
  <si>
    <t>湖濱里</t>
  </si>
  <si>
    <t>紫星里</t>
  </si>
  <si>
    <t>大湖里</t>
  </si>
  <si>
    <t>金龍里</t>
  </si>
  <si>
    <t>金瑞里</t>
  </si>
  <si>
    <t>碧山里</t>
  </si>
  <si>
    <t>紫雲里</t>
  </si>
  <si>
    <t>清白里</t>
  </si>
  <si>
    <t>葫洲里</t>
  </si>
  <si>
    <t>紫陽里</t>
  </si>
  <si>
    <t>瑞陽里</t>
  </si>
  <si>
    <t>瑞光里</t>
  </si>
  <si>
    <t>五分里</t>
  </si>
  <si>
    <t>東湖里</t>
  </si>
  <si>
    <t>樂康里</t>
  </si>
  <si>
    <t>內溝里</t>
  </si>
  <si>
    <t>週美里</t>
  </si>
  <si>
    <t>行善里</t>
  </si>
  <si>
    <t>石潭里</t>
  </si>
  <si>
    <t>湖興里</t>
  </si>
  <si>
    <t>湖元里</t>
  </si>
  <si>
    <t>安湖里</t>
  </si>
  <si>
    <t>秀湖里</t>
  </si>
  <si>
    <t>安泰里</t>
  </si>
  <si>
    <t>金湖里</t>
  </si>
  <si>
    <t>康寧里</t>
  </si>
  <si>
    <t>明湖里</t>
  </si>
  <si>
    <t>蘆洲里</t>
  </si>
  <si>
    <t>麗山里</t>
  </si>
  <si>
    <t>寶湖里</t>
  </si>
  <si>
    <t>南湖里</t>
  </si>
  <si>
    <t>士林區</t>
  </si>
  <si>
    <t>仁勇里</t>
  </si>
  <si>
    <t>義信里</t>
  </si>
  <si>
    <t>福林里</t>
  </si>
  <si>
    <t>福德里</t>
  </si>
  <si>
    <t>福志里</t>
  </si>
  <si>
    <t>舊佳里</t>
  </si>
  <si>
    <t>福佳里</t>
  </si>
  <si>
    <t>後港里</t>
  </si>
  <si>
    <t>福中里</t>
  </si>
  <si>
    <t>前港里</t>
  </si>
  <si>
    <t>百齡里</t>
  </si>
  <si>
    <t>承德里</t>
  </si>
  <si>
    <t>福華里</t>
  </si>
  <si>
    <t>明勝里</t>
  </si>
  <si>
    <t>福順里</t>
  </si>
  <si>
    <t>富光里</t>
  </si>
  <si>
    <t>葫蘆里</t>
  </si>
  <si>
    <t>葫東里</t>
  </si>
  <si>
    <t>社子里</t>
  </si>
  <si>
    <t>社新里</t>
  </si>
  <si>
    <t>社園里</t>
  </si>
  <si>
    <t>永倫里</t>
  </si>
  <si>
    <t>福安里</t>
  </si>
  <si>
    <t>富洲里</t>
  </si>
  <si>
    <t>岩山里</t>
  </si>
  <si>
    <t>名山里</t>
  </si>
  <si>
    <t>德行里</t>
  </si>
  <si>
    <t>德華里</t>
  </si>
  <si>
    <t>聖山里</t>
  </si>
  <si>
    <t>忠誠里</t>
  </si>
  <si>
    <t>芝山里</t>
  </si>
  <si>
    <t>東山里</t>
  </si>
  <si>
    <t>三玉里</t>
  </si>
  <si>
    <t>蘭雅里</t>
  </si>
  <si>
    <t>蘭興里</t>
  </si>
  <si>
    <t>天福里</t>
  </si>
  <si>
    <t>天祿里</t>
  </si>
  <si>
    <t>天壽里</t>
  </si>
  <si>
    <t>天和里</t>
  </si>
  <si>
    <t>天山里</t>
  </si>
  <si>
    <t>天玉里</t>
  </si>
  <si>
    <t>天母里</t>
  </si>
  <si>
    <t>永福里</t>
  </si>
  <si>
    <t>公館里</t>
  </si>
  <si>
    <t>陽明里</t>
  </si>
  <si>
    <t>菁山里</t>
  </si>
  <si>
    <t>平等里</t>
  </si>
  <si>
    <t>溪山里</t>
  </si>
  <si>
    <t>翠山里</t>
  </si>
  <si>
    <t>臨溪里</t>
  </si>
  <si>
    <t>北投區</t>
  </si>
  <si>
    <t>建民里</t>
  </si>
  <si>
    <t>文林里</t>
  </si>
  <si>
    <t>石牌里</t>
  </si>
  <si>
    <t>福興里</t>
  </si>
  <si>
    <t>榮光里</t>
  </si>
  <si>
    <t>榮華里</t>
  </si>
  <si>
    <t>裕民里</t>
  </si>
  <si>
    <t>振華里</t>
  </si>
  <si>
    <t>永和里</t>
  </si>
  <si>
    <t>永欣里</t>
  </si>
  <si>
    <t>永明里</t>
  </si>
  <si>
    <t>東華里</t>
  </si>
  <si>
    <t>吉利里</t>
  </si>
  <si>
    <t>吉慶里</t>
  </si>
  <si>
    <t>尊賢里</t>
  </si>
  <si>
    <t>立賢里</t>
  </si>
  <si>
    <t>立農里</t>
  </si>
  <si>
    <t>八仙里</t>
  </si>
  <si>
    <t>洲美里</t>
  </si>
  <si>
    <t>奇岩里</t>
  </si>
  <si>
    <t>清江里</t>
  </si>
  <si>
    <t>長安里</t>
  </si>
  <si>
    <t>大同里</t>
  </si>
  <si>
    <t>溫泉里</t>
  </si>
  <si>
    <t>林泉里</t>
  </si>
  <si>
    <t>中心里</t>
  </si>
  <si>
    <t>中庸里</t>
  </si>
  <si>
    <t>開明里</t>
  </si>
  <si>
    <t>中和里</t>
  </si>
  <si>
    <t>智仁里</t>
  </si>
  <si>
    <t>秀山里</t>
  </si>
  <si>
    <t>文化里</t>
  </si>
  <si>
    <t>豐年里</t>
  </si>
  <si>
    <t>稻香里</t>
  </si>
  <si>
    <t>桃源里</t>
  </si>
  <si>
    <t>一德里</t>
  </si>
  <si>
    <t>關渡里</t>
  </si>
  <si>
    <t>泉源里</t>
  </si>
  <si>
    <t>湖山里</t>
  </si>
  <si>
    <t>大屯里</t>
  </si>
  <si>
    <t>湖田里</t>
  </si>
  <si>
    <t>資料欄位編碼</t>
  </si>
  <si>
    <t>區域編碼</t>
  </si>
  <si>
    <t>個案研判日</t>
  </si>
  <si>
    <t>人口總計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</si>
  <si>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</si>
  <si>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</si>
  <si>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</si>
  <si>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</si>
  <si>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</si>
  <si>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</si>
  <si>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</si>
  <si>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</si>
  <si>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</si>
  <si>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</si>
  <si>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</si>
  <si>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</si>
  <si>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</si>
  <si>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</si>
  <si>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</si>
  <si>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</si>
  <si>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</si>
  <si>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</si>
  <si>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</si>
  <si>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人口密度（每平方公里）</t>
  </si>
  <si>
    <t>全聯</t>
  </si>
  <si>
    <t>家樂福</t>
  </si>
  <si>
    <t>頂好</t>
  </si>
  <si>
    <t>公有市場</t>
  </si>
  <si>
    <t>宗教集會</t>
  </si>
  <si>
    <t>六十五歲以上人口</t>
  </si>
  <si>
    <t>ln_六十五歲以上人口</t>
  </si>
  <si>
    <t>人潮聚集地總數</t>
  </si>
  <si>
    <t>ln_人口密度</t>
  </si>
  <si>
    <t>指標和</t>
  </si>
  <si>
    <t>面積（平方公尺）</t>
  </si>
  <si>
    <t>總計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</si>
</sst>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name val="Arial"/>
    </font>
    <font>
      <sz val="10.0"/>
      <color/>
      <name val="Arial"/>
    </font>
    <font>
      <name val="Arial"/>
    </font>
    <font/>
    <font>
      <b/>
      <sz val="10.0"/>
      <color/>
      <name val="Arial"/>
    </font>
    <font>
      <sz val="12.0"/>
      <color rgb="FF000000"/>
      <name val="Calibri"/>
    </font>
    <font>
      <sz val="10.0"/>
    </font>
    <font>
      <sz val="10.0"/>
      <color rgb="FF000000"/>
      <name val="Calibri"/>
    </font>
    <font>
      <b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right/>
      <top/>
      <bottom style="thin">
        <color rgb="FF8EAADB"/>
      </bottom>
    </border>
    <border>
      <left/>
      <right/>
      <top/>
    </border>
    <border>
      <left/>
      <top/>
      <bottom style="thin">
        <color rgb="FF8EAADB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1" fillId="0" fontId="2" numFmtId="0" xfId="0" applyAlignment="1" applyBorder="1" applyFont="1">
      <alignment horizontal="left" vertic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horizontal="center" vertical="center"/>
    </xf>
    <xf borderId="2" fillId="2" fontId="5" numFmtId="0" xfId="0" applyAlignment="1" applyBorder="1" applyFill="1" applyFont="1">
      <alignment vertical="center"/>
    </xf>
    <xf borderId="2" fillId="0" fontId="2" numFmtId="0" xfId="0" applyAlignment="1" applyBorder="1" applyFont="1">
      <alignment horizontal="right" readingOrder="0" vertical="center"/>
    </xf>
    <xf borderId="2" fillId="0" fontId="2" numFmtId="0" xfId="0" applyAlignment="1" applyBorder="1" applyFont="1">
      <alignment horizontal="right" vertical="center"/>
    </xf>
    <xf borderId="0" fillId="0" fontId="4" numFmtId="49" xfId="0" applyAlignment="1" applyFont="1" applyNumberForma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4" numFmtId="49" xfId="0" applyFont="1" applyNumberFormat="1"/>
    <xf borderId="0" fillId="0" fontId="7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3" fontId="4" numFmtId="0" xfId="0" applyFont="1"/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3" fillId="0" fontId="2" numFmtId="0" xfId="0" applyAlignment="1" applyBorder="1" applyFont="1">
      <alignment horizontal="left" vertical="center"/>
    </xf>
    <xf borderId="0" fillId="0" fontId="10" numFmtId="0" xfId="0" applyFont="1"/>
    <xf borderId="4" fillId="2" fontId="5" numFmtId="0" xfId="0" applyAlignment="1" applyBorder="1" applyFont="1">
      <alignment vertical="center"/>
    </xf>
    <xf borderId="0" fillId="4" fontId="3" numFmtId="0" xfId="0" applyAlignment="1" applyFill="1" applyFont="1">
      <alignment horizontal="right"/>
    </xf>
    <xf borderId="0" fillId="2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>
        <v>2.0210514E7</v>
      </c>
      <c r="E1" s="2">
        <v>2.0210515E7</v>
      </c>
      <c r="F1" s="2">
        <v>2.0210516E7</v>
      </c>
      <c r="G1" s="2">
        <v>2.0210517E7</v>
      </c>
      <c r="H1" s="2">
        <v>2.0210518E7</v>
      </c>
      <c r="I1" s="2">
        <v>2.0210519E7</v>
      </c>
      <c r="J1" s="2">
        <v>2.021052E7</v>
      </c>
      <c r="K1" s="2">
        <v>2.0210521E7</v>
      </c>
      <c r="L1" s="2">
        <v>2.0210522E7</v>
      </c>
      <c r="M1" s="2">
        <v>2.0210523E7</v>
      </c>
      <c r="N1" s="2">
        <v>2.0210524E7</v>
      </c>
      <c r="O1" s="2">
        <v>2.0210525E7</v>
      </c>
      <c r="P1" s="2">
        <v>2.0210526E7</v>
      </c>
      <c r="Q1" s="2">
        <v>2.0210527E7</v>
      </c>
      <c r="R1" s="2">
        <v>2.0210528E7</v>
      </c>
      <c r="S1" s="2">
        <v>2.0210529E7</v>
      </c>
      <c r="T1" s="2">
        <v>2.021053E7</v>
      </c>
    </row>
    <row r="2">
      <c r="A2" s="3">
        <v>6.3000010002E10</v>
      </c>
      <c r="B2" s="4" t="s">
        <v>3</v>
      </c>
      <c r="C2" s="4" t="s">
        <v>4</v>
      </c>
      <c r="D2" s="5">
        <f>if(VLOOKUP($B$2:$B$457,'各區加權風險人口'!$C$2:$T$13,2,0)=0,0,VLOOKUP($B$2:$B$457,'依個案研判日_台北市'!$C$2:$T$13,2,0)*'各里加權風險人口'!E2/VLOOKUP($B$2:$B$457,'各區加權風險人口'!$C$2:$T$13,2,0)*5.5)</f>
        <v>0</v>
      </c>
      <c r="E2" s="5">
        <f>if(VLOOKUP($B$2:$B$457,'各區加權風險人口'!$C$2:$T$13,3,0)=0,0,VLOOKUP($B$2:$B$457,'依個案研判日_台北市'!$C$2:$T$13,3,0)*'各里加權風險人口'!F2/VLOOKUP($B$2:$B$457,'各區加權風險人口'!$C$2:$T$13,3,0)*5.5)</f>
        <v>0</v>
      </c>
      <c r="F2" s="5">
        <f>if(VLOOKUP($B$2:$B$457,'各區加權風險人口'!$C$2:$T$13,4,0)=0,0,VLOOKUP($B$2:$B$457,'依個案研判日_台北市'!$C$2:$T$13,4,0)*'各里加權風險人口'!G2/VLOOKUP($B$2:$B$457,'各區加權風險人口'!$C$2:$T$13,4,0)*5.5)</f>
        <v>0.1314499483</v>
      </c>
      <c r="G2" s="5">
        <f>if(VLOOKUP($B$2:$B$457,'各區加權風險人口'!$C$2:$T$13,5,0)=0,0,VLOOKUP($B$2:$B$457,'依個案研判日_台北市'!$C$2:$T$13,5,0)*'各里加權風險人口'!H2/VLOOKUP($B$2:$B$457,'各區加權風險人口'!$C$2:$T$13,5,0)*5.5)</f>
        <v>0.7886996899</v>
      </c>
      <c r="H2" s="5">
        <f>if(VLOOKUP($B$2:$B$457,'各區加權風險人口'!$C$2:$T$13,6,0)=0,0,VLOOKUP($B$2:$B$457,'依個案研判日_台北市'!$C$2:$T$13,6,0)*'各里加權風險人口'!I2/VLOOKUP($B$2:$B$457,'各區加權風險人口'!$C$2:$T$13,6,0)*5.5)</f>
        <v>0.3943498449</v>
      </c>
      <c r="I2" s="5">
        <f>if(VLOOKUP($B$2:$B$457,'各區加權風險人口'!$C$2:$T$13,7,0)=0,0,VLOOKUP($B$2:$B$457,'依個案研判日_台北市'!$C$2:$T$13,7,0)*'各里加權風險人口'!J2/VLOOKUP($B$2:$B$457,'各區加權風險人口'!$C$2:$T$13,7,0)*5.5)</f>
        <v>0.5257997932</v>
      </c>
      <c r="J2" s="5">
        <f>if(VLOOKUP($B$2:$B$457,'各區加權風險人口'!$C$2:$T$13,8,0)=0,0,VLOOKUP($B$2:$B$457,'依個案研判日_台北市'!$C$2:$T$13,8,0)*'各里加權風險人口'!K2/VLOOKUP($B$2:$B$457,'各區加權風險人口'!$C$2:$T$13,8,0)*5.5)</f>
        <v>0.2628998966</v>
      </c>
      <c r="K2" s="5">
        <f>if(VLOOKUP($B$2:$B$457,'各區加權風險人口'!$C$2:$T$13,9,0)=0,0,VLOOKUP($B$2:$B$457,'依個案研判日_台北市'!$C$2:$T$13,9,0)*'各里加權風險人口'!L2/VLOOKUP($B$2:$B$457,'各區加權風險人口'!$C$2:$T$13,9,0)*5.5)</f>
        <v>0.1314499483</v>
      </c>
      <c r="L2" s="5">
        <f>if(VLOOKUP($B$2:$B$457,'各區加權風險人口'!$C$2:$T$13,10,0)=0,0,VLOOKUP($B$2:$B$457,'依個案研判日_台北市'!$C$2:$T$13,10,0)*'各里加權風險人口'!M2/VLOOKUP($B$2:$B$457,'各區加權風險人口'!$C$2:$T$13,10,0)*5.5)</f>
        <v>1.314499483</v>
      </c>
      <c r="M2" s="5">
        <f>if(VLOOKUP($B$2:$B$457,'各區加權風險人口'!$C$2:$T$13,11,0)=0,0,VLOOKUP($B$2:$B$457,'依個案研判日_台北市'!$C$2:$T$13,11,0)*'各里加權風險人口'!N2/VLOOKUP($B$2:$B$457,'各區加權風險人口'!$C$2:$T$13,11,0)*5.5)</f>
        <v>0.3943498449</v>
      </c>
      <c r="N2" s="5">
        <f>if(VLOOKUP($B$2:$B$457,'各區加權風險人口'!$C$2:$T$13,12,0)=0,0,VLOOKUP($B$2:$B$457,'依個案研判日_台北市'!$C$2:$T$13,12,0)*'各里加權風險人口'!O2/VLOOKUP($B$2:$B$457,'各區加權風險人口'!$C$2:$T$13,12,0)*5.5)</f>
        <v>1.57739938</v>
      </c>
      <c r="O2" s="5">
        <f>if(VLOOKUP($B$2:$B$457,'各區加權風險人口'!$C$2:$T$13,13,0)=0,0,VLOOKUP($B$2:$B$457,'依個案研判日_台北市'!$C$2:$T$13,13,0)*'各里加權風險人口'!P2/VLOOKUP($B$2:$B$457,'各區加權風險人口'!$C$2:$T$13,13,0)*5.5)</f>
        <v>0.5257997932</v>
      </c>
      <c r="P2" s="5">
        <f>if(VLOOKUP($B$2:$B$457,'各區加權風險人口'!$C$2:$T$13,14,0)=0,0,VLOOKUP($B$2:$B$457,'依個案研判日_台北市'!$C$2:$T$13,14,0)*'各里加權風險人口'!Q2/VLOOKUP($B$2:$B$457,'各區加權風險人口'!$C$2:$T$13,14,0)*5.5)</f>
        <v>1.051599586</v>
      </c>
      <c r="Q2" s="5">
        <f>if(VLOOKUP($B$2:$B$457,'各區加權風險人口'!$C$2:$T$13,15,0)=0,0,VLOOKUP($B$2:$B$457,'依個案研判日_台北市'!$C$2:$T$13,15,0)*'各里加權風險人口'!R2/VLOOKUP($B$2:$B$457,'各區加權風險人口'!$C$2:$T$13,15,0)*5.5)</f>
        <v>1.183049535</v>
      </c>
      <c r="R2" s="5">
        <f>if(VLOOKUP($B$2:$B$457,'各區加權風險人口'!$C$2:$T$13,16,0)=0,0,VLOOKUP($B$2:$B$457,'依個案研判日_台北市'!$C$2:$T$13,16,0)*'各里加權風險人口'!S2/VLOOKUP($B$2:$B$457,'各區加權風險人口'!$C$2:$T$13,16,0)*5.5)</f>
        <v>1.051599586</v>
      </c>
      <c r="S2" s="5">
        <f>if(VLOOKUP($B$2:$B$457,'各區加權風險人口'!$C$2:$T$13,17,0)=0,0,VLOOKUP($B$2:$B$457,'依個案研判日_台北市'!$C$2:$T$13,17,0)*'各里加權風險人口'!T2/VLOOKUP($B$2:$B$457,'各區加權風險人口'!$C$2:$T$13,17,0)*5.5)</f>
        <v>1.57739938</v>
      </c>
      <c r="T2" s="5">
        <f>if(VLOOKUP($B$2:$B$457,'各區加權風險人口'!$C$2:$T$13,18,0)=0,0,VLOOKUP($B$2:$B$457,'依個案研判日_台北市'!$C$2:$T$13,18,0)*'各里加權風險人口'!U2/VLOOKUP($B$2:$B$457,'各區加權風險人口'!$C$2:$T$13,18,0)*5.5)</f>
        <v>0.3943498449</v>
      </c>
    </row>
    <row r="3">
      <c r="A3" s="3">
        <v>6.3000010003E10</v>
      </c>
      <c r="B3" s="4" t="s">
        <v>3</v>
      </c>
      <c r="C3" s="4" t="s">
        <v>5</v>
      </c>
      <c r="D3" s="5">
        <f>if(VLOOKUP($B$2:$B$457,'各區加權風險人口'!$C$2:$T$13,2,0)=0,0,VLOOKUP($B$2:$B$457,'依個案研判日_台北市'!$C$2:$T$13,2,0)*'各里加權風險人口'!E3/VLOOKUP($B$2:$B$457,'各區加權風險人口'!$C$2:$T$13,2,0)*5.5)</f>
        <v>0</v>
      </c>
      <c r="E3" s="5">
        <f>if(VLOOKUP($B$2:$B$457,'各區加權風險人口'!$C$2:$T$13,3,0)=0,0,VLOOKUP($B$2:$B$457,'依個案研判日_台北市'!$C$2:$T$13,3,0)*'各里加權風險人口'!F3/VLOOKUP($B$2:$B$457,'各區加權風險人口'!$C$2:$T$13,3,0)*5.5)</f>
        <v>0</v>
      </c>
      <c r="F3" s="5">
        <f>if(VLOOKUP($B$2:$B$457,'各區加權風險人口'!$C$2:$T$13,4,0)=0,0,VLOOKUP($B$2:$B$457,'依個案研判日_台北市'!$C$2:$T$13,4,0)*'各里加權風險人口'!G3/VLOOKUP($B$2:$B$457,'各區加權風險人口'!$C$2:$T$13,4,0)*5.5)</f>
        <v>0.2242059115</v>
      </c>
      <c r="G3" s="5">
        <f>if(VLOOKUP($B$2:$B$457,'各區加權風險人口'!$C$2:$T$13,5,0)=0,0,VLOOKUP($B$2:$B$457,'依個案研判日_台北市'!$C$2:$T$13,5,0)*'各里加權風險人口'!H3/VLOOKUP($B$2:$B$457,'各區加權風險人口'!$C$2:$T$13,5,0)*5.5)</f>
        <v>1.345235469</v>
      </c>
      <c r="H3" s="5">
        <f>if(VLOOKUP($B$2:$B$457,'各區加權風險人口'!$C$2:$T$13,6,0)=0,0,VLOOKUP($B$2:$B$457,'依個案研判日_台北市'!$C$2:$T$13,6,0)*'各里加權風險人口'!I3/VLOOKUP($B$2:$B$457,'各區加權風險人口'!$C$2:$T$13,6,0)*5.5)</f>
        <v>0.6726177346</v>
      </c>
      <c r="I3" s="5">
        <f>if(VLOOKUP($B$2:$B$457,'各區加權風險人口'!$C$2:$T$13,7,0)=0,0,VLOOKUP($B$2:$B$457,'依個案研判日_台北市'!$C$2:$T$13,7,0)*'各里加權風險人口'!J3/VLOOKUP($B$2:$B$457,'各區加權風險人口'!$C$2:$T$13,7,0)*5.5)</f>
        <v>0.8968236461</v>
      </c>
      <c r="J3" s="5">
        <f>if(VLOOKUP($B$2:$B$457,'各區加權風險人口'!$C$2:$T$13,8,0)=0,0,VLOOKUP($B$2:$B$457,'依個案研判日_台北市'!$C$2:$T$13,8,0)*'各里加權風險人口'!K3/VLOOKUP($B$2:$B$457,'各區加權風險人口'!$C$2:$T$13,8,0)*5.5)</f>
        <v>0.4484118231</v>
      </c>
      <c r="K3" s="5">
        <f>if(VLOOKUP($B$2:$B$457,'各區加權風險人口'!$C$2:$T$13,9,0)=0,0,VLOOKUP($B$2:$B$457,'依個案研判日_台北市'!$C$2:$T$13,9,0)*'各里加權風險人口'!L3/VLOOKUP($B$2:$B$457,'各區加權風險人口'!$C$2:$T$13,9,0)*5.5)</f>
        <v>0.2242059115</v>
      </c>
      <c r="L3" s="5">
        <f>if(VLOOKUP($B$2:$B$457,'各區加權風險人口'!$C$2:$T$13,10,0)=0,0,VLOOKUP($B$2:$B$457,'依個案研判日_台北市'!$C$2:$T$13,10,0)*'各里加權風險人口'!M3/VLOOKUP($B$2:$B$457,'各區加權風險人口'!$C$2:$T$13,10,0)*5.5)</f>
        <v>2.242059115</v>
      </c>
      <c r="M3" s="5">
        <f>if(VLOOKUP($B$2:$B$457,'各區加權風險人口'!$C$2:$T$13,11,0)=0,0,VLOOKUP($B$2:$B$457,'依個案研判日_台北市'!$C$2:$T$13,11,0)*'各里加權風險人口'!N3/VLOOKUP($B$2:$B$457,'各區加權風險人口'!$C$2:$T$13,11,0)*5.5)</f>
        <v>0.6726177346</v>
      </c>
      <c r="N3" s="5">
        <f>if(VLOOKUP($B$2:$B$457,'各區加權風險人口'!$C$2:$T$13,12,0)=0,0,VLOOKUP($B$2:$B$457,'依個案研判日_台北市'!$C$2:$T$13,12,0)*'各里加權風險人口'!O3/VLOOKUP($B$2:$B$457,'各區加權風險人口'!$C$2:$T$13,12,0)*5.5)</f>
        <v>2.690470938</v>
      </c>
      <c r="O3" s="5">
        <f>if(VLOOKUP($B$2:$B$457,'各區加權風險人口'!$C$2:$T$13,13,0)=0,0,VLOOKUP($B$2:$B$457,'依個案研判日_台北市'!$C$2:$T$13,13,0)*'各里加權風險人口'!P3/VLOOKUP($B$2:$B$457,'各區加權風險人口'!$C$2:$T$13,13,0)*5.5)</f>
        <v>0.8968236461</v>
      </c>
      <c r="P3" s="5">
        <f>if(VLOOKUP($B$2:$B$457,'各區加權風險人口'!$C$2:$T$13,14,0)=0,0,VLOOKUP($B$2:$B$457,'依個案研判日_台北市'!$C$2:$T$13,14,0)*'各里加權風險人口'!Q3/VLOOKUP($B$2:$B$457,'各區加權風險人口'!$C$2:$T$13,14,0)*5.5)</f>
        <v>1.793647292</v>
      </c>
      <c r="Q3" s="5">
        <f>if(VLOOKUP($B$2:$B$457,'各區加權風險人口'!$C$2:$T$13,15,0)=0,0,VLOOKUP($B$2:$B$457,'依個案研判日_台北市'!$C$2:$T$13,15,0)*'各里加權風險人口'!R3/VLOOKUP($B$2:$B$457,'各區加權風險人口'!$C$2:$T$13,15,0)*5.5)</f>
        <v>2.017853204</v>
      </c>
      <c r="R3" s="5">
        <f>if(VLOOKUP($B$2:$B$457,'各區加權風險人口'!$C$2:$T$13,16,0)=0,0,VLOOKUP($B$2:$B$457,'依個案研判日_台北市'!$C$2:$T$13,16,0)*'各里加權風險人口'!S3/VLOOKUP($B$2:$B$457,'各區加權風險人口'!$C$2:$T$13,16,0)*5.5)</f>
        <v>1.793647292</v>
      </c>
      <c r="S3" s="5">
        <f>if(VLOOKUP($B$2:$B$457,'各區加權風險人口'!$C$2:$T$13,17,0)=0,0,VLOOKUP($B$2:$B$457,'依個案研判日_台北市'!$C$2:$T$13,17,0)*'各里加權風險人口'!T3/VLOOKUP($B$2:$B$457,'各區加權風險人口'!$C$2:$T$13,17,0)*5.5)</f>
        <v>2.690470938</v>
      </c>
      <c r="T3" s="5">
        <f>if(VLOOKUP($B$2:$B$457,'各區加權風險人口'!$C$2:$T$13,18,0)=0,0,VLOOKUP($B$2:$B$457,'依個案研判日_台北市'!$C$2:$T$13,18,0)*'各里加權風險人口'!U3/VLOOKUP($B$2:$B$457,'各區加權風險人口'!$C$2:$T$13,18,0)*5.5)</f>
        <v>0.6726177346</v>
      </c>
    </row>
    <row r="4">
      <c r="A4" s="3">
        <v>6.3000010004E10</v>
      </c>
      <c r="B4" s="4" t="s">
        <v>3</v>
      </c>
      <c r="C4" s="4" t="s">
        <v>6</v>
      </c>
      <c r="D4" s="5">
        <f>if(VLOOKUP($B$2:$B$457,'各區加權風險人口'!$C$2:$T$13,2,0)=0,0,VLOOKUP($B$2:$B$457,'依個案研判日_台北市'!$C$2:$T$13,2,0)*'各里加權風險人口'!E4/VLOOKUP($B$2:$B$457,'各區加權風險人口'!$C$2:$T$13,2,0)*5.5)</f>
        <v>0</v>
      </c>
      <c r="E4" s="5">
        <f>if(VLOOKUP($B$2:$B$457,'各區加權風險人口'!$C$2:$T$13,3,0)=0,0,VLOOKUP($B$2:$B$457,'依個案研判日_台北市'!$C$2:$T$13,3,0)*'各里加權風險人口'!F4/VLOOKUP($B$2:$B$457,'各區加權風險人口'!$C$2:$T$13,3,0)*5.5)</f>
        <v>0</v>
      </c>
      <c r="F4" s="5">
        <f>if(VLOOKUP($B$2:$B$457,'各區加權風險人口'!$C$2:$T$13,4,0)=0,0,VLOOKUP($B$2:$B$457,'依個案研判日_台北市'!$C$2:$T$13,4,0)*'各里加權風險人口'!G4/VLOOKUP($B$2:$B$457,'各區加權風險人口'!$C$2:$T$13,4,0)*5.5)</f>
        <v>0.1880585843</v>
      </c>
      <c r="G4" s="5">
        <f>if(VLOOKUP($B$2:$B$457,'各區加權風險人口'!$C$2:$T$13,5,0)=0,0,VLOOKUP($B$2:$B$457,'依個案研判日_台北市'!$C$2:$T$13,5,0)*'各里加權風險人口'!H4/VLOOKUP($B$2:$B$457,'各區加權風險人口'!$C$2:$T$13,5,0)*5.5)</f>
        <v>1.128351506</v>
      </c>
      <c r="H4" s="5">
        <f>if(VLOOKUP($B$2:$B$457,'各區加權風險人口'!$C$2:$T$13,6,0)=0,0,VLOOKUP($B$2:$B$457,'依個案研判日_台北市'!$C$2:$T$13,6,0)*'各里加權風險人口'!I4/VLOOKUP($B$2:$B$457,'各區加權風險人口'!$C$2:$T$13,6,0)*5.5)</f>
        <v>0.5641757529</v>
      </c>
      <c r="I4" s="5">
        <f>if(VLOOKUP($B$2:$B$457,'各區加權風險人口'!$C$2:$T$13,7,0)=0,0,VLOOKUP($B$2:$B$457,'依個案研判日_台北市'!$C$2:$T$13,7,0)*'各里加權風險人口'!J4/VLOOKUP($B$2:$B$457,'各區加權風險人口'!$C$2:$T$13,7,0)*5.5)</f>
        <v>0.7522343373</v>
      </c>
      <c r="J4" s="5">
        <f>if(VLOOKUP($B$2:$B$457,'各區加權風險人口'!$C$2:$T$13,8,0)=0,0,VLOOKUP($B$2:$B$457,'依個案研判日_台北市'!$C$2:$T$13,8,0)*'各里加權風險人口'!K4/VLOOKUP($B$2:$B$457,'各區加權風險人口'!$C$2:$T$13,8,0)*5.5)</f>
        <v>0.3761171686</v>
      </c>
      <c r="K4" s="5">
        <f>if(VLOOKUP($B$2:$B$457,'各區加權風險人口'!$C$2:$T$13,9,0)=0,0,VLOOKUP($B$2:$B$457,'依個案研判日_台北市'!$C$2:$T$13,9,0)*'各里加權風險人口'!L4/VLOOKUP($B$2:$B$457,'各區加權風險人口'!$C$2:$T$13,9,0)*5.5)</f>
        <v>0.1880585843</v>
      </c>
      <c r="L4" s="5">
        <f>if(VLOOKUP($B$2:$B$457,'各區加權風險人口'!$C$2:$T$13,10,0)=0,0,VLOOKUP($B$2:$B$457,'依個案研判日_台北市'!$C$2:$T$13,10,0)*'各里加權風險人口'!M4/VLOOKUP($B$2:$B$457,'各區加權風險人口'!$C$2:$T$13,10,0)*5.5)</f>
        <v>1.880585843</v>
      </c>
      <c r="M4" s="5">
        <f>if(VLOOKUP($B$2:$B$457,'各區加權風險人口'!$C$2:$T$13,11,0)=0,0,VLOOKUP($B$2:$B$457,'依個案研判日_台北市'!$C$2:$T$13,11,0)*'各里加權風險人口'!N4/VLOOKUP($B$2:$B$457,'各區加權風險人口'!$C$2:$T$13,11,0)*5.5)</f>
        <v>0.5641757529</v>
      </c>
      <c r="N4" s="5">
        <f>if(VLOOKUP($B$2:$B$457,'各區加權風險人口'!$C$2:$T$13,12,0)=0,0,VLOOKUP($B$2:$B$457,'依個案研判日_台北市'!$C$2:$T$13,12,0)*'各里加權風險人口'!O4/VLOOKUP($B$2:$B$457,'各區加權風險人口'!$C$2:$T$13,12,0)*5.5)</f>
        <v>2.256703012</v>
      </c>
      <c r="O4" s="5">
        <f>if(VLOOKUP($B$2:$B$457,'各區加權風險人口'!$C$2:$T$13,13,0)=0,0,VLOOKUP($B$2:$B$457,'依個案研判日_台北市'!$C$2:$T$13,13,0)*'各里加權風險人口'!P4/VLOOKUP($B$2:$B$457,'各區加權風險人口'!$C$2:$T$13,13,0)*5.5)</f>
        <v>0.7522343373</v>
      </c>
      <c r="P4" s="5">
        <f>if(VLOOKUP($B$2:$B$457,'各區加權風險人口'!$C$2:$T$13,14,0)=0,0,VLOOKUP($B$2:$B$457,'依個案研判日_台北市'!$C$2:$T$13,14,0)*'各里加權風險人口'!Q4/VLOOKUP($B$2:$B$457,'各區加權風險人口'!$C$2:$T$13,14,0)*5.5)</f>
        <v>1.504468675</v>
      </c>
      <c r="Q4" s="5">
        <f>if(VLOOKUP($B$2:$B$457,'各區加權風險人口'!$C$2:$T$13,15,0)=0,0,VLOOKUP($B$2:$B$457,'依個案研判日_台北市'!$C$2:$T$13,15,0)*'各里加權風險人口'!R4/VLOOKUP($B$2:$B$457,'各區加權風險人口'!$C$2:$T$13,15,0)*5.5)</f>
        <v>1.692527259</v>
      </c>
      <c r="R4" s="5">
        <f>if(VLOOKUP($B$2:$B$457,'各區加權風險人口'!$C$2:$T$13,16,0)=0,0,VLOOKUP($B$2:$B$457,'依個案研判日_台北市'!$C$2:$T$13,16,0)*'各里加權風險人口'!S4/VLOOKUP($B$2:$B$457,'各區加權風險人口'!$C$2:$T$13,16,0)*5.5)</f>
        <v>1.504468675</v>
      </c>
      <c r="S4" s="5">
        <f>if(VLOOKUP($B$2:$B$457,'各區加權風險人口'!$C$2:$T$13,17,0)=0,0,VLOOKUP($B$2:$B$457,'依個案研判日_台北市'!$C$2:$T$13,17,0)*'各里加權風險人口'!T4/VLOOKUP($B$2:$B$457,'各區加權風險人口'!$C$2:$T$13,17,0)*5.5)</f>
        <v>2.256703012</v>
      </c>
      <c r="T4" s="5">
        <f>if(VLOOKUP($B$2:$B$457,'各區加權風險人口'!$C$2:$T$13,18,0)=0,0,VLOOKUP($B$2:$B$457,'依個案研判日_台北市'!$C$2:$T$13,18,0)*'各里加權風險人口'!U4/VLOOKUP($B$2:$B$457,'各區加權風險人口'!$C$2:$T$13,18,0)*5.5)</f>
        <v>0.5641757529</v>
      </c>
    </row>
    <row r="5">
      <c r="A5" s="3">
        <v>6.3000010005E10</v>
      </c>
      <c r="B5" s="4" t="s">
        <v>3</v>
      </c>
      <c r="C5" s="4" t="s">
        <v>7</v>
      </c>
      <c r="D5" s="5">
        <f>if(VLOOKUP($B$2:$B$457,'各區加權風險人口'!$C$2:$T$13,2,0)=0,0,VLOOKUP($B$2:$B$457,'依個案研判日_台北市'!$C$2:$T$13,2,0)*'各里加權風險人口'!E5/VLOOKUP($B$2:$B$457,'各區加權風險人口'!$C$2:$T$13,2,0)*5.5)</f>
        <v>0</v>
      </c>
      <c r="E5" s="5">
        <f>if(VLOOKUP($B$2:$B$457,'各區加權風險人口'!$C$2:$T$13,3,0)=0,0,VLOOKUP($B$2:$B$457,'依個案研判日_台北市'!$C$2:$T$13,3,0)*'各里加權風險人口'!F5/VLOOKUP($B$2:$B$457,'各區加權風險人口'!$C$2:$T$13,3,0)*5.5)</f>
        <v>0</v>
      </c>
      <c r="F5" s="5">
        <f>if(VLOOKUP($B$2:$B$457,'各區加權風險人口'!$C$2:$T$13,4,0)=0,0,VLOOKUP($B$2:$B$457,'依個案研判日_台北市'!$C$2:$T$13,4,0)*'各里加權風險人口'!G5/VLOOKUP($B$2:$B$457,'各區加權風險人口'!$C$2:$T$13,4,0)*5.5)</f>
        <v>0.1175596029</v>
      </c>
      <c r="G5" s="5">
        <f>if(VLOOKUP($B$2:$B$457,'各區加權風險人口'!$C$2:$T$13,5,0)=0,0,VLOOKUP($B$2:$B$457,'依個案研判日_台北市'!$C$2:$T$13,5,0)*'各里加權風險人口'!H5/VLOOKUP($B$2:$B$457,'各區加權風險人口'!$C$2:$T$13,5,0)*5.5)</f>
        <v>0.7053576172</v>
      </c>
      <c r="H5" s="5">
        <f>if(VLOOKUP($B$2:$B$457,'各區加權風險人口'!$C$2:$T$13,6,0)=0,0,VLOOKUP($B$2:$B$457,'依個案研判日_台北市'!$C$2:$T$13,6,0)*'各里加權風險人口'!I5/VLOOKUP($B$2:$B$457,'各區加權風險人口'!$C$2:$T$13,6,0)*5.5)</f>
        <v>0.3526788086</v>
      </c>
      <c r="I5" s="5">
        <f>if(VLOOKUP($B$2:$B$457,'各區加權風險人口'!$C$2:$T$13,7,0)=0,0,VLOOKUP($B$2:$B$457,'依個案研判日_台北市'!$C$2:$T$13,7,0)*'各里加權風險人口'!J5/VLOOKUP($B$2:$B$457,'各區加權風險人口'!$C$2:$T$13,7,0)*5.5)</f>
        <v>0.4702384115</v>
      </c>
      <c r="J5" s="5">
        <f>if(VLOOKUP($B$2:$B$457,'各區加權風險人口'!$C$2:$T$13,8,0)=0,0,VLOOKUP($B$2:$B$457,'依個案研判日_台北市'!$C$2:$T$13,8,0)*'各里加權風險人口'!K5/VLOOKUP($B$2:$B$457,'各區加權風險人口'!$C$2:$T$13,8,0)*5.5)</f>
        <v>0.2351192057</v>
      </c>
      <c r="K5" s="5">
        <f>if(VLOOKUP($B$2:$B$457,'各區加權風險人口'!$C$2:$T$13,9,0)=0,0,VLOOKUP($B$2:$B$457,'依個案研判日_台北市'!$C$2:$T$13,9,0)*'各里加權風險人口'!L5/VLOOKUP($B$2:$B$457,'各區加權風險人口'!$C$2:$T$13,9,0)*5.5)</f>
        <v>0.1175596029</v>
      </c>
      <c r="L5" s="5">
        <f>if(VLOOKUP($B$2:$B$457,'各區加權風險人口'!$C$2:$T$13,10,0)=0,0,VLOOKUP($B$2:$B$457,'依個案研判日_台北市'!$C$2:$T$13,10,0)*'各里加權風險人口'!M5/VLOOKUP($B$2:$B$457,'各區加權風險人口'!$C$2:$T$13,10,0)*5.5)</f>
        <v>1.175596029</v>
      </c>
      <c r="M5" s="5">
        <f>if(VLOOKUP($B$2:$B$457,'各區加權風險人口'!$C$2:$T$13,11,0)=0,0,VLOOKUP($B$2:$B$457,'依個案研判日_台北市'!$C$2:$T$13,11,0)*'各里加權風險人口'!N5/VLOOKUP($B$2:$B$457,'各區加權風險人口'!$C$2:$T$13,11,0)*5.5)</f>
        <v>0.3526788086</v>
      </c>
      <c r="N5" s="5">
        <f>if(VLOOKUP($B$2:$B$457,'各區加權風險人口'!$C$2:$T$13,12,0)=0,0,VLOOKUP($B$2:$B$457,'依個案研判日_台北市'!$C$2:$T$13,12,0)*'各里加權風險人口'!O5/VLOOKUP($B$2:$B$457,'各區加權風險人口'!$C$2:$T$13,12,0)*5.5)</f>
        <v>1.410715234</v>
      </c>
      <c r="O5" s="5">
        <f>if(VLOOKUP($B$2:$B$457,'各區加權風險人口'!$C$2:$T$13,13,0)=0,0,VLOOKUP($B$2:$B$457,'依個案研判日_台北市'!$C$2:$T$13,13,0)*'各里加權風險人口'!P5/VLOOKUP($B$2:$B$457,'各區加權風險人口'!$C$2:$T$13,13,0)*5.5)</f>
        <v>0.4702384115</v>
      </c>
      <c r="P5" s="5">
        <f>if(VLOOKUP($B$2:$B$457,'各區加權風險人口'!$C$2:$T$13,14,0)=0,0,VLOOKUP($B$2:$B$457,'依個案研判日_台北市'!$C$2:$T$13,14,0)*'各里加權風險人口'!Q5/VLOOKUP($B$2:$B$457,'各區加權風險人口'!$C$2:$T$13,14,0)*5.5)</f>
        <v>0.940476823</v>
      </c>
      <c r="Q5" s="5">
        <f>if(VLOOKUP($B$2:$B$457,'各區加權風險人口'!$C$2:$T$13,15,0)=0,0,VLOOKUP($B$2:$B$457,'依個案研判日_台北市'!$C$2:$T$13,15,0)*'各里加權風險人口'!R5/VLOOKUP($B$2:$B$457,'各區加權風險人口'!$C$2:$T$13,15,0)*5.5)</f>
        <v>1.058036426</v>
      </c>
      <c r="R5" s="5">
        <f>if(VLOOKUP($B$2:$B$457,'各區加權風險人口'!$C$2:$T$13,16,0)=0,0,VLOOKUP($B$2:$B$457,'依個案研判日_台北市'!$C$2:$T$13,16,0)*'各里加權風險人口'!S5/VLOOKUP($B$2:$B$457,'各區加權風險人口'!$C$2:$T$13,16,0)*5.5)</f>
        <v>0.940476823</v>
      </c>
      <c r="S5" s="5">
        <f>if(VLOOKUP($B$2:$B$457,'各區加權風險人口'!$C$2:$T$13,17,0)=0,0,VLOOKUP($B$2:$B$457,'依個案研判日_台北市'!$C$2:$T$13,17,0)*'各里加權風險人口'!T5/VLOOKUP($B$2:$B$457,'各區加權風險人口'!$C$2:$T$13,17,0)*5.5)</f>
        <v>1.410715234</v>
      </c>
      <c r="T5" s="5">
        <f>if(VLOOKUP($B$2:$B$457,'各區加權風險人口'!$C$2:$T$13,18,0)=0,0,VLOOKUP($B$2:$B$457,'依個案研判日_台北市'!$C$2:$T$13,18,0)*'各里加權風險人口'!U5/VLOOKUP($B$2:$B$457,'各區加權風險人口'!$C$2:$T$13,18,0)*5.5)</f>
        <v>0.3526788086</v>
      </c>
    </row>
    <row r="6">
      <c r="A6" s="3">
        <v>6.3000010006E10</v>
      </c>
      <c r="B6" s="4" t="s">
        <v>3</v>
      </c>
      <c r="C6" s="4" t="s">
        <v>8</v>
      </c>
      <c r="D6" s="5">
        <f>if(VLOOKUP($B$2:$B$457,'各區加權風險人口'!$C$2:$T$13,2,0)=0,0,VLOOKUP($B$2:$B$457,'依個案研判日_台北市'!$C$2:$T$13,2,0)*'各里加權風險人口'!E6/VLOOKUP($B$2:$B$457,'各區加權風險人口'!$C$2:$T$13,2,0)*5.5)</f>
        <v>0</v>
      </c>
      <c r="E6" s="5">
        <f>if(VLOOKUP($B$2:$B$457,'各區加權風險人口'!$C$2:$T$13,3,0)=0,0,VLOOKUP($B$2:$B$457,'依個案研判日_台北市'!$C$2:$T$13,3,0)*'各里加權風險人口'!F6/VLOOKUP($B$2:$B$457,'各區加權風險人口'!$C$2:$T$13,3,0)*5.5)</f>
        <v>0</v>
      </c>
      <c r="F6" s="5">
        <f>if(VLOOKUP($B$2:$B$457,'各區加權風險人口'!$C$2:$T$13,4,0)=0,0,VLOOKUP($B$2:$B$457,'依個案研判日_台北市'!$C$2:$T$13,4,0)*'各里加權風險人口'!G6/VLOOKUP($B$2:$B$457,'各區加權風險人口'!$C$2:$T$13,4,0)*5.5)</f>
        <v>0.1440028121</v>
      </c>
      <c r="G6" s="5">
        <f>if(VLOOKUP($B$2:$B$457,'各區加權風險人口'!$C$2:$T$13,5,0)=0,0,VLOOKUP($B$2:$B$457,'依個案研判日_台北市'!$C$2:$T$13,5,0)*'各里加權風險人口'!H6/VLOOKUP($B$2:$B$457,'各區加權風險人口'!$C$2:$T$13,5,0)*5.5)</f>
        <v>0.8640168728</v>
      </c>
      <c r="H6" s="5">
        <f>if(VLOOKUP($B$2:$B$457,'各區加權風險人口'!$C$2:$T$13,6,0)=0,0,VLOOKUP($B$2:$B$457,'依個案研判日_台北市'!$C$2:$T$13,6,0)*'各里加權風險人口'!I6/VLOOKUP($B$2:$B$457,'各區加權風險人口'!$C$2:$T$13,6,0)*5.5)</f>
        <v>0.4320084364</v>
      </c>
      <c r="I6" s="5">
        <f>if(VLOOKUP($B$2:$B$457,'各區加權風險人口'!$C$2:$T$13,7,0)=0,0,VLOOKUP($B$2:$B$457,'依個案研判日_台北市'!$C$2:$T$13,7,0)*'各里加權風險人口'!J6/VLOOKUP($B$2:$B$457,'各區加權風險人口'!$C$2:$T$13,7,0)*5.5)</f>
        <v>0.5760112486</v>
      </c>
      <c r="J6" s="5">
        <f>if(VLOOKUP($B$2:$B$457,'各區加權風險人口'!$C$2:$T$13,8,0)=0,0,VLOOKUP($B$2:$B$457,'依個案研判日_台北市'!$C$2:$T$13,8,0)*'各里加權風險人口'!K6/VLOOKUP($B$2:$B$457,'各區加權風險人口'!$C$2:$T$13,8,0)*5.5)</f>
        <v>0.2880056243</v>
      </c>
      <c r="K6" s="5">
        <f>if(VLOOKUP($B$2:$B$457,'各區加權風險人口'!$C$2:$T$13,9,0)=0,0,VLOOKUP($B$2:$B$457,'依個案研判日_台北市'!$C$2:$T$13,9,0)*'各里加權風險人口'!L6/VLOOKUP($B$2:$B$457,'各區加權風險人口'!$C$2:$T$13,9,0)*5.5)</f>
        <v>0.1440028121</v>
      </c>
      <c r="L6" s="5">
        <f>if(VLOOKUP($B$2:$B$457,'各區加權風險人口'!$C$2:$T$13,10,0)=0,0,VLOOKUP($B$2:$B$457,'依個案研判日_台北市'!$C$2:$T$13,10,0)*'各里加權風險人口'!M6/VLOOKUP($B$2:$B$457,'各區加權風險人口'!$C$2:$T$13,10,0)*5.5)</f>
        <v>1.440028121</v>
      </c>
      <c r="M6" s="5">
        <f>if(VLOOKUP($B$2:$B$457,'各區加權風險人口'!$C$2:$T$13,11,0)=0,0,VLOOKUP($B$2:$B$457,'依個案研判日_台北市'!$C$2:$T$13,11,0)*'各里加權風險人口'!N6/VLOOKUP($B$2:$B$457,'各區加權風險人口'!$C$2:$T$13,11,0)*5.5)</f>
        <v>0.4320084364</v>
      </c>
      <c r="N6" s="5">
        <f>if(VLOOKUP($B$2:$B$457,'各區加權風險人口'!$C$2:$T$13,12,0)=0,0,VLOOKUP($B$2:$B$457,'依個案研判日_台北市'!$C$2:$T$13,12,0)*'各里加權風險人口'!O6/VLOOKUP($B$2:$B$457,'各區加權風險人口'!$C$2:$T$13,12,0)*5.5)</f>
        <v>1.728033746</v>
      </c>
      <c r="O6" s="5">
        <f>if(VLOOKUP($B$2:$B$457,'各區加權風險人口'!$C$2:$T$13,13,0)=0,0,VLOOKUP($B$2:$B$457,'依個案研判日_台北市'!$C$2:$T$13,13,0)*'各里加權風險人口'!P6/VLOOKUP($B$2:$B$457,'各區加權風險人口'!$C$2:$T$13,13,0)*5.5)</f>
        <v>0.5760112486</v>
      </c>
      <c r="P6" s="5">
        <f>if(VLOOKUP($B$2:$B$457,'各區加權風險人口'!$C$2:$T$13,14,0)=0,0,VLOOKUP($B$2:$B$457,'依個案研判日_台北市'!$C$2:$T$13,14,0)*'各里加權風險人口'!Q6/VLOOKUP($B$2:$B$457,'各區加權風險人口'!$C$2:$T$13,14,0)*5.5)</f>
        <v>1.152022497</v>
      </c>
      <c r="Q6" s="5">
        <f>if(VLOOKUP($B$2:$B$457,'各區加權風險人口'!$C$2:$T$13,15,0)=0,0,VLOOKUP($B$2:$B$457,'依個案研判日_台北市'!$C$2:$T$13,15,0)*'各里加權風險人口'!R6/VLOOKUP($B$2:$B$457,'各區加權風險人口'!$C$2:$T$13,15,0)*5.5)</f>
        <v>1.296025309</v>
      </c>
      <c r="R6" s="5">
        <f>if(VLOOKUP($B$2:$B$457,'各區加權風險人口'!$C$2:$T$13,16,0)=0,0,VLOOKUP($B$2:$B$457,'依個案研判日_台北市'!$C$2:$T$13,16,0)*'各里加權風險人口'!S6/VLOOKUP($B$2:$B$457,'各區加權風險人口'!$C$2:$T$13,16,0)*5.5)</f>
        <v>1.152022497</v>
      </c>
      <c r="S6" s="5">
        <f>if(VLOOKUP($B$2:$B$457,'各區加權風險人口'!$C$2:$T$13,17,0)=0,0,VLOOKUP($B$2:$B$457,'依個案研判日_台北市'!$C$2:$T$13,17,0)*'各里加權風險人口'!T6/VLOOKUP($B$2:$B$457,'各區加權風險人口'!$C$2:$T$13,17,0)*5.5)</f>
        <v>1.728033746</v>
      </c>
      <c r="T6" s="5">
        <f>if(VLOOKUP($B$2:$B$457,'各區加權風險人口'!$C$2:$T$13,18,0)=0,0,VLOOKUP($B$2:$B$457,'依個案研判日_台北市'!$C$2:$T$13,18,0)*'各里加權風險人口'!U6/VLOOKUP($B$2:$B$457,'各區加權風險人口'!$C$2:$T$13,18,0)*5.5)</f>
        <v>0.4320084364</v>
      </c>
    </row>
    <row r="7">
      <c r="A7" s="3">
        <v>6.3000010007E10</v>
      </c>
      <c r="B7" s="4" t="s">
        <v>3</v>
      </c>
      <c r="C7" s="4" t="s">
        <v>9</v>
      </c>
      <c r="D7" s="5">
        <f>if(VLOOKUP($B$2:$B$457,'各區加權風險人口'!$C$2:$T$13,2,0)=0,0,VLOOKUP($B$2:$B$457,'依個案研判日_台北市'!$C$2:$T$13,2,0)*'各里加權風險人口'!E7/VLOOKUP($B$2:$B$457,'各區加權風險人口'!$C$2:$T$13,2,0)*5.5)</f>
        <v>0</v>
      </c>
      <c r="E7" s="5">
        <f>if(VLOOKUP($B$2:$B$457,'各區加權風險人口'!$C$2:$T$13,3,0)=0,0,VLOOKUP($B$2:$B$457,'依個案研判日_台北市'!$C$2:$T$13,3,0)*'各里加權風險人口'!F7/VLOOKUP($B$2:$B$457,'各區加權風險人口'!$C$2:$T$13,3,0)*5.5)</f>
        <v>0</v>
      </c>
      <c r="F7" s="5">
        <f>if(VLOOKUP($B$2:$B$457,'各區加權風險人口'!$C$2:$T$13,4,0)=0,0,VLOOKUP($B$2:$B$457,'依個案研判日_台北市'!$C$2:$T$13,4,0)*'各里加權風險人口'!G7/VLOOKUP($B$2:$B$457,'各區加權風險人口'!$C$2:$T$13,4,0)*5.5)</f>
        <v>0.1287980426</v>
      </c>
      <c r="G7" s="5">
        <f>if(VLOOKUP($B$2:$B$457,'各區加權風險人口'!$C$2:$T$13,5,0)=0,0,VLOOKUP($B$2:$B$457,'依個案研判日_台北市'!$C$2:$T$13,5,0)*'各里加權風險人口'!H7/VLOOKUP($B$2:$B$457,'各區加權風險人口'!$C$2:$T$13,5,0)*5.5)</f>
        <v>0.7727882559</v>
      </c>
      <c r="H7" s="5">
        <f>if(VLOOKUP($B$2:$B$457,'各區加權風險人口'!$C$2:$T$13,6,0)=0,0,VLOOKUP($B$2:$B$457,'依個案研判日_台北市'!$C$2:$T$13,6,0)*'各里加權風險人口'!I7/VLOOKUP($B$2:$B$457,'各區加權風險人口'!$C$2:$T$13,6,0)*5.5)</f>
        <v>0.3863941279</v>
      </c>
      <c r="I7" s="5">
        <f>if(VLOOKUP($B$2:$B$457,'各區加權風險人口'!$C$2:$T$13,7,0)=0,0,VLOOKUP($B$2:$B$457,'依個案研判日_台北市'!$C$2:$T$13,7,0)*'各里加權風險人口'!J7/VLOOKUP($B$2:$B$457,'各區加權風險人口'!$C$2:$T$13,7,0)*5.5)</f>
        <v>0.5151921706</v>
      </c>
      <c r="J7" s="5">
        <f>if(VLOOKUP($B$2:$B$457,'各區加權風險人口'!$C$2:$T$13,8,0)=0,0,VLOOKUP($B$2:$B$457,'依個案研判日_台北市'!$C$2:$T$13,8,0)*'各里加權風險人口'!K7/VLOOKUP($B$2:$B$457,'各區加權風險人口'!$C$2:$T$13,8,0)*5.5)</f>
        <v>0.2575960853</v>
      </c>
      <c r="K7" s="5">
        <f>if(VLOOKUP($B$2:$B$457,'各區加權風險人口'!$C$2:$T$13,9,0)=0,0,VLOOKUP($B$2:$B$457,'依個案研判日_台北市'!$C$2:$T$13,9,0)*'各里加權風險人口'!L7/VLOOKUP($B$2:$B$457,'各區加權風險人口'!$C$2:$T$13,9,0)*5.5)</f>
        <v>0.1287980426</v>
      </c>
      <c r="L7" s="5">
        <f>if(VLOOKUP($B$2:$B$457,'各區加權風險人口'!$C$2:$T$13,10,0)=0,0,VLOOKUP($B$2:$B$457,'依個案研判日_台北市'!$C$2:$T$13,10,0)*'各里加權風險人口'!M7/VLOOKUP($B$2:$B$457,'各區加權風險人口'!$C$2:$T$13,10,0)*5.5)</f>
        <v>1.287980426</v>
      </c>
      <c r="M7" s="5">
        <f>if(VLOOKUP($B$2:$B$457,'各區加權風險人口'!$C$2:$T$13,11,0)=0,0,VLOOKUP($B$2:$B$457,'依個案研判日_台北市'!$C$2:$T$13,11,0)*'各里加權風險人口'!N7/VLOOKUP($B$2:$B$457,'各區加權風險人口'!$C$2:$T$13,11,0)*5.5)</f>
        <v>0.3863941279</v>
      </c>
      <c r="N7" s="5">
        <f>if(VLOOKUP($B$2:$B$457,'各區加權風險人口'!$C$2:$T$13,12,0)=0,0,VLOOKUP($B$2:$B$457,'依個案研判日_台北市'!$C$2:$T$13,12,0)*'各里加權風險人口'!O7/VLOOKUP($B$2:$B$457,'各區加權風險人口'!$C$2:$T$13,12,0)*5.5)</f>
        <v>1.545576512</v>
      </c>
      <c r="O7" s="5">
        <f>if(VLOOKUP($B$2:$B$457,'各區加權風險人口'!$C$2:$T$13,13,0)=0,0,VLOOKUP($B$2:$B$457,'依個案研判日_台北市'!$C$2:$T$13,13,0)*'各里加權風險人口'!P7/VLOOKUP($B$2:$B$457,'各區加權風險人口'!$C$2:$T$13,13,0)*5.5)</f>
        <v>0.5151921706</v>
      </c>
      <c r="P7" s="5">
        <f>if(VLOOKUP($B$2:$B$457,'各區加權風險人口'!$C$2:$T$13,14,0)=0,0,VLOOKUP($B$2:$B$457,'依個案研判日_台北市'!$C$2:$T$13,14,0)*'各里加權風險人口'!Q7/VLOOKUP($B$2:$B$457,'各區加權風險人口'!$C$2:$T$13,14,0)*5.5)</f>
        <v>1.030384341</v>
      </c>
      <c r="Q7" s="5">
        <f>if(VLOOKUP($B$2:$B$457,'各區加權風險人口'!$C$2:$T$13,15,0)=0,0,VLOOKUP($B$2:$B$457,'依個案研判日_台北市'!$C$2:$T$13,15,0)*'各里加權風險人口'!R7/VLOOKUP($B$2:$B$457,'各區加權風險人口'!$C$2:$T$13,15,0)*5.5)</f>
        <v>1.159182384</v>
      </c>
      <c r="R7" s="5">
        <f>if(VLOOKUP($B$2:$B$457,'各區加權風險人口'!$C$2:$T$13,16,0)=0,0,VLOOKUP($B$2:$B$457,'依個案研判日_台北市'!$C$2:$T$13,16,0)*'各里加權風險人口'!S7/VLOOKUP($B$2:$B$457,'各區加權風險人口'!$C$2:$T$13,16,0)*5.5)</f>
        <v>1.030384341</v>
      </c>
      <c r="S7" s="5">
        <f>if(VLOOKUP($B$2:$B$457,'各區加權風險人口'!$C$2:$T$13,17,0)=0,0,VLOOKUP($B$2:$B$457,'依個案研判日_台北市'!$C$2:$T$13,17,0)*'各里加權風險人口'!T7/VLOOKUP($B$2:$B$457,'各區加權風險人口'!$C$2:$T$13,17,0)*5.5)</f>
        <v>1.545576512</v>
      </c>
      <c r="T7" s="5">
        <f>if(VLOOKUP($B$2:$B$457,'各區加權風險人口'!$C$2:$T$13,18,0)=0,0,VLOOKUP($B$2:$B$457,'依個案研判日_台北市'!$C$2:$T$13,18,0)*'各里加權風險人口'!U7/VLOOKUP($B$2:$B$457,'各區加權風險人口'!$C$2:$T$13,18,0)*5.5)</f>
        <v>0.3863941279</v>
      </c>
    </row>
    <row r="8">
      <c r="A8" s="3">
        <v>6.3000010008E10</v>
      </c>
      <c r="B8" s="4" t="s">
        <v>3</v>
      </c>
      <c r="C8" s="4" t="s">
        <v>10</v>
      </c>
      <c r="D8" s="5">
        <f>if(VLOOKUP($B$2:$B$457,'各區加權風險人口'!$C$2:$T$13,2,0)=0,0,VLOOKUP($B$2:$B$457,'依個案研判日_台北市'!$C$2:$T$13,2,0)*'各里加權風險人口'!E8/VLOOKUP($B$2:$B$457,'各區加權風險人口'!$C$2:$T$13,2,0)*5.5)</f>
        <v>0</v>
      </c>
      <c r="E8" s="5">
        <f>if(VLOOKUP($B$2:$B$457,'各區加權風險人口'!$C$2:$T$13,3,0)=0,0,VLOOKUP($B$2:$B$457,'依個案研判日_台北市'!$C$2:$T$13,3,0)*'各里加權風險人口'!F8/VLOOKUP($B$2:$B$457,'各區加權風險人口'!$C$2:$T$13,3,0)*5.5)</f>
        <v>0</v>
      </c>
      <c r="F8" s="5">
        <f>if(VLOOKUP($B$2:$B$457,'各區加權風險人口'!$C$2:$T$13,4,0)=0,0,VLOOKUP($B$2:$B$457,'依個案研判日_台北市'!$C$2:$T$13,4,0)*'各里加權風險人口'!G8/VLOOKUP($B$2:$B$457,'各區加權風險人口'!$C$2:$T$13,4,0)*5.5)</f>
        <v>0.1244369205</v>
      </c>
      <c r="G8" s="5">
        <f>if(VLOOKUP($B$2:$B$457,'各區加權風險人口'!$C$2:$T$13,5,0)=0,0,VLOOKUP($B$2:$B$457,'依個案研判日_台北市'!$C$2:$T$13,5,0)*'各里加權風險人口'!H8/VLOOKUP($B$2:$B$457,'各區加權風險人口'!$C$2:$T$13,5,0)*5.5)</f>
        <v>0.7466215228</v>
      </c>
      <c r="H8" s="5">
        <f>if(VLOOKUP($B$2:$B$457,'各區加權風險人口'!$C$2:$T$13,6,0)=0,0,VLOOKUP($B$2:$B$457,'依個案研判日_台北市'!$C$2:$T$13,6,0)*'各里加權風險人口'!I8/VLOOKUP($B$2:$B$457,'各區加權風險人口'!$C$2:$T$13,6,0)*5.5)</f>
        <v>0.3733107614</v>
      </c>
      <c r="I8" s="5">
        <f>if(VLOOKUP($B$2:$B$457,'各區加權風險人口'!$C$2:$T$13,7,0)=0,0,VLOOKUP($B$2:$B$457,'依個案研判日_台北市'!$C$2:$T$13,7,0)*'各里加權風險人口'!J8/VLOOKUP($B$2:$B$457,'各區加權風險人口'!$C$2:$T$13,7,0)*5.5)</f>
        <v>0.4977476819</v>
      </c>
      <c r="J8" s="5">
        <f>if(VLOOKUP($B$2:$B$457,'各區加權風險人口'!$C$2:$T$13,8,0)=0,0,VLOOKUP($B$2:$B$457,'依個案研判日_台北市'!$C$2:$T$13,8,0)*'各里加權風險人口'!K8/VLOOKUP($B$2:$B$457,'各區加權風險人口'!$C$2:$T$13,8,0)*5.5)</f>
        <v>0.2488738409</v>
      </c>
      <c r="K8" s="5">
        <f>if(VLOOKUP($B$2:$B$457,'各區加權風險人口'!$C$2:$T$13,9,0)=0,0,VLOOKUP($B$2:$B$457,'依個案研判日_台北市'!$C$2:$T$13,9,0)*'各里加權風險人口'!L8/VLOOKUP($B$2:$B$457,'各區加權風險人口'!$C$2:$T$13,9,0)*5.5)</f>
        <v>0.1244369205</v>
      </c>
      <c r="L8" s="5">
        <f>if(VLOOKUP($B$2:$B$457,'各區加權風險人口'!$C$2:$T$13,10,0)=0,0,VLOOKUP($B$2:$B$457,'依個案研判日_台北市'!$C$2:$T$13,10,0)*'各里加權風險人口'!M8/VLOOKUP($B$2:$B$457,'各區加權風險人口'!$C$2:$T$13,10,0)*5.5)</f>
        <v>1.244369205</v>
      </c>
      <c r="M8" s="5">
        <f>if(VLOOKUP($B$2:$B$457,'各區加權風險人口'!$C$2:$T$13,11,0)=0,0,VLOOKUP($B$2:$B$457,'依個案研判日_台北市'!$C$2:$T$13,11,0)*'各里加權風險人口'!N8/VLOOKUP($B$2:$B$457,'各區加權風險人口'!$C$2:$T$13,11,0)*5.5)</f>
        <v>0.3733107614</v>
      </c>
      <c r="N8" s="5">
        <f>if(VLOOKUP($B$2:$B$457,'各區加權風險人口'!$C$2:$T$13,12,0)=0,0,VLOOKUP($B$2:$B$457,'依個案研判日_台北市'!$C$2:$T$13,12,0)*'各里加權風險人口'!O8/VLOOKUP($B$2:$B$457,'各區加權風險人口'!$C$2:$T$13,12,0)*5.5)</f>
        <v>1.493243046</v>
      </c>
      <c r="O8" s="5">
        <f>if(VLOOKUP($B$2:$B$457,'各區加權風險人口'!$C$2:$T$13,13,0)=0,0,VLOOKUP($B$2:$B$457,'依個案研判日_台北市'!$C$2:$T$13,13,0)*'各里加權風險人口'!P8/VLOOKUP($B$2:$B$457,'各區加權風險人口'!$C$2:$T$13,13,0)*5.5)</f>
        <v>0.4977476819</v>
      </c>
      <c r="P8" s="5">
        <f>if(VLOOKUP($B$2:$B$457,'各區加權風險人口'!$C$2:$T$13,14,0)=0,0,VLOOKUP($B$2:$B$457,'依個案研判日_台北市'!$C$2:$T$13,14,0)*'各里加權風險人口'!Q8/VLOOKUP($B$2:$B$457,'各區加權風險人口'!$C$2:$T$13,14,0)*5.5)</f>
        <v>0.9954953637</v>
      </c>
      <c r="Q8" s="5">
        <f>if(VLOOKUP($B$2:$B$457,'各區加權風險人口'!$C$2:$T$13,15,0)=0,0,VLOOKUP($B$2:$B$457,'依個案研判日_台北市'!$C$2:$T$13,15,0)*'各里加權風險人口'!R8/VLOOKUP($B$2:$B$457,'各區加權風險人口'!$C$2:$T$13,15,0)*5.5)</f>
        <v>1.119932284</v>
      </c>
      <c r="R8" s="5">
        <f>if(VLOOKUP($B$2:$B$457,'各區加權風險人口'!$C$2:$T$13,16,0)=0,0,VLOOKUP($B$2:$B$457,'依個案研判日_台北市'!$C$2:$T$13,16,0)*'各里加權風險人口'!S8/VLOOKUP($B$2:$B$457,'各區加權風險人口'!$C$2:$T$13,16,0)*5.5)</f>
        <v>0.9954953637</v>
      </c>
      <c r="S8" s="5">
        <f>if(VLOOKUP($B$2:$B$457,'各區加權風險人口'!$C$2:$T$13,17,0)=0,0,VLOOKUP($B$2:$B$457,'依個案研判日_台北市'!$C$2:$T$13,17,0)*'各里加權風險人口'!T8/VLOOKUP($B$2:$B$457,'各區加權風險人口'!$C$2:$T$13,17,0)*5.5)</f>
        <v>1.493243046</v>
      </c>
      <c r="T8" s="5">
        <f>if(VLOOKUP($B$2:$B$457,'各區加權風險人口'!$C$2:$T$13,18,0)=0,0,VLOOKUP($B$2:$B$457,'依個案研判日_台北市'!$C$2:$T$13,18,0)*'各里加權風險人口'!U8/VLOOKUP($B$2:$B$457,'各區加權風險人口'!$C$2:$T$13,18,0)*5.5)</f>
        <v>0.3733107614</v>
      </c>
    </row>
    <row r="9">
      <c r="A9" s="3">
        <v>6.3000010009E10</v>
      </c>
      <c r="B9" s="4" t="s">
        <v>3</v>
      </c>
      <c r="C9" s="4" t="s">
        <v>11</v>
      </c>
      <c r="D9" s="5">
        <f>if(VLOOKUP($B$2:$B$457,'各區加權風險人口'!$C$2:$T$13,2,0)=0,0,VLOOKUP($B$2:$B$457,'依個案研判日_台北市'!$C$2:$T$13,2,0)*'各里加權風險人口'!E9/VLOOKUP($B$2:$B$457,'各區加權風險人口'!$C$2:$T$13,2,0)*5.5)</f>
        <v>0</v>
      </c>
      <c r="E9" s="5">
        <f>if(VLOOKUP($B$2:$B$457,'各區加權風險人口'!$C$2:$T$13,3,0)=0,0,VLOOKUP($B$2:$B$457,'依個案研判日_台北市'!$C$2:$T$13,3,0)*'各里加權風險人口'!F9/VLOOKUP($B$2:$B$457,'各區加權風險人口'!$C$2:$T$13,3,0)*5.5)</f>
        <v>0</v>
      </c>
      <c r="F9" s="5">
        <f>if(VLOOKUP($B$2:$B$457,'各區加權風險人口'!$C$2:$T$13,4,0)=0,0,VLOOKUP($B$2:$B$457,'依個案研判日_台北市'!$C$2:$T$13,4,0)*'各里加權風險人口'!G9/VLOOKUP($B$2:$B$457,'各區加權風險人口'!$C$2:$T$13,4,0)*5.5)</f>
        <v>0.1208214274</v>
      </c>
      <c r="G9" s="5">
        <f>if(VLOOKUP($B$2:$B$457,'各區加權風險人口'!$C$2:$T$13,5,0)=0,0,VLOOKUP($B$2:$B$457,'依個案研判日_台北市'!$C$2:$T$13,5,0)*'各里加權風險人口'!H9/VLOOKUP($B$2:$B$457,'各區加權風險人口'!$C$2:$T$13,5,0)*5.5)</f>
        <v>0.7249285644</v>
      </c>
      <c r="H9" s="5">
        <f>if(VLOOKUP($B$2:$B$457,'各區加權風險人口'!$C$2:$T$13,6,0)=0,0,VLOOKUP($B$2:$B$457,'依個案研判日_台北市'!$C$2:$T$13,6,0)*'各里加權風險人口'!I9/VLOOKUP($B$2:$B$457,'各區加權風險人口'!$C$2:$T$13,6,0)*5.5)</f>
        <v>0.3624642822</v>
      </c>
      <c r="I9" s="5">
        <f>if(VLOOKUP($B$2:$B$457,'各區加權風險人口'!$C$2:$T$13,7,0)=0,0,VLOOKUP($B$2:$B$457,'依個案研判日_台北市'!$C$2:$T$13,7,0)*'各里加權風險人口'!J9/VLOOKUP($B$2:$B$457,'各區加權風險人口'!$C$2:$T$13,7,0)*5.5)</f>
        <v>0.4832857096</v>
      </c>
      <c r="J9" s="5">
        <f>if(VLOOKUP($B$2:$B$457,'各區加權風險人口'!$C$2:$T$13,8,0)=0,0,VLOOKUP($B$2:$B$457,'依個案研判日_台北市'!$C$2:$T$13,8,0)*'各里加權風險人口'!K9/VLOOKUP($B$2:$B$457,'各區加權風險人口'!$C$2:$T$13,8,0)*5.5)</f>
        <v>0.2416428548</v>
      </c>
      <c r="K9" s="5">
        <f>if(VLOOKUP($B$2:$B$457,'各區加權風險人口'!$C$2:$T$13,9,0)=0,0,VLOOKUP($B$2:$B$457,'依個案研判日_台北市'!$C$2:$T$13,9,0)*'各里加權風險人口'!L9/VLOOKUP($B$2:$B$457,'各區加權風險人口'!$C$2:$T$13,9,0)*5.5)</f>
        <v>0.1208214274</v>
      </c>
      <c r="L9" s="5">
        <f>if(VLOOKUP($B$2:$B$457,'各區加權風險人口'!$C$2:$T$13,10,0)=0,0,VLOOKUP($B$2:$B$457,'依個案研判日_台北市'!$C$2:$T$13,10,0)*'各里加權風險人口'!M9/VLOOKUP($B$2:$B$457,'各區加權風險人口'!$C$2:$T$13,10,0)*5.5)</f>
        <v>1.208214274</v>
      </c>
      <c r="M9" s="5">
        <f>if(VLOOKUP($B$2:$B$457,'各區加權風險人口'!$C$2:$T$13,11,0)=0,0,VLOOKUP($B$2:$B$457,'依個案研判日_台北市'!$C$2:$T$13,11,0)*'各里加權風險人口'!N9/VLOOKUP($B$2:$B$457,'各區加權風險人口'!$C$2:$T$13,11,0)*5.5)</f>
        <v>0.3624642822</v>
      </c>
      <c r="N9" s="5">
        <f>if(VLOOKUP($B$2:$B$457,'各區加權風險人口'!$C$2:$T$13,12,0)=0,0,VLOOKUP($B$2:$B$457,'依個案研判日_台北市'!$C$2:$T$13,12,0)*'各里加權風險人口'!O9/VLOOKUP($B$2:$B$457,'各區加權風險人口'!$C$2:$T$13,12,0)*5.5)</f>
        <v>1.449857129</v>
      </c>
      <c r="O9" s="5">
        <f>if(VLOOKUP($B$2:$B$457,'各區加權風險人口'!$C$2:$T$13,13,0)=0,0,VLOOKUP($B$2:$B$457,'依個案研判日_台北市'!$C$2:$T$13,13,0)*'各里加權風險人口'!P9/VLOOKUP($B$2:$B$457,'各區加權風險人口'!$C$2:$T$13,13,0)*5.5)</f>
        <v>0.4832857096</v>
      </c>
      <c r="P9" s="5">
        <f>if(VLOOKUP($B$2:$B$457,'各區加權風險人口'!$C$2:$T$13,14,0)=0,0,VLOOKUP($B$2:$B$457,'依個案研判日_台北市'!$C$2:$T$13,14,0)*'各里加權風險人口'!Q9/VLOOKUP($B$2:$B$457,'各區加權風險人口'!$C$2:$T$13,14,0)*5.5)</f>
        <v>0.9665714192</v>
      </c>
      <c r="Q9" s="5">
        <f>if(VLOOKUP($B$2:$B$457,'各區加權風險人口'!$C$2:$T$13,15,0)=0,0,VLOOKUP($B$2:$B$457,'依個案研判日_台北市'!$C$2:$T$13,15,0)*'各里加權風險人口'!R9/VLOOKUP($B$2:$B$457,'各區加權風險人口'!$C$2:$T$13,15,0)*5.5)</f>
        <v>1.087392847</v>
      </c>
      <c r="R9" s="5">
        <f>if(VLOOKUP($B$2:$B$457,'各區加權風險人口'!$C$2:$T$13,16,0)=0,0,VLOOKUP($B$2:$B$457,'依個案研判日_台北市'!$C$2:$T$13,16,0)*'各里加權風險人口'!S9/VLOOKUP($B$2:$B$457,'各區加權風險人口'!$C$2:$T$13,16,0)*5.5)</f>
        <v>0.9665714192</v>
      </c>
      <c r="S9" s="5">
        <f>if(VLOOKUP($B$2:$B$457,'各區加權風險人口'!$C$2:$T$13,17,0)=0,0,VLOOKUP($B$2:$B$457,'依個案研判日_台北市'!$C$2:$T$13,17,0)*'各里加權風險人口'!T9/VLOOKUP($B$2:$B$457,'各區加權風險人口'!$C$2:$T$13,17,0)*5.5)</f>
        <v>1.449857129</v>
      </c>
      <c r="T9" s="5">
        <f>if(VLOOKUP($B$2:$B$457,'各區加權風險人口'!$C$2:$T$13,18,0)=0,0,VLOOKUP($B$2:$B$457,'依個案研判日_台北市'!$C$2:$T$13,18,0)*'各里加權風險人口'!U9/VLOOKUP($B$2:$B$457,'各區加權風險人口'!$C$2:$T$13,18,0)*5.5)</f>
        <v>0.3624642822</v>
      </c>
    </row>
    <row r="10">
      <c r="A10" s="3">
        <v>6.300001001E10</v>
      </c>
      <c r="B10" s="4" t="s">
        <v>3</v>
      </c>
      <c r="C10" s="4" t="s">
        <v>12</v>
      </c>
      <c r="D10" s="5">
        <f>if(VLOOKUP($B$2:$B$457,'各區加權風險人口'!$C$2:$T$13,2,0)=0,0,VLOOKUP($B$2:$B$457,'依個案研判日_台北市'!$C$2:$T$13,2,0)*'各里加權風險人口'!E10/VLOOKUP($B$2:$B$457,'各區加權風險人口'!$C$2:$T$13,2,0)*5.5)</f>
        <v>0</v>
      </c>
      <c r="E10" s="5">
        <f>if(VLOOKUP($B$2:$B$457,'各區加權風險人口'!$C$2:$T$13,3,0)=0,0,VLOOKUP($B$2:$B$457,'依個案研判日_台北市'!$C$2:$T$13,3,0)*'各里加權風險人口'!F10/VLOOKUP($B$2:$B$457,'各區加權風險人口'!$C$2:$T$13,3,0)*5.5)</f>
        <v>0</v>
      </c>
      <c r="F10" s="5">
        <f>if(VLOOKUP($B$2:$B$457,'各區加權風險人口'!$C$2:$T$13,4,0)=0,0,VLOOKUP($B$2:$B$457,'依個案研判日_台北市'!$C$2:$T$13,4,0)*'各里加權風險人口'!G10/VLOOKUP($B$2:$B$457,'各區加權風險人口'!$C$2:$T$13,4,0)*5.5)</f>
        <v>0.1101217447</v>
      </c>
      <c r="G10" s="5">
        <f>if(VLOOKUP($B$2:$B$457,'各區加權風險人口'!$C$2:$T$13,5,0)=0,0,VLOOKUP($B$2:$B$457,'依個案研判日_台北市'!$C$2:$T$13,5,0)*'各里加權風險人口'!H10/VLOOKUP($B$2:$B$457,'各區加權風險人口'!$C$2:$T$13,5,0)*5.5)</f>
        <v>0.6607304683</v>
      </c>
      <c r="H10" s="5">
        <f>if(VLOOKUP($B$2:$B$457,'各區加權風險人口'!$C$2:$T$13,6,0)=0,0,VLOOKUP($B$2:$B$457,'依個案研判日_台北市'!$C$2:$T$13,6,0)*'各里加權風險人口'!I10/VLOOKUP($B$2:$B$457,'各區加權風險人口'!$C$2:$T$13,6,0)*5.5)</f>
        <v>0.3303652341</v>
      </c>
      <c r="I10" s="5">
        <f>if(VLOOKUP($B$2:$B$457,'各區加權風險人口'!$C$2:$T$13,7,0)=0,0,VLOOKUP($B$2:$B$457,'依個案研判日_台北市'!$C$2:$T$13,7,0)*'各里加權風險人口'!J10/VLOOKUP($B$2:$B$457,'各區加權風險人口'!$C$2:$T$13,7,0)*5.5)</f>
        <v>0.4404869789</v>
      </c>
      <c r="J10" s="5">
        <f>if(VLOOKUP($B$2:$B$457,'各區加權風險人口'!$C$2:$T$13,8,0)=0,0,VLOOKUP($B$2:$B$457,'依個案研判日_台北市'!$C$2:$T$13,8,0)*'各里加權風險人口'!K10/VLOOKUP($B$2:$B$457,'各區加權風險人口'!$C$2:$T$13,8,0)*5.5)</f>
        <v>0.2202434894</v>
      </c>
      <c r="K10" s="5">
        <f>if(VLOOKUP($B$2:$B$457,'各區加權風險人口'!$C$2:$T$13,9,0)=0,0,VLOOKUP($B$2:$B$457,'依個案研判日_台北市'!$C$2:$T$13,9,0)*'各里加權風險人口'!L10/VLOOKUP($B$2:$B$457,'各區加權風險人口'!$C$2:$T$13,9,0)*5.5)</f>
        <v>0.1101217447</v>
      </c>
      <c r="L10" s="5">
        <f>if(VLOOKUP($B$2:$B$457,'各區加權風險人口'!$C$2:$T$13,10,0)=0,0,VLOOKUP($B$2:$B$457,'依個案研判日_台北市'!$C$2:$T$13,10,0)*'各里加權風險人口'!M10/VLOOKUP($B$2:$B$457,'各區加權風險人口'!$C$2:$T$13,10,0)*5.5)</f>
        <v>1.101217447</v>
      </c>
      <c r="M10" s="5">
        <f>if(VLOOKUP($B$2:$B$457,'各區加權風險人口'!$C$2:$T$13,11,0)=0,0,VLOOKUP($B$2:$B$457,'依個案研判日_台北市'!$C$2:$T$13,11,0)*'各里加權風險人口'!N10/VLOOKUP($B$2:$B$457,'各區加權風險人口'!$C$2:$T$13,11,0)*5.5)</f>
        <v>0.3303652341</v>
      </c>
      <c r="N10" s="5">
        <f>if(VLOOKUP($B$2:$B$457,'各區加權風險人口'!$C$2:$T$13,12,0)=0,0,VLOOKUP($B$2:$B$457,'依個案研判日_台北市'!$C$2:$T$13,12,0)*'各里加權風險人口'!O10/VLOOKUP($B$2:$B$457,'各區加權風險人口'!$C$2:$T$13,12,0)*5.5)</f>
        <v>1.321460937</v>
      </c>
      <c r="O10" s="5">
        <f>if(VLOOKUP($B$2:$B$457,'各區加權風險人口'!$C$2:$T$13,13,0)=0,0,VLOOKUP($B$2:$B$457,'依個案研判日_台北市'!$C$2:$T$13,13,0)*'各里加權風險人口'!P10/VLOOKUP($B$2:$B$457,'各區加權風險人口'!$C$2:$T$13,13,0)*5.5)</f>
        <v>0.4404869789</v>
      </c>
      <c r="P10" s="5">
        <f>if(VLOOKUP($B$2:$B$457,'各區加權風險人口'!$C$2:$T$13,14,0)=0,0,VLOOKUP($B$2:$B$457,'依個案研判日_台北市'!$C$2:$T$13,14,0)*'各里加權風險人口'!Q10/VLOOKUP($B$2:$B$457,'各區加權風險人口'!$C$2:$T$13,14,0)*5.5)</f>
        <v>0.8809739577</v>
      </c>
      <c r="Q10" s="5">
        <f>if(VLOOKUP($B$2:$B$457,'各區加權風險人口'!$C$2:$T$13,15,0)=0,0,VLOOKUP($B$2:$B$457,'依個案研判日_台北市'!$C$2:$T$13,15,0)*'各里加權風險人口'!R10/VLOOKUP($B$2:$B$457,'各區加權風險人口'!$C$2:$T$13,15,0)*5.5)</f>
        <v>0.9910957024</v>
      </c>
      <c r="R10" s="5">
        <f>if(VLOOKUP($B$2:$B$457,'各區加權風險人口'!$C$2:$T$13,16,0)=0,0,VLOOKUP($B$2:$B$457,'依個案研判日_台北市'!$C$2:$T$13,16,0)*'各里加權風險人口'!S10/VLOOKUP($B$2:$B$457,'各區加權風險人口'!$C$2:$T$13,16,0)*5.5)</f>
        <v>0.8809739577</v>
      </c>
      <c r="S10" s="5">
        <f>if(VLOOKUP($B$2:$B$457,'各區加權風險人口'!$C$2:$T$13,17,0)=0,0,VLOOKUP($B$2:$B$457,'依個案研判日_台北市'!$C$2:$T$13,17,0)*'各里加權風險人口'!T10/VLOOKUP($B$2:$B$457,'各區加權風險人口'!$C$2:$T$13,17,0)*5.5)</f>
        <v>1.321460937</v>
      </c>
      <c r="T10" s="5">
        <f>if(VLOOKUP($B$2:$B$457,'各區加權風險人口'!$C$2:$T$13,18,0)=0,0,VLOOKUP($B$2:$B$457,'依個案研判日_台北市'!$C$2:$T$13,18,0)*'各里加權風險人口'!U10/VLOOKUP($B$2:$B$457,'各區加權風險人口'!$C$2:$T$13,18,0)*5.5)</f>
        <v>0.3303652341</v>
      </c>
    </row>
    <row r="11">
      <c r="A11" s="3">
        <v>6.3000010011E10</v>
      </c>
      <c r="B11" s="4" t="s">
        <v>3</v>
      </c>
      <c r="C11" s="4" t="s">
        <v>13</v>
      </c>
      <c r="D11" s="5">
        <f>if(VLOOKUP($B$2:$B$457,'各區加權風險人口'!$C$2:$T$13,2,0)=0,0,VLOOKUP($B$2:$B$457,'依個案研判日_台北市'!$C$2:$T$13,2,0)*'各里加權風險人口'!E11/VLOOKUP($B$2:$B$457,'各區加權風險人口'!$C$2:$T$13,2,0)*5.5)</f>
        <v>0</v>
      </c>
      <c r="E11" s="5">
        <f>if(VLOOKUP($B$2:$B$457,'各區加權風險人口'!$C$2:$T$13,3,0)=0,0,VLOOKUP($B$2:$B$457,'依個案研判日_台北市'!$C$2:$T$13,3,0)*'各里加權風險人口'!F11/VLOOKUP($B$2:$B$457,'各區加權風險人口'!$C$2:$T$13,3,0)*5.5)</f>
        <v>0</v>
      </c>
      <c r="F11" s="5">
        <f>if(VLOOKUP($B$2:$B$457,'各區加權風險人口'!$C$2:$T$13,4,0)=0,0,VLOOKUP($B$2:$B$457,'依個案研判日_台北市'!$C$2:$T$13,4,0)*'各里加權風險人口'!G11/VLOOKUP($B$2:$B$457,'各區加權風險人口'!$C$2:$T$13,4,0)*5.5)</f>
        <v>0.1966818023</v>
      </c>
      <c r="G11" s="5">
        <f>if(VLOOKUP($B$2:$B$457,'各區加權風險人口'!$C$2:$T$13,5,0)=0,0,VLOOKUP($B$2:$B$457,'依個案研判日_台北市'!$C$2:$T$13,5,0)*'各里加權風險人口'!H11/VLOOKUP($B$2:$B$457,'各區加權風險人口'!$C$2:$T$13,5,0)*5.5)</f>
        <v>1.180090814</v>
      </c>
      <c r="H11" s="5">
        <f>if(VLOOKUP($B$2:$B$457,'各區加權風險人口'!$C$2:$T$13,6,0)=0,0,VLOOKUP($B$2:$B$457,'依個案研判日_台北市'!$C$2:$T$13,6,0)*'各里加權風險人口'!I11/VLOOKUP($B$2:$B$457,'各區加權風險人口'!$C$2:$T$13,6,0)*5.5)</f>
        <v>0.590045407</v>
      </c>
      <c r="I11" s="5">
        <f>if(VLOOKUP($B$2:$B$457,'各區加權風險人口'!$C$2:$T$13,7,0)=0,0,VLOOKUP($B$2:$B$457,'依個案研判日_台北市'!$C$2:$T$13,7,0)*'各里加權風險人口'!J11/VLOOKUP($B$2:$B$457,'各區加權風險人口'!$C$2:$T$13,7,0)*5.5)</f>
        <v>0.7867272093</v>
      </c>
      <c r="J11" s="5">
        <f>if(VLOOKUP($B$2:$B$457,'各區加權風險人口'!$C$2:$T$13,8,0)=0,0,VLOOKUP($B$2:$B$457,'依個案研判日_台北市'!$C$2:$T$13,8,0)*'各里加權風險人口'!K11/VLOOKUP($B$2:$B$457,'各區加權風險人口'!$C$2:$T$13,8,0)*5.5)</f>
        <v>0.3933636046</v>
      </c>
      <c r="K11" s="5">
        <f>if(VLOOKUP($B$2:$B$457,'各區加權風險人口'!$C$2:$T$13,9,0)=0,0,VLOOKUP($B$2:$B$457,'依個案研判日_台北市'!$C$2:$T$13,9,0)*'各里加權風險人口'!L11/VLOOKUP($B$2:$B$457,'各區加權風險人口'!$C$2:$T$13,9,0)*5.5)</f>
        <v>0.1966818023</v>
      </c>
      <c r="L11" s="5">
        <f>if(VLOOKUP($B$2:$B$457,'各區加權風險人口'!$C$2:$T$13,10,0)=0,0,VLOOKUP($B$2:$B$457,'依個案研判日_台北市'!$C$2:$T$13,10,0)*'各里加權風險人口'!M11/VLOOKUP($B$2:$B$457,'各區加權風險人口'!$C$2:$T$13,10,0)*5.5)</f>
        <v>1.966818023</v>
      </c>
      <c r="M11" s="5">
        <f>if(VLOOKUP($B$2:$B$457,'各區加權風險人口'!$C$2:$T$13,11,0)=0,0,VLOOKUP($B$2:$B$457,'依個案研判日_台北市'!$C$2:$T$13,11,0)*'各里加權風險人口'!N11/VLOOKUP($B$2:$B$457,'各區加權風險人口'!$C$2:$T$13,11,0)*5.5)</f>
        <v>0.590045407</v>
      </c>
      <c r="N11" s="5">
        <f>if(VLOOKUP($B$2:$B$457,'各區加權風險人口'!$C$2:$T$13,12,0)=0,0,VLOOKUP($B$2:$B$457,'依個案研判日_台北市'!$C$2:$T$13,12,0)*'各里加權風險人口'!O11/VLOOKUP($B$2:$B$457,'各區加權風險人口'!$C$2:$T$13,12,0)*5.5)</f>
        <v>2.360181628</v>
      </c>
      <c r="O11" s="5">
        <f>if(VLOOKUP($B$2:$B$457,'各區加權風險人口'!$C$2:$T$13,13,0)=0,0,VLOOKUP($B$2:$B$457,'依個案研判日_台北市'!$C$2:$T$13,13,0)*'各里加權風險人口'!P11/VLOOKUP($B$2:$B$457,'各區加權風險人口'!$C$2:$T$13,13,0)*5.5)</f>
        <v>0.7867272093</v>
      </c>
      <c r="P11" s="5">
        <f>if(VLOOKUP($B$2:$B$457,'各區加權風險人口'!$C$2:$T$13,14,0)=0,0,VLOOKUP($B$2:$B$457,'依個案研判日_台北市'!$C$2:$T$13,14,0)*'各里加權風險人口'!Q11/VLOOKUP($B$2:$B$457,'各區加權風險人口'!$C$2:$T$13,14,0)*5.5)</f>
        <v>1.573454419</v>
      </c>
      <c r="Q11" s="5">
        <f>if(VLOOKUP($B$2:$B$457,'各區加權風險人口'!$C$2:$T$13,15,0)=0,0,VLOOKUP($B$2:$B$457,'依個案研判日_台北市'!$C$2:$T$13,15,0)*'各里加權風險人口'!R11/VLOOKUP($B$2:$B$457,'各區加權風險人口'!$C$2:$T$13,15,0)*5.5)</f>
        <v>1.770136221</v>
      </c>
      <c r="R11" s="5">
        <f>if(VLOOKUP($B$2:$B$457,'各區加權風險人口'!$C$2:$T$13,16,0)=0,0,VLOOKUP($B$2:$B$457,'依個案研判日_台北市'!$C$2:$T$13,16,0)*'各里加權風險人口'!S11/VLOOKUP($B$2:$B$457,'各區加權風險人口'!$C$2:$T$13,16,0)*5.5)</f>
        <v>1.573454419</v>
      </c>
      <c r="S11" s="5">
        <f>if(VLOOKUP($B$2:$B$457,'各區加權風險人口'!$C$2:$T$13,17,0)=0,0,VLOOKUP($B$2:$B$457,'依個案研判日_台北市'!$C$2:$T$13,17,0)*'各里加權風險人口'!T11/VLOOKUP($B$2:$B$457,'各區加權風險人口'!$C$2:$T$13,17,0)*5.5)</f>
        <v>2.360181628</v>
      </c>
      <c r="T11" s="5">
        <f>if(VLOOKUP($B$2:$B$457,'各區加權風險人口'!$C$2:$T$13,18,0)=0,0,VLOOKUP($B$2:$B$457,'依個案研判日_台北市'!$C$2:$T$13,18,0)*'各里加權風險人口'!U11/VLOOKUP($B$2:$B$457,'各區加權風險人口'!$C$2:$T$13,18,0)*5.5)</f>
        <v>0.590045407</v>
      </c>
    </row>
    <row r="12">
      <c r="A12" s="3">
        <v>6.3000010012E10</v>
      </c>
      <c r="B12" s="4" t="s">
        <v>3</v>
      </c>
      <c r="C12" s="4" t="s">
        <v>14</v>
      </c>
      <c r="D12" s="5">
        <f>if(VLOOKUP($B$2:$B$457,'各區加權風險人口'!$C$2:$T$13,2,0)=0,0,VLOOKUP($B$2:$B$457,'依個案研判日_台北市'!$C$2:$T$13,2,0)*'各里加權風險人口'!E12/VLOOKUP($B$2:$B$457,'各區加權風險人口'!$C$2:$T$13,2,0)*5.5)</f>
        <v>0</v>
      </c>
      <c r="E12" s="5">
        <f>if(VLOOKUP($B$2:$B$457,'各區加權風險人口'!$C$2:$T$13,3,0)=0,0,VLOOKUP($B$2:$B$457,'依個案研判日_台北市'!$C$2:$T$13,3,0)*'各里加權風險人口'!F12/VLOOKUP($B$2:$B$457,'各區加權風險人口'!$C$2:$T$13,3,0)*5.5)</f>
        <v>0</v>
      </c>
      <c r="F12" s="5">
        <f>if(VLOOKUP($B$2:$B$457,'各區加權風險人口'!$C$2:$T$13,4,0)=0,0,VLOOKUP($B$2:$B$457,'依個案研判日_台北市'!$C$2:$T$13,4,0)*'各里加權風險人口'!G12/VLOOKUP($B$2:$B$457,'各區加權風險人口'!$C$2:$T$13,4,0)*5.5)</f>
        <v>0.3221910586</v>
      </c>
      <c r="G12" s="5">
        <f>if(VLOOKUP($B$2:$B$457,'各區加權風險人口'!$C$2:$T$13,5,0)=0,0,VLOOKUP($B$2:$B$457,'依個案研判日_台北市'!$C$2:$T$13,5,0)*'各里加權風險人口'!H12/VLOOKUP($B$2:$B$457,'各區加權風險人口'!$C$2:$T$13,5,0)*5.5)</f>
        <v>1.933146352</v>
      </c>
      <c r="H12" s="5">
        <f>if(VLOOKUP($B$2:$B$457,'各區加權風險人口'!$C$2:$T$13,6,0)=0,0,VLOOKUP($B$2:$B$457,'依個案研判日_台北市'!$C$2:$T$13,6,0)*'各里加權風險人口'!I12/VLOOKUP($B$2:$B$457,'各區加權風險人口'!$C$2:$T$13,6,0)*5.5)</f>
        <v>0.9665731759</v>
      </c>
      <c r="I12" s="5">
        <f>if(VLOOKUP($B$2:$B$457,'各區加權風險人口'!$C$2:$T$13,7,0)=0,0,VLOOKUP($B$2:$B$457,'依個案研判日_台北市'!$C$2:$T$13,7,0)*'各里加權風險人口'!J12/VLOOKUP($B$2:$B$457,'各區加權風險人口'!$C$2:$T$13,7,0)*5.5)</f>
        <v>1.288764234</v>
      </c>
      <c r="J12" s="5">
        <f>if(VLOOKUP($B$2:$B$457,'各區加權風險人口'!$C$2:$T$13,8,0)=0,0,VLOOKUP($B$2:$B$457,'依個案研判日_台北市'!$C$2:$T$13,8,0)*'各里加權風險人口'!K12/VLOOKUP($B$2:$B$457,'各區加權風險人口'!$C$2:$T$13,8,0)*5.5)</f>
        <v>0.6443821172</v>
      </c>
      <c r="K12" s="5">
        <f>if(VLOOKUP($B$2:$B$457,'各區加權風險人口'!$C$2:$T$13,9,0)=0,0,VLOOKUP($B$2:$B$457,'依個案研判日_台北市'!$C$2:$T$13,9,0)*'各里加權風險人口'!L12/VLOOKUP($B$2:$B$457,'各區加權風險人口'!$C$2:$T$13,9,0)*5.5)</f>
        <v>0.3221910586</v>
      </c>
      <c r="L12" s="5">
        <f>if(VLOOKUP($B$2:$B$457,'各區加權風險人口'!$C$2:$T$13,10,0)=0,0,VLOOKUP($B$2:$B$457,'依個案研判日_台北市'!$C$2:$T$13,10,0)*'各里加權風險人口'!M12/VLOOKUP($B$2:$B$457,'各區加權風險人口'!$C$2:$T$13,10,0)*5.5)</f>
        <v>3.221910586</v>
      </c>
      <c r="M12" s="5">
        <f>if(VLOOKUP($B$2:$B$457,'各區加權風險人口'!$C$2:$T$13,11,0)=0,0,VLOOKUP($B$2:$B$457,'依個案研判日_台北市'!$C$2:$T$13,11,0)*'各里加權風險人口'!N12/VLOOKUP($B$2:$B$457,'各區加權風險人口'!$C$2:$T$13,11,0)*5.5)</f>
        <v>0.9665731759</v>
      </c>
      <c r="N12" s="5">
        <f>if(VLOOKUP($B$2:$B$457,'各區加權風險人口'!$C$2:$T$13,12,0)=0,0,VLOOKUP($B$2:$B$457,'依個案研判日_台北市'!$C$2:$T$13,12,0)*'各里加權風險人口'!O12/VLOOKUP($B$2:$B$457,'各區加權風險人口'!$C$2:$T$13,12,0)*5.5)</f>
        <v>3.866292703</v>
      </c>
      <c r="O12" s="5">
        <f>if(VLOOKUP($B$2:$B$457,'各區加權風險人口'!$C$2:$T$13,13,0)=0,0,VLOOKUP($B$2:$B$457,'依個案研判日_台北市'!$C$2:$T$13,13,0)*'各里加權風險人口'!P12/VLOOKUP($B$2:$B$457,'各區加權風險人口'!$C$2:$T$13,13,0)*5.5)</f>
        <v>1.288764234</v>
      </c>
      <c r="P12" s="5">
        <f>if(VLOOKUP($B$2:$B$457,'各區加權風險人口'!$C$2:$T$13,14,0)=0,0,VLOOKUP($B$2:$B$457,'依個案研判日_台北市'!$C$2:$T$13,14,0)*'各里加權風險人口'!Q12/VLOOKUP($B$2:$B$457,'各區加權風險人口'!$C$2:$T$13,14,0)*5.5)</f>
        <v>2.577528469</v>
      </c>
      <c r="Q12" s="5">
        <f>if(VLOOKUP($B$2:$B$457,'各區加權風險人口'!$C$2:$T$13,15,0)=0,0,VLOOKUP($B$2:$B$457,'依個案研判日_台北市'!$C$2:$T$13,15,0)*'各里加權風險人口'!R12/VLOOKUP($B$2:$B$457,'各區加權風險人口'!$C$2:$T$13,15,0)*5.5)</f>
        <v>2.899719528</v>
      </c>
      <c r="R12" s="5">
        <f>if(VLOOKUP($B$2:$B$457,'各區加權風險人口'!$C$2:$T$13,16,0)=0,0,VLOOKUP($B$2:$B$457,'依個案研判日_台北市'!$C$2:$T$13,16,0)*'各里加權風險人口'!S12/VLOOKUP($B$2:$B$457,'各區加權風險人口'!$C$2:$T$13,16,0)*5.5)</f>
        <v>2.577528469</v>
      </c>
      <c r="S12" s="5">
        <f>if(VLOOKUP($B$2:$B$457,'各區加權風險人口'!$C$2:$T$13,17,0)=0,0,VLOOKUP($B$2:$B$457,'依個案研判日_台北市'!$C$2:$T$13,17,0)*'各里加權風險人口'!T12/VLOOKUP($B$2:$B$457,'各區加權風險人口'!$C$2:$T$13,17,0)*5.5)</f>
        <v>3.866292703</v>
      </c>
      <c r="T12" s="5">
        <f>if(VLOOKUP($B$2:$B$457,'各區加權風險人口'!$C$2:$T$13,18,0)=0,0,VLOOKUP($B$2:$B$457,'依個案研判日_台北市'!$C$2:$T$13,18,0)*'各里加權風險人口'!U12/VLOOKUP($B$2:$B$457,'各區加權風險人口'!$C$2:$T$13,18,0)*5.5)</f>
        <v>0.9665731759</v>
      </c>
    </row>
    <row r="13">
      <c r="A13" s="3">
        <v>6.3000010013E10</v>
      </c>
      <c r="B13" s="4" t="s">
        <v>3</v>
      </c>
      <c r="C13" s="4" t="s">
        <v>15</v>
      </c>
      <c r="D13" s="5">
        <f>if(VLOOKUP($B$2:$B$457,'各區加權風險人口'!$C$2:$T$13,2,0)=0,0,VLOOKUP($B$2:$B$457,'依個案研判日_台北市'!$C$2:$T$13,2,0)*'各里加權風險人口'!E13/VLOOKUP($B$2:$B$457,'各區加權風險人口'!$C$2:$T$13,2,0)*5.5)</f>
        <v>0</v>
      </c>
      <c r="E13" s="5">
        <f>if(VLOOKUP($B$2:$B$457,'各區加權風險人口'!$C$2:$T$13,3,0)=0,0,VLOOKUP($B$2:$B$457,'依個案研判日_台北市'!$C$2:$T$13,3,0)*'各里加權風險人口'!F13/VLOOKUP($B$2:$B$457,'各區加權風險人口'!$C$2:$T$13,3,0)*5.5)</f>
        <v>0</v>
      </c>
      <c r="F13" s="5">
        <f>if(VLOOKUP($B$2:$B$457,'各區加權風險人口'!$C$2:$T$13,4,0)=0,0,VLOOKUP($B$2:$B$457,'依個案研判日_台北市'!$C$2:$T$13,4,0)*'各里加權風險人口'!G13/VLOOKUP($B$2:$B$457,'各區加權風險人口'!$C$2:$T$13,4,0)*5.5)</f>
        <v>0.06848418921</v>
      </c>
      <c r="G13" s="5">
        <f>if(VLOOKUP($B$2:$B$457,'各區加權風險人口'!$C$2:$T$13,5,0)=0,0,VLOOKUP($B$2:$B$457,'依個案研判日_台北市'!$C$2:$T$13,5,0)*'各里加權風險人口'!H13/VLOOKUP($B$2:$B$457,'各區加權風險人口'!$C$2:$T$13,5,0)*5.5)</f>
        <v>0.4109051352</v>
      </c>
      <c r="H13" s="5">
        <f>if(VLOOKUP($B$2:$B$457,'各區加權風險人口'!$C$2:$T$13,6,0)=0,0,VLOOKUP($B$2:$B$457,'依個案研判日_台北市'!$C$2:$T$13,6,0)*'各里加權風險人口'!I13/VLOOKUP($B$2:$B$457,'各區加權風險人口'!$C$2:$T$13,6,0)*5.5)</f>
        <v>0.2054525676</v>
      </c>
      <c r="I13" s="5">
        <f>if(VLOOKUP($B$2:$B$457,'各區加權風險人口'!$C$2:$T$13,7,0)=0,0,VLOOKUP($B$2:$B$457,'依個案研判日_台北市'!$C$2:$T$13,7,0)*'各里加權風險人口'!J13/VLOOKUP($B$2:$B$457,'各區加權風險人口'!$C$2:$T$13,7,0)*5.5)</f>
        <v>0.2739367568</v>
      </c>
      <c r="J13" s="5">
        <f>if(VLOOKUP($B$2:$B$457,'各區加權風險人口'!$C$2:$T$13,8,0)=0,0,VLOOKUP($B$2:$B$457,'依個案研判日_台北市'!$C$2:$T$13,8,0)*'各里加權風險人口'!K13/VLOOKUP($B$2:$B$457,'各區加權風險人口'!$C$2:$T$13,8,0)*5.5)</f>
        <v>0.1369683784</v>
      </c>
      <c r="K13" s="5">
        <f>if(VLOOKUP($B$2:$B$457,'各區加權風險人口'!$C$2:$T$13,9,0)=0,0,VLOOKUP($B$2:$B$457,'依個案研判日_台北市'!$C$2:$T$13,9,0)*'各里加權風險人口'!L13/VLOOKUP($B$2:$B$457,'各區加權風險人口'!$C$2:$T$13,9,0)*5.5)</f>
        <v>0.06848418921</v>
      </c>
      <c r="L13" s="5">
        <f>if(VLOOKUP($B$2:$B$457,'各區加權風險人口'!$C$2:$T$13,10,0)=0,0,VLOOKUP($B$2:$B$457,'依個案研判日_台北市'!$C$2:$T$13,10,0)*'各里加權風險人口'!M13/VLOOKUP($B$2:$B$457,'各區加權風險人口'!$C$2:$T$13,10,0)*5.5)</f>
        <v>0.6848418921</v>
      </c>
      <c r="M13" s="5">
        <f>if(VLOOKUP($B$2:$B$457,'各區加權風險人口'!$C$2:$T$13,11,0)=0,0,VLOOKUP($B$2:$B$457,'依個案研判日_台北市'!$C$2:$T$13,11,0)*'各里加權風險人口'!N13/VLOOKUP($B$2:$B$457,'各區加權風險人口'!$C$2:$T$13,11,0)*5.5)</f>
        <v>0.2054525676</v>
      </c>
      <c r="N13" s="5">
        <f>if(VLOOKUP($B$2:$B$457,'各區加權風險人口'!$C$2:$T$13,12,0)=0,0,VLOOKUP($B$2:$B$457,'依個案研判日_台北市'!$C$2:$T$13,12,0)*'各里加權風險人口'!O13/VLOOKUP($B$2:$B$457,'各區加權風險人口'!$C$2:$T$13,12,0)*5.5)</f>
        <v>0.8218102705</v>
      </c>
      <c r="O13" s="5">
        <f>if(VLOOKUP($B$2:$B$457,'各區加權風險人口'!$C$2:$T$13,13,0)=0,0,VLOOKUP($B$2:$B$457,'依個案研判日_台北市'!$C$2:$T$13,13,0)*'各里加權風險人口'!P13/VLOOKUP($B$2:$B$457,'各區加權風險人口'!$C$2:$T$13,13,0)*5.5)</f>
        <v>0.2739367568</v>
      </c>
      <c r="P13" s="5">
        <f>if(VLOOKUP($B$2:$B$457,'各區加權風險人口'!$C$2:$T$13,14,0)=0,0,VLOOKUP($B$2:$B$457,'依個案研判日_台北市'!$C$2:$T$13,14,0)*'各里加權風險人口'!Q13/VLOOKUP($B$2:$B$457,'各區加權風險人口'!$C$2:$T$13,14,0)*5.5)</f>
        <v>0.5478735136</v>
      </c>
      <c r="Q13" s="5">
        <f>if(VLOOKUP($B$2:$B$457,'各區加權風險人口'!$C$2:$T$13,15,0)=0,0,VLOOKUP($B$2:$B$457,'依個案研判日_台北市'!$C$2:$T$13,15,0)*'各里加權風險人口'!R13/VLOOKUP($B$2:$B$457,'各區加權風險人口'!$C$2:$T$13,15,0)*5.5)</f>
        <v>0.6163577028</v>
      </c>
      <c r="R13" s="5">
        <f>if(VLOOKUP($B$2:$B$457,'各區加權風險人口'!$C$2:$T$13,16,0)=0,0,VLOOKUP($B$2:$B$457,'依個案研判日_台北市'!$C$2:$T$13,16,0)*'各里加權風險人口'!S13/VLOOKUP($B$2:$B$457,'各區加權風險人口'!$C$2:$T$13,16,0)*5.5)</f>
        <v>0.5478735136</v>
      </c>
      <c r="S13" s="5">
        <f>if(VLOOKUP($B$2:$B$457,'各區加權風險人口'!$C$2:$T$13,17,0)=0,0,VLOOKUP($B$2:$B$457,'依個案研判日_台北市'!$C$2:$T$13,17,0)*'各里加權風險人口'!T13/VLOOKUP($B$2:$B$457,'各區加權風險人口'!$C$2:$T$13,17,0)*5.5)</f>
        <v>0.8218102705</v>
      </c>
      <c r="T13" s="5">
        <f>if(VLOOKUP($B$2:$B$457,'各區加權風險人口'!$C$2:$T$13,18,0)=0,0,VLOOKUP($B$2:$B$457,'依個案研判日_台北市'!$C$2:$T$13,18,0)*'各里加權風險人口'!U13/VLOOKUP($B$2:$B$457,'各區加權風險人口'!$C$2:$T$13,18,0)*5.5)</f>
        <v>0.2054525676</v>
      </c>
    </row>
    <row r="14">
      <c r="A14" s="3">
        <v>6.3000010014E10</v>
      </c>
      <c r="B14" s="4" t="s">
        <v>3</v>
      </c>
      <c r="C14" s="4" t="s">
        <v>16</v>
      </c>
      <c r="D14" s="5">
        <f>if(VLOOKUP($B$2:$B$457,'各區加權風險人口'!$C$2:$T$13,2,0)=0,0,VLOOKUP($B$2:$B$457,'依個案研判日_台北市'!$C$2:$T$13,2,0)*'各里加權風險人口'!E14/VLOOKUP($B$2:$B$457,'各區加權風險人口'!$C$2:$T$13,2,0)*5.5)</f>
        <v>0</v>
      </c>
      <c r="E14" s="5">
        <f>if(VLOOKUP($B$2:$B$457,'各區加權風險人口'!$C$2:$T$13,3,0)=0,0,VLOOKUP($B$2:$B$457,'依個案研判日_台北市'!$C$2:$T$13,3,0)*'各里加權風險人口'!F14/VLOOKUP($B$2:$B$457,'各區加權風險人口'!$C$2:$T$13,3,0)*5.5)</f>
        <v>0</v>
      </c>
      <c r="F14" s="5">
        <f>if(VLOOKUP($B$2:$B$457,'各區加權風險人口'!$C$2:$T$13,4,0)=0,0,VLOOKUP($B$2:$B$457,'依個案研判日_台北市'!$C$2:$T$13,4,0)*'各里加權風險人口'!G14/VLOOKUP($B$2:$B$457,'各區加權風險人口'!$C$2:$T$13,4,0)*5.5)</f>
        <v>0.1278148419</v>
      </c>
      <c r="G14" s="5">
        <f>if(VLOOKUP($B$2:$B$457,'各區加權風險人口'!$C$2:$T$13,5,0)=0,0,VLOOKUP($B$2:$B$457,'依個案研判日_台北市'!$C$2:$T$13,5,0)*'各里加權風險人口'!H14/VLOOKUP($B$2:$B$457,'各區加權風險人口'!$C$2:$T$13,5,0)*5.5)</f>
        <v>0.7668890512</v>
      </c>
      <c r="H14" s="5">
        <f>if(VLOOKUP($B$2:$B$457,'各區加權風險人口'!$C$2:$T$13,6,0)=0,0,VLOOKUP($B$2:$B$457,'依個案研判日_台北市'!$C$2:$T$13,6,0)*'各里加權風險人口'!I14/VLOOKUP($B$2:$B$457,'各區加權風險人口'!$C$2:$T$13,6,0)*5.5)</f>
        <v>0.3834445256</v>
      </c>
      <c r="I14" s="5">
        <f>if(VLOOKUP($B$2:$B$457,'各區加權風險人口'!$C$2:$T$13,7,0)=0,0,VLOOKUP($B$2:$B$457,'依個案研判日_台北市'!$C$2:$T$13,7,0)*'各里加權風險人口'!J14/VLOOKUP($B$2:$B$457,'各區加權風險人口'!$C$2:$T$13,7,0)*5.5)</f>
        <v>0.5112593675</v>
      </c>
      <c r="J14" s="5">
        <f>if(VLOOKUP($B$2:$B$457,'各區加權風險人口'!$C$2:$T$13,8,0)=0,0,VLOOKUP($B$2:$B$457,'依個案研判日_台北市'!$C$2:$T$13,8,0)*'各里加權風險人口'!K14/VLOOKUP($B$2:$B$457,'各區加權風險人口'!$C$2:$T$13,8,0)*5.5)</f>
        <v>0.2556296837</v>
      </c>
      <c r="K14" s="5">
        <f>if(VLOOKUP($B$2:$B$457,'各區加權風險人口'!$C$2:$T$13,9,0)=0,0,VLOOKUP($B$2:$B$457,'依個案研判日_台北市'!$C$2:$T$13,9,0)*'各里加權風險人口'!L14/VLOOKUP($B$2:$B$457,'各區加權風險人口'!$C$2:$T$13,9,0)*5.5)</f>
        <v>0.1278148419</v>
      </c>
      <c r="L14" s="5">
        <f>if(VLOOKUP($B$2:$B$457,'各區加權風險人口'!$C$2:$T$13,10,0)=0,0,VLOOKUP($B$2:$B$457,'依個案研判日_台北市'!$C$2:$T$13,10,0)*'各里加權風險人口'!M14/VLOOKUP($B$2:$B$457,'各區加權風險人口'!$C$2:$T$13,10,0)*5.5)</f>
        <v>1.278148419</v>
      </c>
      <c r="M14" s="5">
        <f>if(VLOOKUP($B$2:$B$457,'各區加權風險人口'!$C$2:$T$13,11,0)=0,0,VLOOKUP($B$2:$B$457,'依個案研判日_台北市'!$C$2:$T$13,11,0)*'各里加權風險人口'!N14/VLOOKUP($B$2:$B$457,'各區加權風險人口'!$C$2:$T$13,11,0)*5.5)</f>
        <v>0.3834445256</v>
      </c>
      <c r="N14" s="5">
        <f>if(VLOOKUP($B$2:$B$457,'各區加權風險人口'!$C$2:$T$13,12,0)=0,0,VLOOKUP($B$2:$B$457,'依個案研判日_台北市'!$C$2:$T$13,12,0)*'各里加權風險人口'!O14/VLOOKUP($B$2:$B$457,'各區加權風險人口'!$C$2:$T$13,12,0)*5.5)</f>
        <v>1.533778102</v>
      </c>
      <c r="O14" s="5">
        <f>if(VLOOKUP($B$2:$B$457,'各區加權風險人口'!$C$2:$T$13,13,0)=0,0,VLOOKUP($B$2:$B$457,'依個案研判日_台北市'!$C$2:$T$13,13,0)*'各里加權風險人口'!P14/VLOOKUP($B$2:$B$457,'各區加權風險人口'!$C$2:$T$13,13,0)*5.5)</f>
        <v>0.5112593675</v>
      </c>
      <c r="P14" s="5">
        <f>if(VLOOKUP($B$2:$B$457,'各區加權風險人口'!$C$2:$T$13,14,0)=0,0,VLOOKUP($B$2:$B$457,'依個案研判日_台北市'!$C$2:$T$13,14,0)*'各里加權風險人口'!Q14/VLOOKUP($B$2:$B$457,'各區加權風險人口'!$C$2:$T$13,14,0)*5.5)</f>
        <v>1.022518735</v>
      </c>
      <c r="Q14" s="5">
        <f>if(VLOOKUP($B$2:$B$457,'各區加權風險人口'!$C$2:$T$13,15,0)=0,0,VLOOKUP($B$2:$B$457,'依個案研判日_台北市'!$C$2:$T$13,15,0)*'各里加權風險人口'!R14/VLOOKUP($B$2:$B$457,'各區加權風險人口'!$C$2:$T$13,15,0)*5.5)</f>
        <v>1.150333577</v>
      </c>
      <c r="R14" s="5">
        <f>if(VLOOKUP($B$2:$B$457,'各區加權風險人口'!$C$2:$T$13,16,0)=0,0,VLOOKUP($B$2:$B$457,'依個案研判日_台北市'!$C$2:$T$13,16,0)*'各里加權風險人口'!S14/VLOOKUP($B$2:$B$457,'各區加權風險人口'!$C$2:$T$13,16,0)*5.5)</f>
        <v>1.022518735</v>
      </c>
      <c r="S14" s="5">
        <f>if(VLOOKUP($B$2:$B$457,'各區加權風險人口'!$C$2:$T$13,17,0)=0,0,VLOOKUP($B$2:$B$457,'依個案研判日_台北市'!$C$2:$T$13,17,0)*'各里加權風險人口'!T14/VLOOKUP($B$2:$B$457,'各區加權風險人口'!$C$2:$T$13,17,0)*5.5)</f>
        <v>1.533778102</v>
      </c>
      <c r="T14" s="5">
        <f>if(VLOOKUP($B$2:$B$457,'各區加權風險人口'!$C$2:$T$13,18,0)=0,0,VLOOKUP($B$2:$B$457,'依個案研判日_台北市'!$C$2:$T$13,18,0)*'各里加權風險人口'!U14/VLOOKUP($B$2:$B$457,'各區加權風險人口'!$C$2:$T$13,18,0)*5.5)</f>
        <v>0.3834445256</v>
      </c>
    </row>
    <row r="15">
      <c r="A15" s="3">
        <v>6.3000010015E10</v>
      </c>
      <c r="B15" s="4" t="s">
        <v>3</v>
      </c>
      <c r="C15" s="4" t="s">
        <v>17</v>
      </c>
      <c r="D15" s="5">
        <f>if(VLOOKUP($B$2:$B$457,'各區加權風險人口'!$C$2:$T$13,2,0)=0,0,VLOOKUP($B$2:$B$457,'依個案研判日_台北市'!$C$2:$T$13,2,0)*'各里加權風險人口'!E15/VLOOKUP($B$2:$B$457,'各區加權風險人口'!$C$2:$T$13,2,0)*5.5)</f>
        <v>0</v>
      </c>
      <c r="E15" s="5">
        <f>if(VLOOKUP($B$2:$B$457,'各區加權風險人口'!$C$2:$T$13,3,0)=0,0,VLOOKUP($B$2:$B$457,'依個案研判日_台北市'!$C$2:$T$13,3,0)*'各里加權風險人口'!F15/VLOOKUP($B$2:$B$457,'各區加權風險人口'!$C$2:$T$13,3,0)*5.5)</f>
        <v>0</v>
      </c>
      <c r="F15" s="5">
        <f>if(VLOOKUP($B$2:$B$457,'各區加權風險人口'!$C$2:$T$13,4,0)=0,0,VLOOKUP($B$2:$B$457,'依個案研判日_台北市'!$C$2:$T$13,4,0)*'各里加權風險人口'!G15/VLOOKUP($B$2:$B$457,'各區加權風險人口'!$C$2:$T$13,4,0)*5.5)</f>
        <v>0.1924151115</v>
      </c>
      <c r="G15" s="5">
        <f>if(VLOOKUP($B$2:$B$457,'各區加權風險人口'!$C$2:$T$13,5,0)=0,0,VLOOKUP($B$2:$B$457,'依個案研判日_台北市'!$C$2:$T$13,5,0)*'各里加權風險人口'!H15/VLOOKUP($B$2:$B$457,'各區加權風險人口'!$C$2:$T$13,5,0)*5.5)</f>
        <v>1.154490669</v>
      </c>
      <c r="H15" s="5">
        <f>if(VLOOKUP($B$2:$B$457,'各區加權風險人口'!$C$2:$T$13,6,0)=0,0,VLOOKUP($B$2:$B$457,'依個案研判日_台北市'!$C$2:$T$13,6,0)*'各里加權風險人口'!I15/VLOOKUP($B$2:$B$457,'各區加權風險人口'!$C$2:$T$13,6,0)*5.5)</f>
        <v>0.5772453345</v>
      </c>
      <c r="I15" s="5">
        <f>if(VLOOKUP($B$2:$B$457,'各區加權風險人口'!$C$2:$T$13,7,0)=0,0,VLOOKUP($B$2:$B$457,'依個案研判日_台北市'!$C$2:$T$13,7,0)*'各里加權風險人口'!J15/VLOOKUP($B$2:$B$457,'各區加權風險人口'!$C$2:$T$13,7,0)*5.5)</f>
        <v>0.769660446</v>
      </c>
      <c r="J15" s="5">
        <f>if(VLOOKUP($B$2:$B$457,'各區加權風險人口'!$C$2:$T$13,8,0)=0,0,VLOOKUP($B$2:$B$457,'依個案研判日_台北市'!$C$2:$T$13,8,0)*'各里加權風險人口'!K15/VLOOKUP($B$2:$B$457,'各區加權風險人口'!$C$2:$T$13,8,0)*5.5)</f>
        <v>0.384830223</v>
      </c>
      <c r="K15" s="5">
        <f>if(VLOOKUP($B$2:$B$457,'各區加權風險人口'!$C$2:$T$13,9,0)=0,0,VLOOKUP($B$2:$B$457,'依個案研判日_台北市'!$C$2:$T$13,9,0)*'各里加權風險人口'!L15/VLOOKUP($B$2:$B$457,'各區加權風險人口'!$C$2:$T$13,9,0)*5.5)</f>
        <v>0.1924151115</v>
      </c>
      <c r="L15" s="5">
        <f>if(VLOOKUP($B$2:$B$457,'各區加權風險人口'!$C$2:$T$13,10,0)=0,0,VLOOKUP($B$2:$B$457,'依個案研判日_台北市'!$C$2:$T$13,10,0)*'各里加權風險人口'!M15/VLOOKUP($B$2:$B$457,'各區加權風險人口'!$C$2:$T$13,10,0)*5.5)</f>
        <v>1.924151115</v>
      </c>
      <c r="M15" s="5">
        <f>if(VLOOKUP($B$2:$B$457,'各區加權風險人口'!$C$2:$T$13,11,0)=0,0,VLOOKUP($B$2:$B$457,'依個案研判日_台北市'!$C$2:$T$13,11,0)*'各里加權風險人口'!N15/VLOOKUP($B$2:$B$457,'各區加權風險人口'!$C$2:$T$13,11,0)*5.5)</f>
        <v>0.5772453345</v>
      </c>
      <c r="N15" s="5">
        <f>if(VLOOKUP($B$2:$B$457,'各區加權風險人口'!$C$2:$T$13,12,0)=0,0,VLOOKUP($B$2:$B$457,'依個案研判日_台北市'!$C$2:$T$13,12,0)*'各里加權風險人口'!O15/VLOOKUP($B$2:$B$457,'各區加權風險人口'!$C$2:$T$13,12,0)*5.5)</f>
        <v>2.308981338</v>
      </c>
      <c r="O15" s="5">
        <f>if(VLOOKUP($B$2:$B$457,'各區加權風險人口'!$C$2:$T$13,13,0)=0,0,VLOOKUP($B$2:$B$457,'依個案研判日_台北市'!$C$2:$T$13,13,0)*'各里加權風險人口'!P15/VLOOKUP($B$2:$B$457,'各區加權風險人口'!$C$2:$T$13,13,0)*5.5)</f>
        <v>0.769660446</v>
      </c>
      <c r="P15" s="5">
        <f>if(VLOOKUP($B$2:$B$457,'各區加權風險人口'!$C$2:$T$13,14,0)=0,0,VLOOKUP($B$2:$B$457,'依個案研判日_台北市'!$C$2:$T$13,14,0)*'各里加權風險人口'!Q15/VLOOKUP($B$2:$B$457,'各區加權風險人口'!$C$2:$T$13,14,0)*5.5)</f>
        <v>1.539320892</v>
      </c>
      <c r="Q15" s="5">
        <f>if(VLOOKUP($B$2:$B$457,'各區加權風險人口'!$C$2:$T$13,15,0)=0,0,VLOOKUP($B$2:$B$457,'依個案研判日_台北市'!$C$2:$T$13,15,0)*'各里加權風險人口'!R15/VLOOKUP($B$2:$B$457,'各區加權風險人口'!$C$2:$T$13,15,0)*5.5)</f>
        <v>1.731736003</v>
      </c>
      <c r="R15" s="5">
        <f>if(VLOOKUP($B$2:$B$457,'各區加權風險人口'!$C$2:$T$13,16,0)=0,0,VLOOKUP($B$2:$B$457,'依個案研判日_台北市'!$C$2:$T$13,16,0)*'各里加權風險人口'!S15/VLOOKUP($B$2:$B$457,'各區加權風險人口'!$C$2:$T$13,16,0)*5.5)</f>
        <v>1.539320892</v>
      </c>
      <c r="S15" s="5">
        <f>if(VLOOKUP($B$2:$B$457,'各區加權風險人口'!$C$2:$T$13,17,0)=0,0,VLOOKUP($B$2:$B$457,'依個案研判日_台北市'!$C$2:$T$13,17,0)*'各里加權風險人口'!T15/VLOOKUP($B$2:$B$457,'各區加權風險人口'!$C$2:$T$13,17,0)*5.5)</f>
        <v>2.308981338</v>
      </c>
      <c r="T15" s="5">
        <f>if(VLOOKUP($B$2:$B$457,'各區加權風險人口'!$C$2:$T$13,18,0)=0,0,VLOOKUP($B$2:$B$457,'依個案研判日_台北市'!$C$2:$T$13,18,0)*'各里加權風險人口'!U15/VLOOKUP($B$2:$B$457,'各區加權風險人口'!$C$2:$T$13,18,0)*5.5)</f>
        <v>0.5772453345</v>
      </c>
    </row>
    <row r="16">
      <c r="A16" s="3">
        <v>6.3000010016E10</v>
      </c>
      <c r="B16" s="4" t="s">
        <v>3</v>
      </c>
      <c r="C16" s="4" t="s">
        <v>18</v>
      </c>
      <c r="D16" s="5">
        <f>if(VLOOKUP($B$2:$B$457,'各區加權風險人口'!$C$2:$T$13,2,0)=0,0,VLOOKUP($B$2:$B$457,'依個案研判日_台北市'!$C$2:$T$13,2,0)*'各里加權風險人口'!E16/VLOOKUP($B$2:$B$457,'各區加權風險人口'!$C$2:$T$13,2,0)*5.5)</f>
        <v>0</v>
      </c>
      <c r="E16" s="5">
        <f>if(VLOOKUP($B$2:$B$457,'各區加權風險人口'!$C$2:$T$13,3,0)=0,0,VLOOKUP($B$2:$B$457,'依個案研判日_台北市'!$C$2:$T$13,3,0)*'各里加權風險人口'!F16/VLOOKUP($B$2:$B$457,'各區加權風險人口'!$C$2:$T$13,3,0)*5.5)</f>
        <v>0</v>
      </c>
      <c r="F16" s="5">
        <f>if(VLOOKUP($B$2:$B$457,'各區加權風險人口'!$C$2:$T$13,4,0)=0,0,VLOOKUP($B$2:$B$457,'依個案研判日_台北市'!$C$2:$T$13,4,0)*'各里加權風險人口'!G16/VLOOKUP($B$2:$B$457,'各區加權風險人口'!$C$2:$T$13,4,0)*5.5)</f>
        <v>0.243490967</v>
      </c>
      <c r="G16" s="5">
        <f>if(VLOOKUP($B$2:$B$457,'各區加權風險人口'!$C$2:$T$13,5,0)=0,0,VLOOKUP($B$2:$B$457,'依個案研判日_台北市'!$C$2:$T$13,5,0)*'各里加權風險人口'!H16/VLOOKUP($B$2:$B$457,'各區加權風險人口'!$C$2:$T$13,5,0)*5.5)</f>
        <v>1.460945802</v>
      </c>
      <c r="H16" s="5">
        <f>if(VLOOKUP($B$2:$B$457,'各區加權風險人口'!$C$2:$T$13,6,0)=0,0,VLOOKUP($B$2:$B$457,'依個案研判日_台北市'!$C$2:$T$13,6,0)*'各里加權風險人口'!I16/VLOOKUP($B$2:$B$457,'各區加權風險人口'!$C$2:$T$13,6,0)*5.5)</f>
        <v>0.7304729011</v>
      </c>
      <c r="I16" s="5">
        <f>if(VLOOKUP($B$2:$B$457,'各區加權風險人口'!$C$2:$T$13,7,0)=0,0,VLOOKUP($B$2:$B$457,'依個案研判日_台北市'!$C$2:$T$13,7,0)*'各里加權風險人口'!J16/VLOOKUP($B$2:$B$457,'各區加權風險人口'!$C$2:$T$13,7,0)*5.5)</f>
        <v>0.9739638681</v>
      </c>
      <c r="J16" s="5">
        <f>if(VLOOKUP($B$2:$B$457,'各區加權風險人口'!$C$2:$T$13,8,0)=0,0,VLOOKUP($B$2:$B$457,'依個案研判日_台北市'!$C$2:$T$13,8,0)*'各里加權風險人口'!K16/VLOOKUP($B$2:$B$457,'各區加權風險人口'!$C$2:$T$13,8,0)*5.5)</f>
        <v>0.4869819341</v>
      </c>
      <c r="K16" s="5">
        <f>if(VLOOKUP($B$2:$B$457,'各區加權風險人口'!$C$2:$T$13,9,0)=0,0,VLOOKUP($B$2:$B$457,'依個案研判日_台北市'!$C$2:$T$13,9,0)*'各里加權風險人口'!L16/VLOOKUP($B$2:$B$457,'各區加權風險人口'!$C$2:$T$13,9,0)*5.5)</f>
        <v>0.243490967</v>
      </c>
      <c r="L16" s="5">
        <f>if(VLOOKUP($B$2:$B$457,'各區加權風險人口'!$C$2:$T$13,10,0)=0,0,VLOOKUP($B$2:$B$457,'依個案研判日_台北市'!$C$2:$T$13,10,0)*'各里加權風險人口'!M16/VLOOKUP($B$2:$B$457,'各區加權風險人口'!$C$2:$T$13,10,0)*5.5)</f>
        <v>2.43490967</v>
      </c>
      <c r="M16" s="5">
        <f>if(VLOOKUP($B$2:$B$457,'各區加權風險人口'!$C$2:$T$13,11,0)=0,0,VLOOKUP($B$2:$B$457,'依個案研判日_台北市'!$C$2:$T$13,11,0)*'各里加權風險人口'!N16/VLOOKUP($B$2:$B$457,'各區加權風險人口'!$C$2:$T$13,11,0)*5.5)</f>
        <v>0.7304729011</v>
      </c>
      <c r="N16" s="5">
        <f>if(VLOOKUP($B$2:$B$457,'各區加權風險人口'!$C$2:$T$13,12,0)=0,0,VLOOKUP($B$2:$B$457,'依個案研判日_台北市'!$C$2:$T$13,12,0)*'各里加權風險人口'!O16/VLOOKUP($B$2:$B$457,'各區加權風險人口'!$C$2:$T$13,12,0)*5.5)</f>
        <v>2.921891604</v>
      </c>
      <c r="O16" s="5">
        <f>if(VLOOKUP($B$2:$B$457,'各區加權風險人口'!$C$2:$T$13,13,0)=0,0,VLOOKUP($B$2:$B$457,'依個案研判日_台北市'!$C$2:$T$13,13,0)*'各里加權風險人口'!P16/VLOOKUP($B$2:$B$457,'各區加權風險人口'!$C$2:$T$13,13,0)*5.5)</f>
        <v>0.9739638681</v>
      </c>
      <c r="P16" s="5">
        <f>if(VLOOKUP($B$2:$B$457,'各區加權風險人口'!$C$2:$T$13,14,0)=0,0,VLOOKUP($B$2:$B$457,'依個案研判日_台北市'!$C$2:$T$13,14,0)*'各里加權風險人口'!Q16/VLOOKUP($B$2:$B$457,'各區加權風險人口'!$C$2:$T$13,14,0)*5.5)</f>
        <v>1.947927736</v>
      </c>
      <c r="Q16" s="5">
        <f>if(VLOOKUP($B$2:$B$457,'各區加權風險人口'!$C$2:$T$13,15,0)=0,0,VLOOKUP($B$2:$B$457,'依個案研判日_台北市'!$C$2:$T$13,15,0)*'各里加權風險人口'!R16/VLOOKUP($B$2:$B$457,'各區加權風險人口'!$C$2:$T$13,15,0)*5.5)</f>
        <v>2.191418703</v>
      </c>
      <c r="R16" s="5">
        <f>if(VLOOKUP($B$2:$B$457,'各區加權風險人口'!$C$2:$T$13,16,0)=0,0,VLOOKUP($B$2:$B$457,'依個案研判日_台北市'!$C$2:$T$13,16,0)*'各里加權風險人口'!S16/VLOOKUP($B$2:$B$457,'各區加權風險人口'!$C$2:$T$13,16,0)*5.5)</f>
        <v>1.947927736</v>
      </c>
      <c r="S16" s="5">
        <f>if(VLOOKUP($B$2:$B$457,'各區加權風險人口'!$C$2:$T$13,17,0)=0,0,VLOOKUP($B$2:$B$457,'依個案研判日_台北市'!$C$2:$T$13,17,0)*'各里加權風險人口'!T16/VLOOKUP($B$2:$B$457,'各區加權風險人口'!$C$2:$T$13,17,0)*5.5)</f>
        <v>2.921891604</v>
      </c>
      <c r="T16" s="5">
        <f>if(VLOOKUP($B$2:$B$457,'各區加權風險人口'!$C$2:$T$13,18,0)=0,0,VLOOKUP($B$2:$B$457,'依個案研判日_台北市'!$C$2:$T$13,18,0)*'各里加權風險人口'!U16/VLOOKUP($B$2:$B$457,'各區加權風險人口'!$C$2:$T$13,18,0)*5.5)</f>
        <v>0.7304729011</v>
      </c>
    </row>
    <row r="17">
      <c r="A17" s="3">
        <v>6.3000010017E10</v>
      </c>
      <c r="B17" s="4" t="s">
        <v>3</v>
      </c>
      <c r="C17" s="4" t="s">
        <v>19</v>
      </c>
      <c r="D17" s="5">
        <f>if(VLOOKUP($B$2:$B$457,'各區加權風險人口'!$C$2:$T$13,2,0)=0,0,VLOOKUP($B$2:$B$457,'依個案研判日_台北市'!$C$2:$T$13,2,0)*'各里加權風險人口'!E17/VLOOKUP($B$2:$B$457,'各區加權風險人口'!$C$2:$T$13,2,0)*5.5)</f>
        <v>0</v>
      </c>
      <c r="E17" s="5">
        <f>if(VLOOKUP($B$2:$B$457,'各區加權風險人口'!$C$2:$T$13,3,0)=0,0,VLOOKUP($B$2:$B$457,'依個案研判日_台北市'!$C$2:$T$13,3,0)*'各里加權風險人口'!F17/VLOOKUP($B$2:$B$457,'各區加權風險人口'!$C$2:$T$13,3,0)*5.5)</f>
        <v>0</v>
      </c>
      <c r="F17" s="5">
        <f>if(VLOOKUP($B$2:$B$457,'各區加權風險人口'!$C$2:$T$13,4,0)=0,0,VLOOKUP($B$2:$B$457,'依個案研判日_台北市'!$C$2:$T$13,4,0)*'各里加權風險人口'!G17/VLOOKUP($B$2:$B$457,'各區加權風險人口'!$C$2:$T$13,4,0)*5.5)</f>
        <v>0.1699408209</v>
      </c>
      <c r="G17" s="5">
        <f>if(VLOOKUP($B$2:$B$457,'各區加權風險人口'!$C$2:$T$13,5,0)=0,0,VLOOKUP($B$2:$B$457,'依個案研判日_台北市'!$C$2:$T$13,5,0)*'各里加權風險人口'!H17/VLOOKUP($B$2:$B$457,'各區加權風險人口'!$C$2:$T$13,5,0)*5.5)</f>
        <v>1.019644925</v>
      </c>
      <c r="H17" s="5">
        <f>if(VLOOKUP($B$2:$B$457,'各區加權風險人口'!$C$2:$T$13,6,0)=0,0,VLOOKUP($B$2:$B$457,'依個案研判日_台北市'!$C$2:$T$13,6,0)*'各里加權風險人口'!I17/VLOOKUP($B$2:$B$457,'各區加權風險人口'!$C$2:$T$13,6,0)*5.5)</f>
        <v>0.5098224626</v>
      </c>
      <c r="I17" s="5">
        <f>if(VLOOKUP($B$2:$B$457,'各區加權風險人口'!$C$2:$T$13,7,0)=0,0,VLOOKUP($B$2:$B$457,'依個案研判日_台北市'!$C$2:$T$13,7,0)*'各里加權風險人口'!J17/VLOOKUP($B$2:$B$457,'各區加權風險人口'!$C$2:$T$13,7,0)*5.5)</f>
        <v>0.6797632835</v>
      </c>
      <c r="J17" s="5">
        <f>if(VLOOKUP($B$2:$B$457,'各區加權風險人口'!$C$2:$T$13,8,0)=0,0,VLOOKUP($B$2:$B$457,'依個案研判日_台北市'!$C$2:$T$13,8,0)*'各里加權風險人口'!K17/VLOOKUP($B$2:$B$457,'各區加權風險人口'!$C$2:$T$13,8,0)*5.5)</f>
        <v>0.3398816418</v>
      </c>
      <c r="K17" s="5">
        <f>if(VLOOKUP($B$2:$B$457,'各區加權風險人口'!$C$2:$T$13,9,0)=0,0,VLOOKUP($B$2:$B$457,'依個案研判日_台北市'!$C$2:$T$13,9,0)*'各里加權風險人口'!L17/VLOOKUP($B$2:$B$457,'各區加權風險人口'!$C$2:$T$13,9,0)*5.5)</f>
        <v>0.1699408209</v>
      </c>
      <c r="L17" s="5">
        <f>if(VLOOKUP($B$2:$B$457,'各區加權風險人口'!$C$2:$T$13,10,0)=0,0,VLOOKUP($B$2:$B$457,'依個案研判日_台北市'!$C$2:$T$13,10,0)*'各里加權風險人口'!M17/VLOOKUP($B$2:$B$457,'各區加權風險人口'!$C$2:$T$13,10,0)*5.5)</f>
        <v>1.699408209</v>
      </c>
      <c r="M17" s="5">
        <f>if(VLOOKUP($B$2:$B$457,'各區加權風險人口'!$C$2:$T$13,11,0)=0,0,VLOOKUP($B$2:$B$457,'依個案研判日_台北市'!$C$2:$T$13,11,0)*'各里加權風險人口'!N17/VLOOKUP($B$2:$B$457,'各區加權風險人口'!$C$2:$T$13,11,0)*5.5)</f>
        <v>0.5098224626</v>
      </c>
      <c r="N17" s="5">
        <f>if(VLOOKUP($B$2:$B$457,'各區加權風險人口'!$C$2:$T$13,12,0)=0,0,VLOOKUP($B$2:$B$457,'依個案研判日_台北市'!$C$2:$T$13,12,0)*'各里加權風險人口'!O17/VLOOKUP($B$2:$B$457,'各區加權風險人口'!$C$2:$T$13,12,0)*5.5)</f>
        <v>2.039289851</v>
      </c>
      <c r="O17" s="5">
        <f>if(VLOOKUP($B$2:$B$457,'各區加權風險人口'!$C$2:$T$13,13,0)=0,0,VLOOKUP($B$2:$B$457,'依個案研判日_台北市'!$C$2:$T$13,13,0)*'各里加權風險人口'!P17/VLOOKUP($B$2:$B$457,'各區加權風險人口'!$C$2:$T$13,13,0)*5.5)</f>
        <v>0.6797632835</v>
      </c>
      <c r="P17" s="5">
        <f>if(VLOOKUP($B$2:$B$457,'各區加權風險人口'!$C$2:$T$13,14,0)=0,0,VLOOKUP($B$2:$B$457,'依個案研判日_台北市'!$C$2:$T$13,14,0)*'各里加權風險人口'!Q17/VLOOKUP($B$2:$B$457,'各區加權風險人口'!$C$2:$T$13,14,0)*5.5)</f>
        <v>1.359526567</v>
      </c>
      <c r="Q17" s="5">
        <f>if(VLOOKUP($B$2:$B$457,'各區加權風險人口'!$C$2:$T$13,15,0)=0,0,VLOOKUP($B$2:$B$457,'依個案研判日_台北市'!$C$2:$T$13,15,0)*'各里加權風險人口'!R17/VLOOKUP($B$2:$B$457,'各區加權風險人口'!$C$2:$T$13,15,0)*5.5)</f>
        <v>1.529467388</v>
      </c>
      <c r="R17" s="5">
        <f>if(VLOOKUP($B$2:$B$457,'各區加權風險人口'!$C$2:$T$13,16,0)=0,0,VLOOKUP($B$2:$B$457,'依個案研判日_台北市'!$C$2:$T$13,16,0)*'各里加權風險人口'!S17/VLOOKUP($B$2:$B$457,'各區加權風險人口'!$C$2:$T$13,16,0)*5.5)</f>
        <v>1.359526567</v>
      </c>
      <c r="S17" s="5">
        <f>if(VLOOKUP($B$2:$B$457,'各區加權風險人口'!$C$2:$T$13,17,0)=0,0,VLOOKUP($B$2:$B$457,'依個案研判日_台北市'!$C$2:$T$13,17,0)*'各里加權風險人口'!T17/VLOOKUP($B$2:$B$457,'各區加權風險人口'!$C$2:$T$13,17,0)*5.5)</f>
        <v>2.039289851</v>
      </c>
      <c r="T17" s="5">
        <f>if(VLOOKUP($B$2:$B$457,'各區加權風險人口'!$C$2:$T$13,18,0)=0,0,VLOOKUP($B$2:$B$457,'依個案研判日_台北市'!$C$2:$T$13,18,0)*'各里加權風險人口'!U17/VLOOKUP($B$2:$B$457,'各區加權風險人口'!$C$2:$T$13,18,0)*5.5)</f>
        <v>0.5098224626</v>
      </c>
    </row>
    <row r="18">
      <c r="A18" s="3">
        <v>6.3000010018E10</v>
      </c>
      <c r="B18" s="4" t="s">
        <v>3</v>
      </c>
      <c r="C18" s="4" t="s">
        <v>20</v>
      </c>
      <c r="D18" s="5">
        <f>if(VLOOKUP($B$2:$B$457,'各區加權風險人口'!$C$2:$T$13,2,0)=0,0,VLOOKUP($B$2:$B$457,'依個案研判日_台北市'!$C$2:$T$13,2,0)*'各里加權風險人口'!E18/VLOOKUP($B$2:$B$457,'各區加權風險人口'!$C$2:$T$13,2,0)*5.5)</f>
        <v>0</v>
      </c>
      <c r="E18" s="5">
        <f>if(VLOOKUP($B$2:$B$457,'各區加權風險人口'!$C$2:$T$13,3,0)=0,0,VLOOKUP($B$2:$B$457,'依個案研判日_台北市'!$C$2:$T$13,3,0)*'各里加權風險人口'!F18/VLOOKUP($B$2:$B$457,'各區加權風險人口'!$C$2:$T$13,3,0)*5.5)</f>
        <v>0</v>
      </c>
      <c r="F18" s="5">
        <f>if(VLOOKUP($B$2:$B$457,'各區加權風險人口'!$C$2:$T$13,4,0)=0,0,VLOOKUP($B$2:$B$457,'依個案研判日_台北市'!$C$2:$T$13,4,0)*'各里加權風險人口'!G18/VLOOKUP($B$2:$B$457,'各區加權風險人口'!$C$2:$T$13,4,0)*5.5)</f>
        <v>0.2791897786</v>
      </c>
      <c r="G18" s="5">
        <f>if(VLOOKUP($B$2:$B$457,'各區加權風險人口'!$C$2:$T$13,5,0)=0,0,VLOOKUP($B$2:$B$457,'依個案研判日_台北市'!$C$2:$T$13,5,0)*'各里加權風險人口'!H18/VLOOKUP($B$2:$B$457,'各區加權風險人口'!$C$2:$T$13,5,0)*5.5)</f>
        <v>1.675138672</v>
      </c>
      <c r="H18" s="5">
        <f>if(VLOOKUP($B$2:$B$457,'各區加權風險人口'!$C$2:$T$13,6,0)=0,0,VLOOKUP($B$2:$B$457,'依個案研判日_台北市'!$C$2:$T$13,6,0)*'各里加權風險人口'!I18/VLOOKUP($B$2:$B$457,'各區加權風險人口'!$C$2:$T$13,6,0)*5.5)</f>
        <v>0.8375693358</v>
      </c>
      <c r="I18" s="5">
        <f>if(VLOOKUP($B$2:$B$457,'各區加權風險人口'!$C$2:$T$13,7,0)=0,0,VLOOKUP($B$2:$B$457,'依個案研判日_台北市'!$C$2:$T$13,7,0)*'各里加權風險人口'!J18/VLOOKUP($B$2:$B$457,'各區加權風險人口'!$C$2:$T$13,7,0)*5.5)</f>
        <v>1.116759114</v>
      </c>
      <c r="J18" s="5">
        <f>if(VLOOKUP($B$2:$B$457,'各區加權風險人口'!$C$2:$T$13,8,0)=0,0,VLOOKUP($B$2:$B$457,'依個案研判日_台北市'!$C$2:$T$13,8,0)*'各里加權風險人口'!K18/VLOOKUP($B$2:$B$457,'各區加權風險人口'!$C$2:$T$13,8,0)*5.5)</f>
        <v>0.5583795572</v>
      </c>
      <c r="K18" s="5">
        <f>if(VLOOKUP($B$2:$B$457,'各區加權風險人口'!$C$2:$T$13,9,0)=0,0,VLOOKUP($B$2:$B$457,'依個案研判日_台北市'!$C$2:$T$13,9,0)*'各里加權風險人口'!L18/VLOOKUP($B$2:$B$457,'各區加權風險人口'!$C$2:$T$13,9,0)*5.5)</f>
        <v>0.2791897786</v>
      </c>
      <c r="L18" s="5">
        <f>if(VLOOKUP($B$2:$B$457,'各區加權風險人口'!$C$2:$T$13,10,0)=0,0,VLOOKUP($B$2:$B$457,'依個案研判日_台北市'!$C$2:$T$13,10,0)*'各里加權風險人口'!M18/VLOOKUP($B$2:$B$457,'各區加權風險人口'!$C$2:$T$13,10,0)*5.5)</f>
        <v>2.791897786</v>
      </c>
      <c r="M18" s="5">
        <f>if(VLOOKUP($B$2:$B$457,'各區加權風險人口'!$C$2:$T$13,11,0)=0,0,VLOOKUP($B$2:$B$457,'依個案研判日_台北市'!$C$2:$T$13,11,0)*'各里加權風險人口'!N18/VLOOKUP($B$2:$B$457,'各區加權風險人口'!$C$2:$T$13,11,0)*5.5)</f>
        <v>0.8375693358</v>
      </c>
      <c r="N18" s="5">
        <f>if(VLOOKUP($B$2:$B$457,'各區加權風險人口'!$C$2:$T$13,12,0)=0,0,VLOOKUP($B$2:$B$457,'依個案研判日_台北市'!$C$2:$T$13,12,0)*'各里加權風險人口'!O18/VLOOKUP($B$2:$B$457,'各區加權風險人口'!$C$2:$T$13,12,0)*5.5)</f>
        <v>3.350277343</v>
      </c>
      <c r="O18" s="5">
        <f>if(VLOOKUP($B$2:$B$457,'各區加權風險人口'!$C$2:$T$13,13,0)=0,0,VLOOKUP($B$2:$B$457,'依個案研判日_台北市'!$C$2:$T$13,13,0)*'各里加權風險人口'!P18/VLOOKUP($B$2:$B$457,'各區加權風險人口'!$C$2:$T$13,13,0)*5.5)</f>
        <v>1.116759114</v>
      </c>
      <c r="P18" s="5">
        <f>if(VLOOKUP($B$2:$B$457,'各區加權風險人口'!$C$2:$T$13,14,0)=0,0,VLOOKUP($B$2:$B$457,'依個案研判日_台北市'!$C$2:$T$13,14,0)*'各里加權風險人口'!Q18/VLOOKUP($B$2:$B$457,'各區加權風險人口'!$C$2:$T$13,14,0)*5.5)</f>
        <v>2.233518229</v>
      </c>
      <c r="Q18" s="5">
        <f>if(VLOOKUP($B$2:$B$457,'各區加權風險人口'!$C$2:$T$13,15,0)=0,0,VLOOKUP($B$2:$B$457,'依個案研判日_台北市'!$C$2:$T$13,15,0)*'各里加權風險人口'!R18/VLOOKUP($B$2:$B$457,'各區加權風險人口'!$C$2:$T$13,15,0)*5.5)</f>
        <v>2.512708008</v>
      </c>
      <c r="R18" s="5">
        <f>if(VLOOKUP($B$2:$B$457,'各區加權風險人口'!$C$2:$T$13,16,0)=0,0,VLOOKUP($B$2:$B$457,'依個案研判日_台北市'!$C$2:$T$13,16,0)*'各里加權風險人口'!S18/VLOOKUP($B$2:$B$457,'各區加權風險人口'!$C$2:$T$13,16,0)*5.5)</f>
        <v>2.233518229</v>
      </c>
      <c r="S18" s="5">
        <f>if(VLOOKUP($B$2:$B$457,'各區加權風險人口'!$C$2:$T$13,17,0)=0,0,VLOOKUP($B$2:$B$457,'依個案研判日_台北市'!$C$2:$T$13,17,0)*'各里加權風險人口'!T18/VLOOKUP($B$2:$B$457,'各區加權風險人口'!$C$2:$T$13,17,0)*5.5)</f>
        <v>3.350277343</v>
      </c>
      <c r="T18" s="5">
        <f>if(VLOOKUP($B$2:$B$457,'各區加權風險人口'!$C$2:$T$13,18,0)=0,0,VLOOKUP($B$2:$B$457,'依個案研判日_台北市'!$C$2:$T$13,18,0)*'各里加權風險人口'!U18/VLOOKUP($B$2:$B$457,'各區加權風險人口'!$C$2:$T$13,18,0)*5.5)</f>
        <v>0.8375693358</v>
      </c>
    </row>
    <row r="19">
      <c r="A19" s="3">
        <v>6.3000010019E10</v>
      </c>
      <c r="B19" s="4" t="s">
        <v>3</v>
      </c>
      <c r="C19" s="4" t="s">
        <v>21</v>
      </c>
      <c r="D19" s="5">
        <f>if(VLOOKUP($B$2:$B$457,'各區加權風險人口'!$C$2:$T$13,2,0)=0,0,VLOOKUP($B$2:$B$457,'依個案研判日_台北市'!$C$2:$T$13,2,0)*'各里加權風險人口'!E19/VLOOKUP($B$2:$B$457,'各區加權風險人口'!$C$2:$T$13,2,0)*5.5)</f>
        <v>0</v>
      </c>
      <c r="E19" s="5">
        <f>if(VLOOKUP($B$2:$B$457,'各區加權風險人口'!$C$2:$T$13,3,0)=0,0,VLOOKUP($B$2:$B$457,'依個案研判日_台北市'!$C$2:$T$13,3,0)*'各里加權風險人口'!F19/VLOOKUP($B$2:$B$457,'各區加權風險人口'!$C$2:$T$13,3,0)*5.5)</f>
        <v>0</v>
      </c>
      <c r="F19" s="5">
        <f>if(VLOOKUP($B$2:$B$457,'各區加權風險人口'!$C$2:$T$13,4,0)=0,0,VLOOKUP($B$2:$B$457,'依個案研判日_台北市'!$C$2:$T$13,4,0)*'各里加權風險人口'!G19/VLOOKUP($B$2:$B$457,'各區加權風險人口'!$C$2:$T$13,4,0)*5.5)</f>
        <v>0.2445933078</v>
      </c>
      <c r="G19" s="5">
        <f>if(VLOOKUP($B$2:$B$457,'各區加權風險人口'!$C$2:$T$13,5,0)=0,0,VLOOKUP($B$2:$B$457,'依個案研判日_台北市'!$C$2:$T$13,5,0)*'各里加權風險人口'!H19/VLOOKUP($B$2:$B$457,'各區加權風險人口'!$C$2:$T$13,5,0)*5.5)</f>
        <v>1.467559847</v>
      </c>
      <c r="H19" s="5">
        <f>if(VLOOKUP($B$2:$B$457,'各區加權風險人口'!$C$2:$T$13,6,0)=0,0,VLOOKUP($B$2:$B$457,'依個案研判日_台北市'!$C$2:$T$13,6,0)*'各里加權風險人口'!I19/VLOOKUP($B$2:$B$457,'各區加權風險人口'!$C$2:$T$13,6,0)*5.5)</f>
        <v>0.7337799233</v>
      </c>
      <c r="I19" s="5">
        <f>if(VLOOKUP($B$2:$B$457,'各區加權風險人口'!$C$2:$T$13,7,0)=0,0,VLOOKUP($B$2:$B$457,'依個案研判日_台北市'!$C$2:$T$13,7,0)*'各里加權風險人口'!J19/VLOOKUP($B$2:$B$457,'各區加權風險人口'!$C$2:$T$13,7,0)*5.5)</f>
        <v>0.9783732311</v>
      </c>
      <c r="J19" s="5">
        <f>if(VLOOKUP($B$2:$B$457,'各區加權風險人口'!$C$2:$T$13,8,0)=0,0,VLOOKUP($B$2:$B$457,'依個案研判日_台北市'!$C$2:$T$13,8,0)*'各里加權風險人口'!K19/VLOOKUP($B$2:$B$457,'各區加權風險人口'!$C$2:$T$13,8,0)*5.5)</f>
        <v>0.4891866156</v>
      </c>
      <c r="K19" s="5">
        <f>if(VLOOKUP($B$2:$B$457,'各區加權風險人口'!$C$2:$T$13,9,0)=0,0,VLOOKUP($B$2:$B$457,'依個案研判日_台北市'!$C$2:$T$13,9,0)*'各里加權風險人口'!L19/VLOOKUP($B$2:$B$457,'各區加權風險人口'!$C$2:$T$13,9,0)*5.5)</f>
        <v>0.2445933078</v>
      </c>
      <c r="L19" s="5">
        <f>if(VLOOKUP($B$2:$B$457,'各區加權風險人口'!$C$2:$T$13,10,0)=0,0,VLOOKUP($B$2:$B$457,'依個案研判日_台北市'!$C$2:$T$13,10,0)*'各里加權風險人口'!M19/VLOOKUP($B$2:$B$457,'各區加權風險人口'!$C$2:$T$13,10,0)*5.5)</f>
        <v>2.445933078</v>
      </c>
      <c r="M19" s="5">
        <f>if(VLOOKUP($B$2:$B$457,'各區加權風險人口'!$C$2:$T$13,11,0)=0,0,VLOOKUP($B$2:$B$457,'依個案研判日_台北市'!$C$2:$T$13,11,0)*'各里加權風險人口'!N19/VLOOKUP($B$2:$B$457,'各區加權風險人口'!$C$2:$T$13,11,0)*5.5)</f>
        <v>0.7337799233</v>
      </c>
      <c r="N19" s="5">
        <f>if(VLOOKUP($B$2:$B$457,'各區加權風險人口'!$C$2:$T$13,12,0)=0,0,VLOOKUP($B$2:$B$457,'依個案研判日_台北市'!$C$2:$T$13,12,0)*'各里加權風險人口'!O19/VLOOKUP($B$2:$B$457,'各區加權風險人口'!$C$2:$T$13,12,0)*5.5)</f>
        <v>2.935119693</v>
      </c>
      <c r="O19" s="5">
        <f>if(VLOOKUP($B$2:$B$457,'各區加權風險人口'!$C$2:$T$13,13,0)=0,0,VLOOKUP($B$2:$B$457,'依個案研判日_台北市'!$C$2:$T$13,13,0)*'各里加權風險人口'!P19/VLOOKUP($B$2:$B$457,'各區加權風險人口'!$C$2:$T$13,13,0)*5.5)</f>
        <v>0.9783732311</v>
      </c>
      <c r="P19" s="5">
        <f>if(VLOOKUP($B$2:$B$457,'各區加權風險人口'!$C$2:$T$13,14,0)=0,0,VLOOKUP($B$2:$B$457,'依個案研判日_台北市'!$C$2:$T$13,14,0)*'各里加權風險人口'!Q19/VLOOKUP($B$2:$B$457,'各區加權風險人口'!$C$2:$T$13,14,0)*5.5)</f>
        <v>1.956746462</v>
      </c>
      <c r="Q19" s="5">
        <f>if(VLOOKUP($B$2:$B$457,'各區加權風險人口'!$C$2:$T$13,15,0)=0,0,VLOOKUP($B$2:$B$457,'依個案研判日_台北市'!$C$2:$T$13,15,0)*'各里加權風險人口'!R19/VLOOKUP($B$2:$B$457,'各區加權風險人口'!$C$2:$T$13,15,0)*5.5)</f>
        <v>2.20133977</v>
      </c>
      <c r="R19" s="5">
        <f>if(VLOOKUP($B$2:$B$457,'各區加權風險人口'!$C$2:$T$13,16,0)=0,0,VLOOKUP($B$2:$B$457,'依個案研判日_台北市'!$C$2:$T$13,16,0)*'各里加權風險人口'!S19/VLOOKUP($B$2:$B$457,'各區加權風險人口'!$C$2:$T$13,16,0)*5.5)</f>
        <v>1.956746462</v>
      </c>
      <c r="S19" s="5">
        <f>if(VLOOKUP($B$2:$B$457,'各區加權風險人口'!$C$2:$T$13,17,0)=0,0,VLOOKUP($B$2:$B$457,'依個案研判日_台北市'!$C$2:$T$13,17,0)*'各里加權風險人口'!T19/VLOOKUP($B$2:$B$457,'各區加權風險人口'!$C$2:$T$13,17,0)*5.5)</f>
        <v>2.935119693</v>
      </c>
      <c r="T19" s="5">
        <f>if(VLOOKUP($B$2:$B$457,'各區加權風險人口'!$C$2:$T$13,18,0)=0,0,VLOOKUP($B$2:$B$457,'依個案研判日_台北市'!$C$2:$T$13,18,0)*'各里加權風險人口'!U19/VLOOKUP($B$2:$B$457,'各區加權風險人口'!$C$2:$T$13,18,0)*5.5)</f>
        <v>0.7337799233</v>
      </c>
    </row>
    <row r="20">
      <c r="A20" s="3">
        <v>6.300001002E10</v>
      </c>
      <c r="B20" s="4" t="s">
        <v>3</v>
      </c>
      <c r="C20" s="4" t="s">
        <v>22</v>
      </c>
      <c r="D20" s="5">
        <f>if(VLOOKUP($B$2:$B$457,'各區加權風險人口'!$C$2:$T$13,2,0)=0,0,VLOOKUP($B$2:$B$457,'依個案研判日_台北市'!$C$2:$T$13,2,0)*'各里加權風險人口'!E20/VLOOKUP($B$2:$B$457,'各區加權風險人口'!$C$2:$T$13,2,0)*5.5)</f>
        <v>0</v>
      </c>
      <c r="E20" s="5">
        <f>if(VLOOKUP($B$2:$B$457,'各區加權風險人口'!$C$2:$T$13,3,0)=0,0,VLOOKUP($B$2:$B$457,'依個案研判日_台北市'!$C$2:$T$13,3,0)*'各里加權風險人口'!F20/VLOOKUP($B$2:$B$457,'各區加權風險人口'!$C$2:$T$13,3,0)*5.5)</f>
        <v>0</v>
      </c>
      <c r="F20" s="5">
        <f>if(VLOOKUP($B$2:$B$457,'各區加權風險人口'!$C$2:$T$13,4,0)=0,0,VLOOKUP($B$2:$B$457,'依個案研判日_台北市'!$C$2:$T$13,4,0)*'各里加權風險人口'!G20/VLOOKUP($B$2:$B$457,'各區加權風險人口'!$C$2:$T$13,4,0)*5.5)</f>
        <v>0.1369792073</v>
      </c>
      <c r="G20" s="5">
        <f>if(VLOOKUP($B$2:$B$457,'各區加權風險人口'!$C$2:$T$13,5,0)=0,0,VLOOKUP($B$2:$B$457,'依個案研判日_台北市'!$C$2:$T$13,5,0)*'各里加權風險人口'!H20/VLOOKUP($B$2:$B$457,'各區加權風險人口'!$C$2:$T$13,5,0)*5.5)</f>
        <v>0.8218752437</v>
      </c>
      <c r="H20" s="5">
        <f>if(VLOOKUP($B$2:$B$457,'各區加權風險人口'!$C$2:$T$13,6,0)=0,0,VLOOKUP($B$2:$B$457,'依個案研判日_台北市'!$C$2:$T$13,6,0)*'各里加權風險人口'!I20/VLOOKUP($B$2:$B$457,'各區加權風險人口'!$C$2:$T$13,6,0)*5.5)</f>
        <v>0.4109376219</v>
      </c>
      <c r="I20" s="5">
        <f>if(VLOOKUP($B$2:$B$457,'各區加權風險人口'!$C$2:$T$13,7,0)=0,0,VLOOKUP($B$2:$B$457,'依個案研判日_台北市'!$C$2:$T$13,7,0)*'各里加權風險人口'!J20/VLOOKUP($B$2:$B$457,'各區加權風險人口'!$C$2:$T$13,7,0)*5.5)</f>
        <v>0.5479168291</v>
      </c>
      <c r="J20" s="5">
        <f>if(VLOOKUP($B$2:$B$457,'各區加權風險人口'!$C$2:$T$13,8,0)=0,0,VLOOKUP($B$2:$B$457,'依個案研判日_台北市'!$C$2:$T$13,8,0)*'各里加權風險人口'!K20/VLOOKUP($B$2:$B$457,'各區加權風險人口'!$C$2:$T$13,8,0)*5.5)</f>
        <v>0.2739584146</v>
      </c>
      <c r="K20" s="5">
        <f>if(VLOOKUP($B$2:$B$457,'各區加權風險人口'!$C$2:$T$13,9,0)=0,0,VLOOKUP($B$2:$B$457,'依個案研判日_台北市'!$C$2:$T$13,9,0)*'各里加權風險人口'!L20/VLOOKUP($B$2:$B$457,'各區加權風險人口'!$C$2:$T$13,9,0)*5.5)</f>
        <v>0.1369792073</v>
      </c>
      <c r="L20" s="5">
        <f>if(VLOOKUP($B$2:$B$457,'各區加權風險人口'!$C$2:$T$13,10,0)=0,0,VLOOKUP($B$2:$B$457,'依個案研判日_台北市'!$C$2:$T$13,10,0)*'各里加權風險人口'!M20/VLOOKUP($B$2:$B$457,'各區加權風險人口'!$C$2:$T$13,10,0)*5.5)</f>
        <v>1.369792073</v>
      </c>
      <c r="M20" s="5">
        <f>if(VLOOKUP($B$2:$B$457,'各區加權風險人口'!$C$2:$T$13,11,0)=0,0,VLOOKUP($B$2:$B$457,'依個案研判日_台北市'!$C$2:$T$13,11,0)*'各里加權風險人口'!N20/VLOOKUP($B$2:$B$457,'各區加權風險人口'!$C$2:$T$13,11,0)*5.5)</f>
        <v>0.4109376219</v>
      </c>
      <c r="N20" s="5">
        <f>if(VLOOKUP($B$2:$B$457,'各區加權風險人口'!$C$2:$T$13,12,0)=0,0,VLOOKUP($B$2:$B$457,'依個案研判日_台北市'!$C$2:$T$13,12,0)*'各里加權風險人口'!O20/VLOOKUP($B$2:$B$457,'各區加權風險人口'!$C$2:$T$13,12,0)*5.5)</f>
        <v>1.643750487</v>
      </c>
      <c r="O20" s="5">
        <f>if(VLOOKUP($B$2:$B$457,'各區加權風險人口'!$C$2:$T$13,13,0)=0,0,VLOOKUP($B$2:$B$457,'依個案研判日_台北市'!$C$2:$T$13,13,0)*'各里加權風險人口'!P20/VLOOKUP($B$2:$B$457,'各區加權風險人口'!$C$2:$T$13,13,0)*5.5)</f>
        <v>0.5479168291</v>
      </c>
      <c r="P20" s="5">
        <f>if(VLOOKUP($B$2:$B$457,'各區加權風險人口'!$C$2:$T$13,14,0)=0,0,VLOOKUP($B$2:$B$457,'依個案研判日_台北市'!$C$2:$T$13,14,0)*'各里加權風險人口'!Q20/VLOOKUP($B$2:$B$457,'各區加權風險人口'!$C$2:$T$13,14,0)*5.5)</f>
        <v>1.095833658</v>
      </c>
      <c r="Q20" s="5">
        <f>if(VLOOKUP($B$2:$B$457,'各區加權風險人口'!$C$2:$T$13,15,0)=0,0,VLOOKUP($B$2:$B$457,'依個案研判日_台北市'!$C$2:$T$13,15,0)*'各里加權風險人口'!R20/VLOOKUP($B$2:$B$457,'各區加權風險人口'!$C$2:$T$13,15,0)*5.5)</f>
        <v>1.232812866</v>
      </c>
      <c r="R20" s="5">
        <f>if(VLOOKUP($B$2:$B$457,'各區加權風險人口'!$C$2:$T$13,16,0)=0,0,VLOOKUP($B$2:$B$457,'依個案研判日_台北市'!$C$2:$T$13,16,0)*'各里加權風險人口'!S20/VLOOKUP($B$2:$B$457,'各區加權風險人口'!$C$2:$T$13,16,0)*5.5)</f>
        <v>1.095833658</v>
      </c>
      <c r="S20" s="5">
        <f>if(VLOOKUP($B$2:$B$457,'各區加權風險人口'!$C$2:$T$13,17,0)=0,0,VLOOKUP($B$2:$B$457,'依個案研判日_台北市'!$C$2:$T$13,17,0)*'各里加權風險人口'!T20/VLOOKUP($B$2:$B$457,'各區加權風險人口'!$C$2:$T$13,17,0)*5.5)</f>
        <v>1.643750487</v>
      </c>
      <c r="T20" s="5">
        <f>if(VLOOKUP($B$2:$B$457,'各區加權風險人口'!$C$2:$T$13,18,0)=0,0,VLOOKUP($B$2:$B$457,'依個案研判日_台北市'!$C$2:$T$13,18,0)*'各里加權風險人口'!U20/VLOOKUP($B$2:$B$457,'各區加權風險人口'!$C$2:$T$13,18,0)*5.5)</f>
        <v>0.4109376219</v>
      </c>
    </row>
    <row r="21">
      <c r="A21" s="3">
        <v>6.3000010021E10</v>
      </c>
      <c r="B21" s="4" t="s">
        <v>3</v>
      </c>
      <c r="C21" s="4" t="s">
        <v>23</v>
      </c>
      <c r="D21" s="5">
        <f>if(VLOOKUP($B$2:$B$457,'各區加權風險人口'!$C$2:$T$13,2,0)=0,0,VLOOKUP($B$2:$B$457,'依個案研判日_台北市'!$C$2:$T$13,2,0)*'各里加權風險人口'!E21/VLOOKUP($B$2:$B$457,'各區加權風險人口'!$C$2:$T$13,2,0)*5.5)</f>
        <v>0</v>
      </c>
      <c r="E21" s="5">
        <f>if(VLOOKUP($B$2:$B$457,'各區加權風險人口'!$C$2:$T$13,3,0)=0,0,VLOOKUP($B$2:$B$457,'依個案研判日_台北市'!$C$2:$T$13,3,0)*'各里加權風險人口'!F21/VLOOKUP($B$2:$B$457,'各區加權風險人口'!$C$2:$T$13,3,0)*5.5)</f>
        <v>0</v>
      </c>
      <c r="F21" s="5">
        <f>if(VLOOKUP($B$2:$B$457,'各區加權風險人口'!$C$2:$T$13,4,0)=0,0,VLOOKUP($B$2:$B$457,'依個案研判日_台北市'!$C$2:$T$13,4,0)*'各里加權風險人口'!G21/VLOOKUP($B$2:$B$457,'各區加權風險人口'!$C$2:$T$13,4,0)*5.5)</f>
        <v>0.2618646573</v>
      </c>
      <c r="G21" s="5">
        <f>if(VLOOKUP($B$2:$B$457,'各區加權風險人口'!$C$2:$T$13,5,0)=0,0,VLOOKUP($B$2:$B$457,'依個案研判日_台北市'!$C$2:$T$13,5,0)*'各里加權風險人口'!H21/VLOOKUP($B$2:$B$457,'各區加權風險人口'!$C$2:$T$13,5,0)*5.5)</f>
        <v>1.571187944</v>
      </c>
      <c r="H21" s="5">
        <f>if(VLOOKUP($B$2:$B$457,'各區加權風險人口'!$C$2:$T$13,6,0)=0,0,VLOOKUP($B$2:$B$457,'依個案研判日_台北市'!$C$2:$T$13,6,0)*'各里加權風險人口'!I21/VLOOKUP($B$2:$B$457,'各區加權風險人口'!$C$2:$T$13,6,0)*5.5)</f>
        <v>0.7855939719</v>
      </c>
      <c r="I21" s="5">
        <f>if(VLOOKUP($B$2:$B$457,'各區加權風險人口'!$C$2:$T$13,7,0)=0,0,VLOOKUP($B$2:$B$457,'依個案研判日_台北市'!$C$2:$T$13,7,0)*'各里加權風險人口'!J21/VLOOKUP($B$2:$B$457,'各區加權風險人口'!$C$2:$T$13,7,0)*5.5)</f>
        <v>1.047458629</v>
      </c>
      <c r="J21" s="5">
        <f>if(VLOOKUP($B$2:$B$457,'各區加權風險人口'!$C$2:$T$13,8,0)=0,0,VLOOKUP($B$2:$B$457,'依個案研判日_台北市'!$C$2:$T$13,8,0)*'各里加權風險人口'!K21/VLOOKUP($B$2:$B$457,'各區加權風險人口'!$C$2:$T$13,8,0)*5.5)</f>
        <v>0.5237293146</v>
      </c>
      <c r="K21" s="5">
        <f>if(VLOOKUP($B$2:$B$457,'各區加權風險人口'!$C$2:$T$13,9,0)=0,0,VLOOKUP($B$2:$B$457,'依個案研判日_台北市'!$C$2:$T$13,9,0)*'各里加權風險人口'!L21/VLOOKUP($B$2:$B$457,'各區加權風險人口'!$C$2:$T$13,9,0)*5.5)</f>
        <v>0.2618646573</v>
      </c>
      <c r="L21" s="5">
        <f>if(VLOOKUP($B$2:$B$457,'各區加權風險人口'!$C$2:$T$13,10,0)=0,0,VLOOKUP($B$2:$B$457,'依個案研判日_台北市'!$C$2:$T$13,10,0)*'各里加權風險人口'!M21/VLOOKUP($B$2:$B$457,'各區加權風險人口'!$C$2:$T$13,10,0)*5.5)</f>
        <v>2.618646573</v>
      </c>
      <c r="M21" s="5">
        <f>if(VLOOKUP($B$2:$B$457,'各區加權風險人口'!$C$2:$T$13,11,0)=0,0,VLOOKUP($B$2:$B$457,'依個案研判日_台北市'!$C$2:$T$13,11,0)*'各里加權風險人口'!N21/VLOOKUP($B$2:$B$457,'各區加權風險人口'!$C$2:$T$13,11,0)*5.5)</f>
        <v>0.7855939719</v>
      </c>
      <c r="N21" s="5">
        <f>if(VLOOKUP($B$2:$B$457,'各區加權風險人口'!$C$2:$T$13,12,0)=0,0,VLOOKUP($B$2:$B$457,'依個案研判日_台北市'!$C$2:$T$13,12,0)*'各里加權風險人口'!O21/VLOOKUP($B$2:$B$457,'各區加權風險人口'!$C$2:$T$13,12,0)*5.5)</f>
        <v>3.142375888</v>
      </c>
      <c r="O21" s="5">
        <f>if(VLOOKUP($B$2:$B$457,'各區加權風險人口'!$C$2:$T$13,13,0)=0,0,VLOOKUP($B$2:$B$457,'依個案研判日_台北市'!$C$2:$T$13,13,0)*'各里加權風險人口'!P21/VLOOKUP($B$2:$B$457,'各區加權風險人口'!$C$2:$T$13,13,0)*5.5)</f>
        <v>1.047458629</v>
      </c>
      <c r="P21" s="5">
        <f>if(VLOOKUP($B$2:$B$457,'各區加權風險人口'!$C$2:$T$13,14,0)=0,0,VLOOKUP($B$2:$B$457,'依個案研判日_台北市'!$C$2:$T$13,14,0)*'各里加權風險人口'!Q21/VLOOKUP($B$2:$B$457,'各區加權風險人口'!$C$2:$T$13,14,0)*5.5)</f>
        <v>2.094917259</v>
      </c>
      <c r="Q21" s="5">
        <f>if(VLOOKUP($B$2:$B$457,'各區加權風險人口'!$C$2:$T$13,15,0)=0,0,VLOOKUP($B$2:$B$457,'依個案研判日_台北市'!$C$2:$T$13,15,0)*'各里加權風險人口'!R21/VLOOKUP($B$2:$B$457,'各區加權風險人口'!$C$2:$T$13,15,0)*5.5)</f>
        <v>2.356781916</v>
      </c>
      <c r="R21" s="5">
        <f>if(VLOOKUP($B$2:$B$457,'各區加權風險人口'!$C$2:$T$13,16,0)=0,0,VLOOKUP($B$2:$B$457,'依個案研判日_台北市'!$C$2:$T$13,16,0)*'各里加權風險人口'!S21/VLOOKUP($B$2:$B$457,'各區加權風險人口'!$C$2:$T$13,16,0)*5.5)</f>
        <v>2.094917259</v>
      </c>
      <c r="S21" s="5">
        <f>if(VLOOKUP($B$2:$B$457,'各區加權風險人口'!$C$2:$T$13,17,0)=0,0,VLOOKUP($B$2:$B$457,'依個案研判日_台北市'!$C$2:$T$13,17,0)*'各里加權風險人口'!T21/VLOOKUP($B$2:$B$457,'各區加權風險人口'!$C$2:$T$13,17,0)*5.5)</f>
        <v>3.142375888</v>
      </c>
      <c r="T21" s="5">
        <f>if(VLOOKUP($B$2:$B$457,'各區加權風險人口'!$C$2:$T$13,18,0)=0,0,VLOOKUP($B$2:$B$457,'依個案研判日_台北市'!$C$2:$T$13,18,0)*'各里加權風險人口'!U21/VLOOKUP($B$2:$B$457,'各區加權風險人口'!$C$2:$T$13,18,0)*5.5)</f>
        <v>0.7855939719</v>
      </c>
    </row>
    <row r="22">
      <c r="A22" s="3">
        <v>6.3000010022E10</v>
      </c>
      <c r="B22" s="4" t="s">
        <v>3</v>
      </c>
      <c r="C22" s="4" t="s">
        <v>24</v>
      </c>
      <c r="D22" s="5">
        <f>if(VLOOKUP($B$2:$B$457,'各區加權風險人口'!$C$2:$T$13,2,0)=0,0,VLOOKUP($B$2:$B$457,'依個案研判日_台北市'!$C$2:$T$13,2,0)*'各里加權風險人口'!E22/VLOOKUP($B$2:$B$457,'各區加權風險人口'!$C$2:$T$13,2,0)*5.5)</f>
        <v>0</v>
      </c>
      <c r="E22" s="5">
        <f>if(VLOOKUP($B$2:$B$457,'各區加權風險人口'!$C$2:$T$13,3,0)=0,0,VLOOKUP($B$2:$B$457,'依個案研判日_台北市'!$C$2:$T$13,3,0)*'各里加權風險人口'!F22/VLOOKUP($B$2:$B$457,'各區加權風險人口'!$C$2:$T$13,3,0)*5.5)</f>
        <v>0</v>
      </c>
      <c r="F22" s="5">
        <f>if(VLOOKUP($B$2:$B$457,'各區加權風險人口'!$C$2:$T$13,4,0)=0,0,VLOOKUP($B$2:$B$457,'依個案研判日_台北市'!$C$2:$T$13,4,0)*'各里加權風險人口'!G22/VLOOKUP($B$2:$B$457,'各區加權風險人口'!$C$2:$T$13,4,0)*5.5)</f>
        <v>0.2452446473</v>
      </c>
      <c r="G22" s="5">
        <f>if(VLOOKUP($B$2:$B$457,'各區加權風險人口'!$C$2:$T$13,5,0)=0,0,VLOOKUP($B$2:$B$457,'依個案研判日_台北市'!$C$2:$T$13,5,0)*'各里加權風險人口'!H22/VLOOKUP($B$2:$B$457,'各區加權風險人口'!$C$2:$T$13,5,0)*5.5)</f>
        <v>1.471467884</v>
      </c>
      <c r="H22" s="5">
        <f>if(VLOOKUP($B$2:$B$457,'各區加權風險人口'!$C$2:$T$13,6,0)=0,0,VLOOKUP($B$2:$B$457,'依個案研判日_台北市'!$C$2:$T$13,6,0)*'各里加權風險人口'!I22/VLOOKUP($B$2:$B$457,'各區加權風險人口'!$C$2:$T$13,6,0)*5.5)</f>
        <v>0.7357339418</v>
      </c>
      <c r="I22" s="5">
        <f>if(VLOOKUP($B$2:$B$457,'各區加權風險人口'!$C$2:$T$13,7,0)=0,0,VLOOKUP($B$2:$B$457,'依個案研判日_台北市'!$C$2:$T$13,7,0)*'各里加權風險人口'!J22/VLOOKUP($B$2:$B$457,'各區加權風險人口'!$C$2:$T$13,7,0)*5.5)</f>
        <v>0.9809785891</v>
      </c>
      <c r="J22" s="5">
        <f>if(VLOOKUP($B$2:$B$457,'各區加權風險人口'!$C$2:$T$13,8,0)=0,0,VLOOKUP($B$2:$B$457,'依個案研判日_台北市'!$C$2:$T$13,8,0)*'各里加權風險人口'!K22/VLOOKUP($B$2:$B$457,'各區加權風險人口'!$C$2:$T$13,8,0)*5.5)</f>
        <v>0.4904892945</v>
      </c>
      <c r="K22" s="5">
        <f>if(VLOOKUP($B$2:$B$457,'各區加權風險人口'!$C$2:$T$13,9,0)=0,0,VLOOKUP($B$2:$B$457,'依個案研判日_台北市'!$C$2:$T$13,9,0)*'各里加權風險人口'!L22/VLOOKUP($B$2:$B$457,'各區加權風險人口'!$C$2:$T$13,9,0)*5.5)</f>
        <v>0.2452446473</v>
      </c>
      <c r="L22" s="5">
        <f>if(VLOOKUP($B$2:$B$457,'各區加權風險人口'!$C$2:$T$13,10,0)=0,0,VLOOKUP($B$2:$B$457,'依個案研判日_台北市'!$C$2:$T$13,10,0)*'各里加權風險人口'!M22/VLOOKUP($B$2:$B$457,'各區加權風險人口'!$C$2:$T$13,10,0)*5.5)</f>
        <v>2.452446473</v>
      </c>
      <c r="M22" s="5">
        <f>if(VLOOKUP($B$2:$B$457,'各區加權風險人口'!$C$2:$T$13,11,0)=0,0,VLOOKUP($B$2:$B$457,'依個案研判日_台北市'!$C$2:$T$13,11,0)*'各里加權風險人口'!N22/VLOOKUP($B$2:$B$457,'各區加權風險人口'!$C$2:$T$13,11,0)*5.5)</f>
        <v>0.7357339418</v>
      </c>
      <c r="N22" s="5">
        <f>if(VLOOKUP($B$2:$B$457,'各區加權風險人口'!$C$2:$T$13,12,0)=0,0,VLOOKUP($B$2:$B$457,'依個案研判日_台北市'!$C$2:$T$13,12,0)*'各里加權風險人口'!O22/VLOOKUP($B$2:$B$457,'各區加權風險人口'!$C$2:$T$13,12,0)*5.5)</f>
        <v>2.942935767</v>
      </c>
      <c r="O22" s="5">
        <f>if(VLOOKUP($B$2:$B$457,'各區加權風險人口'!$C$2:$T$13,13,0)=0,0,VLOOKUP($B$2:$B$457,'依個案研判日_台北市'!$C$2:$T$13,13,0)*'各里加權風險人口'!P22/VLOOKUP($B$2:$B$457,'各區加權風險人口'!$C$2:$T$13,13,0)*5.5)</f>
        <v>0.9809785891</v>
      </c>
      <c r="P22" s="5">
        <f>if(VLOOKUP($B$2:$B$457,'各區加權風險人口'!$C$2:$T$13,14,0)=0,0,VLOOKUP($B$2:$B$457,'依個案研判日_台北市'!$C$2:$T$13,14,0)*'各里加權風險人口'!Q22/VLOOKUP($B$2:$B$457,'各區加權風險人口'!$C$2:$T$13,14,0)*5.5)</f>
        <v>1.961957178</v>
      </c>
      <c r="Q22" s="5">
        <f>if(VLOOKUP($B$2:$B$457,'各區加權風險人口'!$C$2:$T$13,15,0)=0,0,VLOOKUP($B$2:$B$457,'依個案研判日_台北市'!$C$2:$T$13,15,0)*'各里加權風險人口'!R22/VLOOKUP($B$2:$B$457,'各區加權風險人口'!$C$2:$T$13,15,0)*5.5)</f>
        <v>2.207201825</v>
      </c>
      <c r="R22" s="5">
        <f>if(VLOOKUP($B$2:$B$457,'各區加權風險人口'!$C$2:$T$13,16,0)=0,0,VLOOKUP($B$2:$B$457,'依個案研判日_台北市'!$C$2:$T$13,16,0)*'各里加權風險人口'!S22/VLOOKUP($B$2:$B$457,'各區加權風險人口'!$C$2:$T$13,16,0)*5.5)</f>
        <v>1.961957178</v>
      </c>
      <c r="S22" s="5">
        <f>if(VLOOKUP($B$2:$B$457,'各區加權風險人口'!$C$2:$T$13,17,0)=0,0,VLOOKUP($B$2:$B$457,'依個案研判日_台北市'!$C$2:$T$13,17,0)*'各里加權風險人口'!T22/VLOOKUP($B$2:$B$457,'各區加權風險人口'!$C$2:$T$13,17,0)*5.5)</f>
        <v>2.942935767</v>
      </c>
      <c r="T22" s="5">
        <f>if(VLOOKUP($B$2:$B$457,'各區加權風險人口'!$C$2:$T$13,18,0)=0,0,VLOOKUP($B$2:$B$457,'依個案研判日_台北市'!$C$2:$T$13,18,0)*'各里加權風險人口'!U22/VLOOKUP($B$2:$B$457,'各區加權風險人口'!$C$2:$T$13,18,0)*5.5)</f>
        <v>0.7357339418</v>
      </c>
    </row>
    <row r="23">
      <c r="A23" s="3">
        <v>6.3000010024E10</v>
      </c>
      <c r="B23" s="4" t="s">
        <v>3</v>
      </c>
      <c r="C23" s="4" t="s">
        <v>25</v>
      </c>
      <c r="D23" s="5">
        <f>if(VLOOKUP($B$2:$B$457,'各區加權風險人口'!$C$2:$T$13,2,0)=0,0,VLOOKUP($B$2:$B$457,'依個案研判日_台北市'!$C$2:$T$13,2,0)*'各里加權風險人口'!E23/VLOOKUP($B$2:$B$457,'各區加權風險人口'!$C$2:$T$13,2,0)*5.5)</f>
        <v>0</v>
      </c>
      <c r="E23" s="5">
        <f>if(VLOOKUP($B$2:$B$457,'各區加權風險人口'!$C$2:$T$13,3,0)=0,0,VLOOKUP($B$2:$B$457,'依個案研判日_台北市'!$C$2:$T$13,3,0)*'各里加權風險人口'!F23/VLOOKUP($B$2:$B$457,'各區加權風險人口'!$C$2:$T$13,3,0)*5.5)</f>
        <v>0</v>
      </c>
      <c r="F23" s="5">
        <f>if(VLOOKUP($B$2:$B$457,'各區加權風險人口'!$C$2:$T$13,4,0)=0,0,VLOOKUP($B$2:$B$457,'依個案研判日_台北市'!$C$2:$T$13,4,0)*'各里加權風險人口'!G23/VLOOKUP($B$2:$B$457,'各區加權風險人口'!$C$2:$T$13,4,0)*5.5)</f>
        <v>0.2112665899</v>
      </c>
      <c r="G23" s="5">
        <f>if(VLOOKUP($B$2:$B$457,'各區加權風險人口'!$C$2:$T$13,5,0)=0,0,VLOOKUP($B$2:$B$457,'依個案研判日_台北市'!$C$2:$T$13,5,0)*'各里加權風險人口'!H23/VLOOKUP($B$2:$B$457,'各區加權風險人口'!$C$2:$T$13,5,0)*5.5)</f>
        <v>1.26759954</v>
      </c>
      <c r="H23" s="5">
        <f>if(VLOOKUP($B$2:$B$457,'各區加權風險人口'!$C$2:$T$13,6,0)=0,0,VLOOKUP($B$2:$B$457,'依個案研判日_台北市'!$C$2:$T$13,6,0)*'各里加權風險人口'!I23/VLOOKUP($B$2:$B$457,'各區加權風險人口'!$C$2:$T$13,6,0)*5.5)</f>
        <v>0.6337997698</v>
      </c>
      <c r="I23" s="5">
        <f>if(VLOOKUP($B$2:$B$457,'各區加權風險人口'!$C$2:$T$13,7,0)=0,0,VLOOKUP($B$2:$B$457,'依個案研判日_台北市'!$C$2:$T$13,7,0)*'各里加權風險人口'!J23/VLOOKUP($B$2:$B$457,'各區加權風險人口'!$C$2:$T$13,7,0)*5.5)</f>
        <v>0.8450663598</v>
      </c>
      <c r="J23" s="5">
        <f>if(VLOOKUP($B$2:$B$457,'各區加權風險人口'!$C$2:$T$13,8,0)=0,0,VLOOKUP($B$2:$B$457,'依個案研判日_台北市'!$C$2:$T$13,8,0)*'各里加權風險人口'!K23/VLOOKUP($B$2:$B$457,'各區加權風險人口'!$C$2:$T$13,8,0)*5.5)</f>
        <v>0.4225331799</v>
      </c>
      <c r="K23" s="5">
        <f>if(VLOOKUP($B$2:$B$457,'各區加權風險人口'!$C$2:$T$13,9,0)=0,0,VLOOKUP($B$2:$B$457,'依個案研判日_台北市'!$C$2:$T$13,9,0)*'各里加權風險人口'!L23/VLOOKUP($B$2:$B$457,'各區加權風險人口'!$C$2:$T$13,9,0)*5.5)</f>
        <v>0.2112665899</v>
      </c>
      <c r="L23" s="5">
        <f>if(VLOOKUP($B$2:$B$457,'各區加權風險人口'!$C$2:$T$13,10,0)=0,0,VLOOKUP($B$2:$B$457,'依個案研判日_台北市'!$C$2:$T$13,10,0)*'各里加權風險人口'!M23/VLOOKUP($B$2:$B$457,'各區加權風險人口'!$C$2:$T$13,10,0)*5.5)</f>
        <v>2.112665899</v>
      </c>
      <c r="M23" s="5">
        <f>if(VLOOKUP($B$2:$B$457,'各區加權風險人口'!$C$2:$T$13,11,0)=0,0,VLOOKUP($B$2:$B$457,'依個案研判日_台北市'!$C$2:$T$13,11,0)*'各里加權風險人口'!N23/VLOOKUP($B$2:$B$457,'各區加權風險人口'!$C$2:$T$13,11,0)*5.5)</f>
        <v>0.6337997698</v>
      </c>
      <c r="N23" s="5">
        <f>if(VLOOKUP($B$2:$B$457,'各區加權風險人口'!$C$2:$T$13,12,0)=0,0,VLOOKUP($B$2:$B$457,'依個案研判日_台北市'!$C$2:$T$13,12,0)*'各里加權風險人口'!O23/VLOOKUP($B$2:$B$457,'各區加權風險人口'!$C$2:$T$13,12,0)*5.5)</f>
        <v>2.535199079</v>
      </c>
      <c r="O23" s="5">
        <f>if(VLOOKUP($B$2:$B$457,'各區加權風險人口'!$C$2:$T$13,13,0)=0,0,VLOOKUP($B$2:$B$457,'依個案研判日_台北市'!$C$2:$T$13,13,0)*'各里加權風險人口'!P23/VLOOKUP($B$2:$B$457,'各區加權風險人口'!$C$2:$T$13,13,0)*5.5)</f>
        <v>0.8450663598</v>
      </c>
      <c r="P23" s="5">
        <f>if(VLOOKUP($B$2:$B$457,'各區加權風險人口'!$C$2:$T$13,14,0)=0,0,VLOOKUP($B$2:$B$457,'依個案研判日_台北市'!$C$2:$T$13,14,0)*'各里加權風險人口'!Q23/VLOOKUP($B$2:$B$457,'各區加權風險人口'!$C$2:$T$13,14,0)*5.5)</f>
        <v>1.69013272</v>
      </c>
      <c r="Q23" s="5">
        <f>if(VLOOKUP($B$2:$B$457,'各區加權風險人口'!$C$2:$T$13,15,0)=0,0,VLOOKUP($B$2:$B$457,'依個案研判日_台北市'!$C$2:$T$13,15,0)*'各里加權風險人口'!R23/VLOOKUP($B$2:$B$457,'各區加權風險人口'!$C$2:$T$13,15,0)*5.5)</f>
        <v>1.90139931</v>
      </c>
      <c r="R23" s="5">
        <f>if(VLOOKUP($B$2:$B$457,'各區加權風險人口'!$C$2:$T$13,16,0)=0,0,VLOOKUP($B$2:$B$457,'依個案研判日_台北市'!$C$2:$T$13,16,0)*'各里加權風險人口'!S23/VLOOKUP($B$2:$B$457,'各區加權風險人口'!$C$2:$T$13,16,0)*5.5)</f>
        <v>1.69013272</v>
      </c>
      <c r="S23" s="5">
        <f>if(VLOOKUP($B$2:$B$457,'各區加權風險人口'!$C$2:$T$13,17,0)=0,0,VLOOKUP($B$2:$B$457,'依個案研判日_台北市'!$C$2:$T$13,17,0)*'各里加權風險人口'!T23/VLOOKUP($B$2:$B$457,'各區加權風險人口'!$C$2:$T$13,17,0)*5.5)</f>
        <v>2.535199079</v>
      </c>
      <c r="T23" s="5">
        <f>if(VLOOKUP($B$2:$B$457,'各區加權風險人口'!$C$2:$T$13,18,0)=0,0,VLOOKUP($B$2:$B$457,'依個案研判日_台北市'!$C$2:$T$13,18,0)*'各里加權風險人口'!U23/VLOOKUP($B$2:$B$457,'各區加權風險人口'!$C$2:$T$13,18,0)*5.5)</f>
        <v>0.6337997698</v>
      </c>
    </row>
    <row r="24">
      <c r="A24" s="3">
        <v>6.3000010025E10</v>
      </c>
      <c r="B24" s="4" t="s">
        <v>3</v>
      </c>
      <c r="C24" s="4" t="s">
        <v>26</v>
      </c>
      <c r="D24" s="5">
        <f>if(VLOOKUP($B$2:$B$457,'各區加權風險人口'!$C$2:$T$13,2,0)=0,0,VLOOKUP($B$2:$B$457,'依個案研判日_台北市'!$C$2:$T$13,2,0)*'各里加權風險人口'!E24/VLOOKUP($B$2:$B$457,'各區加權風險人口'!$C$2:$T$13,2,0)*5.5)</f>
        <v>0</v>
      </c>
      <c r="E24" s="5">
        <f>if(VLOOKUP($B$2:$B$457,'各區加權風險人口'!$C$2:$T$13,3,0)=0,0,VLOOKUP($B$2:$B$457,'依個案研判日_台北市'!$C$2:$T$13,3,0)*'各里加權風險人口'!F24/VLOOKUP($B$2:$B$457,'各區加權風險人口'!$C$2:$T$13,3,0)*5.5)</f>
        <v>0</v>
      </c>
      <c r="F24" s="5">
        <f>if(VLOOKUP($B$2:$B$457,'各區加權風險人口'!$C$2:$T$13,4,0)=0,0,VLOOKUP($B$2:$B$457,'依個案研判日_台北市'!$C$2:$T$13,4,0)*'各里加權風險人口'!G24/VLOOKUP($B$2:$B$457,'各區加權風險人口'!$C$2:$T$13,4,0)*5.5)</f>
        <v>0.1672689744</v>
      </c>
      <c r="G24" s="5">
        <f>if(VLOOKUP($B$2:$B$457,'各區加權風險人口'!$C$2:$T$13,5,0)=0,0,VLOOKUP($B$2:$B$457,'依個案研判日_台北市'!$C$2:$T$13,5,0)*'各里加權風險人口'!H24/VLOOKUP($B$2:$B$457,'各區加權風險人口'!$C$2:$T$13,5,0)*5.5)</f>
        <v>1.003613846</v>
      </c>
      <c r="H24" s="5">
        <f>if(VLOOKUP($B$2:$B$457,'各區加權風險人口'!$C$2:$T$13,6,0)=0,0,VLOOKUP($B$2:$B$457,'依個案研判日_台北市'!$C$2:$T$13,6,0)*'各里加權風險人口'!I24/VLOOKUP($B$2:$B$457,'各區加權風險人口'!$C$2:$T$13,6,0)*5.5)</f>
        <v>0.5018069231</v>
      </c>
      <c r="I24" s="5">
        <f>if(VLOOKUP($B$2:$B$457,'各區加權風險人口'!$C$2:$T$13,7,0)=0,0,VLOOKUP($B$2:$B$457,'依個案研判日_台北市'!$C$2:$T$13,7,0)*'各里加權風險人口'!J24/VLOOKUP($B$2:$B$457,'各區加權風險人口'!$C$2:$T$13,7,0)*5.5)</f>
        <v>0.6690758975</v>
      </c>
      <c r="J24" s="5">
        <f>if(VLOOKUP($B$2:$B$457,'各區加權風險人口'!$C$2:$T$13,8,0)=0,0,VLOOKUP($B$2:$B$457,'依個案研判日_台北市'!$C$2:$T$13,8,0)*'各里加權風險人口'!K24/VLOOKUP($B$2:$B$457,'各區加權風險人口'!$C$2:$T$13,8,0)*5.5)</f>
        <v>0.3345379488</v>
      </c>
      <c r="K24" s="5">
        <f>if(VLOOKUP($B$2:$B$457,'各區加權風險人口'!$C$2:$T$13,9,0)=0,0,VLOOKUP($B$2:$B$457,'依個案研判日_台北市'!$C$2:$T$13,9,0)*'各里加權風險人口'!L24/VLOOKUP($B$2:$B$457,'各區加權風險人口'!$C$2:$T$13,9,0)*5.5)</f>
        <v>0.1672689744</v>
      </c>
      <c r="L24" s="5">
        <f>if(VLOOKUP($B$2:$B$457,'各區加權風險人口'!$C$2:$T$13,10,0)=0,0,VLOOKUP($B$2:$B$457,'依個案研判日_台北市'!$C$2:$T$13,10,0)*'各里加權風險人口'!M24/VLOOKUP($B$2:$B$457,'各區加權風險人口'!$C$2:$T$13,10,0)*5.5)</f>
        <v>1.672689744</v>
      </c>
      <c r="M24" s="5">
        <f>if(VLOOKUP($B$2:$B$457,'各區加權風險人口'!$C$2:$T$13,11,0)=0,0,VLOOKUP($B$2:$B$457,'依個案研判日_台北市'!$C$2:$T$13,11,0)*'各里加權風險人口'!N24/VLOOKUP($B$2:$B$457,'各區加權風險人口'!$C$2:$T$13,11,0)*5.5)</f>
        <v>0.5018069231</v>
      </c>
      <c r="N24" s="5">
        <f>if(VLOOKUP($B$2:$B$457,'各區加權風險人口'!$C$2:$T$13,12,0)=0,0,VLOOKUP($B$2:$B$457,'依個案研判日_台北市'!$C$2:$T$13,12,0)*'各里加權風險人口'!O24/VLOOKUP($B$2:$B$457,'各區加權風險人口'!$C$2:$T$13,12,0)*5.5)</f>
        <v>2.007227693</v>
      </c>
      <c r="O24" s="5">
        <f>if(VLOOKUP($B$2:$B$457,'各區加權風險人口'!$C$2:$T$13,13,0)=0,0,VLOOKUP($B$2:$B$457,'依個案研判日_台北市'!$C$2:$T$13,13,0)*'各里加權風險人口'!P24/VLOOKUP($B$2:$B$457,'各區加權風險人口'!$C$2:$T$13,13,0)*5.5)</f>
        <v>0.6690758975</v>
      </c>
      <c r="P24" s="5">
        <f>if(VLOOKUP($B$2:$B$457,'各區加權風險人口'!$C$2:$T$13,14,0)=0,0,VLOOKUP($B$2:$B$457,'依個案研判日_台北市'!$C$2:$T$13,14,0)*'各里加權風險人口'!Q24/VLOOKUP($B$2:$B$457,'各區加權風險人口'!$C$2:$T$13,14,0)*5.5)</f>
        <v>1.338151795</v>
      </c>
      <c r="Q24" s="5">
        <f>if(VLOOKUP($B$2:$B$457,'各區加權風險人口'!$C$2:$T$13,15,0)=0,0,VLOOKUP($B$2:$B$457,'依個案研判日_台北市'!$C$2:$T$13,15,0)*'各里加權風險人口'!R24/VLOOKUP($B$2:$B$457,'各區加權風險人口'!$C$2:$T$13,15,0)*5.5)</f>
        <v>1.505420769</v>
      </c>
      <c r="R24" s="5">
        <f>if(VLOOKUP($B$2:$B$457,'各區加權風險人口'!$C$2:$T$13,16,0)=0,0,VLOOKUP($B$2:$B$457,'依個案研判日_台北市'!$C$2:$T$13,16,0)*'各里加權風險人口'!S24/VLOOKUP($B$2:$B$457,'各區加權風險人口'!$C$2:$T$13,16,0)*5.5)</f>
        <v>1.338151795</v>
      </c>
      <c r="S24" s="5">
        <f>if(VLOOKUP($B$2:$B$457,'各區加權風險人口'!$C$2:$T$13,17,0)=0,0,VLOOKUP($B$2:$B$457,'依個案研判日_台北市'!$C$2:$T$13,17,0)*'各里加權風險人口'!T24/VLOOKUP($B$2:$B$457,'各區加權風險人口'!$C$2:$T$13,17,0)*5.5)</f>
        <v>2.007227693</v>
      </c>
      <c r="T24" s="5">
        <f>if(VLOOKUP($B$2:$B$457,'各區加權風險人口'!$C$2:$T$13,18,0)=0,0,VLOOKUP($B$2:$B$457,'依個案研判日_台北市'!$C$2:$T$13,18,0)*'各里加權風險人口'!U24/VLOOKUP($B$2:$B$457,'各區加權風險人口'!$C$2:$T$13,18,0)*5.5)</f>
        <v>0.5018069231</v>
      </c>
    </row>
    <row r="25">
      <c r="A25" s="3">
        <v>6.3000010026E10</v>
      </c>
      <c r="B25" s="4" t="s">
        <v>3</v>
      </c>
      <c r="C25" s="4" t="s">
        <v>27</v>
      </c>
      <c r="D25" s="5">
        <f>if(VLOOKUP($B$2:$B$457,'各區加權風險人口'!$C$2:$T$13,2,0)=0,0,VLOOKUP($B$2:$B$457,'依個案研判日_台北市'!$C$2:$T$13,2,0)*'各里加權風險人口'!E25/VLOOKUP($B$2:$B$457,'各區加權風險人口'!$C$2:$T$13,2,0)*5.5)</f>
        <v>0</v>
      </c>
      <c r="E25" s="5">
        <f>if(VLOOKUP($B$2:$B$457,'各區加權風險人口'!$C$2:$T$13,3,0)=0,0,VLOOKUP($B$2:$B$457,'依個案研判日_台北市'!$C$2:$T$13,3,0)*'各里加權風險人口'!F25/VLOOKUP($B$2:$B$457,'各區加權風險人口'!$C$2:$T$13,3,0)*5.5)</f>
        <v>0</v>
      </c>
      <c r="F25" s="5">
        <f>if(VLOOKUP($B$2:$B$457,'各區加權風險人口'!$C$2:$T$13,4,0)=0,0,VLOOKUP($B$2:$B$457,'依個案研判日_台北市'!$C$2:$T$13,4,0)*'各里加權風險人口'!G25/VLOOKUP($B$2:$B$457,'各區加權風險人口'!$C$2:$T$13,4,0)*5.5)</f>
        <v>0.2909696752</v>
      </c>
      <c r="G25" s="5">
        <f>if(VLOOKUP($B$2:$B$457,'各區加權風險人口'!$C$2:$T$13,5,0)=0,0,VLOOKUP($B$2:$B$457,'依個案研判日_台北市'!$C$2:$T$13,5,0)*'各里加權風險人口'!H25/VLOOKUP($B$2:$B$457,'各區加權風險人口'!$C$2:$T$13,5,0)*5.5)</f>
        <v>1.745818051</v>
      </c>
      <c r="H25" s="5">
        <f>if(VLOOKUP($B$2:$B$457,'各區加權風險人口'!$C$2:$T$13,6,0)=0,0,VLOOKUP($B$2:$B$457,'依個案研判日_台北市'!$C$2:$T$13,6,0)*'各里加權風險人口'!I25/VLOOKUP($B$2:$B$457,'各區加權風險人口'!$C$2:$T$13,6,0)*5.5)</f>
        <v>0.8729090257</v>
      </c>
      <c r="I25" s="5">
        <f>if(VLOOKUP($B$2:$B$457,'各區加權風險人口'!$C$2:$T$13,7,0)=0,0,VLOOKUP($B$2:$B$457,'依個案研判日_台北市'!$C$2:$T$13,7,0)*'各里加權風險人口'!J25/VLOOKUP($B$2:$B$457,'各區加權風險人口'!$C$2:$T$13,7,0)*5.5)</f>
        <v>1.163878701</v>
      </c>
      <c r="J25" s="5">
        <f>if(VLOOKUP($B$2:$B$457,'各區加權風險人口'!$C$2:$T$13,8,0)=0,0,VLOOKUP($B$2:$B$457,'依個案研判日_台北市'!$C$2:$T$13,8,0)*'各里加權風險人口'!K25/VLOOKUP($B$2:$B$457,'各區加權風險人口'!$C$2:$T$13,8,0)*5.5)</f>
        <v>0.5819393504</v>
      </c>
      <c r="K25" s="5">
        <f>if(VLOOKUP($B$2:$B$457,'各區加權風險人口'!$C$2:$T$13,9,0)=0,0,VLOOKUP($B$2:$B$457,'依個案研判日_台北市'!$C$2:$T$13,9,0)*'各里加權風險人口'!L25/VLOOKUP($B$2:$B$457,'各區加權風險人口'!$C$2:$T$13,9,0)*5.5)</f>
        <v>0.2909696752</v>
      </c>
      <c r="L25" s="5">
        <f>if(VLOOKUP($B$2:$B$457,'各區加權風險人口'!$C$2:$T$13,10,0)=0,0,VLOOKUP($B$2:$B$457,'依個案研判日_台北市'!$C$2:$T$13,10,0)*'各里加權風險人口'!M25/VLOOKUP($B$2:$B$457,'各區加權風險人口'!$C$2:$T$13,10,0)*5.5)</f>
        <v>2.909696752</v>
      </c>
      <c r="M25" s="5">
        <f>if(VLOOKUP($B$2:$B$457,'各區加權風險人口'!$C$2:$T$13,11,0)=0,0,VLOOKUP($B$2:$B$457,'依個案研判日_台北市'!$C$2:$T$13,11,0)*'各里加權風險人口'!N25/VLOOKUP($B$2:$B$457,'各區加權風險人口'!$C$2:$T$13,11,0)*5.5)</f>
        <v>0.8729090257</v>
      </c>
      <c r="N25" s="5">
        <f>if(VLOOKUP($B$2:$B$457,'各區加權風險人口'!$C$2:$T$13,12,0)=0,0,VLOOKUP($B$2:$B$457,'依個案研判日_台北市'!$C$2:$T$13,12,0)*'各里加權風險人口'!O25/VLOOKUP($B$2:$B$457,'各區加權風險人口'!$C$2:$T$13,12,0)*5.5)</f>
        <v>3.491636103</v>
      </c>
      <c r="O25" s="5">
        <f>if(VLOOKUP($B$2:$B$457,'各區加權風險人口'!$C$2:$T$13,13,0)=0,0,VLOOKUP($B$2:$B$457,'依個案研判日_台北市'!$C$2:$T$13,13,0)*'各里加權風險人口'!P25/VLOOKUP($B$2:$B$457,'各區加權風險人口'!$C$2:$T$13,13,0)*5.5)</f>
        <v>1.163878701</v>
      </c>
      <c r="P25" s="5">
        <f>if(VLOOKUP($B$2:$B$457,'各區加權風險人口'!$C$2:$T$13,14,0)=0,0,VLOOKUP($B$2:$B$457,'依個案研判日_台北市'!$C$2:$T$13,14,0)*'各里加權風險人口'!Q25/VLOOKUP($B$2:$B$457,'各區加權風險人口'!$C$2:$T$13,14,0)*5.5)</f>
        <v>2.327757402</v>
      </c>
      <c r="Q25" s="5">
        <f>if(VLOOKUP($B$2:$B$457,'各區加權風險人口'!$C$2:$T$13,15,0)=0,0,VLOOKUP($B$2:$B$457,'依個案研判日_台北市'!$C$2:$T$13,15,0)*'各里加權風險人口'!R25/VLOOKUP($B$2:$B$457,'各區加權風險人口'!$C$2:$T$13,15,0)*5.5)</f>
        <v>2.618727077</v>
      </c>
      <c r="R25" s="5">
        <f>if(VLOOKUP($B$2:$B$457,'各區加權風險人口'!$C$2:$T$13,16,0)=0,0,VLOOKUP($B$2:$B$457,'依個案研判日_台北市'!$C$2:$T$13,16,0)*'各里加權風險人口'!S25/VLOOKUP($B$2:$B$457,'各區加權風險人口'!$C$2:$T$13,16,0)*5.5)</f>
        <v>2.327757402</v>
      </c>
      <c r="S25" s="5">
        <f>if(VLOOKUP($B$2:$B$457,'各區加權風險人口'!$C$2:$T$13,17,0)=0,0,VLOOKUP($B$2:$B$457,'依個案研判日_台北市'!$C$2:$T$13,17,0)*'各里加權風險人口'!T25/VLOOKUP($B$2:$B$457,'各區加權風險人口'!$C$2:$T$13,17,0)*5.5)</f>
        <v>3.491636103</v>
      </c>
      <c r="T25" s="5">
        <f>if(VLOOKUP($B$2:$B$457,'各區加權風險人口'!$C$2:$T$13,18,0)=0,0,VLOOKUP($B$2:$B$457,'依個案研判日_台北市'!$C$2:$T$13,18,0)*'各里加權風險人口'!U25/VLOOKUP($B$2:$B$457,'各區加權風險人口'!$C$2:$T$13,18,0)*5.5)</f>
        <v>0.8729090257</v>
      </c>
    </row>
    <row r="26">
      <c r="A26" s="3">
        <v>6.3000010027E10</v>
      </c>
      <c r="B26" s="4" t="s">
        <v>3</v>
      </c>
      <c r="C26" s="4" t="s">
        <v>28</v>
      </c>
      <c r="D26" s="5">
        <f>if(VLOOKUP($B$2:$B$457,'各區加權風險人口'!$C$2:$T$13,2,0)=0,0,VLOOKUP($B$2:$B$457,'依個案研判日_台北市'!$C$2:$T$13,2,0)*'各里加權風險人口'!E26/VLOOKUP($B$2:$B$457,'各區加權風險人口'!$C$2:$T$13,2,0)*5.5)</f>
        <v>0</v>
      </c>
      <c r="E26" s="5">
        <f>if(VLOOKUP($B$2:$B$457,'各區加權風險人口'!$C$2:$T$13,3,0)=0,0,VLOOKUP($B$2:$B$457,'依個案研判日_台北市'!$C$2:$T$13,3,0)*'各里加權風險人口'!F26/VLOOKUP($B$2:$B$457,'各區加權風險人口'!$C$2:$T$13,3,0)*5.5)</f>
        <v>0</v>
      </c>
      <c r="F26" s="5">
        <f>if(VLOOKUP($B$2:$B$457,'各區加權風險人口'!$C$2:$T$13,4,0)=0,0,VLOOKUP($B$2:$B$457,'依個案研判日_台北市'!$C$2:$T$13,4,0)*'各里加權風險人口'!G26/VLOOKUP($B$2:$B$457,'各區加權風險人口'!$C$2:$T$13,4,0)*5.5)</f>
        <v>0.1089240762</v>
      </c>
      <c r="G26" s="5">
        <f>if(VLOOKUP($B$2:$B$457,'各區加權風險人口'!$C$2:$T$13,5,0)=0,0,VLOOKUP($B$2:$B$457,'依個案研判日_台北市'!$C$2:$T$13,5,0)*'各里加權風險人口'!H26/VLOOKUP($B$2:$B$457,'各區加權風險人口'!$C$2:$T$13,5,0)*5.5)</f>
        <v>0.6535444573</v>
      </c>
      <c r="H26" s="5">
        <f>if(VLOOKUP($B$2:$B$457,'各區加權風險人口'!$C$2:$T$13,6,0)=0,0,VLOOKUP($B$2:$B$457,'依個案研判日_台北市'!$C$2:$T$13,6,0)*'各里加權風險人口'!I26/VLOOKUP($B$2:$B$457,'各區加權風險人口'!$C$2:$T$13,6,0)*5.5)</f>
        <v>0.3267722286</v>
      </c>
      <c r="I26" s="5">
        <f>if(VLOOKUP($B$2:$B$457,'各區加權風險人口'!$C$2:$T$13,7,0)=0,0,VLOOKUP($B$2:$B$457,'依個案研判日_台北市'!$C$2:$T$13,7,0)*'各里加權風險人口'!J26/VLOOKUP($B$2:$B$457,'各區加權風險人口'!$C$2:$T$13,7,0)*5.5)</f>
        <v>0.4356963049</v>
      </c>
      <c r="J26" s="5">
        <f>if(VLOOKUP($B$2:$B$457,'各區加權風險人口'!$C$2:$T$13,8,0)=0,0,VLOOKUP($B$2:$B$457,'依個案研判日_台北市'!$C$2:$T$13,8,0)*'各里加權風險人口'!K26/VLOOKUP($B$2:$B$457,'各區加權風險人口'!$C$2:$T$13,8,0)*5.5)</f>
        <v>0.2178481524</v>
      </c>
      <c r="K26" s="5">
        <f>if(VLOOKUP($B$2:$B$457,'各區加權風險人口'!$C$2:$T$13,9,0)=0,0,VLOOKUP($B$2:$B$457,'依個案研判日_台北市'!$C$2:$T$13,9,0)*'各里加權風險人口'!L26/VLOOKUP($B$2:$B$457,'各區加權風險人口'!$C$2:$T$13,9,0)*5.5)</f>
        <v>0.1089240762</v>
      </c>
      <c r="L26" s="5">
        <f>if(VLOOKUP($B$2:$B$457,'各區加權風險人口'!$C$2:$T$13,10,0)=0,0,VLOOKUP($B$2:$B$457,'依個案研判日_台北市'!$C$2:$T$13,10,0)*'各里加權風險人口'!M26/VLOOKUP($B$2:$B$457,'各區加權風險人口'!$C$2:$T$13,10,0)*5.5)</f>
        <v>1.089240762</v>
      </c>
      <c r="M26" s="5">
        <f>if(VLOOKUP($B$2:$B$457,'各區加權風險人口'!$C$2:$T$13,11,0)=0,0,VLOOKUP($B$2:$B$457,'依個案研判日_台北市'!$C$2:$T$13,11,0)*'各里加權風險人口'!N26/VLOOKUP($B$2:$B$457,'各區加權風險人口'!$C$2:$T$13,11,0)*5.5)</f>
        <v>0.3267722286</v>
      </c>
      <c r="N26" s="5">
        <f>if(VLOOKUP($B$2:$B$457,'各區加權風險人口'!$C$2:$T$13,12,0)=0,0,VLOOKUP($B$2:$B$457,'依個案研判日_台北市'!$C$2:$T$13,12,0)*'各里加權風險人口'!O26/VLOOKUP($B$2:$B$457,'各區加權風險人口'!$C$2:$T$13,12,0)*5.5)</f>
        <v>1.307088915</v>
      </c>
      <c r="O26" s="5">
        <f>if(VLOOKUP($B$2:$B$457,'各區加權風險人口'!$C$2:$T$13,13,0)=0,0,VLOOKUP($B$2:$B$457,'依個案研判日_台北市'!$C$2:$T$13,13,0)*'各里加權風險人口'!P26/VLOOKUP($B$2:$B$457,'各區加權風險人口'!$C$2:$T$13,13,0)*5.5)</f>
        <v>0.4356963049</v>
      </c>
      <c r="P26" s="5">
        <f>if(VLOOKUP($B$2:$B$457,'各區加權風險人口'!$C$2:$T$13,14,0)=0,0,VLOOKUP($B$2:$B$457,'依個案研判日_台北市'!$C$2:$T$13,14,0)*'各里加權風險人口'!Q26/VLOOKUP($B$2:$B$457,'各區加權風險人口'!$C$2:$T$13,14,0)*5.5)</f>
        <v>0.8713926097</v>
      </c>
      <c r="Q26" s="5">
        <f>if(VLOOKUP($B$2:$B$457,'各區加權風險人口'!$C$2:$T$13,15,0)=0,0,VLOOKUP($B$2:$B$457,'依個案研判日_台北市'!$C$2:$T$13,15,0)*'各里加權風險人口'!R26/VLOOKUP($B$2:$B$457,'各區加權風險人口'!$C$2:$T$13,15,0)*5.5)</f>
        <v>0.9803166859</v>
      </c>
      <c r="R26" s="5">
        <f>if(VLOOKUP($B$2:$B$457,'各區加權風險人口'!$C$2:$T$13,16,0)=0,0,VLOOKUP($B$2:$B$457,'依個案研判日_台北市'!$C$2:$T$13,16,0)*'各里加權風險人口'!S26/VLOOKUP($B$2:$B$457,'各區加權風險人口'!$C$2:$T$13,16,0)*5.5)</f>
        <v>0.8713926097</v>
      </c>
      <c r="S26" s="5">
        <f>if(VLOOKUP($B$2:$B$457,'各區加權風險人口'!$C$2:$T$13,17,0)=0,0,VLOOKUP($B$2:$B$457,'依個案研判日_台北市'!$C$2:$T$13,17,0)*'各里加權風險人口'!T26/VLOOKUP($B$2:$B$457,'各區加權風險人口'!$C$2:$T$13,17,0)*5.5)</f>
        <v>1.307088915</v>
      </c>
      <c r="T26" s="5">
        <f>if(VLOOKUP($B$2:$B$457,'各區加權風險人口'!$C$2:$T$13,18,0)=0,0,VLOOKUP($B$2:$B$457,'依個案研判日_台北市'!$C$2:$T$13,18,0)*'各里加權風險人口'!U26/VLOOKUP($B$2:$B$457,'各區加權風險人口'!$C$2:$T$13,18,0)*5.5)</f>
        <v>0.3267722286</v>
      </c>
    </row>
    <row r="27">
      <c r="A27" s="3">
        <v>6.3000010028E10</v>
      </c>
      <c r="B27" s="4" t="s">
        <v>3</v>
      </c>
      <c r="C27" s="4" t="s">
        <v>29</v>
      </c>
      <c r="D27" s="5">
        <f>if(VLOOKUP($B$2:$B$457,'各區加權風險人口'!$C$2:$T$13,2,0)=0,0,VLOOKUP($B$2:$B$457,'依個案研判日_台北市'!$C$2:$T$13,2,0)*'各里加權風險人口'!E27/VLOOKUP($B$2:$B$457,'各區加權風險人口'!$C$2:$T$13,2,0)*5.5)</f>
        <v>0</v>
      </c>
      <c r="E27" s="5">
        <f>if(VLOOKUP($B$2:$B$457,'各區加權風險人口'!$C$2:$T$13,3,0)=0,0,VLOOKUP($B$2:$B$457,'依個案研判日_台北市'!$C$2:$T$13,3,0)*'各里加權風險人口'!F27/VLOOKUP($B$2:$B$457,'各區加權風險人口'!$C$2:$T$13,3,0)*5.5)</f>
        <v>0</v>
      </c>
      <c r="F27" s="5">
        <f>if(VLOOKUP($B$2:$B$457,'各區加權風險人口'!$C$2:$T$13,4,0)=0,0,VLOOKUP($B$2:$B$457,'依個案研判日_台北市'!$C$2:$T$13,4,0)*'各里加權風險人口'!G27/VLOOKUP($B$2:$B$457,'各區加權風險人口'!$C$2:$T$13,4,0)*5.5)</f>
        <v>0.09260201444</v>
      </c>
      <c r="G27" s="5">
        <f>if(VLOOKUP($B$2:$B$457,'各區加權風險人口'!$C$2:$T$13,5,0)=0,0,VLOOKUP($B$2:$B$457,'依個案研判日_台北市'!$C$2:$T$13,5,0)*'各里加權風險人口'!H27/VLOOKUP($B$2:$B$457,'各區加權風險人口'!$C$2:$T$13,5,0)*5.5)</f>
        <v>0.5556120866</v>
      </c>
      <c r="H27" s="5">
        <f>if(VLOOKUP($B$2:$B$457,'各區加權風險人口'!$C$2:$T$13,6,0)=0,0,VLOOKUP($B$2:$B$457,'依個案研判日_台北市'!$C$2:$T$13,6,0)*'各里加權風險人口'!I27/VLOOKUP($B$2:$B$457,'各區加權風險人口'!$C$2:$T$13,6,0)*5.5)</f>
        <v>0.2778060433</v>
      </c>
      <c r="I27" s="5">
        <f>if(VLOOKUP($B$2:$B$457,'各區加權風險人口'!$C$2:$T$13,7,0)=0,0,VLOOKUP($B$2:$B$457,'依個案研判日_台北市'!$C$2:$T$13,7,0)*'各里加權風險人口'!J27/VLOOKUP($B$2:$B$457,'各區加權風險人口'!$C$2:$T$13,7,0)*5.5)</f>
        <v>0.3704080578</v>
      </c>
      <c r="J27" s="5">
        <f>if(VLOOKUP($B$2:$B$457,'各區加權風險人口'!$C$2:$T$13,8,0)=0,0,VLOOKUP($B$2:$B$457,'依個案研判日_台北市'!$C$2:$T$13,8,0)*'各里加權風險人口'!K27/VLOOKUP($B$2:$B$457,'各區加權風險人口'!$C$2:$T$13,8,0)*5.5)</f>
        <v>0.1852040289</v>
      </c>
      <c r="K27" s="5">
        <f>if(VLOOKUP($B$2:$B$457,'各區加權風險人口'!$C$2:$T$13,9,0)=0,0,VLOOKUP($B$2:$B$457,'依個案研判日_台北市'!$C$2:$T$13,9,0)*'各里加權風險人口'!L27/VLOOKUP($B$2:$B$457,'各區加權風險人口'!$C$2:$T$13,9,0)*5.5)</f>
        <v>0.09260201444</v>
      </c>
      <c r="L27" s="5">
        <f>if(VLOOKUP($B$2:$B$457,'各區加權風險人口'!$C$2:$T$13,10,0)=0,0,VLOOKUP($B$2:$B$457,'依個案研判日_台北市'!$C$2:$T$13,10,0)*'各里加權風險人口'!M27/VLOOKUP($B$2:$B$457,'各區加權風險人口'!$C$2:$T$13,10,0)*5.5)</f>
        <v>0.9260201444</v>
      </c>
      <c r="M27" s="5">
        <f>if(VLOOKUP($B$2:$B$457,'各區加權風險人口'!$C$2:$T$13,11,0)=0,0,VLOOKUP($B$2:$B$457,'依個案研判日_台北市'!$C$2:$T$13,11,0)*'各里加權風險人口'!N27/VLOOKUP($B$2:$B$457,'各區加權風險人口'!$C$2:$T$13,11,0)*5.5)</f>
        <v>0.2778060433</v>
      </c>
      <c r="N27" s="5">
        <f>if(VLOOKUP($B$2:$B$457,'各區加權風險人口'!$C$2:$T$13,12,0)=0,0,VLOOKUP($B$2:$B$457,'依個案研判日_台北市'!$C$2:$T$13,12,0)*'各里加權風險人口'!O27/VLOOKUP($B$2:$B$457,'各區加權風險人口'!$C$2:$T$13,12,0)*5.5)</f>
        <v>1.111224173</v>
      </c>
      <c r="O27" s="5">
        <f>if(VLOOKUP($B$2:$B$457,'各區加權風險人口'!$C$2:$T$13,13,0)=0,0,VLOOKUP($B$2:$B$457,'依個案研判日_台北市'!$C$2:$T$13,13,0)*'各里加權風險人口'!P27/VLOOKUP($B$2:$B$457,'各區加權風險人口'!$C$2:$T$13,13,0)*5.5)</f>
        <v>0.3704080578</v>
      </c>
      <c r="P27" s="5">
        <f>if(VLOOKUP($B$2:$B$457,'各區加權風險人口'!$C$2:$T$13,14,0)=0,0,VLOOKUP($B$2:$B$457,'依個案研判日_台北市'!$C$2:$T$13,14,0)*'各里加權風險人口'!Q27/VLOOKUP($B$2:$B$457,'各區加權風險人口'!$C$2:$T$13,14,0)*5.5)</f>
        <v>0.7408161155</v>
      </c>
      <c r="Q27" s="5">
        <f>if(VLOOKUP($B$2:$B$457,'各區加權風險人口'!$C$2:$T$13,15,0)=0,0,VLOOKUP($B$2:$B$457,'依個案研判日_台北市'!$C$2:$T$13,15,0)*'各里加權風險人口'!R27/VLOOKUP($B$2:$B$457,'各區加權風險人口'!$C$2:$T$13,15,0)*5.5)</f>
        <v>0.8334181299</v>
      </c>
      <c r="R27" s="5">
        <f>if(VLOOKUP($B$2:$B$457,'各區加權風險人口'!$C$2:$T$13,16,0)=0,0,VLOOKUP($B$2:$B$457,'依個案研判日_台北市'!$C$2:$T$13,16,0)*'各里加權風險人口'!S27/VLOOKUP($B$2:$B$457,'各區加權風險人口'!$C$2:$T$13,16,0)*5.5)</f>
        <v>0.7408161155</v>
      </c>
      <c r="S27" s="5">
        <f>if(VLOOKUP($B$2:$B$457,'各區加權風險人口'!$C$2:$T$13,17,0)=0,0,VLOOKUP($B$2:$B$457,'依個案研判日_台北市'!$C$2:$T$13,17,0)*'各里加權風險人口'!T27/VLOOKUP($B$2:$B$457,'各區加權風險人口'!$C$2:$T$13,17,0)*5.5)</f>
        <v>1.111224173</v>
      </c>
      <c r="T27" s="5">
        <f>if(VLOOKUP($B$2:$B$457,'各區加權風險人口'!$C$2:$T$13,18,0)=0,0,VLOOKUP($B$2:$B$457,'依個案研判日_台北市'!$C$2:$T$13,18,0)*'各里加權風險人口'!U27/VLOOKUP($B$2:$B$457,'各區加權風險人口'!$C$2:$T$13,18,0)*5.5)</f>
        <v>0.2778060433</v>
      </c>
    </row>
    <row r="28">
      <c r="A28" s="3">
        <v>6.3000010029E10</v>
      </c>
      <c r="B28" s="4" t="s">
        <v>3</v>
      </c>
      <c r="C28" s="4" t="s">
        <v>30</v>
      </c>
      <c r="D28" s="5">
        <f>if(VLOOKUP($B$2:$B$457,'各區加權風險人口'!$C$2:$T$13,2,0)=0,0,VLOOKUP($B$2:$B$457,'依個案研判日_台北市'!$C$2:$T$13,2,0)*'各里加權風險人口'!E28/VLOOKUP($B$2:$B$457,'各區加權風險人口'!$C$2:$T$13,2,0)*5.5)</f>
        <v>0</v>
      </c>
      <c r="E28" s="5">
        <f>if(VLOOKUP($B$2:$B$457,'各區加權風險人口'!$C$2:$T$13,3,0)=0,0,VLOOKUP($B$2:$B$457,'依個案研判日_台北市'!$C$2:$T$13,3,0)*'各里加權風險人口'!F28/VLOOKUP($B$2:$B$457,'各區加權風險人口'!$C$2:$T$13,3,0)*5.5)</f>
        <v>0</v>
      </c>
      <c r="F28" s="5">
        <f>if(VLOOKUP($B$2:$B$457,'各區加權風險人口'!$C$2:$T$13,4,0)=0,0,VLOOKUP($B$2:$B$457,'依個案研判日_台北市'!$C$2:$T$13,4,0)*'各里加權風險人口'!G28/VLOOKUP($B$2:$B$457,'各區加權風險人口'!$C$2:$T$13,4,0)*5.5)</f>
        <v>0.1158007269</v>
      </c>
      <c r="G28" s="5">
        <f>if(VLOOKUP($B$2:$B$457,'各區加權風險人口'!$C$2:$T$13,5,0)=0,0,VLOOKUP($B$2:$B$457,'依個案研判日_台北市'!$C$2:$T$13,5,0)*'各里加權風險人口'!H28/VLOOKUP($B$2:$B$457,'各區加權風險人口'!$C$2:$T$13,5,0)*5.5)</f>
        <v>0.6948043614</v>
      </c>
      <c r="H28" s="5">
        <f>if(VLOOKUP($B$2:$B$457,'各區加權風險人口'!$C$2:$T$13,6,0)=0,0,VLOOKUP($B$2:$B$457,'依個案研判日_台北市'!$C$2:$T$13,6,0)*'各里加權風險人口'!I28/VLOOKUP($B$2:$B$457,'各區加權風險人口'!$C$2:$T$13,6,0)*5.5)</f>
        <v>0.3474021807</v>
      </c>
      <c r="I28" s="5">
        <f>if(VLOOKUP($B$2:$B$457,'各區加權風險人口'!$C$2:$T$13,7,0)=0,0,VLOOKUP($B$2:$B$457,'依個案研判日_台北市'!$C$2:$T$13,7,0)*'各里加權風險人口'!J28/VLOOKUP($B$2:$B$457,'各區加權風險人口'!$C$2:$T$13,7,0)*5.5)</f>
        <v>0.4632029076</v>
      </c>
      <c r="J28" s="5">
        <f>if(VLOOKUP($B$2:$B$457,'各區加權風險人口'!$C$2:$T$13,8,0)=0,0,VLOOKUP($B$2:$B$457,'依個案研判日_台北市'!$C$2:$T$13,8,0)*'各里加權風險人口'!K28/VLOOKUP($B$2:$B$457,'各區加權風險人口'!$C$2:$T$13,8,0)*5.5)</f>
        <v>0.2316014538</v>
      </c>
      <c r="K28" s="5">
        <f>if(VLOOKUP($B$2:$B$457,'各區加權風險人口'!$C$2:$T$13,9,0)=0,0,VLOOKUP($B$2:$B$457,'依個案研判日_台北市'!$C$2:$T$13,9,0)*'各里加權風險人口'!L28/VLOOKUP($B$2:$B$457,'各區加權風險人口'!$C$2:$T$13,9,0)*5.5)</f>
        <v>0.1158007269</v>
      </c>
      <c r="L28" s="5">
        <f>if(VLOOKUP($B$2:$B$457,'各區加權風險人口'!$C$2:$T$13,10,0)=0,0,VLOOKUP($B$2:$B$457,'依個案研判日_台北市'!$C$2:$T$13,10,0)*'各里加權風險人口'!M28/VLOOKUP($B$2:$B$457,'各區加權風險人口'!$C$2:$T$13,10,0)*5.5)</f>
        <v>1.158007269</v>
      </c>
      <c r="M28" s="5">
        <f>if(VLOOKUP($B$2:$B$457,'各區加權風險人口'!$C$2:$T$13,11,0)=0,0,VLOOKUP($B$2:$B$457,'依個案研判日_台北市'!$C$2:$T$13,11,0)*'各里加權風險人口'!N28/VLOOKUP($B$2:$B$457,'各區加權風險人口'!$C$2:$T$13,11,0)*5.5)</f>
        <v>0.3474021807</v>
      </c>
      <c r="N28" s="5">
        <f>if(VLOOKUP($B$2:$B$457,'各區加權風險人口'!$C$2:$T$13,12,0)=0,0,VLOOKUP($B$2:$B$457,'依個案研判日_台北市'!$C$2:$T$13,12,0)*'各里加權風險人口'!O28/VLOOKUP($B$2:$B$457,'各區加權風險人口'!$C$2:$T$13,12,0)*5.5)</f>
        <v>1.389608723</v>
      </c>
      <c r="O28" s="5">
        <f>if(VLOOKUP($B$2:$B$457,'各區加權風險人口'!$C$2:$T$13,13,0)=0,0,VLOOKUP($B$2:$B$457,'依個案研判日_台北市'!$C$2:$T$13,13,0)*'各里加權風險人口'!P28/VLOOKUP($B$2:$B$457,'各區加權風險人口'!$C$2:$T$13,13,0)*5.5)</f>
        <v>0.4632029076</v>
      </c>
      <c r="P28" s="5">
        <f>if(VLOOKUP($B$2:$B$457,'各區加權風險人口'!$C$2:$T$13,14,0)=0,0,VLOOKUP($B$2:$B$457,'依個案研判日_台北市'!$C$2:$T$13,14,0)*'各里加權風險人口'!Q28/VLOOKUP($B$2:$B$457,'各區加權風險人口'!$C$2:$T$13,14,0)*5.5)</f>
        <v>0.9264058152</v>
      </c>
      <c r="Q28" s="5">
        <f>if(VLOOKUP($B$2:$B$457,'各區加權風險人口'!$C$2:$T$13,15,0)=0,0,VLOOKUP($B$2:$B$457,'依個案研判日_台北市'!$C$2:$T$13,15,0)*'各里加權風險人口'!R28/VLOOKUP($B$2:$B$457,'各區加權風險人口'!$C$2:$T$13,15,0)*5.5)</f>
        <v>1.042206542</v>
      </c>
      <c r="R28" s="5">
        <f>if(VLOOKUP($B$2:$B$457,'各區加權風險人口'!$C$2:$T$13,16,0)=0,0,VLOOKUP($B$2:$B$457,'依個案研判日_台北市'!$C$2:$T$13,16,0)*'各里加權風險人口'!S28/VLOOKUP($B$2:$B$457,'各區加權風險人口'!$C$2:$T$13,16,0)*5.5)</f>
        <v>0.9264058152</v>
      </c>
      <c r="S28" s="5">
        <f>if(VLOOKUP($B$2:$B$457,'各區加權風險人口'!$C$2:$T$13,17,0)=0,0,VLOOKUP($B$2:$B$457,'依個案研判日_台北市'!$C$2:$T$13,17,0)*'各里加權風險人口'!T28/VLOOKUP($B$2:$B$457,'各區加權風險人口'!$C$2:$T$13,17,0)*5.5)</f>
        <v>1.389608723</v>
      </c>
      <c r="T28" s="5">
        <f>if(VLOOKUP($B$2:$B$457,'各區加權風險人口'!$C$2:$T$13,18,0)=0,0,VLOOKUP($B$2:$B$457,'依個案研判日_台北市'!$C$2:$T$13,18,0)*'各里加權風險人口'!U28/VLOOKUP($B$2:$B$457,'各區加權風險人口'!$C$2:$T$13,18,0)*5.5)</f>
        <v>0.3474021807</v>
      </c>
    </row>
    <row r="29">
      <c r="A29" s="3">
        <v>6.300001003E10</v>
      </c>
      <c r="B29" s="4" t="s">
        <v>3</v>
      </c>
      <c r="C29" s="4" t="s">
        <v>31</v>
      </c>
      <c r="D29" s="5">
        <f>if(VLOOKUP($B$2:$B$457,'各區加權風險人口'!$C$2:$T$13,2,0)=0,0,VLOOKUP($B$2:$B$457,'依個案研判日_台北市'!$C$2:$T$13,2,0)*'各里加權風險人口'!E29/VLOOKUP($B$2:$B$457,'各區加權風險人口'!$C$2:$T$13,2,0)*5.5)</f>
        <v>0</v>
      </c>
      <c r="E29" s="5">
        <f>if(VLOOKUP($B$2:$B$457,'各區加權風險人口'!$C$2:$T$13,3,0)=0,0,VLOOKUP($B$2:$B$457,'依個案研判日_台北市'!$C$2:$T$13,3,0)*'各里加權風險人口'!F29/VLOOKUP($B$2:$B$457,'各區加權風險人口'!$C$2:$T$13,3,0)*5.5)</f>
        <v>0</v>
      </c>
      <c r="F29" s="5">
        <f>if(VLOOKUP($B$2:$B$457,'各區加權風險人口'!$C$2:$T$13,4,0)=0,0,VLOOKUP($B$2:$B$457,'依個案研判日_台北市'!$C$2:$T$13,4,0)*'各里加權風險人口'!G29/VLOOKUP($B$2:$B$457,'各區加權風險人口'!$C$2:$T$13,4,0)*5.5)</f>
        <v>0.1898220156</v>
      </c>
      <c r="G29" s="5">
        <f>if(VLOOKUP($B$2:$B$457,'各區加權風險人口'!$C$2:$T$13,5,0)=0,0,VLOOKUP($B$2:$B$457,'依個案研判日_台北市'!$C$2:$T$13,5,0)*'各里加權風險人口'!H29/VLOOKUP($B$2:$B$457,'各區加權風險人口'!$C$2:$T$13,5,0)*5.5)</f>
        <v>1.138932094</v>
      </c>
      <c r="H29" s="5">
        <f>if(VLOOKUP($B$2:$B$457,'各區加權風險人口'!$C$2:$T$13,6,0)=0,0,VLOOKUP($B$2:$B$457,'依個案研判日_台北市'!$C$2:$T$13,6,0)*'各里加權風險人口'!I29/VLOOKUP($B$2:$B$457,'各區加權風險人口'!$C$2:$T$13,6,0)*5.5)</f>
        <v>0.5694660469</v>
      </c>
      <c r="I29" s="5">
        <f>if(VLOOKUP($B$2:$B$457,'各區加權風險人口'!$C$2:$T$13,7,0)=0,0,VLOOKUP($B$2:$B$457,'依個案研判日_台北市'!$C$2:$T$13,7,0)*'各里加權風險人口'!J29/VLOOKUP($B$2:$B$457,'各區加權風險人口'!$C$2:$T$13,7,0)*5.5)</f>
        <v>0.7592880625</v>
      </c>
      <c r="J29" s="5">
        <f>if(VLOOKUP($B$2:$B$457,'各區加權風險人口'!$C$2:$T$13,8,0)=0,0,VLOOKUP($B$2:$B$457,'依個案研判日_台北市'!$C$2:$T$13,8,0)*'各里加權風險人口'!K29/VLOOKUP($B$2:$B$457,'各區加權風險人口'!$C$2:$T$13,8,0)*5.5)</f>
        <v>0.3796440312</v>
      </c>
      <c r="K29" s="5">
        <f>if(VLOOKUP($B$2:$B$457,'各區加權風險人口'!$C$2:$T$13,9,0)=0,0,VLOOKUP($B$2:$B$457,'依個案研判日_台北市'!$C$2:$T$13,9,0)*'各里加權風險人口'!L29/VLOOKUP($B$2:$B$457,'各區加權風險人口'!$C$2:$T$13,9,0)*5.5)</f>
        <v>0.1898220156</v>
      </c>
      <c r="L29" s="5">
        <f>if(VLOOKUP($B$2:$B$457,'各區加權風險人口'!$C$2:$T$13,10,0)=0,0,VLOOKUP($B$2:$B$457,'依個案研判日_台北市'!$C$2:$T$13,10,0)*'各里加權風險人口'!M29/VLOOKUP($B$2:$B$457,'各區加權風險人口'!$C$2:$T$13,10,0)*5.5)</f>
        <v>1.898220156</v>
      </c>
      <c r="M29" s="5">
        <f>if(VLOOKUP($B$2:$B$457,'各區加權風險人口'!$C$2:$T$13,11,0)=0,0,VLOOKUP($B$2:$B$457,'依個案研判日_台北市'!$C$2:$T$13,11,0)*'各里加權風險人口'!N29/VLOOKUP($B$2:$B$457,'各區加權風險人口'!$C$2:$T$13,11,0)*5.5)</f>
        <v>0.5694660469</v>
      </c>
      <c r="N29" s="5">
        <f>if(VLOOKUP($B$2:$B$457,'各區加權風險人口'!$C$2:$T$13,12,0)=0,0,VLOOKUP($B$2:$B$457,'依個案研判日_台北市'!$C$2:$T$13,12,0)*'各里加權風險人口'!O29/VLOOKUP($B$2:$B$457,'各區加權風險人口'!$C$2:$T$13,12,0)*5.5)</f>
        <v>2.277864187</v>
      </c>
      <c r="O29" s="5">
        <f>if(VLOOKUP($B$2:$B$457,'各區加權風險人口'!$C$2:$T$13,13,0)=0,0,VLOOKUP($B$2:$B$457,'依個案研判日_台北市'!$C$2:$T$13,13,0)*'各里加權風險人口'!P29/VLOOKUP($B$2:$B$457,'各區加權風險人口'!$C$2:$T$13,13,0)*5.5)</f>
        <v>0.7592880625</v>
      </c>
      <c r="P29" s="5">
        <f>if(VLOOKUP($B$2:$B$457,'各區加權風險人口'!$C$2:$T$13,14,0)=0,0,VLOOKUP($B$2:$B$457,'依個案研判日_台北市'!$C$2:$T$13,14,0)*'各里加權風險人口'!Q29/VLOOKUP($B$2:$B$457,'各區加權風險人口'!$C$2:$T$13,14,0)*5.5)</f>
        <v>1.518576125</v>
      </c>
      <c r="Q29" s="5">
        <f>if(VLOOKUP($B$2:$B$457,'各區加權風險人口'!$C$2:$T$13,15,0)=0,0,VLOOKUP($B$2:$B$457,'依個案研判日_台北市'!$C$2:$T$13,15,0)*'各里加權風險人口'!R29/VLOOKUP($B$2:$B$457,'各區加權風險人口'!$C$2:$T$13,15,0)*5.5)</f>
        <v>1.708398141</v>
      </c>
      <c r="R29" s="5">
        <f>if(VLOOKUP($B$2:$B$457,'各區加權風險人口'!$C$2:$T$13,16,0)=0,0,VLOOKUP($B$2:$B$457,'依個案研判日_台北市'!$C$2:$T$13,16,0)*'各里加權風險人口'!S29/VLOOKUP($B$2:$B$457,'各區加權風險人口'!$C$2:$T$13,16,0)*5.5)</f>
        <v>1.518576125</v>
      </c>
      <c r="S29" s="5">
        <f>if(VLOOKUP($B$2:$B$457,'各區加權風險人口'!$C$2:$T$13,17,0)=0,0,VLOOKUP($B$2:$B$457,'依個案研判日_台北市'!$C$2:$T$13,17,0)*'各里加權風險人口'!T29/VLOOKUP($B$2:$B$457,'各區加權風險人口'!$C$2:$T$13,17,0)*5.5)</f>
        <v>2.277864187</v>
      </c>
      <c r="T29" s="5">
        <f>if(VLOOKUP($B$2:$B$457,'各區加權風險人口'!$C$2:$T$13,18,0)=0,0,VLOOKUP($B$2:$B$457,'依個案研判日_台北市'!$C$2:$T$13,18,0)*'各里加權風險人口'!U29/VLOOKUP($B$2:$B$457,'各區加權風險人口'!$C$2:$T$13,18,0)*5.5)</f>
        <v>0.5694660469</v>
      </c>
    </row>
    <row r="30">
      <c r="A30" s="3">
        <v>6.3000010031E10</v>
      </c>
      <c r="B30" s="4" t="s">
        <v>3</v>
      </c>
      <c r="C30" s="4" t="s">
        <v>32</v>
      </c>
      <c r="D30" s="5">
        <f>if(VLOOKUP($B$2:$B$457,'各區加權風險人口'!$C$2:$T$13,2,0)=0,0,VLOOKUP($B$2:$B$457,'依個案研判日_台北市'!$C$2:$T$13,2,0)*'各里加權風險人口'!E30/VLOOKUP($B$2:$B$457,'各區加權風險人口'!$C$2:$T$13,2,0)*5.5)</f>
        <v>0</v>
      </c>
      <c r="E30" s="5">
        <f>if(VLOOKUP($B$2:$B$457,'各區加權風險人口'!$C$2:$T$13,3,0)=0,0,VLOOKUP($B$2:$B$457,'依個案研判日_台北市'!$C$2:$T$13,3,0)*'各里加權風險人口'!F30/VLOOKUP($B$2:$B$457,'各區加權風險人口'!$C$2:$T$13,3,0)*5.5)</f>
        <v>0</v>
      </c>
      <c r="F30" s="5">
        <f>if(VLOOKUP($B$2:$B$457,'各區加權風險人口'!$C$2:$T$13,4,0)=0,0,VLOOKUP($B$2:$B$457,'依個案研判日_台北市'!$C$2:$T$13,4,0)*'各里加權風險人口'!G30/VLOOKUP($B$2:$B$457,'各區加權風險人口'!$C$2:$T$13,4,0)*5.5)</f>
        <v>0.08729916284</v>
      </c>
      <c r="G30" s="5">
        <f>if(VLOOKUP($B$2:$B$457,'各區加權風險人口'!$C$2:$T$13,5,0)=0,0,VLOOKUP($B$2:$B$457,'依個案研判日_台北市'!$C$2:$T$13,5,0)*'各里加權風險人口'!H30/VLOOKUP($B$2:$B$457,'各區加權風險人口'!$C$2:$T$13,5,0)*5.5)</f>
        <v>0.523794977</v>
      </c>
      <c r="H30" s="5">
        <f>if(VLOOKUP($B$2:$B$457,'各區加權風險人口'!$C$2:$T$13,6,0)=0,0,VLOOKUP($B$2:$B$457,'依個案研判日_台北市'!$C$2:$T$13,6,0)*'各里加權風險人口'!I30/VLOOKUP($B$2:$B$457,'各區加權風險人口'!$C$2:$T$13,6,0)*5.5)</f>
        <v>0.2618974885</v>
      </c>
      <c r="I30" s="5">
        <f>if(VLOOKUP($B$2:$B$457,'各區加權風險人口'!$C$2:$T$13,7,0)=0,0,VLOOKUP($B$2:$B$457,'依個案研判日_台北市'!$C$2:$T$13,7,0)*'各里加權風險人口'!J30/VLOOKUP($B$2:$B$457,'各區加權風險人口'!$C$2:$T$13,7,0)*5.5)</f>
        <v>0.3491966514</v>
      </c>
      <c r="J30" s="5">
        <f>if(VLOOKUP($B$2:$B$457,'各區加權風險人口'!$C$2:$T$13,8,0)=0,0,VLOOKUP($B$2:$B$457,'依個案研判日_台北市'!$C$2:$T$13,8,0)*'各里加權風險人口'!K30/VLOOKUP($B$2:$B$457,'各區加權風險人口'!$C$2:$T$13,8,0)*5.5)</f>
        <v>0.1745983257</v>
      </c>
      <c r="K30" s="5">
        <f>if(VLOOKUP($B$2:$B$457,'各區加權風險人口'!$C$2:$T$13,9,0)=0,0,VLOOKUP($B$2:$B$457,'依個案研判日_台北市'!$C$2:$T$13,9,0)*'各里加權風險人口'!L30/VLOOKUP($B$2:$B$457,'各區加權風險人口'!$C$2:$T$13,9,0)*5.5)</f>
        <v>0.08729916284</v>
      </c>
      <c r="L30" s="5">
        <f>if(VLOOKUP($B$2:$B$457,'各區加權風險人口'!$C$2:$T$13,10,0)=0,0,VLOOKUP($B$2:$B$457,'依個案研判日_台北市'!$C$2:$T$13,10,0)*'各里加權風險人口'!M30/VLOOKUP($B$2:$B$457,'各區加權風險人口'!$C$2:$T$13,10,0)*5.5)</f>
        <v>0.8729916284</v>
      </c>
      <c r="M30" s="5">
        <f>if(VLOOKUP($B$2:$B$457,'各區加權風險人口'!$C$2:$T$13,11,0)=0,0,VLOOKUP($B$2:$B$457,'依個案研判日_台北市'!$C$2:$T$13,11,0)*'各里加權風險人口'!N30/VLOOKUP($B$2:$B$457,'各區加權風險人口'!$C$2:$T$13,11,0)*5.5)</f>
        <v>0.2618974885</v>
      </c>
      <c r="N30" s="5">
        <f>if(VLOOKUP($B$2:$B$457,'各區加權風險人口'!$C$2:$T$13,12,0)=0,0,VLOOKUP($B$2:$B$457,'依個案研判日_台北市'!$C$2:$T$13,12,0)*'各里加權風險人口'!O30/VLOOKUP($B$2:$B$457,'各區加權風險人口'!$C$2:$T$13,12,0)*5.5)</f>
        <v>1.047589954</v>
      </c>
      <c r="O30" s="5">
        <f>if(VLOOKUP($B$2:$B$457,'各區加權風險人口'!$C$2:$T$13,13,0)=0,0,VLOOKUP($B$2:$B$457,'依個案研判日_台北市'!$C$2:$T$13,13,0)*'各里加權風險人口'!P30/VLOOKUP($B$2:$B$457,'各區加權風險人口'!$C$2:$T$13,13,0)*5.5)</f>
        <v>0.3491966514</v>
      </c>
      <c r="P30" s="5">
        <f>if(VLOOKUP($B$2:$B$457,'各區加權風險人口'!$C$2:$T$13,14,0)=0,0,VLOOKUP($B$2:$B$457,'依個案研判日_台北市'!$C$2:$T$13,14,0)*'各里加權風險人口'!Q30/VLOOKUP($B$2:$B$457,'各區加權風險人口'!$C$2:$T$13,14,0)*5.5)</f>
        <v>0.6983933027</v>
      </c>
      <c r="Q30" s="5">
        <f>if(VLOOKUP($B$2:$B$457,'各區加權風險人口'!$C$2:$T$13,15,0)=0,0,VLOOKUP($B$2:$B$457,'依個案研判日_台北市'!$C$2:$T$13,15,0)*'各里加權風險人口'!R30/VLOOKUP($B$2:$B$457,'各區加權風險人口'!$C$2:$T$13,15,0)*5.5)</f>
        <v>0.7856924656</v>
      </c>
      <c r="R30" s="5">
        <f>if(VLOOKUP($B$2:$B$457,'各區加權風險人口'!$C$2:$T$13,16,0)=0,0,VLOOKUP($B$2:$B$457,'依個案研判日_台北市'!$C$2:$T$13,16,0)*'各里加權風險人口'!S30/VLOOKUP($B$2:$B$457,'各區加權風險人口'!$C$2:$T$13,16,0)*5.5)</f>
        <v>0.6983933027</v>
      </c>
      <c r="S30" s="5">
        <f>if(VLOOKUP($B$2:$B$457,'各區加權風險人口'!$C$2:$T$13,17,0)=0,0,VLOOKUP($B$2:$B$457,'依個案研判日_台北市'!$C$2:$T$13,17,0)*'各里加權風險人口'!T30/VLOOKUP($B$2:$B$457,'各區加權風險人口'!$C$2:$T$13,17,0)*5.5)</f>
        <v>1.047589954</v>
      </c>
      <c r="T30" s="5">
        <f>if(VLOOKUP($B$2:$B$457,'各區加權風險人口'!$C$2:$T$13,18,0)=0,0,VLOOKUP($B$2:$B$457,'依個案研判日_台北市'!$C$2:$T$13,18,0)*'各里加權風險人口'!U30/VLOOKUP($B$2:$B$457,'各區加權風險人口'!$C$2:$T$13,18,0)*5.5)</f>
        <v>0.2618974885</v>
      </c>
    </row>
    <row r="31">
      <c r="A31" s="3">
        <v>6.3000010032E10</v>
      </c>
      <c r="B31" s="4" t="s">
        <v>3</v>
      </c>
      <c r="C31" s="4" t="s">
        <v>33</v>
      </c>
      <c r="D31" s="5">
        <f>if(VLOOKUP($B$2:$B$457,'各區加權風險人口'!$C$2:$T$13,2,0)=0,0,VLOOKUP($B$2:$B$457,'依個案研判日_台北市'!$C$2:$T$13,2,0)*'各里加權風險人口'!E31/VLOOKUP($B$2:$B$457,'各區加權風險人口'!$C$2:$T$13,2,0)*5.5)</f>
        <v>0</v>
      </c>
      <c r="E31" s="5">
        <f>if(VLOOKUP($B$2:$B$457,'各區加權風險人口'!$C$2:$T$13,3,0)=0,0,VLOOKUP($B$2:$B$457,'依個案研判日_台北市'!$C$2:$T$13,3,0)*'各里加權風險人口'!F31/VLOOKUP($B$2:$B$457,'各區加權風險人口'!$C$2:$T$13,3,0)*5.5)</f>
        <v>0</v>
      </c>
      <c r="F31" s="5">
        <f>if(VLOOKUP($B$2:$B$457,'各區加權風險人口'!$C$2:$T$13,4,0)=0,0,VLOOKUP($B$2:$B$457,'依個案研判日_台北市'!$C$2:$T$13,4,0)*'各里加權風險人口'!G31/VLOOKUP($B$2:$B$457,'各區加權風險人口'!$C$2:$T$13,4,0)*5.5)</f>
        <v>0.1212123208</v>
      </c>
      <c r="G31" s="5">
        <f>if(VLOOKUP($B$2:$B$457,'各區加權風險人口'!$C$2:$T$13,5,0)=0,0,VLOOKUP($B$2:$B$457,'依個案研判日_台北市'!$C$2:$T$13,5,0)*'各里加權風險人口'!H31/VLOOKUP($B$2:$B$457,'各區加權風險人口'!$C$2:$T$13,5,0)*5.5)</f>
        <v>0.7272739245</v>
      </c>
      <c r="H31" s="5">
        <f>if(VLOOKUP($B$2:$B$457,'各區加權風險人口'!$C$2:$T$13,6,0)=0,0,VLOOKUP($B$2:$B$457,'依個案研判日_台北市'!$C$2:$T$13,6,0)*'各里加權風險人口'!I31/VLOOKUP($B$2:$B$457,'各區加權風險人口'!$C$2:$T$13,6,0)*5.5)</f>
        <v>0.3636369623</v>
      </c>
      <c r="I31" s="5">
        <f>if(VLOOKUP($B$2:$B$457,'各區加權風險人口'!$C$2:$T$13,7,0)=0,0,VLOOKUP($B$2:$B$457,'依個案研判日_台北市'!$C$2:$T$13,7,0)*'各里加權風險人口'!J31/VLOOKUP($B$2:$B$457,'各區加權風險人口'!$C$2:$T$13,7,0)*5.5)</f>
        <v>0.484849283</v>
      </c>
      <c r="J31" s="5">
        <f>if(VLOOKUP($B$2:$B$457,'各區加權風險人口'!$C$2:$T$13,8,0)=0,0,VLOOKUP($B$2:$B$457,'依個案研判日_台北市'!$C$2:$T$13,8,0)*'各里加權風險人口'!K31/VLOOKUP($B$2:$B$457,'各區加權風險人口'!$C$2:$T$13,8,0)*5.5)</f>
        <v>0.2424246415</v>
      </c>
      <c r="K31" s="5">
        <f>if(VLOOKUP($B$2:$B$457,'各區加權風險人口'!$C$2:$T$13,9,0)=0,0,VLOOKUP($B$2:$B$457,'依個案研判日_台北市'!$C$2:$T$13,9,0)*'各里加權風險人口'!L31/VLOOKUP($B$2:$B$457,'各區加權風險人口'!$C$2:$T$13,9,0)*5.5)</f>
        <v>0.1212123208</v>
      </c>
      <c r="L31" s="5">
        <f>if(VLOOKUP($B$2:$B$457,'各區加權風險人口'!$C$2:$T$13,10,0)=0,0,VLOOKUP($B$2:$B$457,'依個案研判日_台北市'!$C$2:$T$13,10,0)*'各里加權風險人口'!M31/VLOOKUP($B$2:$B$457,'各區加權風險人口'!$C$2:$T$13,10,0)*5.5)</f>
        <v>1.212123208</v>
      </c>
      <c r="M31" s="5">
        <f>if(VLOOKUP($B$2:$B$457,'各區加權風險人口'!$C$2:$T$13,11,0)=0,0,VLOOKUP($B$2:$B$457,'依個案研判日_台北市'!$C$2:$T$13,11,0)*'各里加權風險人口'!N31/VLOOKUP($B$2:$B$457,'各區加權風險人口'!$C$2:$T$13,11,0)*5.5)</f>
        <v>0.3636369623</v>
      </c>
      <c r="N31" s="5">
        <f>if(VLOOKUP($B$2:$B$457,'各區加權風險人口'!$C$2:$T$13,12,0)=0,0,VLOOKUP($B$2:$B$457,'依個案研判日_台北市'!$C$2:$T$13,12,0)*'各里加權風險人口'!O31/VLOOKUP($B$2:$B$457,'各區加權風險人口'!$C$2:$T$13,12,0)*5.5)</f>
        <v>1.454547849</v>
      </c>
      <c r="O31" s="5">
        <f>if(VLOOKUP($B$2:$B$457,'各區加權風險人口'!$C$2:$T$13,13,0)=0,0,VLOOKUP($B$2:$B$457,'依個案研判日_台北市'!$C$2:$T$13,13,0)*'各里加權風險人口'!P31/VLOOKUP($B$2:$B$457,'各區加權風險人口'!$C$2:$T$13,13,0)*5.5)</f>
        <v>0.484849283</v>
      </c>
      <c r="P31" s="5">
        <f>if(VLOOKUP($B$2:$B$457,'各區加權風險人口'!$C$2:$T$13,14,0)=0,0,VLOOKUP($B$2:$B$457,'依個案研判日_台北市'!$C$2:$T$13,14,0)*'各里加權風險人口'!Q31/VLOOKUP($B$2:$B$457,'各區加權風險人口'!$C$2:$T$13,14,0)*5.5)</f>
        <v>0.9696985661</v>
      </c>
      <c r="Q31" s="5">
        <f>if(VLOOKUP($B$2:$B$457,'各區加權風險人口'!$C$2:$T$13,15,0)=0,0,VLOOKUP($B$2:$B$457,'依個案研判日_台北市'!$C$2:$T$13,15,0)*'各里加權風險人口'!R31/VLOOKUP($B$2:$B$457,'各區加權風險人口'!$C$2:$T$13,15,0)*5.5)</f>
        <v>1.090910887</v>
      </c>
      <c r="R31" s="5">
        <f>if(VLOOKUP($B$2:$B$457,'各區加權風險人口'!$C$2:$T$13,16,0)=0,0,VLOOKUP($B$2:$B$457,'依個案研判日_台北市'!$C$2:$T$13,16,0)*'各里加權風險人口'!S31/VLOOKUP($B$2:$B$457,'各區加權風險人口'!$C$2:$T$13,16,0)*5.5)</f>
        <v>0.9696985661</v>
      </c>
      <c r="S31" s="5">
        <f>if(VLOOKUP($B$2:$B$457,'各區加權風險人口'!$C$2:$T$13,17,0)=0,0,VLOOKUP($B$2:$B$457,'依個案研判日_台北市'!$C$2:$T$13,17,0)*'各里加權風險人口'!T31/VLOOKUP($B$2:$B$457,'各區加權風險人口'!$C$2:$T$13,17,0)*5.5)</f>
        <v>1.454547849</v>
      </c>
      <c r="T31" s="5">
        <f>if(VLOOKUP($B$2:$B$457,'各區加權風險人口'!$C$2:$T$13,18,0)=0,0,VLOOKUP($B$2:$B$457,'依個案研判日_台北市'!$C$2:$T$13,18,0)*'各里加權風險人口'!U31/VLOOKUP($B$2:$B$457,'各區加權風險人口'!$C$2:$T$13,18,0)*5.5)</f>
        <v>0.3636369623</v>
      </c>
    </row>
    <row r="32">
      <c r="A32" s="3">
        <v>6.3000010033E10</v>
      </c>
      <c r="B32" s="4" t="s">
        <v>3</v>
      </c>
      <c r="C32" s="4" t="s">
        <v>34</v>
      </c>
      <c r="D32" s="5">
        <f>if(VLOOKUP($B$2:$B$457,'各區加權風險人口'!$C$2:$T$13,2,0)=0,0,VLOOKUP($B$2:$B$457,'依個案研判日_台北市'!$C$2:$T$13,2,0)*'各里加權風險人口'!E32/VLOOKUP($B$2:$B$457,'各區加權風險人口'!$C$2:$T$13,2,0)*5.5)</f>
        <v>0</v>
      </c>
      <c r="E32" s="5">
        <f>if(VLOOKUP($B$2:$B$457,'各區加權風險人口'!$C$2:$T$13,3,0)=0,0,VLOOKUP($B$2:$B$457,'依個案研判日_台北市'!$C$2:$T$13,3,0)*'各里加權風險人口'!F32/VLOOKUP($B$2:$B$457,'各區加權風險人口'!$C$2:$T$13,3,0)*5.5)</f>
        <v>0</v>
      </c>
      <c r="F32" s="5">
        <f>if(VLOOKUP($B$2:$B$457,'各區加權風險人口'!$C$2:$T$13,4,0)=0,0,VLOOKUP($B$2:$B$457,'依個案研判日_台北市'!$C$2:$T$13,4,0)*'各里加權風險人口'!G32/VLOOKUP($B$2:$B$457,'各區加權風險人口'!$C$2:$T$13,4,0)*5.5)</f>
        <v>0.1795504929</v>
      </c>
      <c r="G32" s="5">
        <f>if(VLOOKUP($B$2:$B$457,'各區加權風險人口'!$C$2:$T$13,5,0)=0,0,VLOOKUP($B$2:$B$457,'依個案研判日_台北市'!$C$2:$T$13,5,0)*'各里加權風險人口'!H32/VLOOKUP($B$2:$B$457,'各區加權風險人口'!$C$2:$T$13,5,0)*5.5)</f>
        <v>1.077302957</v>
      </c>
      <c r="H32" s="5">
        <f>if(VLOOKUP($B$2:$B$457,'各區加權風險人口'!$C$2:$T$13,6,0)=0,0,VLOOKUP($B$2:$B$457,'依個案研判日_台北市'!$C$2:$T$13,6,0)*'各里加權風險人口'!I32/VLOOKUP($B$2:$B$457,'各區加權風險人口'!$C$2:$T$13,6,0)*5.5)</f>
        <v>0.5386514786</v>
      </c>
      <c r="I32" s="5">
        <f>if(VLOOKUP($B$2:$B$457,'各區加權風險人口'!$C$2:$T$13,7,0)=0,0,VLOOKUP($B$2:$B$457,'依個案研判日_台北市'!$C$2:$T$13,7,0)*'各里加權風險人口'!J32/VLOOKUP($B$2:$B$457,'各區加權風險人口'!$C$2:$T$13,7,0)*5.5)</f>
        <v>0.7182019715</v>
      </c>
      <c r="J32" s="5">
        <f>if(VLOOKUP($B$2:$B$457,'各區加權風險人口'!$C$2:$T$13,8,0)=0,0,VLOOKUP($B$2:$B$457,'依個案研判日_台北市'!$C$2:$T$13,8,0)*'各里加權風險人口'!K32/VLOOKUP($B$2:$B$457,'各區加權風險人口'!$C$2:$T$13,8,0)*5.5)</f>
        <v>0.3591009857</v>
      </c>
      <c r="K32" s="5">
        <f>if(VLOOKUP($B$2:$B$457,'各區加權風險人口'!$C$2:$T$13,9,0)=0,0,VLOOKUP($B$2:$B$457,'依個案研判日_台北市'!$C$2:$T$13,9,0)*'各里加權風險人口'!L32/VLOOKUP($B$2:$B$457,'各區加權風險人口'!$C$2:$T$13,9,0)*5.5)</f>
        <v>0.1795504929</v>
      </c>
      <c r="L32" s="5">
        <f>if(VLOOKUP($B$2:$B$457,'各區加權風險人口'!$C$2:$T$13,10,0)=0,0,VLOOKUP($B$2:$B$457,'依個案研判日_台北市'!$C$2:$T$13,10,0)*'各里加權風險人口'!M32/VLOOKUP($B$2:$B$457,'各區加權風險人口'!$C$2:$T$13,10,0)*5.5)</f>
        <v>1.795504929</v>
      </c>
      <c r="M32" s="5">
        <f>if(VLOOKUP($B$2:$B$457,'各區加權風險人口'!$C$2:$T$13,11,0)=0,0,VLOOKUP($B$2:$B$457,'依個案研判日_台北市'!$C$2:$T$13,11,0)*'各里加權風險人口'!N32/VLOOKUP($B$2:$B$457,'各區加權風險人口'!$C$2:$T$13,11,0)*5.5)</f>
        <v>0.5386514786</v>
      </c>
      <c r="N32" s="5">
        <f>if(VLOOKUP($B$2:$B$457,'各區加權風險人口'!$C$2:$T$13,12,0)=0,0,VLOOKUP($B$2:$B$457,'依個案研判日_台北市'!$C$2:$T$13,12,0)*'各里加權風險人口'!O32/VLOOKUP($B$2:$B$457,'各區加權風險人口'!$C$2:$T$13,12,0)*5.5)</f>
        <v>2.154605914</v>
      </c>
      <c r="O32" s="5">
        <f>if(VLOOKUP($B$2:$B$457,'各區加權風險人口'!$C$2:$T$13,13,0)=0,0,VLOOKUP($B$2:$B$457,'依個案研判日_台北市'!$C$2:$T$13,13,0)*'各里加權風險人口'!P32/VLOOKUP($B$2:$B$457,'各區加權風險人口'!$C$2:$T$13,13,0)*5.5)</f>
        <v>0.7182019715</v>
      </c>
      <c r="P32" s="5">
        <f>if(VLOOKUP($B$2:$B$457,'各區加權風險人口'!$C$2:$T$13,14,0)=0,0,VLOOKUP($B$2:$B$457,'依個案研判日_台北市'!$C$2:$T$13,14,0)*'各里加權風險人口'!Q32/VLOOKUP($B$2:$B$457,'各區加權風險人口'!$C$2:$T$13,14,0)*5.5)</f>
        <v>1.436403943</v>
      </c>
      <c r="Q32" s="5">
        <f>if(VLOOKUP($B$2:$B$457,'各區加權風險人口'!$C$2:$T$13,15,0)=0,0,VLOOKUP($B$2:$B$457,'依個案研判日_台北市'!$C$2:$T$13,15,0)*'各里加權風險人口'!R32/VLOOKUP($B$2:$B$457,'各區加權風險人口'!$C$2:$T$13,15,0)*5.5)</f>
        <v>1.615954436</v>
      </c>
      <c r="R32" s="5">
        <f>if(VLOOKUP($B$2:$B$457,'各區加權風險人口'!$C$2:$T$13,16,0)=0,0,VLOOKUP($B$2:$B$457,'依個案研判日_台北市'!$C$2:$T$13,16,0)*'各里加權風險人口'!S32/VLOOKUP($B$2:$B$457,'各區加權風險人口'!$C$2:$T$13,16,0)*5.5)</f>
        <v>1.436403943</v>
      </c>
      <c r="S32" s="5">
        <f>if(VLOOKUP($B$2:$B$457,'各區加權風險人口'!$C$2:$T$13,17,0)=0,0,VLOOKUP($B$2:$B$457,'依個案研判日_台北市'!$C$2:$T$13,17,0)*'各里加權風險人口'!T32/VLOOKUP($B$2:$B$457,'各區加權風險人口'!$C$2:$T$13,17,0)*5.5)</f>
        <v>2.154605914</v>
      </c>
      <c r="T32" s="5">
        <f>if(VLOOKUP($B$2:$B$457,'各區加權風險人口'!$C$2:$T$13,18,0)=0,0,VLOOKUP($B$2:$B$457,'依個案研判日_台北市'!$C$2:$T$13,18,0)*'各里加權風險人口'!U32/VLOOKUP($B$2:$B$457,'各區加權風險人口'!$C$2:$T$13,18,0)*5.5)</f>
        <v>0.5386514786</v>
      </c>
    </row>
    <row r="33">
      <c r="A33" s="3">
        <v>6.3000010034E10</v>
      </c>
      <c r="B33" s="4" t="s">
        <v>3</v>
      </c>
      <c r="C33" s="4" t="s">
        <v>35</v>
      </c>
      <c r="D33" s="5">
        <f>if(VLOOKUP($B$2:$B$457,'各區加權風險人口'!$C$2:$T$13,2,0)=0,0,VLOOKUP($B$2:$B$457,'依個案研判日_台北市'!$C$2:$T$13,2,0)*'各里加權風險人口'!E33/VLOOKUP($B$2:$B$457,'各區加權風險人口'!$C$2:$T$13,2,0)*5.5)</f>
        <v>0</v>
      </c>
      <c r="E33" s="5">
        <f>if(VLOOKUP($B$2:$B$457,'各區加權風險人口'!$C$2:$T$13,3,0)=0,0,VLOOKUP($B$2:$B$457,'依個案研判日_台北市'!$C$2:$T$13,3,0)*'各里加權風險人口'!F33/VLOOKUP($B$2:$B$457,'各區加權風險人口'!$C$2:$T$13,3,0)*5.5)</f>
        <v>0</v>
      </c>
      <c r="F33" s="5">
        <f>if(VLOOKUP($B$2:$B$457,'各區加權風險人口'!$C$2:$T$13,4,0)=0,0,VLOOKUP($B$2:$B$457,'依個案研判日_台北市'!$C$2:$T$13,4,0)*'各里加權風險人口'!G33/VLOOKUP($B$2:$B$457,'各區加權風險人口'!$C$2:$T$13,4,0)*5.5)</f>
        <v>0.06840618976</v>
      </c>
      <c r="G33" s="5">
        <f>if(VLOOKUP($B$2:$B$457,'各區加權風險人口'!$C$2:$T$13,5,0)=0,0,VLOOKUP($B$2:$B$457,'依個案研判日_台北市'!$C$2:$T$13,5,0)*'各里加權風險人口'!H33/VLOOKUP($B$2:$B$457,'各區加權風險人口'!$C$2:$T$13,5,0)*5.5)</f>
        <v>0.4104371386</v>
      </c>
      <c r="H33" s="5">
        <f>if(VLOOKUP($B$2:$B$457,'各區加權風險人口'!$C$2:$T$13,6,0)=0,0,VLOOKUP($B$2:$B$457,'依個案研判日_台北市'!$C$2:$T$13,6,0)*'各里加權風險人口'!I33/VLOOKUP($B$2:$B$457,'各區加權風險人口'!$C$2:$T$13,6,0)*5.5)</f>
        <v>0.2052185693</v>
      </c>
      <c r="I33" s="5">
        <f>if(VLOOKUP($B$2:$B$457,'各區加權風險人口'!$C$2:$T$13,7,0)=0,0,VLOOKUP($B$2:$B$457,'依個案研判日_台北市'!$C$2:$T$13,7,0)*'各里加權風險人口'!J33/VLOOKUP($B$2:$B$457,'各區加權風險人口'!$C$2:$T$13,7,0)*5.5)</f>
        <v>0.273624759</v>
      </c>
      <c r="J33" s="5">
        <f>if(VLOOKUP($B$2:$B$457,'各區加權風險人口'!$C$2:$T$13,8,0)=0,0,VLOOKUP($B$2:$B$457,'依個案研判日_台北市'!$C$2:$T$13,8,0)*'各里加權風險人口'!K33/VLOOKUP($B$2:$B$457,'各區加權風險人口'!$C$2:$T$13,8,0)*5.5)</f>
        <v>0.1368123795</v>
      </c>
      <c r="K33" s="5">
        <f>if(VLOOKUP($B$2:$B$457,'各區加權風險人口'!$C$2:$T$13,9,0)=0,0,VLOOKUP($B$2:$B$457,'依個案研判日_台北市'!$C$2:$T$13,9,0)*'各里加權風險人口'!L33/VLOOKUP($B$2:$B$457,'各區加權風險人口'!$C$2:$T$13,9,0)*5.5)</f>
        <v>0.06840618976</v>
      </c>
      <c r="L33" s="5">
        <f>if(VLOOKUP($B$2:$B$457,'各區加權風險人口'!$C$2:$T$13,10,0)=0,0,VLOOKUP($B$2:$B$457,'依個案研判日_台北市'!$C$2:$T$13,10,0)*'各里加權風險人口'!M33/VLOOKUP($B$2:$B$457,'各區加權風險人口'!$C$2:$T$13,10,0)*5.5)</f>
        <v>0.6840618976</v>
      </c>
      <c r="M33" s="5">
        <f>if(VLOOKUP($B$2:$B$457,'各區加權風險人口'!$C$2:$T$13,11,0)=0,0,VLOOKUP($B$2:$B$457,'依個案研判日_台北市'!$C$2:$T$13,11,0)*'各里加權風險人口'!N33/VLOOKUP($B$2:$B$457,'各區加權風險人口'!$C$2:$T$13,11,0)*5.5)</f>
        <v>0.2052185693</v>
      </c>
      <c r="N33" s="5">
        <f>if(VLOOKUP($B$2:$B$457,'各區加權風險人口'!$C$2:$T$13,12,0)=0,0,VLOOKUP($B$2:$B$457,'依個案研判日_台北市'!$C$2:$T$13,12,0)*'各里加權風險人口'!O33/VLOOKUP($B$2:$B$457,'各區加權風險人口'!$C$2:$T$13,12,0)*5.5)</f>
        <v>0.8208742771</v>
      </c>
      <c r="O33" s="5">
        <f>if(VLOOKUP($B$2:$B$457,'各區加權風險人口'!$C$2:$T$13,13,0)=0,0,VLOOKUP($B$2:$B$457,'依個案研判日_台北市'!$C$2:$T$13,13,0)*'各里加權風險人口'!P33/VLOOKUP($B$2:$B$457,'各區加權風險人口'!$C$2:$T$13,13,0)*5.5)</f>
        <v>0.273624759</v>
      </c>
      <c r="P33" s="5">
        <f>if(VLOOKUP($B$2:$B$457,'各區加權風險人口'!$C$2:$T$13,14,0)=0,0,VLOOKUP($B$2:$B$457,'依個案研判日_台北市'!$C$2:$T$13,14,0)*'各里加權風險人口'!Q33/VLOOKUP($B$2:$B$457,'各區加權風險人口'!$C$2:$T$13,14,0)*5.5)</f>
        <v>0.5472495181</v>
      </c>
      <c r="Q33" s="5">
        <f>if(VLOOKUP($B$2:$B$457,'各區加權風險人口'!$C$2:$T$13,15,0)=0,0,VLOOKUP($B$2:$B$457,'依個案研判日_台北市'!$C$2:$T$13,15,0)*'各里加權風險人口'!R33/VLOOKUP($B$2:$B$457,'各區加權風險人口'!$C$2:$T$13,15,0)*5.5)</f>
        <v>0.6156557079</v>
      </c>
      <c r="R33" s="5">
        <f>if(VLOOKUP($B$2:$B$457,'各區加權風險人口'!$C$2:$T$13,16,0)=0,0,VLOOKUP($B$2:$B$457,'依個案研判日_台北市'!$C$2:$T$13,16,0)*'各里加權風險人口'!S33/VLOOKUP($B$2:$B$457,'各區加權風險人口'!$C$2:$T$13,16,0)*5.5)</f>
        <v>0.5472495181</v>
      </c>
      <c r="S33" s="5">
        <f>if(VLOOKUP($B$2:$B$457,'各區加權風險人口'!$C$2:$T$13,17,0)=0,0,VLOOKUP($B$2:$B$457,'依個案研判日_台北市'!$C$2:$T$13,17,0)*'各里加權風險人口'!T33/VLOOKUP($B$2:$B$457,'各區加權風險人口'!$C$2:$T$13,17,0)*5.5)</f>
        <v>0.8208742771</v>
      </c>
      <c r="T33" s="5">
        <f>if(VLOOKUP($B$2:$B$457,'各區加權風險人口'!$C$2:$T$13,18,0)=0,0,VLOOKUP($B$2:$B$457,'依個案研判日_台北市'!$C$2:$T$13,18,0)*'各里加權風險人口'!U33/VLOOKUP($B$2:$B$457,'各區加權風險人口'!$C$2:$T$13,18,0)*5.5)</f>
        <v>0.2052185693</v>
      </c>
    </row>
    <row r="34">
      <c r="A34" s="3">
        <v>6.3000010035E10</v>
      </c>
      <c r="B34" s="4" t="s">
        <v>3</v>
      </c>
      <c r="C34" s="4" t="s">
        <v>36</v>
      </c>
      <c r="D34" s="5">
        <f>if(VLOOKUP($B$2:$B$457,'各區加權風險人口'!$C$2:$T$13,2,0)=0,0,VLOOKUP($B$2:$B$457,'依個案研判日_台北市'!$C$2:$T$13,2,0)*'各里加權風險人口'!E34/VLOOKUP($B$2:$B$457,'各區加權風險人口'!$C$2:$T$13,2,0)*5.5)</f>
        <v>0</v>
      </c>
      <c r="E34" s="5">
        <f>if(VLOOKUP($B$2:$B$457,'各區加權風險人口'!$C$2:$T$13,3,0)=0,0,VLOOKUP($B$2:$B$457,'依個案研判日_台北市'!$C$2:$T$13,3,0)*'各里加權風險人口'!F34/VLOOKUP($B$2:$B$457,'各區加權風險人口'!$C$2:$T$13,3,0)*5.5)</f>
        <v>0</v>
      </c>
      <c r="F34" s="5">
        <f>if(VLOOKUP($B$2:$B$457,'各區加權風險人口'!$C$2:$T$13,4,0)=0,0,VLOOKUP($B$2:$B$457,'依個案研判日_台北市'!$C$2:$T$13,4,0)*'各里加權風險人口'!G34/VLOOKUP($B$2:$B$457,'各區加權風險人口'!$C$2:$T$13,4,0)*5.5)</f>
        <v>0.08853237696</v>
      </c>
      <c r="G34" s="5">
        <f>if(VLOOKUP($B$2:$B$457,'各區加權風險人口'!$C$2:$T$13,5,0)=0,0,VLOOKUP($B$2:$B$457,'依個案研判日_台北市'!$C$2:$T$13,5,0)*'各里加權風險人口'!H34/VLOOKUP($B$2:$B$457,'各區加權風險人口'!$C$2:$T$13,5,0)*5.5)</f>
        <v>0.5311942618</v>
      </c>
      <c r="H34" s="5">
        <f>if(VLOOKUP($B$2:$B$457,'各區加權風險人口'!$C$2:$T$13,6,0)=0,0,VLOOKUP($B$2:$B$457,'依個案研判日_台北市'!$C$2:$T$13,6,0)*'各里加權風險人口'!I34/VLOOKUP($B$2:$B$457,'各區加權風險人口'!$C$2:$T$13,6,0)*5.5)</f>
        <v>0.2655971309</v>
      </c>
      <c r="I34" s="5">
        <f>if(VLOOKUP($B$2:$B$457,'各區加權風險人口'!$C$2:$T$13,7,0)=0,0,VLOOKUP($B$2:$B$457,'依個案研判日_台北市'!$C$2:$T$13,7,0)*'各里加權風險人口'!J34/VLOOKUP($B$2:$B$457,'各區加權風險人口'!$C$2:$T$13,7,0)*5.5)</f>
        <v>0.3541295078</v>
      </c>
      <c r="J34" s="5">
        <f>if(VLOOKUP($B$2:$B$457,'各區加權風險人口'!$C$2:$T$13,8,0)=0,0,VLOOKUP($B$2:$B$457,'依個案研判日_台北市'!$C$2:$T$13,8,0)*'各里加權風險人口'!K34/VLOOKUP($B$2:$B$457,'各區加權風險人口'!$C$2:$T$13,8,0)*5.5)</f>
        <v>0.1770647539</v>
      </c>
      <c r="K34" s="5">
        <f>if(VLOOKUP($B$2:$B$457,'各區加權風險人口'!$C$2:$T$13,9,0)=0,0,VLOOKUP($B$2:$B$457,'依個案研判日_台北市'!$C$2:$T$13,9,0)*'各里加權風險人口'!L34/VLOOKUP($B$2:$B$457,'各區加權風險人口'!$C$2:$T$13,9,0)*5.5)</f>
        <v>0.08853237696</v>
      </c>
      <c r="L34" s="5">
        <f>if(VLOOKUP($B$2:$B$457,'各區加權風險人口'!$C$2:$T$13,10,0)=0,0,VLOOKUP($B$2:$B$457,'依個案研判日_台北市'!$C$2:$T$13,10,0)*'各里加權風險人口'!M34/VLOOKUP($B$2:$B$457,'各區加權風險人口'!$C$2:$T$13,10,0)*5.5)</f>
        <v>0.8853237696</v>
      </c>
      <c r="M34" s="5">
        <f>if(VLOOKUP($B$2:$B$457,'各區加權風險人口'!$C$2:$T$13,11,0)=0,0,VLOOKUP($B$2:$B$457,'依個案研判日_台北市'!$C$2:$T$13,11,0)*'各里加權風險人口'!N34/VLOOKUP($B$2:$B$457,'各區加權風險人口'!$C$2:$T$13,11,0)*5.5)</f>
        <v>0.2655971309</v>
      </c>
      <c r="N34" s="5">
        <f>if(VLOOKUP($B$2:$B$457,'各區加權風險人口'!$C$2:$T$13,12,0)=0,0,VLOOKUP($B$2:$B$457,'依個案研判日_台北市'!$C$2:$T$13,12,0)*'各里加權風險人口'!O34/VLOOKUP($B$2:$B$457,'各區加權風險人口'!$C$2:$T$13,12,0)*5.5)</f>
        <v>1.062388524</v>
      </c>
      <c r="O34" s="5">
        <f>if(VLOOKUP($B$2:$B$457,'各區加權風險人口'!$C$2:$T$13,13,0)=0,0,VLOOKUP($B$2:$B$457,'依個案研判日_台北市'!$C$2:$T$13,13,0)*'各里加權風險人口'!P34/VLOOKUP($B$2:$B$457,'各區加權風險人口'!$C$2:$T$13,13,0)*5.5)</f>
        <v>0.3541295078</v>
      </c>
      <c r="P34" s="5">
        <f>if(VLOOKUP($B$2:$B$457,'各區加權風險人口'!$C$2:$T$13,14,0)=0,0,VLOOKUP($B$2:$B$457,'依個案研判日_台北市'!$C$2:$T$13,14,0)*'各里加權風險人口'!Q34/VLOOKUP($B$2:$B$457,'各區加權風險人口'!$C$2:$T$13,14,0)*5.5)</f>
        <v>0.7082590157</v>
      </c>
      <c r="Q34" s="5">
        <f>if(VLOOKUP($B$2:$B$457,'各區加權風險人口'!$C$2:$T$13,15,0)=0,0,VLOOKUP($B$2:$B$457,'依個案研判日_台北市'!$C$2:$T$13,15,0)*'各里加權風險人口'!R34/VLOOKUP($B$2:$B$457,'各區加權風險人口'!$C$2:$T$13,15,0)*5.5)</f>
        <v>0.7967913927</v>
      </c>
      <c r="R34" s="5">
        <f>if(VLOOKUP($B$2:$B$457,'各區加權風險人口'!$C$2:$T$13,16,0)=0,0,VLOOKUP($B$2:$B$457,'依個案研判日_台北市'!$C$2:$T$13,16,0)*'各里加權風險人口'!S34/VLOOKUP($B$2:$B$457,'各區加權風險人口'!$C$2:$T$13,16,0)*5.5)</f>
        <v>0.7082590157</v>
      </c>
      <c r="S34" s="5">
        <f>if(VLOOKUP($B$2:$B$457,'各區加權風險人口'!$C$2:$T$13,17,0)=0,0,VLOOKUP($B$2:$B$457,'依個案研判日_台北市'!$C$2:$T$13,17,0)*'各里加權風險人口'!T34/VLOOKUP($B$2:$B$457,'各區加權風險人口'!$C$2:$T$13,17,0)*5.5)</f>
        <v>1.062388524</v>
      </c>
      <c r="T34" s="5">
        <f>if(VLOOKUP($B$2:$B$457,'各區加權風險人口'!$C$2:$T$13,18,0)=0,0,VLOOKUP($B$2:$B$457,'依個案研判日_台北市'!$C$2:$T$13,18,0)*'各里加權風險人口'!U34/VLOOKUP($B$2:$B$457,'各區加權風險人口'!$C$2:$T$13,18,0)*5.5)</f>
        <v>0.2655971309</v>
      </c>
    </row>
    <row r="35">
      <c r="A35" s="3">
        <v>6.3000020001E10</v>
      </c>
      <c r="B35" s="4" t="s">
        <v>37</v>
      </c>
      <c r="C35" s="4" t="s">
        <v>38</v>
      </c>
      <c r="D35" s="5">
        <f>if(VLOOKUP($B$2:$B$457,'各區加權風險人口'!$C$2:$T$13,2,0)=0,0,VLOOKUP($B$2:$B$457,'依個案研判日_台北市'!$C$2:$T$13,2,0)*'各里加權風險人口'!E35/VLOOKUP($B$2:$B$457,'各區加權風險人口'!$C$2:$T$13,2,0)*5.5)</f>
        <v>0</v>
      </c>
      <c r="E35" s="5">
        <f>if(VLOOKUP($B$2:$B$457,'各區加權風險人口'!$C$2:$T$13,3,0)=0,0,VLOOKUP($B$2:$B$457,'依個案研判日_台北市'!$C$2:$T$13,3,0)*'各里加權風險人口'!F35/VLOOKUP($B$2:$B$457,'各區加權風險人口'!$C$2:$T$13,3,0)*5.5)</f>
        <v>0.4390353775</v>
      </c>
      <c r="F35" s="5">
        <f>if(VLOOKUP($B$2:$B$457,'各區加權風險人口'!$C$2:$T$13,4,0)=0,0,VLOOKUP($B$2:$B$457,'依個案研判日_台北市'!$C$2:$T$13,4,0)*'各里加權風險人口'!G35/VLOOKUP($B$2:$B$457,'各區加權風險人口'!$C$2:$T$13,4,0)*5.5)</f>
        <v>0.5853805034</v>
      </c>
      <c r="G35" s="5">
        <f>if(VLOOKUP($B$2:$B$457,'各區加權風險人口'!$C$2:$T$13,5,0)=0,0,VLOOKUP($B$2:$B$457,'依個案研判日_台北市'!$C$2:$T$13,5,0)*'各里加權風險人口'!H35/VLOOKUP($B$2:$B$457,'各區加權風險人口'!$C$2:$T$13,5,0)*5.5)</f>
        <v>0.2926902517</v>
      </c>
      <c r="H35" s="5">
        <f>if(VLOOKUP($B$2:$B$457,'各區加權風險人口'!$C$2:$T$13,6,0)=0,0,VLOOKUP($B$2:$B$457,'依個案研判日_台北市'!$C$2:$T$13,6,0)*'各里加權風險人口'!I35/VLOOKUP($B$2:$B$457,'各區加權風險人口'!$C$2:$T$13,6,0)*5.5)</f>
        <v>1.317106133</v>
      </c>
      <c r="I35" s="5">
        <f>if(VLOOKUP($B$2:$B$457,'各區加權風險人口'!$C$2:$T$13,7,0)=0,0,VLOOKUP($B$2:$B$457,'依個案研判日_台北市'!$C$2:$T$13,7,0)*'各里加權風險人口'!J35/VLOOKUP($B$2:$B$457,'各區加權風險人口'!$C$2:$T$13,7,0)*5.5)</f>
        <v>0.1463451258</v>
      </c>
      <c r="J35" s="5">
        <f>if(VLOOKUP($B$2:$B$457,'各區加權風險人口'!$C$2:$T$13,8,0)=0,0,VLOOKUP($B$2:$B$457,'依個案研判日_台北市'!$C$2:$T$13,8,0)*'各里加權風險人口'!K35/VLOOKUP($B$2:$B$457,'各區加權風險人口'!$C$2:$T$13,8,0)*5.5)</f>
        <v>1.024415881</v>
      </c>
      <c r="K35" s="5">
        <f>if(VLOOKUP($B$2:$B$457,'各區加權風險人口'!$C$2:$T$13,9,0)=0,0,VLOOKUP($B$2:$B$457,'依個案研判日_台北市'!$C$2:$T$13,9,0)*'各里加權風險人口'!L35/VLOOKUP($B$2:$B$457,'各區加權風險人口'!$C$2:$T$13,9,0)*5.5)</f>
        <v>0.8780707551</v>
      </c>
      <c r="L35" s="5">
        <f>if(VLOOKUP($B$2:$B$457,'各區加權風險人口'!$C$2:$T$13,10,0)=0,0,VLOOKUP($B$2:$B$457,'依個案研判日_台北市'!$C$2:$T$13,10,0)*'各里加權風險人口'!M35/VLOOKUP($B$2:$B$457,'各區加權風險人口'!$C$2:$T$13,10,0)*5.5)</f>
        <v>0.2926902517</v>
      </c>
      <c r="M35" s="5">
        <f>if(VLOOKUP($B$2:$B$457,'各區加權風險人口'!$C$2:$T$13,11,0)=0,0,VLOOKUP($B$2:$B$457,'依個案研判日_台北市'!$C$2:$T$13,11,0)*'各里加權風險人口'!N35/VLOOKUP($B$2:$B$457,'各區加權風險人口'!$C$2:$T$13,11,0)*5.5)</f>
        <v>1.75614151</v>
      </c>
      <c r="N35" s="5">
        <f>if(VLOOKUP($B$2:$B$457,'各區加權風險人口'!$C$2:$T$13,12,0)=0,0,VLOOKUP($B$2:$B$457,'依個案研判日_台北市'!$C$2:$T$13,12,0)*'各里加權風險人口'!O35/VLOOKUP($B$2:$B$457,'各區加權風險人口'!$C$2:$T$13,12,0)*5.5)</f>
        <v>3.073247643</v>
      </c>
      <c r="O35" s="5">
        <f>if(VLOOKUP($B$2:$B$457,'各區加權風險人口'!$C$2:$T$13,13,0)=0,0,VLOOKUP($B$2:$B$457,'依個案研判日_台北市'!$C$2:$T$13,13,0)*'各里加權風險人口'!P35/VLOOKUP($B$2:$B$457,'各區加權風險人口'!$C$2:$T$13,13,0)*5.5)</f>
        <v>2.341522014</v>
      </c>
      <c r="P35" s="5">
        <f>if(VLOOKUP($B$2:$B$457,'各區加權風險人口'!$C$2:$T$13,14,0)=0,0,VLOOKUP($B$2:$B$457,'依個案研判日_台北市'!$C$2:$T$13,14,0)*'各里加權風險人口'!Q35/VLOOKUP($B$2:$B$457,'各區加權風險人口'!$C$2:$T$13,14,0)*5.5)</f>
        <v>4.829389153</v>
      </c>
      <c r="Q35" s="5">
        <f>if(VLOOKUP($B$2:$B$457,'各區加權風險人口'!$C$2:$T$13,15,0)=0,0,VLOOKUP($B$2:$B$457,'依個案研判日_台北市'!$C$2:$T$13,15,0)*'各里加權風險人口'!R35/VLOOKUP($B$2:$B$457,'各區加權風險人口'!$C$2:$T$13,15,0)*5.5)</f>
        <v>2.341522014</v>
      </c>
      <c r="R35" s="5">
        <f>if(VLOOKUP($B$2:$B$457,'各區加權風險人口'!$C$2:$T$13,16,0)=0,0,VLOOKUP($B$2:$B$457,'依個案研判日_台北市'!$C$2:$T$13,16,0)*'各里加權風險人口'!S35/VLOOKUP($B$2:$B$457,'各區加權風險人口'!$C$2:$T$13,16,0)*5.5)</f>
        <v>1.463451258</v>
      </c>
      <c r="S35" s="5">
        <f>if(VLOOKUP($B$2:$B$457,'各區加權風險人口'!$C$2:$T$13,17,0)=0,0,VLOOKUP($B$2:$B$457,'依個案研判日_台北市'!$C$2:$T$13,17,0)*'各里加權風險人口'!T35/VLOOKUP($B$2:$B$457,'各區加權風險人口'!$C$2:$T$13,17,0)*5.5)</f>
        <v>1.463451258</v>
      </c>
      <c r="T35" s="5">
        <f>if(VLOOKUP($B$2:$B$457,'各區加權風險人口'!$C$2:$T$13,18,0)=0,0,VLOOKUP($B$2:$B$457,'依個案研判日_台北市'!$C$2:$T$13,18,0)*'各里加權風險人口'!U35/VLOOKUP($B$2:$B$457,'各區加權風險人口'!$C$2:$T$13,18,0)*5.5)</f>
        <v>1.170761007</v>
      </c>
    </row>
    <row r="36">
      <c r="A36" s="3">
        <v>6.3000020002E10</v>
      </c>
      <c r="B36" s="4" t="s">
        <v>37</v>
      </c>
      <c r="C36" s="4" t="s">
        <v>39</v>
      </c>
      <c r="D36" s="5">
        <f>if(VLOOKUP($B$2:$B$457,'各區加權風險人口'!$C$2:$T$13,2,0)=0,0,VLOOKUP($B$2:$B$457,'依個案研判日_台北市'!$C$2:$T$13,2,0)*'各里加權風險人口'!E36/VLOOKUP($B$2:$B$457,'各區加權風險人口'!$C$2:$T$13,2,0)*5.5)</f>
        <v>0</v>
      </c>
      <c r="E36" s="5">
        <f>if(VLOOKUP($B$2:$B$457,'各區加權風險人口'!$C$2:$T$13,3,0)=0,0,VLOOKUP($B$2:$B$457,'依個案研判日_台北市'!$C$2:$T$13,3,0)*'各里加權風險人口'!F36/VLOOKUP($B$2:$B$457,'各區加權風險人口'!$C$2:$T$13,3,0)*5.5)</f>
        <v>0.347491843</v>
      </c>
      <c r="F36" s="5">
        <f>if(VLOOKUP($B$2:$B$457,'各區加權風險人口'!$C$2:$T$13,4,0)=0,0,VLOOKUP($B$2:$B$457,'依個案研判日_台北市'!$C$2:$T$13,4,0)*'各里加權風險人口'!G36/VLOOKUP($B$2:$B$457,'各區加權風險人口'!$C$2:$T$13,4,0)*5.5)</f>
        <v>0.4633224573</v>
      </c>
      <c r="G36" s="5">
        <f>if(VLOOKUP($B$2:$B$457,'各區加權風險人口'!$C$2:$T$13,5,0)=0,0,VLOOKUP($B$2:$B$457,'依個案研判日_台北市'!$C$2:$T$13,5,0)*'各里加權風險人口'!H36/VLOOKUP($B$2:$B$457,'各區加權風險人口'!$C$2:$T$13,5,0)*5.5)</f>
        <v>0.2316612287</v>
      </c>
      <c r="H36" s="5">
        <f>if(VLOOKUP($B$2:$B$457,'各區加權風險人口'!$C$2:$T$13,6,0)=0,0,VLOOKUP($B$2:$B$457,'依個案研判日_台北市'!$C$2:$T$13,6,0)*'各里加權風險人口'!I36/VLOOKUP($B$2:$B$457,'各區加權風險人口'!$C$2:$T$13,6,0)*5.5)</f>
        <v>1.042475529</v>
      </c>
      <c r="I36" s="5">
        <f>if(VLOOKUP($B$2:$B$457,'各區加權風險人口'!$C$2:$T$13,7,0)=0,0,VLOOKUP($B$2:$B$457,'依個案研判日_台北市'!$C$2:$T$13,7,0)*'各里加權風險人口'!J36/VLOOKUP($B$2:$B$457,'各區加權風險人口'!$C$2:$T$13,7,0)*5.5)</f>
        <v>0.1158306143</v>
      </c>
      <c r="J36" s="5">
        <f>if(VLOOKUP($B$2:$B$457,'各區加權風險人口'!$C$2:$T$13,8,0)=0,0,VLOOKUP($B$2:$B$457,'依個案研判日_台北市'!$C$2:$T$13,8,0)*'各里加權風險人口'!K36/VLOOKUP($B$2:$B$457,'各區加權風險人口'!$C$2:$T$13,8,0)*5.5)</f>
        <v>0.8108143004</v>
      </c>
      <c r="K36" s="5">
        <f>if(VLOOKUP($B$2:$B$457,'各區加權風險人口'!$C$2:$T$13,9,0)=0,0,VLOOKUP($B$2:$B$457,'依個案研判日_台北市'!$C$2:$T$13,9,0)*'各里加權風險人口'!L36/VLOOKUP($B$2:$B$457,'各區加權風險人口'!$C$2:$T$13,9,0)*5.5)</f>
        <v>0.694983686</v>
      </c>
      <c r="L36" s="5">
        <f>if(VLOOKUP($B$2:$B$457,'各區加權風險人口'!$C$2:$T$13,10,0)=0,0,VLOOKUP($B$2:$B$457,'依個案研判日_台北市'!$C$2:$T$13,10,0)*'各里加權風險人口'!M36/VLOOKUP($B$2:$B$457,'各區加權風險人口'!$C$2:$T$13,10,0)*5.5)</f>
        <v>0.2316612287</v>
      </c>
      <c r="M36" s="5">
        <f>if(VLOOKUP($B$2:$B$457,'各區加權風險人口'!$C$2:$T$13,11,0)=0,0,VLOOKUP($B$2:$B$457,'依個案研判日_台北市'!$C$2:$T$13,11,0)*'各里加權風險人口'!N36/VLOOKUP($B$2:$B$457,'各區加權風險人口'!$C$2:$T$13,11,0)*5.5)</f>
        <v>1.389967372</v>
      </c>
      <c r="N36" s="5">
        <f>if(VLOOKUP($B$2:$B$457,'各區加權風險人口'!$C$2:$T$13,12,0)=0,0,VLOOKUP($B$2:$B$457,'依個案研判日_台北市'!$C$2:$T$13,12,0)*'各里加權風險人口'!O36/VLOOKUP($B$2:$B$457,'各區加權風險人口'!$C$2:$T$13,12,0)*5.5)</f>
        <v>2.432442901</v>
      </c>
      <c r="O36" s="5">
        <f>if(VLOOKUP($B$2:$B$457,'各區加權風險人口'!$C$2:$T$13,13,0)=0,0,VLOOKUP($B$2:$B$457,'依個案研判日_台北市'!$C$2:$T$13,13,0)*'各里加權風險人口'!P36/VLOOKUP($B$2:$B$457,'各區加權風險人口'!$C$2:$T$13,13,0)*5.5)</f>
        <v>1.853289829</v>
      </c>
      <c r="P36" s="5">
        <f>if(VLOOKUP($B$2:$B$457,'各區加權風險人口'!$C$2:$T$13,14,0)=0,0,VLOOKUP($B$2:$B$457,'依個案研判日_台北市'!$C$2:$T$13,14,0)*'各里加權風險人口'!Q36/VLOOKUP($B$2:$B$457,'各區加權風險人口'!$C$2:$T$13,14,0)*5.5)</f>
        <v>3.822410273</v>
      </c>
      <c r="Q36" s="5">
        <f>if(VLOOKUP($B$2:$B$457,'各區加權風險人口'!$C$2:$T$13,15,0)=0,0,VLOOKUP($B$2:$B$457,'依個案研判日_台北市'!$C$2:$T$13,15,0)*'各里加權風險人口'!R36/VLOOKUP($B$2:$B$457,'各區加權風險人口'!$C$2:$T$13,15,0)*5.5)</f>
        <v>1.853289829</v>
      </c>
      <c r="R36" s="5">
        <f>if(VLOOKUP($B$2:$B$457,'各區加權風險人口'!$C$2:$T$13,16,0)=0,0,VLOOKUP($B$2:$B$457,'依個案研判日_台北市'!$C$2:$T$13,16,0)*'各里加權風險人口'!S36/VLOOKUP($B$2:$B$457,'各區加權風險人口'!$C$2:$T$13,16,0)*5.5)</f>
        <v>1.158306143</v>
      </c>
      <c r="S36" s="5">
        <f>if(VLOOKUP($B$2:$B$457,'各區加權風險人口'!$C$2:$T$13,17,0)=0,0,VLOOKUP($B$2:$B$457,'依個案研判日_台北市'!$C$2:$T$13,17,0)*'各里加權風險人口'!T36/VLOOKUP($B$2:$B$457,'各區加權風險人口'!$C$2:$T$13,17,0)*5.5)</f>
        <v>1.158306143</v>
      </c>
      <c r="T36" s="5">
        <f>if(VLOOKUP($B$2:$B$457,'各區加權風險人口'!$C$2:$T$13,18,0)=0,0,VLOOKUP($B$2:$B$457,'依個案研判日_台北市'!$C$2:$T$13,18,0)*'各里加權風險人口'!U36/VLOOKUP($B$2:$B$457,'各區加權風險人口'!$C$2:$T$13,18,0)*5.5)</f>
        <v>0.9266449147</v>
      </c>
    </row>
    <row r="37">
      <c r="A37" s="3">
        <v>6.3000020003E10</v>
      </c>
      <c r="B37" s="4" t="s">
        <v>37</v>
      </c>
      <c r="C37" s="4" t="s">
        <v>40</v>
      </c>
      <c r="D37" s="5">
        <f>if(VLOOKUP($B$2:$B$457,'各區加權風險人口'!$C$2:$T$13,2,0)=0,0,VLOOKUP($B$2:$B$457,'依個案研判日_台北市'!$C$2:$T$13,2,0)*'各里加權風險人口'!E37/VLOOKUP($B$2:$B$457,'各區加權風險人口'!$C$2:$T$13,2,0)*5.5)</f>
        <v>0</v>
      </c>
      <c r="E37" s="5">
        <f>if(VLOOKUP($B$2:$B$457,'各區加權風險人口'!$C$2:$T$13,3,0)=0,0,VLOOKUP($B$2:$B$457,'依個案研判日_台北市'!$C$2:$T$13,3,0)*'各里加權風險人口'!F37/VLOOKUP($B$2:$B$457,'各區加權風險人口'!$C$2:$T$13,3,0)*5.5)</f>
        <v>0.1914415256</v>
      </c>
      <c r="F37" s="5">
        <f>if(VLOOKUP($B$2:$B$457,'各區加權風險人口'!$C$2:$T$13,4,0)=0,0,VLOOKUP($B$2:$B$457,'依個案研判日_台北市'!$C$2:$T$13,4,0)*'各里加權風險人口'!G37/VLOOKUP($B$2:$B$457,'各區加權風險人口'!$C$2:$T$13,4,0)*5.5)</f>
        <v>0.2552553674</v>
      </c>
      <c r="G37" s="5">
        <f>if(VLOOKUP($B$2:$B$457,'各區加權風險人口'!$C$2:$T$13,5,0)=0,0,VLOOKUP($B$2:$B$457,'依個案研判日_台北市'!$C$2:$T$13,5,0)*'各里加權風險人口'!H37/VLOOKUP($B$2:$B$457,'各區加權風險人口'!$C$2:$T$13,5,0)*5.5)</f>
        <v>0.1276276837</v>
      </c>
      <c r="H37" s="5">
        <f>if(VLOOKUP($B$2:$B$457,'各區加權風險人口'!$C$2:$T$13,6,0)=0,0,VLOOKUP($B$2:$B$457,'依個案研判日_台北市'!$C$2:$T$13,6,0)*'各里加權風險人口'!I37/VLOOKUP($B$2:$B$457,'各區加權風險人口'!$C$2:$T$13,6,0)*5.5)</f>
        <v>0.5743245767</v>
      </c>
      <c r="I37" s="5">
        <f>if(VLOOKUP($B$2:$B$457,'各區加權風險人口'!$C$2:$T$13,7,0)=0,0,VLOOKUP($B$2:$B$457,'依個案研判日_台北市'!$C$2:$T$13,7,0)*'各里加權風險人口'!J37/VLOOKUP($B$2:$B$457,'各區加權風險人口'!$C$2:$T$13,7,0)*5.5)</f>
        <v>0.06381384186</v>
      </c>
      <c r="J37" s="5">
        <f>if(VLOOKUP($B$2:$B$457,'各區加權風險人口'!$C$2:$T$13,8,0)=0,0,VLOOKUP($B$2:$B$457,'依個案研判日_台北市'!$C$2:$T$13,8,0)*'各里加權風險人口'!K37/VLOOKUP($B$2:$B$457,'各區加權風險人口'!$C$2:$T$13,8,0)*5.5)</f>
        <v>0.446696893</v>
      </c>
      <c r="K37" s="5">
        <f>if(VLOOKUP($B$2:$B$457,'各區加權風險人口'!$C$2:$T$13,9,0)=0,0,VLOOKUP($B$2:$B$457,'依個案研判日_台北市'!$C$2:$T$13,9,0)*'各里加權風險人口'!L37/VLOOKUP($B$2:$B$457,'各區加權風險人口'!$C$2:$T$13,9,0)*5.5)</f>
        <v>0.3828830511</v>
      </c>
      <c r="L37" s="5">
        <f>if(VLOOKUP($B$2:$B$457,'各區加權風險人口'!$C$2:$T$13,10,0)=0,0,VLOOKUP($B$2:$B$457,'依個案研判日_台北市'!$C$2:$T$13,10,0)*'各里加權風險人口'!M37/VLOOKUP($B$2:$B$457,'各區加權風險人口'!$C$2:$T$13,10,0)*5.5)</f>
        <v>0.1276276837</v>
      </c>
      <c r="M37" s="5">
        <f>if(VLOOKUP($B$2:$B$457,'各區加權風險人口'!$C$2:$T$13,11,0)=0,0,VLOOKUP($B$2:$B$457,'依個案研判日_台北市'!$C$2:$T$13,11,0)*'各里加權風險人口'!N37/VLOOKUP($B$2:$B$457,'各區加權風險人口'!$C$2:$T$13,11,0)*5.5)</f>
        <v>0.7657661023</v>
      </c>
      <c r="N37" s="5">
        <f>if(VLOOKUP($B$2:$B$457,'各區加權風險人口'!$C$2:$T$13,12,0)=0,0,VLOOKUP($B$2:$B$457,'依個案研判日_台北市'!$C$2:$T$13,12,0)*'各里加權風險人口'!O37/VLOOKUP($B$2:$B$457,'各區加權風險人口'!$C$2:$T$13,12,0)*5.5)</f>
        <v>1.340090679</v>
      </c>
      <c r="O37" s="5">
        <f>if(VLOOKUP($B$2:$B$457,'各區加權風險人口'!$C$2:$T$13,13,0)=0,0,VLOOKUP($B$2:$B$457,'依個案研判日_台北市'!$C$2:$T$13,13,0)*'各里加權風險人口'!P37/VLOOKUP($B$2:$B$457,'各區加權風險人口'!$C$2:$T$13,13,0)*5.5)</f>
        <v>1.02102147</v>
      </c>
      <c r="P37" s="5">
        <f>if(VLOOKUP($B$2:$B$457,'各區加權風險人口'!$C$2:$T$13,14,0)=0,0,VLOOKUP($B$2:$B$457,'依個案研判日_台北市'!$C$2:$T$13,14,0)*'各里加權風險人口'!Q37/VLOOKUP($B$2:$B$457,'各區加權風險人口'!$C$2:$T$13,14,0)*5.5)</f>
        <v>2.105856781</v>
      </c>
      <c r="Q37" s="5">
        <f>if(VLOOKUP($B$2:$B$457,'各區加權風險人口'!$C$2:$T$13,15,0)=0,0,VLOOKUP($B$2:$B$457,'依個案研判日_台北市'!$C$2:$T$13,15,0)*'各里加權風險人口'!R37/VLOOKUP($B$2:$B$457,'各區加權風險人口'!$C$2:$T$13,15,0)*5.5)</f>
        <v>1.02102147</v>
      </c>
      <c r="R37" s="5">
        <f>if(VLOOKUP($B$2:$B$457,'各區加權風險人口'!$C$2:$T$13,16,0)=0,0,VLOOKUP($B$2:$B$457,'依個案研判日_台北市'!$C$2:$T$13,16,0)*'各里加權風險人口'!S37/VLOOKUP($B$2:$B$457,'各區加權風險人口'!$C$2:$T$13,16,0)*5.5)</f>
        <v>0.6381384186</v>
      </c>
      <c r="S37" s="5">
        <f>if(VLOOKUP($B$2:$B$457,'各區加權風險人口'!$C$2:$T$13,17,0)=0,0,VLOOKUP($B$2:$B$457,'依個案研判日_台北市'!$C$2:$T$13,17,0)*'各里加權風險人口'!T37/VLOOKUP($B$2:$B$457,'各區加權風險人口'!$C$2:$T$13,17,0)*5.5)</f>
        <v>0.6381384186</v>
      </c>
      <c r="T37" s="5">
        <f>if(VLOOKUP($B$2:$B$457,'各區加權風險人口'!$C$2:$T$13,18,0)=0,0,VLOOKUP($B$2:$B$457,'依個案研判日_台北市'!$C$2:$T$13,18,0)*'各里加權風險人口'!U37/VLOOKUP($B$2:$B$457,'各區加權風險人口'!$C$2:$T$13,18,0)*5.5)</f>
        <v>0.5105107349</v>
      </c>
    </row>
    <row r="38">
      <c r="A38" s="3">
        <v>6.3000020004E10</v>
      </c>
      <c r="B38" s="4" t="s">
        <v>37</v>
      </c>
      <c r="C38" s="4" t="s">
        <v>41</v>
      </c>
      <c r="D38" s="5">
        <f>if(VLOOKUP($B$2:$B$457,'各區加權風險人口'!$C$2:$T$13,2,0)=0,0,VLOOKUP($B$2:$B$457,'依個案研判日_台北市'!$C$2:$T$13,2,0)*'各里加權風險人口'!E38/VLOOKUP($B$2:$B$457,'各區加權風險人口'!$C$2:$T$13,2,0)*5.5)</f>
        <v>0</v>
      </c>
      <c r="E38" s="5">
        <f>if(VLOOKUP($B$2:$B$457,'各區加權風險人口'!$C$2:$T$13,3,0)=0,0,VLOOKUP($B$2:$B$457,'依個案研判日_台北市'!$C$2:$T$13,3,0)*'各里加權風險人口'!F38/VLOOKUP($B$2:$B$457,'各區加權風險人口'!$C$2:$T$13,3,0)*5.5)</f>
        <v>0.2516076388</v>
      </c>
      <c r="F38" s="5">
        <f>if(VLOOKUP($B$2:$B$457,'各區加權風險人口'!$C$2:$T$13,4,0)=0,0,VLOOKUP($B$2:$B$457,'依個案研判日_台北市'!$C$2:$T$13,4,0)*'各里加權風險人口'!G38/VLOOKUP($B$2:$B$457,'各區加權風險人口'!$C$2:$T$13,4,0)*5.5)</f>
        <v>0.3354768517</v>
      </c>
      <c r="G38" s="5">
        <f>if(VLOOKUP($B$2:$B$457,'各區加權風險人口'!$C$2:$T$13,5,0)=0,0,VLOOKUP($B$2:$B$457,'依個案研判日_台北市'!$C$2:$T$13,5,0)*'各里加權風險人口'!H38/VLOOKUP($B$2:$B$457,'各區加權風險人口'!$C$2:$T$13,5,0)*5.5)</f>
        <v>0.1677384258</v>
      </c>
      <c r="H38" s="5">
        <f>if(VLOOKUP($B$2:$B$457,'各區加權風險人口'!$C$2:$T$13,6,0)=0,0,VLOOKUP($B$2:$B$457,'依個案研判日_台北市'!$C$2:$T$13,6,0)*'各里加權風險人口'!I38/VLOOKUP($B$2:$B$457,'各區加權風險人口'!$C$2:$T$13,6,0)*5.5)</f>
        <v>0.7548229163</v>
      </c>
      <c r="I38" s="5">
        <f>if(VLOOKUP($B$2:$B$457,'各區加權風險人口'!$C$2:$T$13,7,0)=0,0,VLOOKUP($B$2:$B$457,'依個案研判日_台北市'!$C$2:$T$13,7,0)*'各里加權風險人口'!J38/VLOOKUP($B$2:$B$457,'各區加權風險人口'!$C$2:$T$13,7,0)*5.5)</f>
        <v>0.08386921292</v>
      </c>
      <c r="J38" s="5">
        <f>if(VLOOKUP($B$2:$B$457,'各區加權風險人口'!$C$2:$T$13,8,0)=0,0,VLOOKUP($B$2:$B$457,'依個案研判日_台北市'!$C$2:$T$13,8,0)*'各里加權風險人口'!K38/VLOOKUP($B$2:$B$457,'各區加權風險人口'!$C$2:$T$13,8,0)*5.5)</f>
        <v>0.5870844905</v>
      </c>
      <c r="K38" s="5">
        <f>if(VLOOKUP($B$2:$B$457,'各區加權風險人口'!$C$2:$T$13,9,0)=0,0,VLOOKUP($B$2:$B$457,'依個案研判日_台北市'!$C$2:$T$13,9,0)*'各里加權風險人口'!L38/VLOOKUP($B$2:$B$457,'各區加權風險人口'!$C$2:$T$13,9,0)*5.5)</f>
        <v>0.5032152775</v>
      </c>
      <c r="L38" s="5">
        <f>if(VLOOKUP($B$2:$B$457,'各區加權風險人口'!$C$2:$T$13,10,0)=0,0,VLOOKUP($B$2:$B$457,'依個案研判日_台北市'!$C$2:$T$13,10,0)*'各里加權風險人口'!M38/VLOOKUP($B$2:$B$457,'各區加權風險人口'!$C$2:$T$13,10,0)*5.5)</f>
        <v>0.1677384258</v>
      </c>
      <c r="M38" s="5">
        <f>if(VLOOKUP($B$2:$B$457,'各區加權風險人口'!$C$2:$T$13,11,0)=0,0,VLOOKUP($B$2:$B$457,'依個案研判日_台北市'!$C$2:$T$13,11,0)*'各里加權風險人口'!N38/VLOOKUP($B$2:$B$457,'各區加權風險人口'!$C$2:$T$13,11,0)*5.5)</f>
        <v>1.006430555</v>
      </c>
      <c r="N38" s="5">
        <f>if(VLOOKUP($B$2:$B$457,'各區加權風險人口'!$C$2:$T$13,12,0)=0,0,VLOOKUP($B$2:$B$457,'依個案研判日_台北市'!$C$2:$T$13,12,0)*'各里加權風險人口'!O38/VLOOKUP($B$2:$B$457,'各區加權風險人口'!$C$2:$T$13,12,0)*5.5)</f>
        <v>1.761253471</v>
      </c>
      <c r="O38" s="5">
        <f>if(VLOOKUP($B$2:$B$457,'各區加權風險人口'!$C$2:$T$13,13,0)=0,0,VLOOKUP($B$2:$B$457,'依個案研判日_台北市'!$C$2:$T$13,13,0)*'各里加權風險人口'!P38/VLOOKUP($B$2:$B$457,'各區加權風險人口'!$C$2:$T$13,13,0)*5.5)</f>
        <v>1.341907407</v>
      </c>
      <c r="P38" s="5">
        <f>if(VLOOKUP($B$2:$B$457,'各區加權風險人口'!$C$2:$T$13,14,0)=0,0,VLOOKUP($B$2:$B$457,'依個案研判日_台北市'!$C$2:$T$13,14,0)*'各里加權風險人口'!Q38/VLOOKUP($B$2:$B$457,'各區加權風險人口'!$C$2:$T$13,14,0)*5.5)</f>
        <v>2.767684026</v>
      </c>
      <c r="Q38" s="5">
        <f>if(VLOOKUP($B$2:$B$457,'各區加權風險人口'!$C$2:$T$13,15,0)=0,0,VLOOKUP($B$2:$B$457,'依個案研判日_台北市'!$C$2:$T$13,15,0)*'各里加權風險人口'!R38/VLOOKUP($B$2:$B$457,'各區加權風險人口'!$C$2:$T$13,15,0)*5.5)</f>
        <v>1.341907407</v>
      </c>
      <c r="R38" s="5">
        <f>if(VLOOKUP($B$2:$B$457,'各區加權風險人口'!$C$2:$T$13,16,0)=0,0,VLOOKUP($B$2:$B$457,'依個案研判日_台北市'!$C$2:$T$13,16,0)*'各里加權風險人口'!S38/VLOOKUP($B$2:$B$457,'各區加權風險人口'!$C$2:$T$13,16,0)*5.5)</f>
        <v>0.8386921292</v>
      </c>
      <c r="S38" s="5">
        <f>if(VLOOKUP($B$2:$B$457,'各區加權風險人口'!$C$2:$T$13,17,0)=0,0,VLOOKUP($B$2:$B$457,'依個案研判日_台北市'!$C$2:$T$13,17,0)*'各里加權風險人口'!T38/VLOOKUP($B$2:$B$457,'各區加權風險人口'!$C$2:$T$13,17,0)*5.5)</f>
        <v>0.8386921292</v>
      </c>
      <c r="T38" s="5">
        <f>if(VLOOKUP($B$2:$B$457,'各區加權風險人口'!$C$2:$T$13,18,0)=0,0,VLOOKUP($B$2:$B$457,'依個案研判日_台北市'!$C$2:$T$13,18,0)*'各里加權風險人口'!U38/VLOOKUP($B$2:$B$457,'各區加權風險人口'!$C$2:$T$13,18,0)*5.5)</f>
        <v>0.6709537034</v>
      </c>
    </row>
    <row r="39">
      <c r="A39" s="3">
        <v>6.3000020005E10</v>
      </c>
      <c r="B39" s="4" t="s">
        <v>37</v>
      </c>
      <c r="C39" s="4" t="s">
        <v>42</v>
      </c>
      <c r="D39" s="5">
        <f>if(VLOOKUP($B$2:$B$457,'各區加權風險人口'!$C$2:$T$13,2,0)=0,0,VLOOKUP($B$2:$B$457,'依個案研判日_台北市'!$C$2:$T$13,2,0)*'各里加權風險人口'!E39/VLOOKUP($B$2:$B$457,'各區加權風險人口'!$C$2:$T$13,2,0)*5.5)</f>
        <v>0</v>
      </c>
      <c r="E39" s="5">
        <f>if(VLOOKUP($B$2:$B$457,'各區加權風險人口'!$C$2:$T$13,3,0)=0,0,VLOOKUP($B$2:$B$457,'依個案研判日_台北市'!$C$2:$T$13,3,0)*'各里加權風險人口'!F39/VLOOKUP($B$2:$B$457,'各區加權風險人口'!$C$2:$T$13,3,0)*5.5)</f>
        <v>0.2234886136</v>
      </c>
      <c r="F39" s="5">
        <f>if(VLOOKUP($B$2:$B$457,'各區加權風險人口'!$C$2:$T$13,4,0)=0,0,VLOOKUP($B$2:$B$457,'依個案研判日_台北市'!$C$2:$T$13,4,0)*'各里加權風險人口'!G39/VLOOKUP($B$2:$B$457,'各區加權風險人口'!$C$2:$T$13,4,0)*5.5)</f>
        <v>0.2979848182</v>
      </c>
      <c r="G39" s="5">
        <f>if(VLOOKUP($B$2:$B$457,'各區加權風險人口'!$C$2:$T$13,5,0)=0,0,VLOOKUP($B$2:$B$457,'依個案研判日_台北市'!$C$2:$T$13,5,0)*'各里加權風險人口'!H39/VLOOKUP($B$2:$B$457,'各區加權風險人口'!$C$2:$T$13,5,0)*5.5)</f>
        <v>0.1489924091</v>
      </c>
      <c r="H39" s="5">
        <f>if(VLOOKUP($B$2:$B$457,'各區加權風險人口'!$C$2:$T$13,6,0)=0,0,VLOOKUP($B$2:$B$457,'依個案研判日_台北市'!$C$2:$T$13,6,0)*'各里加權風險人口'!I39/VLOOKUP($B$2:$B$457,'各區加權風險人口'!$C$2:$T$13,6,0)*5.5)</f>
        <v>0.6704658409</v>
      </c>
      <c r="I39" s="5">
        <f>if(VLOOKUP($B$2:$B$457,'各區加權風險人口'!$C$2:$T$13,7,0)=0,0,VLOOKUP($B$2:$B$457,'依個案研判日_台北市'!$C$2:$T$13,7,0)*'各里加權風險人口'!J39/VLOOKUP($B$2:$B$457,'各區加權風險人口'!$C$2:$T$13,7,0)*5.5)</f>
        <v>0.07449620455</v>
      </c>
      <c r="J39" s="5">
        <f>if(VLOOKUP($B$2:$B$457,'各區加權風險人口'!$C$2:$T$13,8,0)=0,0,VLOOKUP($B$2:$B$457,'依個案研判日_台北市'!$C$2:$T$13,8,0)*'各里加權風險人口'!K39/VLOOKUP($B$2:$B$457,'各區加權風險人口'!$C$2:$T$13,8,0)*5.5)</f>
        <v>0.5214734318</v>
      </c>
      <c r="K39" s="5">
        <f>if(VLOOKUP($B$2:$B$457,'各區加權風險人口'!$C$2:$T$13,9,0)=0,0,VLOOKUP($B$2:$B$457,'依個案研判日_台北市'!$C$2:$T$13,9,0)*'各里加權風險人口'!L39/VLOOKUP($B$2:$B$457,'各區加權風險人口'!$C$2:$T$13,9,0)*5.5)</f>
        <v>0.4469772273</v>
      </c>
      <c r="L39" s="5">
        <f>if(VLOOKUP($B$2:$B$457,'各區加權風險人口'!$C$2:$T$13,10,0)=0,0,VLOOKUP($B$2:$B$457,'依個案研判日_台北市'!$C$2:$T$13,10,0)*'各里加權風險人口'!M39/VLOOKUP($B$2:$B$457,'各區加權風險人口'!$C$2:$T$13,10,0)*5.5)</f>
        <v>0.1489924091</v>
      </c>
      <c r="M39" s="5">
        <f>if(VLOOKUP($B$2:$B$457,'各區加權風險人口'!$C$2:$T$13,11,0)=0,0,VLOOKUP($B$2:$B$457,'依個案研判日_台北市'!$C$2:$T$13,11,0)*'各里加權風險人口'!N39/VLOOKUP($B$2:$B$457,'各區加權風險人口'!$C$2:$T$13,11,0)*5.5)</f>
        <v>0.8939544546</v>
      </c>
      <c r="N39" s="5">
        <f>if(VLOOKUP($B$2:$B$457,'各區加權風險人口'!$C$2:$T$13,12,0)=0,0,VLOOKUP($B$2:$B$457,'依個案研判日_台北市'!$C$2:$T$13,12,0)*'各里加權風險人口'!O39/VLOOKUP($B$2:$B$457,'各區加權風險人口'!$C$2:$T$13,12,0)*5.5)</f>
        <v>1.564420295</v>
      </c>
      <c r="O39" s="5">
        <f>if(VLOOKUP($B$2:$B$457,'各區加權風險人口'!$C$2:$T$13,13,0)=0,0,VLOOKUP($B$2:$B$457,'依個案研判日_台北市'!$C$2:$T$13,13,0)*'各里加權風險人口'!P39/VLOOKUP($B$2:$B$457,'各區加權風險人口'!$C$2:$T$13,13,0)*5.5)</f>
        <v>1.191939273</v>
      </c>
      <c r="P39" s="5">
        <f>if(VLOOKUP($B$2:$B$457,'各區加權風險人口'!$C$2:$T$13,14,0)=0,0,VLOOKUP($B$2:$B$457,'依個案研判日_台北市'!$C$2:$T$13,14,0)*'各里加權風險人口'!Q39/VLOOKUP($B$2:$B$457,'各區加權風險人口'!$C$2:$T$13,14,0)*5.5)</f>
        <v>2.45837475</v>
      </c>
      <c r="Q39" s="5">
        <f>if(VLOOKUP($B$2:$B$457,'各區加權風險人口'!$C$2:$T$13,15,0)=0,0,VLOOKUP($B$2:$B$457,'依個案研判日_台北市'!$C$2:$T$13,15,0)*'各里加權風險人口'!R39/VLOOKUP($B$2:$B$457,'各區加權風險人口'!$C$2:$T$13,15,0)*5.5)</f>
        <v>1.191939273</v>
      </c>
      <c r="R39" s="5">
        <f>if(VLOOKUP($B$2:$B$457,'各區加權風險人口'!$C$2:$T$13,16,0)=0,0,VLOOKUP($B$2:$B$457,'依個案研判日_台北市'!$C$2:$T$13,16,0)*'各里加權風險人口'!S39/VLOOKUP($B$2:$B$457,'各區加權風險人口'!$C$2:$T$13,16,0)*5.5)</f>
        <v>0.7449620455</v>
      </c>
      <c r="S39" s="5">
        <f>if(VLOOKUP($B$2:$B$457,'各區加權風險人口'!$C$2:$T$13,17,0)=0,0,VLOOKUP($B$2:$B$457,'依個案研判日_台北市'!$C$2:$T$13,17,0)*'各里加權風險人口'!T39/VLOOKUP($B$2:$B$457,'各區加權風險人口'!$C$2:$T$13,17,0)*5.5)</f>
        <v>0.7449620455</v>
      </c>
      <c r="T39" s="5">
        <f>if(VLOOKUP($B$2:$B$457,'各區加權風險人口'!$C$2:$T$13,18,0)=0,0,VLOOKUP($B$2:$B$457,'依個案研判日_台北市'!$C$2:$T$13,18,0)*'各里加權風險人口'!U39/VLOOKUP($B$2:$B$457,'各區加權風險人口'!$C$2:$T$13,18,0)*5.5)</f>
        <v>0.5959696364</v>
      </c>
    </row>
    <row r="40">
      <c r="A40" s="3">
        <v>6.3000020006E10</v>
      </c>
      <c r="B40" s="4" t="s">
        <v>37</v>
      </c>
      <c r="C40" s="4" t="s">
        <v>43</v>
      </c>
      <c r="D40" s="5">
        <f>if(VLOOKUP($B$2:$B$457,'各區加權風險人口'!$C$2:$T$13,2,0)=0,0,VLOOKUP($B$2:$B$457,'依個案研判日_台北市'!$C$2:$T$13,2,0)*'各里加權風險人口'!E40/VLOOKUP($B$2:$B$457,'各區加權風險人口'!$C$2:$T$13,2,0)*5.5)</f>
        <v>0</v>
      </c>
      <c r="E40" s="5">
        <f>if(VLOOKUP($B$2:$B$457,'各區加權風險人口'!$C$2:$T$13,3,0)=0,0,VLOOKUP($B$2:$B$457,'依個案研判日_台北市'!$C$2:$T$13,3,0)*'各里加權風險人口'!F40/VLOOKUP($B$2:$B$457,'各區加權風險人口'!$C$2:$T$13,3,0)*5.5)</f>
        <v>0.4295857926</v>
      </c>
      <c r="F40" s="5">
        <f>if(VLOOKUP($B$2:$B$457,'各區加權風險人口'!$C$2:$T$13,4,0)=0,0,VLOOKUP($B$2:$B$457,'依個案研判日_台北市'!$C$2:$T$13,4,0)*'各里加權風險人口'!G40/VLOOKUP($B$2:$B$457,'各區加權風險人口'!$C$2:$T$13,4,0)*5.5)</f>
        <v>0.5727810568</v>
      </c>
      <c r="G40" s="5">
        <f>if(VLOOKUP($B$2:$B$457,'各區加權風險人口'!$C$2:$T$13,5,0)=0,0,VLOOKUP($B$2:$B$457,'依個案研判日_台北市'!$C$2:$T$13,5,0)*'各里加權風險人口'!H40/VLOOKUP($B$2:$B$457,'各區加權風險人口'!$C$2:$T$13,5,0)*5.5)</f>
        <v>0.2863905284</v>
      </c>
      <c r="H40" s="5">
        <f>if(VLOOKUP($B$2:$B$457,'各區加權風險人口'!$C$2:$T$13,6,0)=0,0,VLOOKUP($B$2:$B$457,'依個案研判日_台北市'!$C$2:$T$13,6,0)*'各里加權風險人口'!I40/VLOOKUP($B$2:$B$457,'各區加權風險人口'!$C$2:$T$13,6,0)*5.5)</f>
        <v>1.288757378</v>
      </c>
      <c r="I40" s="5">
        <f>if(VLOOKUP($B$2:$B$457,'各區加權風險人口'!$C$2:$T$13,7,0)=0,0,VLOOKUP($B$2:$B$457,'依個案研判日_台北市'!$C$2:$T$13,7,0)*'各里加權風險人口'!J40/VLOOKUP($B$2:$B$457,'各區加權風險人口'!$C$2:$T$13,7,0)*5.5)</f>
        <v>0.1431952642</v>
      </c>
      <c r="J40" s="5">
        <f>if(VLOOKUP($B$2:$B$457,'各區加權風險人口'!$C$2:$T$13,8,0)=0,0,VLOOKUP($B$2:$B$457,'依個案研判日_台北市'!$C$2:$T$13,8,0)*'各里加權風險人口'!K40/VLOOKUP($B$2:$B$457,'各區加權風險人口'!$C$2:$T$13,8,0)*5.5)</f>
        <v>1.002366849</v>
      </c>
      <c r="K40" s="5">
        <f>if(VLOOKUP($B$2:$B$457,'各區加權風險人口'!$C$2:$T$13,9,0)=0,0,VLOOKUP($B$2:$B$457,'依個案研判日_台北市'!$C$2:$T$13,9,0)*'各里加權風險人口'!L40/VLOOKUP($B$2:$B$457,'各區加權風險人口'!$C$2:$T$13,9,0)*5.5)</f>
        <v>0.8591715852</v>
      </c>
      <c r="L40" s="5">
        <f>if(VLOOKUP($B$2:$B$457,'各區加權風險人口'!$C$2:$T$13,10,0)=0,0,VLOOKUP($B$2:$B$457,'依個案研判日_台北市'!$C$2:$T$13,10,0)*'各里加權風險人口'!M40/VLOOKUP($B$2:$B$457,'各區加權風險人口'!$C$2:$T$13,10,0)*5.5)</f>
        <v>0.2863905284</v>
      </c>
      <c r="M40" s="5">
        <f>if(VLOOKUP($B$2:$B$457,'各區加權風險人口'!$C$2:$T$13,11,0)=0,0,VLOOKUP($B$2:$B$457,'依個案研判日_台北市'!$C$2:$T$13,11,0)*'各里加權風險人口'!N40/VLOOKUP($B$2:$B$457,'各區加權風險人口'!$C$2:$T$13,11,0)*5.5)</f>
        <v>1.71834317</v>
      </c>
      <c r="N40" s="5">
        <f>if(VLOOKUP($B$2:$B$457,'各區加權風險人口'!$C$2:$T$13,12,0)=0,0,VLOOKUP($B$2:$B$457,'依個案研判日_台北市'!$C$2:$T$13,12,0)*'各里加權風險人口'!O40/VLOOKUP($B$2:$B$457,'各區加權風險人口'!$C$2:$T$13,12,0)*5.5)</f>
        <v>3.007100548</v>
      </c>
      <c r="O40" s="5">
        <f>if(VLOOKUP($B$2:$B$457,'各區加權風險人口'!$C$2:$T$13,13,0)=0,0,VLOOKUP($B$2:$B$457,'依個案研判日_台北市'!$C$2:$T$13,13,0)*'各里加權風險人口'!P40/VLOOKUP($B$2:$B$457,'各區加權風險人口'!$C$2:$T$13,13,0)*5.5)</f>
        <v>2.291124227</v>
      </c>
      <c r="P40" s="5">
        <f>if(VLOOKUP($B$2:$B$457,'各區加權風險人口'!$C$2:$T$13,14,0)=0,0,VLOOKUP($B$2:$B$457,'依個案研判日_台北市'!$C$2:$T$13,14,0)*'各里加權風險人口'!Q40/VLOOKUP($B$2:$B$457,'各區加權風險人口'!$C$2:$T$13,14,0)*5.5)</f>
        <v>4.725443719</v>
      </c>
      <c r="Q40" s="5">
        <f>if(VLOOKUP($B$2:$B$457,'各區加權風險人口'!$C$2:$T$13,15,0)=0,0,VLOOKUP($B$2:$B$457,'依個案研判日_台北市'!$C$2:$T$13,15,0)*'各里加權風險人口'!R40/VLOOKUP($B$2:$B$457,'各區加權風險人口'!$C$2:$T$13,15,0)*5.5)</f>
        <v>2.291124227</v>
      </c>
      <c r="R40" s="5">
        <f>if(VLOOKUP($B$2:$B$457,'各區加權風險人口'!$C$2:$T$13,16,0)=0,0,VLOOKUP($B$2:$B$457,'依個案研判日_台北市'!$C$2:$T$13,16,0)*'各里加權風險人口'!S40/VLOOKUP($B$2:$B$457,'各區加權風險人口'!$C$2:$T$13,16,0)*5.5)</f>
        <v>1.431952642</v>
      </c>
      <c r="S40" s="5">
        <f>if(VLOOKUP($B$2:$B$457,'各區加權風險人口'!$C$2:$T$13,17,0)=0,0,VLOOKUP($B$2:$B$457,'依個案研判日_台北市'!$C$2:$T$13,17,0)*'各里加權風險人口'!T40/VLOOKUP($B$2:$B$457,'各區加權風險人口'!$C$2:$T$13,17,0)*5.5)</f>
        <v>1.431952642</v>
      </c>
      <c r="T40" s="5">
        <f>if(VLOOKUP($B$2:$B$457,'各區加權風險人口'!$C$2:$T$13,18,0)=0,0,VLOOKUP($B$2:$B$457,'依個案研判日_台北市'!$C$2:$T$13,18,0)*'各里加權風險人口'!U40/VLOOKUP($B$2:$B$457,'各區加權風險人口'!$C$2:$T$13,18,0)*5.5)</f>
        <v>1.145562114</v>
      </c>
    </row>
    <row r="41">
      <c r="A41" s="3">
        <v>6.3000020007E10</v>
      </c>
      <c r="B41" s="4" t="s">
        <v>37</v>
      </c>
      <c r="C41" s="4" t="s">
        <v>44</v>
      </c>
      <c r="D41" s="5">
        <f>if(VLOOKUP($B$2:$B$457,'各區加權風險人口'!$C$2:$T$13,2,0)=0,0,VLOOKUP($B$2:$B$457,'依個案研判日_台北市'!$C$2:$T$13,2,0)*'各里加權風險人口'!E41/VLOOKUP($B$2:$B$457,'各區加權風險人口'!$C$2:$T$13,2,0)*5.5)</f>
        <v>0</v>
      </c>
      <c r="E41" s="5">
        <f>if(VLOOKUP($B$2:$B$457,'各區加權風險人口'!$C$2:$T$13,3,0)=0,0,VLOOKUP($B$2:$B$457,'依個案研判日_台北市'!$C$2:$T$13,3,0)*'各里加權風險人口'!F41/VLOOKUP($B$2:$B$457,'各區加權風險人口'!$C$2:$T$13,3,0)*5.5)</f>
        <v>0.4089265575</v>
      </c>
      <c r="F41" s="5">
        <f>if(VLOOKUP($B$2:$B$457,'各區加權風險人口'!$C$2:$T$13,4,0)=0,0,VLOOKUP($B$2:$B$457,'依個案研判日_台北市'!$C$2:$T$13,4,0)*'各里加權風險人口'!G41/VLOOKUP($B$2:$B$457,'各區加權風險人口'!$C$2:$T$13,4,0)*5.5)</f>
        <v>0.54523541</v>
      </c>
      <c r="G41" s="5">
        <f>if(VLOOKUP($B$2:$B$457,'各區加權風險人口'!$C$2:$T$13,5,0)=0,0,VLOOKUP($B$2:$B$457,'依個案研判日_台北市'!$C$2:$T$13,5,0)*'各里加權風險人口'!H41/VLOOKUP($B$2:$B$457,'各區加權風險人口'!$C$2:$T$13,5,0)*5.5)</f>
        <v>0.272617705</v>
      </c>
      <c r="H41" s="5">
        <f>if(VLOOKUP($B$2:$B$457,'各區加權風險人口'!$C$2:$T$13,6,0)=0,0,VLOOKUP($B$2:$B$457,'依個案研判日_台北市'!$C$2:$T$13,6,0)*'各里加權風險人口'!I41/VLOOKUP($B$2:$B$457,'各區加權風險人口'!$C$2:$T$13,6,0)*5.5)</f>
        <v>1.226779673</v>
      </c>
      <c r="I41" s="5">
        <f>if(VLOOKUP($B$2:$B$457,'各區加權風險人口'!$C$2:$T$13,7,0)=0,0,VLOOKUP($B$2:$B$457,'依個案研判日_台北市'!$C$2:$T$13,7,0)*'各里加權風險人口'!J41/VLOOKUP($B$2:$B$457,'各區加權風險人口'!$C$2:$T$13,7,0)*5.5)</f>
        <v>0.1363088525</v>
      </c>
      <c r="J41" s="5">
        <f>if(VLOOKUP($B$2:$B$457,'各區加權風險人口'!$C$2:$T$13,8,0)=0,0,VLOOKUP($B$2:$B$457,'依個案研判日_台北市'!$C$2:$T$13,8,0)*'各里加權風險人口'!K41/VLOOKUP($B$2:$B$457,'各區加權風險人口'!$C$2:$T$13,8,0)*5.5)</f>
        <v>0.9541619676</v>
      </c>
      <c r="K41" s="5">
        <f>if(VLOOKUP($B$2:$B$457,'各區加權風險人口'!$C$2:$T$13,9,0)=0,0,VLOOKUP($B$2:$B$457,'依個案研判日_台北市'!$C$2:$T$13,9,0)*'各里加權風險人口'!L41/VLOOKUP($B$2:$B$457,'各區加權風險人口'!$C$2:$T$13,9,0)*5.5)</f>
        <v>0.817853115</v>
      </c>
      <c r="L41" s="5">
        <f>if(VLOOKUP($B$2:$B$457,'各區加權風險人口'!$C$2:$T$13,10,0)=0,0,VLOOKUP($B$2:$B$457,'依個案研判日_台北市'!$C$2:$T$13,10,0)*'各里加權風險人口'!M41/VLOOKUP($B$2:$B$457,'各區加權風險人口'!$C$2:$T$13,10,0)*5.5)</f>
        <v>0.272617705</v>
      </c>
      <c r="M41" s="5">
        <f>if(VLOOKUP($B$2:$B$457,'各區加權風險人口'!$C$2:$T$13,11,0)=0,0,VLOOKUP($B$2:$B$457,'依個案研判日_台北市'!$C$2:$T$13,11,0)*'各里加權風險人口'!N41/VLOOKUP($B$2:$B$457,'各區加權風險人口'!$C$2:$T$13,11,0)*5.5)</f>
        <v>1.63570623</v>
      </c>
      <c r="N41" s="5">
        <f>if(VLOOKUP($B$2:$B$457,'各區加權風險人口'!$C$2:$T$13,12,0)=0,0,VLOOKUP($B$2:$B$457,'依個案研判日_台北市'!$C$2:$T$13,12,0)*'各里加權風險人口'!O41/VLOOKUP($B$2:$B$457,'各區加權風險人口'!$C$2:$T$13,12,0)*5.5)</f>
        <v>2.862485903</v>
      </c>
      <c r="O41" s="5">
        <f>if(VLOOKUP($B$2:$B$457,'各區加權風險人口'!$C$2:$T$13,13,0)=0,0,VLOOKUP($B$2:$B$457,'依個案研判日_台北市'!$C$2:$T$13,13,0)*'各里加權風險人口'!P41/VLOOKUP($B$2:$B$457,'各區加權風險人口'!$C$2:$T$13,13,0)*5.5)</f>
        <v>2.18094164</v>
      </c>
      <c r="P41" s="5">
        <f>if(VLOOKUP($B$2:$B$457,'各區加權風險人口'!$C$2:$T$13,14,0)=0,0,VLOOKUP($B$2:$B$457,'依個案研判日_台北市'!$C$2:$T$13,14,0)*'各里加權風險人口'!Q41/VLOOKUP($B$2:$B$457,'各區加權風險人口'!$C$2:$T$13,14,0)*5.5)</f>
        <v>4.498192133</v>
      </c>
      <c r="Q41" s="5">
        <f>if(VLOOKUP($B$2:$B$457,'各區加權風險人口'!$C$2:$T$13,15,0)=0,0,VLOOKUP($B$2:$B$457,'依個案研判日_台北市'!$C$2:$T$13,15,0)*'各里加權風險人口'!R41/VLOOKUP($B$2:$B$457,'各區加權風險人口'!$C$2:$T$13,15,0)*5.5)</f>
        <v>2.18094164</v>
      </c>
      <c r="R41" s="5">
        <f>if(VLOOKUP($B$2:$B$457,'各區加權風險人口'!$C$2:$T$13,16,0)=0,0,VLOOKUP($B$2:$B$457,'依個案研判日_台北市'!$C$2:$T$13,16,0)*'各里加權風險人口'!S41/VLOOKUP($B$2:$B$457,'各區加權風險人口'!$C$2:$T$13,16,0)*5.5)</f>
        <v>1.363088525</v>
      </c>
      <c r="S41" s="5">
        <f>if(VLOOKUP($B$2:$B$457,'各區加權風險人口'!$C$2:$T$13,17,0)=0,0,VLOOKUP($B$2:$B$457,'依個案研判日_台北市'!$C$2:$T$13,17,0)*'各里加權風險人口'!T41/VLOOKUP($B$2:$B$457,'各區加權風險人口'!$C$2:$T$13,17,0)*5.5)</f>
        <v>1.363088525</v>
      </c>
      <c r="T41" s="5">
        <f>if(VLOOKUP($B$2:$B$457,'各區加權風險人口'!$C$2:$T$13,18,0)=0,0,VLOOKUP($B$2:$B$457,'依個案研判日_台北市'!$C$2:$T$13,18,0)*'各里加權風險人口'!U41/VLOOKUP($B$2:$B$457,'各區加權風險人口'!$C$2:$T$13,18,0)*5.5)</f>
        <v>1.09047082</v>
      </c>
    </row>
    <row r="42">
      <c r="A42" s="3">
        <v>6.3000020008E10</v>
      </c>
      <c r="B42" s="4" t="s">
        <v>37</v>
      </c>
      <c r="C42" s="4" t="s">
        <v>45</v>
      </c>
      <c r="D42" s="5">
        <f>if(VLOOKUP($B$2:$B$457,'各區加權風險人口'!$C$2:$T$13,2,0)=0,0,VLOOKUP($B$2:$B$457,'依個案研判日_台北市'!$C$2:$T$13,2,0)*'各里加權風險人口'!E42/VLOOKUP($B$2:$B$457,'各區加權風險人口'!$C$2:$T$13,2,0)*5.5)</f>
        <v>0</v>
      </c>
      <c r="E42" s="5">
        <f>if(VLOOKUP($B$2:$B$457,'各區加權風險人口'!$C$2:$T$13,3,0)=0,0,VLOOKUP($B$2:$B$457,'依個案研判日_台北市'!$C$2:$T$13,3,0)*'各里加權風險人口'!F42/VLOOKUP($B$2:$B$457,'各區加權風險人口'!$C$2:$T$13,3,0)*5.5)</f>
        <v>0.6101571146</v>
      </c>
      <c r="F42" s="5">
        <f>if(VLOOKUP($B$2:$B$457,'各區加權風險人口'!$C$2:$T$13,4,0)=0,0,VLOOKUP($B$2:$B$457,'依個案研判日_台北市'!$C$2:$T$13,4,0)*'各里加權風險人口'!G42/VLOOKUP($B$2:$B$457,'各區加權風險人口'!$C$2:$T$13,4,0)*5.5)</f>
        <v>0.8135428195</v>
      </c>
      <c r="G42" s="5">
        <f>if(VLOOKUP($B$2:$B$457,'各區加權風險人口'!$C$2:$T$13,5,0)=0,0,VLOOKUP($B$2:$B$457,'依個案研判日_台北市'!$C$2:$T$13,5,0)*'各里加權風險人口'!H42/VLOOKUP($B$2:$B$457,'各區加權風險人口'!$C$2:$T$13,5,0)*5.5)</f>
        <v>0.4067714098</v>
      </c>
      <c r="H42" s="5">
        <f>if(VLOOKUP($B$2:$B$457,'各區加權風險人口'!$C$2:$T$13,6,0)=0,0,VLOOKUP($B$2:$B$457,'依個案研判日_台北市'!$C$2:$T$13,6,0)*'各里加權風險人口'!I42/VLOOKUP($B$2:$B$457,'各區加權風險人口'!$C$2:$T$13,6,0)*5.5)</f>
        <v>1.830471344</v>
      </c>
      <c r="I42" s="5">
        <f>if(VLOOKUP($B$2:$B$457,'各區加權風險人口'!$C$2:$T$13,7,0)=0,0,VLOOKUP($B$2:$B$457,'依個案研判日_台北市'!$C$2:$T$13,7,0)*'各里加權風險人口'!J42/VLOOKUP($B$2:$B$457,'各區加權風險人口'!$C$2:$T$13,7,0)*5.5)</f>
        <v>0.2033857049</v>
      </c>
      <c r="J42" s="5">
        <f>if(VLOOKUP($B$2:$B$457,'各區加權風險人口'!$C$2:$T$13,8,0)=0,0,VLOOKUP($B$2:$B$457,'依個案研判日_台北市'!$C$2:$T$13,8,0)*'各里加權風險人口'!K42/VLOOKUP($B$2:$B$457,'各區加權風險人口'!$C$2:$T$13,8,0)*5.5)</f>
        <v>1.423699934</v>
      </c>
      <c r="K42" s="5">
        <f>if(VLOOKUP($B$2:$B$457,'各區加權風險人口'!$C$2:$T$13,9,0)=0,0,VLOOKUP($B$2:$B$457,'依個案研判日_台北市'!$C$2:$T$13,9,0)*'各里加權風險人口'!L42/VLOOKUP($B$2:$B$457,'各區加權風險人口'!$C$2:$T$13,9,0)*5.5)</f>
        <v>1.220314229</v>
      </c>
      <c r="L42" s="5">
        <f>if(VLOOKUP($B$2:$B$457,'各區加權風險人口'!$C$2:$T$13,10,0)=0,0,VLOOKUP($B$2:$B$457,'依個案研判日_台北市'!$C$2:$T$13,10,0)*'各里加權風險人口'!M42/VLOOKUP($B$2:$B$457,'各區加權風險人口'!$C$2:$T$13,10,0)*5.5)</f>
        <v>0.4067714098</v>
      </c>
      <c r="M42" s="5">
        <f>if(VLOOKUP($B$2:$B$457,'各區加權風險人口'!$C$2:$T$13,11,0)=0,0,VLOOKUP($B$2:$B$457,'依個案研判日_台北市'!$C$2:$T$13,11,0)*'各里加權風險人口'!N42/VLOOKUP($B$2:$B$457,'各區加權風險人口'!$C$2:$T$13,11,0)*5.5)</f>
        <v>2.440628459</v>
      </c>
      <c r="N42" s="5">
        <f>if(VLOOKUP($B$2:$B$457,'各區加權風險人口'!$C$2:$T$13,12,0)=0,0,VLOOKUP($B$2:$B$457,'依個案研判日_台北市'!$C$2:$T$13,12,0)*'各里加權風險人口'!O42/VLOOKUP($B$2:$B$457,'各區加權風險人口'!$C$2:$T$13,12,0)*5.5)</f>
        <v>4.271099803</v>
      </c>
      <c r="O42" s="5">
        <f>if(VLOOKUP($B$2:$B$457,'各區加權風險人口'!$C$2:$T$13,13,0)=0,0,VLOOKUP($B$2:$B$457,'依個案研判日_台北市'!$C$2:$T$13,13,0)*'各里加權風險人口'!P42/VLOOKUP($B$2:$B$457,'各區加權風險人口'!$C$2:$T$13,13,0)*5.5)</f>
        <v>3.254171278</v>
      </c>
      <c r="P42" s="5">
        <f>if(VLOOKUP($B$2:$B$457,'各區加權風險人口'!$C$2:$T$13,14,0)=0,0,VLOOKUP($B$2:$B$457,'依個案研判日_台北市'!$C$2:$T$13,14,0)*'各里加權風險人口'!Q42/VLOOKUP($B$2:$B$457,'各區加權風險人口'!$C$2:$T$13,14,0)*5.5)</f>
        <v>6.711728261</v>
      </c>
      <c r="Q42" s="5">
        <f>if(VLOOKUP($B$2:$B$457,'各區加權風險人口'!$C$2:$T$13,15,0)=0,0,VLOOKUP($B$2:$B$457,'依個案研判日_台北市'!$C$2:$T$13,15,0)*'各里加權風險人口'!R42/VLOOKUP($B$2:$B$457,'各區加權風險人口'!$C$2:$T$13,15,0)*5.5)</f>
        <v>3.254171278</v>
      </c>
      <c r="R42" s="5">
        <f>if(VLOOKUP($B$2:$B$457,'各區加權風險人口'!$C$2:$T$13,16,0)=0,0,VLOOKUP($B$2:$B$457,'依個案研判日_台北市'!$C$2:$T$13,16,0)*'各里加權風險人口'!S42/VLOOKUP($B$2:$B$457,'各區加權風險人口'!$C$2:$T$13,16,0)*5.5)</f>
        <v>2.033857049</v>
      </c>
      <c r="S42" s="5">
        <f>if(VLOOKUP($B$2:$B$457,'各區加權風險人口'!$C$2:$T$13,17,0)=0,0,VLOOKUP($B$2:$B$457,'依個案研判日_台北市'!$C$2:$T$13,17,0)*'各里加權風險人口'!T42/VLOOKUP($B$2:$B$457,'各區加權風險人口'!$C$2:$T$13,17,0)*5.5)</f>
        <v>2.033857049</v>
      </c>
      <c r="T42" s="5">
        <f>if(VLOOKUP($B$2:$B$457,'各區加權風險人口'!$C$2:$T$13,18,0)=0,0,VLOOKUP($B$2:$B$457,'依個案研判日_台北市'!$C$2:$T$13,18,0)*'各里加權風險人口'!U42/VLOOKUP($B$2:$B$457,'各區加權風險人口'!$C$2:$T$13,18,0)*5.5)</f>
        <v>1.627085639</v>
      </c>
    </row>
    <row r="43">
      <c r="A43" s="3">
        <v>6.3000020009E10</v>
      </c>
      <c r="B43" s="4" t="s">
        <v>37</v>
      </c>
      <c r="C43" s="4" t="s">
        <v>46</v>
      </c>
      <c r="D43" s="5">
        <f>if(VLOOKUP($B$2:$B$457,'各區加權風險人口'!$C$2:$T$13,2,0)=0,0,VLOOKUP($B$2:$B$457,'依個案研判日_台北市'!$C$2:$T$13,2,0)*'各里加權風險人口'!E43/VLOOKUP($B$2:$B$457,'各區加權風險人口'!$C$2:$T$13,2,0)*5.5)</f>
        <v>0</v>
      </c>
      <c r="E43" s="5">
        <f>if(VLOOKUP($B$2:$B$457,'各區加權風險人口'!$C$2:$T$13,3,0)=0,0,VLOOKUP($B$2:$B$457,'依個案研判日_台北市'!$C$2:$T$13,3,0)*'各里加權風險人口'!F43/VLOOKUP($B$2:$B$457,'各區加權風險人口'!$C$2:$T$13,3,0)*5.5)</f>
        <v>0.8725017535</v>
      </c>
      <c r="F43" s="5">
        <f>if(VLOOKUP($B$2:$B$457,'各區加權風險人口'!$C$2:$T$13,4,0)=0,0,VLOOKUP($B$2:$B$457,'依個案研判日_台北市'!$C$2:$T$13,4,0)*'各里加權風險人口'!G43/VLOOKUP($B$2:$B$457,'各區加權風險人口'!$C$2:$T$13,4,0)*5.5)</f>
        <v>1.163335671</v>
      </c>
      <c r="G43" s="5">
        <f>if(VLOOKUP($B$2:$B$457,'各區加權風險人口'!$C$2:$T$13,5,0)=0,0,VLOOKUP($B$2:$B$457,'依個案研判日_台北市'!$C$2:$T$13,5,0)*'各里加權風險人口'!H43/VLOOKUP($B$2:$B$457,'各區加權風險人口'!$C$2:$T$13,5,0)*5.5)</f>
        <v>0.5816678357</v>
      </c>
      <c r="H43" s="5">
        <f>if(VLOOKUP($B$2:$B$457,'各區加權風險人口'!$C$2:$T$13,6,0)=0,0,VLOOKUP($B$2:$B$457,'依個案研判日_台北市'!$C$2:$T$13,6,0)*'各里加權風險人口'!I43/VLOOKUP($B$2:$B$457,'各區加權風險人口'!$C$2:$T$13,6,0)*5.5)</f>
        <v>2.617505261</v>
      </c>
      <c r="I43" s="5">
        <f>if(VLOOKUP($B$2:$B$457,'各區加權風險人口'!$C$2:$T$13,7,0)=0,0,VLOOKUP($B$2:$B$457,'依個案研判日_台北市'!$C$2:$T$13,7,0)*'各里加權風險人口'!J43/VLOOKUP($B$2:$B$457,'各區加權風險人口'!$C$2:$T$13,7,0)*5.5)</f>
        <v>0.2908339178</v>
      </c>
      <c r="J43" s="5">
        <f>if(VLOOKUP($B$2:$B$457,'各區加權風險人口'!$C$2:$T$13,8,0)=0,0,VLOOKUP($B$2:$B$457,'依個案研判日_台北市'!$C$2:$T$13,8,0)*'各里加權風險人口'!K43/VLOOKUP($B$2:$B$457,'各區加權風險人口'!$C$2:$T$13,8,0)*5.5)</f>
        <v>2.035837425</v>
      </c>
      <c r="K43" s="5">
        <f>if(VLOOKUP($B$2:$B$457,'各區加權風險人口'!$C$2:$T$13,9,0)=0,0,VLOOKUP($B$2:$B$457,'依個案研判日_台北市'!$C$2:$T$13,9,0)*'各里加權風險人口'!L43/VLOOKUP($B$2:$B$457,'各區加權風險人口'!$C$2:$T$13,9,0)*5.5)</f>
        <v>1.745003507</v>
      </c>
      <c r="L43" s="5">
        <f>if(VLOOKUP($B$2:$B$457,'各區加權風險人口'!$C$2:$T$13,10,0)=0,0,VLOOKUP($B$2:$B$457,'依個案研判日_台北市'!$C$2:$T$13,10,0)*'各里加權風險人口'!M43/VLOOKUP($B$2:$B$457,'各區加權風險人口'!$C$2:$T$13,10,0)*5.5)</f>
        <v>0.5816678357</v>
      </c>
      <c r="M43" s="5">
        <f>if(VLOOKUP($B$2:$B$457,'各區加權風險人口'!$C$2:$T$13,11,0)=0,0,VLOOKUP($B$2:$B$457,'依個案研判日_台北市'!$C$2:$T$13,11,0)*'各里加權風險人口'!N43/VLOOKUP($B$2:$B$457,'各區加權風險人口'!$C$2:$T$13,11,0)*5.5)</f>
        <v>3.490007014</v>
      </c>
      <c r="N43" s="5">
        <f>if(VLOOKUP($B$2:$B$457,'各區加權風險人口'!$C$2:$T$13,12,0)=0,0,VLOOKUP($B$2:$B$457,'依個案研判日_台北市'!$C$2:$T$13,12,0)*'各里加權風險人口'!O43/VLOOKUP($B$2:$B$457,'各區加權風險人口'!$C$2:$T$13,12,0)*5.5)</f>
        <v>6.107512275</v>
      </c>
      <c r="O43" s="5">
        <f>if(VLOOKUP($B$2:$B$457,'各區加權風險人口'!$C$2:$T$13,13,0)=0,0,VLOOKUP($B$2:$B$457,'依個案研判日_台北市'!$C$2:$T$13,13,0)*'各里加權風險人口'!P43/VLOOKUP($B$2:$B$457,'各區加權風險人口'!$C$2:$T$13,13,0)*5.5)</f>
        <v>4.653342685</v>
      </c>
      <c r="P43" s="5">
        <f>if(VLOOKUP($B$2:$B$457,'各區加權風險人口'!$C$2:$T$13,14,0)=0,0,VLOOKUP($B$2:$B$457,'依個案研判日_台北市'!$C$2:$T$13,14,0)*'各里加權風險人口'!Q43/VLOOKUP($B$2:$B$457,'各區加權風險人口'!$C$2:$T$13,14,0)*5.5)</f>
        <v>9.597519289</v>
      </c>
      <c r="Q43" s="5">
        <f>if(VLOOKUP($B$2:$B$457,'各區加權風險人口'!$C$2:$T$13,15,0)=0,0,VLOOKUP($B$2:$B$457,'依個案研判日_台北市'!$C$2:$T$13,15,0)*'各里加權風險人口'!R43/VLOOKUP($B$2:$B$457,'各區加權風險人口'!$C$2:$T$13,15,0)*5.5)</f>
        <v>4.653342685</v>
      </c>
      <c r="R43" s="5">
        <f>if(VLOOKUP($B$2:$B$457,'各區加權風險人口'!$C$2:$T$13,16,0)=0,0,VLOOKUP($B$2:$B$457,'依個案研判日_台北市'!$C$2:$T$13,16,0)*'各里加權風險人口'!S43/VLOOKUP($B$2:$B$457,'各區加權風險人口'!$C$2:$T$13,16,0)*5.5)</f>
        <v>2.908339178</v>
      </c>
      <c r="S43" s="5">
        <f>if(VLOOKUP($B$2:$B$457,'各區加權風險人口'!$C$2:$T$13,17,0)=0,0,VLOOKUP($B$2:$B$457,'依個案研判日_台北市'!$C$2:$T$13,17,0)*'各里加權風險人口'!T43/VLOOKUP($B$2:$B$457,'各區加權風險人口'!$C$2:$T$13,17,0)*5.5)</f>
        <v>2.908339178</v>
      </c>
      <c r="T43" s="5">
        <f>if(VLOOKUP($B$2:$B$457,'各區加權風險人口'!$C$2:$T$13,18,0)=0,0,VLOOKUP($B$2:$B$457,'依個案研判日_台北市'!$C$2:$T$13,18,0)*'各里加權風險人口'!U43/VLOOKUP($B$2:$B$457,'各區加權風險人口'!$C$2:$T$13,18,0)*5.5)</f>
        <v>2.326671343</v>
      </c>
    </row>
    <row r="44">
      <c r="A44" s="3">
        <v>6.300002001E10</v>
      </c>
      <c r="B44" s="4" t="s">
        <v>37</v>
      </c>
      <c r="C44" s="4" t="s">
        <v>47</v>
      </c>
      <c r="D44" s="5">
        <f>if(VLOOKUP($B$2:$B$457,'各區加權風險人口'!$C$2:$T$13,2,0)=0,0,VLOOKUP($B$2:$B$457,'依個案研判日_台北市'!$C$2:$T$13,2,0)*'各里加權風險人口'!E44/VLOOKUP($B$2:$B$457,'各區加權風險人口'!$C$2:$T$13,2,0)*5.5)</f>
        <v>0</v>
      </c>
      <c r="E44" s="5">
        <f>if(VLOOKUP($B$2:$B$457,'各區加權風險人口'!$C$2:$T$13,3,0)=0,0,VLOOKUP($B$2:$B$457,'依個案研判日_台北市'!$C$2:$T$13,3,0)*'各里加權風險人口'!F44/VLOOKUP($B$2:$B$457,'各區加權風險人口'!$C$2:$T$13,3,0)*5.5)</f>
        <v>0.2826142241</v>
      </c>
      <c r="F44" s="5">
        <f>if(VLOOKUP($B$2:$B$457,'各區加權風險人口'!$C$2:$T$13,4,0)=0,0,VLOOKUP($B$2:$B$457,'依個案研判日_台北市'!$C$2:$T$13,4,0)*'各里加權風險人口'!G44/VLOOKUP($B$2:$B$457,'各區加權風險人口'!$C$2:$T$13,4,0)*5.5)</f>
        <v>0.3768189654</v>
      </c>
      <c r="G44" s="5">
        <f>if(VLOOKUP($B$2:$B$457,'各區加權風險人口'!$C$2:$T$13,5,0)=0,0,VLOOKUP($B$2:$B$457,'依個案研判日_台北市'!$C$2:$T$13,5,0)*'各里加權風險人口'!H44/VLOOKUP($B$2:$B$457,'各區加權風險人口'!$C$2:$T$13,5,0)*5.5)</f>
        <v>0.1884094827</v>
      </c>
      <c r="H44" s="5">
        <f>if(VLOOKUP($B$2:$B$457,'各區加權風險人口'!$C$2:$T$13,6,0)=0,0,VLOOKUP($B$2:$B$457,'依個案研判日_台北市'!$C$2:$T$13,6,0)*'各里加權風險人口'!I44/VLOOKUP($B$2:$B$457,'各區加權風險人口'!$C$2:$T$13,6,0)*5.5)</f>
        <v>0.8478426723</v>
      </c>
      <c r="I44" s="5">
        <f>if(VLOOKUP($B$2:$B$457,'各區加權風險人口'!$C$2:$T$13,7,0)=0,0,VLOOKUP($B$2:$B$457,'依個案研判日_台北市'!$C$2:$T$13,7,0)*'各里加權風險人口'!J44/VLOOKUP($B$2:$B$457,'各區加權風險人口'!$C$2:$T$13,7,0)*5.5)</f>
        <v>0.09420474136</v>
      </c>
      <c r="J44" s="5">
        <f>if(VLOOKUP($B$2:$B$457,'各區加權風險人口'!$C$2:$T$13,8,0)=0,0,VLOOKUP($B$2:$B$457,'依個案研判日_台北市'!$C$2:$T$13,8,0)*'各里加權風險人口'!K44/VLOOKUP($B$2:$B$457,'各區加權風險人口'!$C$2:$T$13,8,0)*5.5)</f>
        <v>0.6594331895</v>
      </c>
      <c r="K44" s="5">
        <f>if(VLOOKUP($B$2:$B$457,'各區加權風險人口'!$C$2:$T$13,9,0)=0,0,VLOOKUP($B$2:$B$457,'依個案研判日_台北市'!$C$2:$T$13,9,0)*'各里加權風險人口'!L44/VLOOKUP($B$2:$B$457,'各區加權風險人口'!$C$2:$T$13,9,0)*5.5)</f>
        <v>0.5652284482</v>
      </c>
      <c r="L44" s="5">
        <f>if(VLOOKUP($B$2:$B$457,'各區加權風險人口'!$C$2:$T$13,10,0)=0,0,VLOOKUP($B$2:$B$457,'依個案研判日_台北市'!$C$2:$T$13,10,0)*'各里加權風險人口'!M44/VLOOKUP($B$2:$B$457,'各區加權風險人口'!$C$2:$T$13,10,0)*5.5)</f>
        <v>0.1884094827</v>
      </c>
      <c r="M44" s="5">
        <f>if(VLOOKUP($B$2:$B$457,'各區加權風險人口'!$C$2:$T$13,11,0)=0,0,VLOOKUP($B$2:$B$457,'依個案研判日_台北市'!$C$2:$T$13,11,0)*'各里加權風險人口'!N44/VLOOKUP($B$2:$B$457,'各區加權風險人口'!$C$2:$T$13,11,0)*5.5)</f>
        <v>1.130456896</v>
      </c>
      <c r="N44" s="5">
        <f>if(VLOOKUP($B$2:$B$457,'各區加權風險人口'!$C$2:$T$13,12,0)=0,0,VLOOKUP($B$2:$B$457,'依個案研判日_台北市'!$C$2:$T$13,12,0)*'各里加權風險人口'!O44/VLOOKUP($B$2:$B$457,'各區加權風險人口'!$C$2:$T$13,12,0)*5.5)</f>
        <v>1.978299569</v>
      </c>
      <c r="O44" s="5">
        <f>if(VLOOKUP($B$2:$B$457,'各區加權風險人口'!$C$2:$T$13,13,0)=0,0,VLOOKUP($B$2:$B$457,'依個案研判日_台北市'!$C$2:$T$13,13,0)*'各里加權風險人口'!P44/VLOOKUP($B$2:$B$457,'各區加權風險人口'!$C$2:$T$13,13,0)*5.5)</f>
        <v>1.507275862</v>
      </c>
      <c r="P44" s="5">
        <f>if(VLOOKUP($B$2:$B$457,'各區加權風險人口'!$C$2:$T$13,14,0)=0,0,VLOOKUP($B$2:$B$457,'依個案研判日_台北市'!$C$2:$T$13,14,0)*'各里加權風險人口'!Q44/VLOOKUP($B$2:$B$457,'各區加權風險人口'!$C$2:$T$13,14,0)*5.5)</f>
        <v>3.108756465</v>
      </c>
      <c r="Q44" s="5">
        <f>if(VLOOKUP($B$2:$B$457,'各區加權風險人口'!$C$2:$T$13,15,0)=0,0,VLOOKUP($B$2:$B$457,'依個案研判日_台北市'!$C$2:$T$13,15,0)*'各里加權風險人口'!R44/VLOOKUP($B$2:$B$457,'各區加權風險人口'!$C$2:$T$13,15,0)*5.5)</f>
        <v>1.507275862</v>
      </c>
      <c r="R44" s="5">
        <f>if(VLOOKUP($B$2:$B$457,'各區加權風險人口'!$C$2:$T$13,16,0)=0,0,VLOOKUP($B$2:$B$457,'依個案研判日_台北市'!$C$2:$T$13,16,0)*'各里加權風險人口'!S44/VLOOKUP($B$2:$B$457,'各區加權風險人口'!$C$2:$T$13,16,0)*5.5)</f>
        <v>0.9420474136</v>
      </c>
      <c r="S44" s="5">
        <f>if(VLOOKUP($B$2:$B$457,'各區加權風險人口'!$C$2:$T$13,17,0)=0,0,VLOOKUP($B$2:$B$457,'依個案研判日_台北市'!$C$2:$T$13,17,0)*'各里加權風險人口'!T44/VLOOKUP($B$2:$B$457,'各區加權風險人口'!$C$2:$T$13,17,0)*5.5)</f>
        <v>0.9420474136</v>
      </c>
      <c r="T44" s="5">
        <f>if(VLOOKUP($B$2:$B$457,'各區加權風險人口'!$C$2:$T$13,18,0)=0,0,VLOOKUP($B$2:$B$457,'依個案研判日_台北市'!$C$2:$T$13,18,0)*'各里加權風險人口'!U44/VLOOKUP($B$2:$B$457,'各區加權風險人口'!$C$2:$T$13,18,0)*5.5)</f>
        <v>0.7536379309</v>
      </c>
    </row>
    <row r="45">
      <c r="A45" s="3">
        <v>6.3000020011E10</v>
      </c>
      <c r="B45" s="4" t="s">
        <v>37</v>
      </c>
      <c r="C45" s="4" t="s">
        <v>48</v>
      </c>
      <c r="D45" s="5">
        <f>if(VLOOKUP($B$2:$B$457,'各區加權風險人口'!$C$2:$T$13,2,0)=0,0,VLOOKUP($B$2:$B$457,'依個案研判日_台北市'!$C$2:$T$13,2,0)*'各里加權風險人口'!E45/VLOOKUP($B$2:$B$457,'各區加權風險人口'!$C$2:$T$13,2,0)*5.5)</f>
        <v>0</v>
      </c>
      <c r="E45" s="5">
        <f>if(VLOOKUP($B$2:$B$457,'各區加權風險人口'!$C$2:$T$13,3,0)=0,0,VLOOKUP($B$2:$B$457,'依個案研判日_台北市'!$C$2:$T$13,3,0)*'各里加權風險人口'!F45/VLOOKUP($B$2:$B$457,'各區加權風險人口'!$C$2:$T$13,3,0)*5.5)</f>
        <v>0.3922041237</v>
      </c>
      <c r="F45" s="5">
        <f>if(VLOOKUP($B$2:$B$457,'各區加權風險人口'!$C$2:$T$13,4,0)=0,0,VLOOKUP($B$2:$B$457,'依個案研判日_台北市'!$C$2:$T$13,4,0)*'各里加權風險人口'!G45/VLOOKUP($B$2:$B$457,'各區加權風險人口'!$C$2:$T$13,4,0)*5.5)</f>
        <v>0.5229388316</v>
      </c>
      <c r="G45" s="5">
        <f>if(VLOOKUP($B$2:$B$457,'各區加權風險人口'!$C$2:$T$13,5,0)=0,0,VLOOKUP($B$2:$B$457,'依個案研判日_台北市'!$C$2:$T$13,5,0)*'各里加權風險人口'!H45/VLOOKUP($B$2:$B$457,'各區加權風險人口'!$C$2:$T$13,5,0)*5.5)</f>
        <v>0.2614694158</v>
      </c>
      <c r="H45" s="5">
        <f>if(VLOOKUP($B$2:$B$457,'各區加權風險人口'!$C$2:$T$13,6,0)=0,0,VLOOKUP($B$2:$B$457,'依個案研判日_台北市'!$C$2:$T$13,6,0)*'各里加權風險人口'!I45/VLOOKUP($B$2:$B$457,'各區加權風險人口'!$C$2:$T$13,6,0)*5.5)</f>
        <v>1.176612371</v>
      </c>
      <c r="I45" s="5">
        <f>if(VLOOKUP($B$2:$B$457,'各區加權風險人口'!$C$2:$T$13,7,0)=0,0,VLOOKUP($B$2:$B$457,'依個案研判日_台北市'!$C$2:$T$13,7,0)*'各里加權風險人口'!J45/VLOOKUP($B$2:$B$457,'各區加權風險人口'!$C$2:$T$13,7,0)*5.5)</f>
        <v>0.1307347079</v>
      </c>
      <c r="J45" s="5">
        <f>if(VLOOKUP($B$2:$B$457,'各區加權風險人口'!$C$2:$T$13,8,0)=0,0,VLOOKUP($B$2:$B$457,'依個案研判日_台北市'!$C$2:$T$13,8,0)*'各里加權風險人口'!K45/VLOOKUP($B$2:$B$457,'各區加權風險人口'!$C$2:$T$13,8,0)*5.5)</f>
        <v>0.9151429552</v>
      </c>
      <c r="K45" s="5">
        <f>if(VLOOKUP($B$2:$B$457,'各區加權風險人口'!$C$2:$T$13,9,0)=0,0,VLOOKUP($B$2:$B$457,'依個案研判日_台北市'!$C$2:$T$13,9,0)*'各里加權風險人口'!L45/VLOOKUP($B$2:$B$457,'各區加權風險人口'!$C$2:$T$13,9,0)*5.5)</f>
        <v>0.7844082474</v>
      </c>
      <c r="L45" s="5">
        <f>if(VLOOKUP($B$2:$B$457,'各區加權風險人口'!$C$2:$T$13,10,0)=0,0,VLOOKUP($B$2:$B$457,'依個案研判日_台北市'!$C$2:$T$13,10,0)*'各里加權風險人口'!M45/VLOOKUP($B$2:$B$457,'各區加權風險人口'!$C$2:$T$13,10,0)*5.5)</f>
        <v>0.2614694158</v>
      </c>
      <c r="M45" s="5">
        <f>if(VLOOKUP($B$2:$B$457,'各區加權風險人口'!$C$2:$T$13,11,0)=0,0,VLOOKUP($B$2:$B$457,'依個案研判日_台北市'!$C$2:$T$13,11,0)*'各里加權風險人口'!N45/VLOOKUP($B$2:$B$457,'各區加權風險人口'!$C$2:$T$13,11,0)*5.5)</f>
        <v>1.568816495</v>
      </c>
      <c r="N45" s="5">
        <f>if(VLOOKUP($B$2:$B$457,'各區加權風險人口'!$C$2:$T$13,12,0)=0,0,VLOOKUP($B$2:$B$457,'依個案研判日_台北市'!$C$2:$T$13,12,0)*'各里加權風險人口'!O45/VLOOKUP($B$2:$B$457,'各區加權風險人口'!$C$2:$T$13,12,0)*5.5)</f>
        <v>2.745428866</v>
      </c>
      <c r="O45" s="5">
        <f>if(VLOOKUP($B$2:$B$457,'各區加權風險人口'!$C$2:$T$13,13,0)=0,0,VLOOKUP($B$2:$B$457,'依個案研判日_台北市'!$C$2:$T$13,13,0)*'各里加權風險人口'!P45/VLOOKUP($B$2:$B$457,'各區加權風險人口'!$C$2:$T$13,13,0)*5.5)</f>
        <v>2.091755326</v>
      </c>
      <c r="P45" s="5">
        <f>if(VLOOKUP($B$2:$B$457,'各區加權風險人口'!$C$2:$T$13,14,0)=0,0,VLOOKUP($B$2:$B$457,'依個案研判日_台北市'!$C$2:$T$13,14,0)*'各里加權風險人口'!Q45/VLOOKUP($B$2:$B$457,'各區加權風險人口'!$C$2:$T$13,14,0)*5.5)</f>
        <v>4.31424536</v>
      </c>
      <c r="Q45" s="5">
        <f>if(VLOOKUP($B$2:$B$457,'各區加權風險人口'!$C$2:$T$13,15,0)=0,0,VLOOKUP($B$2:$B$457,'依個案研判日_台北市'!$C$2:$T$13,15,0)*'各里加權風險人口'!R45/VLOOKUP($B$2:$B$457,'各區加權風險人口'!$C$2:$T$13,15,0)*5.5)</f>
        <v>2.091755326</v>
      </c>
      <c r="R45" s="5">
        <f>if(VLOOKUP($B$2:$B$457,'各區加權風險人口'!$C$2:$T$13,16,0)=0,0,VLOOKUP($B$2:$B$457,'依個案研判日_台北市'!$C$2:$T$13,16,0)*'各里加權風險人口'!S45/VLOOKUP($B$2:$B$457,'各區加權風險人口'!$C$2:$T$13,16,0)*5.5)</f>
        <v>1.307347079</v>
      </c>
      <c r="S45" s="5">
        <f>if(VLOOKUP($B$2:$B$457,'各區加權風險人口'!$C$2:$T$13,17,0)=0,0,VLOOKUP($B$2:$B$457,'依個案研判日_台北市'!$C$2:$T$13,17,0)*'各里加權風險人口'!T45/VLOOKUP($B$2:$B$457,'各區加權風險人口'!$C$2:$T$13,17,0)*5.5)</f>
        <v>1.307347079</v>
      </c>
      <c r="T45" s="5">
        <f>if(VLOOKUP($B$2:$B$457,'各區加權風險人口'!$C$2:$T$13,18,0)=0,0,VLOOKUP($B$2:$B$457,'依個案研判日_台北市'!$C$2:$T$13,18,0)*'各里加權風險人口'!U45/VLOOKUP($B$2:$B$457,'各區加權風險人口'!$C$2:$T$13,18,0)*5.5)</f>
        <v>1.045877663</v>
      </c>
    </row>
    <row r="46">
      <c r="A46" s="3">
        <v>6.3000020012E10</v>
      </c>
      <c r="B46" s="4" t="s">
        <v>37</v>
      </c>
      <c r="C46" s="4" t="s">
        <v>49</v>
      </c>
      <c r="D46" s="5">
        <f>if(VLOOKUP($B$2:$B$457,'各區加權風險人口'!$C$2:$T$13,2,0)=0,0,VLOOKUP($B$2:$B$457,'依個案研判日_台北市'!$C$2:$T$13,2,0)*'各里加權風險人口'!E46/VLOOKUP($B$2:$B$457,'各區加權風險人口'!$C$2:$T$13,2,0)*5.5)</f>
        <v>0</v>
      </c>
      <c r="E46" s="5">
        <f>if(VLOOKUP($B$2:$B$457,'各區加權風險人口'!$C$2:$T$13,3,0)=0,0,VLOOKUP($B$2:$B$457,'依個案研判日_台北市'!$C$2:$T$13,3,0)*'各里加權風險人口'!F46/VLOOKUP($B$2:$B$457,'各區加權風險人口'!$C$2:$T$13,3,0)*5.5)</f>
        <v>0.2675497875</v>
      </c>
      <c r="F46" s="5">
        <f>if(VLOOKUP($B$2:$B$457,'各區加權風險人口'!$C$2:$T$13,4,0)=0,0,VLOOKUP($B$2:$B$457,'依個案研判日_台北市'!$C$2:$T$13,4,0)*'各里加權風險人口'!G46/VLOOKUP($B$2:$B$457,'各區加權風險人口'!$C$2:$T$13,4,0)*5.5)</f>
        <v>0.35673305</v>
      </c>
      <c r="G46" s="5">
        <f>if(VLOOKUP($B$2:$B$457,'各區加權風險人口'!$C$2:$T$13,5,0)=0,0,VLOOKUP($B$2:$B$457,'依個案研判日_台北市'!$C$2:$T$13,5,0)*'各里加權風險人口'!H46/VLOOKUP($B$2:$B$457,'各區加權風險人口'!$C$2:$T$13,5,0)*5.5)</f>
        <v>0.178366525</v>
      </c>
      <c r="H46" s="5">
        <f>if(VLOOKUP($B$2:$B$457,'各區加權風險人口'!$C$2:$T$13,6,0)=0,0,VLOOKUP($B$2:$B$457,'依個案研判日_台北市'!$C$2:$T$13,6,0)*'各里加權風險人口'!I46/VLOOKUP($B$2:$B$457,'各區加權風險人口'!$C$2:$T$13,6,0)*5.5)</f>
        <v>0.8026493625</v>
      </c>
      <c r="I46" s="5">
        <f>if(VLOOKUP($B$2:$B$457,'各區加權風險人口'!$C$2:$T$13,7,0)=0,0,VLOOKUP($B$2:$B$457,'依個案研判日_台北市'!$C$2:$T$13,7,0)*'各里加權風險人口'!J46/VLOOKUP($B$2:$B$457,'各區加權風險人口'!$C$2:$T$13,7,0)*5.5)</f>
        <v>0.0891832625</v>
      </c>
      <c r="J46" s="5">
        <f>if(VLOOKUP($B$2:$B$457,'各區加權風險人口'!$C$2:$T$13,8,0)=0,0,VLOOKUP($B$2:$B$457,'依個案研判日_台北市'!$C$2:$T$13,8,0)*'各里加權風險人口'!K46/VLOOKUP($B$2:$B$457,'各區加權風險人口'!$C$2:$T$13,8,0)*5.5)</f>
        <v>0.6242828375</v>
      </c>
      <c r="K46" s="5">
        <f>if(VLOOKUP($B$2:$B$457,'各區加權風險人口'!$C$2:$T$13,9,0)=0,0,VLOOKUP($B$2:$B$457,'依個案研判日_台北市'!$C$2:$T$13,9,0)*'各里加權風險人口'!L46/VLOOKUP($B$2:$B$457,'各區加權風險人口'!$C$2:$T$13,9,0)*5.5)</f>
        <v>0.535099575</v>
      </c>
      <c r="L46" s="5">
        <f>if(VLOOKUP($B$2:$B$457,'各區加權風險人口'!$C$2:$T$13,10,0)=0,0,VLOOKUP($B$2:$B$457,'依個案研判日_台北市'!$C$2:$T$13,10,0)*'各里加權風險人口'!M46/VLOOKUP($B$2:$B$457,'各區加權風險人口'!$C$2:$T$13,10,0)*5.5)</f>
        <v>0.178366525</v>
      </c>
      <c r="M46" s="5">
        <f>if(VLOOKUP($B$2:$B$457,'各區加權風險人口'!$C$2:$T$13,11,0)=0,0,VLOOKUP($B$2:$B$457,'依個案研判日_台北市'!$C$2:$T$13,11,0)*'各里加權風險人口'!N46/VLOOKUP($B$2:$B$457,'各區加權風險人口'!$C$2:$T$13,11,0)*5.5)</f>
        <v>1.07019915</v>
      </c>
      <c r="N46" s="5">
        <f>if(VLOOKUP($B$2:$B$457,'各區加權風險人口'!$C$2:$T$13,12,0)=0,0,VLOOKUP($B$2:$B$457,'依個案研判日_台北市'!$C$2:$T$13,12,0)*'各里加權風險人口'!O46/VLOOKUP($B$2:$B$457,'各區加權風險人口'!$C$2:$T$13,12,0)*5.5)</f>
        <v>1.872848512</v>
      </c>
      <c r="O46" s="5">
        <f>if(VLOOKUP($B$2:$B$457,'各區加權風險人口'!$C$2:$T$13,13,0)=0,0,VLOOKUP($B$2:$B$457,'依個案研判日_台北市'!$C$2:$T$13,13,0)*'各里加權風險人口'!P46/VLOOKUP($B$2:$B$457,'各區加權風險人口'!$C$2:$T$13,13,0)*5.5)</f>
        <v>1.4269322</v>
      </c>
      <c r="P46" s="5">
        <f>if(VLOOKUP($B$2:$B$457,'各區加權風險人口'!$C$2:$T$13,14,0)=0,0,VLOOKUP($B$2:$B$457,'依個案研判日_台北市'!$C$2:$T$13,14,0)*'各里加權風險人口'!Q46/VLOOKUP($B$2:$B$457,'各區加權風險人口'!$C$2:$T$13,14,0)*5.5)</f>
        <v>2.943047662</v>
      </c>
      <c r="Q46" s="5">
        <f>if(VLOOKUP($B$2:$B$457,'各區加權風險人口'!$C$2:$T$13,15,0)=0,0,VLOOKUP($B$2:$B$457,'依個案研判日_台北市'!$C$2:$T$13,15,0)*'各里加權風險人口'!R46/VLOOKUP($B$2:$B$457,'各區加權風險人口'!$C$2:$T$13,15,0)*5.5)</f>
        <v>1.4269322</v>
      </c>
      <c r="R46" s="5">
        <f>if(VLOOKUP($B$2:$B$457,'各區加權風險人口'!$C$2:$T$13,16,0)=0,0,VLOOKUP($B$2:$B$457,'依個案研判日_台北市'!$C$2:$T$13,16,0)*'各里加權風險人口'!S46/VLOOKUP($B$2:$B$457,'各區加權風險人口'!$C$2:$T$13,16,0)*5.5)</f>
        <v>0.891832625</v>
      </c>
      <c r="S46" s="5">
        <f>if(VLOOKUP($B$2:$B$457,'各區加權風險人口'!$C$2:$T$13,17,0)=0,0,VLOOKUP($B$2:$B$457,'依個案研判日_台北市'!$C$2:$T$13,17,0)*'各里加權風險人口'!T46/VLOOKUP($B$2:$B$457,'各區加權風險人口'!$C$2:$T$13,17,0)*5.5)</f>
        <v>0.891832625</v>
      </c>
      <c r="T46" s="5">
        <f>if(VLOOKUP($B$2:$B$457,'各區加權風險人口'!$C$2:$T$13,18,0)=0,0,VLOOKUP($B$2:$B$457,'依個案研判日_台北市'!$C$2:$T$13,18,0)*'各里加權風險人口'!U46/VLOOKUP($B$2:$B$457,'各區加權風險人口'!$C$2:$T$13,18,0)*5.5)</f>
        <v>0.7134661</v>
      </c>
    </row>
    <row r="47">
      <c r="A47" s="3">
        <v>6.3000020013E10</v>
      </c>
      <c r="B47" s="4" t="s">
        <v>37</v>
      </c>
      <c r="C47" s="4" t="s">
        <v>50</v>
      </c>
      <c r="D47" s="5">
        <f>if(VLOOKUP($B$2:$B$457,'各區加權風險人口'!$C$2:$T$13,2,0)=0,0,VLOOKUP($B$2:$B$457,'依個案研判日_台北市'!$C$2:$T$13,2,0)*'各里加權風險人口'!E47/VLOOKUP($B$2:$B$457,'各區加權風險人口'!$C$2:$T$13,2,0)*5.5)</f>
        <v>0</v>
      </c>
      <c r="E47" s="5">
        <f>if(VLOOKUP($B$2:$B$457,'各區加權風險人口'!$C$2:$T$13,3,0)=0,0,VLOOKUP($B$2:$B$457,'依個案研判日_台北市'!$C$2:$T$13,3,0)*'各里加權風險人口'!F47/VLOOKUP($B$2:$B$457,'各區加權風險人口'!$C$2:$T$13,3,0)*5.5)</f>
        <v>0.3636808354</v>
      </c>
      <c r="F47" s="5">
        <f>if(VLOOKUP($B$2:$B$457,'各區加權風險人口'!$C$2:$T$13,4,0)=0,0,VLOOKUP($B$2:$B$457,'依個案研判日_台北市'!$C$2:$T$13,4,0)*'各里加權風險人口'!G47/VLOOKUP($B$2:$B$457,'各區加權風險人口'!$C$2:$T$13,4,0)*5.5)</f>
        <v>0.4849077805</v>
      </c>
      <c r="G47" s="5">
        <f>if(VLOOKUP($B$2:$B$457,'各區加權風險人口'!$C$2:$T$13,5,0)=0,0,VLOOKUP($B$2:$B$457,'依個案研判日_台北市'!$C$2:$T$13,5,0)*'各里加權風險人口'!H47/VLOOKUP($B$2:$B$457,'各區加權風險人口'!$C$2:$T$13,5,0)*5.5)</f>
        <v>0.2424538903</v>
      </c>
      <c r="H47" s="5">
        <f>if(VLOOKUP($B$2:$B$457,'各區加權風險人口'!$C$2:$T$13,6,0)=0,0,VLOOKUP($B$2:$B$457,'依個案研判日_台北市'!$C$2:$T$13,6,0)*'各里加權風險人口'!I47/VLOOKUP($B$2:$B$457,'各區加權風險人口'!$C$2:$T$13,6,0)*5.5)</f>
        <v>1.091042506</v>
      </c>
      <c r="I47" s="5">
        <f>if(VLOOKUP($B$2:$B$457,'各區加權風險人口'!$C$2:$T$13,7,0)=0,0,VLOOKUP($B$2:$B$457,'依個案研判日_台北市'!$C$2:$T$13,7,0)*'各里加權風險人口'!J47/VLOOKUP($B$2:$B$457,'各區加權風險人口'!$C$2:$T$13,7,0)*5.5)</f>
        <v>0.1212269451</v>
      </c>
      <c r="J47" s="5">
        <f>if(VLOOKUP($B$2:$B$457,'各區加權風險人口'!$C$2:$T$13,8,0)=0,0,VLOOKUP($B$2:$B$457,'依個案研判日_台北市'!$C$2:$T$13,8,0)*'各里加權風險人口'!K47/VLOOKUP($B$2:$B$457,'各區加權風險人口'!$C$2:$T$13,8,0)*5.5)</f>
        <v>0.8485886159</v>
      </c>
      <c r="K47" s="5">
        <f>if(VLOOKUP($B$2:$B$457,'各區加權風險人口'!$C$2:$T$13,9,0)=0,0,VLOOKUP($B$2:$B$457,'依個案研判日_台北市'!$C$2:$T$13,9,0)*'各里加權風險人口'!L47/VLOOKUP($B$2:$B$457,'各區加權風險人口'!$C$2:$T$13,9,0)*5.5)</f>
        <v>0.7273616708</v>
      </c>
      <c r="L47" s="5">
        <f>if(VLOOKUP($B$2:$B$457,'各區加權風險人口'!$C$2:$T$13,10,0)=0,0,VLOOKUP($B$2:$B$457,'依個案研判日_台北市'!$C$2:$T$13,10,0)*'各里加權風險人口'!M47/VLOOKUP($B$2:$B$457,'各區加權風險人口'!$C$2:$T$13,10,0)*5.5)</f>
        <v>0.2424538903</v>
      </c>
      <c r="M47" s="5">
        <f>if(VLOOKUP($B$2:$B$457,'各區加權風險人口'!$C$2:$T$13,11,0)=0,0,VLOOKUP($B$2:$B$457,'依個案研判日_台北市'!$C$2:$T$13,11,0)*'各里加權風險人口'!N47/VLOOKUP($B$2:$B$457,'各區加權風險人口'!$C$2:$T$13,11,0)*5.5)</f>
        <v>1.454723342</v>
      </c>
      <c r="N47" s="5">
        <f>if(VLOOKUP($B$2:$B$457,'各區加權風險人口'!$C$2:$T$13,12,0)=0,0,VLOOKUP($B$2:$B$457,'依個案研判日_台北市'!$C$2:$T$13,12,0)*'各里加權風險人口'!O47/VLOOKUP($B$2:$B$457,'各區加權風險人口'!$C$2:$T$13,12,0)*5.5)</f>
        <v>2.545765848</v>
      </c>
      <c r="O47" s="5">
        <f>if(VLOOKUP($B$2:$B$457,'各區加權風險人口'!$C$2:$T$13,13,0)=0,0,VLOOKUP($B$2:$B$457,'依個案研判日_台北市'!$C$2:$T$13,13,0)*'各里加權風險人口'!P47/VLOOKUP($B$2:$B$457,'各區加權風險人口'!$C$2:$T$13,13,0)*5.5)</f>
        <v>1.939631122</v>
      </c>
      <c r="P47" s="5">
        <f>if(VLOOKUP($B$2:$B$457,'各區加權風險人口'!$C$2:$T$13,14,0)=0,0,VLOOKUP($B$2:$B$457,'依個案研判日_台北市'!$C$2:$T$13,14,0)*'各里加權風險人口'!Q47/VLOOKUP($B$2:$B$457,'各區加權風險人口'!$C$2:$T$13,14,0)*5.5)</f>
        <v>4.000489189</v>
      </c>
      <c r="Q47" s="5">
        <f>if(VLOOKUP($B$2:$B$457,'各區加權風險人口'!$C$2:$T$13,15,0)=0,0,VLOOKUP($B$2:$B$457,'依個案研判日_台北市'!$C$2:$T$13,15,0)*'各里加權風險人口'!R47/VLOOKUP($B$2:$B$457,'各區加權風險人口'!$C$2:$T$13,15,0)*5.5)</f>
        <v>1.939631122</v>
      </c>
      <c r="R47" s="5">
        <f>if(VLOOKUP($B$2:$B$457,'各區加權風險人口'!$C$2:$T$13,16,0)=0,0,VLOOKUP($B$2:$B$457,'依個案研判日_台北市'!$C$2:$T$13,16,0)*'各里加權風險人口'!S47/VLOOKUP($B$2:$B$457,'各區加權風險人口'!$C$2:$T$13,16,0)*5.5)</f>
        <v>1.212269451</v>
      </c>
      <c r="S47" s="5">
        <f>if(VLOOKUP($B$2:$B$457,'各區加權風險人口'!$C$2:$T$13,17,0)=0,0,VLOOKUP($B$2:$B$457,'依個案研判日_台北市'!$C$2:$T$13,17,0)*'各里加權風險人口'!T47/VLOOKUP($B$2:$B$457,'各區加權風險人口'!$C$2:$T$13,17,0)*5.5)</f>
        <v>1.212269451</v>
      </c>
      <c r="T47" s="5">
        <f>if(VLOOKUP($B$2:$B$457,'各區加權風險人口'!$C$2:$T$13,18,0)=0,0,VLOOKUP($B$2:$B$457,'依個案研判日_台北市'!$C$2:$T$13,18,0)*'各里加權風險人口'!U47/VLOOKUP($B$2:$B$457,'各區加權風險人口'!$C$2:$T$13,18,0)*5.5)</f>
        <v>0.969815561</v>
      </c>
    </row>
    <row r="48">
      <c r="A48" s="3">
        <v>6.3000020014E10</v>
      </c>
      <c r="B48" s="4" t="s">
        <v>37</v>
      </c>
      <c r="C48" s="4" t="s">
        <v>51</v>
      </c>
      <c r="D48" s="5">
        <f>if(VLOOKUP($B$2:$B$457,'各區加權風險人口'!$C$2:$T$13,2,0)=0,0,VLOOKUP($B$2:$B$457,'依個案研判日_台北市'!$C$2:$T$13,2,0)*'各里加權風險人口'!E48/VLOOKUP($B$2:$B$457,'各區加權風險人口'!$C$2:$T$13,2,0)*5.5)</f>
        <v>0</v>
      </c>
      <c r="E48" s="5">
        <f>if(VLOOKUP($B$2:$B$457,'各區加權風險人口'!$C$2:$T$13,3,0)=0,0,VLOOKUP($B$2:$B$457,'依個案研判日_台北市'!$C$2:$T$13,3,0)*'各里加權風險人口'!F48/VLOOKUP($B$2:$B$457,'各區加權風險人口'!$C$2:$T$13,3,0)*5.5)</f>
        <v>0.2907498087</v>
      </c>
      <c r="F48" s="5">
        <f>if(VLOOKUP($B$2:$B$457,'各區加權風險人口'!$C$2:$T$13,4,0)=0,0,VLOOKUP($B$2:$B$457,'依個案研判日_台北市'!$C$2:$T$13,4,0)*'各里加權風險人口'!G48/VLOOKUP($B$2:$B$457,'各區加權風險人口'!$C$2:$T$13,4,0)*5.5)</f>
        <v>0.3876664116</v>
      </c>
      <c r="G48" s="5">
        <f>if(VLOOKUP($B$2:$B$457,'各區加權風險人口'!$C$2:$T$13,5,0)=0,0,VLOOKUP($B$2:$B$457,'依個案研判日_台北市'!$C$2:$T$13,5,0)*'各里加權風險人口'!H48/VLOOKUP($B$2:$B$457,'各區加權風險人口'!$C$2:$T$13,5,0)*5.5)</f>
        <v>0.1938332058</v>
      </c>
      <c r="H48" s="5">
        <f>if(VLOOKUP($B$2:$B$457,'各區加權風險人口'!$C$2:$T$13,6,0)=0,0,VLOOKUP($B$2:$B$457,'依個案研判日_台北市'!$C$2:$T$13,6,0)*'各里加權風險人口'!I48/VLOOKUP($B$2:$B$457,'各區加權風險人口'!$C$2:$T$13,6,0)*5.5)</f>
        <v>0.8722494262</v>
      </c>
      <c r="I48" s="5">
        <f>if(VLOOKUP($B$2:$B$457,'各區加權風險人口'!$C$2:$T$13,7,0)=0,0,VLOOKUP($B$2:$B$457,'依個案研判日_台北市'!$C$2:$T$13,7,0)*'各里加權風險人口'!J48/VLOOKUP($B$2:$B$457,'各區加權風險人口'!$C$2:$T$13,7,0)*5.5)</f>
        <v>0.09691660291</v>
      </c>
      <c r="J48" s="5">
        <f>if(VLOOKUP($B$2:$B$457,'各區加權風險人口'!$C$2:$T$13,8,0)=0,0,VLOOKUP($B$2:$B$457,'依個案研判日_台北市'!$C$2:$T$13,8,0)*'各里加權風險人口'!K48/VLOOKUP($B$2:$B$457,'各區加權風險人口'!$C$2:$T$13,8,0)*5.5)</f>
        <v>0.6784162204</v>
      </c>
      <c r="K48" s="5">
        <f>if(VLOOKUP($B$2:$B$457,'各區加權風險人口'!$C$2:$T$13,9,0)=0,0,VLOOKUP($B$2:$B$457,'依個案研判日_台北市'!$C$2:$T$13,9,0)*'各里加權風險人口'!L48/VLOOKUP($B$2:$B$457,'各區加權風險人口'!$C$2:$T$13,9,0)*5.5)</f>
        <v>0.5814996175</v>
      </c>
      <c r="L48" s="5">
        <f>if(VLOOKUP($B$2:$B$457,'各區加權風險人口'!$C$2:$T$13,10,0)=0,0,VLOOKUP($B$2:$B$457,'依個案研判日_台北市'!$C$2:$T$13,10,0)*'各里加權風險人口'!M48/VLOOKUP($B$2:$B$457,'各區加權風險人口'!$C$2:$T$13,10,0)*5.5)</f>
        <v>0.1938332058</v>
      </c>
      <c r="M48" s="5">
        <f>if(VLOOKUP($B$2:$B$457,'各區加權風險人口'!$C$2:$T$13,11,0)=0,0,VLOOKUP($B$2:$B$457,'依個案研判日_台北市'!$C$2:$T$13,11,0)*'各里加權風險人口'!N48/VLOOKUP($B$2:$B$457,'各區加權風險人口'!$C$2:$T$13,11,0)*5.5)</f>
        <v>1.162999235</v>
      </c>
      <c r="N48" s="5">
        <f>if(VLOOKUP($B$2:$B$457,'各區加權風險人口'!$C$2:$T$13,12,0)=0,0,VLOOKUP($B$2:$B$457,'依個案研判日_台北市'!$C$2:$T$13,12,0)*'各里加權風險人口'!O48/VLOOKUP($B$2:$B$457,'各區加權風險人口'!$C$2:$T$13,12,0)*5.5)</f>
        <v>2.035248661</v>
      </c>
      <c r="O48" s="5">
        <f>if(VLOOKUP($B$2:$B$457,'各區加權風險人口'!$C$2:$T$13,13,0)=0,0,VLOOKUP($B$2:$B$457,'依個案研判日_台北市'!$C$2:$T$13,13,0)*'各里加權風險人口'!P48/VLOOKUP($B$2:$B$457,'各區加權風險人口'!$C$2:$T$13,13,0)*5.5)</f>
        <v>1.550665647</v>
      </c>
      <c r="P48" s="5">
        <f>if(VLOOKUP($B$2:$B$457,'各區加權風險人口'!$C$2:$T$13,14,0)=0,0,VLOOKUP($B$2:$B$457,'依個案研判日_台北市'!$C$2:$T$13,14,0)*'各里加權風險人口'!Q48/VLOOKUP($B$2:$B$457,'各區加權風險人口'!$C$2:$T$13,14,0)*5.5)</f>
        <v>3.198247896</v>
      </c>
      <c r="Q48" s="5">
        <f>if(VLOOKUP($B$2:$B$457,'各區加權風險人口'!$C$2:$T$13,15,0)=0,0,VLOOKUP($B$2:$B$457,'依個案研判日_台北市'!$C$2:$T$13,15,0)*'各里加權風險人口'!R48/VLOOKUP($B$2:$B$457,'各區加權風險人口'!$C$2:$T$13,15,0)*5.5)</f>
        <v>1.550665647</v>
      </c>
      <c r="R48" s="5">
        <f>if(VLOOKUP($B$2:$B$457,'各區加權風險人口'!$C$2:$T$13,16,0)=0,0,VLOOKUP($B$2:$B$457,'依個案研判日_台北市'!$C$2:$T$13,16,0)*'各里加權風險人口'!S48/VLOOKUP($B$2:$B$457,'各區加權風險人口'!$C$2:$T$13,16,0)*5.5)</f>
        <v>0.9691660291</v>
      </c>
      <c r="S48" s="5">
        <f>if(VLOOKUP($B$2:$B$457,'各區加權風險人口'!$C$2:$T$13,17,0)=0,0,VLOOKUP($B$2:$B$457,'依個案研判日_台北市'!$C$2:$T$13,17,0)*'各里加權風險人口'!T48/VLOOKUP($B$2:$B$457,'各區加權風險人口'!$C$2:$T$13,17,0)*5.5)</f>
        <v>0.9691660291</v>
      </c>
      <c r="T48" s="5">
        <f>if(VLOOKUP($B$2:$B$457,'各區加權風險人口'!$C$2:$T$13,18,0)=0,0,VLOOKUP($B$2:$B$457,'依個案研判日_台北市'!$C$2:$T$13,18,0)*'各里加權風險人口'!U48/VLOOKUP($B$2:$B$457,'各區加權風險人口'!$C$2:$T$13,18,0)*5.5)</f>
        <v>0.7753328233</v>
      </c>
    </row>
    <row r="49">
      <c r="A49" s="3">
        <v>6.3000020015E10</v>
      </c>
      <c r="B49" s="4" t="s">
        <v>37</v>
      </c>
      <c r="C49" s="4" t="s">
        <v>52</v>
      </c>
      <c r="D49" s="5">
        <f>if(VLOOKUP($B$2:$B$457,'各區加權風險人口'!$C$2:$T$13,2,0)=0,0,VLOOKUP($B$2:$B$457,'依個案研判日_台北市'!$C$2:$T$13,2,0)*'各里加權風險人口'!E49/VLOOKUP($B$2:$B$457,'各區加權風險人口'!$C$2:$T$13,2,0)*5.5)</f>
        <v>0</v>
      </c>
      <c r="E49" s="5">
        <f>if(VLOOKUP($B$2:$B$457,'各區加權風險人口'!$C$2:$T$13,3,0)=0,0,VLOOKUP($B$2:$B$457,'依個案研判日_台北市'!$C$2:$T$13,3,0)*'各里加權風險人口'!F49/VLOOKUP($B$2:$B$457,'各區加權風險人口'!$C$2:$T$13,3,0)*5.5)</f>
        <v>0.3142012549</v>
      </c>
      <c r="F49" s="5">
        <f>if(VLOOKUP($B$2:$B$457,'各區加權風險人口'!$C$2:$T$13,4,0)=0,0,VLOOKUP($B$2:$B$457,'依個案研判日_台北市'!$C$2:$T$13,4,0)*'各里加權風險人口'!G49/VLOOKUP($B$2:$B$457,'各區加權風險人口'!$C$2:$T$13,4,0)*5.5)</f>
        <v>0.4189350066</v>
      </c>
      <c r="G49" s="5">
        <f>if(VLOOKUP($B$2:$B$457,'各區加權風險人口'!$C$2:$T$13,5,0)=0,0,VLOOKUP($B$2:$B$457,'依個案研判日_台北市'!$C$2:$T$13,5,0)*'各里加權風險人口'!H49/VLOOKUP($B$2:$B$457,'各區加權風險人口'!$C$2:$T$13,5,0)*5.5)</f>
        <v>0.2094675033</v>
      </c>
      <c r="H49" s="5">
        <f>if(VLOOKUP($B$2:$B$457,'各區加權風險人口'!$C$2:$T$13,6,0)=0,0,VLOOKUP($B$2:$B$457,'依個案研判日_台北市'!$C$2:$T$13,6,0)*'各里加權風險人口'!I49/VLOOKUP($B$2:$B$457,'各區加權風險人口'!$C$2:$T$13,6,0)*5.5)</f>
        <v>0.9426037648</v>
      </c>
      <c r="I49" s="5">
        <f>if(VLOOKUP($B$2:$B$457,'各區加權風險人口'!$C$2:$T$13,7,0)=0,0,VLOOKUP($B$2:$B$457,'依個案研判日_台北市'!$C$2:$T$13,7,0)*'各里加權風險人口'!J49/VLOOKUP($B$2:$B$457,'各區加權風險人口'!$C$2:$T$13,7,0)*5.5)</f>
        <v>0.1047337516</v>
      </c>
      <c r="J49" s="5">
        <f>if(VLOOKUP($B$2:$B$457,'各區加權風險人口'!$C$2:$T$13,8,0)=0,0,VLOOKUP($B$2:$B$457,'依個案研判日_台北市'!$C$2:$T$13,8,0)*'各里加權風險人口'!K49/VLOOKUP($B$2:$B$457,'各區加權風險人口'!$C$2:$T$13,8,0)*5.5)</f>
        <v>0.7331362615</v>
      </c>
      <c r="K49" s="5">
        <f>if(VLOOKUP($B$2:$B$457,'各區加權風險人口'!$C$2:$T$13,9,0)=0,0,VLOOKUP($B$2:$B$457,'依個案研判日_台北市'!$C$2:$T$13,9,0)*'各里加權風險人口'!L49/VLOOKUP($B$2:$B$457,'各區加權風險人口'!$C$2:$T$13,9,0)*5.5)</f>
        <v>0.6284025098</v>
      </c>
      <c r="L49" s="5">
        <f>if(VLOOKUP($B$2:$B$457,'各區加權風險人口'!$C$2:$T$13,10,0)=0,0,VLOOKUP($B$2:$B$457,'依個案研判日_台北市'!$C$2:$T$13,10,0)*'各里加權風險人口'!M49/VLOOKUP($B$2:$B$457,'各區加權風險人口'!$C$2:$T$13,10,0)*5.5)</f>
        <v>0.2094675033</v>
      </c>
      <c r="M49" s="5">
        <f>if(VLOOKUP($B$2:$B$457,'各區加權風險人口'!$C$2:$T$13,11,0)=0,0,VLOOKUP($B$2:$B$457,'依個案研判日_台北市'!$C$2:$T$13,11,0)*'各里加權風險人口'!N49/VLOOKUP($B$2:$B$457,'各區加權風險人口'!$C$2:$T$13,11,0)*5.5)</f>
        <v>1.25680502</v>
      </c>
      <c r="N49" s="5">
        <f>if(VLOOKUP($B$2:$B$457,'各區加權風險人口'!$C$2:$T$13,12,0)=0,0,VLOOKUP($B$2:$B$457,'依個案研判日_台北市'!$C$2:$T$13,12,0)*'各里加權風險人口'!O49/VLOOKUP($B$2:$B$457,'各區加權風險人口'!$C$2:$T$13,12,0)*5.5)</f>
        <v>2.199408784</v>
      </c>
      <c r="O49" s="5">
        <f>if(VLOOKUP($B$2:$B$457,'各區加權風險人口'!$C$2:$T$13,13,0)=0,0,VLOOKUP($B$2:$B$457,'依個案研判日_台北市'!$C$2:$T$13,13,0)*'各里加權風險人口'!P49/VLOOKUP($B$2:$B$457,'各區加權風險人口'!$C$2:$T$13,13,0)*5.5)</f>
        <v>1.675740026</v>
      </c>
      <c r="P49" s="5">
        <f>if(VLOOKUP($B$2:$B$457,'各區加權風險人口'!$C$2:$T$13,14,0)=0,0,VLOOKUP($B$2:$B$457,'依個案研判日_台北市'!$C$2:$T$13,14,0)*'各里加權風險人口'!Q49/VLOOKUP($B$2:$B$457,'各區加權風險人口'!$C$2:$T$13,14,0)*5.5)</f>
        <v>3.456213804</v>
      </c>
      <c r="Q49" s="5">
        <f>if(VLOOKUP($B$2:$B$457,'各區加權風險人口'!$C$2:$T$13,15,0)=0,0,VLOOKUP($B$2:$B$457,'依個案研判日_台北市'!$C$2:$T$13,15,0)*'各里加權風險人口'!R49/VLOOKUP($B$2:$B$457,'各區加權風險人口'!$C$2:$T$13,15,0)*5.5)</f>
        <v>1.675740026</v>
      </c>
      <c r="R49" s="5">
        <f>if(VLOOKUP($B$2:$B$457,'各區加權風險人口'!$C$2:$T$13,16,0)=0,0,VLOOKUP($B$2:$B$457,'依個案研判日_台北市'!$C$2:$T$13,16,0)*'各里加權風險人口'!S49/VLOOKUP($B$2:$B$457,'各區加權風險人口'!$C$2:$T$13,16,0)*5.5)</f>
        <v>1.047337516</v>
      </c>
      <c r="S49" s="5">
        <f>if(VLOOKUP($B$2:$B$457,'各區加權風險人口'!$C$2:$T$13,17,0)=0,0,VLOOKUP($B$2:$B$457,'依個案研判日_台北市'!$C$2:$T$13,17,0)*'各里加權風險人口'!T49/VLOOKUP($B$2:$B$457,'各區加權風險人口'!$C$2:$T$13,17,0)*5.5)</f>
        <v>1.047337516</v>
      </c>
      <c r="T49" s="5">
        <f>if(VLOOKUP($B$2:$B$457,'各區加權風險人口'!$C$2:$T$13,18,0)=0,0,VLOOKUP($B$2:$B$457,'依個案研判日_台北市'!$C$2:$T$13,18,0)*'各里加權風險人口'!U49/VLOOKUP($B$2:$B$457,'各區加權風險人口'!$C$2:$T$13,18,0)*5.5)</f>
        <v>0.8378700131</v>
      </c>
    </row>
    <row r="50">
      <c r="A50" s="3">
        <v>6.3000020016E10</v>
      </c>
      <c r="B50" s="4" t="s">
        <v>37</v>
      </c>
      <c r="C50" s="4" t="s">
        <v>53</v>
      </c>
      <c r="D50" s="5">
        <f>if(VLOOKUP($B$2:$B$457,'各區加權風險人口'!$C$2:$T$13,2,0)=0,0,VLOOKUP($B$2:$B$457,'依個案研判日_台北市'!$C$2:$T$13,2,0)*'各里加權風險人口'!E50/VLOOKUP($B$2:$B$457,'各區加權風險人口'!$C$2:$T$13,2,0)*5.5)</f>
        <v>0</v>
      </c>
      <c r="E50" s="5">
        <f>if(VLOOKUP($B$2:$B$457,'各區加權風險人口'!$C$2:$T$13,3,0)=0,0,VLOOKUP($B$2:$B$457,'依個案研判日_台北市'!$C$2:$T$13,3,0)*'各里加權風險人口'!F50/VLOOKUP($B$2:$B$457,'各區加權風險人口'!$C$2:$T$13,3,0)*5.5)</f>
        <v>0.435567023</v>
      </c>
      <c r="F50" s="5">
        <f>if(VLOOKUP($B$2:$B$457,'各區加權風險人口'!$C$2:$T$13,4,0)=0,0,VLOOKUP($B$2:$B$457,'依個案研判日_台北市'!$C$2:$T$13,4,0)*'各里加權風險人口'!G50/VLOOKUP($B$2:$B$457,'各區加權風險人口'!$C$2:$T$13,4,0)*5.5)</f>
        <v>0.5807560306</v>
      </c>
      <c r="G50" s="5">
        <f>if(VLOOKUP($B$2:$B$457,'各區加權風險人口'!$C$2:$T$13,5,0)=0,0,VLOOKUP($B$2:$B$457,'依個案研判日_台北市'!$C$2:$T$13,5,0)*'各里加權風險人口'!H50/VLOOKUP($B$2:$B$457,'各區加權風險人口'!$C$2:$T$13,5,0)*5.5)</f>
        <v>0.2903780153</v>
      </c>
      <c r="H50" s="5">
        <f>if(VLOOKUP($B$2:$B$457,'各區加權風險人口'!$C$2:$T$13,6,0)=0,0,VLOOKUP($B$2:$B$457,'依個案研判日_台北市'!$C$2:$T$13,6,0)*'各里加權風險人口'!I50/VLOOKUP($B$2:$B$457,'各區加權風險人口'!$C$2:$T$13,6,0)*5.5)</f>
        <v>1.306701069</v>
      </c>
      <c r="I50" s="5">
        <f>if(VLOOKUP($B$2:$B$457,'各區加權風險人口'!$C$2:$T$13,7,0)=0,0,VLOOKUP($B$2:$B$457,'依個案研判日_台北市'!$C$2:$T$13,7,0)*'各里加權風險人口'!J50/VLOOKUP($B$2:$B$457,'各區加權風險人口'!$C$2:$T$13,7,0)*5.5)</f>
        <v>0.1451890077</v>
      </c>
      <c r="J50" s="5">
        <f>if(VLOOKUP($B$2:$B$457,'各區加權風險人口'!$C$2:$T$13,8,0)=0,0,VLOOKUP($B$2:$B$457,'依個案研判日_台北市'!$C$2:$T$13,8,0)*'各里加權風險人口'!K50/VLOOKUP($B$2:$B$457,'各區加權風險人口'!$C$2:$T$13,8,0)*5.5)</f>
        <v>1.016323054</v>
      </c>
      <c r="K50" s="5">
        <f>if(VLOOKUP($B$2:$B$457,'各區加權風險人口'!$C$2:$T$13,9,0)=0,0,VLOOKUP($B$2:$B$457,'依個案研判日_台北市'!$C$2:$T$13,9,0)*'各里加權風險人口'!L50/VLOOKUP($B$2:$B$457,'各區加權風險人口'!$C$2:$T$13,9,0)*5.5)</f>
        <v>0.8711340459</v>
      </c>
      <c r="L50" s="5">
        <f>if(VLOOKUP($B$2:$B$457,'各區加權風險人口'!$C$2:$T$13,10,0)=0,0,VLOOKUP($B$2:$B$457,'依個案研判日_台北市'!$C$2:$T$13,10,0)*'各里加權風險人口'!M50/VLOOKUP($B$2:$B$457,'各區加權風險人口'!$C$2:$T$13,10,0)*5.5)</f>
        <v>0.2903780153</v>
      </c>
      <c r="M50" s="5">
        <f>if(VLOOKUP($B$2:$B$457,'各區加權風險人口'!$C$2:$T$13,11,0)=0,0,VLOOKUP($B$2:$B$457,'依個案研判日_台北市'!$C$2:$T$13,11,0)*'各里加權風險人口'!N50/VLOOKUP($B$2:$B$457,'各區加權風險人口'!$C$2:$T$13,11,0)*5.5)</f>
        <v>1.742268092</v>
      </c>
      <c r="N50" s="5">
        <f>if(VLOOKUP($B$2:$B$457,'各區加權風險人口'!$C$2:$T$13,12,0)=0,0,VLOOKUP($B$2:$B$457,'依個案研判日_台北市'!$C$2:$T$13,12,0)*'各里加權風險人口'!O50/VLOOKUP($B$2:$B$457,'各區加權風險人口'!$C$2:$T$13,12,0)*5.5)</f>
        <v>3.048969161</v>
      </c>
      <c r="O50" s="5">
        <f>if(VLOOKUP($B$2:$B$457,'各區加權風險人口'!$C$2:$T$13,13,0)=0,0,VLOOKUP($B$2:$B$457,'依個案研判日_台北市'!$C$2:$T$13,13,0)*'各里加權風險人口'!P50/VLOOKUP($B$2:$B$457,'各區加權風險人口'!$C$2:$T$13,13,0)*5.5)</f>
        <v>2.323024123</v>
      </c>
      <c r="P50" s="5">
        <f>if(VLOOKUP($B$2:$B$457,'各區加權風險人口'!$C$2:$T$13,14,0)=0,0,VLOOKUP($B$2:$B$457,'依個案研判日_台北市'!$C$2:$T$13,14,0)*'各里加權風險人口'!Q50/VLOOKUP($B$2:$B$457,'各區加權風險人口'!$C$2:$T$13,14,0)*5.5)</f>
        <v>4.791237253</v>
      </c>
      <c r="Q50" s="5">
        <f>if(VLOOKUP($B$2:$B$457,'各區加權風險人口'!$C$2:$T$13,15,0)=0,0,VLOOKUP($B$2:$B$457,'依個案研判日_台北市'!$C$2:$T$13,15,0)*'各里加權風險人口'!R50/VLOOKUP($B$2:$B$457,'各區加權風險人口'!$C$2:$T$13,15,0)*5.5)</f>
        <v>2.323024123</v>
      </c>
      <c r="R50" s="5">
        <f>if(VLOOKUP($B$2:$B$457,'各區加權風險人口'!$C$2:$T$13,16,0)=0,0,VLOOKUP($B$2:$B$457,'依個案研判日_台北市'!$C$2:$T$13,16,0)*'各里加權風險人口'!S50/VLOOKUP($B$2:$B$457,'各區加權風險人口'!$C$2:$T$13,16,0)*5.5)</f>
        <v>1.451890077</v>
      </c>
      <c r="S50" s="5">
        <f>if(VLOOKUP($B$2:$B$457,'各區加權風險人口'!$C$2:$T$13,17,0)=0,0,VLOOKUP($B$2:$B$457,'依個案研判日_台北市'!$C$2:$T$13,17,0)*'各里加權風險人口'!T50/VLOOKUP($B$2:$B$457,'各區加權風險人口'!$C$2:$T$13,17,0)*5.5)</f>
        <v>1.451890077</v>
      </c>
      <c r="T50" s="5">
        <f>if(VLOOKUP($B$2:$B$457,'各區加權風險人口'!$C$2:$T$13,18,0)=0,0,VLOOKUP($B$2:$B$457,'依個案研判日_台北市'!$C$2:$T$13,18,0)*'各里加權風險人口'!U50/VLOOKUP($B$2:$B$457,'各區加權風險人口'!$C$2:$T$13,18,0)*5.5)</f>
        <v>1.161512061</v>
      </c>
    </row>
    <row r="51">
      <c r="A51" s="3">
        <v>6.3000020017E10</v>
      </c>
      <c r="B51" s="4" t="s">
        <v>37</v>
      </c>
      <c r="C51" s="4" t="s">
        <v>54</v>
      </c>
      <c r="D51" s="5">
        <f>if(VLOOKUP($B$2:$B$457,'各區加權風險人口'!$C$2:$T$13,2,0)=0,0,VLOOKUP($B$2:$B$457,'依個案研判日_台北市'!$C$2:$T$13,2,0)*'各里加權風險人口'!E51/VLOOKUP($B$2:$B$457,'各區加權風險人口'!$C$2:$T$13,2,0)*5.5)</f>
        <v>0</v>
      </c>
      <c r="E51" s="5">
        <f>if(VLOOKUP($B$2:$B$457,'各區加權風險人口'!$C$2:$T$13,3,0)=0,0,VLOOKUP($B$2:$B$457,'依個案研判日_台北市'!$C$2:$T$13,3,0)*'各里加權風險人口'!F51/VLOOKUP($B$2:$B$457,'各區加權風險人口'!$C$2:$T$13,3,0)*5.5)</f>
        <v>0.3988533625</v>
      </c>
      <c r="F51" s="5">
        <f>if(VLOOKUP($B$2:$B$457,'各區加權風險人口'!$C$2:$T$13,4,0)=0,0,VLOOKUP($B$2:$B$457,'依個案研判日_台北市'!$C$2:$T$13,4,0)*'各里加權風險人口'!G51/VLOOKUP($B$2:$B$457,'各區加權風險人口'!$C$2:$T$13,4,0)*5.5)</f>
        <v>0.5318044833</v>
      </c>
      <c r="G51" s="5">
        <f>if(VLOOKUP($B$2:$B$457,'各區加權風險人口'!$C$2:$T$13,5,0)=0,0,VLOOKUP($B$2:$B$457,'依個案研判日_台北市'!$C$2:$T$13,5,0)*'各里加權風險人口'!H51/VLOOKUP($B$2:$B$457,'各區加權風險人口'!$C$2:$T$13,5,0)*5.5)</f>
        <v>0.2659022417</v>
      </c>
      <c r="H51" s="5">
        <f>if(VLOOKUP($B$2:$B$457,'各區加權風險人口'!$C$2:$T$13,6,0)=0,0,VLOOKUP($B$2:$B$457,'依個案研判日_台北市'!$C$2:$T$13,6,0)*'各里加權風險人口'!I51/VLOOKUP($B$2:$B$457,'各區加權風險人口'!$C$2:$T$13,6,0)*5.5)</f>
        <v>1.196560087</v>
      </c>
      <c r="I51" s="5">
        <f>if(VLOOKUP($B$2:$B$457,'各區加權風險人口'!$C$2:$T$13,7,0)=0,0,VLOOKUP($B$2:$B$457,'依個案研判日_台北市'!$C$2:$T$13,7,0)*'各里加權風險人口'!J51/VLOOKUP($B$2:$B$457,'各區加權風險人口'!$C$2:$T$13,7,0)*5.5)</f>
        <v>0.1329511208</v>
      </c>
      <c r="J51" s="5">
        <f>if(VLOOKUP($B$2:$B$457,'各區加權風險人口'!$C$2:$T$13,8,0)=0,0,VLOOKUP($B$2:$B$457,'依個案研判日_台北市'!$C$2:$T$13,8,0)*'各里加權風險人口'!K51/VLOOKUP($B$2:$B$457,'各區加權風險人口'!$C$2:$T$13,8,0)*5.5)</f>
        <v>0.9306578458</v>
      </c>
      <c r="K51" s="5">
        <f>if(VLOOKUP($B$2:$B$457,'各區加權風險人口'!$C$2:$T$13,9,0)=0,0,VLOOKUP($B$2:$B$457,'依個案研判日_台北市'!$C$2:$T$13,9,0)*'各里加權風險人口'!L51/VLOOKUP($B$2:$B$457,'各區加權風險人口'!$C$2:$T$13,9,0)*5.5)</f>
        <v>0.797706725</v>
      </c>
      <c r="L51" s="5">
        <f>if(VLOOKUP($B$2:$B$457,'各區加權風險人口'!$C$2:$T$13,10,0)=0,0,VLOOKUP($B$2:$B$457,'依個案研判日_台北市'!$C$2:$T$13,10,0)*'各里加權風險人口'!M51/VLOOKUP($B$2:$B$457,'各區加權風險人口'!$C$2:$T$13,10,0)*5.5)</f>
        <v>0.2659022417</v>
      </c>
      <c r="M51" s="5">
        <f>if(VLOOKUP($B$2:$B$457,'各區加權風險人口'!$C$2:$T$13,11,0)=0,0,VLOOKUP($B$2:$B$457,'依個案研判日_台北市'!$C$2:$T$13,11,0)*'各里加權風險人口'!N51/VLOOKUP($B$2:$B$457,'各區加權風險人口'!$C$2:$T$13,11,0)*5.5)</f>
        <v>1.59541345</v>
      </c>
      <c r="N51" s="5">
        <f>if(VLOOKUP($B$2:$B$457,'各區加權風險人口'!$C$2:$T$13,12,0)=0,0,VLOOKUP($B$2:$B$457,'依個案研判日_台北市'!$C$2:$T$13,12,0)*'各里加權風險人口'!O51/VLOOKUP($B$2:$B$457,'各區加權風險人口'!$C$2:$T$13,12,0)*5.5)</f>
        <v>2.791973537</v>
      </c>
      <c r="O51" s="5">
        <f>if(VLOOKUP($B$2:$B$457,'各區加權風險人口'!$C$2:$T$13,13,0)=0,0,VLOOKUP($B$2:$B$457,'依個案研判日_台北市'!$C$2:$T$13,13,0)*'各里加權風險人口'!P51/VLOOKUP($B$2:$B$457,'各區加權風險人口'!$C$2:$T$13,13,0)*5.5)</f>
        <v>2.127217933</v>
      </c>
      <c r="P51" s="5">
        <f>if(VLOOKUP($B$2:$B$457,'各區加權風險人口'!$C$2:$T$13,14,0)=0,0,VLOOKUP($B$2:$B$457,'依個案研判日_台北市'!$C$2:$T$13,14,0)*'各里加權風險人口'!Q51/VLOOKUP($B$2:$B$457,'各區加權風險人口'!$C$2:$T$13,14,0)*5.5)</f>
        <v>4.387386987</v>
      </c>
      <c r="Q51" s="5">
        <f>if(VLOOKUP($B$2:$B$457,'各區加權風險人口'!$C$2:$T$13,15,0)=0,0,VLOOKUP($B$2:$B$457,'依個案研判日_台北市'!$C$2:$T$13,15,0)*'各里加權風險人口'!R51/VLOOKUP($B$2:$B$457,'各區加權風險人口'!$C$2:$T$13,15,0)*5.5)</f>
        <v>2.127217933</v>
      </c>
      <c r="R51" s="5">
        <f>if(VLOOKUP($B$2:$B$457,'各區加權風險人口'!$C$2:$T$13,16,0)=0,0,VLOOKUP($B$2:$B$457,'依個案研判日_台北市'!$C$2:$T$13,16,0)*'各里加權風險人口'!S51/VLOOKUP($B$2:$B$457,'各區加權風險人口'!$C$2:$T$13,16,0)*5.5)</f>
        <v>1.329511208</v>
      </c>
      <c r="S51" s="5">
        <f>if(VLOOKUP($B$2:$B$457,'各區加權風險人口'!$C$2:$T$13,17,0)=0,0,VLOOKUP($B$2:$B$457,'依個案研判日_台北市'!$C$2:$T$13,17,0)*'各里加權風險人口'!T51/VLOOKUP($B$2:$B$457,'各區加權風險人口'!$C$2:$T$13,17,0)*5.5)</f>
        <v>1.329511208</v>
      </c>
      <c r="T51" s="5">
        <f>if(VLOOKUP($B$2:$B$457,'各區加權風險人口'!$C$2:$T$13,18,0)=0,0,VLOOKUP($B$2:$B$457,'依個案研判日_台北市'!$C$2:$T$13,18,0)*'各里加權風險人口'!U51/VLOOKUP($B$2:$B$457,'各區加權風險人口'!$C$2:$T$13,18,0)*5.5)</f>
        <v>1.063608967</v>
      </c>
    </row>
    <row r="52">
      <c r="A52" s="3">
        <v>6.3000020018E10</v>
      </c>
      <c r="B52" s="4" t="s">
        <v>37</v>
      </c>
      <c r="C52" s="4" t="s">
        <v>55</v>
      </c>
      <c r="D52" s="5">
        <f>if(VLOOKUP($B$2:$B$457,'各區加權風險人口'!$C$2:$T$13,2,0)=0,0,VLOOKUP($B$2:$B$457,'依個案研判日_台北市'!$C$2:$T$13,2,0)*'各里加權風險人口'!E52/VLOOKUP($B$2:$B$457,'各區加權風險人口'!$C$2:$T$13,2,0)*5.5)</f>
        <v>0</v>
      </c>
      <c r="E52" s="5">
        <f>if(VLOOKUP($B$2:$B$457,'各區加權風險人口'!$C$2:$T$13,3,0)=0,0,VLOOKUP($B$2:$B$457,'依個案研判日_台北市'!$C$2:$T$13,3,0)*'各里加權風險人口'!F52/VLOOKUP($B$2:$B$457,'各區加權風險人口'!$C$2:$T$13,3,0)*5.5)</f>
        <v>0.3746732042</v>
      </c>
      <c r="F52" s="5">
        <f>if(VLOOKUP($B$2:$B$457,'各區加權風險人口'!$C$2:$T$13,4,0)=0,0,VLOOKUP($B$2:$B$457,'依個案研判日_台北市'!$C$2:$T$13,4,0)*'各里加權風險人口'!G52/VLOOKUP($B$2:$B$457,'各區加權風險人口'!$C$2:$T$13,4,0)*5.5)</f>
        <v>0.4995642723</v>
      </c>
      <c r="G52" s="5">
        <f>if(VLOOKUP($B$2:$B$457,'各區加權風險人口'!$C$2:$T$13,5,0)=0,0,VLOOKUP($B$2:$B$457,'依個案研判日_台北市'!$C$2:$T$13,5,0)*'各里加權風險人口'!H52/VLOOKUP($B$2:$B$457,'各區加權風險人口'!$C$2:$T$13,5,0)*5.5)</f>
        <v>0.2497821362</v>
      </c>
      <c r="H52" s="5">
        <f>if(VLOOKUP($B$2:$B$457,'各區加權風險人口'!$C$2:$T$13,6,0)=0,0,VLOOKUP($B$2:$B$457,'依個案研判日_台北市'!$C$2:$T$13,6,0)*'各里加權風險人口'!I52/VLOOKUP($B$2:$B$457,'各區加權風險人口'!$C$2:$T$13,6,0)*5.5)</f>
        <v>1.124019613</v>
      </c>
      <c r="I52" s="5">
        <f>if(VLOOKUP($B$2:$B$457,'各區加權風險人口'!$C$2:$T$13,7,0)=0,0,VLOOKUP($B$2:$B$457,'依個案研判日_台北市'!$C$2:$T$13,7,0)*'各里加權風險人口'!J52/VLOOKUP($B$2:$B$457,'各區加權風險人口'!$C$2:$T$13,7,0)*5.5)</f>
        <v>0.1248910681</v>
      </c>
      <c r="J52" s="5">
        <f>if(VLOOKUP($B$2:$B$457,'各區加權風險人口'!$C$2:$T$13,8,0)=0,0,VLOOKUP($B$2:$B$457,'依個案研判日_台北市'!$C$2:$T$13,8,0)*'各里加權風險人口'!K52/VLOOKUP($B$2:$B$457,'各區加權風險人口'!$C$2:$T$13,8,0)*5.5)</f>
        <v>0.8742374765</v>
      </c>
      <c r="K52" s="5">
        <f>if(VLOOKUP($B$2:$B$457,'各區加權風險人口'!$C$2:$T$13,9,0)=0,0,VLOOKUP($B$2:$B$457,'依個案研判日_台北市'!$C$2:$T$13,9,0)*'各里加權風險人口'!L52/VLOOKUP($B$2:$B$457,'各區加權風險人口'!$C$2:$T$13,9,0)*5.5)</f>
        <v>0.7493464085</v>
      </c>
      <c r="L52" s="5">
        <f>if(VLOOKUP($B$2:$B$457,'各區加權風險人口'!$C$2:$T$13,10,0)=0,0,VLOOKUP($B$2:$B$457,'依個案研判日_台北市'!$C$2:$T$13,10,0)*'各里加權風險人口'!M52/VLOOKUP($B$2:$B$457,'各區加權風險人口'!$C$2:$T$13,10,0)*5.5)</f>
        <v>0.2497821362</v>
      </c>
      <c r="M52" s="5">
        <f>if(VLOOKUP($B$2:$B$457,'各區加權風險人口'!$C$2:$T$13,11,0)=0,0,VLOOKUP($B$2:$B$457,'依個案研判日_台北市'!$C$2:$T$13,11,0)*'各里加權風險人口'!N52/VLOOKUP($B$2:$B$457,'各區加權風險人口'!$C$2:$T$13,11,0)*5.5)</f>
        <v>1.498692817</v>
      </c>
      <c r="N52" s="5">
        <f>if(VLOOKUP($B$2:$B$457,'各區加權風險人口'!$C$2:$T$13,12,0)=0,0,VLOOKUP($B$2:$B$457,'依個案研判日_台北市'!$C$2:$T$13,12,0)*'各里加權風險人口'!O52/VLOOKUP($B$2:$B$457,'各區加權風險人口'!$C$2:$T$13,12,0)*5.5)</f>
        <v>2.62271243</v>
      </c>
      <c r="O52" s="5">
        <f>if(VLOOKUP($B$2:$B$457,'各區加權風險人口'!$C$2:$T$13,13,0)=0,0,VLOOKUP($B$2:$B$457,'依個案研判日_台北市'!$C$2:$T$13,13,0)*'各里加權風險人口'!P52/VLOOKUP($B$2:$B$457,'各區加權風險人口'!$C$2:$T$13,13,0)*5.5)</f>
        <v>1.998257089</v>
      </c>
      <c r="P52" s="5">
        <f>if(VLOOKUP($B$2:$B$457,'各區加權風險人口'!$C$2:$T$13,14,0)=0,0,VLOOKUP($B$2:$B$457,'依個案研判日_台北市'!$C$2:$T$13,14,0)*'各里加權風險人口'!Q52/VLOOKUP($B$2:$B$457,'各區加權風險人口'!$C$2:$T$13,14,0)*5.5)</f>
        <v>4.121405247</v>
      </c>
      <c r="Q52" s="5">
        <f>if(VLOOKUP($B$2:$B$457,'各區加權風險人口'!$C$2:$T$13,15,0)=0,0,VLOOKUP($B$2:$B$457,'依個案研判日_台北市'!$C$2:$T$13,15,0)*'各里加權風險人口'!R52/VLOOKUP($B$2:$B$457,'各區加權風險人口'!$C$2:$T$13,15,0)*5.5)</f>
        <v>1.998257089</v>
      </c>
      <c r="R52" s="5">
        <f>if(VLOOKUP($B$2:$B$457,'各區加權風險人口'!$C$2:$T$13,16,0)=0,0,VLOOKUP($B$2:$B$457,'依個案研判日_台北市'!$C$2:$T$13,16,0)*'各里加權風險人口'!S52/VLOOKUP($B$2:$B$457,'各區加權風險人口'!$C$2:$T$13,16,0)*5.5)</f>
        <v>1.248910681</v>
      </c>
      <c r="S52" s="5">
        <f>if(VLOOKUP($B$2:$B$457,'各區加權風險人口'!$C$2:$T$13,17,0)=0,0,VLOOKUP($B$2:$B$457,'依個案研判日_台北市'!$C$2:$T$13,17,0)*'各里加權風險人口'!T52/VLOOKUP($B$2:$B$457,'各區加權風險人口'!$C$2:$T$13,17,0)*5.5)</f>
        <v>1.248910681</v>
      </c>
      <c r="T52" s="5">
        <f>if(VLOOKUP($B$2:$B$457,'各區加權風險人口'!$C$2:$T$13,18,0)=0,0,VLOOKUP($B$2:$B$457,'依個案研判日_台北市'!$C$2:$T$13,18,0)*'各里加權風險人口'!U52/VLOOKUP($B$2:$B$457,'各區加權風險人口'!$C$2:$T$13,18,0)*5.5)</f>
        <v>0.9991285446</v>
      </c>
    </row>
    <row r="53">
      <c r="A53" s="3">
        <v>6.3000020019E10</v>
      </c>
      <c r="B53" s="4" t="s">
        <v>37</v>
      </c>
      <c r="C53" s="4" t="s">
        <v>56</v>
      </c>
      <c r="D53" s="5">
        <f>if(VLOOKUP($B$2:$B$457,'各區加權風險人口'!$C$2:$T$13,2,0)=0,0,VLOOKUP($B$2:$B$457,'依個案研判日_台北市'!$C$2:$T$13,2,0)*'各里加權風險人口'!E53/VLOOKUP($B$2:$B$457,'各區加權風險人口'!$C$2:$T$13,2,0)*5.5)</f>
        <v>0</v>
      </c>
      <c r="E53" s="5">
        <f>if(VLOOKUP($B$2:$B$457,'各區加權風險人口'!$C$2:$T$13,3,0)=0,0,VLOOKUP($B$2:$B$457,'依個案研判日_台北市'!$C$2:$T$13,3,0)*'各里加權風險人口'!F53/VLOOKUP($B$2:$B$457,'各區加權風險人口'!$C$2:$T$13,3,0)*5.5)</f>
        <v>0.3327242918</v>
      </c>
      <c r="F53" s="5">
        <f>if(VLOOKUP($B$2:$B$457,'各區加權風險人口'!$C$2:$T$13,4,0)=0,0,VLOOKUP($B$2:$B$457,'依個案研判日_台北市'!$C$2:$T$13,4,0)*'各里加權風險人口'!G53/VLOOKUP($B$2:$B$457,'各區加權風險人口'!$C$2:$T$13,4,0)*5.5)</f>
        <v>0.4436323891</v>
      </c>
      <c r="G53" s="5">
        <f>if(VLOOKUP($B$2:$B$457,'各區加權風險人口'!$C$2:$T$13,5,0)=0,0,VLOOKUP($B$2:$B$457,'依個案研判日_台北市'!$C$2:$T$13,5,0)*'各里加權風險人口'!H53/VLOOKUP($B$2:$B$457,'各區加權風險人口'!$C$2:$T$13,5,0)*5.5)</f>
        <v>0.2218161946</v>
      </c>
      <c r="H53" s="5">
        <f>if(VLOOKUP($B$2:$B$457,'各區加權風險人口'!$C$2:$T$13,6,0)=0,0,VLOOKUP($B$2:$B$457,'依個案研判日_台北市'!$C$2:$T$13,6,0)*'各里加權風險人口'!I53/VLOOKUP($B$2:$B$457,'各區加權風險人口'!$C$2:$T$13,6,0)*5.5)</f>
        <v>0.9981728755</v>
      </c>
      <c r="I53" s="5">
        <f>if(VLOOKUP($B$2:$B$457,'各區加權風險人口'!$C$2:$T$13,7,0)=0,0,VLOOKUP($B$2:$B$457,'依個案研判日_台北市'!$C$2:$T$13,7,0)*'各里加權風險人口'!J53/VLOOKUP($B$2:$B$457,'各區加權風險人口'!$C$2:$T$13,7,0)*5.5)</f>
        <v>0.1109080973</v>
      </c>
      <c r="J53" s="5">
        <f>if(VLOOKUP($B$2:$B$457,'各區加權風險人口'!$C$2:$T$13,8,0)=0,0,VLOOKUP($B$2:$B$457,'依個案研判日_台北市'!$C$2:$T$13,8,0)*'各里加權風險人口'!K53/VLOOKUP($B$2:$B$457,'各區加權風險人口'!$C$2:$T$13,8,0)*5.5)</f>
        <v>0.7763566809</v>
      </c>
      <c r="K53" s="5">
        <f>if(VLOOKUP($B$2:$B$457,'各區加權風險人口'!$C$2:$T$13,9,0)=0,0,VLOOKUP($B$2:$B$457,'依個案研判日_台北市'!$C$2:$T$13,9,0)*'各里加權風險人口'!L53/VLOOKUP($B$2:$B$457,'各區加權風險人口'!$C$2:$T$13,9,0)*5.5)</f>
        <v>0.6654485837</v>
      </c>
      <c r="L53" s="5">
        <f>if(VLOOKUP($B$2:$B$457,'各區加權風險人口'!$C$2:$T$13,10,0)=0,0,VLOOKUP($B$2:$B$457,'依個案研判日_台北市'!$C$2:$T$13,10,0)*'各里加權風險人口'!M53/VLOOKUP($B$2:$B$457,'各區加權風險人口'!$C$2:$T$13,10,0)*5.5)</f>
        <v>0.2218161946</v>
      </c>
      <c r="M53" s="5">
        <f>if(VLOOKUP($B$2:$B$457,'各區加權風險人口'!$C$2:$T$13,11,0)=0,0,VLOOKUP($B$2:$B$457,'依個案研判日_台北市'!$C$2:$T$13,11,0)*'各里加權風險人口'!N53/VLOOKUP($B$2:$B$457,'各區加權風險人口'!$C$2:$T$13,11,0)*5.5)</f>
        <v>1.330897167</v>
      </c>
      <c r="N53" s="5">
        <f>if(VLOOKUP($B$2:$B$457,'各區加權風險人口'!$C$2:$T$13,12,0)=0,0,VLOOKUP($B$2:$B$457,'依個案研判日_台北市'!$C$2:$T$13,12,0)*'各里加權風險人口'!O53/VLOOKUP($B$2:$B$457,'各區加權風險人口'!$C$2:$T$13,12,0)*5.5)</f>
        <v>2.329070043</v>
      </c>
      <c r="O53" s="5">
        <f>if(VLOOKUP($B$2:$B$457,'各區加權風險人口'!$C$2:$T$13,13,0)=0,0,VLOOKUP($B$2:$B$457,'依個案研判日_台北市'!$C$2:$T$13,13,0)*'各里加權風險人口'!P53/VLOOKUP($B$2:$B$457,'各區加權風險人口'!$C$2:$T$13,13,0)*5.5)</f>
        <v>1.774529556</v>
      </c>
      <c r="P53" s="5">
        <f>if(VLOOKUP($B$2:$B$457,'各區加權風險人口'!$C$2:$T$13,14,0)=0,0,VLOOKUP($B$2:$B$457,'依個案研判日_台北市'!$C$2:$T$13,14,0)*'各里加權風險人口'!Q53/VLOOKUP($B$2:$B$457,'各區加權風險人口'!$C$2:$T$13,14,0)*5.5)</f>
        <v>3.65996721</v>
      </c>
      <c r="Q53" s="5">
        <f>if(VLOOKUP($B$2:$B$457,'各區加權風險人口'!$C$2:$T$13,15,0)=0,0,VLOOKUP($B$2:$B$457,'依個案研判日_台北市'!$C$2:$T$13,15,0)*'各里加權風險人口'!R53/VLOOKUP($B$2:$B$457,'各區加權風險人口'!$C$2:$T$13,15,0)*5.5)</f>
        <v>1.774529556</v>
      </c>
      <c r="R53" s="5">
        <f>if(VLOOKUP($B$2:$B$457,'各區加權風險人口'!$C$2:$T$13,16,0)=0,0,VLOOKUP($B$2:$B$457,'依個案研判日_台北市'!$C$2:$T$13,16,0)*'各里加權風險人口'!S53/VLOOKUP($B$2:$B$457,'各區加權風險人口'!$C$2:$T$13,16,0)*5.5)</f>
        <v>1.109080973</v>
      </c>
      <c r="S53" s="5">
        <f>if(VLOOKUP($B$2:$B$457,'各區加權風險人口'!$C$2:$T$13,17,0)=0,0,VLOOKUP($B$2:$B$457,'依個案研判日_台北市'!$C$2:$T$13,17,0)*'各里加權風險人口'!T53/VLOOKUP($B$2:$B$457,'各區加權風險人口'!$C$2:$T$13,17,0)*5.5)</f>
        <v>1.109080973</v>
      </c>
      <c r="T53" s="5">
        <f>if(VLOOKUP($B$2:$B$457,'各區加權風險人口'!$C$2:$T$13,18,0)=0,0,VLOOKUP($B$2:$B$457,'依個案研判日_台北市'!$C$2:$T$13,18,0)*'各里加權風險人口'!U53/VLOOKUP($B$2:$B$457,'各區加權風險人口'!$C$2:$T$13,18,0)*5.5)</f>
        <v>0.8872647782</v>
      </c>
    </row>
    <row r="54">
      <c r="A54" s="3">
        <v>6.300002002E10</v>
      </c>
      <c r="B54" s="4" t="s">
        <v>37</v>
      </c>
      <c r="C54" s="4" t="s">
        <v>57</v>
      </c>
      <c r="D54" s="5">
        <f>if(VLOOKUP($B$2:$B$457,'各區加權風險人口'!$C$2:$T$13,2,0)=0,0,VLOOKUP($B$2:$B$457,'依個案研判日_台北市'!$C$2:$T$13,2,0)*'各里加權風險人口'!E54/VLOOKUP($B$2:$B$457,'各區加權風險人口'!$C$2:$T$13,2,0)*5.5)</f>
        <v>0</v>
      </c>
      <c r="E54" s="5">
        <f>if(VLOOKUP($B$2:$B$457,'各區加權風險人口'!$C$2:$T$13,3,0)=0,0,VLOOKUP($B$2:$B$457,'依個案研判日_台北市'!$C$2:$T$13,3,0)*'各里加權風險人口'!F54/VLOOKUP($B$2:$B$457,'各區加權風險人口'!$C$2:$T$13,3,0)*5.5)</f>
        <v>0.6637704025</v>
      </c>
      <c r="F54" s="5">
        <f>if(VLOOKUP($B$2:$B$457,'各區加權風險人口'!$C$2:$T$13,4,0)=0,0,VLOOKUP($B$2:$B$457,'依個案研判日_台北市'!$C$2:$T$13,4,0)*'各里加權風險人口'!G54/VLOOKUP($B$2:$B$457,'各區加權風險人口'!$C$2:$T$13,4,0)*5.5)</f>
        <v>0.8850272033</v>
      </c>
      <c r="G54" s="5">
        <f>if(VLOOKUP($B$2:$B$457,'各區加權風險人口'!$C$2:$T$13,5,0)=0,0,VLOOKUP($B$2:$B$457,'依個案研判日_台北市'!$C$2:$T$13,5,0)*'各里加權風險人口'!H54/VLOOKUP($B$2:$B$457,'各區加權風險人口'!$C$2:$T$13,5,0)*5.5)</f>
        <v>0.4425136016</v>
      </c>
      <c r="H54" s="5">
        <f>if(VLOOKUP($B$2:$B$457,'各區加權風險人口'!$C$2:$T$13,6,0)=0,0,VLOOKUP($B$2:$B$457,'依個案研判日_台北市'!$C$2:$T$13,6,0)*'各里加權風險人口'!I54/VLOOKUP($B$2:$B$457,'各區加權風險人口'!$C$2:$T$13,6,0)*5.5)</f>
        <v>1.991311207</v>
      </c>
      <c r="I54" s="5">
        <f>if(VLOOKUP($B$2:$B$457,'各區加權風險人口'!$C$2:$T$13,7,0)=0,0,VLOOKUP($B$2:$B$457,'依個案研判日_台北市'!$C$2:$T$13,7,0)*'各里加權風險人口'!J54/VLOOKUP($B$2:$B$457,'各區加權風險人口'!$C$2:$T$13,7,0)*5.5)</f>
        <v>0.2212568008</v>
      </c>
      <c r="J54" s="5">
        <f>if(VLOOKUP($B$2:$B$457,'各區加權風險人口'!$C$2:$T$13,8,0)=0,0,VLOOKUP($B$2:$B$457,'依個案研判日_台北市'!$C$2:$T$13,8,0)*'各里加權風險人口'!K54/VLOOKUP($B$2:$B$457,'各區加權風險人口'!$C$2:$T$13,8,0)*5.5)</f>
        <v>1.548797606</v>
      </c>
      <c r="K54" s="5">
        <f>if(VLOOKUP($B$2:$B$457,'各區加權風險人口'!$C$2:$T$13,9,0)=0,0,VLOOKUP($B$2:$B$457,'依個案研判日_台北市'!$C$2:$T$13,9,0)*'各里加權風險人口'!L54/VLOOKUP($B$2:$B$457,'各區加權風險人口'!$C$2:$T$13,9,0)*5.5)</f>
        <v>1.327540805</v>
      </c>
      <c r="L54" s="5">
        <f>if(VLOOKUP($B$2:$B$457,'各區加權風險人口'!$C$2:$T$13,10,0)=0,0,VLOOKUP($B$2:$B$457,'依個案研判日_台北市'!$C$2:$T$13,10,0)*'各里加權風險人口'!M54/VLOOKUP($B$2:$B$457,'各區加權風險人口'!$C$2:$T$13,10,0)*5.5)</f>
        <v>0.4425136016</v>
      </c>
      <c r="M54" s="5">
        <f>if(VLOOKUP($B$2:$B$457,'各區加權風險人口'!$C$2:$T$13,11,0)=0,0,VLOOKUP($B$2:$B$457,'依個案研判日_台北市'!$C$2:$T$13,11,0)*'各里加權風險人口'!N54/VLOOKUP($B$2:$B$457,'各區加權風險人口'!$C$2:$T$13,11,0)*5.5)</f>
        <v>2.65508161</v>
      </c>
      <c r="N54" s="5">
        <f>if(VLOOKUP($B$2:$B$457,'各區加權風險人口'!$C$2:$T$13,12,0)=0,0,VLOOKUP($B$2:$B$457,'依個案研判日_台北市'!$C$2:$T$13,12,0)*'各里加權風險人口'!O54/VLOOKUP($B$2:$B$457,'各區加權風險人口'!$C$2:$T$13,12,0)*5.5)</f>
        <v>4.646392817</v>
      </c>
      <c r="O54" s="5">
        <f>if(VLOOKUP($B$2:$B$457,'各區加權風險人口'!$C$2:$T$13,13,0)=0,0,VLOOKUP($B$2:$B$457,'依個案研判日_台北市'!$C$2:$T$13,13,0)*'各里加權風險人口'!P54/VLOOKUP($B$2:$B$457,'各區加權風險人口'!$C$2:$T$13,13,0)*5.5)</f>
        <v>3.540108813</v>
      </c>
      <c r="P54" s="5">
        <f>if(VLOOKUP($B$2:$B$457,'各區加權風險人口'!$C$2:$T$13,14,0)=0,0,VLOOKUP($B$2:$B$457,'依個案研判日_台北市'!$C$2:$T$13,14,0)*'各里加權風險人口'!Q54/VLOOKUP($B$2:$B$457,'各區加權風險人口'!$C$2:$T$13,14,0)*5.5)</f>
        <v>7.301474427</v>
      </c>
      <c r="Q54" s="5">
        <f>if(VLOOKUP($B$2:$B$457,'各區加權風險人口'!$C$2:$T$13,15,0)=0,0,VLOOKUP($B$2:$B$457,'依個案研判日_台北市'!$C$2:$T$13,15,0)*'各里加權風險人口'!R54/VLOOKUP($B$2:$B$457,'各區加權風險人口'!$C$2:$T$13,15,0)*5.5)</f>
        <v>3.540108813</v>
      </c>
      <c r="R54" s="5">
        <f>if(VLOOKUP($B$2:$B$457,'各區加權風險人口'!$C$2:$T$13,16,0)=0,0,VLOOKUP($B$2:$B$457,'依個案研判日_台北市'!$C$2:$T$13,16,0)*'各里加權風險人口'!S54/VLOOKUP($B$2:$B$457,'各區加權風險人口'!$C$2:$T$13,16,0)*5.5)</f>
        <v>2.212568008</v>
      </c>
      <c r="S54" s="5">
        <f>if(VLOOKUP($B$2:$B$457,'各區加權風險人口'!$C$2:$T$13,17,0)=0,0,VLOOKUP($B$2:$B$457,'依個案研判日_台北市'!$C$2:$T$13,17,0)*'各里加權風險人口'!T54/VLOOKUP($B$2:$B$457,'各區加權風險人口'!$C$2:$T$13,17,0)*5.5)</f>
        <v>2.212568008</v>
      </c>
      <c r="T54" s="5">
        <f>if(VLOOKUP($B$2:$B$457,'各區加權風險人口'!$C$2:$T$13,18,0)=0,0,VLOOKUP($B$2:$B$457,'依個案研判日_台北市'!$C$2:$T$13,18,0)*'各里加權風險人口'!U54/VLOOKUP($B$2:$B$457,'各區加權風險人口'!$C$2:$T$13,18,0)*5.5)</f>
        <v>1.770054407</v>
      </c>
    </row>
    <row r="55">
      <c r="A55" s="3">
        <v>6.3000020021E10</v>
      </c>
      <c r="B55" s="4" t="s">
        <v>37</v>
      </c>
      <c r="C55" s="4" t="s">
        <v>58</v>
      </c>
      <c r="D55" s="5">
        <f>if(VLOOKUP($B$2:$B$457,'各區加權風險人口'!$C$2:$T$13,2,0)=0,0,VLOOKUP($B$2:$B$457,'依個案研判日_台北市'!$C$2:$T$13,2,0)*'各里加權風險人口'!E55/VLOOKUP($B$2:$B$457,'各區加權風險人口'!$C$2:$T$13,2,0)*5.5)</f>
        <v>0</v>
      </c>
      <c r="E55" s="5">
        <f>if(VLOOKUP($B$2:$B$457,'各區加權風險人口'!$C$2:$T$13,3,0)=0,0,VLOOKUP($B$2:$B$457,'依個案研判日_台北市'!$C$2:$T$13,3,0)*'各里加權風險人口'!F55/VLOOKUP($B$2:$B$457,'各區加權風險人口'!$C$2:$T$13,3,0)*5.5)</f>
        <v>0.1574834816</v>
      </c>
      <c r="F55" s="5">
        <f>if(VLOOKUP($B$2:$B$457,'各區加權風險人口'!$C$2:$T$13,4,0)=0,0,VLOOKUP($B$2:$B$457,'依個案研判日_台北市'!$C$2:$T$13,4,0)*'各里加權風險人口'!G55/VLOOKUP($B$2:$B$457,'各區加權風險人口'!$C$2:$T$13,4,0)*5.5)</f>
        <v>0.2099779755</v>
      </c>
      <c r="G55" s="5">
        <f>if(VLOOKUP($B$2:$B$457,'各區加權風險人口'!$C$2:$T$13,5,0)=0,0,VLOOKUP($B$2:$B$457,'依個案研判日_台北市'!$C$2:$T$13,5,0)*'各里加權風險人口'!H55/VLOOKUP($B$2:$B$457,'各區加權風險人口'!$C$2:$T$13,5,0)*5.5)</f>
        <v>0.1049889878</v>
      </c>
      <c r="H55" s="5">
        <f>if(VLOOKUP($B$2:$B$457,'各區加權風險人口'!$C$2:$T$13,6,0)=0,0,VLOOKUP($B$2:$B$457,'依個案研判日_台北市'!$C$2:$T$13,6,0)*'各里加權風險人口'!I55/VLOOKUP($B$2:$B$457,'各區加權風險人口'!$C$2:$T$13,6,0)*5.5)</f>
        <v>0.4724504449</v>
      </c>
      <c r="I55" s="5">
        <f>if(VLOOKUP($B$2:$B$457,'各區加權風險人口'!$C$2:$T$13,7,0)=0,0,VLOOKUP($B$2:$B$457,'依個案研判日_台北市'!$C$2:$T$13,7,0)*'各里加權風險人口'!J55/VLOOKUP($B$2:$B$457,'各區加權風險人口'!$C$2:$T$13,7,0)*5.5)</f>
        <v>0.05249449388</v>
      </c>
      <c r="J55" s="5">
        <f>if(VLOOKUP($B$2:$B$457,'各區加權風險人口'!$C$2:$T$13,8,0)=0,0,VLOOKUP($B$2:$B$457,'依個案研判日_台北市'!$C$2:$T$13,8,0)*'各里加權風險人口'!K55/VLOOKUP($B$2:$B$457,'各區加權風險人口'!$C$2:$T$13,8,0)*5.5)</f>
        <v>0.3674614572</v>
      </c>
      <c r="K55" s="5">
        <f>if(VLOOKUP($B$2:$B$457,'各區加權風險人口'!$C$2:$T$13,9,0)=0,0,VLOOKUP($B$2:$B$457,'依個案研判日_台北市'!$C$2:$T$13,9,0)*'各里加權風險人口'!L55/VLOOKUP($B$2:$B$457,'各區加權風險人口'!$C$2:$T$13,9,0)*5.5)</f>
        <v>0.3149669633</v>
      </c>
      <c r="L55" s="5">
        <f>if(VLOOKUP($B$2:$B$457,'各區加權風險人口'!$C$2:$T$13,10,0)=0,0,VLOOKUP($B$2:$B$457,'依個案研判日_台北市'!$C$2:$T$13,10,0)*'各里加權風險人口'!M55/VLOOKUP($B$2:$B$457,'各區加權風險人口'!$C$2:$T$13,10,0)*5.5)</f>
        <v>0.1049889878</v>
      </c>
      <c r="M55" s="5">
        <f>if(VLOOKUP($B$2:$B$457,'各區加權風險人口'!$C$2:$T$13,11,0)=0,0,VLOOKUP($B$2:$B$457,'依個案研判日_台北市'!$C$2:$T$13,11,0)*'各里加權風險人口'!N55/VLOOKUP($B$2:$B$457,'各區加權風險人口'!$C$2:$T$13,11,0)*5.5)</f>
        <v>0.6299339266</v>
      </c>
      <c r="N55" s="5">
        <f>if(VLOOKUP($B$2:$B$457,'各區加權風險人口'!$C$2:$T$13,12,0)=0,0,VLOOKUP($B$2:$B$457,'依個案研判日_台北市'!$C$2:$T$13,12,0)*'各里加權風險人口'!O55/VLOOKUP($B$2:$B$457,'各區加權風險人口'!$C$2:$T$13,12,0)*5.5)</f>
        <v>1.102384371</v>
      </c>
      <c r="O55" s="5">
        <f>if(VLOOKUP($B$2:$B$457,'各區加權風險人口'!$C$2:$T$13,13,0)=0,0,VLOOKUP($B$2:$B$457,'依個案研判日_台北市'!$C$2:$T$13,13,0)*'各里加權風險人口'!P55/VLOOKUP($B$2:$B$457,'各區加權風險人口'!$C$2:$T$13,13,0)*5.5)</f>
        <v>0.8399119021</v>
      </c>
      <c r="P55" s="5">
        <f>if(VLOOKUP($B$2:$B$457,'各區加權風險人口'!$C$2:$T$13,14,0)=0,0,VLOOKUP($B$2:$B$457,'依個案研判日_台北市'!$C$2:$T$13,14,0)*'各里加權風險人口'!Q55/VLOOKUP($B$2:$B$457,'各區加權風險人口'!$C$2:$T$13,14,0)*5.5)</f>
        <v>1.732318298</v>
      </c>
      <c r="Q55" s="5">
        <f>if(VLOOKUP($B$2:$B$457,'各區加權風險人口'!$C$2:$T$13,15,0)=0,0,VLOOKUP($B$2:$B$457,'依個案研判日_台北市'!$C$2:$T$13,15,0)*'各里加權風險人口'!R55/VLOOKUP($B$2:$B$457,'各區加權風險人口'!$C$2:$T$13,15,0)*5.5)</f>
        <v>0.8399119021</v>
      </c>
      <c r="R55" s="5">
        <f>if(VLOOKUP($B$2:$B$457,'各區加權風險人口'!$C$2:$T$13,16,0)=0,0,VLOOKUP($B$2:$B$457,'依個案研判日_台北市'!$C$2:$T$13,16,0)*'各里加權風險人口'!S55/VLOOKUP($B$2:$B$457,'各區加權風險人口'!$C$2:$T$13,16,0)*5.5)</f>
        <v>0.5249449388</v>
      </c>
      <c r="S55" s="5">
        <f>if(VLOOKUP($B$2:$B$457,'各區加權風險人口'!$C$2:$T$13,17,0)=0,0,VLOOKUP($B$2:$B$457,'依個案研判日_台北市'!$C$2:$T$13,17,0)*'各里加權風險人口'!T55/VLOOKUP($B$2:$B$457,'各區加權風險人口'!$C$2:$T$13,17,0)*5.5)</f>
        <v>0.5249449388</v>
      </c>
      <c r="T55" s="5">
        <f>if(VLOOKUP($B$2:$B$457,'各區加權風險人口'!$C$2:$T$13,18,0)=0,0,VLOOKUP($B$2:$B$457,'依個案研判日_台北市'!$C$2:$T$13,18,0)*'各里加權風險人口'!U55/VLOOKUP($B$2:$B$457,'各區加權風險人口'!$C$2:$T$13,18,0)*5.5)</f>
        <v>0.419955951</v>
      </c>
    </row>
    <row r="56">
      <c r="A56" s="3">
        <v>6.3000020022E10</v>
      </c>
      <c r="B56" s="4" t="s">
        <v>37</v>
      </c>
      <c r="C56" s="4" t="s">
        <v>59</v>
      </c>
      <c r="D56" s="5">
        <f>if(VLOOKUP($B$2:$B$457,'各區加權風險人口'!$C$2:$T$13,2,0)=0,0,VLOOKUP($B$2:$B$457,'依個案研判日_台北市'!$C$2:$T$13,2,0)*'各里加權風險人口'!E56/VLOOKUP($B$2:$B$457,'各區加權風險人口'!$C$2:$T$13,2,0)*5.5)</f>
        <v>0</v>
      </c>
      <c r="E56" s="5">
        <f>if(VLOOKUP($B$2:$B$457,'各區加權風險人口'!$C$2:$T$13,3,0)=0,0,VLOOKUP($B$2:$B$457,'依個案研判日_台北市'!$C$2:$T$13,3,0)*'各里加權風險人口'!F56/VLOOKUP($B$2:$B$457,'各區加權風險人口'!$C$2:$T$13,3,0)*5.5)</f>
        <v>0.5224051442</v>
      </c>
      <c r="F56" s="5">
        <f>if(VLOOKUP($B$2:$B$457,'各區加權風險人口'!$C$2:$T$13,4,0)=0,0,VLOOKUP($B$2:$B$457,'依個案研判日_台北市'!$C$2:$T$13,4,0)*'各里加權風險人口'!G56/VLOOKUP($B$2:$B$457,'各區加權風險人口'!$C$2:$T$13,4,0)*5.5)</f>
        <v>0.6965401923</v>
      </c>
      <c r="G56" s="5">
        <f>if(VLOOKUP($B$2:$B$457,'各區加權風險人口'!$C$2:$T$13,5,0)=0,0,VLOOKUP($B$2:$B$457,'依個案研判日_台北市'!$C$2:$T$13,5,0)*'各里加權風險人口'!H56/VLOOKUP($B$2:$B$457,'各區加權風險人口'!$C$2:$T$13,5,0)*5.5)</f>
        <v>0.3482700961</v>
      </c>
      <c r="H56" s="5">
        <f>if(VLOOKUP($B$2:$B$457,'各區加權風險人口'!$C$2:$T$13,6,0)=0,0,VLOOKUP($B$2:$B$457,'依個案研判日_台北市'!$C$2:$T$13,6,0)*'各里加權風險人口'!I56/VLOOKUP($B$2:$B$457,'各區加權風險人口'!$C$2:$T$13,6,0)*5.5)</f>
        <v>1.567215433</v>
      </c>
      <c r="I56" s="5">
        <f>if(VLOOKUP($B$2:$B$457,'各區加權風險人口'!$C$2:$T$13,7,0)=0,0,VLOOKUP($B$2:$B$457,'依個案研判日_台北市'!$C$2:$T$13,7,0)*'各里加權風險人口'!J56/VLOOKUP($B$2:$B$457,'各區加權風險人口'!$C$2:$T$13,7,0)*5.5)</f>
        <v>0.1741350481</v>
      </c>
      <c r="J56" s="5">
        <f>if(VLOOKUP($B$2:$B$457,'各區加權風險人口'!$C$2:$T$13,8,0)=0,0,VLOOKUP($B$2:$B$457,'依個案研判日_台北市'!$C$2:$T$13,8,0)*'各里加權風險人口'!K56/VLOOKUP($B$2:$B$457,'各區加權風險人口'!$C$2:$T$13,8,0)*5.5)</f>
        <v>1.218945336</v>
      </c>
      <c r="K56" s="5">
        <f>if(VLOOKUP($B$2:$B$457,'各區加權風險人口'!$C$2:$T$13,9,0)=0,0,VLOOKUP($B$2:$B$457,'依個案研判日_台北市'!$C$2:$T$13,9,0)*'各里加權風險人口'!L56/VLOOKUP($B$2:$B$457,'各區加權風險人口'!$C$2:$T$13,9,0)*5.5)</f>
        <v>1.044810288</v>
      </c>
      <c r="L56" s="5">
        <f>if(VLOOKUP($B$2:$B$457,'各區加權風險人口'!$C$2:$T$13,10,0)=0,0,VLOOKUP($B$2:$B$457,'依個案研判日_台北市'!$C$2:$T$13,10,0)*'各里加權風險人口'!M56/VLOOKUP($B$2:$B$457,'各區加權風險人口'!$C$2:$T$13,10,0)*5.5)</f>
        <v>0.3482700961</v>
      </c>
      <c r="M56" s="5">
        <f>if(VLOOKUP($B$2:$B$457,'各區加權風險人口'!$C$2:$T$13,11,0)=0,0,VLOOKUP($B$2:$B$457,'依個案研判日_台北市'!$C$2:$T$13,11,0)*'各里加權風險人口'!N56/VLOOKUP($B$2:$B$457,'各區加權風險人口'!$C$2:$T$13,11,0)*5.5)</f>
        <v>2.089620577</v>
      </c>
      <c r="N56" s="5">
        <f>if(VLOOKUP($B$2:$B$457,'各區加權風險人口'!$C$2:$T$13,12,0)=0,0,VLOOKUP($B$2:$B$457,'依個案研判日_台北市'!$C$2:$T$13,12,0)*'各里加權風險人口'!O56/VLOOKUP($B$2:$B$457,'各區加權風險人口'!$C$2:$T$13,12,0)*5.5)</f>
        <v>3.656836009</v>
      </c>
      <c r="O56" s="5">
        <f>if(VLOOKUP($B$2:$B$457,'各區加權風險人口'!$C$2:$T$13,13,0)=0,0,VLOOKUP($B$2:$B$457,'依個案研判日_台北市'!$C$2:$T$13,13,0)*'各里加權風險人口'!P56/VLOOKUP($B$2:$B$457,'各區加權風險人口'!$C$2:$T$13,13,0)*5.5)</f>
        <v>2.786160769</v>
      </c>
      <c r="P56" s="5">
        <f>if(VLOOKUP($B$2:$B$457,'各區加權風險人口'!$C$2:$T$13,14,0)=0,0,VLOOKUP($B$2:$B$457,'依個案研判日_台北市'!$C$2:$T$13,14,0)*'各里加權風險人口'!Q56/VLOOKUP($B$2:$B$457,'各區加權風險人口'!$C$2:$T$13,14,0)*5.5)</f>
        <v>5.746456586</v>
      </c>
      <c r="Q56" s="5">
        <f>if(VLOOKUP($B$2:$B$457,'各區加權風險人口'!$C$2:$T$13,15,0)=0,0,VLOOKUP($B$2:$B$457,'依個案研判日_台北市'!$C$2:$T$13,15,0)*'各里加權風險人口'!R56/VLOOKUP($B$2:$B$457,'各區加權風險人口'!$C$2:$T$13,15,0)*5.5)</f>
        <v>2.786160769</v>
      </c>
      <c r="R56" s="5">
        <f>if(VLOOKUP($B$2:$B$457,'各區加權風險人口'!$C$2:$T$13,16,0)=0,0,VLOOKUP($B$2:$B$457,'依個案研判日_台北市'!$C$2:$T$13,16,0)*'各里加權風險人口'!S56/VLOOKUP($B$2:$B$457,'各區加權風險人口'!$C$2:$T$13,16,0)*5.5)</f>
        <v>1.741350481</v>
      </c>
      <c r="S56" s="5">
        <f>if(VLOOKUP($B$2:$B$457,'各區加權風險人口'!$C$2:$T$13,17,0)=0,0,VLOOKUP($B$2:$B$457,'依個案研判日_台北市'!$C$2:$T$13,17,0)*'各里加權風險人口'!T56/VLOOKUP($B$2:$B$457,'各區加權風險人口'!$C$2:$T$13,17,0)*5.5)</f>
        <v>1.741350481</v>
      </c>
      <c r="T56" s="5">
        <f>if(VLOOKUP($B$2:$B$457,'各區加權風險人口'!$C$2:$T$13,18,0)=0,0,VLOOKUP($B$2:$B$457,'依個案研判日_台北市'!$C$2:$T$13,18,0)*'各里加權風險人口'!U56/VLOOKUP($B$2:$B$457,'各區加權風險人口'!$C$2:$T$13,18,0)*5.5)</f>
        <v>1.393080385</v>
      </c>
    </row>
    <row r="57">
      <c r="A57" s="3">
        <v>6.3000020023E10</v>
      </c>
      <c r="B57" s="4" t="s">
        <v>37</v>
      </c>
      <c r="C57" s="4" t="s">
        <v>60</v>
      </c>
      <c r="D57" s="5">
        <f>if(VLOOKUP($B$2:$B$457,'各區加權風險人口'!$C$2:$T$13,2,0)=0,0,VLOOKUP($B$2:$B$457,'依個案研判日_台北市'!$C$2:$T$13,2,0)*'各里加權風險人口'!E57/VLOOKUP($B$2:$B$457,'各區加權風險人口'!$C$2:$T$13,2,0)*5.5)</f>
        <v>0</v>
      </c>
      <c r="E57" s="5">
        <f>if(VLOOKUP($B$2:$B$457,'各區加權風險人口'!$C$2:$T$13,3,0)=0,0,VLOOKUP($B$2:$B$457,'依個案研判日_台北市'!$C$2:$T$13,3,0)*'各里加權風險人口'!F57/VLOOKUP($B$2:$B$457,'各區加權風險人口'!$C$2:$T$13,3,0)*5.5)</f>
        <v>0.363761873</v>
      </c>
      <c r="F57" s="5">
        <f>if(VLOOKUP($B$2:$B$457,'各區加權風險人口'!$C$2:$T$13,4,0)=0,0,VLOOKUP($B$2:$B$457,'依個案研判日_台北市'!$C$2:$T$13,4,0)*'各里加權風險人口'!G57/VLOOKUP($B$2:$B$457,'各區加權風險人口'!$C$2:$T$13,4,0)*5.5)</f>
        <v>0.4850158306</v>
      </c>
      <c r="G57" s="5">
        <f>if(VLOOKUP($B$2:$B$457,'各區加權風險人口'!$C$2:$T$13,5,0)=0,0,VLOOKUP($B$2:$B$457,'依個案研判日_台北市'!$C$2:$T$13,5,0)*'各里加權風險人口'!H57/VLOOKUP($B$2:$B$457,'各區加權風險人口'!$C$2:$T$13,5,0)*5.5)</f>
        <v>0.2425079153</v>
      </c>
      <c r="H57" s="5">
        <f>if(VLOOKUP($B$2:$B$457,'各區加權風險人口'!$C$2:$T$13,6,0)=0,0,VLOOKUP($B$2:$B$457,'依個案研判日_台北市'!$C$2:$T$13,6,0)*'各里加權風險人口'!I57/VLOOKUP($B$2:$B$457,'各區加權風險人口'!$C$2:$T$13,6,0)*5.5)</f>
        <v>1.091285619</v>
      </c>
      <c r="I57" s="5">
        <f>if(VLOOKUP($B$2:$B$457,'各區加權風險人口'!$C$2:$T$13,7,0)=0,0,VLOOKUP($B$2:$B$457,'依個案研判日_台北市'!$C$2:$T$13,7,0)*'各里加權風險人口'!J57/VLOOKUP($B$2:$B$457,'各區加權風險人口'!$C$2:$T$13,7,0)*5.5)</f>
        <v>0.1212539577</v>
      </c>
      <c r="J57" s="5">
        <f>if(VLOOKUP($B$2:$B$457,'各區加權風險人口'!$C$2:$T$13,8,0)=0,0,VLOOKUP($B$2:$B$457,'依個案研判日_台北市'!$C$2:$T$13,8,0)*'各里加權風險人口'!K57/VLOOKUP($B$2:$B$457,'各區加權風險人口'!$C$2:$T$13,8,0)*5.5)</f>
        <v>0.8487777036</v>
      </c>
      <c r="K57" s="5">
        <f>if(VLOOKUP($B$2:$B$457,'各區加權風險人口'!$C$2:$T$13,9,0)=0,0,VLOOKUP($B$2:$B$457,'依個案研判日_台北市'!$C$2:$T$13,9,0)*'各里加權風險人口'!L57/VLOOKUP($B$2:$B$457,'各區加權風險人口'!$C$2:$T$13,9,0)*5.5)</f>
        <v>0.7275237459</v>
      </c>
      <c r="L57" s="5">
        <f>if(VLOOKUP($B$2:$B$457,'各區加權風險人口'!$C$2:$T$13,10,0)=0,0,VLOOKUP($B$2:$B$457,'依個案研判日_台北市'!$C$2:$T$13,10,0)*'各里加權風險人口'!M57/VLOOKUP($B$2:$B$457,'各區加權風險人口'!$C$2:$T$13,10,0)*5.5)</f>
        <v>0.2425079153</v>
      </c>
      <c r="M57" s="5">
        <f>if(VLOOKUP($B$2:$B$457,'各區加權風險人口'!$C$2:$T$13,11,0)=0,0,VLOOKUP($B$2:$B$457,'依個案研判日_台北市'!$C$2:$T$13,11,0)*'各里加權風險人口'!N57/VLOOKUP($B$2:$B$457,'各區加權風險人口'!$C$2:$T$13,11,0)*5.5)</f>
        <v>1.455047492</v>
      </c>
      <c r="N57" s="5">
        <f>if(VLOOKUP($B$2:$B$457,'各區加權風險人口'!$C$2:$T$13,12,0)=0,0,VLOOKUP($B$2:$B$457,'依個案研判日_台北市'!$C$2:$T$13,12,0)*'各里加權風險人口'!O57/VLOOKUP($B$2:$B$457,'各區加權風險人口'!$C$2:$T$13,12,0)*5.5)</f>
        <v>2.546333111</v>
      </c>
      <c r="O57" s="5">
        <f>if(VLOOKUP($B$2:$B$457,'各區加權風險人口'!$C$2:$T$13,13,0)=0,0,VLOOKUP($B$2:$B$457,'依個案研判日_台北市'!$C$2:$T$13,13,0)*'各里加權風險人口'!P57/VLOOKUP($B$2:$B$457,'各區加權風險人口'!$C$2:$T$13,13,0)*5.5)</f>
        <v>1.940063322</v>
      </c>
      <c r="P57" s="5">
        <f>if(VLOOKUP($B$2:$B$457,'各區加權風險人口'!$C$2:$T$13,14,0)=0,0,VLOOKUP($B$2:$B$457,'依個案研判日_台北市'!$C$2:$T$13,14,0)*'各里加權風險人口'!Q57/VLOOKUP($B$2:$B$457,'各區加權風險人口'!$C$2:$T$13,14,0)*5.5)</f>
        <v>4.001380603</v>
      </c>
      <c r="Q57" s="5">
        <f>if(VLOOKUP($B$2:$B$457,'各區加權風險人口'!$C$2:$T$13,15,0)=0,0,VLOOKUP($B$2:$B$457,'依個案研判日_台北市'!$C$2:$T$13,15,0)*'各里加權風險人口'!R57/VLOOKUP($B$2:$B$457,'各區加權風險人口'!$C$2:$T$13,15,0)*5.5)</f>
        <v>1.940063322</v>
      </c>
      <c r="R57" s="5">
        <f>if(VLOOKUP($B$2:$B$457,'各區加權風險人口'!$C$2:$T$13,16,0)=0,0,VLOOKUP($B$2:$B$457,'依個案研判日_台北市'!$C$2:$T$13,16,0)*'各里加權風險人口'!S57/VLOOKUP($B$2:$B$457,'各區加權風險人口'!$C$2:$T$13,16,0)*5.5)</f>
        <v>1.212539577</v>
      </c>
      <c r="S57" s="5">
        <f>if(VLOOKUP($B$2:$B$457,'各區加權風險人口'!$C$2:$T$13,17,0)=0,0,VLOOKUP($B$2:$B$457,'依個案研判日_台北市'!$C$2:$T$13,17,0)*'各里加權風險人口'!T57/VLOOKUP($B$2:$B$457,'各區加權風險人口'!$C$2:$T$13,17,0)*5.5)</f>
        <v>1.212539577</v>
      </c>
      <c r="T57" s="5">
        <f>if(VLOOKUP($B$2:$B$457,'各區加權風險人口'!$C$2:$T$13,18,0)=0,0,VLOOKUP($B$2:$B$457,'依個案研判日_台北市'!$C$2:$T$13,18,0)*'各里加權風險人口'!U57/VLOOKUP($B$2:$B$457,'各區加權風險人口'!$C$2:$T$13,18,0)*5.5)</f>
        <v>0.9700316612</v>
      </c>
    </row>
    <row r="58">
      <c r="A58" s="3">
        <v>6.3000020024E10</v>
      </c>
      <c r="B58" s="4" t="s">
        <v>37</v>
      </c>
      <c r="C58" s="4" t="s">
        <v>61</v>
      </c>
      <c r="D58" s="5">
        <f>if(VLOOKUP($B$2:$B$457,'各區加權風險人口'!$C$2:$T$13,2,0)=0,0,VLOOKUP($B$2:$B$457,'依個案研判日_台北市'!$C$2:$T$13,2,0)*'各里加權風險人口'!E58/VLOOKUP($B$2:$B$457,'各區加權風險人口'!$C$2:$T$13,2,0)*5.5)</f>
        <v>0</v>
      </c>
      <c r="E58" s="5">
        <f>if(VLOOKUP($B$2:$B$457,'各區加權風險人口'!$C$2:$T$13,3,0)=0,0,VLOOKUP($B$2:$B$457,'依個案研判日_台北市'!$C$2:$T$13,3,0)*'各里加權風險人口'!F58/VLOOKUP($B$2:$B$457,'各區加權風險人口'!$C$2:$T$13,3,0)*5.5)</f>
        <v>0.3263755048</v>
      </c>
      <c r="F58" s="5">
        <f>if(VLOOKUP($B$2:$B$457,'各區加權風險人口'!$C$2:$T$13,4,0)=0,0,VLOOKUP($B$2:$B$457,'依個案研判日_台北市'!$C$2:$T$13,4,0)*'各里加權風險人口'!G58/VLOOKUP($B$2:$B$457,'各區加權風險人口'!$C$2:$T$13,4,0)*5.5)</f>
        <v>0.4351673398</v>
      </c>
      <c r="G58" s="5">
        <f>if(VLOOKUP($B$2:$B$457,'各區加權風險人口'!$C$2:$T$13,5,0)=0,0,VLOOKUP($B$2:$B$457,'依個案研判日_台北市'!$C$2:$T$13,5,0)*'各里加權風險人口'!H58/VLOOKUP($B$2:$B$457,'各區加權風險人口'!$C$2:$T$13,5,0)*5.5)</f>
        <v>0.2175836699</v>
      </c>
      <c r="H58" s="5">
        <f>if(VLOOKUP($B$2:$B$457,'各區加權風險人口'!$C$2:$T$13,6,0)=0,0,VLOOKUP($B$2:$B$457,'依個案研判日_台北市'!$C$2:$T$13,6,0)*'各里加權風險人口'!I58/VLOOKUP($B$2:$B$457,'各區加權風險人口'!$C$2:$T$13,6,0)*5.5)</f>
        <v>0.9791265145</v>
      </c>
      <c r="I58" s="5">
        <f>if(VLOOKUP($B$2:$B$457,'各區加權風險人口'!$C$2:$T$13,7,0)=0,0,VLOOKUP($B$2:$B$457,'依個案研判日_台北市'!$C$2:$T$13,7,0)*'各里加權風險人口'!J58/VLOOKUP($B$2:$B$457,'各區加權風險人口'!$C$2:$T$13,7,0)*5.5)</f>
        <v>0.1087918349</v>
      </c>
      <c r="J58" s="5">
        <f>if(VLOOKUP($B$2:$B$457,'各區加權風險人口'!$C$2:$T$13,8,0)=0,0,VLOOKUP($B$2:$B$457,'依個案研判日_台北市'!$C$2:$T$13,8,0)*'各里加權風險人口'!K58/VLOOKUP($B$2:$B$457,'各區加權風險人口'!$C$2:$T$13,8,0)*5.5)</f>
        <v>0.7615428446</v>
      </c>
      <c r="K58" s="5">
        <f>if(VLOOKUP($B$2:$B$457,'各區加權風險人口'!$C$2:$T$13,9,0)=0,0,VLOOKUP($B$2:$B$457,'依個案研判日_台北市'!$C$2:$T$13,9,0)*'各里加權風險人口'!L58/VLOOKUP($B$2:$B$457,'各區加權風險人口'!$C$2:$T$13,9,0)*5.5)</f>
        <v>0.6527510097</v>
      </c>
      <c r="L58" s="5">
        <f>if(VLOOKUP($B$2:$B$457,'各區加權風險人口'!$C$2:$T$13,10,0)=0,0,VLOOKUP($B$2:$B$457,'依個案研判日_台北市'!$C$2:$T$13,10,0)*'各里加權風險人口'!M58/VLOOKUP($B$2:$B$457,'各區加權風險人口'!$C$2:$T$13,10,0)*5.5)</f>
        <v>0.2175836699</v>
      </c>
      <c r="M58" s="5">
        <f>if(VLOOKUP($B$2:$B$457,'各區加權風險人口'!$C$2:$T$13,11,0)=0,0,VLOOKUP($B$2:$B$457,'依個案研判日_台北市'!$C$2:$T$13,11,0)*'各里加權風險人口'!N58/VLOOKUP($B$2:$B$457,'各區加權風險人口'!$C$2:$T$13,11,0)*5.5)</f>
        <v>1.305502019</v>
      </c>
      <c r="N58" s="5">
        <f>if(VLOOKUP($B$2:$B$457,'各區加權風險人口'!$C$2:$T$13,12,0)=0,0,VLOOKUP($B$2:$B$457,'依個案研判日_台北市'!$C$2:$T$13,12,0)*'各里加權風險人口'!O58/VLOOKUP($B$2:$B$457,'各區加權風險人口'!$C$2:$T$13,12,0)*5.5)</f>
        <v>2.284628534</v>
      </c>
      <c r="O58" s="5">
        <f>if(VLOOKUP($B$2:$B$457,'各區加權風險人口'!$C$2:$T$13,13,0)=0,0,VLOOKUP($B$2:$B$457,'依個案研判日_台北市'!$C$2:$T$13,13,0)*'各里加權風險人口'!P58/VLOOKUP($B$2:$B$457,'各區加權風險人口'!$C$2:$T$13,13,0)*5.5)</f>
        <v>1.740669359</v>
      </c>
      <c r="P58" s="5">
        <f>if(VLOOKUP($B$2:$B$457,'各區加權風險人口'!$C$2:$T$13,14,0)=0,0,VLOOKUP($B$2:$B$457,'依個案研判日_台北市'!$C$2:$T$13,14,0)*'各里加權風險人口'!Q58/VLOOKUP($B$2:$B$457,'各區加權風險人口'!$C$2:$T$13,14,0)*5.5)</f>
        <v>3.590130553</v>
      </c>
      <c r="Q58" s="5">
        <f>if(VLOOKUP($B$2:$B$457,'各區加權風險人口'!$C$2:$T$13,15,0)=0,0,VLOOKUP($B$2:$B$457,'依個案研判日_台北市'!$C$2:$T$13,15,0)*'各里加權風險人口'!R58/VLOOKUP($B$2:$B$457,'各區加權風險人口'!$C$2:$T$13,15,0)*5.5)</f>
        <v>1.740669359</v>
      </c>
      <c r="R58" s="5">
        <f>if(VLOOKUP($B$2:$B$457,'各區加權風險人口'!$C$2:$T$13,16,0)=0,0,VLOOKUP($B$2:$B$457,'依個案研判日_台北市'!$C$2:$T$13,16,0)*'各里加權風險人口'!S58/VLOOKUP($B$2:$B$457,'各區加權風險人口'!$C$2:$T$13,16,0)*5.5)</f>
        <v>1.087918349</v>
      </c>
      <c r="S58" s="5">
        <f>if(VLOOKUP($B$2:$B$457,'各區加權風險人口'!$C$2:$T$13,17,0)=0,0,VLOOKUP($B$2:$B$457,'依個案研判日_台北市'!$C$2:$T$13,17,0)*'各里加權風險人口'!T58/VLOOKUP($B$2:$B$457,'各區加權風險人口'!$C$2:$T$13,17,0)*5.5)</f>
        <v>1.087918349</v>
      </c>
      <c r="T58" s="5">
        <f>if(VLOOKUP($B$2:$B$457,'各區加權風險人口'!$C$2:$T$13,18,0)=0,0,VLOOKUP($B$2:$B$457,'依個案研判日_台北市'!$C$2:$T$13,18,0)*'各里加權風險人口'!U58/VLOOKUP($B$2:$B$457,'各區加權風險人口'!$C$2:$T$13,18,0)*5.5)</f>
        <v>0.8703346796</v>
      </c>
    </row>
    <row r="59">
      <c r="A59" s="3">
        <v>6.3000020025E10</v>
      </c>
      <c r="B59" s="4" t="s">
        <v>37</v>
      </c>
      <c r="C59" s="4" t="s">
        <v>62</v>
      </c>
      <c r="D59" s="5">
        <f>if(VLOOKUP($B$2:$B$457,'各區加權風險人口'!$C$2:$T$13,2,0)=0,0,VLOOKUP($B$2:$B$457,'依個案研判日_台北市'!$C$2:$T$13,2,0)*'各里加權風險人口'!E59/VLOOKUP($B$2:$B$457,'各區加權風險人口'!$C$2:$T$13,2,0)*5.5)</f>
        <v>0</v>
      </c>
      <c r="E59" s="5">
        <f>if(VLOOKUP($B$2:$B$457,'各區加權風險人口'!$C$2:$T$13,3,0)=0,0,VLOOKUP($B$2:$B$457,'依個案研判日_台北市'!$C$2:$T$13,3,0)*'各里加權風險人口'!F59/VLOOKUP($B$2:$B$457,'各區加權風險人口'!$C$2:$T$13,3,0)*5.5)</f>
        <v>0.6109084099</v>
      </c>
      <c r="F59" s="5">
        <f>if(VLOOKUP($B$2:$B$457,'各區加權風險人口'!$C$2:$T$13,4,0)=0,0,VLOOKUP($B$2:$B$457,'依個案研判日_台北市'!$C$2:$T$13,4,0)*'各里加權風險人口'!G59/VLOOKUP($B$2:$B$457,'各區加權風險人口'!$C$2:$T$13,4,0)*5.5)</f>
        <v>0.8145445466</v>
      </c>
      <c r="G59" s="5">
        <f>if(VLOOKUP($B$2:$B$457,'各區加權風險人口'!$C$2:$T$13,5,0)=0,0,VLOOKUP($B$2:$B$457,'依個案研判日_台北市'!$C$2:$T$13,5,0)*'各里加權風險人口'!H59/VLOOKUP($B$2:$B$457,'各區加權風險人口'!$C$2:$T$13,5,0)*5.5)</f>
        <v>0.4072722733</v>
      </c>
      <c r="H59" s="5">
        <f>if(VLOOKUP($B$2:$B$457,'各區加權風險人口'!$C$2:$T$13,6,0)=0,0,VLOOKUP($B$2:$B$457,'依個案研判日_台北市'!$C$2:$T$13,6,0)*'各里加權風險人口'!I59/VLOOKUP($B$2:$B$457,'各區加權風險人口'!$C$2:$T$13,6,0)*5.5)</f>
        <v>1.83272523</v>
      </c>
      <c r="I59" s="5">
        <f>if(VLOOKUP($B$2:$B$457,'各區加權風險人口'!$C$2:$T$13,7,0)=0,0,VLOOKUP($B$2:$B$457,'依個案研判日_台北市'!$C$2:$T$13,7,0)*'各里加權風險人口'!J59/VLOOKUP($B$2:$B$457,'各區加權風險人口'!$C$2:$T$13,7,0)*5.5)</f>
        <v>0.2036361366</v>
      </c>
      <c r="J59" s="5">
        <f>if(VLOOKUP($B$2:$B$457,'各區加權風險人口'!$C$2:$T$13,8,0)=0,0,VLOOKUP($B$2:$B$457,'依個案研判日_台北市'!$C$2:$T$13,8,0)*'各里加權風險人口'!K59/VLOOKUP($B$2:$B$457,'各區加權風險人口'!$C$2:$T$13,8,0)*5.5)</f>
        <v>1.425452957</v>
      </c>
      <c r="K59" s="5">
        <f>if(VLOOKUP($B$2:$B$457,'各區加權風險人口'!$C$2:$T$13,9,0)=0,0,VLOOKUP($B$2:$B$457,'依個案研判日_台北市'!$C$2:$T$13,9,0)*'各里加權風險人口'!L59/VLOOKUP($B$2:$B$457,'各區加權風險人口'!$C$2:$T$13,9,0)*5.5)</f>
        <v>1.22181682</v>
      </c>
      <c r="L59" s="5">
        <f>if(VLOOKUP($B$2:$B$457,'各區加權風險人口'!$C$2:$T$13,10,0)=0,0,VLOOKUP($B$2:$B$457,'依個案研判日_台北市'!$C$2:$T$13,10,0)*'各里加權風險人口'!M59/VLOOKUP($B$2:$B$457,'各區加權風險人口'!$C$2:$T$13,10,0)*5.5)</f>
        <v>0.4072722733</v>
      </c>
      <c r="M59" s="5">
        <f>if(VLOOKUP($B$2:$B$457,'各區加權風險人口'!$C$2:$T$13,11,0)=0,0,VLOOKUP($B$2:$B$457,'依個案研判日_台北市'!$C$2:$T$13,11,0)*'各里加權風險人口'!N59/VLOOKUP($B$2:$B$457,'各區加權風險人口'!$C$2:$T$13,11,0)*5.5)</f>
        <v>2.44363364</v>
      </c>
      <c r="N59" s="5">
        <f>if(VLOOKUP($B$2:$B$457,'各區加權風險人口'!$C$2:$T$13,12,0)=0,0,VLOOKUP($B$2:$B$457,'依個案研判日_台北市'!$C$2:$T$13,12,0)*'各里加權風險人口'!O59/VLOOKUP($B$2:$B$457,'各區加權風險人口'!$C$2:$T$13,12,0)*5.5)</f>
        <v>4.27635887</v>
      </c>
      <c r="O59" s="5">
        <f>if(VLOOKUP($B$2:$B$457,'各區加權風險人口'!$C$2:$T$13,13,0)=0,0,VLOOKUP($B$2:$B$457,'依個案研判日_台北市'!$C$2:$T$13,13,0)*'各里加權風險人口'!P59/VLOOKUP($B$2:$B$457,'各區加權風險人口'!$C$2:$T$13,13,0)*5.5)</f>
        <v>3.258178186</v>
      </c>
      <c r="P59" s="5">
        <f>if(VLOOKUP($B$2:$B$457,'各區加權風險人口'!$C$2:$T$13,14,0)=0,0,VLOOKUP($B$2:$B$457,'依個案研判日_台北市'!$C$2:$T$13,14,0)*'各里加權風險人口'!Q59/VLOOKUP($B$2:$B$457,'各區加權風險人口'!$C$2:$T$13,14,0)*5.5)</f>
        <v>6.719992509</v>
      </c>
      <c r="Q59" s="5">
        <f>if(VLOOKUP($B$2:$B$457,'各區加權風險人口'!$C$2:$T$13,15,0)=0,0,VLOOKUP($B$2:$B$457,'依個案研判日_台北市'!$C$2:$T$13,15,0)*'各里加權風險人口'!R59/VLOOKUP($B$2:$B$457,'各區加權風險人口'!$C$2:$T$13,15,0)*5.5)</f>
        <v>3.258178186</v>
      </c>
      <c r="R59" s="5">
        <f>if(VLOOKUP($B$2:$B$457,'各區加權風險人口'!$C$2:$T$13,16,0)=0,0,VLOOKUP($B$2:$B$457,'依個案研判日_台北市'!$C$2:$T$13,16,0)*'各里加權風險人口'!S59/VLOOKUP($B$2:$B$457,'各區加權風險人口'!$C$2:$T$13,16,0)*5.5)</f>
        <v>2.036361366</v>
      </c>
      <c r="S59" s="5">
        <f>if(VLOOKUP($B$2:$B$457,'各區加權風險人口'!$C$2:$T$13,17,0)=0,0,VLOOKUP($B$2:$B$457,'依個案研判日_台北市'!$C$2:$T$13,17,0)*'各里加權風險人口'!T59/VLOOKUP($B$2:$B$457,'各區加權風險人口'!$C$2:$T$13,17,0)*5.5)</f>
        <v>2.036361366</v>
      </c>
      <c r="T59" s="5">
        <f>if(VLOOKUP($B$2:$B$457,'各區加權風險人口'!$C$2:$T$13,18,0)=0,0,VLOOKUP($B$2:$B$457,'依個案研判日_台北市'!$C$2:$T$13,18,0)*'各里加權風險人口'!U59/VLOOKUP($B$2:$B$457,'各區加權風險人口'!$C$2:$T$13,18,0)*5.5)</f>
        <v>1.629089093</v>
      </c>
    </row>
    <row r="60">
      <c r="A60" s="3">
        <v>6.3000020026E10</v>
      </c>
      <c r="B60" s="4" t="s">
        <v>37</v>
      </c>
      <c r="C60" s="4" t="s">
        <v>63</v>
      </c>
      <c r="D60" s="5">
        <f>if(VLOOKUP($B$2:$B$457,'各區加權風險人口'!$C$2:$T$13,2,0)=0,0,VLOOKUP($B$2:$B$457,'依個案研判日_台北市'!$C$2:$T$13,2,0)*'各里加權風險人口'!E60/VLOOKUP($B$2:$B$457,'各區加權風險人口'!$C$2:$T$13,2,0)*5.5)</f>
        <v>0</v>
      </c>
      <c r="E60" s="5">
        <f>if(VLOOKUP($B$2:$B$457,'各區加權風險人口'!$C$2:$T$13,3,0)=0,0,VLOOKUP($B$2:$B$457,'依個案研判日_台北市'!$C$2:$T$13,3,0)*'各里加權風險人口'!F60/VLOOKUP($B$2:$B$457,'各區加權風險人口'!$C$2:$T$13,3,0)*5.5)</f>
        <v>0.4555332934</v>
      </c>
      <c r="F60" s="5">
        <f>if(VLOOKUP($B$2:$B$457,'各區加權風險人口'!$C$2:$T$13,4,0)=0,0,VLOOKUP($B$2:$B$457,'依個案研判日_台北市'!$C$2:$T$13,4,0)*'各里加權風險人口'!G60/VLOOKUP($B$2:$B$457,'各區加權風險人口'!$C$2:$T$13,4,0)*5.5)</f>
        <v>0.6073777246</v>
      </c>
      <c r="G60" s="5">
        <f>if(VLOOKUP($B$2:$B$457,'各區加權風險人口'!$C$2:$T$13,5,0)=0,0,VLOOKUP($B$2:$B$457,'依個案研判日_台北市'!$C$2:$T$13,5,0)*'各里加權風險人口'!H60/VLOOKUP($B$2:$B$457,'各區加權風險人口'!$C$2:$T$13,5,0)*5.5)</f>
        <v>0.3036888623</v>
      </c>
      <c r="H60" s="5">
        <f>if(VLOOKUP($B$2:$B$457,'各區加權風險人口'!$C$2:$T$13,6,0)=0,0,VLOOKUP($B$2:$B$457,'依個案研判日_台北市'!$C$2:$T$13,6,0)*'各里加權風險人口'!I60/VLOOKUP($B$2:$B$457,'各區加權風險人口'!$C$2:$T$13,6,0)*5.5)</f>
        <v>1.36659988</v>
      </c>
      <c r="I60" s="5">
        <f>if(VLOOKUP($B$2:$B$457,'各區加權風險人口'!$C$2:$T$13,7,0)=0,0,VLOOKUP($B$2:$B$457,'依個案研判日_台北市'!$C$2:$T$13,7,0)*'各里加權風險人口'!J60/VLOOKUP($B$2:$B$457,'各區加權風險人口'!$C$2:$T$13,7,0)*5.5)</f>
        <v>0.1518444311</v>
      </c>
      <c r="J60" s="5">
        <f>if(VLOOKUP($B$2:$B$457,'各區加權風險人口'!$C$2:$T$13,8,0)=0,0,VLOOKUP($B$2:$B$457,'依個案研判日_台北市'!$C$2:$T$13,8,0)*'各里加權風險人口'!K60/VLOOKUP($B$2:$B$457,'各區加權風險人口'!$C$2:$T$13,8,0)*5.5)</f>
        <v>1.062911018</v>
      </c>
      <c r="K60" s="5">
        <f>if(VLOOKUP($B$2:$B$457,'各區加權風險人口'!$C$2:$T$13,9,0)=0,0,VLOOKUP($B$2:$B$457,'依個案研判日_台北市'!$C$2:$T$13,9,0)*'各里加權風險人口'!L60/VLOOKUP($B$2:$B$457,'各區加權風險人口'!$C$2:$T$13,9,0)*5.5)</f>
        <v>0.9110665868</v>
      </c>
      <c r="L60" s="5">
        <f>if(VLOOKUP($B$2:$B$457,'各區加權風險人口'!$C$2:$T$13,10,0)=0,0,VLOOKUP($B$2:$B$457,'依個案研判日_台北市'!$C$2:$T$13,10,0)*'各里加權風險人口'!M60/VLOOKUP($B$2:$B$457,'各區加權風險人口'!$C$2:$T$13,10,0)*5.5)</f>
        <v>0.3036888623</v>
      </c>
      <c r="M60" s="5">
        <f>if(VLOOKUP($B$2:$B$457,'各區加權風險人口'!$C$2:$T$13,11,0)=0,0,VLOOKUP($B$2:$B$457,'依個案研判日_台北市'!$C$2:$T$13,11,0)*'各里加權風險人口'!N60/VLOOKUP($B$2:$B$457,'各區加權風險人口'!$C$2:$T$13,11,0)*5.5)</f>
        <v>1.822133174</v>
      </c>
      <c r="N60" s="5">
        <f>if(VLOOKUP($B$2:$B$457,'各區加權風險人口'!$C$2:$T$13,12,0)=0,0,VLOOKUP($B$2:$B$457,'依個案研判日_台北市'!$C$2:$T$13,12,0)*'各里加權風險人口'!O60/VLOOKUP($B$2:$B$457,'各區加權風險人口'!$C$2:$T$13,12,0)*5.5)</f>
        <v>3.188733054</v>
      </c>
      <c r="O60" s="5">
        <f>if(VLOOKUP($B$2:$B$457,'各區加權風險人口'!$C$2:$T$13,13,0)=0,0,VLOOKUP($B$2:$B$457,'依個案研判日_台北市'!$C$2:$T$13,13,0)*'各里加權風險人口'!P60/VLOOKUP($B$2:$B$457,'各區加權風險人口'!$C$2:$T$13,13,0)*5.5)</f>
        <v>2.429510898</v>
      </c>
      <c r="P60" s="5">
        <f>if(VLOOKUP($B$2:$B$457,'各區加權風險人口'!$C$2:$T$13,14,0)=0,0,VLOOKUP($B$2:$B$457,'依個案研判日_台北市'!$C$2:$T$13,14,0)*'各里加權風險人口'!Q60/VLOOKUP($B$2:$B$457,'各區加權風險人口'!$C$2:$T$13,14,0)*5.5)</f>
        <v>5.010866228</v>
      </c>
      <c r="Q60" s="5">
        <f>if(VLOOKUP($B$2:$B$457,'各區加權風險人口'!$C$2:$T$13,15,0)=0,0,VLOOKUP($B$2:$B$457,'依個案研判日_台北市'!$C$2:$T$13,15,0)*'各里加權風險人口'!R60/VLOOKUP($B$2:$B$457,'各區加權風險人口'!$C$2:$T$13,15,0)*5.5)</f>
        <v>2.429510898</v>
      </c>
      <c r="R60" s="5">
        <f>if(VLOOKUP($B$2:$B$457,'各區加權風險人口'!$C$2:$T$13,16,0)=0,0,VLOOKUP($B$2:$B$457,'依個案研判日_台北市'!$C$2:$T$13,16,0)*'各里加權風險人口'!S60/VLOOKUP($B$2:$B$457,'各區加權風險人口'!$C$2:$T$13,16,0)*5.5)</f>
        <v>1.518444311</v>
      </c>
      <c r="S60" s="5">
        <f>if(VLOOKUP($B$2:$B$457,'各區加權風險人口'!$C$2:$T$13,17,0)=0,0,VLOOKUP($B$2:$B$457,'依個案研判日_台北市'!$C$2:$T$13,17,0)*'各里加權風險人口'!T60/VLOOKUP($B$2:$B$457,'各區加權風險人口'!$C$2:$T$13,17,0)*5.5)</f>
        <v>1.518444311</v>
      </c>
      <c r="T60" s="5">
        <f>if(VLOOKUP($B$2:$B$457,'各區加權風險人口'!$C$2:$T$13,18,0)=0,0,VLOOKUP($B$2:$B$457,'依個案研判日_台北市'!$C$2:$T$13,18,0)*'各里加權風險人口'!U60/VLOOKUP($B$2:$B$457,'各區加權風險人口'!$C$2:$T$13,18,0)*5.5)</f>
        <v>1.214755449</v>
      </c>
    </row>
    <row r="61">
      <c r="A61" s="3">
        <v>6.3000020027E10</v>
      </c>
      <c r="B61" s="4" t="s">
        <v>37</v>
      </c>
      <c r="C61" s="4" t="s">
        <v>64</v>
      </c>
      <c r="D61" s="5">
        <f>if(VLOOKUP($B$2:$B$457,'各區加權風險人口'!$C$2:$T$13,2,0)=0,0,VLOOKUP($B$2:$B$457,'依個案研判日_台北市'!$C$2:$T$13,2,0)*'各里加權風險人口'!E61/VLOOKUP($B$2:$B$457,'各區加權風險人口'!$C$2:$T$13,2,0)*5.5)</f>
        <v>0</v>
      </c>
      <c r="E61" s="5">
        <f>if(VLOOKUP($B$2:$B$457,'各區加權風險人口'!$C$2:$T$13,3,0)=0,0,VLOOKUP($B$2:$B$457,'依個案研判日_台北市'!$C$2:$T$13,3,0)*'各里加權風險人口'!F61/VLOOKUP($B$2:$B$457,'各區加權風險人口'!$C$2:$T$13,3,0)*5.5)</f>
        <v>0.2841668309</v>
      </c>
      <c r="F61" s="5">
        <f>if(VLOOKUP($B$2:$B$457,'各區加權風險人口'!$C$2:$T$13,4,0)=0,0,VLOOKUP($B$2:$B$457,'依個案研判日_台北市'!$C$2:$T$13,4,0)*'各里加權風險人口'!G61/VLOOKUP($B$2:$B$457,'各區加權風險人口'!$C$2:$T$13,4,0)*5.5)</f>
        <v>0.3788891078</v>
      </c>
      <c r="G61" s="5">
        <f>if(VLOOKUP($B$2:$B$457,'各區加權風險人口'!$C$2:$T$13,5,0)=0,0,VLOOKUP($B$2:$B$457,'依個案研判日_台北市'!$C$2:$T$13,5,0)*'各里加權風險人口'!H61/VLOOKUP($B$2:$B$457,'各區加權風險人口'!$C$2:$T$13,5,0)*5.5)</f>
        <v>0.1894445539</v>
      </c>
      <c r="H61" s="5">
        <f>if(VLOOKUP($B$2:$B$457,'各區加權風險人口'!$C$2:$T$13,6,0)=0,0,VLOOKUP($B$2:$B$457,'依個案研判日_台北市'!$C$2:$T$13,6,0)*'各里加權風險人口'!I61/VLOOKUP($B$2:$B$457,'各區加權風險人口'!$C$2:$T$13,6,0)*5.5)</f>
        <v>0.8525004926</v>
      </c>
      <c r="I61" s="5">
        <f>if(VLOOKUP($B$2:$B$457,'各區加權風險人口'!$C$2:$T$13,7,0)=0,0,VLOOKUP($B$2:$B$457,'依個案研判日_台北市'!$C$2:$T$13,7,0)*'各里加權風險人口'!J61/VLOOKUP($B$2:$B$457,'各區加權風險人口'!$C$2:$T$13,7,0)*5.5)</f>
        <v>0.09472227696</v>
      </c>
      <c r="J61" s="5">
        <f>if(VLOOKUP($B$2:$B$457,'各區加權風險人口'!$C$2:$T$13,8,0)=0,0,VLOOKUP($B$2:$B$457,'依個案研判日_台北市'!$C$2:$T$13,8,0)*'各里加權風險人口'!K61/VLOOKUP($B$2:$B$457,'各區加權風險人口'!$C$2:$T$13,8,0)*5.5)</f>
        <v>0.6630559387</v>
      </c>
      <c r="K61" s="5">
        <f>if(VLOOKUP($B$2:$B$457,'各區加權風險人口'!$C$2:$T$13,9,0)=0,0,VLOOKUP($B$2:$B$457,'依個案研判日_台北市'!$C$2:$T$13,9,0)*'各里加權風險人口'!L61/VLOOKUP($B$2:$B$457,'各區加權風險人口'!$C$2:$T$13,9,0)*5.5)</f>
        <v>0.5683336617</v>
      </c>
      <c r="L61" s="5">
        <f>if(VLOOKUP($B$2:$B$457,'各區加權風險人口'!$C$2:$T$13,10,0)=0,0,VLOOKUP($B$2:$B$457,'依個案研判日_台北市'!$C$2:$T$13,10,0)*'各里加權風險人口'!M61/VLOOKUP($B$2:$B$457,'各區加權風險人口'!$C$2:$T$13,10,0)*5.5)</f>
        <v>0.1894445539</v>
      </c>
      <c r="M61" s="5">
        <f>if(VLOOKUP($B$2:$B$457,'各區加權風險人口'!$C$2:$T$13,11,0)=0,0,VLOOKUP($B$2:$B$457,'依個案研判日_台北市'!$C$2:$T$13,11,0)*'各里加權風險人口'!N61/VLOOKUP($B$2:$B$457,'各區加權風險人口'!$C$2:$T$13,11,0)*5.5)</f>
        <v>1.136667323</v>
      </c>
      <c r="N61" s="5">
        <f>if(VLOOKUP($B$2:$B$457,'各區加權風險人口'!$C$2:$T$13,12,0)=0,0,VLOOKUP($B$2:$B$457,'依個案研判日_台北市'!$C$2:$T$13,12,0)*'各里加權風險人口'!O61/VLOOKUP($B$2:$B$457,'各區加權風險人口'!$C$2:$T$13,12,0)*5.5)</f>
        <v>1.989167816</v>
      </c>
      <c r="O61" s="5">
        <f>if(VLOOKUP($B$2:$B$457,'各區加權風險人口'!$C$2:$T$13,13,0)=0,0,VLOOKUP($B$2:$B$457,'依個案研判日_台北市'!$C$2:$T$13,13,0)*'各里加權風險人口'!P61/VLOOKUP($B$2:$B$457,'各區加權風險人口'!$C$2:$T$13,13,0)*5.5)</f>
        <v>1.515556431</v>
      </c>
      <c r="P61" s="5">
        <f>if(VLOOKUP($B$2:$B$457,'各區加權風險人口'!$C$2:$T$13,14,0)=0,0,VLOOKUP($B$2:$B$457,'依個案研判日_台北市'!$C$2:$T$13,14,0)*'各里加權風險人口'!Q61/VLOOKUP($B$2:$B$457,'各區加權風險人口'!$C$2:$T$13,14,0)*5.5)</f>
        <v>3.12583514</v>
      </c>
      <c r="Q61" s="5">
        <f>if(VLOOKUP($B$2:$B$457,'各區加權風險人口'!$C$2:$T$13,15,0)=0,0,VLOOKUP($B$2:$B$457,'依個案研判日_台北市'!$C$2:$T$13,15,0)*'各里加權風險人口'!R61/VLOOKUP($B$2:$B$457,'各區加權風險人口'!$C$2:$T$13,15,0)*5.5)</f>
        <v>1.515556431</v>
      </c>
      <c r="R61" s="5">
        <f>if(VLOOKUP($B$2:$B$457,'各區加權風險人口'!$C$2:$T$13,16,0)=0,0,VLOOKUP($B$2:$B$457,'依個案研判日_台北市'!$C$2:$T$13,16,0)*'各里加權風險人口'!S61/VLOOKUP($B$2:$B$457,'各區加權風險人口'!$C$2:$T$13,16,0)*5.5)</f>
        <v>0.9472227696</v>
      </c>
      <c r="S61" s="5">
        <f>if(VLOOKUP($B$2:$B$457,'各區加權風險人口'!$C$2:$T$13,17,0)=0,0,VLOOKUP($B$2:$B$457,'依個案研判日_台北市'!$C$2:$T$13,17,0)*'各里加權風險人口'!T61/VLOOKUP($B$2:$B$457,'各區加權風險人口'!$C$2:$T$13,17,0)*5.5)</f>
        <v>0.9472227696</v>
      </c>
      <c r="T61" s="5">
        <f>if(VLOOKUP($B$2:$B$457,'各區加權風險人口'!$C$2:$T$13,18,0)=0,0,VLOOKUP($B$2:$B$457,'依個案研判日_台北市'!$C$2:$T$13,18,0)*'各里加權風險人口'!U61/VLOOKUP($B$2:$B$457,'各區加權風險人口'!$C$2:$T$13,18,0)*5.5)</f>
        <v>0.7577782157</v>
      </c>
    </row>
    <row r="62">
      <c r="A62" s="3">
        <v>6.3000020028E10</v>
      </c>
      <c r="B62" s="4" t="s">
        <v>37</v>
      </c>
      <c r="C62" s="4" t="s">
        <v>65</v>
      </c>
      <c r="D62" s="5">
        <f>if(VLOOKUP($B$2:$B$457,'各區加權風險人口'!$C$2:$T$13,2,0)=0,0,VLOOKUP($B$2:$B$457,'依個案研判日_台北市'!$C$2:$T$13,2,0)*'各里加權風險人口'!E62/VLOOKUP($B$2:$B$457,'各區加權風險人口'!$C$2:$T$13,2,0)*5.5)</f>
        <v>0</v>
      </c>
      <c r="E62" s="5">
        <f>if(VLOOKUP($B$2:$B$457,'各區加權風險人口'!$C$2:$T$13,3,0)=0,0,VLOOKUP($B$2:$B$457,'依個案研判日_台北市'!$C$2:$T$13,3,0)*'各里加權風險人口'!F62/VLOOKUP($B$2:$B$457,'各區加權風險人口'!$C$2:$T$13,3,0)*5.5)</f>
        <v>0.3822531211</v>
      </c>
      <c r="F62" s="5">
        <f>if(VLOOKUP($B$2:$B$457,'各區加權風險人口'!$C$2:$T$13,4,0)=0,0,VLOOKUP($B$2:$B$457,'依個案研判日_台北市'!$C$2:$T$13,4,0)*'各里加權風險人口'!G62/VLOOKUP($B$2:$B$457,'各區加權風險人口'!$C$2:$T$13,4,0)*5.5)</f>
        <v>0.5096708281</v>
      </c>
      <c r="G62" s="5">
        <f>if(VLOOKUP($B$2:$B$457,'各區加權風險人口'!$C$2:$T$13,5,0)=0,0,VLOOKUP($B$2:$B$457,'依個案研判日_台北市'!$C$2:$T$13,5,0)*'各里加權風險人口'!H62/VLOOKUP($B$2:$B$457,'各區加權風險人口'!$C$2:$T$13,5,0)*5.5)</f>
        <v>0.2548354141</v>
      </c>
      <c r="H62" s="5">
        <f>if(VLOOKUP($B$2:$B$457,'各區加權風險人口'!$C$2:$T$13,6,0)=0,0,VLOOKUP($B$2:$B$457,'依個案研判日_台北市'!$C$2:$T$13,6,0)*'各里加權風險人口'!I62/VLOOKUP($B$2:$B$457,'各區加權風險人口'!$C$2:$T$13,6,0)*5.5)</f>
        <v>1.146759363</v>
      </c>
      <c r="I62" s="5">
        <f>if(VLOOKUP($B$2:$B$457,'各區加權風險人口'!$C$2:$T$13,7,0)=0,0,VLOOKUP($B$2:$B$457,'依個案研判日_台北市'!$C$2:$T$13,7,0)*'各里加權風險人口'!J62/VLOOKUP($B$2:$B$457,'各區加權風險人口'!$C$2:$T$13,7,0)*5.5)</f>
        <v>0.127417707</v>
      </c>
      <c r="J62" s="5">
        <f>if(VLOOKUP($B$2:$B$457,'各區加權風險人口'!$C$2:$T$13,8,0)=0,0,VLOOKUP($B$2:$B$457,'依個案研判日_台北市'!$C$2:$T$13,8,0)*'各里加權風險人口'!K62/VLOOKUP($B$2:$B$457,'各區加權風險人口'!$C$2:$T$13,8,0)*5.5)</f>
        <v>0.8919239492</v>
      </c>
      <c r="K62" s="5">
        <f>if(VLOOKUP($B$2:$B$457,'各區加權風險人口'!$C$2:$T$13,9,0)=0,0,VLOOKUP($B$2:$B$457,'依個案研判日_台北市'!$C$2:$T$13,9,0)*'各里加權風險人口'!L62/VLOOKUP($B$2:$B$457,'各區加權風險人口'!$C$2:$T$13,9,0)*5.5)</f>
        <v>0.7645062422</v>
      </c>
      <c r="L62" s="5">
        <f>if(VLOOKUP($B$2:$B$457,'各區加權風險人口'!$C$2:$T$13,10,0)=0,0,VLOOKUP($B$2:$B$457,'依個案研判日_台北市'!$C$2:$T$13,10,0)*'各里加權風險人口'!M62/VLOOKUP($B$2:$B$457,'各區加權風險人口'!$C$2:$T$13,10,0)*5.5)</f>
        <v>0.2548354141</v>
      </c>
      <c r="M62" s="5">
        <f>if(VLOOKUP($B$2:$B$457,'各區加權風險人口'!$C$2:$T$13,11,0)=0,0,VLOOKUP($B$2:$B$457,'依個案研判日_台北市'!$C$2:$T$13,11,0)*'各里加權風險人口'!N62/VLOOKUP($B$2:$B$457,'各區加權風險人口'!$C$2:$T$13,11,0)*5.5)</f>
        <v>1.529012484</v>
      </c>
      <c r="N62" s="5">
        <f>if(VLOOKUP($B$2:$B$457,'各區加權風險人口'!$C$2:$T$13,12,0)=0,0,VLOOKUP($B$2:$B$457,'依個案研判日_台北市'!$C$2:$T$13,12,0)*'各里加權風險人口'!O62/VLOOKUP($B$2:$B$457,'各區加權風險人口'!$C$2:$T$13,12,0)*5.5)</f>
        <v>2.675771848</v>
      </c>
      <c r="O62" s="5">
        <f>if(VLOOKUP($B$2:$B$457,'各區加權風險人口'!$C$2:$T$13,13,0)=0,0,VLOOKUP($B$2:$B$457,'依個案研判日_台北市'!$C$2:$T$13,13,0)*'各里加權風險人口'!P62/VLOOKUP($B$2:$B$457,'各區加權風險人口'!$C$2:$T$13,13,0)*5.5)</f>
        <v>2.038683312</v>
      </c>
      <c r="P62" s="5">
        <f>if(VLOOKUP($B$2:$B$457,'各區加權風險人口'!$C$2:$T$13,14,0)=0,0,VLOOKUP($B$2:$B$457,'依個案研判日_台北市'!$C$2:$T$13,14,0)*'各里加權風險人口'!Q62/VLOOKUP($B$2:$B$457,'各區加權風險人口'!$C$2:$T$13,14,0)*5.5)</f>
        <v>4.204784332</v>
      </c>
      <c r="Q62" s="5">
        <f>if(VLOOKUP($B$2:$B$457,'各區加權風險人口'!$C$2:$T$13,15,0)=0,0,VLOOKUP($B$2:$B$457,'依個案研判日_台北市'!$C$2:$T$13,15,0)*'各里加權風險人口'!R62/VLOOKUP($B$2:$B$457,'各區加權風險人口'!$C$2:$T$13,15,0)*5.5)</f>
        <v>2.038683312</v>
      </c>
      <c r="R62" s="5">
        <f>if(VLOOKUP($B$2:$B$457,'各區加權風險人口'!$C$2:$T$13,16,0)=0,0,VLOOKUP($B$2:$B$457,'依個案研判日_台北市'!$C$2:$T$13,16,0)*'各里加權風險人口'!S62/VLOOKUP($B$2:$B$457,'各區加權風險人口'!$C$2:$T$13,16,0)*5.5)</f>
        <v>1.27417707</v>
      </c>
      <c r="S62" s="5">
        <f>if(VLOOKUP($B$2:$B$457,'各區加權風險人口'!$C$2:$T$13,17,0)=0,0,VLOOKUP($B$2:$B$457,'依個案研判日_台北市'!$C$2:$T$13,17,0)*'各里加權風險人口'!T62/VLOOKUP($B$2:$B$457,'各區加權風險人口'!$C$2:$T$13,17,0)*5.5)</f>
        <v>1.27417707</v>
      </c>
      <c r="T62" s="5">
        <f>if(VLOOKUP($B$2:$B$457,'各區加權風險人口'!$C$2:$T$13,18,0)=0,0,VLOOKUP($B$2:$B$457,'依個案研判日_台北市'!$C$2:$T$13,18,0)*'各里加權風險人口'!U62/VLOOKUP($B$2:$B$457,'各區加權風險人口'!$C$2:$T$13,18,0)*5.5)</f>
        <v>1.019341656</v>
      </c>
    </row>
    <row r="63">
      <c r="A63" s="3">
        <v>6.3000020029E10</v>
      </c>
      <c r="B63" s="4" t="s">
        <v>37</v>
      </c>
      <c r="C63" s="4" t="s">
        <v>66</v>
      </c>
      <c r="D63" s="5">
        <f>if(VLOOKUP($B$2:$B$457,'各區加權風險人口'!$C$2:$T$13,2,0)=0,0,VLOOKUP($B$2:$B$457,'依個案研判日_台北市'!$C$2:$T$13,2,0)*'各里加權風險人口'!E63/VLOOKUP($B$2:$B$457,'各區加權風險人口'!$C$2:$T$13,2,0)*5.5)</f>
        <v>0</v>
      </c>
      <c r="E63" s="5">
        <f>if(VLOOKUP($B$2:$B$457,'各區加權風險人口'!$C$2:$T$13,3,0)=0,0,VLOOKUP($B$2:$B$457,'依個案研判日_台北市'!$C$2:$T$13,3,0)*'各里加權風險人口'!F63/VLOOKUP($B$2:$B$457,'各區加權風險人口'!$C$2:$T$13,3,0)*5.5)</f>
        <v>0.5020165258</v>
      </c>
      <c r="F63" s="5">
        <f>if(VLOOKUP($B$2:$B$457,'各區加權風險人口'!$C$2:$T$13,4,0)=0,0,VLOOKUP($B$2:$B$457,'依個案研判日_台北市'!$C$2:$T$13,4,0)*'各里加權風險人口'!G63/VLOOKUP($B$2:$B$457,'各區加權風險人口'!$C$2:$T$13,4,0)*5.5)</f>
        <v>0.6693553677</v>
      </c>
      <c r="G63" s="5">
        <f>if(VLOOKUP($B$2:$B$457,'各區加權風險人口'!$C$2:$T$13,5,0)=0,0,VLOOKUP($B$2:$B$457,'依個案研判日_台北市'!$C$2:$T$13,5,0)*'各里加權風險人口'!H63/VLOOKUP($B$2:$B$457,'各區加權風險人口'!$C$2:$T$13,5,0)*5.5)</f>
        <v>0.3346776839</v>
      </c>
      <c r="H63" s="5">
        <f>if(VLOOKUP($B$2:$B$457,'各區加權風險人口'!$C$2:$T$13,6,0)=0,0,VLOOKUP($B$2:$B$457,'依個案研判日_台北市'!$C$2:$T$13,6,0)*'各里加權風險人口'!I63/VLOOKUP($B$2:$B$457,'各區加權風險人口'!$C$2:$T$13,6,0)*5.5)</f>
        <v>1.506049577</v>
      </c>
      <c r="I63" s="5">
        <f>if(VLOOKUP($B$2:$B$457,'各區加權風險人口'!$C$2:$T$13,7,0)=0,0,VLOOKUP($B$2:$B$457,'依個案研判日_台北市'!$C$2:$T$13,7,0)*'各里加權風險人口'!J63/VLOOKUP($B$2:$B$457,'各區加權風險人口'!$C$2:$T$13,7,0)*5.5)</f>
        <v>0.1673388419</v>
      </c>
      <c r="J63" s="5">
        <f>if(VLOOKUP($B$2:$B$457,'各區加權風險人口'!$C$2:$T$13,8,0)=0,0,VLOOKUP($B$2:$B$457,'依個案研判日_台北市'!$C$2:$T$13,8,0)*'各里加權風險人口'!K63/VLOOKUP($B$2:$B$457,'各區加權風險人口'!$C$2:$T$13,8,0)*5.5)</f>
        <v>1.171371893</v>
      </c>
      <c r="K63" s="5">
        <f>if(VLOOKUP($B$2:$B$457,'各區加權風險人口'!$C$2:$T$13,9,0)=0,0,VLOOKUP($B$2:$B$457,'依個案研判日_台北市'!$C$2:$T$13,9,0)*'各里加權風險人口'!L63/VLOOKUP($B$2:$B$457,'各區加權風險人口'!$C$2:$T$13,9,0)*5.5)</f>
        <v>1.004033052</v>
      </c>
      <c r="L63" s="5">
        <f>if(VLOOKUP($B$2:$B$457,'各區加權風險人口'!$C$2:$T$13,10,0)=0,0,VLOOKUP($B$2:$B$457,'依個案研判日_台北市'!$C$2:$T$13,10,0)*'各里加權風險人口'!M63/VLOOKUP($B$2:$B$457,'各區加權風險人口'!$C$2:$T$13,10,0)*5.5)</f>
        <v>0.3346776839</v>
      </c>
      <c r="M63" s="5">
        <f>if(VLOOKUP($B$2:$B$457,'各區加權風險人口'!$C$2:$T$13,11,0)=0,0,VLOOKUP($B$2:$B$457,'依個案研判日_台北市'!$C$2:$T$13,11,0)*'各里加權風險人口'!N63/VLOOKUP($B$2:$B$457,'各區加權風險人口'!$C$2:$T$13,11,0)*5.5)</f>
        <v>2.008066103</v>
      </c>
      <c r="N63" s="5">
        <f>if(VLOOKUP($B$2:$B$457,'各區加權風險人口'!$C$2:$T$13,12,0)=0,0,VLOOKUP($B$2:$B$457,'依個案研判日_台北市'!$C$2:$T$13,12,0)*'各里加權風險人口'!O63/VLOOKUP($B$2:$B$457,'各區加權風險人口'!$C$2:$T$13,12,0)*5.5)</f>
        <v>3.51411568</v>
      </c>
      <c r="O63" s="5">
        <f>if(VLOOKUP($B$2:$B$457,'各區加權風險人口'!$C$2:$T$13,13,0)=0,0,VLOOKUP($B$2:$B$457,'依個案研判日_台北市'!$C$2:$T$13,13,0)*'各里加權風險人口'!P63/VLOOKUP($B$2:$B$457,'各區加權風險人口'!$C$2:$T$13,13,0)*5.5)</f>
        <v>2.677421471</v>
      </c>
      <c r="P63" s="5">
        <f>if(VLOOKUP($B$2:$B$457,'各區加權風險人口'!$C$2:$T$13,14,0)=0,0,VLOOKUP($B$2:$B$457,'依個案研判日_台北市'!$C$2:$T$13,14,0)*'各里加權風險人口'!Q63/VLOOKUP($B$2:$B$457,'各區加權風險人口'!$C$2:$T$13,14,0)*5.5)</f>
        <v>5.522181784</v>
      </c>
      <c r="Q63" s="5">
        <f>if(VLOOKUP($B$2:$B$457,'各區加權風險人口'!$C$2:$T$13,15,0)=0,0,VLOOKUP($B$2:$B$457,'依個案研判日_台北市'!$C$2:$T$13,15,0)*'各里加權風險人口'!R63/VLOOKUP($B$2:$B$457,'各區加權風險人口'!$C$2:$T$13,15,0)*5.5)</f>
        <v>2.677421471</v>
      </c>
      <c r="R63" s="5">
        <f>if(VLOOKUP($B$2:$B$457,'各區加權風險人口'!$C$2:$T$13,16,0)=0,0,VLOOKUP($B$2:$B$457,'依個案研判日_台北市'!$C$2:$T$13,16,0)*'各里加權風險人口'!S63/VLOOKUP($B$2:$B$457,'各區加權風險人口'!$C$2:$T$13,16,0)*5.5)</f>
        <v>1.673388419</v>
      </c>
      <c r="S63" s="5">
        <f>if(VLOOKUP($B$2:$B$457,'各區加權風險人口'!$C$2:$T$13,17,0)=0,0,VLOOKUP($B$2:$B$457,'依個案研判日_台北市'!$C$2:$T$13,17,0)*'各里加權風險人口'!T63/VLOOKUP($B$2:$B$457,'各區加權風險人口'!$C$2:$T$13,17,0)*5.5)</f>
        <v>1.673388419</v>
      </c>
      <c r="T63" s="5">
        <f>if(VLOOKUP($B$2:$B$457,'各區加權風險人口'!$C$2:$T$13,18,0)=0,0,VLOOKUP($B$2:$B$457,'依個案研判日_台北市'!$C$2:$T$13,18,0)*'各里加權風險人口'!U63/VLOOKUP($B$2:$B$457,'各區加權風險人口'!$C$2:$T$13,18,0)*5.5)</f>
        <v>1.338710735</v>
      </c>
    </row>
    <row r="64">
      <c r="A64" s="3">
        <v>6.300002003E10</v>
      </c>
      <c r="B64" s="4" t="s">
        <v>37</v>
      </c>
      <c r="C64" s="4" t="s">
        <v>67</v>
      </c>
      <c r="D64" s="5">
        <f>if(VLOOKUP($B$2:$B$457,'各區加權風險人口'!$C$2:$T$13,2,0)=0,0,VLOOKUP($B$2:$B$457,'依個案研判日_台北市'!$C$2:$T$13,2,0)*'各里加權風險人口'!E64/VLOOKUP($B$2:$B$457,'各區加權風險人口'!$C$2:$T$13,2,0)*5.5)</f>
        <v>0</v>
      </c>
      <c r="E64" s="5">
        <f>if(VLOOKUP($B$2:$B$457,'各區加權風險人口'!$C$2:$T$13,3,0)=0,0,VLOOKUP($B$2:$B$457,'依個案研判日_台北市'!$C$2:$T$13,3,0)*'各里加權風險人口'!F64/VLOOKUP($B$2:$B$457,'各區加權風險人口'!$C$2:$T$13,3,0)*5.5)</f>
        <v>0.7284305242</v>
      </c>
      <c r="F64" s="5">
        <f>if(VLOOKUP($B$2:$B$457,'各區加權風險人口'!$C$2:$T$13,4,0)=0,0,VLOOKUP($B$2:$B$457,'依個案研判日_台北市'!$C$2:$T$13,4,0)*'各里加權風險人口'!G64/VLOOKUP($B$2:$B$457,'各區加權風險人口'!$C$2:$T$13,4,0)*5.5)</f>
        <v>0.9712406989</v>
      </c>
      <c r="G64" s="5">
        <f>if(VLOOKUP($B$2:$B$457,'各區加權風險人口'!$C$2:$T$13,5,0)=0,0,VLOOKUP($B$2:$B$457,'依個案研判日_台北市'!$C$2:$T$13,5,0)*'各里加權風險人口'!H64/VLOOKUP($B$2:$B$457,'各區加權風險人口'!$C$2:$T$13,5,0)*5.5)</f>
        <v>0.4856203495</v>
      </c>
      <c r="H64" s="5">
        <f>if(VLOOKUP($B$2:$B$457,'各區加權風險人口'!$C$2:$T$13,6,0)=0,0,VLOOKUP($B$2:$B$457,'依個案研判日_台北市'!$C$2:$T$13,6,0)*'各里加權風險人口'!I64/VLOOKUP($B$2:$B$457,'各區加權風險人口'!$C$2:$T$13,6,0)*5.5)</f>
        <v>2.185291573</v>
      </c>
      <c r="I64" s="5">
        <f>if(VLOOKUP($B$2:$B$457,'各區加權風險人口'!$C$2:$T$13,7,0)=0,0,VLOOKUP($B$2:$B$457,'依個案研判日_台北市'!$C$2:$T$13,7,0)*'各里加權風險人口'!J64/VLOOKUP($B$2:$B$457,'各區加權風險人口'!$C$2:$T$13,7,0)*5.5)</f>
        <v>0.2428101747</v>
      </c>
      <c r="J64" s="5">
        <f>if(VLOOKUP($B$2:$B$457,'各區加權風險人口'!$C$2:$T$13,8,0)=0,0,VLOOKUP($B$2:$B$457,'依個案研判日_台北市'!$C$2:$T$13,8,0)*'各里加權風險人口'!K64/VLOOKUP($B$2:$B$457,'各區加權風險人口'!$C$2:$T$13,8,0)*5.5)</f>
        <v>1.699671223</v>
      </c>
      <c r="K64" s="5">
        <f>if(VLOOKUP($B$2:$B$457,'各區加權風險人口'!$C$2:$T$13,9,0)=0,0,VLOOKUP($B$2:$B$457,'依個案研判日_台北市'!$C$2:$T$13,9,0)*'各里加權風險人口'!L64/VLOOKUP($B$2:$B$457,'各區加權風險人口'!$C$2:$T$13,9,0)*5.5)</f>
        <v>1.456861048</v>
      </c>
      <c r="L64" s="5">
        <f>if(VLOOKUP($B$2:$B$457,'各區加權風險人口'!$C$2:$T$13,10,0)=0,0,VLOOKUP($B$2:$B$457,'依個案研判日_台北市'!$C$2:$T$13,10,0)*'各里加權風險人口'!M64/VLOOKUP($B$2:$B$457,'各區加權風險人口'!$C$2:$T$13,10,0)*5.5)</f>
        <v>0.4856203495</v>
      </c>
      <c r="M64" s="5">
        <f>if(VLOOKUP($B$2:$B$457,'各區加權風險人口'!$C$2:$T$13,11,0)=0,0,VLOOKUP($B$2:$B$457,'依個案研判日_台北市'!$C$2:$T$13,11,0)*'各里加權風險人口'!N64/VLOOKUP($B$2:$B$457,'各區加權風險人口'!$C$2:$T$13,11,0)*5.5)</f>
        <v>2.913722097</v>
      </c>
      <c r="N64" s="5">
        <f>if(VLOOKUP($B$2:$B$457,'各區加權風險人口'!$C$2:$T$13,12,0)=0,0,VLOOKUP($B$2:$B$457,'依個案研判日_台北市'!$C$2:$T$13,12,0)*'各里加權風險人口'!O64/VLOOKUP($B$2:$B$457,'各區加權風險人口'!$C$2:$T$13,12,0)*5.5)</f>
        <v>5.099013669</v>
      </c>
      <c r="O64" s="5">
        <f>if(VLOOKUP($B$2:$B$457,'各區加權風險人口'!$C$2:$T$13,13,0)=0,0,VLOOKUP($B$2:$B$457,'依個案研判日_台北市'!$C$2:$T$13,13,0)*'各里加權風險人口'!P64/VLOOKUP($B$2:$B$457,'各區加權風險人口'!$C$2:$T$13,13,0)*5.5)</f>
        <v>3.884962796</v>
      </c>
      <c r="P64" s="5">
        <f>if(VLOOKUP($B$2:$B$457,'各區加權風險人口'!$C$2:$T$13,14,0)=0,0,VLOOKUP($B$2:$B$457,'依個案研判日_台北市'!$C$2:$T$13,14,0)*'各里加權風險人口'!Q64/VLOOKUP($B$2:$B$457,'各區加權風險人口'!$C$2:$T$13,14,0)*5.5)</f>
        <v>8.012735766</v>
      </c>
      <c r="Q64" s="5">
        <f>if(VLOOKUP($B$2:$B$457,'各區加權風險人口'!$C$2:$T$13,15,0)=0,0,VLOOKUP($B$2:$B$457,'依個案研判日_台北市'!$C$2:$T$13,15,0)*'各里加權風險人口'!R64/VLOOKUP($B$2:$B$457,'各區加權風險人口'!$C$2:$T$13,15,0)*5.5)</f>
        <v>3.884962796</v>
      </c>
      <c r="R64" s="5">
        <f>if(VLOOKUP($B$2:$B$457,'各區加權風險人口'!$C$2:$T$13,16,0)=0,0,VLOOKUP($B$2:$B$457,'依個案研判日_台北市'!$C$2:$T$13,16,0)*'各里加權風險人口'!S64/VLOOKUP($B$2:$B$457,'各區加權風險人口'!$C$2:$T$13,16,0)*5.5)</f>
        <v>2.428101747</v>
      </c>
      <c r="S64" s="5">
        <f>if(VLOOKUP($B$2:$B$457,'各區加權風險人口'!$C$2:$T$13,17,0)=0,0,VLOOKUP($B$2:$B$457,'依個案研判日_台北市'!$C$2:$T$13,17,0)*'各里加權風險人口'!T64/VLOOKUP($B$2:$B$457,'各區加權風險人口'!$C$2:$T$13,17,0)*5.5)</f>
        <v>2.428101747</v>
      </c>
      <c r="T64" s="5">
        <f>if(VLOOKUP($B$2:$B$457,'各區加權風險人口'!$C$2:$T$13,18,0)=0,0,VLOOKUP($B$2:$B$457,'依個案研判日_台北市'!$C$2:$T$13,18,0)*'各里加權風險人口'!U64/VLOOKUP($B$2:$B$457,'各區加權風險人口'!$C$2:$T$13,18,0)*5.5)</f>
        <v>1.942481398</v>
      </c>
    </row>
    <row r="65">
      <c r="A65" s="3">
        <v>6.3000020031E10</v>
      </c>
      <c r="B65" s="4" t="s">
        <v>37</v>
      </c>
      <c r="C65" s="4" t="s">
        <v>68</v>
      </c>
      <c r="D65" s="5">
        <f>if(VLOOKUP($B$2:$B$457,'各區加權風險人口'!$C$2:$T$13,2,0)=0,0,VLOOKUP($B$2:$B$457,'依個案研判日_台北市'!$C$2:$T$13,2,0)*'各里加權風險人口'!E65/VLOOKUP($B$2:$B$457,'各區加權風險人口'!$C$2:$T$13,2,0)*5.5)</f>
        <v>0</v>
      </c>
      <c r="E65" s="5">
        <f>if(VLOOKUP($B$2:$B$457,'各區加權風險人口'!$C$2:$T$13,3,0)=0,0,VLOOKUP($B$2:$B$457,'依個案研判日_台北市'!$C$2:$T$13,3,0)*'各里加權風險人口'!F65/VLOOKUP($B$2:$B$457,'各區加權風險人口'!$C$2:$T$13,3,0)*5.5)</f>
        <v>0.399846106</v>
      </c>
      <c r="F65" s="5">
        <f>if(VLOOKUP($B$2:$B$457,'各區加權風險人口'!$C$2:$T$13,4,0)=0,0,VLOOKUP($B$2:$B$457,'依個案研判日_台北市'!$C$2:$T$13,4,0)*'各里加權風險人口'!G65/VLOOKUP($B$2:$B$457,'各區加權風險人口'!$C$2:$T$13,4,0)*5.5)</f>
        <v>0.5331281414</v>
      </c>
      <c r="G65" s="5">
        <f>if(VLOOKUP($B$2:$B$457,'各區加權風險人口'!$C$2:$T$13,5,0)=0,0,VLOOKUP($B$2:$B$457,'依個案研判日_台北市'!$C$2:$T$13,5,0)*'各里加權風險人口'!H65/VLOOKUP($B$2:$B$457,'各區加權風險人口'!$C$2:$T$13,5,0)*5.5)</f>
        <v>0.2665640707</v>
      </c>
      <c r="H65" s="5">
        <f>if(VLOOKUP($B$2:$B$457,'各區加權風險人口'!$C$2:$T$13,6,0)=0,0,VLOOKUP($B$2:$B$457,'依個案研判日_台北市'!$C$2:$T$13,6,0)*'各里加權風險人口'!I65/VLOOKUP($B$2:$B$457,'各區加權風險人口'!$C$2:$T$13,6,0)*5.5)</f>
        <v>1.199538318</v>
      </c>
      <c r="I65" s="5">
        <f>if(VLOOKUP($B$2:$B$457,'各區加權風險人口'!$C$2:$T$13,7,0)=0,0,VLOOKUP($B$2:$B$457,'依個案研判日_台北市'!$C$2:$T$13,7,0)*'各里加權風險人口'!J65/VLOOKUP($B$2:$B$457,'各區加權風險人口'!$C$2:$T$13,7,0)*5.5)</f>
        <v>0.1332820353</v>
      </c>
      <c r="J65" s="5">
        <f>if(VLOOKUP($B$2:$B$457,'各區加權風險人口'!$C$2:$T$13,8,0)=0,0,VLOOKUP($B$2:$B$457,'依個案研判日_台北市'!$C$2:$T$13,8,0)*'各里加權風險人口'!K65/VLOOKUP($B$2:$B$457,'各區加權風險人口'!$C$2:$T$13,8,0)*5.5)</f>
        <v>0.9329742474</v>
      </c>
      <c r="K65" s="5">
        <f>if(VLOOKUP($B$2:$B$457,'各區加權風險人口'!$C$2:$T$13,9,0)=0,0,VLOOKUP($B$2:$B$457,'依個案研判日_台北市'!$C$2:$T$13,9,0)*'各里加權風險人口'!L65/VLOOKUP($B$2:$B$457,'各區加權風險人口'!$C$2:$T$13,9,0)*5.5)</f>
        <v>0.7996922121</v>
      </c>
      <c r="L65" s="5">
        <f>if(VLOOKUP($B$2:$B$457,'各區加權風險人口'!$C$2:$T$13,10,0)=0,0,VLOOKUP($B$2:$B$457,'依個案研判日_台北市'!$C$2:$T$13,10,0)*'各里加權風險人口'!M65/VLOOKUP($B$2:$B$457,'各區加權風險人口'!$C$2:$T$13,10,0)*5.5)</f>
        <v>0.2665640707</v>
      </c>
      <c r="M65" s="5">
        <f>if(VLOOKUP($B$2:$B$457,'各區加權風險人口'!$C$2:$T$13,11,0)=0,0,VLOOKUP($B$2:$B$457,'依個案研判日_台北市'!$C$2:$T$13,11,0)*'各里加權風險人口'!N65/VLOOKUP($B$2:$B$457,'各區加權風險人口'!$C$2:$T$13,11,0)*5.5)</f>
        <v>1.599384424</v>
      </c>
      <c r="N65" s="5">
        <f>if(VLOOKUP($B$2:$B$457,'各區加權風險人口'!$C$2:$T$13,12,0)=0,0,VLOOKUP($B$2:$B$457,'依個案研判日_台北市'!$C$2:$T$13,12,0)*'各里加權風險人口'!O65/VLOOKUP($B$2:$B$457,'各區加權風險人口'!$C$2:$T$13,12,0)*5.5)</f>
        <v>2.798922742</v>
      </c>
      <c r="O65" s="5">
        <f>if(VLOOKUP($B$2:$B$457,'各區加權風險人口'!$C$2:$T$13,13,0)=0,0,VLOOKUP($B$2:$B$457,'依個案研判日_台北市'!$C$2:$T$13,13,0)*'各里加權風險人口'!P65/VLOOKUP($B$2:$B$457,'各區加權風險人口'!$C$2:$T$13,13,0)*5.5)</f>
        <v>2.132512566</v>
      </c>
      <c r="P65" s="5">
        <f>if(VLOOKUP($B$2:$B$457,'各區加權風險人口'!$C$2:$T$13,14,0)=0,0,VLOOKUP($B$2:$B$457,'依個案研判日_台北市'!$C$2:$T$13,14,0)*'各里加權風險人口'!Q65/VLOOKUP($B$2:$B$457,'各區加權風險人口'!$C$2:$T$13,14,0)*5.5)</f>
        <v>4.398307166</v>
      </c>
      <c r="Q65" s="5">
        <f>if(VLOOKUP($B$2:$B$457,'各區加權風險人口'!$C$2:$T$13,15,0)=0,0,VLOOKUP($B$2:$B$457,'依個案研判日_台北市'!$C$2:$T$13,15,0)*'各里加權風險人口'!R65/VLOOKUP($B$2:$B$457,'各區加權風險人口'!$C$2:$T$13,15,0)*5.5)</f>
        <v>2.132512566</v>
      </c>
      <c r="R65" s="5">
        <f>if(VLOOKUP($B$2:$B$457,'各區加權風險人口'!$C$2:$T$13,16,0)=0,0,VLOOKUP($B$2:$B$457,'依個案研判日_台北市'!$C$2:$T$13,16,0)*'各里加權風險人口'!S65/VLOOKUP($B$2:$B$457,'各區加權風險人口'!$C$2:$T$13,16,0)*5.5)</f>
        <v>1.332820353</v>
      </c>
      <c r="S65" s="5">
        <f>if(VLOOKUP($B$2:$B$457,'各區加權風險人口'!$C$2:$T$13,17,0)=0,0,VLOOKUP($B$2:$B$457,'依個案研判日_台北市'!$C$2:$T$13,17,0)*'各里加權風險人口'!T65/VLOOKUP($B$2:$B$457,'各區加權風險人口'!$C$2:$T$13,17,0)*5.5)</f>
        <v>1.332820353</v>
      </c>
      <c r="T65" s="5">
        <f>if(VLOOKUP($B$2:$B$457,'各區加權風險人口'!$C$2:$T$13,18,0)=0,0,VLOOKUP($B$2:$B$457,'依個案研判日_台北市'!$C$2:$T$13,18,0)*'各里加權風險人口'!U65/VLOOKUP($B$2:$B$457,'各區加權風險人口'!$C$2:$T$13,18,0)*5.5)</f>
        <v>1.066256283</v>
      </c>
    </row>
    <row r="66">
      <c r="A66" s="3">
        <v>6.3000020032E10</v>
      </c>
      <c r="B66" s="4" t="s">
        <v>37</v>
      </c>
      <c r="C66" s="4" t="s">
        <v>69</v>
      </c>
      <c r="D66" s="5">
        <f>if(VLOOKUP($B$2:$B$457,'各區加權風險人口'!$C$2:$T$13,2,0)=0,0,VLOOKUP($B$2:$B$457,'依個案研判日_台北市'!$C$2:$T$13,2,0)*'各里加權風險人口'!E66/VLOOKUP($B$2:$B$457,'各區加權風險人口'!$C$2:$T$13,2,0)*5.5)</f>
        <v>0</v>
      </c>
      <c r="E66" s="5">
        <f>if(VLOOKUP($B$2:$B$457,'各區加權風險人口'!$C$2:$T$13,3,0)=0,0,VLOOKUP($B$2:$B$457,'依個案研判日_台北市'!$C$2:$T$13,3,0)*'各里加權風險人口'!F66/VLOOKUP($B$2:$B$457,'各區加權風險人口'!$C$2:$T$13,3,0)*5.5)</f>
        <v>0.510441861</v>
      </c>
      <c r="F66" s="5">
        <f>if(VLOOKUP($B$2:$B$457,'各區加權風險人口'!$C$2:$T$13,4,0)=0,0,VLOOKUP($B$2:$B$457,'依個案研判日_台北市'!$C$2:$T$13,4,0)*'各里加權風險人口'!G66/VLOOKUP($B$2:$B$457,'各區加權風險人口'!$C$2:$T$13,4,0)*5.5)</f>
        <v>0.680589148</v>
      </c>
      <c r="G66" s="5">
        <f>if(VLOOKUP($B$2:$B$457,'各區加權風險人口'!$C$2:$T$13,5,0)=0,0,VLOOKUP($B$2:$B$457,'依個案研判日_台北市'!$C$2:$T$13,5,0)*'各里加權風險人口'!H66/VLOOKUP($B$2:$B$457,'各區加權風險人口'!$C$2:$T$13,5,0)*5.5)</f>
        <v>0.340294574</v>
      </c>
      <c r="H66" s="5">
        <f>if(VLOOKUP($B$2:$B$457,'各區加權風險人口'!$C$2:$T$13,6,0)=0,0,VLOOKUP($B$2:$B$457,'依個案研判日_台北市'!$C$2:$T$13,6,0)*'各里加權風險人口'!I66/VLOOKUP($B$2:$B$457,'各區加權風險人口'!$C$2:$T$13,6,0)*5.5)</f>
        <v>1.531325583</v>
      </c>
      <c r="I66" s="5">
        <f>if(VLOOKUP($B$2:$B$457,'各區加權風險人口'!$C$2:$T$13,7,0)=0,0,VLOOKUP($B$2:$B$457,'依個案研判日_台北市'!$C$2:$T$13,7,0)*'各里加權風險人口'!J66/VLOOKUP($B$2:$B$457,'各區加權風險人口'!$C$2:$T$13,7,0)*5.5)</f>
        <v>0.170147287</v>
      </c>
      <c r="J66" s="5">
        <f>if(VLOOKUP($B$2:$B$457,'各區加權風險人口'!$C$2:$T$13,8,0)=0,0,VLOOKUP($B$2:$B$457,'依個案研判日_台北市'!$C$2:$T$13,8,0)*'各里加權風險人口'!K66/VLOOKUP($B$2:$B$457,'各區加權風險人口'!$C$2:$T$13,8,0)*5.5)</f>
        <v>1.191031009</v>
      </c>
      <c r="K66" s="5">
        <f>if(VLOOKUP($B$2:$B$457,'各區加權風險人口'!$C$2:$T$13,9,0)=0,0,VLOOKUP($B$2:$B$457,'依個案研判日_台北市'!$C$2:$T$13,9,0)*'各里加權風險人口'!L66/VLOOKUP($B$2:$B$457,'各區加權風險人口'!$C$2:$T$13,9,0)*5.5)</f>
        <v>1.020883722</v>
      </c>
      <c r="L66" s="5">
        <f>if(VLOOKUP($B$2:$B$457,'各區加權風險人口'!$C$2:$T$13,10,0)=0,0,VLOOKUP($B$2:$B$457,'依個案研判日_台北市'!$C$2:$T$13,10,0)*'各里加權風險人口'!M66/VLOOKUP($B$2:$B$457,'各區加權風險人口'!$C$2:$T$13,10,0)*5.5)</f>
        <v>0.340294574</v>
      </c>
      <c r="M66" s="5">
        <f>if(VLOOKUP($B$2:$B$457,'各區加權風險人口'!$C$2:$T$13,11,0)=0,0,VLOOKUP($B$2:$B$457,'依個案研判日_台北市'!$C$2:$T$13,11,0)*'各里加權風險人口'!N66/VLOOKUP($B$2:$B$457,'各區加權風險人口'!$C$2:$T$13,11,0)*5.5)</f>
        <v>2.041767444</v>
      </c>
      <c r="N66" s="5">
        <f>if(VLOOKUP($B$2:$B$457,'各區加權風險人口'!$C$2:$T$13,12,0)=0,0,VLOOKUP($B$2:$B$457,'依個案研判日_台北市'!$C$2:$T$13,12,0)*'各里加權風險人口'!O66/VLOOKUP($B$2:$B$457,'各區加權風險人口'!$C$2:$T$13,12,0)*5.5)</f>
        <v>3.573093027</v>
      </c>
      <c r="O66" s="5">
        <f>if(VLOOKUP($B$2:$B$457,'各區加權風險人口'!$C$2:$T$13,13,0)=0,0,VLOOKUP($B$2:$B$457,'依個案研判日_台北市'!$C$2:$T$13,13,0)*'各里加權風險人口'!P66/VLOOKUP($B$2:$B$457,'各區加權風險人口'!$C$2:$T$13,13,0)*5.5)</f>
        <v>2.722356592</v>
      </c>
      <c r="P66" s="5">
        <f>if(VLOOKUP($B$2:$B$457,'各區加權風險人口'!$C$2:$T$13,14,0)=0,0,VLOOKUP($B$2:$B$457,'依個案研判日_台北市'!$C$2:$T$13,14,0)*'各里加權風險人口'!Q66/VLOOKUP($B$2:$B$457,'各區加權風險人口'!$C$2:$T$13,14,0)*5.5)</f>
        <v>5.614860471</v>
      </c>
      <c r="Q66" s="5">
        <f>if(VLOOKUP($B$2:$B$457,'各區加權風險人口'!$C$2:$T$13,15,0)=0,0,VLOOKUP($B$2:$B$457,'依個案研判日_台北市'!$C$2:$T$13,15,0)*'各里加權風險人口'!R66/VLOOKUP($B$2:$B$457,'各區加權風險人口'!$C$2:$T$13,15,0)*5.5)</f>
        <v>2.722356592</v>
      </c>
      <c r="R66" s="5">
        <f>if(VLOOKUP($B$2:$B$457,'各區加權風險人口'!$C$2:$T$13,16,0)=0,0,VLOOKUP($B$2:$B$457,'依個案研判日_台北市'!$C$2:$T$13,16,0)*'各里加權風險人口'!S66/VLOOKUP($B$2:$B$457,'各區加權風險人口'!$C$2:$T$13,16,0)*5.5)</f>
        <v>1.70147287</v>
      </c>
      <c r="S66" s="5">
        <f>if(VLOOKUP($B$2:$B$457,'各區加權風險人口'!$C$2:$T$13,17,0)=0,0,VLOOKUP($B$2:$B$457,'依個案研判日_台北市'!$C$2:$T$13,17,0)*'各里加權風險人口'!T66/VLOOKUP($B$2:$B$457,'各區加權風險人口'!$C$2:$T$13,17,0)*5.5)</f>
        <v>1.70147287</v>
      </c>
      <c r="T66" s="5">
        <f>if(VLOOKUP($B$2:$B$457,'各區加權風險人口'!$C$2:$T$13,18,0)=0,0,VLOOKUP($B$2:$B$457,'依個案研判日_台北市'!$C$2:$T$13,18,0)*'各里加權風險人口'!U66/VLOOKUP($B$2:$B$457,'各區加權風險人口'!$C$2:$T$13,18,0)*5.5)</f>
        <v>1.361178296</v>
      </c>
    </row>
    <row r="67">
      <c r="A67" s="3">
        <v>6.3000020033E10</v>
      </c>
      <c r="B67" s="4" t="s">
        <v>37</v>
      </c>
      <c r="C67" s="4" t="s">
        <v>70</v>
      </c>
      <c r="D67" s="5">
        <f>if(VLOOKUP($B$2:$B$457,'各區加權風險人口'!$C$2:$T$13,2,0)=0,0,VLOOKUP($B$2:$B$457,'依個案研判日_台北市'!$C$2:$T$13,2,0)*'各里加權風險人口'!E67/VLOOKUP($B$2:$B$457,'各區加權風險人口'!$C$2:$T$13,2,0)*5.5)</f>
        <v>0</v>
      </c>
      <c r="E67" s="5">
        <f>if(VLOOKUP($B$2:$B$457,'各區加權風險人口'!$C$2:$T$13,3,0)=0,0,VLOOKUP($B$2:$B$457,'依個案研判日_台北市'!$C$2:$T$13,3,0)*'各里加權風險人口'!F67/VLOOKUP($B$2:$B$457,'各區加權風險人口'!$C$2:$T$13,3,0)*5.5)</f>
        <v>0.5928496696</v>
      </c>
      <c r="F67" s="5">
        <f>if(VLOOKUP($B$2:$B$457,'各區加權風險人口'!$C$2:$T$13,4,0)=0,0,VLOOKUP($B$2:$B$457,'依個案研判日_台北市'!$C$2:$T$13,4,0)*'各里加權風險人口'!G67/VLOOKUP($B$2:$B$457,'各區加權風險人口'!$C$2:$T$13,4,0)*5.5)</f>
        <v>0.7904662261</v>
      </c>
      <c r="G67" s="5">
        <f>if(VLOOKUP($B$2:$B$457,'各區加權風險人口'!$C$2:$T$13,5,0)=0,0,VLOOKUP($B$2:$B$457,'依個案研判日_台北市'!$C$2:$T$13,5,0)*'各里加權風險人口'!H67/VLOOKUP($B$2:$B$457,'各區加權風險人口'!$C$2:$T$13,5,0)*5.5)</f>
        <v>0.3952331131</v>
      </c>
      <c r="H67" s="5">
        <f>if(VLOOKUP($B$2:$B$457,'各區加權風險人口'!$C$2:$T$13,6,0)=0,0,VLOOKUP($B$2:$B$457,'依個案研判日_台北市'!$C$2:$T$13,6,0)*'各里加權風險人口'!I67/VLOOKUP($B$2:$B$457,'各區加權風險人口'!$C$2:$T$13,6,0)*5.5)</f>
        <v>1.778549009</v>
      </c>
      <c r="I67" s="5">
        <f>if(VLOOKUP($B$2:$B$457,'各區加權風險人口'!$C$2:$T$13,7,0)=0,0,VLOOKUP($B$2:$B$457,'依個案研判日_台北市'!$C$2:$T$13,7,0)*'各里加權風險人口'!J67/VLOOKUP($B$2:$B$457,'各區加權風險人口'!$C$2:$T$13,7,0)*5.5)</f>
        <v>0.1976165565</v>
      </c>
      <c r="J67" s="5">
        <f>if(VLOOKUP($B$2:$B$457,'各區加權風險人口'!$C$2:$T$13,8,0)=0,0,VLOOKUP($B$2:$B$457,'依個案研判日_台北市'!$C$2:$T$13,8,0)*'各里加權風險人口'!K67/VLOOKUP($B$2:$B$457,'各區加權風險人口'!$C$2:$T$13,8,0)*5.5)</f>
        <v>1.383315896</v>
      </c>
      <c r="K67" s="5">
        <f>if(VLOOKUP($B$2:$B$457,'各區加權風險人口'!$C$2:$T$13,9,0)=0,0,VLOOKUP($B$2:$B$457,'依個案研判日_台北市'!$C$2:$T$13,9,0)*'各里加權風險人口'!L67/VLOOKUP($B$2:$B$457,'各區加權風險人口'!$C$2:$T$13,9,0)*5.5)</f>
        <v>1.185699339</v>
      </c>
      <c r="L67" s="5">
        <f>if(VLOOKUP($B$2:$B$457,'各區加權風險人口'!$C$2:$T$13,10,0)=0,0,VLOOKUP($B$2:$B$457,'依個案研判日_台北市'!$C$2:$T$13,10,0)*'各里加權風險人口'!M67/VLOOKUP($B$2:$B$457,'各區加權風險人口'!$C$2:$T$13,10,0)*5.5)</f>
        <v>0.3952331131</v>
      </c>
      <c r="M67" s="5">
        <f>if(VLOOKUP($B$2:$B$457,'各區加權風險人口'!$C$2:$T$13,11,0)=0,0,VLOOKUP($B$2:$B$457,'依個案研判日_台北市'!$C$2:$T$13,11,0)*'各里加權風險人口'!N67/VLOOKUP($B$2:$B$457,'各區加權風險人口'!$C$2:$T$13,11,0)*5.5)</f>
        <v>2.371398678</v>
      </c>
      <c r="N67" s="5">
        <f>if(VLOOKUP($B$2:$B$457,'各區加權風險人口'!$C$2:$T$13,12,0)=0,0,VLOOKUP($B$2:$B$457,'依個案研判日_台北市'!$C$2:$T$13,12,0)*'各里加權風險人口'!O67/VLOOKUP($B$2:$B$457,'各區加權風險人口'!$C$2:$T$13,12,0)*5.5)</f>
        <v>4.149947687</v>
      </c>
      <c r="O67" s="5">
        <f>if(VLOOKUP($B$2:$B$457,'各區加權風險人口'!$C$2:$T$13,13,0)=0,0,VLOOKUP($B$2:$B$457,'依個案研判日_台北市'!$C$2:$T$13,13,0)*'各里加權風險人口'!P67/VLOOKUP($B$2:$B$457,'各區加權風險人口'!$C$2:$T$13,13,0)*5.5)</f>
        <v>3.161864904</v>
      </c>
      <c r="P67" s="5">
        <f>if(VLOOKUP($B$2:$B$457,'各區加權風險人口'!$C$2:$T$13,14,0)=0,0,VLOOKUP($B$2:$B$457,'依個案研判日_台北市'!$C$2:$T$13,14,0)*'各里加權風險人口'!Q67/VLOOKUP($B$2:$B$457,'各區加權風險人口'!$C$2:$T$13,14,0)*5.5)</f>
        <v>6.521346365</v>
      </c>
      <c r="Q67" s="5">
        <f>if(VLOOKUP($B$2:$B$457,'各區加權風險人口'!$C$2:$T$13,15,0)=0,0,VLOOKUP($B$2:$B$457,'依個案研判日_台北市'!$C$2:$T$13,15,0)*'各里加權風險人口'!R67/VLOOKUP($B$2:$B$457,'各區加權風險人口'!$C$2:$T$13,15,0)*5.5)</f>
        <v>3.161864904</v>
      </c>
      <c r="R67" s="5">
        <f>if(VLOOKUP($B$2:$B$457,'各區加權風險人口'!$C$2:$T$13,16,0)=0,0,VLOOKUP($B$2:$B$457,'依個案研判日_台北市'!$C$2:$T$13,16,0)*'各里加權風險人口'!S67/VLOOKUP($B$2:$B$457,'各區加權風險人口'!$C$2:$T$13,16,0)*5.5)</f>
        <v>1.976165565</v>
      </c>
      <c r="S67" s="5">
        <f>if(VLOOKUP($B$2:$B$457,'各區加權風險人口'!$C$2:$T$13,17,0)=0,0,VLOOKUP($B$2:$B$457,'依個案研判日_台北市'!$C$2:$T$13,17,0)*'各里加權風險人口'!T67/VLOOKUP($B$2:$B$457,'各區加權風險人口'!$C$2:$T$13,17,0)*5.5)</f>
        <v>1.976165565</v>
      </c>
      <c r="T67" s="5">
        <f>if(VLOOKUP($B$2:$B$457,'各區加權風險人口'!$C$2:$T$13,18,0)=0,0,VLOOKUP($B$2:$B$457,'依個案研判日_台北市'!$C$2:$T$13,18,0)*'各里加權風險人口'!U67/VLOOKUP($B$2:$B$457,'各區加權風險人口'!$C$2:$T$13,18,0)*5.5)</f>
        <v>1.580932452</v>
      </c>
    </row>
    <row r="68">
      <c r="A68" s="3">
        <v>6.3000020034E10</v>
      </c>
      <c r="B68" s="4" t="s">
        <v>37</v>
      </c>
      <c r="C68" s="4" t="s">
        <v>71</v>
      </c>
      <c r="D68" s="5">
        <f>if(VLOOKUP($B$2:$B$457,'各區加權風險人口'!$C$2:$T$13,2,0)=0,0,VLOOKUP($B$2:$B$457,'依個案研判日_台北市'!$C$2:$T$13,2,0)*'各里加權風險人口'!E68/VLOOKUP($B$2:$B$457,'各區加權風險人口'!$C$2:$T$13,2,0)*5.5)</f>
        <v>0</v>
      </c>
      <c r="E68" s="5">
        <f>if(VLOOKUP($B$2:$B$457,'各區加權風險人口'!$C$2:$T$13,3,0)=0,0,VLOOKUP($B$2:$B$457,'依個案研判日_台北市'!$C$2:$T$13,3,0)*'各里加權風險人口'!F68/VLOOKUP($B$2:$B$457,'各區加權風險人口'!$C$2:$T$13,3,0)*5.5)</f>
        <v>0.3614654745</v>
      </c>
      <c r="F68" s="5">
        <f>if(VLOOKUP($B$2:$B$457,'各區加權風險人口'!$C$2:$T$13,4,0)=0,0,VLOOKUP($B$2:$B$457,'依個案研判日_台北市'!$C$2:$T$13,4,0)*'各里加權風險人口'!G68/VLOOKUP($B$2:$B$457,'各區加權風險人口'!$C$2:$T$13,4,0)*5.5)</f>
        <v>0.481953966</v>
      </c>
      <c r="G68" s="5">
        <f>if(VLOOKUP($B$2:$B$457,'各區加權風險人口'!$C$2:$T$13,5,0)=0,0,VLOOKUP($B$2:$B$457,'依個案研判日_台北市'!$C$2:$T$13,5,0)*'各里加權風險人口'!H68/VLOOKUP($B$2:$B$457,'各區加權風險人口'!$C$2:$T$13,5,0)*5.5)</f>
        <v>0.240976983</v>
      </c>
      <c r="H68" s="5">
        <f>if(VLOOKUP($B$2:$B$457,'各區加權風險人口'!$C$2:$T$13,6,0)=0,0,VLOOKUP($B$2:$B$457,'依個案研判日_台北市'!$C$2:$T$13,6,0)*'各里加權風險人口'!I68/VLOOKUP($B$2:$B$457,'各區加權風險人口'!$C$2:$T$13,6,0)*5.5)</f>
        <v>1.084396424</v>
      </c>
      <c r="I68" s="5">
        <f>if(VLOOKUP($B$2:$B$457,'各區加權風險人口'!$C$2:$T$13,7,0)=0,0,VLOOKUP($B$2:$B$457,'依個案研判日_台北市'!$C$2:$T$13,7,0)*'各里加權風險人口'!J68/VLOOKUP($B$2:$B$457,'各區加權風險人口'!$C$2:$T$13,7,0)*5.5)</f>
        <v>0.1204884915</v>
      </c>
      <c r="J68" s="5">
        <f>if(VLOOKUP($B$2:$B$457,'各區加權風險人口'!$C$2:$T$13,8,0)=0,0,VLOOKUP($B$2:$B$457,'依個案研判日_台北市'!$C$2:$T$13,8,0)*'各里加權風險人口'!K68/VLOOKUP($B$2:$B$457,'各區加權風險人口'!$C$2:$T$13,8,0)*5.5)</f>
        <v>0.8434194405</v>
      </c>
      <c r="K68" s="5">
        <f>if(VLOOKUP($B$2:$B$457,'各區加權風險人口'!$C$2:$T$13,9,0)=0,0,VLOOKUP($B$2:$B$457,'依個案研判日_台北市'!$C$2:$T$13,9,0)*'各里加權風險人口'!L68/VLOOKUP($B$2:$B$457,'各區加權風險人口'!$C$2:$T$13,9,0)*5.5)</f>
        <v>0.722930949</v>
      </c>
      <c r="L68" s="5">
        <f>if(VLOOKUP($B$2:$B$457,'各區加權風險人口'!$C$2:$T$13,10,0)=0,0,VLOOKUP($B$2:$B$457,'依個案研判日_台北市'!$C$2:$T$13,10,0)*'各里加權風險人口'!M68/VLOOKUP($B$2:$B$457,'各區加權風險人口'!$C$2:$T$13,10,0)*5.5)</f>
        <v>0.240976983</v>
      </c>
      <c r="M68" s="5">
        <f>if(VLOOKUP($B$2:$B$457,'各區加權風險人口'!$C$2:$T$13,11,0)=0,0,VLOOKUP($B$2:$B$457,'依個案研判日_台北市'!$C$2:$T$13,11,0)*'各里加權風險人口'!N68/VLOOKUP($B$2:$B$457,'各區加權風險人口'!$C$2:$T$13,11,0)*5.5)</f>
        <v>1.445861898</v>
      </c>
      <c r="N68" s="5">
        <f>if(VLOOKUP($B$2:$B$457,'各區加權風險人口'!$C$2:$T$13,12,0)=0,0,VLOOKUP($B$2:$B$457,'依個案研判日_台北市'!$C$2:$T$13,12,0)*'各里加權風險人口'!O68/VLOOKUP($B$2:$B$457,'各區加權風險人口'!$C$2:$T$13,12,0)*5.5)</f>
        <v>2.530258322</v>
      </c>
      <c r="O68" s="5">
        <f>if(VLOOKUP($B$2:$B$457,'各區加權風險人口'!$C$2:$T$13,13,0)=0,0,VLOOKUP($B$2:$B$457,'依個案研判日_台北市'!$C$2:$T$13,13,0)*'各里加權風險人口'!P68/VLOOKUP($B$2:$B$457,'各區加權風險人口'!$C$2:$T$13,13,0)*5.5)</f>
        <v>1.927815864</v>
      </c>
      <c r="P68" s="5">
        <f>if(VLOOKUP($B$2:$B$457,'各區加權風險人口'!$C$2:$T$13,14,0)=0,0,VLOOKUP($B$2:$B$457,'依個案研判日_台北市'!$C$2:$T$13,14,0)*'各里加權風險人口'!Q68/VLOOKUP($B$2:$B$457,'各區加權風險人口'!$C$2:$T$13,14,0)*5.5)</f>
        <v>3.97612022</v>
      </c>
      <c r="Q68" s="5">
        <f>if(VLOOKUP($B$2:$B$457,'各區加權風險人口'!$C$2:$T$13,15,0)=0,0,VLOOKUP($B$2:$B$457,'依個案研判日_台北市'!$C$2:$T$13,15,0)*'各里加權風險人口'!R68/VLOOKUP($B$2:$B$457,'各區加權風險人口'!$C$2:$T$13,15,0)*5.5)</f>
        <v>1.927815864</v>
      </c>
      <c r="R68" s="5">
        <f>if(VLOOKUP($B$2:$B$457,'各區加權風險人口'!$C$2:$T$13,16,0)=0,0,VLOOKUP($B$2:$B$457,'依個案研判日_台北市'!$C$2:$T$13,16,0)*'各里加權風險人口'!S68/VLOOKUP($B$2:$B$457,'各區加權風險人口'!$C$2:$T$13,16,0)*5.5)</f>
        <v>1.204884915</v>
      </c>
      <c r="S68" s="5">
        <f>if(VLOOKUP($B$2:$B$457,'各區加權風險人口'!$C$2:$T$13,17,0)=0,0,VLOOKUP($B$2:$B$457,'依個案研判日_台北市'!$C$2:$T$13,17,0)*'各里加權風險人口'!T68/VLOOKUP($B$2:$B$457,'各區加權風險人口'!$C$2:$T$13,17,0)*5.5)</f>
        <v>1.204884915</v>
      </c>
      <c r="T68" s="5">
        <f>if(VLOOKUP($B$2:$B$457,'各區加權風險人口'!$C$2:$T$13,18,0)=0,0,VLOOKUP($B$2:$B$457,'依個案研判日_台北市'!$C$2:$T$13,18,0)*'各里加權風險人口'!U68/VLOOKUP($B$2:$B$457,'各區加權風險人口'!$C$2:$T$13,18,0)*5.5)</f>
        <v>0.963907932</v>
      </c>
    </row>
    <row r="69">
      <c r="A69" s="3">
        <v>6.3000020035E10</v>
      </c>
      <c r="B69" s="4" t="s">
        <v>37</v>
      </c>
      <c r="C69" s="4" t="s">
        <v>72</v>
      </c>
      <c r="D69" s="5">
        <f>if(VLOOKUP($B$2:$B$457,'各區加權風險人口'!$C$2:$T$13,2,0)=0,0,VLOOKUP($B$2:$B$457,'依個案研判日_台北市'!$C$2:$T$13,2,0)*'各里加權風險人口'!E69/VLOOKUP($B$2:$B$457,'各區加權風險人口'!$C$2:$T$13,2,0)*5.5)</f>
        <v>0</v>
      </c>
      <c r="E69" s="5">
        <f>if(VLOOKUP($B$2:$B$457,'各區加權風險人口'!$C$2:$T$13,3,0)=0,0,VLOOKUP($B$2:$B$457,'依個案研判日_台北市'!$C$2:$T$13,3,0)*'各里加權風險人口'!F69/VLOOKUP($B$2:$B$457,'各區加權風險人口'!$C$2:$T$13,3,0)*5.5)</f>
        <v>0.2821030964</v>
      </c>
      <c r="F69" s="5">
        <f>if(VLOOKUP($B$2:$B$457,'各區加權風險人口'!$C$2:$T$13,4,0)=0,0,VLOOKUP($B$2:$B$457,'依個案研判日_台北市'!$C$2:$T$13,4,0)*'各里加權風險人口'!G69/VLOOKUP($B$2:$B$457,'各區加權風險人口'!$C$2:$T$13,4,0)*5.5)</f>
        <v>0.3761374619</v>
      </c>
      <c r="G69" s="5">
        <f>if(VLOOKUP($B$2:$B$457,'各區加權風險人口'!$C$2:$T$13,5,0)=0,0,VLOOKUP($B$2:$B$457,'依個案研判日_台北市'!$C$2:$T$13,5,0)*'各里加權風險人口'!H69/VLOOKUP($B$2:$B$457,'各區加權風險人口'!$C$2:$T$13,5,0)*5.5)</f>
        <v>0.1880687309</v>
      </c>
      <c r="H69" s="5">
        <f>if(VLOOKUP($B$2:$B$457,'各區加權風險人口'!$C$2:$T$13,6,0)=0,0,VLOOKUP($B$2:$B$457,'依個案研判日_台北市'!$C$2:$T$13,6,0)*'各里加權風險人口'!I69/VLOOKUP($B$2:$B$457,'各區加權風險人口'!$C$2:$T$13,6,0)*5.5)</f>
        <v>0.8463092892</v>
      </c>
      <c r="I69" s="5">
        <f>if(VLOOKUP($B$2:$B$457,'各區加權風險人口'!$C$2:$T$13,7,0)=0,0,VLOOKUP($B$2:$B$457,'依個案研判日_台北市'!$C$2:$T$13,7,0)*'各里加權風險人口'!J69/VLOOKUP($B$2:$B$457,'各區加權風險人口'!$C$2:$T$13,7,0)*5.5)</f>
        <v>0.09403436546</v>
      </c>
      <c r="J69" s="5">
        <f>if(VLOOKUP($B$2:$B$457,'各區加權風險人口'!$C$2:$T$13,8,0)=0,0,VLOOKUP($B$2:$B$457,'依個案研判日_台北市'!$C$2:$T$13,8,0)*'各里加權風險人口'!K69/VLOOKUP($B$2:$B$457,'各區加權風險人口'!$C$2:$T$13,8,0)*5.5)</f>
        <v>0.6582405582</v>
      </c>
      <c r="K69" s="5">
        <f>if(VLOOKUP($B$2:$B$457,'各區加權風險人口'!$C$2:$T$13,9,0)=0,0,VLOOKUP($B$2:$B$457,'依個案研判日_台北市'!$C$2:$T$13,9,0)*'各里加權風險人口'!L69/VLOOKUP($B$2:$B$457,'各區加權風險人口'!$C$2:$T$13,9,0)*5.5)</f>
        <v>0.5642061928</v>
      </c>
      <c r="L69" s="5">
        <f>if(VLOOKUP($B$2:$B$457,'各區加權風險人口'!$C$2:$T$13,10,0)=0,0,VLOOKUP($B$2:$B$457,'依個案研判日_台北市'!$C$2:$T$13,10,0)*'各里加權風險人口'!M69/VLOOKUP($B$2:$B$457,'各區加權風險人口'!$C$2:$T$13,10,0)*5.5)</f>
        <v>0.1880687309</v>
      </c>
      <c r="M69" s="5">
        <f>if(VLOOKUP($B$2:$B$457,'各區加權風險人口'!$C$2:$T$13,11,0)=0,0,VLOOKUP($B$2:$B$457,'依個案研判日_台北市'!$C$2:$T$13,11,0)*'各里加權風險人口'!N69/VLOOKUP($B$2:$B$457,'各區加權風險人口'!$C$2:$T$13,11,0)*5.5)</f>
        <v>1.128412386</v>
      </c>
      <c r="N69" s="5">
        <f>if(VLOOKUP($B$2:$B$457,'各區加權風險人口'!$C$2:$T$13,12,0)=0,0,VLOOKUP($B$2:$B$457,'依個案研判日_台北市'!$C$2:$T$13,12,0)*'各里加權風險人口'!O69/VLOOKUP($B$2:$B$457,'各區加權風險人口'!$C$2:$T$13,12,0)*5.5)</f>
        <v>1.974721675</v>
      </c>
      <c r="O69" s="5">
        <f>if(VLOOKUP($B$2:$B$457,'各區加權風險人口'!$C$2:$T$13,13,0)=0,0,VLOOKUP($B$2:$B$457,'依個案研判日_台北市'!$C$2:$T$13,13,0)*'各里加權風險人口'!P69/VLOOKUP($B$2:$B$457,'各區加權風險人口'!$C$2:$T$13,13,0)*5.5)</f>
        <v>1.504549847</v>
      </c>
      <c r="P69" s="5">
        <f>if(VLOOKUP($B$2:$B$457,'各區加權風險人口'!$C$2:$T$13,14,0)=0,0,VLOOKUP($B$2:$B$457,'依個案研判日_台北市'!$C$2:$T$13,14,0)*'各里加權風險人口'!Q69/VLOOKUP($B$2:$B$457,'各區加權風險人口'!$C$2:$T$13,14,0)*5.5)</f>
        <v>3.10313406</v>
      </c>
      <c r="Q69" s="5">
        <f>if(VLOOKUP($B$2:$B$457,'各區加權風險人口'!$C$2:$T$13,15,0)=0,0,VLOOKUP($B$2:$B$457,'依個案研判日_台北市'!$C$2:$T$13,15,0)*'各里加權風險人口'!R69/VLOOKUP($B$2:$B$457,'各區加權風險人口'!$C$2:$T$13,15,0)*5.5)</f>
        <v>1.504549847</v>
      </c>
      <c r="R69" s="5">
        <f>if(VLOOKUP($B$2:$B$457,'各區加權風險人口'!$C$2:$T$13,16,0)=0,0,VLOOKUP($B$2:$B$457,'依個案研判日_台北市'!$C$2:$T$13,16,0)*'各里加權風險人口'!S69/VLOOKUP($B$2:$B$457,'各區加權風險人口'!$C$2:$T$13,16,0)*5.5)</f>
        <v>0.9403436546</v>
      </c>
      <c r="S69" s="5">
        <f>if(VLOOKUP($B$2:$B$457,'各區加權風險人口'!$C$2:$T$13,17,0)=0,0,VLOOKUP($B$2:$B$457,'依個案研判日_台北市'!$C$2:$T$13,17,0)*'各里加權風險人口'!T69/VLOOKUP($B$2:$B$457,'各區加權風險人口'!$C$2:$T$13,17,0)*5.5)</f>
        <v>0.9403436546</v>
      </c>
      <c r="T69" s="5">
        <f>if(VLOOKUP($B$2:$B$457,'各區加權風險人口'!$C$2:$T$13,18,0)=0,0,VLOOKUP($B$2:$B$457,'依個案研判日_台北市'!$C$2:$T$13,18,0)*'各里加權風險人口'!U69/VLOOKUP($B$2:$B$457,'各區加權風險人口'!$C$2:$T$13,18,0)*5.5)</f>
        <v>0.7522749237</v>
      </c>
    </row>
    <row r="70">
      <c r="A70" s="3">
        <v>6.3000020036E10</v>
      </c>
      <c r="B70" s="4" t="s">
        <v>37</v>
      </c>
      <c r="C70" s="4" t="s">
        <v>73</v>
      </c>
      <c r="D70" s="5">
        <f>if(VLOOKUP($B$2:$B$457,'各區加權風險人口'!$C$2:$T$13,2,0)=0,0,VLOOKUP($B$2:$B$457,'依個案研判日_台北市'!$C$2:$T$13,2,0)*'各里加權風險人口'!E70/VLOOKUP($B$2:$B$457,'各區加權風險人口'!$C$2:$T$13,2,0)*5.5)</f>
        <v>0</v>
      </c>
      <c r="E70" s="5">
        <f>if(VLOOKUP($B$2:$B$457,'各區加權風險人口'!$C$2:$T$13,3,0)=0,0,VLOOKUP($B$2:$B$457,'依個案研判日_台北市'!$C$2:$T$13,3,0)*'各里加權風險人口'!F70/VLOOKUP($B$2:$B$457,'各區加權風險人口'!$C$2:$T$13,3,0)*5.5)</f>
        <v>0.5521808148</v>
      </c>
      <c r="F70" s="5">
        <f>if(VLOOKUP($B$2:$B$457,'各區加權風險人口'!$C$2:$T$13,4,0)=0,0,VLOOKUP($B$2:$B$457,'依個案研判日_台北市'!$C$2:$T$13,4,0)*'各里加權風險人口'!G70/VLOOKUP($B$2:$B$457,'各區加權風險人口'!$C$2:$T$13,4,0)*5.5)</f>
        <v>0.7362410864</v>
      </c>
      <c r="G70" s="5">
        <f>if(VLOOKUP($B$2:$B$457,'各區加權風險人口'!$C$2:$T$13,5,0)=0,0,VLOOKUP($B$2:$B$457,'依個案研判日_台北市'!$C$2:$T$13,5,0)*'各里加權風險人口'!H70/VLOOKUP($B$2:$B$457,'各區加權風險人口'!$C$2:$T$13,5,0)*5.5)</f>
        <v>0.3681205432</v>
      </c>
      <c r="H70" s="5">
        <f>if(VLOOKUP($B$2:$B$457,'各區加權風險人口'!$C$2:$T$13,6,0)=0,0,VLOOKUP($B$2:$B$457,'依個案研判日_台北市'!$C$2:$T$13,6,0)*'各里加權風險人口'!I70/VLOOKUP($B$2:$B$457,'各區加權風險人口'!$C$2:$T$13,6,0)*5.5)</f>
        <v>1.656542444</v>
      </c>
      <c r="I70" s="5">
        <f>if(VLOOKUP($B$2:$B$457,'各區加權風險人口'!$C$2:$T$13,7,0)=0,0,VLOOKUP($B$2:$B$457,'依個案研判日_台北市'!$C$2:$T$13,7,0)*'各里加權風險人口'!J70/VLOOKUP($B$2:$B$457,'各區加權風險人口'!$C$2:$T$13,7,0)*5.5)</f>
        <v>0.1840602716</v>
      </c>
      <c r="J70" s="5">
        <f>if(VLOOKUP($B$2:$B$457,'各區加權風險人口'!$C$2:$T$13,8,0)=0,0,VLOOKUP($B$2:$B$457,'依個案研判日_台北市'!$C$2:$T$13,8,0)*'各里加權風險人口'!K70/VLOOKUP($B$2:$B$457,'各區加權風險人口'!$C$2:$T$13,8,0)*5.5)</f>
        <v>1.288421901</v>
      </c>
      <c r="K70" s="5">
        <f>if(VLOOKUP($B$2:$B$457,'各區加權風險人口'!$C$2:$T$13,9,0)=0,0,VLOOKUP($B$2:$B$457,'依個案研判日_台北市'!$C$2:$T$13,9,0)*'各里加權風險人口'!L70/VLOOKUP($B$2:$B$457,'各區加權風險人口'!$C$2:$T$13,9,0)*5.5)</f>
        <v>1.10436163</v>
      </c>
      <c r="L70" s="5">
        <f>if(VLOOKUP($B$2:$B$457,'各區加權風險人口'!$C$2:$T$13,10,0)=0,0,VLOOKUP($B$2:$B$457,'依個案研判日_台北市'!$C$2:$T$13,10,0)*'各里加權風險人口'!M70/VLOOKUP($B$2:$B$457,'各區加權風險人口'!$C$2:$T$13,10,0)*5.5)</f>
        <v>0.3681205432</v>
      </c>
      <c r="M70" s="5">
        <f>if(VLOOKUP($B$2:$B$457,'各區加權風險人口'!$C$2:$T$13,11,0)=0,0,VLOOKUP($B$2:$B$457,'依個案研判日_台北市'!$C$2:$T$13,11,0)*'各里加權風險人口'!N70/VLOOKUP($B$2:$B$457,'各區加權風險人口'!$C$2:$T$13,11,0)*5.5)</f>
        <v>2.208723259</v>
      </c>
      <c r="N70" s="5">
        <f>if(VLOOKUP($B$2:$B$457,'各區加權風險人口'!$C$2:$T$13,12,0)=0,0,VLOOKUP($B$2:$B$457,'依個案研判日_台北市'!$C$2:$T$13,12,0)*'各里加權風險人口'!O70/VLOOKUP($B$2:$B$457,'各區加權風險人口'!$C$2:$T$13,12,0)*5.5)</f>
        <v>3.865265704</v>
      </c>
      <c r="O70" s="5">
        <f>if(VLOOKUP($B$2:$B$457,'各區加權風險人口'!$C$2:$T$13,13,0)=0,0,VLOOKUP($B$2:$B$457,'依個案研判日_台北市'!$C$2:$T$13,13,0)*'各里加權風險人口'!P70/VLOOKUP($B$2:$B$457,'各區加權風險人口'!$C$2:$T$13,13,0)*5.5)</f>
        <v>2.944964346</v>
      </c>
      <c r="P70" s="5">
        <f>if(VLOOKUP($B$2:$B$457,'各區加權風險人口'!$C$2:$T$13,14,0)=0,0,VLOOKUP($B$2:$B$457,'依個案研判日_台北市'!$C$2:$T$13,14,0)*'各里加權風險人口'!Q70/VLOOKUP($B$2:$B$457,'各區加權風險人口'!$C$2:$T$13,14,0)*5.5)</f>
        <v>6.073988963</v>
      </c>
      <c r="Q70" s="5">
        <f>if(VLOOKUP($B$2:$B$457,'各區加權風險人口'!$C$2:$T$13,15,0)=0,0,VLOOKUP($B$2:$B$457,'依個案研判日_台北市'!$C$2:$T$13,15,0)*'各里加權風險人口'!R70/VLOOKUP($B$2:$B$457,'各區加權風險人口'!$C$2:$T$13,15,0)*5.5)</f>
        <v>2.944964346</v>
      </c>
      <c r="R70" s="5">
        <f>if(VLOOKUP($B$2:$B$457,'各區加權風險人口'!$C$2:$T$13,16,0)=0,0,VLOOKUP($B$2:$B$457,'依個案研判日_台北市'!$C$2:$T$13,16,0)*'各里加權風險人口'!S70/VLOOKUP($B$2:$B$457,'各區加權風險人口'!$C$2:$T$13,16,0)*5.5)</f>
        <v>1.840602716</v>
      </c>
      <c r="S70" s="5">
        <f>if(VLOOKUP($B$2:$B$457,'各區加權風險人口'!$C$2:$T$13,17,0)=0,0,VLOOKUP($B$2:$B$457,'依個案研判日_台北市'!$C$2:$T$13,17,0)*'各里加權風險人口'!T70/VLOOKUP($B$2:$B$457,'各區加權風險人口'!$C$2:$T$13,17,0)*5.5)</f>
        <v>1.840602716</v>
      </c>
      <c r="T70" s="5">
        <f>if(VLOOKUP($B$2:$B$457,'各區加權風險人口'!$C$2:$T$13,18,0)=0,0,VLOOKUP($B$2:$B$457,'依個案研判日_台北市'!$C$2:$T$13,18,0)*'各里加權風險人口'!U70/VLOOKUP($B$2:$B$457,'各區加權風險人口'!$C$2:$T$13,18,0)*5.5)</f>
        <v>1.472482173</v>
      </c>
    </row>
    <row r="71">
      <c r="A71" s="3">
        <v>6.3000020037E10</v>
      </c>
      <c r="B71" s="4" t="s">
        <v>37</v>
      </c>
      <c r="C71" s="4" t="s">
        <v>74</v>
      </c>
      <c r="D71" s="5">
        <f>if(VLOOKUP($B$2:$B$457,'各區加權風險人口'!$C$2:$T$13,2,0)=0,0,VLOOKUP($B$2:$B$457,'依個案研判日_台北市'!$C$2:$T$13,2,0)*'各里加權風險人口'!E71/VLOOKUP($B$2:$B$457,'各區加權風險人口'!$C$2:$T$13,2,0)*5.5)</f>
        <v>0</v>
      </c>
      <c r="E71" s="5">
        <f>if(VLOOKUP($B$2:$B$457,'各區加權風險人口'!$C$2:$T$13,3,0)=0,0,VLOOKUP($B$2:$B$457,'依個案研判日_台北市'!$C$2:$T$13,3,0)*'各里加權風險人口'!F71/VLOOKUP($B$2:$B$457,'各區加權風險人口'!$C$2:$T$13,3,0)*5.5)</f>
        <v>0.2297093239</v>
      </c>
      <c r="F71" s="5">
        <f>if(VLOOKUP($B$2:$B$457,'各區加權風險人口'!$C$2:$T$13,4,0)=0,0,VLOOKUP($B$2:$B$457,'依個案研判日_台北市'!$C$2:$T$13,4,0)*'各里加權風險人口'!G71/VLOOKUP($B$2:$B$457,'各區加權風險人口'!$C$2:$T$13,4,0)*5.5)</f>
        <v>0.3062790985</v>
      </c>
      <c r="G71" s="5">
        <f>if(VLOOKUP($B$2:$B$457,'各區加權風險人口'!$C$2:$T$13,5,0)=0,0,VLOOKUP($B$2:$B$457,'依個案研判日_台北市'!$C$2:$T$13,5,0)*'各里加權風險人口'!H71/VLOOKUP($B$2:$B$457,'各區加權風險人口'!$C$2:$T$13,5,0)*5.5)</f>
        <v>0.1531395493</v>
      </c>
      <c r="H71" s="5">
        <f>if(VLOOKUP($B$2:$B$457,'各區加權風險人口'!$C$2:$T$13,6,0)=0,0,VLOOKUP($B$2:$B$457,'依個案研判日_台北市'!$C$2:$T$13,6,0)*'各里加權風險人口'!I71/VLOOKUP($B$2:$B$457,'各區加權風險人口'!$C$2:$T$13,6,0)*5.5)</f>
        <v>0.6891279717</v>
      </c>
      <c r="I71" s="5">
        <f>if(VLOOKUP($B$2:$B$457,'各區加權風險人口'!$C$2:$T$13,7,0)=0,0,VLOOKUP($B$2:$B$457,'依個案研判日_台北市'!$C$2:$T$13,7,0)*'各里加權風險人口'!J71/VLOOKUP($B$2:$B$457,'各區加權風險人口'!$C$2:$T$13,7,0)*5.5)</f>
        <v>0.07656977463</v>
      </c>
      <c r="J71" s="5">
        <f>if(VLOOKUP($B$2:$B$457,'各區加權風險人口'!$C$2:$T$13,8,0)=0,0,VLOOKUP($B$2:$B$457,'依個案研判日_台北市'!$C$2:$T$13,8,0)*'各里加權風險人口'!K71/VLOOKUP($B$2:$B$457,'各區加權風險人口'!$C$2:$T$13,8,0)*5.5)</f>
        <v>0.5359884224</v>
      </c>
      <c r="K71" s="5">
        <f>if(VLOOKUP($B$2:$B$457,'各區加權風險人口'!$C$2:$T$13,9,0)=0,0,VLOOKUP($B$2:$B$457,'依個案研判日_台北市'!$C$2:$T$13,9,0)*'各里加權風險人口'!L71/VLOOKUP($B$2:$B$457,'各區加權風險人口'!$C$2:$T$13,9,0)*5.5)</f>
        <v>0.4594186478</v>
      </c>
      <c r="L71" s="5">
        <f>if(VLOOKUP($B$2:$B$457,'各區加權風險人口'!$C$2:$T$13,10,0)=0,0,VLOOKUP($B$2:$B$457,'依個案研判日_台北市'!$C$2:$T$13,10,0)*'各里加權風險人口'!M71/VLOOKUP($B$2:$B$457,'各區加權風險人口'!$C$2:$T$13,10,0)*5.5)</f>
        <v>0.1531395493</v>
      </c>
      <c r="M71" s="5">
        <f>if(VLOOKUP($B$2:$B$457,'各區加權風險人口'!$C$2:$T$13,11,0)=0,0,VLOOKUP($B$2:$B$457,'依個案研判日_台北市'!$C$2:$T$13,11,0)*'各里加權風險人口'!N71/VLOOKUP($B$2:$B$457,'各區加權風險人口'!$C$2:$T$13,11,0)*5.5)</f>
        <v>0.9188372956</v>
      </c>
      <c r="N71" s="5">
        <f>if(VLOOKUP($B$2:$B$457,'各區加權風險人口'!$C$2:$T$13,12,0)=0,0,VLOOKUP($B$2:$B$457,'依個案研判日_台北市'!$C$2:$T$13,12,0)*'各里加權風險人口'!O71/VLOOKUP($B$2:$B$457,'各區加權風險人口'!$C$2:$T$13,12,0)*5.5)</f>
        <v>1.607965267</v>
      </c>
      <c r="O71" s="5">
        <f>if(VLOOKUP($B$2:$B$457,'各區加權風險人口'!$C$2:$T$13,13,0)=0,0,VLOOKUP($B$2:$B$457,'依個案研判日_台北市'!$C$2:$T$13,13,0)*'各里加權風險人口'!P71/VLOOKUP($B$2:$B$457,'各區加權風險人口'!$C$2:$T$13,13,0)*5.5)</f>
        <v>1.225116394</v>
      </c>
      <c r="P71" s="5">
        <f>if(VLOOKUP($B$2:$B$457,'各區加權風險人口'!$C$2:$T$13,14,0)=0,0,VLOOKUP($B$2:$B$457,'依個案研判日_台北市'!$C$2:$T$13,14,0)*'各里加權風險人口'!Q71/VLOOKUP($B$2:$B$457,'各區加權風險人口'!$C$2:$T$13,14,0)*5.5)</f>
        <v>2.526802563</v>
      </c>
      <c r="Q71" s="5">
        <f>if(VLOOKUP($B$2:$B$457,'各區加權風險人口'!$C$2:$T$13,15,0)=0,0,VLOOKUP($B$2:$B$457,'依個案研判日_台北市'!$C$2:$T$13,15,0)*'各里加權風險人口'!R71/VLOOKUP($B$2:$B$457,'各區加權風險人口'!$C$2:$T$13,15,0)*5.5)</f>
        <v>1.225116394</v>
      </c>
      <c r="R71" s="5">
        <f>if(VLOOKUP($B$2:$B$457,'各區加權風險人口'!$C$2:$T$13,16,0)=0,0,VLOOKUP($B$2:$B$457,'依個案研判日_台北市'!$C$2:$T$13,16,0)*'各里加權風險人口'!S71/VLOOKUP($B$2:$B$457,'各區加權風險人口'!$C$2:$T$13,16,0)*5.5)</f>
        <v>0.7656977463</v>
      </c>
      <c r="S71" s="5">
        <f>if(VLOOKUP($B$2:$B$457,'各區加權風險人口'!$C$2:$T$13,17,0)=0,0,VLOOKUP($B$2:$B$457,'依個案研判日_台北市'!$C$2:$T$13,17,0)*'各里加權風險人口'!T71/VLOOKUP($B$2:$B$457,'各區加權風險人口'!$C$2:$T$13,17,0)*5.5)</f>
        <v>0.7656977463</v>
      </c>
      <c r="T71" s="5">
        <f>if(VLOOKUP($B$2:$B$457,'各區加權風險人口'!$C$2:$T$13,18,0)=0,0,VLOOKUP($B$2:$B$457,'依個案研判日_台北市'!$C$2:$T$13,18,0)*'各里加權風險人口'!U71/VLOOKUP($B$2:$B$457,'各區加權風險人口'!$C$2:$T$13,18,0)*5.5)</f>
        <v>0.6125581971</v>
      </c>
    </row>
    <row r="72">
      <c r="A72" s="3">
        <v>6.3000020038E10</v>
      </c>
      <c r="B72" s="4" t="s">
        <v>37</v>
      </c>
      <c r="C72" s="4" t="s">
        <v>75</v>
      </c>
      <c r="D72" s="5">
        <f>if(VLOOKUP($B$2:$B$457,'各區加權風險人口'!$C$2:$T$13,2,0)=0,0,VLOOKUP($B$2:$B$457,'依個案研判日_台北市'!$C$2:$T$13,2,0)*'各里加權風險人口'!E72/VLOOKUP($B$2:$B$457,'各區加權風險人口'!$C$2:$T$13,2,0)*5.5)</f>
        <v>0</v>
      </c>
      <c r="E72" s="5">
        <f>if(VLOOKUP($B$2:$B$457,'各區加權風險人口'!$C$2:$T$13,3,0)=0,0,VLOOKUP($B$2:$B$457,'依個案研判日_台北市'!$C$2:$T$13,3,0)*'各里加權風險人口'!F72/VLOOKUP($B$2:$B$457,'各區加權風險人口'!$C$2:$T$13,3,0)*5.5)</f>
        <v>0.2924376505</v>
      </c>
      <c r="F72" s="5">
        <f>if(VLOOKUP($B$2:$B$457,'各區加權風險人口'!$C$2:$T$13,4,0)=0,0,VLOOKUP($B$2:$B$457,'依個案研判日_台北市'!$C$2:$T$13,4,0)*'各里加權風險人口'!G72/VLOOKUP($B$2:$B$457,'各區加權風險人口'!$C$2:$T$13,4,0)*5.5)</f>
        <v>0.3899168673</v>
      </c>
      <c r="G72" s="5">
        <f>if(VLOOKUP($B$2:$B$457,'各區加權風險人口'!$C$2:$T$13,5,0)=0,0,VLOOKUP($B$2:$B$457,'依個案研判日_台北市'!$C$2:$T$13,5,0)*'各里加權風險人口'!H72/VLOOKUP($B$2:$B$457,'各區加權風險人口'!$C$2:$T$13,5,0)*5.5)</f>
        <v>0.1949584337</v>
      </c>
      <c r="H72" s="5">
        <f>if(VLOOKUP($B$2:$B$457,'各區加權風險人口'!$C$2:$T$13,6,0)=0,0,VLOOKUP($B$2:$B$457,'依個案研判日_台北市'!$C$2:$T$13,6,0)*'各里加權風險人口'!I72/VLOOKUP($B$2:$B$457,'各區加權風險人口'!$C$2:$T$13,6,0)*5.5)</f>
        <v>0.8773129515</v>
      </c>
      <c r="I72" s="5">
        <f>if(VLOOKUP($B$2:$B$457,'各區加權風險人口'!$C$2:$T$13,7,0)=0,0,VLOOKUP($B$2:$B$457,'依個案研判日_台北市'!$C$2:$T$13,7,0)*'各里加權風險人口'!J72/VLOOKUP($B$2:$B$457,'各區加權風險人口'!$C$2:$T$13,7,0)*5.5)</f>
        <v>0.09747921684</v>
      </c>
      <c r="J72" s="5">
        <f>if(VLOOKUP($B$2:$B$457,'各區加權風險人口'!$C$2:$T$13,8,0)=0,0,VLOOKUP($B$2:$B$457,'依個案研判日_台北市'!$C$2:$T$13,8,0)*'各里加權風險人口'!K72/VLOOKUP($B$2:$B$457,'各區加權風險人口'!$C$2:$T$13,8,0)*5.5)</f>
        <v>0.6823545179</v>
      </c>
      <c r="K72" s="5">
        <f>if(VLOOKUP($B$2:$B$457,'各區加權風險人口'!$C$2:$T$13,9,0)=0,0,VLOOKUP($B$2:$B$457,'依個案研判日_台北市'!$C$2:$T$13,9,0)*'各里加權風險人口'!L72/VLOOKUP($B$2:$B$457,'各區加權風險人口'!$C$2:$T$13,9,0)*5.5)</f>
        <v>0.584875301</v>
      </c>
      <c r="L72" s="5">
        <f>if(VLOOKUP($B$2:$B$457,'各區加權風險人口'!$C$2:$T$13,10,0)=0,0,VLOOKUP($B$2:$B$457,'依個案研判日_台北市'!$C$2:$T$13,10,0)*'各里加權風險人口'!M72/VLOOKUP($B$2:$B$457,'各區加權風險人口'!$C$2:$T$13,10,0)*5.5)</f>
        <v>0.1949584337</v>
      </c>
      <c r="M72" s="5">
        <f>if(VLOOKUP($B$2:$B$457,'各區加權風險人口'!$C$2:$T$13,11,0)=0,0,VLOOKUP($B$2:$B$457,'依個案研判日_台北市'!$C$2:$T$13,11,0)*'各里加權風險人口'!N72/VLOOKUP($B$2:$B$457,'各區加權風險人口'!$C$2:$T$13,11,0)*5.5)</f>
        <v>1.169750602</v>
      </c>
      <c r="N72" s="5">
        <f>if(VLOOKUP($B$2:$B$457,'各區加權風險人口'!$C$2:$T$13,12,0)=0,0,VLOOKUP($B$2:$B$457,'依個案研判日_台北市'!$C$2:$T$13,12,0)*'各里加權風險人口'!O72/VLOOKUP($B$2:$B$457,'各區加權風險人口'!$C$2:$T$13,12,0)*5.5)</f>
        <v>2.047063554</v>
      </c>
      <c r="O72" s="5">
        <f>if(VLOOKUP($B$2:$B$457,'各區加權風險人口'!$C$2:$T$13,13,0)=0,0,VLOOKUP($B$2:$B$457,'依個案研判日_台北市'!$C$2:$T$13,13,0)*'各里加權風險人口'!P72/VLOOKUP($B$2:$B$457,'各區加權風險人口'!$C$2:$T$13,13,0)*5.5)</f>
        <v>1.559667469</v>
      </c>
      <c r="P72" s="5">
        <f>if(VLOOKUP($B$2:$B$457,'各區加權風險人口'!$C$2:$T$13,14,0)=0,0,VLOOKUP($B$2:$B$457,'依個案研判日_台北市'!$C$2:$T$13,14,0)*'各里加權風險人口'!Q72/VLOOKUP($B$2:$B$457,'各區加權風險人口'!$C$2:$T$13,14,0)*5.5)</f>
        <v>3.216814156</v>
      </c>
      <c r="Q72" s="5">
        <f>if(VLOOKUP($B$2:$B$457,'各區加權風險人口'!$C$2:$T$13,15,0)=0,0,VLOOKUP($B$2:$B$457,'依個案研判日_台北市'!$C$2:$T$13,15,0)*'各里加權風險人口'!R72/VLOOKUP($B$2:$B$457,'各區加權風險人口'!$C$2:$T$13,15,0)*5.5)</f>
        <v>1.559667469</v>
      </c>
      <c r="R72" s="5">
        <f>if(VLOOKUP($B$2:$B$457,'各區加權風險人口'!$C$2:$T$13,16,0)=0,0,VLOOKUP($B$2:$B$457,'依個案研判日_台北市'!$C$2:$T$13,16,0)*'各里加權風險人口'!S72/VLOOKUP($B$2:$B$457,'各區加權風險人口'!$C$2:$T$13,16,0)*5.5)</f>
        <v>0.9747921684</v>
      </c>
      <c r="S72" s="5">
        <f>if(VLOOKUP($B$2:$B$457,'各區加權風險人口'!$C$2:$T$13,17,0)=0,0,VLOOKUP($B$2:$B$457,'依個案研判日_台北市'!$C$2:$T$13,17,0)*'各里加權風險人口'!T72/VLOOKUP($B$2:$B$457,'各區加權風險人口'!$C$2:$T$13,17,0)*5.5)</f>
        <v>0.9747921684</v>
      </c>
      <c r="T72" s="5">
        <f>if(VLOOKUP($B$2:$B$457,'各區加權風險人口'!$C$2:$T$13,18,0)=0,0,VLOOKUP($B$2:$B$457,'依個案研判日_台北市'!$C$2:$T$13,18,0)*'各里加權風險人口'!U72/VLOOKUP($B$2:$B$457,'各區加權風險人口'!$C$2:$T$13,18,0)*5.5)</f>
        <v>0.7798337347</v>
      </c>
    </row>
    <row r="73">
      <c r="A73" s="3">
        <v>6.3000020039E10</v>
      </c>
      <c r="B73" s="4" t="s">
        <v>37</v>
      </c>
      <c r="C73" s="4" t="s">
        <v>76</v>
      </c>
      <c r="D73" s="5">
        <f>if(VLOOKUP($B$2:$B$457,'各區加權風險人口'!$C$2:$T$13,2,0)=0,0,VLOOKUP($B$2:$B$457,'依個案研判日_台北市'!$C$2:$T$13,2,0)*'各里加權風險人口'!E73/VLOOKUP($B$2:$B$457,'各區加權風險人口'!$C$2:$T$13,2,0)*5.5)</f>
        <v>0</v>
      </c>
      <c r="E73" s="5">
        <f>if(VLOOKUP($B$2:$B$457,'各區加權風險人口'!$C$2:$T$13,3,0)=0,0,VLOOKUP($B$2:$B$457,'依個案研判日_台北市'!$C$2:$T$13,3,0)*'各里加權風險人口'!F73/VLOOKUP($B$2:$B$457,'各區加權風險人口'!$C$2:$T$13,3,0)*5.5)</f>
        <v>0.5510598564</v>
      </c>
      <c r="F73" s="5">
        <f>if(VLOOKUP($B$2:$B$457,'各區加權風險人口'!$C$2:$T$13,4,0)=0,0,VLOOKUP($B$2:$B$457,'依個案研判日_台北市'!$C$2:$T$13,4,0)*'各里加權風險人口'!G73/VLOOKUP($B$2:$B$457,'各區加權風險人口'!$C$2:$T$13,4,0)*5.5)</f>
        <v>0.7347464752</v>
      </c>
      <c r="G73" s="5">
        <f>if(VLOOKUP($B$2:$B$457,'各區加權風險人口'!$C$2:$T$13,5,0)=0,0,VLOOKUP($B$2:$B$457,'依個案研判日_台北市'!$C$2:$T$13,5,0)*'各里加權風險人口'!H73/VLOOKUP($B$2:$B$457,'各區加權風險人口'!$C$2:$T$13,5,0)*5.5)</f>
        <v>0.3673732376</v>
      </c>
      <c r="H73" s="5">
        <f>if(VLOOKUP($B$2:$B$457,'各區加權風險人口'!$C$2:$T$13,6,0)=0,0,VLOOKUP($B$2:$B$457,'依個案研判日_台北市'!$C$2:$T$13,6,0)*'各里加權風險人口'!I73/VLOOKUP($B$2:$B$457,'各區加權風險人口'!$C$2:$T$13,6,0)*5.5)</f>
        <v>1.653179569</v>
      </c>
      <c r="I73" s="5">
        <f>if(VLOOKUP($B$2:$B$457,'各區加權風險人口'!$C$2:$T$13,7,0)=0,0,VLOOKUP($B$2:$B$457,'依個案研判日_台北市'!$C$2:$T$13,7,0)*'各里加權風險人口'!J73/VLOOKUP($B$2:$B$457,'各區加權風險人口'!$C$2:$T$13,7,0)*5.5)</f>
        <v>0.1836866188</v>
      </c>
      <c r="J73" s="5">
        <f>if(VLOOKUP($B$2:$B$457,'各區加權風險人口'!$C$2:$T$13,8,0)=0,0,VLOOKUP($B$2:$B$457,'依個案研判日_台北市'!$C$2:$T$13,8,0)*'各里加權風險人口'!K73/VLOOKUP($B$2:$B$457,'各區加權風險人口'!$C$2:$T$13,8,0)*5.5)</f>
        <v>1.285806332</v>
      </c>
      <c r="K73" s="5">
        <f>if(VLOOKUP($B$2:$B$457,'各區加權風險人口'!$C$2:$T$13,9,0)=0,0,VLOOKUP($B$2:$B$457,'依個案研判日_台北市'!$C$2:$T$13,9,0)*'各里加權風險人口'!L73/VLOOKUP($B$2:$B$457,'各區加權風險人口'!$C$2:$T$13,9,0)*5.5)</f>
        <v>1.102119713</v>
      </c>
      <c r="L73" s="5">
        <f>if(VLOOKUP($B$2:$B$457,'各區加權風險人口'!$C$2:$T$13,10,0)=0,0,VLOOKUP($B$2:$B$457,'依個案研判日_台北市'!$C$2:$T$13,10,0)*'各里加權風險人口'!M73/VLOOKUP($B$2:$B$457,'各區加權風險人口'!$C$2:$T$13,10,0)*5.5)</f>
        <v>0.3673732376</v>
      </c>
      <c r="M73" s="5">
        <f>if(VLOOKUP($B$2:$B$457,'各區加權風險人口'!$C$2:$T$13,11,0)=0,0,VLOOKUP($B$2:$B$457,'依個案研判日_台北市'!$C$2:$T$13,11,0)*'各里加權風險人口'!N73/VLOOKUP($B$2:$B$457,'各區加權風險人口'!$C$2:$T$13,11,0)*5.5)</f>
        <v>2.204239426</v>
      </c>
      <c r="N73" s="5">
        <f>if(VLOOKUP($B$2:$B$457,'各區加權風險人口'!$C$2:$T$13,12,0)=0,0,VLOOKUP($B$2:$B$457,'依個案研判日_台北市'!$C$2:$T$13,12,0)*'各里加權風險人口'!O73/VLOOKUP($B$2:$B$457,'各區加權風險人口'!$C$2:$T$13,12,0)*5.5)</f>
        <v>3.857418995</v>
      </c>
      <c r="O73" s="5">
        <f>if(VLOOKUP($B$2:$B$457,'各區加權風險人口'!$C$2:$T$13,13,0)=0,0,VLOOKUP($B$2:$B$457,'依個案研判日_台北市'!$C$2:$T$13,13,0)*'各里加權風險人口'!P73/VLOOKUP($B$2:$B$457,'各區加權風險人口'!$C$2:$T$13,13,0)*5.5)</f>
        <v>2.938985901</v>
      </c>
      <c r="P73" s="5">
        <f>if(VLOOKUP($B$2:$B$457,'各區加權風險人口'!$C$2:$T$13,14,0)=0,0,VLOOKUP($B$2:$B$457,'依個案研判日_台北市'!$C$2:$T$13,14,0)*'各里加權風險人口'!Q73/VLOOKUP($B$2:$B$457,'各區加權風險人口'!$C$2:$T$13,14,0)*5.5)</f>
        <v>6.061658421</v>
      </c>
      <c r="Q73" s="5">
        <f>if(VLOOKUP($B$2:$B$457,'各區加權風險人口'!$C$2:$T$13,15,0)=0,0,VLOOKUP($B$2:$B$457,'依個案研判日_台北市'!$C$2:$T$13,15,0)*'各里加權風險人口'!R73/VLOOKUP($B$2:$B$457,'各區加權風險人口'!$C$2:$T$13,15,0)*5.5)</f>
        <v>2.938985901</v>
      </c>
      <c r="R73" s="5">
        <f>if(VLOOKUP($B$2:$B$457,'各區加權風險人口'!$C$2:$T$13,16,0)=0,0,VLOOKUP($B$2:$B$457,'依個案研判日_台北市'!$C$2:$T$13,16,0)*'各里加權風險人口'!S73/VLOOKUP($B$2:$B$457,'各區加權風險人口'!$C$2:$T$13,16,0)*5.5)</f>
        <v>1.836866188</v>
      </c>
      <c r="S73" s="5">
        <f>if(VLOOKUP($B$2:$B$457,'各區加權風險人口'!$C$2:$T$13,17,0)=0,0,VLOOKUP($B$2:$B$457,'依個案研判日_台北市'!$C$2:$T$13,17,0)*'各里加權風險人口'!T73/VLOOKUP($B$2:$B$457,'各區加權風險人口'!$C$2:$T$13,17,0)*5.5)</f>
        <v>1.836866188</v>
      </c>
      <c r="T73" s="5">
        <f>if(VLOOKUP($B$2:$B$457,'各區加權風險人口'!$C$2:$T$13,18,0)=0,0,VLOOKUP($B$2:$B$457,'依個案研判日_台北市'!$C$2:$T$13,18,0)*'各里加權風險人口'!U73/VLOOKUP($B$2:$B$457,'各區加權風險人口'!$C$2:$T$13,18,0)*5.5)</f>
        <v>1.46949295</v>
      </c>
    </row>
    <row r="74">
      <c r="A74" s="3">
        <v>6.300002004E10</v>
      </c>
      <c r="B74" s="4" t="s">
        <v>37</v>
      </c>
      <c r="C74" s="4" t="s">
        <v>77</v>
      </c>
      <c r="D74" s="5">
        <f>if(VLOOKUP($B$2:$B$457,'各區加權風險人口'!$C$2:$T$13,2,0)=0,0,VLOOKUP($B$2:$B$457,'依個案研判日_台北市'!$C$2:$T$13,2,0)*'各里加權風險人口'!E74/VLOOKUP($B$2:$B$457,'各區加權風險人口'!$C$2:$T$13,2,0)*5.5)</f>
        <v>0</v>
      </c>
      <c r="E74" s="5">
        <f>if(VLOOKUP($B$2:$B$457,'各區加權風險人口'!$C$2:$T$13,3,0)=0,0,VLOOKUP($B$2:$B$457,'依個案研判日_台北市'!$C$2:$T$13,3,0)*'各里加權風險人口'!F74/VLOOKUP($B$2:$B$457,'各區加權風險人口'!$C$2:$T$13,3,0)*5.5)</f>
        <v>0.371245564</v>
      </c>
      <c r="F74" s="5">
        <f>if(VLOOKUP($B$2:$B$457,'各區加權風險人口'!$C$2:$T$13,4,0)=0,0,VLOOKUP($B$2:$B$457,'依個案研判日_台北市'!$C$2:$T$13,4,0)*'各里加權風險人口'!G74/VLOOKUP($B$2:$B$457,'各區加權風險人口'!$C$2:$T$13,4,0)*5.5)</f>
        <v>0.4949940854</v>
      </c>
      <c r="G74" s="5">
        <f>if(VLOOKUP($B$2:$B$457,'各區加權風險人口'!$C$2:$T$13,5,0)=0,0,VLOOKUP($B$2:$B$457,'依個案研判日_台北市'!$C$2:$T$13,5,0)*'各里加權風險人口'!H74/VLOOKUP($B$2:$B$457,'各區加權風險人口'!$C$2:$T$13,5,0)*5.5)</f>
        <v>0.2474970427</v>
      </c>
      <c r="H74" s="5">
        <f>if(VLOOKUP($B$2:$B$457,'各區加權風險人口'!$C$2:$T$13,6,0)=0,0,VLOOKUP($B$2:$B$457,'依個案研判日_台北市'!$C$2:$T$13,6,0)*'各里加權風險人口'!I74/VLOOKUP($B$2:$B$457,'各區加權風險人口'!$C$2:$T$13,6,0)*5.5)</f>
        <v>1.113736692</v>
      </c>
      <c r="I74" s="5">
        <f>if(VLOOKUP($B$2:$B$457,'各區加權風險人口'!$C$2:$T$13,7,0)=0,0,VLOOKUP($B$2:$B$457,'依個案研判日_台北市'!$C$2:$T$13,7,0)*'各里加權風險人口'!J74/VLOOKUP($B$2:$B$457,'各區加權風險人口'!$C$2:$T$13,7,0)*5.5)</f>
        <v>0.1237485213</v>
      </c>
      <c r="J74" s="5">
        <f>if(VLOOKUP($B$2:$B$457,'各區加權風險人口'!$C$2:$T$13,8,0)=0,0,VLOOKUP($B$2:$B$457,'依個案研判日_台北市'!$C$2:$T$13,8,0)*'各里加權風險人口'!K74/VLOOKUP($B$2:$B$457,'各區加權風險人口'!$C$2:$T$13,8,0)*5.5)</f>
        <v>0.8662396494</v>
      </c>
      <c r="K74" s="5">
        <f>if(VLOOKUP($B$2:$B$457,'各區加權風險人口'!$C$2:$T$13,9,0)=0,0,VLOOKUP($B$2:$B$457,'依個案研判日_台北市'!$C$2:$T$13,9,0)*'各里加權風險人口'!L74/VLOOKUP($B$2:$B$457,'各區加權風險人口'!$C$2:$T$13,9,0)*5.5)</f>
        <v>0.7424911281</v>
      </c>
      <c r="L74" s="5">
        <f>if(VLOOKUP($B$2:$B$457,'各區加權風險人口'!$C$2:$T$13,10,0)=0,0,VLOOKUP($B$2:$B$457,'依個案研判日_台北市'!$C$2:$T$13,10,0)*'各里加權風險人口'!M74/VLOOKUP($B$2:$B$457,'各區加權風險人口'!$C$2:$T$13,10,0)*5.5)</f>
        <v>0.2474970427</v>
      </c>
      <c r="M74" s="5">
        <f>if(VLOOKUP($B$2:$B$457,'各區加權風險人口'!$C$2:$T$13,11,0)=0,0,VLOOKUP($B$2:$B$457,'依個案研判日_台北市'!$C$2:$T$13,11,0)*'各里加權風險人口'!N74/VLOOKUP($B$2:$B$457,'各區加權風險人口'!$C$2:$T$13,11,0)*5.5)</f>
        <v>1.484982256</v>
      </c>
      <c r="N74" s="5">
        <f>if(VLOOKUP($B$2:$B$457,'各區加權風險人口'!$C$2:$T$13,12,0)=0,0,VLOOKUP($B$2:$B$457,'依個案研判日_台北市'!$C$2:$T$13,12,0)*'各里加權風險人口'!O74/VLOOKUP($B$2:$B$457,'各區加權風險人口'!$C$2:$T$13,12,0)*5.5)</f>
        <v>2.598718948</v>
      </c>
      <c r="O74" s="5">
        <f>if(VLOOKUP($B$2:$B$457,'各區加權風險人口'!$C$2:$T$13,13,0)=0,0,VLOOKUP($B$2:$B$457,'依個案研判日_台北市'!$C$2:$T$13,13,0)*'各里加權風險人口'!P74/VLOOKUP($B$2:$B$457,'各區加權風險人口'!$C$2:$T$13,13,0)*5.5)</f>
        <v>1.979976342</v>
      </c>
      <c r="P74" s="5">
        <f>if(VLOOKUP($B$2:$B$457,'各區加權風險人口'!$C$2:$T$13,14,0)=0,0,VLOOKUP($B$2:$B$457,'依個案研判日_台北市'!$C$2:$T$13,14,0)*'各里加權風險人口'!Q74/VLOOKUP($B$2:$B$457,'各區加權風險人口'!$C$2:$T$13,14,0)*5.5)</f>
        <v>4.083701205</v>
      </c>
      <c r="Q74" s="5">
        <f>if(VLOOKUP($B$2:$B$457,'各區加權風險人口'!$C$2:$T$13,15,0)=0,0,VLOOKUP($B$2:$B$457,'依個案研判日_台北市'!$C$2:$T$13,15,0)*'各里加權風險人口'!R74/VLOOKUP($B$2:$B$457,'各區加權風險人口'!$C$2:$T$13,15,0)*5.5)</f>
        <v>1.979976342</v>
      </c>
      <c r="R74" s="5">
        <f>if(VLOOKUP($B$2:$B$457,'各區加權風險人口'!$C$2:$T$13,16,0)=0,0,VLOOKUP($B$2:$B$457,'依個案研判日_台北市'!$C$2:$T$13,16,0)*'各里加權風險人口'!S74/VLOOKUP($B$2:$B$457,'各區加權風險人口'!$C$2:$T$13,16,0)*5.5)</f>
        <v>1.237485213</v>
      </c>
      <c r="S74" s="5">
        <f>if(VLOOKUP($B$2:$B$457,'各區加權風險人口'!$C$2:$T$13,17,0)=0,0,VLOOKUP($B$2:$B$457,'依個案研判日_台北市'!$C$2:$T$13,17,0)*'各里加權風險人口'!T74/VLOOKUP($B$2:$B$457,'各區加權風險人口'!$C$2:$T$13,17,0)*5.5)</f>
        <v>1.237485213</v>
      </c>
      <c r="T74" s="5">
        <f>if(VLOOKUP($B$2:$B$457,'各區加權風險人口'!$C$2:$T$13,18,0)=0,0,VLOOKUP($B$2:$B$457,'依個案研判日_台北市'!$C$2:$T$13,18,0)*'各里加權風險人口'!U74/VLOOKUP($B$2:$B$457,'各區加權風險人口'!$C$2:$T$13,18,0)*5.5)</f>
        <v>0.9899881708</v>
      </c>
    </row>
    <row r="75">
      <c r="A75" s="3">
        <v>6.3000020041E10</v>
      </c>
      <c r="B75" s="4" t="s">
        <v>37</v>
      </c>
      <c r="C75" s="4" t="s">
        <v>78</v>
      </c>
      <c r="D75" s="5">
        <f>if(VLOOKUP($B$2:$B$457,'各區加權風險人口'!$C$2:$T$13,2,0)=0,0,VLOOKUP($B$2:$B$457,'依個案研判日_台北市'!$C$2:$T$13,2,0)*'各里加權風險人口'!E75/VLOOKUP($B$2:$B$457,'各區加權風險人口'!$C$2:$T$13,2,0)*5.5)</f>
        <v>0</v>
      </c>
      <c r="E75" s="5">
        <f>if(VLOOKUP($B$2:$B$457,'各區加權風險人口'!$C$2:$T$13,3,0)=0,0,VLOOKUP($B$2:$B$457,'依個案研判日_台北市'!$C$2:$T$13,3,0)*'各里加權風險人口'!F75/VLOOKUP($B$2:$B$457,'各區加權風險人口'!$C$2:$T$13,3,0)*5.5)</f>
        <v>0.1325013388</v>
      </c>
      <c r="F75" s="5">
        <f>if(VLOOKUP($B$2:$B$457,'各區加權風險人口'!$C$2:$T$13,4,0)=0,0,VLOOKUP($B$2:$B$457,'依個案研判日_台北市'!$C$2:$T$13,4,0)*'各里加權風險人口'!G75/VLOOKUP($B$2:$B$457,'各區加權風險人口'!$C$2:$T$13,4,0)*5.5)</f>
        <v>0.1766684517</v>
      </c>
      <c r="G75" s="5">
        <f>if(VLOOKUP($B$2:$B$457,'各區加權風險人口'!$C$2:$T$13,5,0)=0,0,VLOOKUP($B$2:$B$457,'依個案研判日_台北市'!$C$2:$T$13,5,0)*'各里加權風險人口'!H75/VLOOKUP($B$2:$B$457,'各區加權風險人口'!$C$2:$T$13,5,0)*5.5)</f>
        <v>0.08833422586</v>
      </c>
      <c r="H75" s="5">
        <f>if(VLOOKUP($B$2:$B$457,'各區加權風險人口'!$C$2:$T$13,6,0)=0,0,VLOOKUP($B$2:$B$457,'依個案研判日_台北市'!$C$2:$T$13,6,0)*'各里加權風險人口'!I75/VLOOKUP($B$2:$B$457,'各區加權風險人口'!$C$2:$T$13,6,0)*5.5)</f>
        <v>0.3975040164</v>
      </c>
      <c r="I75" s="5">
        <f>if(VLOOKUP($B$2:$B$457,'各區加權風險人口'!$C$2:$T$13,7,0)=0,0,VLOOKUP($B$2:$B$457,'依個案研判日_台北市'!$C$2:$T$13,7,0)*'各里加權風險人口'!J75/VLOOKUP($B$2:$B$457,'各區加權風險人口'!$C$2:$T$13,7,0)*5.5)</f>
        <v>0.04416711293</v>
      </c>
      <c r="J75" s="5">
        <f>if(VLOOKUP($B$2:$B$457,'各區加權風險人口'!$C$2:$T$13,8,0)=0,0,VLOOKUP($B$2:$B$457,'依個案研判日_台北市'!$C$2:$T$13,8,0)*'各里加權風險人口'!K75/VLOOKUP($B$2:$B$457,'各區加權風險人口'!$C$2:$T$13,8,0)*5.5)</f>
        <v>0.3091697905</v>
      </c>
      <c r="K75" s="5">
        <f>if(VLOOKUP($B$2:$B$457,'各區加權風險人口'!$C$2:$T$13,9,0)=0,0,VLOOKUP($B$2:$B$457,'依個案研判日_台北市'!$C$2:$T$13,9,0)*'各里加權風險人口'!L75/VLOOKUP($B$2:$B$457,'各區加權風險人口'!$C$2:$T$13,9,0)*5.5)</f>
        <v>0.2650026776</v>
      </c>
      <c r="L75" s="5">
        <f>if(VLOOKUP($B$2:$B$457,'各區加權風險人口'!$C$2:$T$13,10,0)=0,0,VLOOKUP($B$2:$B$457,'依個案研判日_台北市'!$C$2:$T$13,10,0)*'各里加權風險人口'!M75/VLOOKUP($B$2:$B$457,'各區加權風險人口'!$C$2:$T$13,10,0)*5.5)</f>
        <v>0.08833422586</v>
      </c>
      <c r="M75" s="5">
        <f>if(VLOOKUP($B$2:$B$457,'各區加權風險人口'!$C$2:$T$13,11,0)=0,0,VLOOKUP($B$2:$B$457,'依個案研判日_台北市'!$C$2:$T$13,11,0)*'各里加權風險人口'!N75/VLOOKUP($B$2:$B$457,'各區加權風險人口'!$C$2:$T$13,11,0)*5.5)</f>
        <v>0.5300053551</v>
      </c>
      <c r="N75" s="5">
        <f>if(VLOOKUP($B$2:$B$457,'各區加權風險人口'!$C$2:$T$13,12,0)=0,0,VLOOKUP($B$2:$B$457,'依個案研判日_台北市'!$C$2:$T$13,12,0)*'各里加權風險人口'!O75/VLOOKUP($B$2:$B$457,'各區加權風險人口'!$C$2:$T$13,12,0)*5.5)</f>
        <v>0.9275093715</v>
      </c>
      <c r="O75" s="5">
        <f>if(VLOOKUP($B$2:$B$457,'各區加權風險人口'!$C$2:$T$13,13,0)=0,0,VLOOKUP($B$2:$B$457,'依個案研判日_台北市'!$C$2:$T$13,13,0)*'各里加權風險人口'!P75/VLOOKUP($B$2:$B$457,'各區加權風險人口'!$C$2:$T$13,13,0)*5.5)</f>
        <v>0.7066738069</v>
      </c>
      <c r="P75" s="5">
        <f>if(VLOOKUP($B$2:$B$457,'各區加權風險人口'!$C$2:$T$13,14,0)=0,0,VLOOKUP($B$2:$B$457,'依個案研判日_台北市'!$C$2:$T$13,14,0)*'各里加權風險人口'!Q75/VLOOKUP($B$2:$B$457,'各區加權風險人口'!$C$2:$T$13,14,0)*5.5)</f>
        <v>1.457514727</v>
      </c>
      <c r="Q75" s="5">
        <f>if(VLOOKUP($B$2:$B$457,'各區加權風險人口'!$C$2:$T$13,15,0)=0,0,VLOOKUP($B$2:$B$457,'依個案研判日_台北市'!$C$2:$T$13,15,0)*'各里加權風險人口'!R75/VLOOKUP($B$2:$B$457,'各區加權風險人口'!$C$2:$T$13,15,0)*5.5)</f>
        <v>0.7066738069</v>
      </c>
      <c r="R75" s="5">
        <f>if(VLOOKUP($B$2:$B$457,'各區加權風險人口'!$C$2:$T$13,16,0)=0,0,VLOOKUP($B$2:$B$457,'依個案研判日_台北市'!$C$2:$T$13,16,0)*'各里加權風險人口'!S75/VLOOKUP($B$2:$B$457,'各區加權風險人口'!$C$2:$T$13,16,0)*5.5)</f>
        <v>0.4416711293</v>
      </c>
      <c r="S75" s="5">
        <f>if(VLOOKUP($B$2:$B$457,'各區加權風險人口'!$C$2:$T$13,17,0)=0,0,VLOOKUP($B$2:$B$457,'依個案研判日_台北市'!$C$2:$T$13,17,0)*'各里加權風險人口'!T75/VLOOKUP($B$2:$B$457,'各區加權風險人口'!$C$2:$T$13,17,0)*5.5)</f>
        <v>0.4416711293</v>
      </c>
      <c r="T75" s="5">
        <f>if(VLOOKUP($B$2:$B$457,'各區加權風險人口'!$C$2:$T$13,18,0)=0,0,VLOOKUP($B$2:$B$457,'依個案研判日_台北市'!$C$2:$T$13,18,0)*'各里加權風險人口'!U75/VLOOKUP($B$2:$B$457,'各區加權風險人口'!$C$2:$T$13,18,0)*5.5)</f>
        <v>0.3533369034</v>
      </c>
    </row>
    <row r="76">
      <c r="A76" s="3">
        <v>6.3000030001E10</v>
      </c>
      <c r="B76" s="4" t="s">
        <v>79</v>
      </c>
      <c r="C76" s="4" t="s">
        <v>80</v>
      </c>
      <c r="D76" s="5">
        <f>if(VLOOKUP($B$2:$B$457,'各區加權風險人口'!$C$2:$T$13,2,0)=0,0,VLOOKUP($B$2:$B$457,'依個案研判日_台北市'!$C$2:$T$13,2,0)*'各里加權風險人口'!E76/VLOOKUP($B$2:$B$457,'各區加權風險人口'!$C$2:$T$13,2,0)*5.5)</f>
        <v>0.1092277412</v>
      </c>
      <c r="E76" s="5">
        <f>if(VLOOKUP($B$2:$B$457,'各區加權風險人口'!$C$2:$T$13,3,0)=0,0,VLOOKUP($B$2:$B$457,'依個案研判日_台北市'!$C$2:$T$13,3,0)*'各里加權風險人口'!F76/VLOOKUP($B$2:$B$457,'各區加權風險人口'!$C$2:$T$13,3,0)*5.5)</f>
        <v>0.3276832236</v>
      </c>
      <c r="F76" s="5">
        <f>if(VLOOKUP($B$2:$B$457,'各區加權風險人口'!$C$2:$T$13,4,0)=0,0,VLOOKUP($B$2:$B$457,'依個案研判日_台北市'!$C$2:$T$13,4,0)*'各里加權風險人口'!G76/VLOOKUP($B$2:$B$457,'各區加權風險人口'!$C$2:$T$13,4,0)*5.5)</f>
        <v>0.6553664472</v>
      </c>
      <c r="G76" s="5">
        <f>if(VLOOKUP($B$2:$B$457,'各區加權風險人口'!$C$2:$T$13,5,0)=0,0,VLOOKUP($B$2:$B$457,'依個案研判日_台北市'!$C$2:$T$13,5,0)*'各里加權風險人口'!H76/VLOOKUP($B$2:$B$457,'各區加權風險人口'!$C$2:$T$13,5,0)*5.5)</f>
        <v>0.6553664472</v>
      </c>
      <c r="H76" s="5">
        <f>if(VLOOKUP($B$2:$B$457,'各區加權風險人口'!$C$2:$T$13,6,0)=0,0,VLOOKUP($B$2:$B$457,'依個案研判日_台北市'!$C$2:$T$13,6,0)*'各里加權風險人口'!I76/VLOOKUP($B$2:$B$457,'各區加權風險人口'!$C$2:$T$13,6,0)*5.5)</f>
        <v>0.3276832236</v>
      </c>
      <c r="I76" s="5">
        <f>if(VLOOKUP($B$2:$B$457,'各區加權風險人口'!$C$2:$T$13,7,0)=0,0,VLOOKUP($B$2:$B$457,'依個案研判日_台北市'!$C$2:$T$13,7,0)*'各里加權風險人口'!J76/VLOOKUP($B$2:$B$457,'各區加權風險人口'!$C$2:$T$13,7,0)*5.5)</f>
        <v>0.4369109648</v>
      </c>
      <c r="J76" s="5">
        <f>if(VLOOKUP($B$2:$B$457,'各區加權風險人口'!$C$2:$T$13,8,0)=0,0,VLOOKUP($B$2:$B$457,'依個案研判日_台北市'!$C$2:$T$13,8,0)*'各里加權風險人口'!K76/VLOOKUP($B$2:$B$457,'各區加權風險人口'!$C$2:$T$13,8,0)*5.5)</f>
        <v>0.2184554824</v>
      </c>
      <c r="K76" s="5">
        <f>if(VLOOKUP($B$2:$B$457,'各區加權風險人口'!$C$2:$T$13,9,0)=0,0,VLOOKUP($B$2:$B$457,'依個案研判日_台北市'!$C$2:$T$13,9,0)*'各里加權風險人口'!L76/VLOOKUP($B$2:$B$457,'各區加權風險人口'!$C$2:$T$13,9,0)*5.5)</f>
        <v>0.546138706</v>
      </c>
      <c r="L76" s="5">
        <f>if(VLOOKUP($B$2:$B$457,'各區加權風險人口'!$C$2:$T$13,10,0)=0,0,VLOOKUP($B$2:$B$457,'依個案研判日_台北市'!$C$2:$T$13,10,0)*'各里加權風險人口'!M76/VLOOKUP($B$2:$B$457,'各區加權風險人口'!$C$2:$T$13,10,0)*5.5)</f>
        <v>0.6553664472</v>
      </c>
      <c r="M76" s="5">
        <f>if(VLOOKUP($B$2:$B$457,'各區加權風險人口'!$C$2:$T$13,11,0)=0,0,VLOOKUP($B$2:$B$457,'依個案研判日_台北市'!$C$2:$T$13,11,0)*'各里加權風險人口'!N76/VLOOKUP($B$2:$B$457,'各區加權風險人口'!$C$2:$T$13,11,0)*5.5)</f>
        <v>0.4369109648</v>
      </c>
      <c r="N76" s="5">
        <f>if(VLOOKUP($B$2:$B$457,'各區加權風險人口'!$C$2:$T$13,12,0)=0,0,VLOOKUP($B$2:$B$457,'依個案研判日_台北市'!$C$2:$T$13,12,0)*'各里加權風險人口'!O76/VLOOKUP($B$2:$B$457,'各區加權風險人口'!$C$2:$T$13,12,0)*5.5)</f>
        <v>1.310732894</v>
      </c>
      <c r="O76" s="5">
        <f>if(VLOOKUP($B$2:$B$457,'各區加權風險人口'!$C$2:$T$13,13,0)=0,0,VLOOKUP($B$2:$B$457,'依個案研判日_台北市'!$C$2:$T$13,13,0)*'各里加權風險人口'!P76/VLOOKUP($B$2:$B$457,'各區加權風險人口'!$C$2:$T$13,13,0)*5.5)</f>
        <v>1.529188377</v>
      </c>
      <c r="P76" s="5">
        <f>if(VLOOKUP($B$2:$B$457,'各區加權風險人口'!$C$2:$T$13,14,0)=0,0,VLOOKUP($B$2:$B$457,'依個案研判日_台北市'!$C$2:$T$13,14,0)*'各里加權風險人口'!Q76/VLOOKUP($B$2:$B$457,'各區加權風險人口'!$C$2:$T$13,14,0)*5.5)</f>
        <v>1.966099342</v>
      </c>
      <c r="Q76" s="5">
        <f>if(VLOOKUP($B$2:$B$457,'各區加權風險人口'!$C$2:$T$13,15,0)=0,0,VLOOKUP($B$2:$B$457,'依個案研判日_台北市'!$C$2:$T$13,15,0)*'各里加權風險人口'!R76/VLOOKUP($B$2:$B$457,'各區加權風險人口'!$C$2:$T$13,15,0)*5.5)</f>
        <v>1.310732894</v>
      </c>
      <c r="R76" s="5">
        <f>if(VLOOKUP($B$2:$B$457,'各區加權風險人口'!$C$2:$T$13,16,0)=0,0,VLOOKUP($B$2:$B$457,'依個案研判日_台北市'!$C$2:$T$13,16,0)*'各里加權風險人口'!S76/VLOOKUP($B$2:$B$457,'各區加權風險人口'!$C$2:$T$13,16,0)*5.5)</f>
        <v>0.7645941884</v>
      </c>
      <c r="S76" s="5">
        <f>if(VLOOKUP($B$2:$B$457,'各區加權風險人口'!$C$2:$T$13,17,0)=0,0,VLOOKUP($B$2:$B$457,'依個案研判日_台北市'!$C$2:$T$13,17,0)*'各里加權風險人口'!T76/VLOOKUP($B$2:$B$457,'各區加權風險人口'!$C$2:$T$13,17,0)*5.5)</f>
        <v>1.747643859</v>
      </c>
      <c r="T76" s="5">
        <f>if(VLOOKUP($B$2:$B$457,'各區加權風險人口'!$C$2:$T$13,18,0)=0,0,VLOOKUP($B$2:$B$457,'依個案研判日_台北市'!$C$2:$T$13,18,0)*'各里加權風險人口'!U76/VLOOKUP($B$2:$B$457,'各區加權風險人口'!$C$2:$T$13,18,0)*5.5)</f>
        <v>0.7645941884</v>
      </c>
    </row>
    <row r="77">
      <c r="A77" s="3">
        <v>6.3000030002E10</v>
      </c>
      <c r="B77" s="4" t="s">
        <v>79</v>
      </c>
      <c r="C77" s="4" t="s">
        <v>81</v>
      </c>
      <c r="D77" s="5">
        <f>if(VLOOKUP($B$2:$B$457,'各區加權風險人口'!$C$2:$T$13,2,0)=0,0,VLOOKUP($B$2:$B$457,'依個案研判日_台北市'!$C$2:$T$13,2,0)*'各里加權風險人口'!E77/VLOOKUP($B$2:$B$457,'各區加權風險人口'!$C$2:$T$13,2,0)*5.5)</f>
        <v>0.1032172872</v>
      </c>
      <c r="E77" s="5">
        <f>if(VLOOKUP($B$2:$B$457,'各區加權風險人口'!$C$2:$T$13,3,0)=0,0,VLOOKUP($B$2:$B$457,'依個案研判日_台北市'!$C$2:$T$13,3,0)*'各里加權風險人口'!F77/VLOOKUP($B$2:$B$457,'各區加權風險人口'!$C$2:$T$13,3,0)*5.5)</f>
        <v>0.3096518615</v>
      </c>
      <c r="F77" s="5">
        <f>if(VLOOKUP($B$2:$B$457,'各區加權風險人口'!$C$2:$T$13,4,0)=0,0,VLOOKUP($B$2:$B$457,'依個案研判日_台北市'!$C$2:$T$13,4,0)*'各里加權風險人口'!G77/VLOOKUP($B$2:$B$457,'各區加權風險人口'!$C$2:$T$13,4,0)*5.5)</f>
        <v>0.6193037229</v>
      </c>
      <c r="G77" s="5">
        <f>if(VLOOKUP($B$2:$B$457,'各區加權風險人口'!$C$2:$T$13,5,0)=0,0,VLOOKUP($B$2:$B$457,'依個案研判日_台北市'!$C$2:$T$13,5,0)*'各里加權風險人口'!H77/VLOOKUP($B$2:$B$457,'各區加權風險人口'!$C$2:$T$13,5,0)*5.5)</f>
        <v>0.6193037229</v>
      </c>
      <c r="H77" s="5">
        <f>if(VLOOKUP($B$2:$B$457,'各區加權風險人口'!$C$2:$T$13,6,0)=0,0,VLOOKUP($B$2:$B$457,'依個案研判日_台北市'!$C$2:$T$13,6,0)*'各里加權風險人口'!I77/VLOOKUP($B$2:$B$457,'各區加權風險人口'!$C$2:$T$13,6,0)*5.5)</f>
        <v>0.3096518615</v>
      </c>
      <c r="I77" s="5">
        <f>if(VLOOKUP($B$2:$B$457,'各區加權風險人口'!$C$2:$T$13,7,0)=0,0,VLOOKUP($B$2:$B$457,'依個案研判日_台北市'!$C$2:$T$13,7,0)*'各里加權風險人口'!J77/VLOOKUP($B$2:$B$457,'各區加權風險人口'!$C$2:$T$13,7,0)*5.5)</f>
        <v>0.4128691486</v>
      </c>
      <c r="J77" s="5">
        <f>if(VLOOKUP($B$2:$B$457,'各區加權風險人口'!$C$2:$T$13,8,0)=0,0,VLOOKUP($B$2:$B$457,'依個案研判日_台北市'!$C$2:$T$13,8,0)*'各里加權風險人口'!K77/VLOOKUP($B$2:$B$457,'各區加權風險人口'!$C$2:$T$13,8,0)*5.5)</f>
        <v>0.2064345743</v>
      </c>
      <c r="K77" s="5">
        <f>if(VLOOKUP($B$2:$B$457,'各區加權風險人口'!$C$2:$T$13,9,0)=0,0,VLOOKUP($B$2:$B$457,'依個案研判日_台北市'!$C$2:$T$13,9,0)*'各里加權風險人口'!L77/VLOOKUP($B$2:$B$457,'各區加權風險人口'!$C$2:$T$13,9,0)*5.5)</f>
        <v>0.5160864358</v>
      </c>
      <c r="L77" s="5">
        <f>if(VLOOKUP($B$2:$B$457,'各區加權風險人口'!$C$2:$T$13,10,0)=0,0,VLOOKUP($B$2:$B$457,'依個案研判日_台北市'!$C$2:$T$13,10,0)*'各里加權風險人口'!M77/VLOOKUP($B$2:$B$457,'各區加權風險人口'!$C$2:$T$13,10,0)*5.5)</f>
        <v>0.6193037229</v>
      </c>
      <c r="M77" s="5">
        <f>if(VLOOKUP($B$2:$B$457,'各區加權風險人口'!$C$2:$T$13,11,0)=0,0,VLOOKUP($B$2:$B$457,'依個案研判日_台北市'!$C$2:$T$13,11,0)*'各里加權風險人口'!N77/VLOOKUP($B$2:$B$457,'各區加權風險人口'!$C$2:$T$13,11,0)*5.5)</f>
        <v>0.4128691486</v>
      </c>
      <c r="N77" s="5">
        <f>if(VLOOKUP($B$2:$B$457,'各區加權風險人口'!$C$2:$T$13,12,0)=0,0,VLOOKUP($B$2:$B$457,'依個案研判日_台北市'!$C$2:$T$13,12,0)*'各里加權風險人口'!O77/VLOOKUP($B$2:$B$457,'各區加權風險人口'!$C$2:$T$13,12,0)*5.5)</f>
        <v>1.238607446</v>
      </c>
      <c r="O77" s="5">
        <f>if(VLOOKUP($B$2:$B$457,'各區加權風險人口'!$C$2:$T$13,13,0)=0,0,VLOOKUP($B$2:$B$457,'依個案研判日_台北市'!$C$2:$T$13,13,0)*'各里加權風險人口'!P77/VLOOKUP($B$2:$B$457,'各區加權風險人口'!$C$2:$T$13,13,0)*5.5)</f>
        <v>1.44504202</v>
      </c>
      <c r="P77" s="5">
        <f>if(VLOOKUP($B$2:$B$457,'各區加權風險人口'!$C$2:$T$13,14,0)=0,0,VLOOKUP($B$2:$B$457,'依個案研判日_台北市'!$C$2:$T$13,14,0)*'各里加權風險人口'!Q77/VLOOKUP($B$2:$B$457,'各區加權風險人口'!$C$2:$T$13,14,0)*5.5)</f>
        <v>1.857911169</v>
      </c>
      <c r="Q77" s="5">
        <f>if(VLOOKUP($B$2:$B$457,'各區加權風險人口'!$C$2:$T$13,15,0)=0,0,VLOOKUP($B$2:$B$457,'依個案研判日_台北市'!$C$2:$T$13,15,0)*'各里加權風險人口'!R77/VLOOKUP($B$2:$B$457,'各區加權風險人口'!$C$2:$T$13,15,0)*5.5)</f>
        <v>1.238607446</v>
      </c>
      <c r="R77" s="5">
        <f>if(VLOOKUP($B$2:$B$457,'各區加權風險人口'!$C$2:$T$13,16,0)=0,0,VLOOKUP($B$2:$B$457,'依個案研判日_台北市'!$C$2:$T$13,16,0)*'各里加權風險人口'!S77/VLOOKUP($B$2:$B$457,'各區加權風險人口'!$C$2:$T$13,16,0)*5.5)</f>
        <v>0.7225210101</v>
      </c>
      <c r="S77" s="5">
        <f>if(VLOOKUP($B$2:$B$457,'各區加權風險人口'!$C$2:$T$13,17,0)=0,0,VLOOKUP($B$2:$B$457,'依個案研判日_台北市'!$C$2:$T$13,17,0)*'各里加權風險人口'!T77/VLOOKUP($B$2:$B$457,'各區加權風險人口'!$C$2:$T$13,17,0)*5.5)</f>
        <v>1.651476594</v>
      </c>
      <c r="T77" s="5">
        <f>if(VLOOKUP($B$2:$B$457,'各區加權風險人口'!$C$2:$T$13,18,0)=0,0,VLOOKUP($B$2:$B$457,'依個案研判日_台北市'!$C$2:$T$13,18,0)*'各里加權風險人口'!U77/VLOOKUP($B$2:$B$457,'各區加權風險人口'!$C$2:$T$13,18,0)*5.5)</f>
        <v>0.7225210101</v>
      </c>
    </row>
    <row r="78">
      <c r="A78" s="3">
        <v>6.3000030003E10</v>
      </c>
      <c r="B78" s="4" t="s">
        <v>79</v>
      </c>
      <c r="C78" s="4" t="s">
        <v>82</v>
      </c>
      <c r="D78" s="5">
        <f>if(VLOOKUP($B$2:$B$457,'各區加權風險人口'!$C$2:$T$13,2,0)=0,0,VLOOKUP($B$2:$B$457,'依個案研判日_台北市'!$C$2:$T$13,2,0)*'各里加權風險人口'!E78/VLOOKUP($B$2:$B$457,'各區加權風險人口'!$C$2:$T$13,2,0)*5.5)</f>
        <v>0.1255400237</v>
      </c>
      <c r="E78" s="5">
        <f>if(VLOOKUP($B$2:$B$457,'各區加權風險人口'!$C$2:$T$13,3,0)=0,0,VLOOKUP($B$2:$B$457,'依個案研判日_台北市'!$C$2:$T$13,3,0)*'各里加權風險人口'!F78/VLOOKUP($B$2:$B$457,'各區加權風險人口'!$C$2:$T$13,3,0)*5.5)</f>
        <v>0.376620071</v>
      </c>
      <c r="F78" s="5">
        <f>if(VLOOKUP($B$2:$B$457,'各區加權風險人口'!$C$2:$T$13,4,0)=0,0,VLOOKUP($B$2:$B$457,'依個案研判日_台北市'!$C$2:$T$13,4,0)*'各里加權風險人口'!G78/VLOOKUP($B$2:$B$457,'各區加權風險人口'!$C$2:$T$13,4,0)*5.5)</f>
        <v>0.753240142</v>
      </c>
      <c r="G78" s="5">
        <f>if(VLOOKUP($B$2:$B$457,'各區加權風險人口'!$C$2:$T$13,5,0)=0,0,VLOOKUP($B$2:$B$457,'依個案研判日_台北市'!$C$2:$T$13,5,0)*'各里加權風險人口'!H78/VLOOKUP($B$2:$B$457,'各區加權風險人口'!$C$2:$T$13,5,0)*5.5)</f>
        <v>0.753240142</v>
      </c>
      <c r="H78" s="5">
        <f>if(VLOOKUP($B$2:$B$457,'各區加權風險人口'!$C$2:$T$13,6,0)=0,0,VLOOKUP($B$2:$B$457,'依個案研判日_台北市'!$C$2:$T$13,6,0)*'各里加權風險人口'!I78/VLOOKUP($B$2:$B$457,'各區加權風險人口'!$C$2:$T$13,6,0)*5.5)</f>
        <v>0.376620071</v>
      </c>
      <c r="I78" s="5">
        <f>if(VLOOKUP($B$2:$B$457,'各區加權風險人口'!$C$2:$T$13,7,0)=0,0,VLOOKUP($B$2:$B$457,'依個案研判日_台北市'!$C$2:$T$13,7,0)*'各里加權風險人口'!J78/VLOOKUP($B$2:$B$457,'各區加權風險人口'!$C$2:$T$13,7,0)*5.5)</f>
        <v>0.5021600947</v>
      </c>
      <c r="J78" s="5">
        <f>if(VLOOKUP($B$2:$B$457,'各區加權風險人口'!$C$2:$T$13,8,0)=0,0,VLOOKUP($B$2:$B$457,'依個案研判日_台北市'!$C$2:$T$13,8,0)*'各里加權風險人口'!K78/VLOOKUP($B$2:$B$457,'各區加權風險人口'!$C$2:$T$13,8,0)*5.5)</f>
        <v>0.2510800473</v>
      </c>
      <c r="K78" s="5">
        <f>if(VLOOKUP($B$2:$B$457,'各區加權風險人口'!$C$2:$T$13,9,0)=0,0,VLOOKUP($B$2:$B$457,'依個案研判日_台北市'!$C$2:$T$13,9,0)*'各里加權風險人口'!L78/VLOOKUP($B$2:$B$457,'各區加權風險人口'!$C$2:$T$13,9,0)*5.5)</f>
        <v>0.6277001183</v>
      </c>
      <c r="L78" s="5">
        <f>if(VLOOKUP($B$2:$B$457,'各區加權風險人口'!$C$2:$T$13,10,0)=0,0,VLOOKUP($B$2:$B$457,'依個案研判日_台北市'!$C$2:$T$13,10,0)*'各里加權風險人口'!M78/VLOOKUP($B$2:$B$457,'各區加權風險人口'!$C$2:$T$13,10,0)*5.5)</f>
        <v>0.753240142</v>
      </c>
      <c r="M78" s="5">
        <f>if(VLOOKUP($B$2:$B$457,'各區加權風險人口'!$C$2:$T$13,11,0)=0,0,VLOOKUP($B$2:$B$457,'依個案研判日_台北市'!$C$2:$T$13,11,0)*'各里加權風險人口'!N78/VLOOKUP($B$2:$B$457,'各區加權風險人口'!$C$2:$T$13,11,0)*5.5)</f>
        <v>0.5021600947</v>
      </c>
      <c r="N78" s="5">
        <f>if(VLOOKUP($B$2:$B$457,'各區加權風險人口'!$C$2:$T$13,12,0)=0,0,VLOOKUP($B$2:$B$457,'依個案研判日_台北市'!$C$2:$T$13,12,0)*'各里加權風險人口'!O78/VLOOKUP($B$2:$B$457,'各區加權風險人口'!$C$2:$T$13,12,0)*5.5)</f>
        <v>1.506480284</v>
      </c>
      <c r="O78" s="5">
        <f>if(VLOOKUP($B$2:$B$457,'各區加權風險人口'!$C$2:$T$13,13,0)=0,0,VLOOKUP($B$2:$B$457,'依個案研判日_台北市'!$C$2:$T$13,13,0)*'各里加權風險人口'!P78/VLOOKUP($B$2:$B$457,'各區加權風險人口'!$C$2:$T$13,13,0)*5.5)</f>
        <v>1.757560331</v>
      </c>
      <c r="P78" s="5">
        <f>if(VLOOKUP($B$2:$B$457,'各區加權風險人口'!$C$2:$T$13,14,0)=0,0,VLOOKUP($B$2:$B$457,'依個案研判日_台北市'!$C$2:$T$13,14,0)*'各里加權風險人口'!Q78/VLOOKUP($B$2:$B$457,'各區加權風險人口'!$C$2:$T$13,14,0)*5.5)</f>
        <v>2.259720426</v>
      </c>
      <c r="Q78" s="5">
        <f>if(VLOOKUP($B$2:$B$457,'各區加權風險人口'!$C$2:$T$13,15,0)=0,0,VLOOKUP($B$2:$B$457,'依個案研判日_台北市'!$C$2:$T$13,15,0)*'各里加權風險人口'!R78/VLOOKUP($B$2:$B$457,'各區加權風險人口'!$C$2:$T$13,15,0)*5.5)</f>
        <v>1.506480284</v>
      </c>
      <c r="R78" s="5">
        <f>if(VLOOKUP($B$2:$B$457,'各區加權風險人口'!$C$2:$T$13,16,0)=0,0,VLOOKUP($B$2:$B$457,'依個案研判日_台北市'!$C$2:$T$13,16,0)*'各里加權風險人口'!S78/VLOOKUP($B$2:$B$457,'各區加權風險人口'!$C$2:$T$13,16,0)*5.5)</f>
        <v>0.8787801656</v>
      </c>
      <c r="S78" s="5">
        <f>if(VLOOKUP($B$2:$B$457,'各區加權風險人口'!$C$2:$T$13,17,0)=0,0,VLOOKUP($B$2:$B$457,'依個案研判日_台北市'!$C$2:$T$13,17,0)*'各里加權風險人口'!T78/VLOOKUP($B$2:$B$457,'各區加權風險人口'!$C$2:$T$13,17,0)*5.5)</f>
        <v>2.008640379</v>
      </c>
      <c r="T78" s="5">
        <f>if(VLOOKUP($B$2:$B$457,'各區加權風險人口'!$C$2:$T$13,18,0)=0,0,VLOOKUP($B$2:$B$457,'依個案研判日_台北市'!$C$2:$T$13,18,0)*'各里加權風險人口'!U78/VLOOKUP($B$2:$B$457,'各區加權風險人口'!$C$2:$T$13,18,0)*5.5)</f>
        <v>0.8787801656</v>
      </c>
    </row>
    <row r="79">
      <c r="A79" s="3">
        <v>6.3000030004E10</v>
      </c>
      <c r="B79" s="4" t="s">
        <v>79</v>
      </c>
      <c r="C79" s="4" t="s">
        <v>83</v>
      </c>
      <c r="D79" s="5">
        <f>if(VLOOKUP($B$2:$B$457,'各區加權風險人口'!$C$2:$T$13,2,0)=0,0,VLOOKUP($B$2:$B$457,'依個案研判日_台北市'!$C$2:$T$13,2,0)*'各里加權風險人口'!E79/VLOOKUP($B$2:$B$457,'各區加權風險人口'!$C$2:$T$13,2,0)*5.5)</f>
        <v>0.1719951589</v>
      </c>
      <c r="E79" s="5">
        <f>if(VLOOKUP($B$2:$B$457,'各區加權風險人口'!$C$2:$T$13,3,0)=0,0,VLOOKUP($B$2:$B$457,'依個案研判日_台北市'!$C$2:$T$13,3,0)*'各里加權風險人口'!F79/VLOOKUP($B$2:$B$457,'各區加權風險人口'!$C$2:$T$13,3,0)*5.5)</f>
        <v>0.5159854766</v>
      </c>
      <c r="F79" s="5">
        <f>if(VLOOKUP($B$2:$B$457,'各區加權風險人口'!$C$2:$T$13,4,0)=0,0,VLOOKUP($B$2:$B$457,'依個案研判日_台北市'!$C$2:$T$13,4,0)*'各里加權風險人口'!G79/VLOOKUP($B$2:$B$457,'各區加權風險人口'!$C$2:$T$13,4,0)*5.5)</f>
        <v>1.031970953</v>
      </c>
      <c r="G79" s="5">
        <f>if(VLOOKUP($B$2:$B$457,'各區加權風險人口'!$C$2:$T$13,5,0)=0,0,VLOOKUP($B$2:$B$457,'依個案研判日_台北市'!$C$2:$T$13,5,0)*'各里加權風險人口'!H79/VLOOKUP($B$2:$B$457,'各區加權風險人口'!$C$2:$T$13,5,0)*5.5)</f>
        <v>1.031970953</v>
      </c>
      <c r="H79" s="5">
        <f>if(VLOOKUP($B$2:$B$457,'各區加權風險人口'!$C$2:$T$13,6,0)=0,0,VLOOKUP($B$2:$B$457,'依個案研判日_台北市'!$C$2:$T$13,6,0)*'各里加權風險人口'!I79/VLOOKUP($B$2:$B$457,'各區加權風險人口'!$C$2:$T$13,6,0)*5.5)</f>
        <v>0.5159854766</v>
      </c>
      <c r="I79" s="5">
        <f>if(VLOOKUP($B$2:$B$457,'各區加權風險人口'!$C$2:$T$13,7,0)=0,0,VLOOKUP($B$2:$B$457,'依個案研判日_台北市'!$C$2:$T$13,7,0)*'各里加權風險人口'!J79/VLOOKUP($B$2:$B$457,'各區加權風險人口'!$C$2:$T$13,7,0)*5.5)</f>
        <v>0.6879806354</v>
      </c>
      <c r="J79" s="5">
        <f>if(VLOOKUP($B$2:$B$457,'各區加權風險人口'!$C$2:$T$13,8,0)=0,0,VLOOKUP($B$2:$B$457,'依個案研判日_台北市'!$C$2:$T$13,8,0)*'各里加權風險人口'!K79/VLOOKUP($B$2:$B$457,'各區加權風險人口'!$C$2:$T$13,8,0)*5.5)</f>
        <v>0.3439903177</v>
      </c>
      <c r="K79" s="5">
        <f>if(VLOOKUP($B$2:$B$457,'各區加權風險人口'!$C$2:$T$13,9,0)=0,0,VLOOKUP($B$2:$B$457,'依個案研判日_台北市'!$C$2:$T$13,9,0)*'各里加權風險人口'!L79/VLOOKUP($B$2:$B$457,'各區加權風險人口'!$C$2:$T$13,9,0)*5.5)</f>
        <v>0.8599757943</v>
      </c>
      <c r="L79" s="5">
        <f>if(VLOOKUP($B$2:$B$457,'各區加權風險人口'!$C$2:$T$13,10,0)=0,0,VLOOKUP($B$2:$B$457,'依個案研判日_台北市'!$C$2:$T$13,10,0)*'各里加權風險人口'!M79/VLOOKUP($B$2:$B$457,'各區加權風險人口'!$C$2:$T$13,10,0)*5.5)</f>
        <v>1.031970953</v>
      </c>
      <c r="M79" s="5">
        <f>if(VLOOKUP($B$2:$B$457,'各區加權風險人口'!$C$2:$T$13,11,0)=0,0,VLOOKUP($B$2:$B$457,'依個案研判日_台北市'!$C$2:$T$13,11,0)*'各里加權風險人口'!N79/VLOOKUP($B$2:$B$457,'各區加權風險人口'!$C$2:$T$13,11,0)*5.5)</f>
        <v>0.6879806354</v>
      </c>
      <c r="N79" s="5">
        <f>if(VLOOKUP($B$2:$B$457,'各區加權風險人口'!$C$2:$T$13,12,0)=0,0,VLOOKUP($B$2:$B$457,'依個案研判日_台北市'!$C$2:$T$13,12,0)*'各里加權風險人口'!O79/VLOOKUP($B$2:$B$457,'各區加權風險人口'!$C$2:$T$13,12,0)*5.5)</f>
        <v>2.063941906</v>
      </c>
      <c r="O79" s="5">
        <f>if(VLOOKUP($B$2:$B$457,'各區加權風險人口'!$C$2:$T$13,13,0)=0,0,VLOOKUP($B$2:$B$457,'依個案研判日_台北市'!$C$2:$T$13,13,0)*'各里加權風險人口'!P79/VLOOKUP($B$2:$B$457,'各區加權風險人口'!$C$2:$T$13,13,0)*5.5)</f>
        <v>2.407932224</v>
      </c>
      <c r="P79" s="5">
        <f>if(VLOOKUP($B$2:$B$457,'各區加權風險人口'!$C$2:$T$13,14,0)=0,0,VLOOKUP($B$2:$B$457,'依個案研判日_台北市'!$C$2:$T$13,14,0)*'各里加權風險人口'!Q79/VLOOKUP($B$2:$B$457,'各區加權風險人口'!$C$2:$T$13,14,0)*5.5)</f>
        <v>3.095912859</v>
      </c>
      <c r="Q79" s="5">
        <f>if(VLOOKUP($B$2:$B$457,'各區加權風險人口'!$C$2:$T$13,15,0)=0,0,VLOOKUP($B$2:$B$457,'依個案研判日_台北市'!$C$2:$T$13,15,0)*'各里加權風險人口'!R79/VLOOKUP($B$2:$B$457,'各區加權風險人口'!$C$2:$T$13,15,0)*5.5)</f>
        <v>2.063941906</v>
      </c>
      <c r="R79" s="5">
        <f>if(VLOOKUP($B$2:$B$457,'各區加權風險人口'!$C$2:$T$13,16,0)=0,0,VLOOKUP($B$2:$B$457,'依個案研判日_台北市'!$C$2:$T$13,16,0)*'各里加權風險人口'!S79/VLOOKUP($B$2:$B$457,'各區加權風險人口'!$C$2:$T$13,16,0)*5.5)</f>
        <v>1.203966112</v>
      </c>
      <c r="S79" s="5">
        <f>if(VLOOKUP($B$2:$B$457,'各區加權風險人口'!$C$2:$T$13,17,0)=0,0,VLOOKUP($B$2:$B$457,'依個案研判日_台北市'!$C$2:$T$13,17,0)*'各里加權風險人口'!T79/VLOOKUP($B$2:$B$457,'各區加權風險人口'!$C$2:$T$13,17,0)*5.5)</f>
        <v>2.751922542</v>
      </c>
      <c r="T79" s="5">
        <f>if(VLOOKUP($B$2:$B$457,'各區加權風險人口'!$C$2:$T$13,18,0)=0,0,VLOOKUP($B$2:$B$457,'依個案研判日_台北市'!$C$2:$T$13,18,0)*'各里加權風險人口'!U79/VLOOKUP($B$2:$B$457,'各區加權風險人口'!$C$2:$T$13,18,0)*5.5)</f>
        <v>1.203966112</v>
      </c>
    </row>
    <row r="80">
      <c r="A80" s="3">
        <v>6.3000030005E10</v>
      </c>
      <c r="B80" s="4" t="s">
        <v>79</v>
      </c>
      <c r="C80" s="4" t="s">
        <v>84</v>
      </c>
      <c r="D80" s="5">
        <f>if(VLOOKUP($B$2:$B$457,'各區加權風險人口'!$C$2:$T$13,2,0)=0,0,VLOOKUP($B$2:$B$457,'依個案研判日_台北市'!$C$2:$T$13,2,0)*'各里加權風險人口'!E80/VLOOKUP($B$2:$B$457,'各區加權風險人口'!$C$2:$T$13,2,0)*5.5)</f>
        <v>0.08895109357</v>
      </c>
      <c r="E80" s="5">
        <f>if(VLOOKUP($B$2:$B$457,'各區加權風險人口'!$C$2:$T$13,3,0)=0,0,VLOOKUP($B$2:$B$457,'依個案研判日_台北市'!$C$2:$T$13,3,0)*'各里加權風險人口'!F80/VLOOKUP($B$2:$B$457,'各區加權風險人口'!$C$2:$T$13,3,0)*5.5)</f>
        <v>0.2668532807</v>
      </c>
      <c r="F80" s="5">
        <f>if(VLOOKUP($B$2:$B$457,'各區加權風險人口'!$C$2:$T$13,4,0)=0,0,VLOOKUP($B$2:$B$457,'依個案研判日_台北市'!$C$2:$T$13,4,0)*'各里加權風險人口'!G80/VLOOKUP($B$2:$B$457,'各區加權風險人口'!$C$2:$T$13,4,0)*5.5)</f>
        <v>0.5337065614</v>
      </c>
      <c r="G80" s="5">
        <f>if(VLOOKUP($B$2:$B$457,'各區加權風險人口'!$C$2:$T$13,5,0)=0,0,VLOOKUP($B$2:$B$457,'依個案研判日_台北市'!$C$2:$T$13,5,0)*'各里加權風險人口'!H80/VLOOKUP($B$2:$B$457,'各區加權風險人口'!$C$2:$T$13,5,0)*5.5)</f>
        <v>0.5337065614</v>
      </c>
      <c r="H80" s="5">
        <f>if(VLOOKUP($B$2:$B$457,'各區加權風險人口'!$C$2:$T$13,6,0)=0,0,VLOOKUP($B$2:$B$457,'依個案研判日_台北市'!$C$2:$T$13,6,0)*'各里加權風險人口'!I80/VLOOKUP($B$2:$B$457,'各區加權風險人口'!$C$2:$T$13,6,0)*5.5)</f>
        <v>0.2668532807</v>
      </c>
      <c r="I80" s="5">
        <f>if(VLOOKUP($B$2:$B$457,'各區加權風險人口'!$C$2:$T$13,7,0)=0,0,VLOOKUP($B$2:$B$457,'依個案研判日_台北市'!$C$2:$T$13,7,0)*'各里加權風險人口'!J80/VLOOKUP($B$2:$B$457,'各區加權風險人口'!$C$2:$T$13,7,0)*5.5)</f>
        <v>0.3558043743</v>
      </c>
      <c r="J80" s="5">
        <f>if(VLOOKUP($B$2:$B$457,'各區加權風險人口'!$C$2:$T$13,8,0)=0,0,VLOOKUP($B$2:$B$457,'依個案研判日_台北市'!$C$2:$T$13,8,0)*'各里加權風險人口'!K80/VLOOKUP($B$2:$B$457,'各區加權風險人口'!$C$2:$T$13,8,0)*5.5)</f>
        <v>0.1779021871</v>
      </c>
      <c r="K80" s="5">
        <f>if(VLOOKUP($B$2:$B$457,'各區加權風險人口'!$C$2:$T$13,9,0)=0,0,VLOOKUP($B$2:$B$457,'依個案研判日_台北市'!$C$2:$T$13,9,0)*'各里加權風險人口'!L80/VLOOKUP($B$2:$B$457,'各區加權風險人口'!$C$2:$T$13,9,0)*5.5)</f>
        <v>0.4447554678</v>
      </c>
      <c r="L80" s="5">
        <f>if(VLOOKUP($B$2:$B$457,'各區加權風險人口'!$C$2:$T$13,10,0)=0,0,VLOOKUP($B$2:$B$457,'依個案研判日_台北市'!$C$2:$T$13,10,0)*'各里加權風險人口'!M80/VLOOKUP($B$2:$B$457,'各區加權風險人口'!$C$2:$T$13,10,0)*5.5)</f>
        <v>0.5337065614</v>
      </c>
      <c r="M80" s="5">
        <f>if(VLOOKUP($B$2:$B$457,'各區加權風險人口'!$C$2:$T$13,11,0)=0,0,VLOOKUP($B$2:$B$457,'依個案研判日_台北市'!$C$2:$T$13,11,0)*'各里加權風險人口'!N80/VLOOKUP($B$2:$B$457,'各區加權風險人口'!$C$2:$T$13,11,0)*5.5)</f>
        <v>0.3558043743</v>
      </c>
      <c r="N80" s="5">
        <f>if(VLOOKUP($B$2:$B$457,'各區加權風險人口'!$C$2:$T$13,12,0)=0,0,VLOOKUP($B$2:$B$457,'依個案研判日_台北市'!$C$2:$T$13,12,0)*'各里加權風險人口'!O80/VLOOKUP($B$2:$B$457,'各區加權風險人口'!$C$2:$T$13,12,0)*5.5)</f>
        <v>1.067413123</v>
      </c>
      <c r="O80" s="5">
        <f>if(VLOOKUP($B$2:$B$457,'各區加權風險人口'!$C$2:$T$13,13,0)=0,0,VLOOKUP($B$2:$B$457,'依個案研判日_台北市'!$C$2:$T$13,13,0)*'各里加權風險人口'!P80/VLOOKUP($B$2:$B$457,'各區加權風險人口'!$C$2:$T$13,13,0)*5.5)</f>
        <v>1.24531531</v>
      </c>
      <c r="P80" s="5">
        <f>if(VLOOKUP($B$2:$B$457,'各區加權風險人口'!$C$2:$T$13,14,0)=0,0,VLOOKUP($B$2:$B$457,'依個案研判日_台北市'!$C$2:$T$13,14,0)*'各里加權風險人口'!Q80/VLOOKUP($B$2:$B$457,'各區加權風險人口'!$C$2:$T$13,14,0)*5.5)</f>
        <v>1.601119684</v>
      </c>
      <c r="Q80" s="5">
        <f>if(VLOOKUP($B$2:$B$457,'各區加權風險人口'!$C$2:$T$13,15,0)=0,0,VLOOKUP($B$2:$B$457,'依個案研判日_台北市'!$C$2:$T$13,15,0)*'各里加權風險人口'!R80/VLOOKUP($B$2:$B$457,'各區加權風險人口'!$C$2:$T$13,15,0)*5.5)</f>
        <v>1.067413123</v>
      </c>
      <c r="R80" s="5">
        <f>if(VLOOKUP($B$2:$B$457,'各區加權風險人口'!$C$2:$T$13,16,0)=0,0,VLOOKUP($B$2:$B$457,'依個案研判日_台北市'!$C$2:$T$13,16,0)*'各里加權風險人口'!S80/VLOOKUP($B$2:$B$457,'各區加權風險人口'!$C$2:$T$13,16,0)*5.5)</f>
        <v>0.622657655</v>
      </c>
      <c r="S80" s="5">
        <f>if(VLOOKUP($B$2:$B$457,'各區加權風險人口'!$C$2:$T$13,17,0)=0,0,VLOOKUP($B$2:$B$457,'依個案研判日_台北市'!$C$2:$T$13,17,0)*'各里加權風險人口'!T80/VLOOKUP($B$2:$B$457,'各區加權風險人口'!$C$2:$T$13,17,0)*5.5)</f>
        <v>1.423217497</v>
      </c>
      <c r="T80" s="5">
        <f>if(VLOOKUP($B$2:$B$457,'各區加權風險人口'!$C$2:$T$13,18,0)=0,0,VLOOKUP($B$2:$B$457,'依個案研判日_台北市'!$C$2:$T$13,18,0)*'各里加權風險人口'!U80/VLOOKUP($B$2:$B$457,'各區加權風險人口'!$C$2:$T$13,18,0)*5.5)</f>
        <v>0.622657655</v>
      </c>
    </row>
    <row r="81">
      <c r="A81" s="3">
        <v>6.3000030006E10</v>
      </c>
      <c r="B81" s="4" t="s">
        <v>79</v>
      </c>
      <c r="C81" s="4" t="s">
        <v>85</v>
      </c>
      <c r="D81" s="5">
        <f>if(VLOOKUP($B$2:$B$457,'各區加權風險人口'!$C$2:$T$13,2,0)=0,0,VLOOKUP($B$2:$B$457,'依個案研判日_台北市'!$C$2:$T$13,2,0)*'各里加權風險人口'!E81/VLOOKUP($B$2:$B$457,'各區加權風險人口'!$C$2:$T$13,2,0)*5.5)</f>
        <v>0.09895487821</v>
      </c>
      <c r="E81" s="5">
        <f>if(VLOOKUP($B$2:$B$457,'各區加權風險人口'!$C$2:$T$13,3,0)=0,0,VLOOKUP($B$2:$B$457,'依個案研判日_台北市'!$C$2:$T$13,3,0)*'各里加權風險人口'!F81/VLOOKUP($B$2:$B$457,'各區加權風險人口'!$C$2:$T$13,3,0)*5.5)</f>
        <v>0.2968646346</v>
      </c>
      <c r="F81" s="5">
        <f>if(VLOOKUP($B$2:$B$457,'各區加權風險人口'!$C$2:$T$13,4,0)=0,0,VLOOKUP($B$2:$B$457,'依個案研判日_台北市'!$C$2:$T$13,4,0)*'各里加權風險人口'!G81/VLOOKUP($B$2:$B$457,'各區加權風險人口'!$C$2:$T$13,4,0)*5.5)</f>
        <v>0.5937292692</v>
      </c>
      <c r="G81" s="5">
        <f>if(VLOOKUP($B$2:$B$457,'各區加權風險人口'!$C$2:$T$13,5,0)=0,0,VLOOKUP($B$2:$B$457,'依個案研判日_台北市'!$C$2:$T$13,5,0)*'各里加權風險人口'!H81/VLOOKUP($B$2:$B$457,'各區加權風險人口'!$C$2:$T$13,5,0)*5.5)</f>
        <v>0.5937292692</v>
      </c>
      <c r="H81" s="5">
        <f>if(VLOOKUP($B$2:$B$457,'各區加權風險人口'!$C$2:$T$13,6,0)=0,0,VLOOKUP($B$2:$B$457,'依個案研判日_台北市'!$C$2:$T$13,6,0)*'各里加權風險人口'!I81/VLOOKUP($B$2:$B$457,'各區加權風險人口'!$C$2:$T$13,6,0)*5.5)</f>
        <v>0.2968646346</v>
      </c>
      <c r="I81" s="5">
        <f>if(VLOOKUP($B$2:$B$457,'各區加權風險人口'!$C$2:$T$13,7,0)=0,0,VLOOKUP($B$2:$B$457,'依個案研判日_台北市'!$C$2:$T$13,7,0)*'各里加權風險人口'!J81/VLOOKUP($B$2:$B$457,'各區加權風險人口'!$C$2:$T$13,7,0)*5.5)</f>
        <v>0.3958195128</v>
      </c>
      <c r="J81" s="5">
        <f>if(VLOOKUP($B$2:$B$457,'各區加權風險人口'!$C$2:$T$13,8,0)=0,0,VLOOKUP($B$2:$B$457,'依個案研判日_台北市'!$C$2:$T$13,8,0)*'各里加權風險人口'!K81/VLOOKUP($B$2:$B$457,'各區加權風險人口'!$C$2:$T$13,8,0)*5.5)</f>
        <v>0.1979097564</v>
      </c>
      <c r="K81" s="5">
        <f>if(VLOOKUP($B$2:$B$457,'各區加權風險人口'!$C$2:$T$13,9,0)=0,0,VLOOKUP($B$2:$B$457,'依個案研判日_台北市'!$C$2:$T$13,9,0)*'各里加權風險人口'!L81/VLOOKUP($B$2:$B$457,'各區加權風險人口'!$C$2:$T$13,9,0)*5.5)</f>
        <v>0.494774391</v>
      </c>
      <c r="L81" s="5">
        <f>if(VLOOKUP($B$2:$B$457,'各區加權風險人口'!$C$2:$T$13,10,0)=0,0,VLOOKUP($B$2:$B$457,'依個案研判日_台北市'!$C$2:$T$13,10,0)*'各里加權風險人口'!M81/VLOOKUP($B$2:$B$457,'各區加權風險人口'!$C$2:$T$13,10,0)*5.5)</f>
        <v>0.5937292692</v>
      </c>
      <c r="M81" s="5">
        <f>if(VLOOKUP($B$2:$B$457,'各區加權風險人口'!$C$2:$T$13,11,0)=0,0,VLOOKUP($B$2:$B$457,'依個案研判日_台北市'!$C$2:$T$13,11,0)*'各里加權風險人口'!N81/VLOOKUP($B$2:$B$457,'各區加權風險人口'!$C$2:$T$13,11,0)*5.5)</f>
        <v>0.3958195128</v>
      </c>
      <c r="N81" s="5">
        <f>if(VLOOKUP($B$2:$B$457,'各區加權風險人口'!$C$2:$T$13,12,0)=0,0,VLOOKUP($B$2:$B$457,'依個案研判日_台北市'!$C$2:$T$13,12,0)*'各里加權風險人口'!O81/VLOOKUP($B$2:$B$457,'各區加權風險人口'!$C$2:$T$13,12,0)*5.5)</f>
        <v>1.187458538</v>
      </c>
      <c r="O81" s="5">
        <f>if(VLOOKUP($B$2:$B$457,'各區加權風險人口'!$C$2:$T$13,13,0)=0,0,VLOOKUP($B$2:$B$457,'依個案研判日_台北市'!$C$2:$T$13,13,0)*'各里加權風險人口'!P81/VLOOKUP($B$2:$B$457,'各區加權風險人口'!$C$2:$T$13,13,0)*5.5)</f>
        <v>1.385368295</v>
      </c>
      <c r="P81" s="5">
        <f>if(VLOOKUP($B$2:$B$457,'各區加權風險人口'!$C$2:$T$13,14,0)=0,0,VLOOKUP($B$2:$B$457,'依個案研判日_台北市'!$C$2:$T$13,14,0)*'各里加權風險人口'!Q81/VLOOKUP($B$2:$B$457,'各區加權風險人口'!$C$2:$T$13,14,0)*5.5)</f>
        <v>1.781187808</v>
      </c>
      <c r="Q81" s="5">
        <f>if(VLOOKUP($B$2:$B$457,'各區加權風險人口'!$C$2:$T$13,15,0)=0,0,VLOOKUP($B$2:$B$457,'依個案研判日_台北市'!$C$2:$T$13,15,0)*'各里加權風險人口'!R81/VLOOKUP($B$2:$B$457,'各區加權風險人口'!$C$2:$T$13,15,0)*5.5)</f>
        <v>1.187458538</v>
      </c>
      <c r="R81" s="5">
        <f>if(VLOOKUP($B$2:$B$457,'各區加權風險人口'!$C$2:$T$13,16,0)=0,0,VLOOKUP($B$2:$B$457,'依個案研判日_台北市'!$C$2:$T$13,16,0)*'各里加權風險人口'!S81/VLOOKUP($B$2:$B$457,'各區加權風險人口'!$C$2:$T$13,16,0)*5.5)</f>
        <v>0.6926841474</v>
      </c>
      <c r="S81" s="5">
        <f>if(VLOOKUP($B$2:$B$457,'各區加權風險人口'!$C$2:$T$13,17,0)=0,0,VLOOKUP($B$2:$B$457,'依個案研判日_台北市'!$C$2:$T$13,17,0)*'各里加權風險人口'!T81/VLOOKUP($B$2:$B$457,'各區加權風險人口'!$C$2:$T$13,17,0)*5.5)</f>
        <v>1.583278051</v>
      </c>
      <c r="T81" s="5">
        <f>if(VLOOKUP($B$2:$B$457,'各區加權風險人口'!$C$2:$T$13,18,0)=0,0,VLOOKUP($B$2:$B$457,'依個案研判日_台北市'!$C$2:$T$13,18,0)*'各里加權風險人口'!U81/VLOOKUP($B$2:$B$457,'各區加權風險人口'!$C$2:$T$13,18,0)*5.5)</f>
        <v>0.6926841474</v>
      </c>
    </row>
    <row r="82">
      <c r="A82" s="3">
        <v>6.3000030007E10</v>
      </c>
      <c r="B82" s="4" t="s">
        <v>79</v>
      </c>
      <c r="C82" s="4" t="s">
        <v>86</v>
      </c>
      <c r="D82" s="5">
        <f>if(VLOOKUP($B$2:$B$457,'各區加權風險人口'!$C$2:$T$13,2,0)=0,0,VLOOKUP($B$2:$B$457,'依個案研判日_台北市'!$C$2:$T$13,2,0)*'各里加權風險人口'!E82/VLOOKUP($B$2:$B$457,'各區加權風險人口'!$C$2:$T$13,2,0)*5.5)</f>
        <v>0.127521505</v>
      </c>
      <c r="E82" s="5">
        <f>if(VLOOKUP($B$2:$B$457,'各區加權風險人口'!$C$2:$T$13,3,0)=0,0,VLOOKUP($B$2:$B$457,'依個案研判日_台北市'!$C$2:$T$13,3,0)*'各里加權風險人口'!F82/VLOOKUP($B$2:$B$457,'各區加權風險人口'!$C$2:$T$13,3,0)*5.5)</f>
        <v>0.382564515</v>
      </c>
      <c r="F82" s="5">
        <f>if(VLOOKUP($B$2:$B$457,'各區加權風險人口'!$C$2:$T$13,4,0)=0,0,VLOOKUP($B$2:$B$457,'依個案研判日_台北市'!$C$2:$T$13,4,0)*'各里加權風險人口'!G82/VLOOKUP($B$2:$B$457,'各區加權風險人口'!$C$2:$T$13,4,0)*5.5)</f>
        <v>0.7651290301</v>
      </c>
      <c r="G82" s="5">
        <f>if(VLOOKUP($B$2:$B$457,'各區加權風險人口'!$C$2:$T$13,5,0)=0,0,VLOOKUP($B$2:$B$457,'依個案研判日_台北市'!$C$2:$T$13,5,0)*'各里加權風險人口'!H82/VLOOKUP($B$2:$B$457,'各區加權風險人口'!$C$2:$T$13,5,0)*5.5)</f>
        <v>0.7651290301</v>
      </c>
      <c r="H82" s="5">
        <f>if(VLOOKUP($B$2:$B$457,'各區加權風險人口'!$C$2:$T$13,6,0)=0,0,VLOOKUP($B$2:$B$457,'依個案研判日_台北市'!$C$2:$T$13,6,0)*'各里加權風險人口'!I82/VLOOKUP($B$2:$B$457,'各區加權風險人口'!$C$2:$T$13,6,0)*5.5)</f>
        <v>0.382564515</v>
      </c>
      <c r="I82" s="5">
        <f>if(VLOOKUP($B$2:$B$457,'各區加權風險人口'!$C$2:$T$13,7,0)=0,0,VLOOKUP($B$2:$B$457,'依個案研判日_台北市'!$C$2:$T$13,7,0)*'各里加權風險人口'!J82/VLOOKUP($B$2:$B$457,'各區加權風險人口'!$C$2:$T$13,7,0)*5.5)</f>
        <v>0.51008602</v>
      </c>
      <c r="J82" s="5">
        <f>if(VLOOKUP($B$2:$B$457,'各區加權風險人口'!$C$2:$T$13,8,0)=0,0,VLOOKUP($B$2:$B$457,'依個案研判日_台北市'!$C$2:$T$13,8,0)*'各里加權風險人口'!K82/VLOOKUP($B$2:$B$457,'各區加權風險人口'!$C$2:$T$13,8,0)*5.5)</f>
        <v>0.25504301</v>
      </c>
      <c r="K82" s="5">
        <f>if(VLOOKUP($B$2:$B$457,'各區加權風險人口'!$C$2:$T$13,9,0)=0,0,VLOOKUP($B$2:$B$457,'依個案研判日_台北市'!$C$2:$T$13,9,0)*'各里加權風險人口'!L82/VLOOKUP($B$2:$B$457,'各區加權風險人口'!$C$2:$T$13,9,0)*5.5)</f>
        <v>0.6376075251</v>
      </c>
      <c r="L82" s="5">
        <f>if(VLOOKUP($B$2:$B$457,'各區加權風險人口'!$C$2:$T$13,10,0)=0,0,VLOOKUP($B$2:$B$457,'依個案研判日_台北市'!$C$2:$T$13,10,0)*'各里加權風險人口'!M82/VLOOKUP($B$2:$B$457,'各區加權風險人口'!$C$2:$T$13,10,0)*5.5)</f>
        <v>0.7651290301</v>
      </c>
      <c r="M82" s="5">
        <f>if(VLOOKUP($B$2:$B$457,'各區加權風險人口'!$C$2:$T$13,11,0)=0,0,VLOOKUP($B$2:$B$457,'依個案研判日_台北市'!$C$2:$T$13,11,0)*'各里加權風險人口'!N82/VLOOKUP($B$2:$B$457,'各區加權風險人口'!$C$2:$T$13,11,0)*5.5)</f>
        <v>0.51008602</v>
      </c>
      <c r="N82" s="5">
        <f>if(VLOOKUP($B$2:$B$457,'各區加權風險人口'!$C$2:$T$13,12,0)=0,0,VLOOKUP($B$2:$B$457,'依個案研判日_台北市'!$C$2:$T$13,12,0)*'各里加權風險人口'!O82/VLOOKUP($B$2:$B$457,'各區加權風險人口'!$C$2:$T$13,12,0)*5.5)</f>
        <v>1.53025806</v>
      </c>
      <c r="O82" s="5">
        <f>if(VLOOKUP($B$2:$B$457,'各區加權風險人口'!$C$2:$T$13,13,0)=0,0,VLOOKUP($B$2:$B$457,'依個案研判日_台北市'!$C$2:$T$13,13,0)*'各里加權風險人口'!P82/VLOOKUP($B$2:$B$457,'各區加權風險人口'!$C$2:$T$13,13,0)*5.5)</f>
        <v>1.78530107</v>
      </c>
      <c r="P82" s="5">
        <f>if(VLOOKUP($B$2:$B$457,'各區加權風險人口'!$C$2:$T$13,14,0)=0,0,VLOOKUP($B$2:$B$457,'依個案研判日_台北市'!$C$2:$T$13,14,0)*'各里加權風險人口'!Q82/VLOOKUP($B$2:$B$457,'各區加權風險人口'!$C$2:$T$13,14,0)*5.5)</f>
        <v>2.29538709</v>
      </c>
      <c r="Q82" s="5">
        <f>if(VLOOKUP($B$2:$B$457,'各區加權風險人口'!$C$2:$T$13,15,0)=0,0,VLOOKUP($B$2:$B$457,'依個案研判日_台北市'!$C$2:$T$13,15,0)*'各里加權風險人口'!R82/VLOOKUP($B$2:$B$457,'各區加權風險人口'!$C$2:$T$13,15,0)*5.5)</f>
        <v>1.53025806</v>
      </c>
      <c r="R82" s="5">
        <f>if(VLOOKUP($B$2:$B$457,'各區加權風險人口'!$C$2:$T$13,16,0)=0,0,VLOOKUP($B$2:$B$457,'依個案研判日_台北市'!$C$2:$T$13,16,0)*'各里加權風險人口'!S82/VLOOKUP($B$2:$B$457,'各區加權風險人口'!$C$2:$T$13,16,0)*5.5)</f>
        <v>0.8926505351</v>
      </c>
      <c r="S82" s="5">
        <f>if(VLOOKUP($B$2:$B$457,'各區加權風險人口'!$C$2:$T$13,17,0)=0,0,VLOOKUP($B$2:$B$457,'依個案研判日_台北市'!$C$2:$T$13,17,0)*'各里加權風險人口'!T82/VLOOKUP($B$2:$B$457,'各區加權風險人口'!$C$2:$T$13,17,0)*5.5)</f>
        <v>2.04034408</v>
      </c>
      <c r="T82" s="5">
        <f>if(VLOOKUP($B$2:$B$457,'各區加權風險人口'!$C$2:$T$13,18,0)=0,0,VLOOKUP($B$2:$B$457,'依個案研判日_台北市'!$C$2:$T$13,18,0)*'各里加權風險人口'!U82/VLOOKUP($B$2:$B$457,'各區加權風險人口'!$C$2:$T$13,18,0)*5.5)</f>
        <v>0.8926505351</v>
      </c>
    </row>
    <row r="83">
      <c r="A83" s="3">
        <v>6.3000030008E10</v>
      </c>
      <c r="B83" s="4" t="s">
        <v>79</v>
      </c>
      <c r="C83" s="4" t="s">
        <v>87</v>
      </c>
      <c r="D83" s="5">
        <f>if(VLOOKUP($B$2:$B$457,'各區加權風險人口'!$C$2:$T$13,2,0)=0,0,VLOOKUP($B$2:$B$457,'依個案研判日_台北市'!$C$2:$T$13,2,0)*'各里加權風險人口'!E83/VLOOKUP($B$2:$B$457,'各區加權風險人口'!$C$2:$T$13,2,0)*5.5)</f>
        <v>0.0506006026</v>
      </c>
      <c r="E83" s="5">
        <f>if(VLOOKUP($B$2:$B$457,'各區加權風險人口'!$C$2:$T$13,3,0)=0,0,VLOOKUP($B$2:$B$457,'依個案研判日_台北市'!$C$2:$T$13,3,0)*'各里加權風險人口'!F83/VLOOKUP($B$2:$B$457,'各區加權風險人口'!$C$2:$T$13,3,0)*5.5)</f>
        <v>0.1518018078</v>
      </c>
      <c r="F83" s="5">
        <f>if(VLOOKUP($B$2:$B$457,'各區加權風險人口'!$C$2:$T$13,4,0)=0,0,VLOOKUP($B$2:$B$457,'依個案研判日_台北市'!$C$2:$T$13,4,0)*'各里加權風險人口'!G83/VLOOKUP($B$2:$B$457,'各區加權風險人口'!$C$2:$T$13,4,0)*5.5)</f>
        <v>0.3036036156</v>
      </c>
      <c r="G83" s="5">
        <f>if(VLOOKUP($B$2:$B$457,'各區加權風險人口'!$C$2:$T$13,5,0)=0,0,VLOOKUP($B$2:$B$457,'依個案研判日_台北市'!$C$2:$T$13,5,0)*'各里加權風險人口'!H83/VLOOKUP($B$2:$B$457,'各區加權風險人口'!$C$2:$T$13,5,0)*5.5)</f>
        <v>0.3036036156</v>
      </c>
      <c r="H83" s="5">
        <f>if(VLOOKUP($B$2:$B$457,'各區加權風險人口'!$C$2:$T$13,6,0)=0,0,VLOOKUP($B$2:$B$457,'依個案研判日_台北市'!$C$2:$T$13,6,0)*'各里加權風險人口'!I83/VLOOKUP($B$2:$B$457,'各區加權風險人口'!$C$2:$T$13,6,0)*5.5)</f>
        <v>0.1518018078</v>
      </c>
      <c r="I83" s="5">
        <f>if(VLOOKUP($B$2:$B$457,'各區加權風險人口'!$C$2:$T$13,7,0)=0,0,VLOOKUP($B$2:$B$457,'依個案研判日_台北市'!$C$2:$T$13,7,0)*'各里加權風險人口'!J83/VLOOKUP($B$2:$B$457,'各區加權風險人口'!$C$2:$T$13,7,0)*5.5)</f>
        <v>0.2024024104</v>
      </c>
      <c r="J83" s="5">
        <f>if(VLOOKUP($B$2:$B$457,'各區加權風險人口'!$C$2:$T$13,8,0)=0,0,VLOOKUP($B$2:$B$457,'依個案研判日_台北市'!$C$2:$T$13,8,0)*'各里加權風險人口'!K83/VLOOKUP($B$2:$B$457,'各區加權風險人口'!$C$2:$T$13,8,0)*5.5)</f>
        <v>0.1012012052</v>
      </c>
      <c r="K83" s="5">
        <f>if(VLOOKUP($B$2:$B$457,'各區加權風險人口'!$C$2:$T$13,9,0)=0,0,VLOOKUP($B$2:$B$457,'依個案研判日_台北市'!$C$2:$T$13,9,0)*'各里加權風險人口'!L83/VLOOKUP($B$2:$B$457,'各區加權風險人口'!$C$2:$T$13,9,0)*5.5)</f>
        <v>0.253003013</v>
      </c>
      <c r="L83" s="5">
        <f>if(VLOOKUP($B$2:$B$457,'各區加權風險人口'!$C$2:$T$13,10,0)=0,0,VLOOKUP($B$2:$B$457,'依個案研判日_台北市'!$C$2:$T$13,10,0)*'各里加權風險人口'!M83/VLOOKUP($B$2:$B$457,'各區加權風險人口'!$C$2:$T$13,10,0)*5.5)</f>
        <v>0.3036036156</v>
      </c>
      <c r="M83" s="5">
        <f>if(VLOOKUP($B$2:$B$457,'各區加權風險人口'!$C$2:$T$13,11,0)=0,0,VLOOKUP($B$2:$B$457,'依個案研判日_台北市'!$C$2:$T$13,11,0)*'各里加權風險人口'!N83/VLOOKUP($B$2:$B$457,'各區加權風險人口'!$C$2:$T$13,11,0)*5.5)</f>
        <v>0.2024024104</v>
      </c>
      <c r="N83" s="5">
        <f>if(VLOOKUP($B$2:$B$457,'各區加權風險人口'!$C$2:$T$13,12,0)=0,0,VLOOKUP($B$2:$B$457,'依個案研判日_台北市'!$C$2:$T$13,12,0)*'各里加權風險人口'!O83/VLOOKUP($B$2:$B$457,'各區加權風險人口'!$C$2:$T$13,12,0)*5.5)</f>
        <v>0.6072072312</v>
      </c>
      <c r="O83" s="5">
        <f>if(VLOOKUP($B$2:$B$457,'各區加權風險人口'!$C$2:$T$13,13,0)=0,0,VLOOKUP($B$2:$B$457,'依個案研判日_台北市'!$C$2:$T$13,13,0)*'各里加權風險人口'!P83/VLOOKUP($B$2:$B$457,'各區加權風險人口'!$C$2:$T$13,13,0)*5.5)</f>
        <v>0.7084084364</v>
      </c>
      <c r="P83" s="5">
        <f>if(VLOOKUP($B$2:$B$457,'各區加權風險人口'!$C$2:$T$13,14,0)=0,0,VLOOKUP($B$2:$B$457,'依個案研判日_台北市'!$C$2:$T$13,14,0)*'各里加權風險人口'!Q83/VLOOKUP($B$2:$B$457,'各區加權風險人口'!$C$2:$T$13,14,0)*5.5)</f>
        <v>0.9108108468</v>
      </c>
      <c r="Q83" s="5">
        <f>if(VLOOKUP($B$2:$B$457,'各區加權風險人口'!$C$2:$T$13,15,0)=0,0,VLOOKUP($B$2:$B$457,'依個案研判日_台北市'!$C$2:$T$13,15,0)*'各里加權風險人口'!R83/VLOOKUP($B$2:$B$457,'各區加權風險人口'!$C$2:$T$13,15,0)*5.5)</f>
        <v>0.6072072312</v>
      </c>
      <c r="R83" s="5">
        <f>if(VLOOKUP($B$2:$B$457,'各區加權風險人口'!$C$2:$T$13,16,0)=0,0,VLOOKUP($B$2:$B$457,'依個案研判日_台北市'!$C$2:$T$13,16,0)*'各里加權風險人口'!S83/VLOOKUP($B$2:$B$457,'各區加權風險人口'!$C$2:$T$13,16,0)*5.5)</f>
        <v>0.3542042182</v>
      </c>
      <c r="S83" s="5">
        <f>if(VLOOKUP($B$2:$B$457,'各區加權風險人口'!$C$2:$T$13,17,0)=0,0,VLOOKUP($B$2:$B$457,'依個案研判日_台北市'!$C$2:$T$13,17,0)*'各里加權風險人口'!T83/VLOOKUP($B$2:$B$457,'各區加權風險人口'!$C$2:$T$13,17,0)*5.5)</f>
        <v>0.8096096416</v>
      </c>
      <c r="T83" s="5">
        <f>if(VLOOKUP($B$2:$B$457,'各區加權風險人口'!$C$2:$T$13,18,0)=0,0,VLOOKUP($B$2:$B$457,'依個案研判日_台北市'!$C$2:$T$13,18,0)*'各里加權風險人口'!U83/VLOOKUP($B$2:$B$457,'各區加權風險人口'!$C$2:$T$13,18,0)*5.5)</f>
        <v>0.3542042182</v>
      </c>
    </row>
    <row r="84">
      <c r="A84" s="3">
        <v>6.3000030009E10</v>
      </c>
      <c r="B84" s="4" t="s">
        <v>79</v>
      </c>
      <c r="C84" s="4" t="s">
        <v>88</v>
      </c>
      <c r="D84" s="5">
        <f>if(VLOOKUP($B$2:$B$457,'各區加權風險人口'!$C$2:$T$13,2,0)=0,0,VLOOKUP($B$2:$B$457,'依個案研判日_台北市'!$C$2:$T$13,2,0)*'各里加權風險人口'!E84/VLOOKUP($B$2:$B$457,'各區加權風險人口'!$C$2:$T$13,2,0)*5.5)</f>
        <v>0.06853651809</v>
      </c>
      <c r="E84" s="5">
        <f>if(VLOOKUP($B$2:$B$457,'各區加權風險人口'!$C$2:$T$13,3,0)=0,0,VLOOKUP($B$2:$B$457,'依個案研判日_台北市'!$C$2:$T$13,3,0)*'各里加權風險人口'!F84/VLOOKUP($B$2:$B$457,'各區加權風險人口'!$C$2:$T$13,3,0)*5.5)</f>
        <v>0.2056095543</v>
      </c>
      <c r="F84" s="5">
        <f>if(VLOOKUP($B$2:$B$457,'各區加權風險人口'!$C$2:$T$13,4,0)=0,0,VLOOKUP($B$2:$B$457,'依個案研判日_台北市'!$C$2:$T$13,4,0)*'各里加權風險人口'!G84/VLOOKUP($B$2:$B$457,'各區加權風險人口'!$C$2:$T$13,4,0)*5.5)</f>
        <v>0.4112191086</v>
      </c>
      <c r="G84" s="5">
        <f>if(VLOOKUP($B$2:$B$457,'各區加權風險人口'!$C$2:$T$13,5,0)=0,0,VLOOKUP($B$2:$B$457,'依個案研判日_台北市'!$C$2:$T$13,5,0)*'各里加權風險人口'!H84/VLOOKUP($B$2:$B$457,'各區加權風險人口'!$C$2:$T$13,5,0)*5.5)</f>
        <v>0.4112191086</v>
      </c>
      <c r="H84" s="5">
        <f>if(VLOOKUP($B$2:$B$457,'各區加權風險人口'!$C$2:$T$13,6,0)=0,0,VLOOKUP($B$2:$B$457,'依個案研判日_台北市'!$C$2:$T$13,6,0)*'各里加權風險人口'!I84/VLOOKUP($B$2:$B$457,'各區加權風險人口'!$C$2:$T$13,6,0)*5.5)</f>
        <v>0.2056095543</v>
      </c>
      <c r="I84" s="5">
        <f>if(VLOOKUP($B$2:$B$457,'各區加權風險人口'!$C$2:$T$13,7,0)=0,0,VLOOKUP($B$2:$B$457,'依個案研判日_台北市'!$C$2:$T$13,7,0)*'各里加權風險人口'!J84/VLOOKUP($B$2:$B$457,'各區加權風險人口'!$C$2:$T$13,7,0)*5.5)</f>
        <v>0.2741460724</v>
      </c>
      <c r="J84" s="5">
        <f>if(VLOOKUP($B$2:$B$457,'各區加權風險人口'!$C$2:$T$13,8,0)=0,0,VLOOKUP($B$2:$B$457,'依個案研判日_台北市'!$C$2:$T$13,8,0)*'各里加權風險人口'!K84/VLOOKUP($B$2:$B$457,'各區加權風險人口'!$C$2:$T$13,8,0)*5.5)</f>
        <v>0.1370730362</v>
      </c>
      <c r="K84" s="5">
        <f>if(VLOOKUP($B$2:$B$457,'各區加權風險人口'!$C$2:$T$13,9,0)=0,0,VLOOKUP($B$2:$B$457,'依個案研判日_台北市'!$C$2:$T$13,9,0)*'各里加權風險人口'!L84/VLOOKUP($B$2:$B$457,'各區加權風險人口'!$C$2:$T$13,9,0)*5.5)</f>
        <v>0.3426825905</v>
      </c>
      <c r="L84" s="5">
        <f>if(VLOOKUP($B$2:$B$457,'各區加權風險人口'!$C$2:$T$13,10,0)=0,0,VLOOKUP($B$2:$B$457,'依個案研判日_台北市'!$C$2:$T$13,10,0)*'各里加權風險人口'!M84/VLOOKUP($B$2:$B$457,'各區加權風險人口'!$C$2:$T$13,10,0)*5.5)</f>
        <v>0.4112191086</v>
      </c>
      <c r="M84" s="5">
        <f>if(VLOOKUP($B$2:$B$457,'各區加權風險人口'!$C$2:$T$13,11,0)=0,0,VLOOKUP($B$2:$B$457,'依個案研判日_台北市'!$C$2:$T$13,11,0)*'各里加權風險人口'!N84/VLOOKUP($B$2:$B$457,'各區加權風險人口'!$C$2:$T$13,11,0)*5.5)</f>
        <v>0.2741460724</v>
      </c>
      <c r="N84" s="5">
        <f>if(VLOOKUP($B$2:$B$457,'各區加權風險人口'!$C$2:$T$13,12,0)=0,0,VLOOKUP($B$2:$B$457,'依個案研判日_台北市'!$C$2:$T$13,12,0)*'各里加權風險人口'!O84/VLOOKUP($B$2:$B$457,'各區加權風險人口'!$C$2:$T$13,12,0)*5.5)</f>
        <v>0.8224382171</v>
      </c>
      <c r="O84" s="5">
        <f>if(VLOOKUP($B$2:$B$457,'各區加權風險人口'!$C$2:$T$13,13,0)=0,0,VLOOKUP($B$2:$B$457,'依個案研判日_台北市'!$C$2:$T$13,13,0)*'各里加權風險人口'!P84/VLOOKUP($B$2:$B$457,'各區加權風險人口'!$C$2:$T$13,13,0)*5.5)</f>
        <v>0.9595112533</v>
      </c>
      <c r="P84" s="5">
        <f>if(VLOOKUP($B$2:$B$457,'各區加權風險人口'!$C$2:$T$13,14,0)=0,0,VLOOKUP($B$2:$B$457,'依個案研判日_台北市'!$C$2:$T$13,14,0)*'各里加權風險人口'!Q84/VLOOKUP($B$2:$B$457,'各區加權風險人口'!$C$2:$T$13,14,0)*5.5)</f>
        <v>1.233657326</v>
      </c>
      <c r="Q84" s="5">
        <f>if(VLOOKUP($B$2:$B$457,'各區加權風險人口'!$C$2:$T$13,15,0)=0,0,VLOOKUP($B$2:$B$457,'依個案研判日_台北市'!$C$2:$T$13,15,0)*'各里加權風險人口'!R84/VLOOKUP($B$2:$B$457,'各區加權風險人口'!$C$2:$T$13,15,0)*5.5)</f>
        <v>0.8224382171</v>
      </c>
      <c r="R84" s="5">
        <f>if(VLOOKUP($B$2:$B$457,'各區加權風險人口'!$C$2:$T$13,16,0)=0,0,VLOOKUP($B$2:$B$457,'依個案研判日_台北市'!$C$2:$T$13,16,0)*'各里加權風險人口'!S84/VLOOKUP($B$2:$B$457,'各區加權風險人口'!$C$2:$T$13,16,0)*5.5)</f>
        <v>0.4797556266</v>
      </c>
      <c r="S84" s="5">
        <f>if(VLOOKUP($B$2:$B$457,'各區加權風險人口'!$C$2:$T$13,17,0)=0,0,VLOOKUP($B$2:$B$457,'依個案研判日_台北市'!$C$2:$T$13,17,0)*'各里加權風險人口'!T84/VLOOKUP($B$2:$B$457,'各區加權風險人口'!$C$2:$T$13,17,0)*5.5)</f>
        <v>1.096584289</v>
      </c>
      <c r="T84" s="5">
        <f>if(VLOOKUP($B$2:$B$457,'各區加權風險人口'!$C$2:$T$13,18,0)=0,0,VLOOKUP($B$2:$B$457,'依個案研判日_台北市'!$C$2:$T$13,18,0)*'各里加權風險人口'!U84/VLOOKUP($B$2:$B$457,'各區加權風險人口'!$C$2:$T$13,18,0)*5.5)</f>
        <v>0.4797556266</v>
      </c>
    </row>
    <row r="85">
      <c r="A85" s="3">
        <v>6.300003001E10</v>
      </c>
      <c r="B85" s="4" t="s">
        <v>79</v>
      </c>
      <c r="C85" s="4" t="s">
        <v>89</v>
      </c>
      <c r="D85" s="5">
        <f>if(VLOOKUP($B$2:$B$457,'各區加權風險人口'!$C$2:$T$13,2,0)=0,0,VLOOKUP($B$2:$B$457,'依個案研判日_台北市'!$C$2:$T$13,2,0)*'各里加權風險人口'!E85/VLOOKUP($B$2:$B$457,'各區加權風險人口'!$C$2:$T$13,2,0)*5.5)</f>
        <v>0.1381948244</v>
      </c>
      <c r="E85" s="5">
        <f>if(VLOOKUP($B$2:$B$457,'各區加權風險人口'!$C$2:$T$13,3,0)=0,0,VLOOKUP($B$2:$B$457,'依個案研判日_台北市'!$C$2:$T$13,3,0)*'各里加權風險人口'!F85/VLOOKUP($B$2:$B$457,'各區加權風險人口'!$C$2:$T$13,3,0)*5.5)</f>
        <v>0.4145844733</v>
      </c>
      <c r="F85" s="5">
        <f>if(VLOOKUP($B$2:$B$457,'各區加權風險人口'!$C$2:$T$13,4,0)=0,0,VLOOKUP($B$2:$B$457,'依個案研判日_台北市'!$C$2:$T$13,4,0)*'各里加權風險人口'!G85/VLOOKUP($B$2:$B$457,'各區加權風險人口'!$C$2:$T$13,4,0)*5.5)</f>
        <v>0.8291689466</v>
      </c>
      <c r="G85" s="5">
        <f>if(VLOOKUP($B$2:$B$457,'各區加權風險人口'!$C$2:$T$13,5,0)=0,0,VLOOKUP($B$2:$B$457,'依個案研判日_台北市'!$C$2:$T$13,5,0)*'各里加權風險人口'!H85/VLOOKUP($B$2:$B$457,'各區加權風險人口'!$C$2:$T$13,5,0)*5.5)</f>
        <v>0.8291689466</v>
      </c>
      <c r="H85" s="5">
        <f>if(VLOOKUP($B$2:$B$457,'各區加權風險人口'!$C$2:$T$13,6,0)=0,0,VLOOKUP($B$2:$B$457,'依個案研判日_台北市'!$C$2:$T$13,6,0)*'各里加權風險人口'!I85/VLOOKUP($B$2:$B$457,'各區加權風險人口'!$C$2:$T$13,6,0)*5.5)</f>
        <v>0.4145844733</v>
      </c>
      <c r="I85" s="5">
        <f>if(VLOOKUP($B$2:$B$457,'各區加權風險人口'!$C$2:$T$13,7,0)=0,0,VLOOKUP($B$2:$B$457,'依個案研判日_台北市'!$C$2:$T$13,7,0)*'各里加權風險人口'!J85/VLOOKUP($B$2:$B$457,'各區加權風險人口'!$C$2:$T$13,7,0)*5.5)</f>
        <v>0.5527792977</v>
      </c>
      <c r="J85" s="5">
        <f>if(VLOOKUP($B$2:$B$457,'各區加權風險人口'!$C$2:$T$13,8,0)=0,0,VLOOKUP($B$2:$B$457,'依個案研判日_台北市'!$C$2:$T$13,8,0)*'各里加權風險人口'!K85/VLOOKUP($B$2:$B$457,'各區加權風險人口'!$C$2:$T$13,8,0)*5.5)</f>
        <v>0.2763896489</v>
      </c>
      <c r="K85" s="5">
        <f>if(VLOOKUP($B$2:$B$457,'各區加權風險人口'!$C$2:$T$13,9,0)=0,0,VLOOKUP($B$2:$B$457,'依個案研判日_台北市'!$C$2:$T$13,9,0)*'各里加權風險人口'!L85/VLOOKUP($B$2:$B$457,'各區加權風險人口'!$C$2:$T$13,9,0)*5.5)</f>
        <v>0.6909741221</v>
      </c>
      <c r="L85" s="5">
        <f>if(VLOOKUP($B$2:$B$457,'各區加權風險人口'!$C$2:$T$13,10,0)=0,0,VLOOKUP($B$2:$B$457,'依個案研判日_台北市'!$C$2:$T$13,10,0)*'各里加權風險人口'!M85/VLOOKUP($B$2:$B$457,'各區加權風險人口'!$C$2:$T$13,10,0)*5.5)</f>
        <v>0.8291689466</v>
      </c>
      <c r="M85" s="5">
        <f>if(VLOOKUP($B$2:$B$457,'各區加權風險人口'!$C$2:$T$13,11,0)=0,0,VLOOKUP($B$2:$B$457,'依個案研判日_台北市'!$C$2:$T$13,11,0)*'各里加權風險人口'!N85/VLOOKUP($B$2:$B$457,'各區加權風險人口'!$C$2:$T$13,11,0)*5.5)</f>
        <v>0.5527792977</v>
      </c>
      <c r="N85" s="5">
        <f>if(VLOOKUP($B$2:$B$457,'各區加權風險人口'!$C$2:$T$13,12,0)=0,0,VLOOKUP($B$2:$B$457,'依個案研判日_台北市'!$C$2:$T$13,12,0)*'各里加權風險人口'!O85/VLOOKUP($B$2:$B$457,'各區加權風險人口'!$C$2:$T$13,12,0)*5.5)</f>
        <v>1.658337893</v>
      </c>
      <c r="O85" s="5">
        <f>if(VLOOKUP($B$2:$B$457,'各區加權風險人口'!$C$2:$T$13,13,0)=0,0,VLOOKUP($B$2:$B$457,'依個案研判日_台北市'!$C$2:$T$13,13,0)*'各里加權風險人口'!P85/VLOOKUP($B$2:$B$457,'各區加權風險人口'!$C$2:$T$13,13,0)*5.5)</f>
        <v>1.934727542</v>
      </c>
      <c r="P85" s="5">
        <f>if(VLOOKUP($B$2:$B$457,'各區加權風險人口'!$C$2:$T$13,14,0)=0,0,VLOOKUP($B$2:$B$457,'依個案研判日_台北市'!$C$2:$T$13,14,0)*'各里加權風險人口'!Q85/VLOOKUP($B$2:$B$457,'各區加權風險人口'!$C$2:$T$13,14,0)*5.5)</f>
        <v>2.48750684</v>
      </c>
      <c r="Q85" s="5">
        <f>if(VLOOKUP($B$2:$B$457,'各區加權風險人口'!$C$2:$T$13,15,0)=0,0,VLOOKUP($B$2:$B$457,'依個案研判日_台北市'!$C$2:$T$13,15,0)*'各里加權風險人口'!R85/VLOOKUP($B$2:$B$457,'各區加權風險人口'!$C$2:$T$13,15,0)*5.5)</f>
        <v>1.658337893</v>
      </c>
      <c r="R85" s="5">
        <f>if(VLOOKUP($B$2:$B$457,'各區加權風險人口'!$C$2:$T$13,16,0)=0,0,VLOOKUP($B$2:$B$457,'依個案研判日_台北市'!$C$2:$T$13,16,0)*'各里加權風險人口'!S85/VLOOKUP($B$2:$B$457,'各區加權風險人口'!$C$2:$T$13,16,0)*5.5)</f>
        <v>0.967363771</v>
      </c>
      <c r="S85" s="5">
        <f>if(VLOOKUP($B$2:$B$457,'各區加權風險人口'!$C$2:$T$13,17,0)=0,0,VLOOKUP($B$2:$B$457,'依個案研判日_台北市'!$C$2:$T$13,17,0)*'各里加權風險人口'!T85/VLOOKUP($B$2:$B$457,'各區加權風險人口'!$C$2:$T$13,17,0)*5.5)</f>
        <v>2.211117191</v>
      </c>
      <c r="T85" s="5">
        <f>if(VLOOKUP($B$2:$B$457,'各區加權風險人口'!$C$2:$T$13,18,0)=0,0,VLOOKUP($B$2:$B$457,'依個案研判日_台北市'!$C$2:$T$13,18,0)*'各里加權風險人口'!U85/VLOOKUP($B$2:$B$457,'各區加權風險人口'!$C$2:$T$13,18,0)*5.5)</f>
        <v>0.967363771</v>
      </c>
    </row>
    <row r="86">
      <c r="A86" s="3">
        <v>6.3000030011E10</v>
      </c>
      <c r="B86" s="4" t="s">
        <v>79</v>
      </c>
      <c r="C86" s="4" t="s">
        <v>90</v>
      </c>
      <c r="D86" s="5">
        <f>if(VLOOKUP($B$2:$B$457,'各區加權風險人口'!$C$2:$T$13,2,0)=0,0,VLOOKUP($B$2:$B$457,'依個案研判日_台北市'!$C$2:$T$13,2,0)*'各里加權風險人口'!E86/VLOOKUP($B$2:$B$457,'各區加權風險人口'!$C$2:$T$13,2,0)*5.5)</f>
        <v>0.1209141551</v>
      </c>
      <c r="E86" s="5">
        <f>if(VLOOKUP($B$2:$B$457,'各區加權風險人口'!$C$2:$T$13,3,0)=0,0,VLOOKUP($B$2:$B$457,'依個案研判日_台北市'!$C$2:$T$13,3,0)*'各里加權風險人口'!F86/VLOOKUP($B$2:$B$457,'各區加權風險人口'!$C$2:$T$13,3,0)*5.5)</f>
        <v>0.3627424653</v>
      </c>
      <c r="F86" s="5">
        <f>if(VLOOKUP($B$2:$B$457,'各區加權風險人口'!$C$2:$T$13,4,0)=0,0,VLOOKUP($B$2:$B$457,'依個案研判日_台北市'!$C$2:$T$13,4,0)*'各里加權風險人口'!G86/VLOOKUP($B$2:$B$457,'各區加權風險人口'!$C$2:$T$13,4,0)*5.5)</f>
        <v>0.7254849306</v>
      </c>
      <c r="G86" s="5">
        <f>if(VLOOKUP($B$2:$B$457,'各區加權風險人口'!$C$2:$T$13,5,0)=0,0,VLOOKUP($B$2:$B$457,'依個案研判日_台北市'!$C$2:$T$13,5,0)*'各里加權風險人口'!H86/VLOOKUP($B$2:$B$457,'各區加權風險人口'!$C$2:$T$13,5,0)*5.5)</f>
        <v>0.7254849306</v>
      </c>
      <c r="H86" s="5">
        <f>if(VLOOKUP($B$2:$B$457,'各區加權風險人口'!$C$2:$T$13,6,0)=0,0,VLOOKUP($B$2:$B$457,'依個案研判日_台北市'!$C$2:$T$13,6,0)*'各里加權風險人口'!I86/VLOOKUP($B$2:$B$457,'各區加權風險人口'!$C$2:$T$13,6,0)*5.5)</f>
        <v>0.3627424653</v>
      </c>
      <c r="I86" s="5">
        <f>if(VLOOKUP($B$2:$B$457,'各區加權風險人口'!$C$2:$T$13,7,0)=0,0,VLOOKUP($B$2:$B$457,'依個案研判日_台北市'!$C$2:$T$13,7,0)*'各里加權風險人口'!J86/VLOOKUP($B$2:$B$457,'各區加權風險人口'!$C$2:$T$13,7,0)*5.5)</f>
        <v>0.4836566204</v>
      </c>
      <c r="J86" s="5">
        <f>if(VLOOKUP($B$2:$B$457,'各區加權風險人口'!$C$2:$T$13,8,0)=0,0,VLOOKUP($B$2:$B$457,'依個案研判日_台北市'!$C$2:$T$13,8,0)*'各里加權風險人口'!K86/VLOOKUP($B$2:$B$457,'各區加權風險人口'!$C$2:$T$13,8,0)*5.5)</f>
        <v>0.2418283102</v>
      </c>
      <c r="K86" s="5">
        <f>if(VLOOKUP($B$2:$B$457,'各區加權風險人口'!$C$2:$T$13,9,0)=0,0,VLOOKUP($B$2:$B$457,'依個案研判日_台北市'!$C$2:$T$13,9,0)*'各里加權風險人口'!L86/VLOOKUP($B$2:$B$457,'各區加權風險人口'!$C$2:$T$13,9,0)*5.5)</f>
        <v>0.6045707755</v>
      </c>
      <c r="L86" s="5">
        <f>if(VLOOKUP($B$2:$B$457,'各區加權風險人口'!$C$2:$T$13,10,0)=0,0,VLOOKUP($B$2:$B$457,'依個案研判日_台北市'!$C$2:$T$13,10,0)*'各里加權風險人口'!M86/VLOOKUP($B$2:$B$457,'各區加權風險人口'!$C$2:$T$13,10,0)*5.5)</f>
        <v>0.7254849306</v>
      </c>
      <c r="M86" s="5">
        <f>if(VLOOKUP($B$2:$B$457,'各區加權風險人口'!$C$2:$T$13,11,0)=0,0,VLOOKUP($B$2:$B$457,'依個案研判日_台北市'!$C$2:$T$13,11,0)*'各里加權風險人口'!N86/VLOOKUP($B$2:$B$457,'各區加權風險人口'!$C$2:$T$13,11,0)*5.5)</f>
        <v>0.4836566204</v>
      </c>
      <c r="N86" s="5">
        <f>if(VLOOKUP($B$2:$B$457,'各區加權風險人口'!$C$2:$T$13,12,0)=0,0,VLOOKUP($B$2:$B$457,'依個案研判日_台北市'!$C$2:$T$13,12,0)*'各里加權風險人口'!O86/VLOOKUP($B$2:$B$457,'各區加權風險人口'!$C$2:$T$13,12,0)*5.5)</f>
        <v>1.450969861</v>
      </c>
      <c r="O86" s="5">
        <f>if(VLOOKUP($B$2:$B$457,'各區加權風險人口'!$C$2:$T$13,13,0)=0,0,VLOOKUP($B$2:$B$457,'依個案研判日_台北市'!$C$2:$T$13,13,0)*'各里加權風險人口'!P86/VLOOKUP($B$2:$B$457,'各區加權風險人口'!$C$2:$T$13,13,0)*5.5)</f>
        <v>1.692798171</v>
      </c>
      <c r="P86" s="5">
        <f>if(VLOOKUP($B$2:$B$457,'各區加權風險人口'!$C$2:$T$13,14,0)=0,0,VLOOKUP($B$2:$B$457,'依個案研判日_台北市'!$C$2:$T$13,14,0)*'各里加權風險人口'!Q86/VLOOKUP($B$2:$B$457,'各區加權風險人口'!$C$2:$T$13,14,0)*5.5)</f>
        <v>2.176454792</v>
      </c>
      <c r="Q86" s="5">
        <f>if(VLOOKUP($B$2:$B$457,'各區加權風險人口'!$C$2:$T$13,15,0)=0,0,VLOOKUP($B$2:$B$457,'依個案研判日_台北市'!$C$2:$T$13,15,0)*'各里加權風險人口'!R86/VLOOKUP($B$2:$B$457,'各區加權風險人口'!$C$2:$T$13,15,0)*5.5)</f>
        <v>1.450969861</v>
      </c>
      <c r="R86" s="5">
        <f>if(VLOOKUP($B$2:$B$457,'各區加權風險人口'!$C$2:$T$13,16,0)=0,0,VLOOKUP($B$2:$B$457,'依個案研判日_台北市'!$C$2:$T$13,16,0)*'各里加權風險人口'!S86/VLOOKUP($B$2:$B$457,'各區加權風險人口'!$C$2:$T$13,16,0)*5.5)</f>
        <v>0.8463990857</v>
      </c>
      <c r="S86" s="5">
        <f>if(VLOOKUP($B$2:$B$457,'各區加權風險人口'!$C$2:$T$13,17,0)=0,0,VLOOKUP($B$2:$B$457,'依個案研判日_台北市'!$C$2:$T$13,17,0)*'各里加權風險人口'!T86/VLOOKUP($B$2:$B$457,'各區加權風險人口'!$C$2:$T$13,17,0)*5.5)</f>
        <v>1.934626482</v>
      </c>
      <c r="T86" s="5">
        <f>if(VLOOKUP($B$2:$B$457,'各區加權風險人口'!$C$2:$T$13,18,0)=0,0,VLOOKUP($B$2:$B$457,'依個案研判日_台北市'!$C$2:$T$13,18,0)*'各里加權風險人口'!U86/VLOOKUP($B$2:$B$457,'各區加權風險人口'!$C$2:$T$13,18,0)*5.5)</f>
        <v>0.8463990857</v>
      </c>
    </row>
    <row r="87">
      <c r="A87" s="3">
        <v>6.3000030012E10</v>
      </c>
      <c r="B87" s="4" t="s">
        <v>79</v>
      </c>
      <c r="C87" s="4" t="s">
        <v>91</v>
      </c>
      <c r="D87" s="5">
        <f>if(VLOOKUP($B$2:$B$457,'各區加權風險人口'!$C$2:$T$13,2,0)=0,0,VLOOKUP($B$2:$B$457,'依個案研判日_台北市'!$C$2:$T$13,2,0)*'各里加權風險人口'!E87/VLOOKUP($B$2:$B$457,'各區加權風險人口'!$C$2:$T$13,2,0)*5.5)</f>
        <v>0.09207490036</v>
      </c>
      <c r="E87" s="5">
        <f>if(VLOOKUP($B$2:$B$457,'各區加權風險人口'!$C$2:$T$13,3,0)=0,0,VLOOKUP($B$2:$B$457,'依個案研判日_台北市'!$C$2:$T$13,3,0)*'各里加權風險人口'!F87/VLOOKUP($B$2:$B$457,'各區加權風險人口'!$C$2:$T$13,3,0)*5.5)</f>
        <v>0.2762247011</v>
      </c>
      <c r="F87" s="5">
        <f>if(VLOOKUP($B$2:$B$457,'各區加權風險人口'!$C$2:$T$13,4,0)=0,0,VLOOKUP($B$2:$B$457,'依個案研判日_台北市'!$C$2:$T$13,4,0)*'各里加權風險人口'!G87/VLOOKUP($B$2:$B$457,'各區加權風險人口'!$C$2:$T$13,4,0)*5.5)</f>
        <v>0.5524494022</v>
      </c>
      <c r="G87" s="5">
        <f>if(VLOOKUP($B$2:$B$457,'各區加權風險人口'!$C$2:$T$13,5,0)=0,0,VLOOKUP($B$2:$B$457,'依個案研判日_台北市'!$C$2:$T$13,5,0)*'各里加權風險人口'!H87/VLOOKUP($B$2:$B$457,'各區加權風險人口'!$C$2:$T$13,5,0)*5.5)</f>
        <v>0.5524494022</v>
      </c>
      <c r="H87" s="5">
        <f>if(VLOOKUP($B$2:$B$457,'各區加權風險人口'!$C$2:$T$13,6,0)=0,0,VLOOKUP($B$2:$B$457,'依個案研判日_台北市'!$C$2:$T$13,6,0)*'各里加權風險人口'!I87/VLOOKUP($B$2:$B$457,'各區加權風險人口'!$C$2:$T$13,6,0)*5.5)</f>
        <v>0.2762247011</v>
      </c>
      <c r="I87" s="5">
        <f>if(VLOOKUP($B$2:$B$457,'各區加權風險人口'!$C$2:$T$13,7,0)=0,0,VLOOKUP($B$2:$B$457,'依個案研判日_台北市'!$C$2:$T$13,7,0)*'各里加權風險人口'!J87/VLOOKUP($B$2:$B$457,'各區加權風險人口'!$C$2:$T$13,7,0)*5.5)</f>
        <v>0.3682996015</v>
      </c>
      <c r="J87" s="5">
        <f>if(VLOOKUP($B$2:$B$457,'各區加權風險人口'!$C$2:$T$13,8,0)=0,0,VLOOKUP($B$2:$B$457,'依個案研判日_台北市'!$C$2:$T$13,8,0)*'各里加權風險人口'!K87/VLOOKUP($B$2:$B$457,'各區加權風險人口'!$C$2:$T$13,8,0)*5.5)</f>
        <v>0.1841498007</v>
      </c>
      <c r="K87" s="5">
        <f>if(VLOOKUP($B$2:$B$457,'各區加權風險人口'!$C$2:$T$13,9,0)=0,0,VLOOKUP($B$2:$B$457,'依個案研判日_台北市'!$C$2:$T$13,9,0)*'各里加權風險人口'!L87/VLOOKUP($B$2:$B$457,'各區加權風險人口'!$C$2:$T$13,9,0)*5.5)</f>
        <v>0.4603745018</v>
      </c>
      <c r="L87" s="5">
        <f>if(VLOOKUP($B$2:$B$457,'各區加權風險人口'!$C$2:$T$13,10,0)=0,0,VLOOKUP($B$2:$B$457,'依個案研判日_台北市'!$C$2:$T$13,10,0)*'各里加權風險人口'!M87/VLOOKUP($B$2:$B$457,'各區加權風險人口'!$C$2:$T$13,10,0)*5.5)</f>
        <v>0.5524494022</v>
      </c>
      <c r="M87" s="5">
        <f>if(VLOOKUP($B$2:$B$457,'各區加權風險人口'!$C$2:$T$13,11,0)=0,0,VLOOKUP($B$2:$B$457,'依個案研判日_台北市'!$C$2:$T$13,11,0)*'各里加權風險人口'!N87/VLOOKUP($B$2:$B$457,'各區加權風險人口'!$C$2:$T$13,11,0)*5.5)</f>
        <v>0.3682996015</v>
      </c>
      <c r="N87" s="5">
        <f>if(VLOOKUP($B$2:$B$457,'各區加權風險人口'!$C$2:$T$13,12,0)=0,0,VLOOKUP($B$2:$B$457,'依個案研判日_台北市'!$C$2:$T$13,12,0)*'各里加權風險人口'!O87/VLOOKUP($B$2:$B$457,'各區加權風險人口'!$C$2:$T$13,12,0)*5.5)</f>
        <v>1.104898804</v>
      </c>
      <c r="O87" s="5">
        <f>if(VLOOKUP($B$2:$B$457,'各區加權風險人口'!$C$2:$T$13,13,0)=0,0,VLOOKUP($B$2:$B$457,'依個案研判日_台北市'!$C$2:$T$13,13,0)*'各里加權風險人口'!P87/VLOOKUP($B$2:$B$457,'各區加權風險人口'!$C$2:$T$13,13,0)*5.5)</f>
        <v>1.289048605</v>
      </c>
      <c r="P87" s="5">
        <f>if(VLOOKUP($B$2:$B$457,'各區加權風險人口'!$C$2:$T$13,14,0)=0,0,VLOOKUP($B$2:$B$457,'依個案研判日_台北市'!$C$2:$T$13,14,0)*'各里加權風險人口'!Q87/VLOOKUP($B$2:$B$457,'各區加權風險人口'!$C$2:$T$13,14,0)*5.5)</f>
        <v>1.657348207</v>
      </c>
      <c r="Q87" s="5">
        <f>if(VLOOKUP($B$2:$B$457,'各區加權風險人口'!$C$2:$T$13,15,0)=0,0,VLOOKUP($B$2:$B$457,'依個案研判日_台北市'!$C$2:$T$13,15,0)*'各里加權風險人口'!R87/VLOOKUP($B$2:$B$457,'各區加權風險人口'!$C$2:$T$13,15,0)*5.5)</f>
        <v>1.104898804</v>
      </c>
      <c r="R87" s="5">
        <f>if(VLOOKUP($B$2:$B$457,'各區加權風險人口'!$C$2:$T$13,16,0)=0,0,VLOOKUP($B$2:$B$457,'依個案研判日_台北市'!$C$2:$T$13,16,0)*'各里加權風險人口'!S87/VLOOKUP($B$2:$B$457,'各區加權風險人口'!$C$2:$T$13,16,0)*5.5)</f>
        <v>0.6445243025</v>
      </c>
      <c r="S87" s="5">
        <f>if(VLOOKUP($B$2:$B$457,'各區加權風險人口'!$C$2:$T$13,17,0)=0,0,VLOOKUP($B$2:$B$457,'依個案研判日_台北市'!$C$2:$T$13,17,0)*'各里加權風險人口'!T87/VLOOKUP($B$2:$B$457,'各區加權風險人口'!$C$2:$T$13,17,0)*5.5)</f>
        <v>1.473198406</v>
      </c>
      <c r="T87" s="5">
        <f>if(VLOOKUP($B$2:$B$457,'各區加權風險人口'!$C$2:$T$13,18,0)=0,0,VLOOKUP($B$2:$B$457,'依個案研判日_台北市'!$C$2:$T$13,18,0)*'各里加權風險人口'!U87/VLOOKUP($B$2:$B$457,'各區加權風險人口'!$C$2:$T$13,18,0)*5.5)</f>
        <v>0.6445243025</v>
      </c>
    </row>
    <row r="88">
      <c r="A88" s="3">
        <v>6.3000030013E10</v>
      </c>
      <c r="B88" s="4" t="s">
        <v>79</v>
      </c>
      <c r="C88" s="4" t="s">
        <v>92</v>
      </c>
      <c r="D88" s="5">
        <f>if(VLOOKUP($B$2:$B$457,'各區加權風險人口'!$C$2:$T$13,2,0)=0,0,VLOOKUP($B$2:$B$457,'依個案研判日_台北市'!$C$2:$T$13,2,0)*'各里加權風險人口'!E88/VLOOKUP($B$2:$B$457,'各區加權風險人口'!$C$2:$T$13,2,0)*5.5)</f>
        <v>0.07776369336</v>
      </c>
      <c r="E88" s="5">
        <f>if(VLOOKUP($B$2:$B$457,'各區加權風險人口'!$C$2:$T$13,3,0)=0,0,VLOOKUP($B$2:$B$457,'依個案研判日_台北市'!$C$2:$T$13,3,0)*'各里加權風險人口'!F88/VLOOKUP($B$2:$B$457,'各區加權風險人口'!$C$2:$T$13,3,0)*5.5)</f>
        <v>0.2332910801</v>
      </c>
      <c r="F88" s="5">
        <f>if(VLOOKUP($B$2:$B$457,'各區加權風險人口'!$C$2:$T$13,4,0)=0,0,VLOOKUP($B$2:$B$457,'依個案研判日_台北市'!$C$2:$T$13,4,0)*'各里加權風險人口'!G88/VLOOKUP($B$2:$B$457,'各區加權風險人口'!$C$2:$T$13,4,0)*5.5)</f>
        <v>0.4665821602</v>
      </c>
      <c r="G88" s="5">
        <f>if(VLOOKUP($B$2:$B$457,'各區加權風險人口'!$C$2:$T$13,5,0)=0,0,VLOOKUP($B$2:$B$457,'依個案研判日_台北市'!$C$2:$T$13,5,0)*'各里加權風險人口'!H88/VLOOKUP($B$2:$B$457,'各區加權風險人口'!$C$2:$T$13,5,0)*5.5)</f>
        <v>0.4665821602</v>
      </c>
      <c r="H88" s="5">
        <f>if(VLOOKUP($B$2:$B$457,'各區加權風險人口'!$C$2:$T$13,6,0)=0,0,VLOOKUP($B$2:$B$457,'依個案研判日_台北市'!$C$2:$T$13,6,0)*'各里加權風險人口'!I88/VLOOKUP($B$2:$B$457,'各區加權風險人口'!$C$2:$T$13,6,0)*5.5)</f>
        <v>0.2332910801</v>
      </c>
      <c r="I88" s="5">
        <f>if(VLOOKUP($B$2:$B$457,'各區加權風險人口'!$C$2:$T$13,7,0)=0,0,VLOOKUP($B$2:$B$457,'依個案研判日_台北市'!$C$2:$T$13,7,0)*'各里加權風險人口'!J88/VLOOKUP($B$2:$B$457,'各區加權風險人口'!$C$2:$T$13,7,0)*5.5)</f>
        <v>0.3110547734</v>
      </c>
      <c r="J88" s="5">
        <f>if(VLOOKUP($B$2:$B$457,'各區加權風險人口'!$C$2:$T$13,8,0)=0,0,VLOOKUP($B$2:$B$457,'依個案研判日_台北市'!$C$2:$T$13,8,0)*'各里加權風險人口'!K88/VLOOKUP($B$2:$B$457,'各區加權風險人口'!$C$2:$T$13,8,0)*5.5)</f>
        <v>0.1555273867</v>
      </c>
      <c r="K88" s="5">
        <f>if(VLOOKUP($B$2:$B$457,'各區加權風險人口'!$C$2:$T$13,9,0)=0,0,VLOOKUP($B$2:$B$457,'依個案研判日_台北市'!$C$2:$T$13,9,0)*'各里加權風險人口'!L88/VLOOKUP($B$2:$B$457,'各區加權風險人口'!$C$2:$T$13,9,0)*5.5)</f>
        <v>0.3888184668</v>
      </c>
      <c r="L88" s="5">
        <f>if(VLOOKUP($B$2:$B$457,'各區加權風險人口'!$C$2:$T$13,10,0)=0,0,VLOOKUP($B$2:$B$457,'依個案研判日_台北市'!$C$2:$T$13,10,0)*'各里加權風險人口'!M88/VLOOKUP($B$2:$B$457,'各區加權風險人口'!$C$2:$T$13,10,0)*5.5)</f>
        <v>0.4665821602</v>
      </c>
      <c r="M88" s="5">
        <f>if(VLOOKUP($B$2:$B$457,'各區加權風險人口'!$C$2:$T$13,11,0)=0,0,VLOOKUP($B$2:$B$457,'依個案研判日_台北市'!$C$2:$T$13,11,0)*'各里加權風險人口'!N88/VLOOKUP($B$2:$B$457,'各區加權風險人口'!$C$2:$T$13,11,0)*5.5)</f>
        <v>0.3110547734</v>
      </c>
      <c r="N88" s="5">
        <f>if(VLOOKUP($B$2:$B$457,'各區加權風險人口'!$C$2:$T$13,12,0)=0,0,VLOOKUP($B$2:$B$457,'依個案研判日_台北市'!$C$2:$T$13,12,0)*'各里加權風險人口'!O88/VLOOKUP($B$2:$B$457,'各區加權風險人口'!$C$2:$T$13,12,0)*5.5)</f>
        <v>0.9331643203</v>
      </c>
      <c r="O88" s="5">
        <f>if(VLOOKUP($B$2:$B$457,'各區加權風險人口'!$C$2:$T$13,13,0)=0,0,VLOOKUP($B$2:$B$457,'依個案研判日_台北市'!$C$2:$T$13,13,0)*'各里加權風險人口'!P88/VLOOKUP($B$2:$B$457,'各區加權風險人口'!$C$2:$T$13,13,0)*5.5)</f>
        <v>1.088691707</v>
      </c>
      <c r="P88" s="5">
        <f>if(VLOOKUP($B$2:$B$457,'各區加權風險人口'!$C$2:$T$13,14,0)=0,0,VLOOKUP($B$2:$B$457,'依個案研判日_台北市'!$C$2:$T$13,14,0)*'各里加權風險人口'!Q88/VLOOKUP($B$2:$B$457,'各區加權風險人口'!$C$2:$T$13,14,0)*5.5)</f>
        <v>1.399746481</v>
      </c>
      <c r="Q88" s="5">
        <f>if(VLOOKUP($B$2:$B$457,'各區加權風險人口'!$C$2:$T$13,15,0)=0,0,VLOOKUP($B$2:$B$457,'依個案研判日_台北市'!$C$2:$T$13,15,0)*'各里加權風險人口'!R88/VLOOKUP($B$2:$B$457,'各區加權風險人口'!$C$2:$T$13,15,0)*5.5)</f>
        <v>0.9331643203</v>
      </c>
      <c r="R88" s="5">
        <f>if(VLOOKUP($B$2:$B$457,'各區加權風險人口'!$C$2:$T$13,16,0)=0,0,VLOOKUP($B$2:$B$457,'依個案研判日_台北市'!$C$2:$T$13,16,0)*'各里加權風險人口'!S88/VLOOKUP($B$2:$B$457,'各區加權風險人口'!$C$2:$T$13,16,0)*5.5)</f>
        <v>0.5443458535</v>
      </c>
      <c r="S88" s="5">
        <f>if(VLOOKUP($B$2:$B$457,'各區加權風險人口'!$C$2:$T$13,17,0)=0,0,VLOOKUP($B$2:$B$457,'依個案研判日_台北市'!$C$2:$T$13,17,0)*'各里加權風險人口'!T88/VLOOKUP($B$2:$B$457,'各區加權風險人口'!$C$2:$T$13,17,0)*5.5)</f>
        <v>1.244219094</v>
      </c>
      <c r="T88" s="5">
        <f>if(VLOOKUP($B$2:$B$457,'各區加權風險人口'!$C$2:$T$13,18,0)=0,0,VLOOKUP($B$2:$B$457,'依個案研判日_台北市'!$C$2:$T$13,18,0)*'各里加權風險人口'!U88/VLOOKUP($B$2:$B$457,'各區加權風險人口'!$C$2:$T$13,18,0)*5.5)</f>
        <v>0.5443458535</v>
      </c>
    </row>
    <row r="89">
      <c r="A89" s="3">
        <v>6.3000030014E10</v>
      </c>
      <c r="B89" s="4" t="s">
        <v>79</v>
      </c>
      <c r="C89" s="4" t="s">
        <v>93</v>
      </c>
      <c r="D89" s="5">
        <f>if(VLOOKUP($B$2:$B$457,'各區加權風險人口'!$C$2:$T$13,2,0)=0,0,VLOOKUP($B$2:$B$457,'依個案研判日_台北市'!$C$2:$T$13,2,0)*'各里加權風險人口'!E89/VLOOKUP($B$2:$B$457,'各區加權風險人口'!$C$2:$T$13,2,0)*5.5)</f>
        <v>0.1456611454</v>
      </c>
      <c r="E89" s="5">
        <f>if(VLOOKUP($B$2:$B$457,'各區加權風險人口'!$C$2:$T$13,3,0)=0,0,VLOOKUP($B$2:$B$457,'依個案研判日_台北市'!$C$2:$T$13,3,0)*'各里加權風險人口'!F89/VLOOKUP($B$2:$B$457,'各區加權風險人口'!$C$2:$T$13,3,0)*5.5)</f>
        <v>0.4369834361</v>
      </c>
      <c r="F89" s="5">
        <f>if(VLOOKUP($B$2:$B$457,'各區加權風險人口'!$C$2:$T$13,4,0)=0,0,VLOOKUP($B$2:$B$457,'依個案研判日_台北市'!$C$2:$T$13,4,0)*'各里加權風險人口'!G89/VLOOKUP($B$2:$B$457,'各區加權風險人口'!$C$2:$T$13,4,0)*5.5)</f>
        <v>0.8739668723</v>
      </c>
      <c r="G89" s="5">
        <f>if(VLOOKUP($B$2:$B$457,'各區加權風險人口'!$C$2:$T$13,5,0)=0,0,VLOOKUP($B$2:$B$457,'依個案研判日_台北市'!$C$2:$T$13,5,0)*'各里加權風險人口'!H89/VLOOKUP($B$2:$B$457,'各區加權風險人口'!$C$2:$T$13,5,0)*5.5)</f>
        <v>0.8739668723</v>
      </c>
      <c r="H89" s="5">
        <f>if(VLOOKUP($B$2:$B$457,'各區加權風險人口'!$C$2:$T$13,6,0)=0,0,VLOOKUP($B$2:$B$457,'依個案研判日_台北市'!$C$2:$T$13,6,0)*'各里加權風險人口'!I89/VLOOKUP($B$2:$B$457,'各區加權風險人口'!$C$2:$T$13,6,0)*5.5)</f>
        <v>0.4369834361</v>
      </c>
      <c r="I89" s="5">
        <f>if(VLOOKUP($B$2:$B$457,'各區加權風險人口'!$C$2:$T$13,7,0)=0,0,VLOOKUP($B$2:$B$457,'依個案研判日_台北市'!$C$2:$T$13,7,0)*'各里加權風險人口'!J89/VLOOKUP($B$2:$B$457,'各區加權風險人口'!$C$2:$T$13,7,0)*5.5)</f>
        <v>0.5826445815</v>
      </c>
      <c r="J89" s="5">
        <f>if(VLOOKUP($B$2:$B$457,'各區加權風險人口'!$C$2:$T$13,8,0)=0,0,VLOOKUP($B$2:$B$457,'依個案研判日_台北市'!$C$2:$T$13,8,0)*'各里加權風險人口'!K89/VLOOKUP($B$2:$B$457,'各區加權風險人口'!$C$2:$T$13,8,0)*5.5)</f>
        <v>0.2913222908</v>
      </c>
      <c r="K89" s="5">
        <f>if(VLOOKUP($B$2:$B$457,'各區加權風險人口'!$C$2:$T$13,9,0)=0,0,VLOOKUP($B$2:$B$457,'依個案研判日_台北市'!$C$2:$T$13,9,0)*'各里加權風險人口'!L89/VLOOKUP($B$2:$B$457,'各區加權風險人口'!$C$2:$T$13,9,0)*5.5)</f>
        <v>0.7283057269</v>
      </c>
      <c r="L89" s="5">
        <f>if(VLOOKUP($B$2:$B$457,'各區加權風險人口'!$C$2:$T$13,10,0)=0,0,VLOOKUP($B$2:$B$457,'依個案研判日_台北市'!$C$2:$T$13,10,0)*'各里加權風險人口'!M89/VLOOKUP($B$2:$B$457,'各區加權風險人口'!$C$2:$T$13,10,0)*5.5)</f>
        <v>0.8739668723</v>
      </c>
      <c r="M89" s="5">
        <f>if(VLOOKUP($B$2:$B$457,'各區加權風險人口'!$C$2:$T$13,11,0)=0,0,VLOOKUP($B$2:$B$457,'依個案研判日_台北市'!$C$2:$T$13,11,0)*'各里加權風險人口'!N89/VLOOKUP($B$2:$B$457,'各區加權風險人口'!$C$2:$T$13,11,0)*5.5)</f>
        <v>0.5826445815</v>
      </c>
      <c r="N89" s="5">
        <f>if(VLOOKUP($B$2:$B$457,'各區加權風險人口'!$C$2:$T$13,12,0)=0,0,VLOOKUP($B$2:$B$457,'依個案研判日_台北市'!$C$2:$T$13,12,0)*'各里加權風險人口'!O89/VLOOKUP($B$2:$B$457,'各區加權風險人口'!$C$2:$T$13,12,0)*5.5)</f>
        <v>1.747933745</v>
      </c>
      <c r="O89" s="5">
        <f>if(VLOOKUP($B$2:$B$457,'各區加權風險人口'!$C$2:$T$13,13,0)=0,0,VLOOKUP($B$2:$B$457,'依個案研判日_台北市'!$C$2:$T$13,13,0)*'各里加權風險人口'!P89/VLOOKUP($B$2:$B$457,'各區加權風險人口'!$C$2:$T$13,13,0)*5.5)</f>
        <v>2.039256035</v>
      </c>
      <c r="P89" s="5">
        <f>if(VLOOKUP($B$2:$B$457,'各區加權風險人口'!$C$2:$T$13,14,0)=0,0,VLOOKUP($B$2:$B$457,'依個案研判日_台北市'!$C$2:$T$13,14,0)*'各里加權風險人口'!Q89/VLOOKUP($B$2:$B$457,'各區加權風險人口'!$C$2:$T$13,14,0)*5.5)</f>
        <v>2.621900617</v>
      </c>
      <c r="Q89" s="5">
        <f>if(VLOOKUP($B$2:$B$457,'各區加權風險人口'!$C$2:$T$13,15,0)=0,0,VLOOKUP($B$2:$B$457,'依個案研判日_台北市'!$C$2:$T$13,15,0)*'各里加權風險人口'!R89/VLOOKUP($B$2:$B$457,'各區加權風險人口'!$C$2:$T$13,15,0)*5.5)</f>
        <v>1.747933745</v>
      </c>
      <c r="R89" s="5">
        <f>if(VLOOKUP($B$2:$B$457,'各區加權風險人口'!$C$2:$T$13,16,0)=0,0,VLOOKUP($B$2:$B$457,'依個案研判日_台北市'!$C$2:$T$13,16,0)*'各里加權風險人口'!S89/VLOOKUP($B$2:$B$457,'各區加權風險人口'!$C$2:$T$13,16,0)*5.5)</f>
        <v>1.019628018</v>
      </c>
      <c r="S89" s="5">
        <f>if(VLOOKUP($B$2:$B$457,'各區加權風險人口'!$C$2:$T$13,17,0)=0,0,VLOOKUP($B$2:$B$457,'依個案研判日_台北市'!$C$2:$T$13,17,0)*'各里加權風險人口'!T89/VLOOKUP($B$2:$B$457,'各區加權風險人口'!$C$2:$T$13,17,0)*5.5)</f>
        <v>2.330578326</v>
      </c>
      <c r="T89" s="5">
        <f>if(VLOOKUP($B$2:$B$457,'各區加權風險人口'!$C$2:$T$13,18,0)=0,0,VLOOKUP($B$2:$B$457,'依個案研判日_台北市'!$C$2:$T$13,18,0)*'各里加權風險人口'!U89/VLOOKUP($B$2:$B$457,'各區加權風險人口'!$C$2:$T$13,18,0)*5.5)</f>
        <v>1.019628018</v>
      </c>
    </row>
    <row r="90">
      <c r="A90" s="3">
        <v>6.3000030015E10</v>
      </c>
      <c r="B90" s="4" t="s">
        <v>79</v>
      </c>
      <c r="C90" s="4" t="s">
        <v>94</v>
      </c>
      <c r="D90" s="5">
        <f>if(VLOOKUP($B$2:$B$457,'各區加權風險人口'!$C$2:$T$13,2,0)=0,0,VLOOKUP($B$2:$B$457,'依個案研判日_台北市'!$C$2:$T$13,2,0)*'各里加權風險人口'!E90/VLOOKUP($B$2:$B$457,'各區加權風險人口'!$C$2:$T$13,2,0)*5.5)</f>
        <v>0.1674077526</v>
      </c>
      <c r="E90" s="5">
        <f>if(VLOOKUP($B$2:$B$457,'各區加權風險人口'!$C$2:$T$13,3,0)=0,0,VLOOKUP($B$2:$B$457,'依個案研判日_台北市'!$C$2:$T$13,3,0)*'各里加權風險人口'!F90/VLOOKUP($B$2:$B$457,'各區加權風險人口'!$C$2:$T$13,3,0)*5.5)</f>
        <v>0.5022232578</v>
      </c>
      <c r="F90" s="5">
        <f>if(VLOOKUP($B$2:$B$457,'各區加權風險人口'!$C$2:$T$13,4,0)=0,0,VLOOKUP($B$2:$B$457,'依個案研判日_台北市'!$C$2:$T$13,4,0)*'各里加權風險人口'!G90/VLOOKUP($B$2:$B$457,'各區加權風險人口'!$C$2:$T$13,4,0)*5.5)</f>
        <v>1.004446516</v>
      </c>
      <c r="G90" s="5">
        <f>if(VLOOKUP($B$2:$B$457,'各區加權風險人口'!$C$2:$T$13,5,0)=0,0,VLOOKUP($B$2:$B$457,'依個案研判日_台北市'!$C$2:$T$13,5,0)*'各里加權風險人口'!H90/VLOOKUP($B$2:$B$457,'各區加權風險人口'!$C$2:$T$13,5,0)*5.5)</f>
        <v>1.004446516</v>
      </c>
      <c r="H90" s="5">
        <f>if(VLOOKUP($B$2:$B$457,'各區加權風險人口'!$C$2:$T$13,6,0)=0,0,VLOOKUP($B$2:$B$457,'依個案研判日_台北市'!$C$2:$T$13,6,0)*'各里加權風險人口'!I90/VLOOKUP($B$2:$B$457,'各區加權風險人口'!$C$2:$T$13,6,0)*5.5)</f>
        <v>0.5022232578</v>
      </c>
      <c r="I90" s="5">
        <f>if(VLOOKUP($B$2:$B$457,'各區加權風險人口'!$C$2:$T$13,7,0)=0,0,VLOOKUP($B$2:$B$457,'依個案研判日_台北市'!$C$2:$T$13,7,0)*'各里加權風險人口'!J90/VLOOKUP($B$2:$B$457,'各區加權風險人口'!$C$2:$T$13,7,0)*5.5)</f>
        <v>0.6696310103</v>
      </c>
      <c r="J90" s="5">
        <f>if(VLOOKUP($B$2:$B$457,'各區加權風險人口'!$C$2:$T$13,8,0)=0,0,VLOOKUP($B$2:$B$457,'依個案研判日_台北市'!$C$2:$T$13,8,0)*'各里加權風險人口'!K90/VLOOKUP($B$2:$B$457,'各區加權風險人口'!$C$2:$T$13,8,0)*5.5)</f>
        <v>0.3348155052</v>
      </c>
      <c r="K90" s="5">
        <f>if(VLOOKUP($B$2:$B$457,'各區加權風險人口'!$C$2:$T$13,9,0)=0,0,VLOOKUP($B$2:$B$457,'依個案研判日_台北市'!$C$2:$T$13,9,0)*'各里加權風險人口'!L90/VLOOKUP($B$2:$B$457,'各區加權風險人口'!$C$2:$T$13,9,0)*5.5)</f>
        <v>0.8370387629</v>
      </c>
      <c r="L90" s="5">
        <f>if(VLOOKUP($B$2:$B$457,'各區加權風險人口'!$C$2:$T$13,10,0)=0,0,VLOOKUP($B$2:$B$457,'依個案研判日_台北市'!$C$2:$T$13,10,0)*'各里加權風險人口'!M90/VLOOKUP($B$2:$B$457,'各區加權風險人口'!$C$2:$T$13,10,0)*5.5)</f>
        <v>1.004446516</v>
      </c>
      <c r="M90" s="5">
        <f>if(VLOOKUP($B$2:$B$457,'各區加權風險人口'!$C$2:$T$13,11,0)=0,0,VLOOKUP($B$2:$B$457,'依個案研判日_台北市'!$C$2:$T$13,11,0)*'各里加權風險人口'!N90/VLOOKUP($B$2:$B$457,'各區加權風險人口'!$C$2:$T$13,11,0)*5.5)</f>
        <v>0.6696310103</v>
      </c>
      <c r="N90" s="5">
        <f>if(VLOOKUP($B$2:$B$457,'各區加權風險人口'!$C$2:$T$13,12,0)=0,0,VLOOKUP($B$2:$B$457,'依個案研判日_台北市'!$C$2:$T$13,12,0)*'各里加權風險人口'!O90/VLOOKUP($B$2:$B$457,'各區加權風險人口'!$C$2:$T$13,12,0)*5.5)</f>
        <v>2.008893031</v>
      </c>
      <c r="O90" s="5">
        <f>if(VLOOKUP($B$2:$B$457,'各區加權風險人口'!$C$2:$T$13,13,0)=0,0,VLOOKUP($B$2:$B$457,'依個案研判日_台北市'!$C$2:$T$13,13,0)*'各里加權風險人口'!P90/VLOOKUP($B$2:$B$457,'各區加權風險人口'!$C$2:$T$13,13,0)*5.5)</f>
        <v>2.343708536</v>
      </c>
      <c r="P90" s="5">
        <f>if(VLOOKUP($B$2:$B$457,'各區加權風險人口'!$C$2:$T$13,14,0)=0,0,VLOOKUP($B$2:$B$457,'依個案研判日_台北市'!$C$2:$T$13,14,0)*'各里加權風險人口'!Q90/VLOOKUP($B$2:$B$457,'各區加權風險人口'!$C$2:$T$13,14,0)*5.5)</f>
        <v>3.013339547</v>
      </c>
      <c r="Q90" s="5">
        <f>if(VLOOKUP($B$2:$B$457,'各區加權風險人口'!$C$2:$T$13,15,0)=0,0,VLOOKUP($B$2:$B$457,'依個案研判日_台北市'!$C$2:$T$13,15,0)*'各里加權風險人口'!R90/VLOOKUP($B$2:$B$457,'各區加權風險人口'!$C$2:$T$13,15,0)*5.5)</f>
        <v>2.008893031</v>
      </c>
      <c r="R90" s="5">
        <f>if(VLOOKUP($B$2:$B$457,'各區加權風險人口'!$C$2:$T$13,16,0)=0,0,VLOOKUP($B$2:$B$457,'依個案研判日_台北市'!$C$2:$T$13,16,0)*'各里加權風險人口'!S90/VLOOKUP($B$2:$B$457,'各區加權風險人口'!$C$2:$T$13,16,0)*5.5)</f>
        <v>1.171854268</v>
      </c>
      <c r="S90" s="5">
        <f>if(VLOOKUP($B$2:$B$457,'各區加權風險人口'!$C$2:$T$13,17,0)=0,0,VLOOKUP($B$2:$B$457,'依個案研判日_台北市'!$C$2:$T$13,17,0)*'各里加權風險人口'!T90/VLOOKUP($B$2:$B$457,'各區加權風險人口'!$C$2:$T$13,17,0)*5.5)</f>
        <v>2.678524041</v>
      </c>
      <c r="T90" s="5">
        <f>if(VLOOKUP($B$2:$B$457,'各區加權風險人口'!$C$2:$T$13,18,0)=0,0,VLOOKUP($B$2:$B$457,'依個案研判日_台北市'!$C$2:$T$13,18,0)*'各里加權風險人口'!U90/VLOOKUP($B$2:$B$457,'各區加權風險人口'!$C$2:$T$13,18,0)*5.5)</f>
        <v>1.171854268</v>
      </c>
    </row>
    <row r="91">
      <c r="A91" s="3">
        <v>6.3000030016E10</v>
      </c>
      <c r="B91" s="4" t="s">
        <v>79</v>
      </c>
      <c r="C91" s="4" t="s">
        <v>95</v>
      </c>
      <c r="D91" s="5">
        <f>if(VLOOKUP($B$2:$B$457,'各區加權風險人口'!$C$2:$T$13,2,0)=0,0,VLOOKUP($B$2:$B$457,'依個案研判日_台北市'!$C$2:$T$13,2,0)*'各里加權風險人口'!E91/VLOOKUP($B$2:$B$457,'各區加權風險人口'!$C$2:$T$13,2,0)*5.5)</f>
        <v>0.1230607717</v>
      </c>
      <c r="E91" s="5">
        <f>if(VLOOKUP($B$2:$B$457,'各區加權風險人口'!$C$2:$T$13,3,0)=0,0,VLOOKUP($B$2:$B$457,'依個案研判日_台北市'!$C$2:$T$13,3,0)*'各里加權風險人口'!F91/VLOOKUP($B$2:$B$457,'各區加權風險人口'!$C$2:$T$13,3,0)*5.5)</f>
        <v>0.369182315</v>
      </c>
      <c r="F91" s="5">
        <f>if(VLOOKUP($B$2:$B$457,'各區加權風險人口'!$C$2:$T$13,4,0)=0,0,VLOOKUP($B$2:$B$457,'依個案研判日_台北市'!$C$2:$T$13,4,0)*'各里加權風險人口'!G91/VLOOKUP($B$2:$B$457,'各區加權風險人口'!$C$2:$T$13,4,0)*5.5)</f>
        <v>0.73836463</v>
      </c>
      <c r="G91" s="5">
        <f>if(VLOOKUP($B$2:$B$457,'各區加權風險人口'!$C$2:$T$13,5,0)=0,0,VLOOKUP($B$2:$B$457,'依個案研判日_台北市'!$C$2:$T$13,5,0)*'各里加權風險人口'!H91/VLOOKUP($B$2:$B$457,'各區加權風險人口'!$C$2:$T$13,5,0)*5.5)</f>
        <v>0.73836463</v>
      </c>
      <c r="H91" s="5">
        <f>if(VLOOKUP($B$2:$B$457,'各區加權風險人口'!$C$2:$T$13,6,0)=0,0,VLOOKUP($B$2:$B$457,'依個案研判日_台北市'!$C$2:$T$13,6,0)*'各里加權風險人口'!I91/VLOOKUP($B$2:$B$457,'各區加權風險人口'!$C$2:$T$13,6,0)*5.5)</f>
        <v>0.369182315</v>
      </c>
      <c r="I91" s="5">
        <f>if(VLOOKUP($B$2:$B$457,'各區加權風險人口'!$C$2:$T$13,7,0)=0,0,VLOOKUP($B$2:$B$457,'依個案研判日_台北市'!$C$2:$T$13,7,0)*'各里加權風險人口'!J91/VLOOKUP($B$2:$B$457,'各區加權風險人口'!$C$2:$T$13,7,0)*5.5)</f>
        <v>0.4922430866</v>
      </c>
      <c r="J91" s="5">
        <f>if(VLOOKUP($B$2:$B$457,'各區加權風險人口'!$C$2:$T$13,8,0)=0,0,VLOOKUP($B$2:$B$457,'依個案研判日_台北市'!$C$2:$T$13,8,0)*'各里加權風險人口'!K91/VLOOKUP($B$2:$B$457,'各區加權風險人口'!$C$2:$T$13,8,0)*5.5)</f>
        <v>0.2461215433</v>
      </c>
      <c r="K91" s="5">
        <f>if(VLOOKUP($B$2:$B$457,'各區加權風險人口'!$C$2:$T$13,9,0)=0,0,VLOOKUP($B$2:$B$457,'依個案研判日_台北市'!$C$2:$T$13,9,0)*'各里加權風險人口'!L91/VLOOKUP($B$2:$B$457,'各區加權風險人口'!$C$2:$T$13,9,0)*5.5)</f>
        <v>0.6153038583</v>
      </c>
      <c r="L91" s="5">
        <f>if(VLOOKUP($B$2:$B$457,'各區加權風險人口'!$C$2:$T$13,10,0)=0,0,VLOOKUP($B$2:$B$457,'依個案研判日_台北市'!$C$2:$T$13,10,0)*'各里加權風險人口'!M91/VLOOKUP($B$2:$B$457,'各區加權風險人口'!$C$2:$T$13,10,0)*5.5)</f>
        <v>0.73836463</v>
      </c>
      <c r="M91" s="5">
        <f>if(VLOOKUP($B$2:$B$457,'各區加權風險人口'!$C$2:$T$13,11,0)=0,0,VLOOKUP($B$2:$B$457,'依個案研判日_台北市'!$C$2:$T$13,11,0)*'各里加權風險人口'!N91/VLOOKUP($B$2:$B$457,'各區加權風險人口'!$C$2:$T$13,11,0)*5.5)</f>
        <v>0.4922430866</v>
      </c>
      <c r="N91" s="5">
        <f>if(VLOOKUP($B$2:$B$457,'各區加權風險人口'!$C$2:$T$13,12,0)=0,0,VLOOKUP($B$2:$B$457,'依個案研判日_台北市'!$C$2:$T$13,12,0)*'各里加權風險人口'!O91/VLOOKUP($B$2:$B$457,'各區加權風險人口'!$C$2:$T$13,12,0)*5.5)</f>
        <v>1.47672926</v>
      </c>
      <c r="O91" s="5">
        <f>if(VLOOKUP($B$2:$B$457,'各區加權風險人口'!$C$2:$T$13,13,0)=0,0,VLOOKUP($B$2:$B$457,'依個案研判日_台北市'!$C$2:$T$13,13,0)*'各里加權風險人口'!P91/VLOOKUP($B$2:$B$457,'各區加權風險人口'!$C$2:$T$13,13,0)*5.5)</f>
        <v>1.722850803</v>
      </c>
      <c r="P91" s="5">
        <f>if(VLOOKUP($B$2:$B$457,'各區加權風險人口'!$C$2:$T$13,14,0)=0,0,VLOOKUP($B$2:$B$457,'依個案研判日_台北市'!$C$2:$T$13,14,0)*'各里加權風險人口'!Q91/VLOOKUP($B$2:$B$457,'各區加權風險人口'!$C$2:$T$13,14,0)*5.5)</f>
        <v>2.21509389</v>
      </c>
      <c r="Q91" s="5">
        <f>if(VLOOKUP($B$2:$B$457,'各區加權風險人口'!$C$2:$T$13,15,0)=0,0,VLOOKUP($B$2:$B$457,'依個案研判日_台北市'!$C$2:$T$13,15,0)*'各里加權風險人口'!R91/VLOOKUP($B$2:$B$457,'各區加權風險人口'!$C$2:$T$13,15,0)*5.5)</f>
        <v>1.47672926</v>
      </c>
      <c r="R91" s="5">
        <f>if(VLOOKUP($B$2:$B$457,'各區加權風險人口'!$C$2:$T$13,16,0)=0,0,VLOOKUP($B$2:$B$457,'依個案研判日_台北市'!$C$2:$T$13,16,0)*'各里加權風險人口'!S91/VLOOKUP($B$2:$B$457,'各區加權風險人口'!$C$2:$T$13,16,0)*5.5)</f>
        <v>0.8614254016</v>
      </c>
      <c r="S91" s="5">
        <f>if(VLOOKUP($B$2:$B$457,'各區加權風險人口'!$C$2:$T$13,17,0)=0,0,VLOOKUP($B$2:$B$457,'依個案研判日_台北市'!$C$2:$T$13,17,0)*'各里加權風險人口'!T91/VLOOKUP($B$2:$B$457,'各區加權風險人口'!$C$2:$T$13,17,0)*5.5)</f>
        <v>1.968972347</v>
      </c>
      <c r="T91" s="5">
        <f>if(VLOOKUP($B$2:$B$457,'各區加權風險人口'!$C$2:$T$13,18,0)=0,0,VLOOKUP($B$2:$B$457,'依個案研判日_台北市'!$C$2:$T$13,18,0)*'各里加權風險人口'!U91/VLOOKUP($B$2:$B$457,'各區加權風險人口'!$C$2:$T$13,18,0)*5.5)</f>
        <v>0.8614254016</v>
      </c>
    </row>
    <row r="92">
      <c r="A92" s="3">
        <v>6.3000030017E10</v>
      </c>
      <c r="B92" s="4" t="s">
        <v>79</v>
      </c>
      <c r="C92" s="4" t="s">
        <v>96</v>
      </c>
      <c r="D92" s="5">
        <f>if(VLOOKUP($B$2:$B$457,'各區加權風險人口'!$C$2:$T$13,2,0)=0,0,VLOOKUP($B$2:$B$457,'依個案研判日_台北市'!$C$2:$T$13,2,0)*'各里加權風險人口'!E92/VLOOKUP($B$2:$B$457,'各區加權風險人口'!$C$2:$T$13,2,0)*5.5)</f>
        <v>0.1185094378</v>
      </c>
      <c r="E92" s="5">
        <f>if(VLOOKUP($B$2:$B$457,'各區加權風險人口'!$C$2:$T$13,3,0)=0,0,VLOOKUP($B$2:$B$457,'依個案研判日_台北市'!$C$2:$T$13,3,0)*'各里加權風險人口'!F92/VLOOKUP($B$2:$B$457,'各區加權風險人口'!$C$2:$T$13,3,0)*5.5)</f>
        <v>0.3555283133</v>
      </c>
      <c r="F92" s="5">
        <f>if(VLOOKUP($B$2:$B$457,'各區加權風險人口'!$C$2:$T$13,4,0)=0,0,VLOOKUP($B$2:$B$457,'依個案研判日_台北市'!$C$2:$T$13,4,0)*'各里加權風險人口'!G92/VLOOKUP($B$2:$B$457,'各區加權風險人口'!$C$2:$T$13,4,0)*5.5)</f>
        <v>0.7110566265</v>
      </c>
      <c r="G92" s="5">
        <f>if(VLOOKUP($B$2:$B$457,'各區加權風險人口'!$C$2:$T$13,5,0)=0,0,VLOOKUP($B$2:$B$457,'依個案研判日_台北市'!$C$2:$T$13,5,0)*'各里加權風險人口'!H92/VLOOKUP($B$2:$B$457,'各區加權風險人口'!$C$2:$T$13,5,0)*5.5)</f>
        <v>0.7110566265</v>
      </c>
      <c r="H92" s="5">
        <f>if(VLOOKUP($B$2:$B$457,'各區加權風險人口'!$C$2:$T$13,6,0)=0,0,VLOOKUP($B$2:$B$457,'依個案研判日_台北市'!$C$2:$T$13,6,0)*'各里加權風險人口'!I92/VLOOKUP($B$2:$B$457,'各區加權風險人口'!$C$2:$T$13,6,0)*5.5)</f>
        <v>0.3555283133</v>
      </c>
      <c r="I92" s="5">
        <f>if(VLOOKUP($B$2:$B$457,'各區加權風險人口'!$C$2:$T$13,7,0)=0,0,VLOOKUP($B$2:$B$457,'依個案研判日_台北市'!$C$2:$T$13,7,0)*'各里加權風險人口'!J92/VLOOKUP($B$2:$B$457,'各區加權風險人口'!$C$2:$T$13,7,0)*5.5)</f>
        <v>0.474037751</v>
      </c>
      <c r="J92" s="5">
        <f>if(VLOOKUP($B$2:$B$457,'各區加權風險人口'!$C$2:$T$13,8,0)=0,0,VLOOKUP($B$2:$B$457,'依個案研判日_台北市'!$C$2:$T$13,8,0)*'各里加權風險人口'!K92/VLOOKUP($B$2:$B$457,'各區加權風險人口'!$C$2:$T$13,8,0)*5.5)</f>
        <v>0.2370188755</v>
      </c>
      <c r="K92" s="5">
        <f>if(VLOOKUP($B$2:$B$457,'各區加權風險人口'!$C$2:$T$13,9,0)=0,0,VLOOKUP($B$2:$B$457,'依個案研判日_台北市'!$C$2:$T$13,9,0)*'各里加權風險人口'!L92/VLOOKUP($B$2:$B$457,'各區加權風險人口'!$C$2:$T$13,9,0)*5.5)</f>
        <v>0.5925471888</v>
      </c>
      <c r="L92" s="5">
        <f>if(VLOOKUP($B$2:$B$457,'各區加權風險人口'!$C$2:$T$13,10,0)=0,0,VLOOKUP($B$2:$B$457,'依個案研判日_台北市'!$C$2:$T$13,10,0)*'各里加權風險人口'!M92/VLOOKUP($B$2:$B$457,'各區加權風險人口'!$C$2:$T$13,10,0)*5.5)</f>
        <v>0.7110566265</v>
      </c>
      <c r="M92" s="5">
        <f>if(VLOOKUP($B$2:$B$457,'各區加權風險人口'!$C$2:$T$13,11,0)=0,0,VLOOKUP($B$2:$B$457,'依個案研判日_台北市'!$C$2:$T$13,11,0)*'各里加權風險人口'!N92/VLOOKUP($B$2:$B$457,'各區加權風險人口'!$C$2:$T$13,11,0)*5.5)</f>
        <v>0.474037751</v>
      </c>
      <c r="N92" s="5">
        <f>if(VLOOKUP($B$2:$B$457,'各區加權風險人口'!$C$2:$T$13,12,0)=0,0,VLOOKUP($B$2:$B$457,'依個案研判日_台北市'!$C$2:$T$13,12,0)*'各里加權風險人口'!O92/VLOOKUP($B$2:$B$457,'各區加權風險人口'!$C$2:$T$13,12,0)*5.5)</f>
        <v>1.422113253</v>
      </c>
      <c r="O92" s="5">
        <f>if(VLOOKUP($B$2:$B$457,'各區加權風險人口'!$C$2:$T$13,13,0)=0,0,VLOOKUP($B$2:$B$457,'依個案研判日_台北市'!$C$2:$T$13,13,0)*'各里加權風險人口'!P92/VLOOKUP($B$2:$B$457,'各區加權風險人口'!$C$2:$T$13,13,0)*5.5)</f>
        <v>1.659132129</v>
      </c>
      <c r="P92" s="5">
        <f>if(VLOOKUP($B$2:$B$457,'各區加權風險人口'!$C$2:$T$13,14,0)=0,0,VLOOKUP($B$2:$B$457,'依個案研判日_台北市'!$C$2:$T$13,14,0)*'各里加權風險人口'!Q92/VLOOKUP($B$2:$B$457,'各區加權風險人口'!$C$2:$T$13,14,0)*5.5)</f>
        <v>2.13316988</v>
      </c>
      <c r="Q92" s="5">
        <f>if(VLOOKUP($B$2:$B$457,'各區加權風險人口'!$C$2:$T$13,15,0)=0,0,VLOOKUP($B$2:$B$457,'依個案研判日_台北市'!$C$2:$T$13,15,0)*'各里加權風險人口'!R92/VLOOKUP($B$2:$B$457,'各區加權風險人口'!$C$2:$T$13,15,0)*5.5)</f>
        <v>1.422113253</v>
      </c>
      <c r="R92" s="5">
        <f>if(VLOOKUP($B$2:$B$457,'各區加權風險人口'!$C$2:$T$13,16,0)=0,0,VLOOKUP($B$2:$B$457,'依個案研判日_台北市'!$C$2:$T$13,16,0)*'各里加權風險人口'!S92/VLOOKUP($B$2:$B$457,'各區加權風險人口'!$C$2:$T$13,16,0)*5.5)</f>
        <v>0.8295660643</v>
      </c>
      <c r="S92" s="5">
        <f>if(VLOOKUP($B$2:$B$457,'各區加權風險人口'!$C$2:$T$13,17,0)=0,0,VLOOKUP($B$2:$B$457,'依個案研判日_台北市'!$C$2:$T$13,17,0)*'各里加權風險人口'!T92/VLOOKUP($B$2:$B$457,'各區加權風險人口'!$C$2:$T$13,17,0)*5.5)</f>
        <v>1.896151004</v>
      </c>
      <c r="T92" s="5">
        <f>if(VLOOKUP($B$2:$B$457,'各區加權風險人口'!$C$2:$T$13,18,0)=0,0,VLOOKUP($B$2:$B$457,'依個案研判日_台北市'!$C$2:$T$13,18,0)*'各里加權風險人口'!U92/VLOOKUP($B$2:$B$457,'各區加權風險人口'!$C$2:$T$13,18,0)*5.5)</f>
        <v>0.8295660643</v>
      </c>
    </row>
    <row r="93">
      <c r="A93" s="3">
        <v>6.3000030018E10</v>
      </c>
      <c r="B93" s="4" t="s">
        <v>79</v>
      </c>
      <c r="C93" s="4" t="s">
        <v>97</v>
      </c>
      <c r="D93" s="5">
        <f>if(VLOOKUP($B$2:$B$457,'各區加權風險人口'!$C$2:$T$13,2,0)=0,0,VLOOKUP($B$2:$B$457,'依個案研判日_台北市'!$C$2:$T$13,2,0)*'各里加權風險人口'!E93/VLOOKUP($B$2:$B$457,'各區加權風險人口'!$C$2:$T$13,2,0)*5.5)</f>
        <v>0.0671364408</v>
      </c>
      <c r="E93" s="5">
        <f>if(VLOOKUP($B$2:$B$457,'各區加權風險人口'!$C$2:$T$13,3,0)=0,0,VLOOKUP($B$2:$B$457,'依個案研判日_台北市'!$C$2:$T$13,3,0)*'各里加權風險人口'!F93/VLOOKUP($B$2:$B$457,'各區加權風險人口'!$C$2:$T$13,3,0)*5.5)</f>
        <v>0.2014093224</v>
      </c>
      <c r="F93" s="5">
        <f>if(VLOOKUP($B$2:$B$457,'各區加權風險人口'!$C$2:$T$13,4,0)=0,0,VLOOKUP($B$2:$B$457,'依個案研判日_台北市'!$C$2:$T$13,4,0)*'各里加權風險人口'!G93/VLOOKUP($B$2:$B$457,'各區加權風險人口'!$C$2:$T$13,4,0)*5.5)</f>
        <v>0.4028186448</v>
      </c>
      <c r="G93" s="5">
        <f>if(VLOOKUP($B$2:$B$457,'各區加權風險人口'!$C$2:$T$13,5,0)=0,0,VLOOKUP($B$2:$B$457,'依個案研判日_台北市'!$C$2:$T$13,5,0)*'各里加權風險人口'!H93/VLOOKUP($B$2:$B$457,'各區加權風險人口'!$C$2:$T$13,5,0)*5.5)</f>
        <v>0.4028186448</v>
      </c>
      <c r="H93" s="5">
        <f>if(VLOOKUP($B$2:$B$457,'各區加權風險人口'!$C$2:$T$13,6,0)=0,0,VLOOKUP($B$2:$B$457,'依個案研判日_台北市'!$C$2:$T$13,6,0)*'各里加權風險人口'!I93/VLOOKUP($B$2:$B$457,'各區加權風險人口'!$C$2:$T$13,6,0)*5.5)</f>
        <v>0.2014093224</v>
      </c>
      <c r="I93" s="5">
        <f>if(VLOOKUP($B$2:$B$457,'各區加權風險人口'!$C$2:$T$13,7,0)=0,0,VLOOKUP($B$2:$B$457,'依個案研判日_台北市'!$C$2:$T$13,7,0)*'各里加權風險人口'!J93/VLOOKUP($B$2:$B$457,'各區加權風險人口'!$C$2:$T$13,7,0)*5.5)</f>
        <v>0.2685457632</v>
      </c>
      <c r="J93" s="5">
        <f>if(VLOOKUP($B$2:$B$457,'各區加權風險人口'!$C$2:$T$13,8,0)=0,0,VLOOKUP($B$2:$B$457,'依個案研判日_台北市'!$C$2:$T$13,8,0)*'各里加權風險人口'!K93/VLOOKUP($B$2:$B$457,'各區加權風險人口'!$C$2:$T$13,8,0)*5.5)</f>
        <v>0.1342728816</v>
      </c>
      <c r="K93" s="5">
        <f>if(VLOOKUP($B$2:$B$457,'各區加權風險人口'!$C$2:$T$13,9,0)=0,0,VLOOKUP($B$2:$B$457,'依個案研判日_台北市'!$C$2:$T$13,9,0)*'各里加權風險人口'!L93/VLOOKUP($B$2:$B$457,'各區加權風險人口'!$C$2:$T$13,9,0)*5.5)</f>
        <v>0.335682204</v>
      </c>
      <c r="L93" s="5">
        <f>if(VLOOKUP($B$2:$B$457,'各區加權風險人口'!$C$2:$T$13,10,0)=0,0,VLOOKUP($B$2:$B$457,'依個案研判日_台北市'!$C$2:$T$13,10,0)*'各里加權風險人口'!M93/VLOOKUP($B$2:$B$457,'各區加權風險人口'!$C$2:$T$13,10,0)*5.5)</f>
        <v>0.4028186448</v>
      </c>
      <c r="M93" s="5">
        <f>if(VLOOKUP($B$2:$B$457,'各區加權風險人口'!$C$2:$T$13,11,0)=0,0,VLOOKUP($B$2:$B$457,'依個案研判日_台北市'!$C$2:$T$13,11,0)*'各里加權風險人口'!N93/VLOOKUP($B$2:$B$457,'各區加權風險人口'!$C$2:$T$13,11,0)*5.5)</f>
        <v>0.2685457632</v>
      </c>
      <c r="N93" s="5">
        <f>if(VLOOKUP($B$2:$B$457,'各區加權風險人口'!$C$2:$T$13,12,0)=0,0,VLOOKUP($B$2:$B$457,'依個案研判日_台北市'!$C$2:$T$13,12,0)*'各里加權風險人口'!O93/VLOOKUP($B$2:$B$457,'各區加權風險人口'!$C$2:$T$13,12,0)*5.5)</f>
        <v>0.8056372896</v>
      </c>
      <c r="O93" s="5">
        <f>if(VLOOKUP($B$2:$B$457,'各區加權風險人口'!$C$2:$T$13,13,0)=0,0,VLOOKUP($B$2:$B$457,'依個案研判日_台北市'!$C$2:$T$13,13,0)*'各里加權風險人口'!P93/VLOOKUP($B$2:$B$457,'各區加權風險人口'!$C$2:$T$13,13,0)*5.5)</f>
        <v>0.9399101712</v>
      </c>
      <c r="P93" s="5">
        <f>if(VLOOKUP($B$2:$B$457,'各區加權風險人口'!$C$2:$T$13,14,0)=0,0,VLOOKUP($B$2:$B$457,'依個案研判日_台北市'!$C$2:$T$13,14,0)*'各里加權風險人口'!Q93/VLOOKUP($B$2:$B$457,'各區加權風險人口'!$C$2:$T$13,14,0)*5.5)</f>
        <v>1.208455934</v>
      </c>
      <c r="Q93" s="5">
        <f>if(VLOOKUP($B$2:$B$457,'各區加權風險人口'!$C$2:$T$13,15,0)=0,0,VLOOKUP($B$2:$B$457,'依個案研判日_台北市'!$C$2:$T$13,15,0)*'各里加權風險人口'!R93/VLOOKUP($B$2:$B$457,'各區加權風險人口'!$C$2:$T$13,15,0)*5.5)</f>
        <v>0.8056372896</v>
      </c>
      <c r="R93" s="5">
        <f>if(VLOOKUP($B$2:$B$457,'各區加權風險人口'!$C$2:$T$13,16,0)=0,0,VLOOKUP($B$2:$B$457,'依個案研判日_台北市'!$C$2:$T$13,16,0)*'各里加權風險人口'!S93/VLOOKUP($B$2:$B$457,'各區加權風險人口'!$C$2:$T$13,16,0)*5.5)</f>
        <v>0.4699550856</v>
      </c>
      <c r="S93" s="5">
        <f>if(VLOOKUP($B$2:$B$457,'各區加權風險人口'!$C$2:$T$13,17,0)=0,0,VLOOKUP($B$2:$B$457,'依個案研判日_台北市'!$C$2:$T$13,17,0)*'各里加權風險人口'!T93/VLOOKUP($B$2:$B$457,'各區加權風險人口'!$C$2:$T$13,17,0)*5.5)</f>
        <v>1.074183053</v>
      </c>
      <c r="T93" s="5">
        <f>if(VLOOKUP($B$2:$B$457,'各區加權風險人口'!$C$2:$T$13,18,0)=0,0,VLOOKUP($B$2:$B$457,'依個案研判日_台北市'!$C$2:$T$13,18,0)*'各里加權風險人口'!U93/VLOOKUP($B$2:$B$457,'各區加權風險人口'!$C$2:$T$13,18,0)*5.5)</f>
        <v>0.4699550856</v>
      </c>
    </row>
    <row r="94">
      <c r="A94" s="3">
        <v>6.3000030019E10</v>
      </c>
      <c r="B94" s="4" t="s">
        <v>79</v>
      </c>
      <c r="C94" s="4" t="s">
        <v>98</v>
      </c>
      <c r="D94" s="5">
        <f>if(VLOOKUP($B$2:$B$457,'各區加權風險人口'!$C$2:$T$13,2,0)=0,0,VLOOKUP($B$2:$B$457,'依個案研判日_台北市'!$C$2:$T$13,2,0)*'各里加權風險人口'!E94/VLOOKUP($B$2:$B$457,'各區加權風險人口'!$C$2:$T$13,2,0)*5.5)</f>
        <v>0.06843595703</v>
      </c>
      <c r="E94" s="5">
        <f>if(VLOOKUP($B$2:$B$457,'各區加權風險人口'!$C$2:$T$13,3,0)=0,0,VLOOKUP($B$2:$B$457,'依個案研判日_台北市'!$C$2:$T$13,3,0)*'各里加權風險人口'!F94/VLOOKUP($B$2:$B$457,'各區加權風險人口'!$C$2:$T$13,3,0)*5.5)</f>
        <v>0.2053078711</v>
      </c>
      <c r="F94" s="5">
        <f>if(VLOOKUP($B$2:$B$457,'各區加權風險人口'!$C$2:$T$13,4,0)=0,0,VLOOKUP($B$2:$B$457,'依個案研判日_台北市'!$C$2:$T$13,4,0)*'各里加權風險人口'!G94/VLOOKUP($B$2:$B$457,'各區加權風險人口'!$C$2:$T$13,4,0)*5.5)</f>
        <v>0.4106157422</v>
      </c>
      <c r="G94" s="5">
        <f>if(VLOOKUP($B$2:$B$457,'各區加權風險人口'!$C$2:$T$13,5,0)=0,0,VLOOKUP($B$2:$B$457,'依個案研判日_台北市'!$C$2:$T$13,5,0)*'各里加權風險人口'!H94/VLOOKUP($B$2:$B$457,'各區加權風險人口'!$C$2:$T$13,5,0)*5.5)</f>
        <v>0.4106157422</v>
      </c>
      <c r="H94" s="5">
        <f>if(VLOOKUP($B$2:$B$457,'各區加權風險人口'!$C$2:$T$13,6,0)=0,0,VLOOKUP($B$2:$B$457,'依個案研判日_台北市'!$C$2:$T$13,6,0)*'各里加權風險人口'!I94/VLOOKUP($B$2:$B$457,'各區加權風險人口'!$C$2:$T$13,6,0)*5.5)</f>
        <v>0.2053078711</v>
      </c>
      <c r="I94" s="5">
        <f>if(VLOOKUP($B$2:$B$457,'各區加權風險人口'!$C$2:$T$13,7,0)=0,0,VLOOKUP($B$2:$B$457,'依個案研判日_台北市'!$C$2:$T$13,7,0)*'各里加權風險人口'!J94/VLOOKUP($B$2:$B$457,'各區加權風險人口'!$C$2:$T$13,7,0)*5.5)</f>
        <v>0.2737438281</v>
      </c>
      <c r="J94" s="5">
        <f>if(VLOOKUP($B$2:$B$457,'各區加權風險人口'!$C$2:$T$13,8,0)=0,0,VLOOKUP($B$2:$B$457,'依個案研判日_台北市'!$C$2:$T$13,8,0)*'各里加權風險人口'!K94/VLOOKUP($B$2:$B$457,'各區加權風險人口'!$C$2:$T$13,8,0)*5.5)</f>
        <v>0.1368719141</v>
      </c>
      <c r="K94" s="5">
        <f>if(VLOOKUP($B$2:$B$457,'各區加權風險人口'!$C$2:$T$13,9,0)=0,0,VLOOKUP($B$2:$B$457,'依個案研判日_台北市'!$C$2:$T$13,9,0)*'各里加權風險人口'!L94/VLOOKUP($B$2:$B$457,'各區加權風險人口'!$C$2:$T$13,9,0)*5.5)</f>
        <v>0.3421797851</v>
      </c>
      <c r="L94" s="5">
        <f>if(VLOOKUP($B$2:$B$457,'各區加權風險人口'!$C$2:$T$13,10,0)=0,0,VLOOKUP($B$2:$B$457,'依個案研判日_台北市'!$C$2:$T$13,10,0)*'各里加權風險人口'!M94/VLOOKUP($B$2:$B$457,'各區加權風險人口'!$C$2:$T$13,10,0)*5.5)</f>
        <v>0.4106157422</v>
      </c>
      <c r="M94" s="5">
        <f>if(VLOOKUP($B$2:$B$457,'各區加權風險人口'!$C$2:$T$13,11,0)=0,0,VLOOKUP($B$2:$B$457,'依個案研判日_台北市'!$C$2:$T$13,11,0)*'各里加權風險人口'!N94/VLOOKUP($B$2:$B$457,'各區加權風險人口'!$C$2:$T$13,11,0)*5.5)</f>
        <v>0.2737438281</v>
      </c>
      <c r="N94" s="5">
        <f>if(VLOOKUP($B$2:$B$457,'各區加權風險人口'!$C$2:$T$13,12,0)=0,0,VLOOKUP($B$2:$B$457,'依個案研判日_台北市'!$C$2:$T$13,12,0)*'各里加權風險人口'!O94/VLOOKUP($B$2:$B$457,'各區加權風險人口'!$C$2:$T$13,12,0)*5.5)</f>
        <v>0.8212314843</v>
      </c>
      <c r="O94" s="5">
        <f>if(VLOOKUP($B$2:$B$457,'各區加權風險人口'!$C$2:$T$13,13,0)=0,0,VLOOKUP($B$2:$B$457,'依個案研判日_台北市'!$C$2:$T$13,13,0)*'各里加權風險人口'!P94/VLOOKUP($B$2:$B$457,'各區加權風險人口'!$C$2:$T$13,13,0)*5.5)</f>
        <v>0.9581033984</v>
      </c>
      <c r="P94" s="5">
        <f>if(VLOOKUP($B$2:$B$457,'各區加權風險人口'!$C$2:$T$13,14,0)=0,0,VLOOKUP($B$2:$B$457,'依個案研判日_台北市'!$C$2:$T$13,14,0)*'各里加權風險人口'!Q94/VLOOKUP($B$2:$B$457,'各區加權風險人口'!$C$2:$T$13,14,0)*5.5)</f>
        <v>1.231847226</v>
      </c>
      <c r="Q94" s="5">
        <f>if(VLOOKUP($B$2:$B$457,'各區加權風險人口'!$C$2:$T$13,15,0)=0,0,VLOOKUP($B$2:$B$457,'依個案研判日_台北市'!$C$2:$T$13,15,0)*'各里加權風險人口'!R94/VLOOKUP($B$2:$B$457,'各區加權風險人口'!$C$2:$T$13,15,0)*5.5)</f>
        <v>0.8212314843</v>
      </c>
      <c r="R94" s="5">
        <f>if(VLOOKUP($B$2:$B$457,'各區加權風險人口'!$C$2:$T$13,16,0)=0,0,VLOOKUP($B$2:$B$457,'依個案研判日_台北市'!$C$2:$T$13,16,0)*'各里加權風險人口'!S94/VLOOKUP($B$2:$B$457,'各區加權風險人口'!$C$2:$T$13,16,0)*5.5)</f>
        <v>0.4790516992</v>
      </c>
      <c r="S94" s="5">
        <f>if(VLOOKUP($B$2:$B$457,'各區加權風險人口'!$C$2:$T$13,17,0)=0,0,VLOOKUP($B$2:$B$457,'依個案研判日_台北市'!$C$2:$T$13,17,0)*'各里加權風險人口'!T94/VLOOKUP($B$2:$B$457,'各區加權風險人口'!$C$2:$T$13,17,0)*5.5)</f>
        <v>1.094975312</v>
      </c>
      <c r="T94" s="5">
        <f>if(VLOOKUP($B$2:$B$457,'各區加權風險人口'!$C$2:$T$13,18,0)=0,0,VLOOKUP($B$2:$B$457,'依個案研判日_台北市'!$C$2:$T$13,18,0)*'各里加權風險人口'!U94/VLOOKUP($B$2:$B$457,'各區加權風險人口'!$C$2:$T$13,18,0)*5.5)</f>
        <v>0.4790516992</v>
      </c>
    </row>
    <row r="95">
      <c r="A95" s="3">
        <v>6.300003002E10</v>
      </c>
      <c r="B95" s="4" t="s">
        <v>79</v>
      </c>
      <c r="C95" s="4" t="s">
        <v>99</v>
      </c>
      <c r="D95" s="5">
        <f>if(VLOOKUP($B$2:$B$457,'各區加權風險人口'!$C$2:$T$13,2,0)=0,0,VLOOKUP($B$2:$B$457,'依個案研判日_台北市'!$C$2:$T$13,2,0)*'各里加權風險人口'!E95/VLOOKUP($B$2:$B$457,'各區加權風險人口'!$C$2:$T$13,2,0)*5.5)</f>
        <v>0.06671393724</v>
      </c>
      <c r="E95" s="5">
        <f>if(VLOOKUP($B$2:$B$457,'各區加權風險人口'!$C$2:$T$13,3,0)=0,0,VLOOKUP($B$2:$B$457,'依個案研判日_台北市'!$C$2:$T$13,3,0)*'各里加權風險人口'!F95/VLOOKUP($B$2:$B$457,'各區加權風險人口'!$C$2:$T$13,3,0)*5.5)</f>
        <v>0.2001418117</v>
      </c>
      <c r="F95" s="5">
        <f>if(VLOOKUP($B$2:$B$457,'各區加權風險人口'!$C$2:$T$13,4,0)=0,0,VLOOKUP($B$2:$B$457,'依個案研判日_台北市'!$C$2:$T$13,4,0)*'各里加權風險人口'!G95/VLOOKUP($B$2:$B$457,'各區加權風險人口'!$C$2:$T$13,4,0)*5.5)</f>
        <v>0.4002836234</v>
      </c>
      <c r="G95" s="5">
        <f>if(VLOOKUP($B$2:$B$457,'各區加權風險人口'!$C$2:$T$13,5,0)=0,0,VLOOKUP($B$2:$B$457,'依個案研判日_台北市'!$C$2:$T$13,5,0)*'各里加權風險人口'!H95/VLOOKUP($B$2:$B$457,'各區加權風險人口'!$C$2:$T$13,5,0)*5.5)</f>
        <v>0.4002836234</v>
      </c>
      <c r="H95" s="5">
        <f>if(VLOOKUP($B$2:$B$457,'各區加權風險人口'!$C$2:$T$13,6,0)=0,0,VLOOKUP($B$2:$B$457,'依個案研判日_台北市'!$C$2:$T$13,6,0)*'各里加權風險人口'!I95/VLOOKUP($B$2:$B$457,'各區加權風險人口'!$C$2:$T$13,6,0)*5.5)</f>
        <v>0.2001418117</v>
      </c>
      <c r="I95" s="5">
        <f>if(VLOOKUP($B$2:$B$457,'各區加權風險人口'!$C$2:$T$13,7,0)=0,0,VLOOKUP($B$2:$B$457,'依個案研判日_台北市'!$C$2:$T$13,7,0)*'各里加權風險人口'!J95/VLOOKUP($B$2:$B$457,'各區加權風險人口'!$C$2:$T$13,7,0)*5.5)</f>
        <v>0.266855749</v>
      </c>
      <c r="J95" s="5">
        <f>if(VLOOKUP($B$2:$B$457,'各區加權風險人口'!$C$2:$T$13,8,0)=0,0,VLOOKUP($B$2:$B$457,'依個案研判日_台北市'!$C$2:$T$13,8,0)*'各里加權風險人口'!K95/VLOOKUP($B$2:$B$457,'各區加權風險人口'!$C$2:$T$13,8,0)*5.5)</f>
        <v>0.1334278745</v>
      </c>
      <c r="K95" s="5">
        <f>if(VLOOKUP($B$2:$B$457,'各區加權風險人口'!$C$2:$T$13,9,0)=0,0,VLOOKUP($B$2:$B$457,'依個案研判日_台北市'!$C$2:$T$13,9,0)*'各里加權風險人口'!L95/VLOOKUP($B$2:$B$457,'各區加權風險人口'!$C$2:$T$13,9,0)*5.5)</f>
        <v>0.3335696862</v>
      </c>
      <c r="L95" s="5">
        <f>if(VLOOKUP($B$2:$B$457,'各區加權風險人口'!$C$2:$T$13,10,0)=0,0,VLOOKUP($B$2:$B$457,'依個案研判日_台北市'!$C$2:$T$13,10,0)*'各里加權風險人口'!M95/VLOOKUP($B$2:$B$457,'各區加權風險人口'!$C$2:$T$13,10,0)*5.5)</f>
        <v>0.4002836234</v>
      </c>
      <c r="M95" s="5">
        <f>if(VLOOKUP($B$2:$B$457,'各區加權風險人口'!$C$2:$T$13,11,0)=0,0,VLOOKUP($B$2:$B$457,'依個案研判日_台北市'!$C$2:$T$13,11,0)*'各里加權風險人口'!N95/VLOOKUP($B$2:$B$457,'各區加權風險人口'!$C$2:$T$13,11,0)*5.5)</f>
        <v>0.266855749</v>
      </c>
      <c r="N95" s="5">
        <f>if(VLOOKUP($B$2:$B$457,'各區加權風險人口'!$C$2:$T$13,12,0)=0,0,VLOOKUP($B$2:$B$457,'依個案研判日_台北市'!$C$2:$T$13,12,0)*'各里加權風險人口'!O95/VLOOKUP($B$2:$B$457,'各區加權風險人口'!$C$2:$T$13,12,0)*5.5)</f>
        <v>0.8005672469</v>
      </c>
      <c r="O95" s="5">
        <f>if(VLOOKUP($B$2:$B$457,'各區加權風險人口'!$C$2:$T$13,13,0)=0,0,VLOOKUP($B$2:$B$457,'依個案研判日_台北市'!$C$2:$T$13,13,0)*'各里加權風險人口'!P95/VLOOKUP($B$2:$B$457,'各區加權風險人口'!$C$2:$T$13,13,0)*5.5)</f>
        <v>0.9339951214</v>
      </c>
      <c r="P95" s="5">
        <f>if(VLOOKUP($B$2:$B$457,'各區加權風險人口'!$C$2:$T$13,14,0)=0,0,VLOOKUP($B$2:$B$457,'依個案研判日_台北市'!$C$2:$T$13,14,0)*'各里加權風險人口'!Q95/VLOOKUP($B$2:$B$457,'各區加權風險人口'!$C$2:$T$13,14,0)*5.5)</f>
        <v>1.20085087</v>
      </c>
      <c r="Q95" s="5">
        <f>if(VLOOKUP($B$2:$B$457,'各區加權風險人口'!$C$2:$T$13,15,0)=0,0,VLOOKUP($B$2:$B$457,'依個案研判日_台北市'!$C$2:$T$13,15,0)*'各里加權風險人口'!R95/VLOOKUP($B$2:$B$457,'各區加權風險人口'!$C$2:$T$13,15,0)*5.5)</f>
        <v>0.8005672469</v>
      </c>
      <c r="R95" s="5">
        <f>if(VLOOKUP($B$2:$B$457,'各區加權風險人口'!$C$2:$T$13,16,0)=0,0,VLOOKUP($B$2:$B$457,'依個案研判日_台北市'!$C$2:$T$13,16,0)*'各里加權風險人口'!S95/VLOOKUP($B$2:$B$457,'各區加權風險人口'!$C$2:$T$13,16,0)*5.5)</f>
        <v>0.4669975607</v>
      </c>
      <c r="S95" s="5">
        <f>if(VLOOKUP($B$2:$B$457,'各區加權風險人口'!$C$2:$T$13,17,0)=0,0,VLOOKUP($B$2:$B$457,'依個案研判日_台北市'!$C$2:$T$13,17,0)*'各里加權風險人口'!T95/VLOOKUP($B$2:$B$457,'各區加權風險人口'!$C$2:$T$13,17,0)*5.5)</f>
        <v>1.067422996</v>
      </c>
      <c r="T95" s="5">
        <f>if(VLOOKUP($B$2:$B$457,'各區加權風險人口'!$C$2:$T$13,18,0)=0,0,VLOOKUP($B$2:$B$457,'依個案研判日_台北市'!$C$2:$T$13,18,0)*'各里加權風險人口'!U95/VLOOKUP($B$2:$B$457,'各區加權風險人口'!$C$2:$T$13,18,0)*5.5)</f>
        <v>0.4669975607</v>
      </c>
    </row>
    <row r="96">
      <c r="A96" s="3">
        <v>6.3000030021E10</v>
      </c>
      <c r="B96" s="4" t="s">
        <v>79</v>
      </c>
      <c r="C96" s="4" t="s">
        <v>100</v>
      </c>
      <c r="D96" s="5">
        <f>if(VLOOKUP($B$2:$B$457,'各區加權風險人口'!$C$2:$T$13,2,0)=0,0,VLOOKUP($B$2:$B$457,'依個案研判日_台北市'!$C$2:$T$13,2,0)*'各里加權風險人口'!E96/VLOOKUP($B$2:$B$457,'各區加權風險人口'!$C$2:$T$13,2,0)*5.5)</f>
        <v>0.1156144402</v>
      </c>
      <c r="E96" s="5">
        <f>if(VLOOKUP($B$2:$B$457,'各區加權風險人口'!$C$2:$T$13,3,0)=0,0,VLOOKUP($B$2:$B$457,'依個案研判日_台北市'!$C$2:$T$13,3,0)*'各里加權風險人口'!F96/VLOOKUP($B$2:$B$457,'各區加權風險人口'!$C$2:$T$13,3,0)*5.5)</f>
        <v>0.3468433205</v>
      </c>
      <c r="F96" s="5">
        <f>if(VLOOKUP($B$2:$B$457,'各區加權風險人口'!$C$2:$T$13,4,0)=0,0,VLOOKUP($B$2:$B$457,'依個案研判日_台北市'!$C$2:$T$13,4,0)*'各里加權風險人口'!G96/VLOOKUP($B$2:$B$457,'各區加權風險人口'!$C$2:$T$13,4,0)*5.5)</f>
        <v>0.6936866411</v>
      </c>
      <c r="G96" s="5">
        <f>if(VLOOKUP($B$2:$B$457,'各區加權風險人口'!$C$2:$T$13,5,0)=0,0,VLOOKUP($B$2:$B$457,'依個案研判日_台北市'!$C$2:$T$13,5,0)*'各里加權風險人口'!H96/VLOOKUP($B$2:$B$457,'各區加權風險人口'!$C$2:$T$13,5,0)*5.5)</f>
        <v>0.6936866411</v>
      </c>
      <c r="H96" s="5">
        <f>if(VLOOKUP($B$2:$B$457,'各區加權風險人口'!$C$2:$T$13,6,0)=0,0,VLOOKUP($B$2:$B$457,'依個案研判日_台北市'!$C$2:$T$13,6,0)*'各里加權風險人口'!I96/VLOOKUP($B$2:$B$457,'各區加權風險人口'!$C$2:$T$13,6,0)*5.5)</f>
        <v>0.3468433205</v>
      </c>
      <c r="I96" s="5">
        <f>if(VLOOKUP($B$2:$B$457,'各區加權風險人口'!$C$2:$T$13,7,0)=0,0,VLOOKUP($B$2:$B$457,'依個案研判日_台北市'!$C$2:$T$13,7,0)*'各里加權風險人口'!J96/VLOOKUP($B$2:$B$457,'各區加權風險人口'!$C$2:$T$13,7,0)*5.5)</f>
        <v>0.4624577607</v>
      </c>
      <c r="J96" s="5">
        <f>if(VLOOKUP($B$2:$B$457,'各區加權風險人口'!$C$2:$T$13,8,0)=0,0,VLOOKUP($B$2:$B$457,'依個案研判日_台北市'!$C$2:$T$13,8,0)*'各里加權風險人口'!K96/VLOOKUP($B$2:$B$457,'各區加權風險人口'!$C$2:$T$13,8,0)*5.5)</f>
        <v>0.2312288804</v>
      </c>
      <c r="K96" s="5">
        <f>if(VLOOKUP($B$2:$B$457,'各區加權風險人口'!$C$2:$T$13,9,0)=0,0,VLOOKUP($B$2:$B$457,'依個案研判日_台北市'!$C$2:$T$13,9,0)*'各里加權風險人口'!L96/VLOOKUP($B$2:$B$457,'各區加權風險人口'!$C$2:$T$13,9,0)*5.5)</f>
        <v>0.5780722009</v>
      </c>
      <c r="L96" s="5">
        <f>if(VLOOKUP($B$2:$B$457,'各區加權風險人口'!$C$2:$T$13,10,0)=0,0,VLOOKUP($B$2:$B$457,'依個案研判日_台北市'!$C$2:$T$13,10,0)*'各里加權風險人口'!M96/VLOOKUP($B$2:$B$457,'各區加權風險人口'!$C$2:$T$13,10,0)*5.5)</f>
        <v>0.6936866411</v>
      </c>
      <c r="M96" s="5">
        <f>if(VLOOKUP($B$2:$B$457,'各區加權風險人口'!$C$2:$T$13,11,0)=0,0,VLOOKUP($B$2:$B$457,'依個案研判日_台北市'!$C$2:$T$13,11,0)*'各里加權風險人口'!N96/VLOOKUP($B$2:$B$457,'各區加權風險人口'!$C$2:$T$13,11,0)*5.5)</f>
        <v>0.4624577607</v>
      </c>
      <c r="N96" s="5">
        <f>if(VLOOKUP($B$2:$B$457,'各區加權風險人口'!$C$2:$T$13,12,0)=0,0,VLOOKUP($B$2:$B$457,'依個案研判日_台北市'!$C$2:$T$13,12,0)*'各里加權風險人口'!O96/VLOOKUP($B$2:$B$457,'各區加權風險人口'!$C$2:$T$13,12,0)*5.5)</f>
        <v>1.387373282</v>
      </c>
      <c r="O96" s="5">
        <f>if(VLOOKUP($B$2:$B$457,'各區加權風險人口'!$C$2:$T$13,13,0)=0,0,VLOOKUP($B$2:$B$457,'依個案研判日_台北市'!$C$2:$T$13,13,0)*'各里加權風險人口'!P96/VLOOKUP($B$2:$B$457,'各區加權風險人口'!$C$2:$T$13,13,0)*5.5)</f>
        <v>1.618602162</v>
      </c>
      <c r="P96" s="5">
        <f>if(VLOOKUP($B$2:$B$457,'各區加權風險人口'!$C$2:$T$13,14,0)=0,0,VLOOKUP($B$2:$B$457,'依個案研判日_台北市'!$C$2:$T$13,14,0)*'各里加權風險人口'!Q96/VLOOKUP($B$2:$B$457,'各區加權風險人口'!$C$2:$T$13,14,0)*5.5)</f>
        <v>2.081059923</v>
      </c>
      <c r="Q96" s="5">
        <f>if(VLOOKUP($B$2:$B$457,'各區加權風險人口'!$C$2:$T$13,15,0)=0,0,VLOOKUP($B$2:$B$457,'依個案研判日_台北市'!$C$2:$T$13,15,0)*'各里加權風險人口'!R96/VLOOKUP($B$2:$B$457,'各區加權風險人口'!$C$2:$T$13,15,0)*5.5)</f>
        <v>1.387373282</v>
      </c>
      <c r="R96" s="5">
        <f>if(VLOOKUP($B$2:$B$457,'各區加權風險人口'!$C$2:$T$13,16,0)=0,0,VLOOKUP($B$2:$B$457,'依個案研判日_台北市'!$C$2:$T$13,16,0)*'各里加權風險人口'!S96/VLOOKUP($B$2:$B$457,'各區加權風險人口'!$C$2:$T$13,16,0)*5.5)</f>
        <v>0.8093010812</v>
      </c>
      <c r="S96" s="5">
        <f>if(VLOOKUP($B$2:$B$457,'各區加權風險人口'!$C$2:$T$13,17,0)=0,0,VLOOKUP($B$2:$B$457,'依個案研判日_台北市'!$C$2:$T$13,17,0)*'各里加權風險人口'!T96/VLOOKUP($B$2:$B$457,'各區加權風險人口'!$C$2:$T$13,17,0)*5.5)</f>
        <v>1.849831043</v>
      </c>
      <c r="T96" s="5">
        <f>if(VLOOKUP($B$2:$B$457,'各區加權風險人口'!$C$2:$T$13,18,0)=0,0,VLOOKUP($B$2:$B$457,'依個案研判日_台北市'!$C$2:$T$13,18,0)*'各里加權風險人口'!U96/VLOOKUP($B$2:$B$457,'各區加權風險人口'!$C$2:$T$13,18,0)*5.5)</f>
        <v>0.8093010812</v>
      </c>
    </row>
    <row r="97">
      <c r="A97" s="3">
        <v>6.3000030022E10</v>
      </c>
      <c r="B97" s="4" t="s">
        <v>79</v>
      </c>
      <c r="C97" s="4" t="s">
        <v>101</v>
      </c>
      <c r="D97" s="5">
        <f>if(VLOOKUP($B$2:$B$457,'各區加權風險人口'!$C$2:$T$13,2,0)=0,0,VLOOKUP($B$2:$B$457,'依個案研判日_台北市'!$C$2:$T$13,2,0)*'各里加權風險人口'!E97/VLOOKUP($B$2:$B$457,'各區加權風險人口'!$C$2:$T$13,2,0)*5.5)</f>
        <v>0.12301574</v>
      </c>
      <c r="E97" s="5">
        <f>if(VLOOKUP($B$2:$B$457,'各區加權風險人口'!$C$2:$T$13,3,0)=0,0,VLOOKUP($B$2:$B$457,'依個案研判日_台北市'!$C$2:$T$13,3,0)*'各里加權風險人口'!F97/VLOOKUP($B$2:$B$457,'各區加權風險人口'!$C$2:$T$13,3,0)*5.5)</f>
        <v>0.3690472199</v>
      </c>
      <c r="F97" s="5">
        <f>if(VLOOKUP($B$2:$B$457,'各區加權風險人口'!$C$2:$T$13,4,0)=0,0,VLOOKUP($B$2:$B$457,'依個案研判日_台北市'!$C$2:$T$13,4,0)*'各里加權風險人口'!G97/VLOOKUP($B$2:$B$457,'各區加權風險人口'!$C$2:$T$13,4,0)*5.5)</f>
        <v>0.7380944398</v>
      </c>
      <c r="G97" s="5">
        <f>if(VLOOKUP($B$2:$B$457,'各區加權風險人口'!$C$2:$T$13,5,0)=0,0,VLOOKUP($B$2:$B$457,'依個案研判日_台北市'!$C$2:$T$13,5,0)*'各里加權風險人口'!H97/VLOOKUP($B$2:$B$457,'各區加權風險人口'!$C$2:$T$13,5,0)*5.5)</f>
        <v>0.7380944398</v>
      </c>
      <c r="H97" s="5">
        <f>if(VLOOKUP($B$2:$B$457,'各區加權風險人口'!$C$2:$T$13,6,0)=0,0,VLOOKUP($B$2:$B$457,'依個案研判日_台北市'!$C$2:$T$13,6,0)*'各里加權風險人口'!I97/VLOOKUP($B$2:$B$457,'各區加權風險人口'!$C$2:$T$13,6,0)*5.5)</f>
        <v>0.3690472199</v>
      </c>
      <c r="I97" s="5">
        <f>if(VLOOKUP($B$2:$B$457,'各區加權風險人口'!$C$2:$T$13,7,0)=0,0,VLOOKUP($B$2:$B$457,'依個案研判日_台北市'!$C$2:$T$13,7,0)*'各里加權風險人口'!J97/VLOOKUP($B$2:$B$457,'各區加權風險人口'!$C$2:$T$13,7,0)*5.5)</f>
        <v>0.4920629599</v>
      </c>
      <c r="J97" s="5">
        <f>if(VLOOKUP($B$2:$B$457,'各區加權風險人口'!$C$2:$T$13,8,0)=0,0,VLOOKUP($B$2:$B$457,'依個案研判日_台北市'!$C$2:$T$13,8,0)*'各里加權風險人口'!K97/VLOOKUP($B$2:$B$457,'各區加權風險人口'!$C$2:$T$13,8,0)*5.5)</f>
        <v>0.2460314799</v>
      </c>
      <c r="K97" s="5">
        <f>if(VLOOKUP($B$2:$B$457,'各區加權風險人口'!$C$2:$T$13,9,0)=0,0,VLOOKUP($B$2:$B$457,'依個案研判日_台北市'!$C$2:$T$13,9,0)*'各里加權風險人口'!L97/VLOOKUP($B$2:$B$457,'各區加權風險人口'!$C$2:$T$13,9,0)*5.5)</f>
        <v>0.6150786998</v>
      </c>
      <c r="L97" s="5">
        <f>if(VLOOKUP($B$2:$B$457,'各區加權風險人口'!$C$2:$T$13,10,0)=0,0,VLOOKUP($B$2:$B$457,'依個案研判日_台北市'!$C$2:$T$13,10,0)*'各里加權風險人口'!M97/VLOOKUP($B$2:$B$457,'各區加權風險人口'!$C$2:$T$13,10,0)*5.5)</f>
        <v>0.7380944398</v>
      </c>
      <c r="M97" s="5">
        <f>if(VLOOKUP($B$2:$B$457,'各區加權風險人口'!$C$2:$T$13,11,0)=0,0,VLOOKUP($B$2:$B$457,'依個案研判日_台北市'!$C$2:$T$13,11,0)*'各里加權風險人口'!N97/VLOOKUP($B$2:$B$457,'各區加權風險人口'!$C$2:$T$13,11,0)*5.5)</f>
        <v>0.4920629599</v>
      </c>
      <c r="N97" s="5">
        <f>if(VLOOKUP($B$2:$B$457,'各區加權風險人口'!$C$2:$T$13,12,0)=0,0,VLOOKUP($B$2:$B$457,'依個案研判日_台北市'!$C$2:$T$13,12,0)*'各里加權風險人口'!O97/VLOOKUP($B$2:$B$457,'各區加權風險人口'!$C$2:$T$13,12,0)*5.5)</f>
        <v>1.47618888</v>
      </c>
      <c r="O97" s="5">
        <f>if(VLOOKUP($B$2:$B$457,'各區加權風險人口'!$C$2:$T$13,13,0)=0,0,VLOOKUP($B$2:$B$457,'依個案研判日_台北市'!$C$2:$T$13,13,0)*'各里加權風險人口'!P97/VLOOKUP($B$2:$B$457,'各區加權風險人口'!$C$2:$T$13,13,0)*5.5)</f>
        <v>1.722220359</v>
      </c>
      <c r="P97" s="5">
        <f>if(VLOOKUP($B$2:$B$457,'各區加權風險人口'!$C$2:$T$13,14,0)=0,0,VLOOKUP($B$2:$B$457,'依個案研判日_台北市'!$C$2:$T$13,14,0)*'各里加權風險人口'!Q97/VLOOKUP($B$2:$B$457,'各區加權風險人口'!$C$2:$T$13,14,0)*5.5)</f>
        <v>2.214283319</v>
      </c>
      <c r="Q97" s="5">
        <f>if(VLOOKUP($B$2:$B$457,'各區加權風險人口'!$C$2:$T$13,15,0)=0,0,VLOOKUP($B$2:$B$457,'依個案研判日_台北市'!$C$2:$T$13,15,0)*'各里加權風險人口'!R97/VLOOKUP($B$2:$B$457,'各區加權風險人口'!$C$2:$T$13,15,0)*5.5)</f>
        <v>1.47618888</v>
      </c>
      <c r="R97" s="5">
        <f>if(VLOOKUP($B$2:$B$457,'各區加權風險人口'!$C$2:$T$13,16,0)=0,0,VLOOKUP($B$2:$B$457,'依個案研判日_台北市'!$C$2:$T$13,16,0)*'各里加權風險人口'!S97/VLOOKUP($B$2:$B$457,'各區加權風險人口'!$C$2:$T$13,16,0)*5.5)</f>
        <v>0.8611101797</v>
      </c>
      <c r="S97" s="5">
        <f>if(VLOOKUP($B$2:$B$457,'各區加權風險人口'!$C$2:$T$13,17,0)=0,0,VLOOKUP($B$2:$B$457,'依個案研判日_台北市'!$C$2:$T$13,17,0)*'各里加權風險人口'!T97/VLOOKUP($B$2:$B$457,'各區加權風險人口'!$C$2:$T$13,17,0)*5.5)</f>
        <v>1.968251839</v>
      </c>
      <c r="T97" s="5">
        <f>if(VLOOKUP($B$2:$B$457,'各區加權風險人口'!$C$2:$T$13,18,0)=0,0,VLOOKUP($B$2:$B$457,'依個案研判日_台北市'!$C$2:$T$13,18,0)*'各里加權風險人口'!U97/VLOOKUP($B$2:$B$457,'各區加權風險人口'!$C$2:$T$13,18,0)*5.5)</f>
        <v>0.8611101797</v>
      </c>
    </row>
    <row r="98">
      <c r="A98" s="3">
        <v>6.3000030023E10</v>
      </c>
      <c r="B98" s="4" t="s">
        <v>79</v>
      </c>
      <c r="C98" s="4" t="s">
        <v>102</v>
      </c>
      <c r="D98" s="5">
        <f>if(VLOOKUP($B$2:$B$457,'各區加權風險人口'!$C$2:$T$13,2,0)=0,0,VLOOKUP($B$2:$B$457,'依個案研判日_台北市'!$C$2:$T$13,2,0)*'各里加權風險人口'!E98/VLOOKUP($B$2:$B$457,'各區加權風險人口'!$C$2:$T$13,2,0)*5.5)</f>
        <v>0.1261018841</v>
      </c>
      <c r="E98" s="5">
        <f>if(VLOOKUP($B$2:$B$457,'各區加權風險人口'!$C$2:$T$13,3,0)=0,0,VLOOKUP($B$2:$B$457,'依個案研判日_台北市'!$C$2:$T$13,3,0)*'各里加權風險人口'!F98/VLOOKUP($B$2:$B$457,'各區加權風險人口'!$C$2:$T$13,3,0)*5.5)</f>
        <v>0.3783056522</v>
      </c>
      <c r="F98" s="5">
        <f>if(VLOOKUP($B$2:$B$457,'各區加權風險人口'!$C$2:$T$13,4,0)=0,0,VLOOKUP($B$2:$B$457,'依個案研判日_台北市'!$C$2:$T$13,4,0)*'各里加權風險人口'!G98/VLOOKUP($B$2:$B$457,'各區加權風險人口'!$C$2:$T$13,4,0)*5.5)</f>
        <v>0.7566113045</v>
      </c>
      <c r="G98" s="5">
        <f>if(VLOOKUP($B$2:$B$457,'各區加權風險人口'!$C$2:$T$13,5,0)=0,0,VLOOKUP($B$2:$B$457,'依個案研判日_台北市'!$C$2:$T$13,5,0)*'各里加權風險人口'!H98/VLOOKUP($B$2:$B$457,'各區加權風險人口'!$C$2:$T$13,5,0)*5.5)</f>
        <v>0.7566113045</v>
      </c>
      <c r="H98" s="5">
        <f>if(VLOOKUP($B$2:$B$457,'各區加權風險人口'!$C$2:$T$13,6,0)=0,0,VLOOKUP($B$2:$B$457,'依個案研判日_台北市'!$C$2:$T$13,6,0)*'各里加權風險人口'!I98/VLOOKUP($B$2:$B$457,'各區加權風險人口'!$C$2:$T$13,6,0)*5.5)</f>
        <v>0.3783056522</v>
      </c>
      <c r="I98" s="5">
        <f>if(VLOOKUP($B$2:$B$457,'各區加權風險人口'!$C$2:$T$13,7,0)=0,0,VLOOKUP($B$2:$B$457,'依個案研判日_台北市'!$C$2:$T$13,7,0)*'各里加權風險人口'!J98/VLOOKUP($B$2:$B$457,'各區加權風險人口'!$C$2:$T$13,7,0)*5.5)</f>
        <v>0.5044075363</v>
      </c>
      <c r="J98" s="5">
        <f>if(VLOOKUP($B$2:$B$457,'各區加權風險人口'!$C$2:$T$13,8,0)=0,0,VLOOKUP($B$2:$B$457,'依個案研判日_台北市'!$C$2:$T$13,8,0)*'各里加權風險人口'!K98/VLOOKUP($B$2:$B$457,'各區加權風險人口'!$C$2:$T$13,8,0)*5.5)</f>
        <v>0.2522037682</v>
      </c>
      <c r="K98" s="5">
        <f>if(VLOOKUP($B$2:$B$457,'各區加權風險人口'!$C$2:$T$13,9,0)=0,0,VLOOKUP($B$2:$B$457,'依個案研判日_台北市'!$C$2:$T$13,9,0)*'各里加權風險人口'!L98/VLOOKUP($B$2:$B$457,'各區加權風險人口'!$C$2:$T$13,9,0)*5.5)</f>
        <v>0.6305094204</v>
      </c>
      <c r="L98" s="5">
        <f>if(VLOOKUP($B$2:$B$457,'各區加權風險人口'!$C$2:$T$13,10,0)=0,0,VLOOKUP($B$2:$B$457,'依個案研判日_台北市'!$C$2:$T$13,10,0)*'各里加權風險人口'!M98/VLOOKUP($B$2:$B$457,'各區加權風險人口'!$C$2:$T$13,10,0)*5.5)</f>
        <v>0.7566113045</v>
      </c>
      <c r="M98" s="5">
        <f>if(VLOOKUP($B$2:$B$457,'各區加權風險人口'!$C$2:$T$13,11,0)=0,0,VLOOKUP($B$2:$B$457,'依個案研判日_台北市'!$C$2:$T$13,11,0)*'各里加權風險人口'!N98/VLOOKUP($B$2:$B$457,'各區加權風險人口'!$C$2:$T$13,11,0)*5.5)</f>
        <v>0.5044075363</v>
      </c>
      <c r="N98" s="5">
        <f>if(VLOOKUP($B$2:$B$457,'各區加權風險人口'!$C$2:$T$13,12,0)=0,0,VLOOKUP($B$2:$B$457,'依個案研判日_台北市'!$C$2:$T$13,12,0)*'各里加權風險人口'!O98/VLOOKUP($B$2:$B$457,'各區加權風險人口'!$C$2:$T$13,12,0)*5.5)</f>
        <v>1.513222609</v>
      </c>
      <c r="O98" s="5">
        <f>if(VLOOKUP($B$2:$B$457,'各區加權風險人口'!$C$2:$T$13,13,0)=0,0,VLOOKUP($B$2:$B$457,'依個案研判日_台北市'!$C$2:$T$13,13,0)*'各里加權風險人口'!P98/VLOOKUP($B$2:$B$457,'各區加權風險人口'!$C$2:$T$13,13,0)*5.5)</f>
        <v>1.765426377</v>
      </c>
      <c r="P98" s="5">
        <f>if(VLOOKUP($B$2:$B$457,'各區加權風險人口'!$C$2:$T$13,14,0)=0,0,VLOOKUP($B$2:$B$457,'依個案研判日_台北市'!$C$2:$T$13,14,0)*'各里加權風險人口'!Q98/VLOOKUP($B$2:$B$457,'各區加權風險人口'!$C$2:$T$13,14,0)*5.5)</f>
        <v>2.269833913</v>
      </c>
      <c r="Q98" s="5">
        <f>if(VLOOKUP($B$2:$B$457,'各區加權風險人口'!$C$2:$T$13,15,0)=0,0,VLOOKUP($B$2:$B$457,'依個案研判日_台北市'!$C$2:$T$13,15,0)*'各里加權風險人口'!R98/VLOOKUP($B$2:$B$457,'各區加權風險人口'!$C$2:$T$13,15,0)*5.5)</f>
        <v>1.513222609</v>
      </c>
      <c r="R98" s="5">
        <f>if(VLOOKUP($B$2:$B$457,'各區加權風險人口'!$C$2:$T$13,16,0)=0,0,VLOOKUP($B$2:$B$457,'依個案研判日_台北市'!$C$2:$T$13,16,0)*'各里加權風險人口'!S98/VLOOKUP($B$2:$B$457,'各區加權風險人口'!$C$2:$T$13,16,0)*5.5)</f>
        <v>0.8827131886</v>
      </c>
      <c r="S98" s="5">
        <f>if(VLOOKUP($B$2:$B$457,'各區加權風險人口'!$C$2:$T$13,17,0)=0,0,VLOOKUP($B$2:$B$457,'依個案研判日_台北市'!$C$2:$T$13,17,0)*'各里加權風險人口'!T98/VLOOKUP($B$2:$B$457,'各區加權風險人口'!$C$2:$T$13,17,0)*5.5)</f>
        <v>2.017630145</v>
      </c>
      <c r="T98" s="5">
        <f>if(VLOOKUP($B$2:$B$457,'各區加權風險人口'!$C$2:$T$13,18,0)=0,0,VLOOKUP($B$2:$B$457,'依個案研判日_台北市'!$C$2:$T$13,18,0)*'各里加權風險人口'!U98/VLOOKUP($B$2:$B$457,'各區加權風險人口'!$C$2:$T$13,18,0)*5.5)</f>
        <v>0.8827131886</v>
      </c>
    </row>
    <row r="99">
      <c r="A99" s="3">
        <v>6.3000030026E10</v>
      </c>
      <c r="B99" s="4" t="s">
        <v>79</v>
      </c>
      <c r="C99" s="4" t="s">
        <v>103</v>
      </c>
      <c r="D99" s="5">
        <f>if(VLOOKUP($B$2:$B$457,'各區加權風險人口'!$C$2:$T$13,2,0)=0,0,VLOOKUP($B$2:$B$457,'依個案研判日_台北市'!$C$2:$T$13,2,0)*'各里加權風險人口'!E99/VLOOKUP($B$2:$B$457,'各區加權風險人口'!$C$2:$T$13,2,0)*5.5)</f>
        <v>0.0598958138</v>
      </c>
      <c r="E99" s="5">
        <f>if(VLOOKUP($B$2:$B$457,'各區加權風險人口'!$C$2:$T$13,3,0)=0,0,VLOOKUP($B$2:$B$457,'依個案研判日_台北市'!$C$2:$T$13,3,0)*'各里加權風險人口'!F99/VLOOKUP($B$2:$B$457,'各區加權風險人口'!$C$2:$T$13,3,0)*5.5)</f>
        <v>0.1796874414</v>
      </c>
      <c r="F99" s="5">
        <f>if(VLOOKUP($B$2:$B$457,'各區加權風險人口'!$C$2:$T$13,4,0)=0,0,VLOOKUP($B$2:$B$457,'依個案研判日_台北市'!$C$2:$T$13,4,0)*'各里加權風險人口'!G99/VLOOKUP($B$2:$B$457,'各區加權風險人口'!$C$2:$T$13,4,0)*5.5)</f>
        <v>0.3593748828</v>
      </c>
      <c r="G99" s="5">
        <f>if(VLOOKUP($B$2:$B$457,'各區加權風險人口'!$C$2:$T$13,5,0)=0,0,VLOOKUP($B$2:$B$457,'依個案研判日_台北市'!$C$2:$T$13,5,0)*'各里加權風險人口'!H99/VLOOKUP($B$2:$B$457,'各區加權風險人口'!$C$2:$T$13,5,0)*5.5)</f>
        <v>0.3593748828</v>
      </c>
      <c r="H99" s="5">
        <f>if(VLOOKUP($B$2:$B$457,'各區加權風險人口'!$C$2:$T$13,6,0)=0,0,VLOOKUP($B$2:$B$457,'依個案研判日_台北市'!$C$2:$T$13,6,0)*'各里加權風險人口'!I99/VLOOKUP($B$2:$B$457,'各區加權風險人口'!$C$2:$T$13,6,0)*5.5)</f>
        <v>0.1796874414</v>
      </c>
      <c r="I99" s="5">
        <f>if(VLOOKUP($B$2:$B$457,'各區加權風險人口'!$C$2:$T$13,7,0)=0,0,VLOOKUP($B$2:$B$457,'依個案研判日_台北市'!$C$2:$T$13,7,0)*'各里加權風險人口'!J99/VLOOKUP($B$2:$B$457,'各區加權風險人口'!$C$2:$T$13,7,0)*5.5)</f>
        <v>0.2395832552</v>
      </c>
      <c r="J99" s="5">
        <f>if(VLOOKUP($B$2:$B$457,'各區加權風險人口'!$C$2:$T$13,8,0)=0,0,VLOOKUP($B$2:$B$457,'依個案研判日_台北市'!$C$2:$T$13,8,0)*'各里加權風險人口'!K99/VLOOKUP($B$2:$B$457,'各區加權風險人口'!$C$2:$T$13,8,0)*5.5)</f>
        <v>0.1197916276</v>
      </c>
      <c r="K99" s="5">
        <f>if(VLOOKUP($B$2:$B$457,'各區加權風險人口'!$C$2:$T$13,9,0)=0,0,VLOOKUP($B$2:$B$457,'依個案研判日_台北市'!$C$2:$T$13,9,0)*'各里加權風險人口'!L99/VLOOKUP($B$2:$B$457,'各區加權風險人口'!$C$2:$T$13,9,0)*5.5)</f>
        <v>0.299479069</v>
      </c>
      <c r="L99" s="5">
        <f>if(VLOOKUP($B$2:$B$457,'各區加權風險人口'!$C$2:$T$13,10,0)=0,0,VLOOKUP($B$2:$B$457,'依個案研判日_台北市'!$C$2:$T$13,10,0)*'各里加權風險人口'!M99/VLOOKUP($B$2:$B$457,'各區加權風險人口'!$C$2:$T$13,10,0)*5.5)</f>
        <v>0.3593748828</v>
      </c>
      <c r="M99" s="5">
        <f>if(VLOOKUP($B$2:$B$457,'各區加權風險人口'!$C$2:$T$13,11,0)=0,0,VLOOKUP($B$2:$B$457,'依個案研判日_台北市'!$C$2:$T$13,11,0)*'各里加權風險人口'!N99/VLOOKUP($B$2:$B$457,'各區加權風險人口'!$C$2:$T$13,11,0)*5.5)</f>
        <v>0.2395832552</v>
      </c>
      <c r="N99" s="5">
        <f>if(VLOOKUP($B$2:$B$457,'各區加權風險人口'!$C$2:$T$13,12,0)=0,0,VLOOKUP($B$2:$B$457,'依個案研判日_台北市'!$C$2:$T$13,12,0)*'各里加權風險人口'!O99/VLOOKUP($B$2:$B$457,'各區加權風險人口'!$C$2:$T$13,12,0)*5.5)</f>
        <v>0.7187497656</v>
      </c>
      <c r="O99" s="5">
        <f>if(VLOOKUP($B$2:$B$457,'各區加權風險人口'!$C$2:$T$13,13,0)=0,0,VLOOKUP($B$2:$B$457,'依個案研判日_台北市'!$C$2:$T$13,13,0)*'各里加權風險人口'!P99/VLOOKUP($B$2:$B$457,'各區加權風險人口'!$C$2:$T$13,13,0)*5.5)</f>
        <v>0.8385413933</v>
      </c>
      <c r="P99" s="5">
        <f>if(VLOOKUP($B$2:$B$457,'各區加權風險人口'!$C$2:$T$13,14,0)=0,0,VLOOKUP($B$2:$B$457,'依個案研判日_台北市'!$C$2:$T$13,14,0)*'各里加權風險人口'!Q99/VLOOKUP($B$2:$B$457,'各區加權風險人口'!$C$2:$T$13,14,0)*5.5)</f>
        <v>1.078124648</v>
      </c>
      <c r="Q99" s="5">
        <f>if(VLOOKUP($B$2:$B$457,'各區加權風險人口'!$C$2:$T$13,15,0)=0,0,VLOOKUP($B$2:$B$457,'依個案研判日_台北市'!$C$2:$T$13,15,0)*'各里加權風險人口'!R99/VLOOKUP($B$2:$B$457,'各區加權風險人口'!$C$2:$T$13,15,0)*5.5)</f>
        <v>0.7187497656</v>
      </c>
      <c r="R99" s="5">
        <f>if(VLOOKUP($B$2:$B$457,'各區加權風險人口'!$C$2:$T$13,16,0)=0,0,VLOOKUP($B$2:$B$457,'依個案研判日_台北市'!$C$2:$T$13,16,0)*'各里加權風險人口'!S99/VLOOKUP($B$2:$B$457,'各區加權風險人口'!$C$2:$T$13,16,0)*5.5)</f>
        <v>0.4192706966</v>
      </c>
      <c r="S99" s="5">
        <f>if(VLOOKUP($B$2:$B$457,'各區加權風險人口'!$C$2:$T$13,17,0)=0,0,VLOOKUP($B$2:$B$457,'依個案研判日_台北市'!$C$2:$T$13,17,0)*'各里加權風險人口'!T99/VLOOKUP($B$2:$B$457,'各區加權風險人口'!$C$2:$T$13,17,0)*5.5)</f>
        <v>0.9583330209</v>
      </c>
      <c r="T99" s="5">
        <f>if(VLOOKUP($B$2:$B$457,'各區加權風險人口'!$C$2:$T$13,18,0)=0,0,VLOOKUP($B$2:$B$457,'依個案研判日_台北市'!$C$2:$T$13,18,0)*'各里加權風險人口'!U99/VLOOKUP($B$2:$B$457,'各區加權風險人口'!$C$2:$T$13,18,0)*5.5)</f>
        <v>0.4192706966</v>
      </c>
    </row>
    <row r="100">
      <c r="A100" s="3">
        <v>6.3000030027E10</v>
      </c>
      <c r="B100" s="4" t="s">
        <v>79</v>
      </c>
      <c r="C100" s="4" t="s">
        <v>104</v>
      </c>
      <c r="D100" s="5">
        <f>if(VLOOKUP($B$2:$B$457,'各區加權風險人口'!$C$2:$T$13,2,0)=0,0,VLOOKUP($B$2:$B$457,'依個案研判日_台北市'!$C$2:$T$13,2,0)*'各里加權風險人口'!E100/VLOOKUP($B$2:$B$457,'各區加權風險人口'!$C$2:$T$13,2,0)*5.5)</f>
        <v>0.08228125554</v>
      </c>
      <c r="E100" s="5">
        <f>if(VLOOKUP($B$2:$B$457,'各區加權風險人口'!$C$2:$T$13,3,0)=0,0,VLOOKUP($B$2:$B$457,'依個案研判日_台北市'!$C$2:$T$13,3,0)*'各里加權風險人口'!F100/VLOOKUP($B$2:$B$457,'各區加權風險人口'!$C$2:$T$13,3,0)*5.5)</f>
        <v>0.2468437666</v>
      </c>
      <c r="F100" s="5">
        <f>if(VLOOKUP($B$2:$B$457,'各區加權風險人口'!$C$2:$T$13,4,0)=0,0,VLOOKUP($B$2:$B$457,'依個案研判日_台北市'!$C$2:$T$13,4,0)*'各里加權風險人口'!G100/VLOOKUP($B$2:$B$457,'各區加權風險人口'!$C$2:$T$13,4,0)*5.5)</f>
        <v>0.4936875332</v>
      </c>
      <c r="G100" s="5">
        <f>if(VLOOKUP($B$2:$B$457,'各區加權風險人口'!$C$2:$T$13,5,0)=0,0,VLOOKUP($B$2:$B$457,'依個案研判日_台北市'!$C$2:$T$13,5,0)*'各里加權風險人口'!H100/VLOOKUP($B$2:$B$457,'各區加權風險人口'!$C$2:$T$13,5,0)*5.5)</f>
        <v>0.4936875332</v>
      </c>
      <c r="H100" s="5">
        <f>if(VLOOKUP($B$2:$B$457,'各區加權風險人口'!$C$2:$T$13,6,0)=0,0,VLOOKUP($B$2:$B$457,'依個案研判日_台北市'!$C$2:$T$13,6,0)*'各里加權風險人口'!I100/VLOOKUP($B$2:$B$457,'各區加權風險人口'!$C$2:$T$13,6,0)*5.5)</f>
        <v>0.2468437666</v>
      </c>
      <c r="I100" s="5">
        <f>if(VLOOKUP($B$2:$B$457,'各區加權風險人口'!$C$2:$T$13,7,0)=0,0,VLOOKUP($B$2:$B$457,'依個案研判日_台北市'!$C$2:$T$13,7,0)*'各里加權風險人口'!J100/VLOOKUP($B$2:$B$457,'各區加權風險人口'!$C$2:$T$13,7,0)*5.5)</f>
        <v>0.3291250222</v>
      </c>
      <c r="J100" s="5">
        <f>if(VLOOKUP($B$2:$B$457,'各區加權風險人口'!$C$2:$T$13,8,0)=0,0,VLOOKUP($B$2:$B$457,'依個案研判日_台北市'!$C$2:$T$13,8,0)*'各里加權風險人口'!K100/VLOOKUP($B$2:$B$457,'各區加權風險人口'!$C$2:$T$13,8,0)*5.5)</f>
        <v>0.1645625111</v>
      </c>
      <c r="K100" s="5">
        <f>if(VLOOKUP($B$2:$B$457,'各區加權風險人口'!$C$2:$T$13,9,0)=0,0,VLOOKUP($B$2:$B$457,'依個案研判日_台北市'!$C$2:$T$13,9,0)*'各里加權風險人口'!L100/VLOOKUP($B$2:$B$457,'各區加權風險人口'!$C$2:$T$13,9,0)*5.5)</f>
        <v>0.4114062777</v>
      </c>
      <c r="L100" s="5">
        <f>if(VLOOKUP($B$2:$B$457,'各區加權風險人口'!$C$2:$T$13,10,0)=0,0,VLOOKUP($B$2:$B$457,'依個案研判日_台北市'!$C$2:$T$13,10,0)*'各里加權風險人口'!M100/VLOOKUP($B$2:$B$457,'各區加權風險人口'!$C$2:$T$13,10,0)*5.5)</f>
        <v>0.4936875332</v>
      </c>
      <c r="M100" s="5">
        <f>if(VLOOKUP($B$2:$B$457,'各區加權風險人口'!$C$2:$T$13,11,0)=0,0,VLOOKUP($B$2:$B$457,'依個案研判日_台北市'!$C$2:$T$13,11,0)*'各里加權風險人口'!N100/VLOOKUP($B$2:$B$457,'各區加權風險人口'!$C$2:$T$13,11,0)*5.5)</f>
        <v>0.3291250222</v>
      </c>
      <c r="N100" s="5">
        <f>if(VLOOKUP($B$2:$B$457,'各區加權風險人口'!$C$2:$T$13,12,0)=0,0,VLOOKUP($B$2:$B$457,'依個案研判日_台北市'!$C$2:$T$13,12,0)*'各里加權風險人口'!O100/VLOOKUP($B$2:$B$457,'各區加權風險人口'!$C$2:$T$13,12,0)*5.5)</f>
        <v>0.9873750665</v>
      </c>
      <c r="O100" s="5">
        <f>if(VLOOKUP($B$2:$B$457,'各區加權風險人口'!$C$2:$T$13,13,0)=0,0,VLOOKUP($B$2:$B$457,'依個案研判日_台北市'!$C$2:$T$13,13,0)*'各里加權風險人口'!P100/VLOOKUP($B$2:$B$457,'各區加權風險人口'!$C$2:$T$13,13,0)*5.5)</f>
        <v>1.151937578</v>
      </c>
      <c r="P100" s="5">
        <f>if(VLOOKUP($B$2:$B$457,'各區加權風險人口'!$C$2:$T$13,14,0)=0,0,VLOOKUP($B$2:$B$457,'依個案研判日_台北市'!$C$2:$T$13,14,0)*'各里加權風險人口'!Q100/VLOOKUP($B$2:$B$457,'各區加權風險人口'!$C$2:$T$13,14,0)*5.5)</f>
        <v>1.4810626</v>
      </c>
      <c r="Q100" s="5">
        <f>if(VLOOKUP($B$2:$B$457,'各區加權風險人口'!$C$2:$T$13,15,0)=0,0,VLOOKUP($B$2:$B$457,'依個案研判日_台北市'!$C$2:$T$13,15,0)*'各里加權風險人口'!R100/VLOOKUP($B$2:$B$457,'各區加權風險人口'!$C$2:$T$13,15,0)*5.5)</f>
        <v>0.9873750665</v>
      </c>
      <c r="R100" s="5">
        <f>if(VLOOKUP($B$2:$B$457,'各區加權風險人口'!$C$2:$T$13,16,0)=0,0,VLOOKUP($B$2:$B$457,'依個案研判日_台北市'!$C$2:$T$13,16,0)*'各里加權風險人口'!S100/VLOOKUP($B$2:$B$457,'各區加權風險人口'!$C$2:$T$13,16,0)*5.5)</f>
        <v>0.5759687888</v>
      </c>
      <c r="S100" s="5">
        <f>if(VLOOKUP($B$2:$B$457,'各區加權風險人口'!$C$2:$T$13,17,0)=0,0,VLOOKUP($B$2:$B$457,'依個案研判日_台北市'!$C$2:$T$13,17,0)*'各里加權風險人口'!T100/VLOOKUP($B$2:$B$457,'各區加權風險人口'!$C$2:$T$13,17,0)*5.5)</f>
        <v>1.316500089</v>
      </c>
      <c r="T100" s="5">
        <f>if(VLOOKUP($B$2:$B$457,'各區加權風險人口'!$C$2:$T$13,18,0)=0,0,VLOOKUP($B$2:$B$457,'依個案研判日_台北市'!$C$2:$T$13,18,0)*'各里加權風險人口'!U100/VLOOKUP($B$2:$B$457,'各區加權風險人口'!$C$2:$T$13,18,0)*5.5)</f>
        <v>0.5759687888</v>
      </c>
    </row>
    <row r="101">
      <c r="A101" s="3">
        <v>6.3000030028E10</v>
      </c>
      <c r="B101" s="4" t="s">
        <v>79</v>
      </c>
      <c r="C101" s="4" t="s">
        <v>105</v>
      </c>
      <c r="D101" s="5">
        <f>if(VLOOKUP($B$2:$B$457,'各區加權風險人口'!$C$2:$T$13,2,0)=0,0,VLOOKUP($B$2:$B$457,'依個案研判日_台北市'!$C$2:$T$13,2,0)*'各里加權風險人口'!E101/VLOOKUP($B$2:$B$457,'各區加權風險人口'!$C$2:$T$13,2,0)*5.5)</f>
        <v>0.1290839039</v>
      </c>
      <c r="E101" s="5">
        <f>if(VLOOKUP($B$2:$B$457,'各區加權風險人口'!$C$2:$T$13,3,0)=0,0,VLOOKUP($B$2:$B$457,'依個案研判日_台北市'!$C$2:$T$13,3,0)*'各里加權風險人口'!F101/VLOOKUP($B$2:$B$457,'各區加權風險人口'!$C$2:$T$13,3,0)*5.5)</f>
        <v>0.3872517117</v>
      </c>
      <c r="F101" s="5">
        <f>if(VLOOKUP($B$2:$B$457,'各區加權風險人口'!$C$2:$T$13,4,0)=0,0,VLOOKUP($B$2:$B$457,'依個案研判日_台北市'!$C$2:$T$13,4,0)*'各里加權風險人口'!G101/VLOOKUP($B$2:$B$457,'各區加權風險人口'!$C$2:$T$13,4,0)*5.5)</f>
        <v>0.7745034233</v>
      </c>
      <c r="G101" s="5">
        <f>if(VLOOKUP($B$2:$B$457,'各區加權風險人口'!$C$2:$T$13,5,0)=0,0,VLOOKUP($B$2:$B$457,'依個案研判日_台北市'!$C$2:$T$13,5,0)*'各里加權風險人口'!H101/VLOOKUP($B$2:$B$457,'各區加權風險人口'!$C$2:$T$13,5,0)*5.5)</f>
        <v>0.7745034233</v>
      </c>
      <c r="H101" s="5">
        <f>if(VLOOKUP($B$2:$B$457,'各區加權風險人口'!$C$2:$T$13,6,0)=0,0,VLOOKUP($B$2:$B$457,'依個案研判日_台北市'!$C$2:$T$13,6,0)*'各里加權風險人口'!I101/VLOOKUP($B$2:$B$457,'各區加權風險人口'!$C$2:$T$13,6,0)*5.5)</f>
        <v>0.3872517117</v>
      </c>
      <c r="I101" s="5">
        <f>if(VLOOKUP($B$2:$B$457,'各區加權風險人口'!$C$2:$T$13,7,0)=0,0,VLOOKUP($B$2:$B$457,'依個案研判日_台北市'!$C$2:$T$13,7,0)*'各里加權風險人口'!J101/VLOOKUP($B$2:$B$457,'各區加權風險人口'!$C$2:$T$13,7,0)*5.5)</f>
        <v>0.5163356155</v>
      </c>
      <c r="J101" s="5">
        <f>if(VLOOKUP($B$2:$B$457,'各區加權風險人口'!$C$2:$T$13,8,0)=0,0,VLOOKUP($B$2:$B$457,'依個案研判日_台北市'!$C$2:$T$13,8,0)*'各里加權風險人口'!K101/VLOOKUP($B$2:$B$457,'各區加權風險人口'!$C$2:$T$13,8,0)*5.5)</f>
        <v>0.2581678078</v>
      </c>
      <c r="K101" s="5">
        <f>if(VLOOKUP($B$2:$B$457,'各區加權風險人口'!$C$2:$T$13,9,0)=0,0,VLOOKUP($B$2:$B$457,'依個案研判日_台北市'!$C$2:$T$13,9,0)*'各里加權風險人口'!L101/VLOOKUP($B$2:$B$457,'各區加權風險人口'!$C$2:$T$13,9,0)*5.5)</f>
        <v>0.6454195194</v>
      </c>
      <c r="L101" s="5">
        <f>if(VLOOKUP($B$2:$B$457,'各區加權風險人口'!$C$2:$T$13,10,0)=0,0,VLOOKUP($B$2:$B$457,'依個案研判日_台北市'!$C$2:$T$13,10,0)*'各里加權風險人口'!M101/VLOOKUP($B$2:$B$457,'各區加權風險人口'!$C$2:$T$13,10,0)*5.5)</f>
        <v>0.7745034233</v>
      </c>
      <c r="M101" s="5">
        <f>if(VLOOKUP($B$2:$B$457,'各區加權風險人口'!$C$2:$T$13,11,0)=0,0,VLOOKUP($B$2:$B$457,'依個案研判日_台北市'!$C$2:$T$13,11,0)*'各里加權風險人口'!N101/VLOOKUP($B$2:$B$457,'各區加權風險人口'!$C$2:$T$13,11,0)*5.5)</f>
        <v>0.5163356155</v>
      </c>
      <c r="N101" s="5">
        <f>if(VLOOKUP($B$2:$B$457,'各區加權風險人口'!$C$2:$T$13,12,0)=0,0,VLOOKUP($B$2:$B$457,'依個案研判日_台北市'!$C$2:$T$13,12,0)*'各里加權風險人口'!O101/VLOOKUP($B$2:$B$457,'各區加權風險人口'!$C$2:$T$13,12,0)*5.5)</f>
        <v>1.549006847</v>
      </c>
      <c r="O101" s="5">
        <f>if(VLOOKUP($B$2:$B$457,'各區加權風險人口'!$C$2:$T$13,13,0)=0,0,VLOOKUP($B$2:$B$457,'依個案研判日_台北市'!$C$2:$T$13,13,0)*'各里加權風險人口'!P101/VLOOKUP($B$2:$B$457,'各區加權風險人口'!$C$2:$T$13,13,0)*5.5)</f>
        <v>1.807174654</v>
      </c>
      <c r="P101" s="5">
        <f>if(VLOOKUP($B$2:$B$457,'各區加權風險人口'!$C$2:$T$13,14,0)=0,0,VLOOKUP($B$2:$B$457,'依個案研判日_台北市'!$C$2:$T$13,14,0)*'各里加權風險人口'!Q101/VLOOKUP($B$2:$B$457,'各區加權風險人口'!$C$2:$T$13,14,0)*5.5)</f>
        <v>2.32351027</v>
      </c>
      <c r="Q101" s="5">
        <f>if(VLOOKUP($B$2:$B$457,'各區加權風險人口'!$C$2:$T$13,15,0)=0,0,VLOOKUP($B$2:$B$457,'依個案研判日_台北市'!$C$2:$T$13,15,0)*'各里加權風險人口'!R101/VLOOKUP($B$2:$B$457,'各區加權風險人口'!$C$2:$T$13,15,0)*5.5)</f>
        <v>1.549006847</v>
      </c>
      <c r="R101" s="5">
        <f>if(VLOOKUP($B$2:$B$457,'各區加權風險人口'!$C$2:$T$13,16,0)=0,0,VLOOKUP($B$2:$B$457,'依個案研判日_台北市'!$C$2:$T$13,16,0)*'各里加權風險人口'!S101/VLOOKUP($B$2:$B$457,'各區加權風險人口'!$C$2:$T$13,16,0)*5.5)</f>
        <v>0.9035873272</v>
      </c>
      <c r="S101" s="5">
        <f>if(VLOOKUP($B$2:$B$457,'各區加權風險人口'!$C$2:$T$13,17,0)=0,0,VLOOKUP($B$2:$B$457,'依個案研判日_台北市'!$C$2:$T$13,17,0)*'各里加權風險人口'!T101/VLOOKUP($B$2:$B$457,'各區加權風險人口'!$C$2:$T$13,17,0)*5.5)</f>
        <v>2.065342462</v>
      </c>
      <c r="T101" s="5">
        <f>if(VLOOKUP($B$2:$B$457,'各區加權風險人口'!$C$2:$T$13,18,0)=0,0,VLOOKUP($B$2:$B$457,'依個案研判日_台北市'!$C$2:$T$13,18,0)*'各里加權風險人口'!U101/VLOOKUP($B$2:$B$457,'各區加權風險人口'!$C$2:$T$13,18,0)*5.5)</f>
        <v>0.9035873272</v>
      </c>
    </row>
    <row r="102">
      <c r="A102" s="3">
        <v>6.3000030029E10</v>
      </c>
      <c r="B102" s="4" t="s">
        <v>79</v>
      </c>
      <c r="C102" s="4" t="s">
        <v>106</v>
      </c>
      <c r="D102" s="5">
        <f>if(VLOOKUP($B$2:$B$457,'各區加權風險人口'!$C$2:$T$13,2,0)=0,0,VLOOKUP($B$2:$B$457,'依個案研判日_台北市'!$C$2:$T$13,2,0)*'各里加權風險人口'!E102/VLOOKUP($B$2:$B$457,'各區加權風險人口'!$C$2:$T$13,2,0)*5.5)</f>
        <v>0.09050594906</v>
      </c>
      <c r="E102" s="5">
        <f>if(VLOOKUP($B$2:$B$457,'各區加權風險人口'!$C$2:$T$13,3,0)=0,0,VLOOKUP($B$2:$B$457,'依個案研判日_台北市'!$C$2:$T$13,3,0)*'各里加權風險人口'!F102/VLOOKUP($B$2:$B$457,'各區加權風險人口'!$C$2:$T$13,3,0)*5.5)</f>
        <v>0.2715178472</v>
      </c>
      <c r="F102" s="5">
        <f>if(VLOOKUP($B$2:$B$457,'各區加權風險人口'!$C$2:$T$13,4,0)=0,0,VLOOKUP($B$2:$B$457,'依個案研判日_台北市'!$C$2:$T$13,4,0)*'各里加權風險人口'!G102/VLOOKUP($B$2:$B$457,'各區加權風險人口'!$C$2:$T$13,4,0)*5.5)</f>
        <v>0.5430356944</v>
      </c>
      <c r="G102" s="5">
        <f>if(VLOOKUP($B$2:$B$457,'各區加權風險人口'!$C$2:$T$13,5,0)=0,0,VLOOKUP($B$2:$B$457,'依個案研判日_台北市'!$C$2:$T$13,5,0)*'各里加權風險人口'!H102/VLOOKUP($B$2:$B$457,'各區加權風險人口'!$C$2:$T$13,5,0)*5.5)</f>
        <v>0.5430356944</v>
      </c>
      <c r="H102" s="5">
        <f>if(VLOOKUP($B$2:$B$457,'各區加權風險人口'!$C$2:$T$13,6,0)=0,0,VLOOKUP($B$2:$B$457,'依個案研判日_台北市'!$C$2:$T$13,6,0)*'各里加權風險人口'!I102/VLOOKUP($B$2:$B$457,'各區加權風險人口'!$C$2:$T$13,6,0)*5.5)</f>
        <v>0.2715178472</v>
      </c>
      <c r="I102" s="5">
        <f>if(VLOOKUP($B$2:$B$457,'各區加權風險人口'!$C$2:$T$13,7,0)=0,0,VLOOKUP($B$2:$B$457,'依個案研判日_台北市'!$C$2:$T$13,7,0)*'各里加權風險人口'!J102/VLOOKUP($B$2:$B$457,'各區加權風險人口'!$C$2:$T$13,7,0)*5.5)</f>
        <v>0.3620237962</v>
      </c>
      <c r="J102" s="5">
        <f>if(VLOOKUP($B$2:$B$457,'各區加權風險人口'!$C$2:$T$13,8,0)=0,0,VLOOKUP($B$2:$B$457,'依個案研判日_台北市'!$C$2:$T$13,8,0)*'各里加權風險人口'!K102/VLOOKUP($B$2:$B$457,'各區加權風險人口'!$C$2:$T$13,8,0)*5.5)</f>
        <v>0.1810118981</v>
      </c>
      <c r="K102" s="5">
        <f>if(VLOOKUP($B$2:$B$457,'各區加權風險人口'!$C$2:$T$13,9,0)=0,0,VLOOKUP($B$2:$B$457,'依個案研判日_台北市'!$C$2:$T$13,9,0)*'各里加權風險人口'!L102/VLOOKUP($B$2:$B$457,'各區加權風險人口'!$C$2:$T$13,9,0)*5.5)</f>
        <v>0.4525297453</v>
      </c>
      <c r="L102" s="5">
        <f>if(VLOOKUP($B$2:$B$457,'各區加權風險人口'!$C$2:$T$13,10,0)=0,0,VLOOKUP($B$2:$B$457,'依個案研判日_台北市'!$C$2:$T$13,10,0)*'各里加權風險人口'!M102/VLOOKUP($B$2:$B$457,'各區加權風險人口'!$C$2:$T$13,10,0)*5.5)</f>
        <v>0.5430356944</v>
      </c>
      <c r="M102" s="5">
        <f>if(VLOOKUP($B$2:$B$457,'各區加權風險人口'!$C$2:$T$13,11,0)=0,0,VLOOKUP($B$2:$B$457,'依個案研判日_台北市'!$C$2:$T$13,11,0)*'各里加權風險人口'!N102/VLOOKUP($B$2:$B$457,'各區加權風險人口'!$C$2:$T$13,11,0)*5.5)</f>
        <v>0.3620237962</v>
      </c>
      <c r="N102" s="5">
        <f>if(VLOOKUP($B$2:$B$457,'各區加權風險人口'!$C$2:$T$13,12,0)=0,0,VLOOKUP($B$2:$B$457,'依個案研判日_台北市'!$C$2:$T$13,12,0)*'各里加權風險人口'!O102/VLOOKUP($B$2:$B$457,'各區加權風險人口'!$C$2:$T$13,12,0)*5.5)</f>
        <v>1.086071389</v>
      </c>
      <c r="O102" s="5">
        <f>if(VLOOKUP($B$2:$B$457,'各區加權風險人口'!$C$2:$T$13,13,0)=0,0,VLOOKUP($B$2:$B$457,'依個案研判日_台北市'!$C$2:$T$13,13,0)*'各里加權風險人口'!P102/VLOOKUP($B$2:$B$457,'各區加權風險人口'!$C$2:$T$13,13,0)*5.5)</f>
        <v>1.267083287</v>
      </c>
      <c r="P102" s="5">
        <f>if(VLOOKUP($B$2:$B$457,'各區加權風險人口'!$C$2:$T$13,14,0)=0,0,VLOOKUP($B$2:$B$457,'依個案研判日_台北市'!$C$2:$T$13,14,0)*'各里加權風險人口'!Q102/VLOOKUP($B$2:$B$457,'各區加權風險人口'!$C$2:$T$13,14,0)*5.5)</f>
        <v>1.629107083</v>
      </c>
      <c r="Q102" s="5">
        <f>if(VLOOKUP($B$2:$B$457,'各區加權風險人口'!$C$2:$T$13,15,0)=0,0,VLOOKUP($B$2:$B$457,'依個案研判日_台北市'!$C$2:$T$13,15,0)*'各里加權風險人口'!R102/VLOOKUP($B$2:$B$457,'各區加權風險人口'!$C$2:$T$13,15,0)*5.5)</f>
        <v>1.086071389</v>
      </c>
      <c r="R102" s="5">
        <f>if(VLOOKUP($B$2:$B$457,'各區加權風險人口'!$C$2:$T$13,16,0)=0,0,VLOOKUP($B$2:$B$457,'依個案研判日_台北市'!$C$2:$T$13,16,0)*'各里加權風險人口'!S102/VLOOKUP($B$2:$B$457,'各區加權風險人口'!$C$2:$T$13,16,0)*5.5)</f>
        <v>0.6335416434</v>
      </c>
      <c r="S102" s="5">
        <f>if(VLOOKUP($B$2:$B$457,'各區加權風險人口'!$C$2:$T$13,17,0)=0,0,VLOOKUP($B$2:$B$457,'依個案研判日_台北市'!$C$2:$T$13,17,0)*'各里加權風險人口'!T102/VLOOKUP($B$2:$B$457,'各區加權風險人口'!$C$2:$T$13,17,0)*5.5)</f>
        <v>1.448095185</v>
      </c>
      <c r="T102" s="5">
        <f>if(VLOOKUP($B$2:$B$457,'各區加權風險人口'!$C$2:$T$13,18,0)=0,0,VLOOKUP($B$2:$B$457,'依個案研判日_台北市'!$C$2:$T$13,18,0)*'各里加權風險人口'!U102/VLOOKUP($B$2:$B$457,'各區加權風險人口'!$C$2:$T$13,18,0)*5.5)</f>
        <v>0.6335416434</v>
      </c>
    </row>
    <row r="103">
      <c r="A103" s="3">
        <v>6.300003003E10</v>
      </c>
      <c r="B103" s="4" t="s">
        <v>79</v>
      </c>
      <c r="C103" s="4" t="s">
        <v>107</v>
      </c>
      <c r="D103" s="5">
        <f>if(VLOOKUP($B$2:$B$457,'各區加權風險人口'!$C$2:$T$13,2,0)=0,0,VLOOKUP($B$2:$B$457,'依個案研判日_台北市'!$C$2:$T$13,2,0)*'各里加權風險人口'!E103/VLOOKUP($B$2:$B$457,'各區加權風險人口'!$C$2:$T$13,2,0)*5.5)</f>
        <v>0.09707555108</v>
      </c>
      <c r="E103" s="5">
        <f>if(VLOOKUP($B$2:$B$457,'各區加權風險人口'!$C$2:$T$13,3,0)=0,0,VLOOKUP($B$2:$B$457,'依個案研判日_台北市'!$C$2:$T$13,3,0)*'各里加權風險人口'!F103/VLOOKUP($B$2:$B$457,'各區加權風險人口'!$C$2:$T$13,3,0)*5.5)</f>
        <v>0.2912266533</v>
      </c>
      <c r="F103" s="5">
        <f>if(VLOOKUP($B$2:$B$457,'各區加權風險人口'!$C$2:$T$13,4,0)=0,0,VLOOKUP($B$2:$B$457,'依個案研判日_台北市'!$C$2:$T$13,4,0)*'各里加權風險人口'!G103/VLOOKUP($B$2:$B$457,'各區加權風險人口'!$C$2:$T$13,4,0)*5.5)</f>
        <v>0.5824533065</v>
      </c>
      <c r="G103" s="5">
        <f>if(VLOOKUP($B$2:$B$457,'各區加權風險人口'!$C$2:$T$13,5,0)=0,0,VLOOKUP($B$2:$B$457,'依個案研判日_台北市'!$C$2:$T$13,5,0)*'各里加權風險人口'!H103/VLOOKUP($B$2:$B$457,'各區加權風險人口'!$C$2:$T$13,5,0)*5.5)</f>
        <v>0.5824533065</v>
      </c>
      <c r="H103" s="5">
        <f>if(VLOOKUP($B$2:$B$457,'各區加權風險人口'!$C$2:$T$13,6,0)=0,0,VLOOKUP($B$2:$B$457,'依個案研判日_台北市'!$C$2:$T$13,6,0)*'各里加權風險人口'!I103/VLOOKUP($B$2:$B$457,'各區加權風險人口'!$C$2:$T$13,6,0)*5.5)</f>
        <v>0.2912266533</v>
      </c>
      <c r="I103" s="5">
        <f>if(VLOOKUP($B$2:$B$457,'各區加權風險人口'!$C$2:$T$13,7,0)=0,0,VLOOKUP($B$2:$B$457,'依個案研判日_台北市'!$C$2:$T$13,7,0)*'各里加權風險人口'!J103/VLOOKUP($B$2:$B$457,'各區加權風險人口'!$C$2:$T$13,7,0)*5.5)</f>
        <v>0.3883022043</v>
      </c>
      <c r="J103" s="5">
        <f>if(VLOOKUP($B$2:$B$457,'各區加權風險人口'!$C$2:$T$13,8,0)=0,0,VLOOKUP($B$2:$B$457,'依個案研判日_台北市'!$C$2:$T$13,8,0)*'各里加權風險人口'!K103/VLOOKUP($B$2:$B$457,'各區加權風險人口'!$C$2:$T$13,8,0)*5.5)</f>
        <v>0.1941511022</v>
      </c>
      <c r="K103" s="5">
        <f>if(VLOOKUP($B$2:$B$457,'各區加權風險人口'!$C$2:$T$13,9,0)=0,0,VLOOKUP($B$2:$B$457,'依個案研判日_台北市'!$C$2:$T$13,9,0)*'各里加權風險人口'!L103/VLOOKUP($B$2:$B$457,'各區加權風險人口'!$C$2:$T$13,9,0)*5.5)</f>
        <v>0.4853777554</v>
      </c>
      <c r="L103" s="5">
        <f>if(VLOOKUP($B$2:$B$457,'各區加權風險人口'!$C$2:$T$13,10,0)=0,0,VLOOKUP($B$2:$B$457,'依個案研判日_台北市'!$C$2:$T$13,10,0)*'各里加權風險人口'!M103/VLOOKUP($B$2:$B$457,'各區加權風險人口'!$C$2:$T$13,10,0)*5.5)</f>
        <v>0.5824533065</v>
      </c>
      <c r="M103" s="5">
        <f>if(VLOOKUP($B$2:$B$457,'各區加權風險人口'!$C$2:$T$13,11,0)=0,0,VLOOKUP($B$2:$B$457,'依個案研判日_台北市'!$C$2:$T$13,11,0)*'各里加權風險人口'!N103/VLOOKUP($B$2:$B$457,'各區加權風險人口'!$C$2:$T$13,11,0)*5.5)</f>
        <v>0.3883022043</v>
      </c>
      <c r="N103" s="5">
        <f>if(VLOOKUP($B$2:$B$457,'各區加權風險人口'!$C$2:$T$13,12,0)=0,0,VLOOKUP($B$2:$B$457,'依個案研判日_台北市'!$C$2:$T$13,12,0)*'各里加權風險人口'!O103/VLOOKUP($B$2:$B$457,'各區加權風險人口'!$C$2:$T$13,12,0)*5.5)</f>
        <v>1.164906613</v>
      </c>
      <c r="O103" s="5">
        <f>if(VLOOKUP($B$2:$B$457,'各區加權風險人口'!$C$2:$T$13,13,0)=0,0,VLOOKUP($B$2:$B$457,'依個案研判日_台北市'!$C$2:$T$13,13,0)*'各里加權風險人口'!P103/VLOOKUP($B$2:$B$457,'各區加權風險人口'!$C$2:$T$13,13,0)*5.5)</f>
        <v>1.359057715</v>
      </c>
      <c r="P103" s="5">
        <f>if(VLOOKUP($B$2:$B$457,'各區加權風險人口'!$C$2:$T$13,14,0)=0,0,VLOOKUP($B$2:$B$457,'依個案研判日_台北市'!$C$2:$T$13,14,0)*'各里加權風險人口'!Q103/VLOOKUP($B$2:$B$457,'各區加權風險人口'!$C$2:$T$13,14,0)*5.5)</f>
        <v>1.74735992</v>
      </c>
      <c r="Q103" s="5">
        <f>if(VLOOKUP($B$2:$B$457,'各區加權風險人口'!$C$2:$T$13,15,0)=0,0,VLOOKUP($B$2:$B$457,'依個案研判日_台北市'!$C$2:$T$13,15,0)*'各里加權風險人口'!R103/VLOOKUP($B$2:$B$457,'各區加權風險人口'!$C$2:$T$13,15,0)*5.5)</f>
        <v>1.164906613</v>
      </c>
      <c r="R103" s="5">
        <f>if(VLOOKUP($B$2:$B$457,'各區加權風險人口'!$C$2:$T$13,16,0)=0,0,VLOOKUP($B$2:$B$457,'依個案研判日_台北市'!$C$2:$T$13,16,0)*'各里加權風險人口'!S103/VLOOKUP($B$2:$B$457,'各區加權風險人口'!$C$2:$T$13,16,0)*5.5)</f>
        <v>0.6795288576</v>
      </c>
      <c r="S103" s="5">
        <f>if(VLOOKUP($B$2:$B$457,'各區加權風險人口'!$C$2:$T$13,17,0)=0,0,VLOOKUP($B$2:$B$457,'依個案研判日_台北市'!$C$2:$T$13,17,0)*'各里加權風險人口'!T103/VLOOKUP($B$2:$B$457,'各區加權風險人口'!$C$2:$T$13,17,0)*5.5)</f>
        <v>1.553208817</v>
      </c>
      <c r="T103" s="5">
        <f>if(VLOOKUP($B$2:$B$457,'各區加權風險人口'!$C$2:$T$13,18,0)=0,0,VLOOKUP($B$2:$B$457,'依個案研判日_台北市'!$C$2:$T$13,18,0)*'各里加權風險人口'!U103/VLOOKUP($B$2:$B$457,'各區加權風險人口'!$C$2:$T$13,18,0)*5.5)</f>
        <v>0.6795288576</v>
      </c>
    </row>
    <row r="104">
      <c r="A104" s="3">
        <v>6.3000030031E10</v>
      </c>
      <c r="B104" s="4" t="s">
        <v>79</v>
      </c>
      <c r="C104" s="4" t="s">
        <v>108</v>
      </c>
      <c r="D104" s="5">
        <f>if(VLOOKUP($B$2:$B$457,'各區加權風險人口'!$C$2:$T$13,2,0)=0,0,VLOOKUP($B$2:$B$457,'依個案研判日_台北市'!$C$2:$T$13,2,0)*'各里加權風險人口'!E104/VLOOKUP($B$2:$B$457,'各區加權風險人口'!$C$2:$T$13,2,0)*5.5)</f>
        <v>0.1179580464</v>
      </c>
      <c r="E104" s="5">
        <f>if(VLOOKUP($B$2:$B$457,'各區加權風險人口'!$C$2:$T$13,3,0)=0,0,VLOOKUP($B$2:$B$457,'依個案研判日_台北市'!$C$2:$T$13,3,0)*'各里加權風險人口'!F104/VLOOKUP($B$2:$B$457,'各區加權風險人口'!$C$2:$T$13,3,0)*5.5)</f>
        <v>0.3538741393</v>
      </c>
      <c r="F104" s="5">
        <f>if(VLOOKUP($B$2:$B$457,'各區加權風險人口'!$C$2:$T$13,4,0)=0,0,VLOOKUP($B$2:$B$457,'依個案研判日_台北市'!$C$2:$T$13,4,0)*'各里加權風險人口'!G104/VLOOKUP($B$2:$B$457,'各區加權風險人口'!$C$2:$T$13,4,0)*5.5)</f>
        <v>0.7077482786</v>
      </c>
      <c r="G104" s="5">
        <f>if(VLOOKUP($B$2:$B$457,'各區加權風險人口'!$C$2:$T$13,5,0)=0,0,VLOOKUP($B$2:$B$457,'依個案研判日_台北市'!$C$2:$T$13,5,0)*'各里加權風險人口'!H104/VLOOKUP($B$2:$B$457,'各區加權風險人口'!$C$2:$T$13,5,0)*5.5)</f>
        <v>0.7077482786</v>
      </c>
      <c r="H104" s="5">
        <f>if(VLOOKUP($B$2:$B$457,'各區加權風險人口'!$C$2:$T$13,6,0)=0,0,VLOOKUP($B$2:$B$457,'依個案研判日_台北市'!$C$2:$T$13,6,0)*'各里加權風險人口'!I104/VLOOKUP($B$2:$B$457,'各區加權風險人口'!$C$2:$T$13,6,0)*5.5)</f>
        <v>0.3538741393</v>
      </c>
      <c r="I104" s="5">
        <f>if(VLOOKUP($B$2:$B$457,'各區加權風險人口'!$C$2:$T$13,7,0)=0,0,VLOOKUP($B$2:$B$457,'依個案研判日_台北市'!$C$2:$T$13,7,0)*'各里加權風險人口'!J104/VLOOKUP($B$2:$B$457,'各區加權風險人口'!$C$2:$T$13,7,0)*5.5)</f>
        <v>0.4718321858</v>
      </c>
      <c r="J104" s="5">
        <f>if(VLOOKUP($B$2:$B$457,'各區加權風險人口'!$C$2:$T$13,8,0)=0,0,VLOOKUP($B$2:$B$457,'依個案研判日_台北市'!$C$2:$T$13,8,0)*'各里加權風險人口'!K104/VLOOKUP($B$2:$B$457,'各區加權風險人口'!$C$2:$T$13,8,0)*5.5)</f>
        <v>0.2359160929</v>
      </c>
      <c r="K104" s="5">
        <f>if(VLOOKUP($B$2:$B$457,'各區加權風險人口'!$C$2:$T$13,9,0)=0,0,VLOOKUP($B$2:$B$457,'依個案研判日_台北市'!$C$2:$T$13,9,0)*'各里加權風險人口'!L104/VLOOKUP($B$2:$B$457,'各區加權風險人口'!$C$2:$T$13,9,0)*5.5)</f>
        <v>0.5897902322</v>
      </c>
      <c r="L104" s="5">
        <f>if(VLOOKUP($B$2:$B$457,'各區加權風險人口'!$C$2:$T$13,10,0)=0,0,VLOOKUP($B$2:$B$457,'依個案研判日_台北市'!$C$2:$T$13,10,0)*'各里加權風險人口'!M104/VLOOKUP($B$2:$B$457,'各區加權風險人口'!$C$2:$T$13,10,0)*5.5)</f>
        <v>0.7077482786</v>
      </c>
      <c r="M104" s="5">
        <f>if(VLOOKUP($B$2:$B$457,'各區加權風險人口'!$C$2:$T$13,11,0)=0,0,VLOOKUP($B$2:$B$457,'依個案研判日_台北市'!$C$2:$T$13,11,0)*'各里加權風險人口'!N104/VLOOKUP($B$2:$B$457,'各區加權風險人口'!$C$2:$T$13,11,0)*5.5)</f>
        <v>0.4718321858</v>
      </c>
      <c r="N104" s="5">
        <f>if(VLOOKUP($B$2:$B$457,'各區加權風險人口'!$C$2:$T$13,12,0)=0,0,VLOOKUP($B$2:$B$457,'依個案研判日_台北市'!$C$2:$T$13,12,0)*'各里加權風險人口'!O104/VLOOKUP($B$2:$B$457,'各區加權風險人口'!$C$2:$T$13,12,0)*5.5)</f>
        <v>1.415496557</v>
      </c>
      <c r="O104" s="5">
        <f>if(VLOOKUP($B$2:$B$457,'各區加權風險人口'!$C$2:$T$13,13,0)=0,0,VLOOKUP($B$2:$B$457,'依個案研判日_台北市'!$C$2:$T$13,13,0)*'各里加權風險人口'!P104/VLOOKUP($B$2:$B$457,'各區加權風險人口'!$C$2:$T$13,13,0)*5.5)</f>
        <v>1.65141265</v>
      </c>
      <c r="P104" s="5">
        <f>if(VLOOKUP($B$2:$B$457,'各區加權風險人口'!$C$2:$T$13,14,0)=0,0,VLOOKUP($B$2:$B$457,'依個案研判日_台北市'!$C$2:$T$13,14,0)*'各里加權風險人口'!Q104/VLOOKUP($B$2:$B$457,'各區加權風險人口'!$C$2:$T$13,14,0)*5.5)</f>
        <v>2.123244836</v>
      </c>
      <c r="Q104" s="5">
        <f>if(VLOOKUP($B$2:$B$457,'各區加權風險人口'!$C$2:$T$13,15,0)=0,0,VLOOKUP($B$2:$B$457,'依個案研判日_台北市'!$C$2:$T$13,15,0)*'各里加權風險人口'!R104/VLOOKUP($B$2:$B$457,'各區加權風險人口'!$C$2:$T$13,15,0)*5.5)</f>
        <v>1.415496557</v>
      </c>
      <c r="R104" s="5">
        <f>if(VLOOKUP($B$2:$B$457,'各區加權風險人口'!$C$2:$T$13,16,0)=0,0,VLOOKUP($B$2:$B$457,'依個案研判日_台北市'!$C$2:$T$13,16,0)*'各里加權風險人口'!S104/VLOOKUP($B$2:$B$457,'各區加權風險人口'!$C$2:$T$13,16,0)*5.5)</f>
        <v>0.8257063251</v>
      </c>
      <c r="S104" s="5">
        <f>if(VLOOKUP($B$2:$B$457,'各區加權風險人口'!$C$2:$T$13,17,0)=0,0,VLOOKUP($B$2:$B$457,'依個案研判日_台北市'!$C$2:$T$13,17,0)*'各里加權風險人口'!T104/VLOOKUP($B$2:$B$457,'各區加權風險人口'!$C$2:$T$13,17,0)*5.5)</f>
        <v>1.887328743</v>
      </c>
      <c r="T104" s="5">
        <f>if(VLOOKUP($B$2:$B$457,'各區加權風險人口'!$C$2:$T$13,18,0)=0,0,VLOOKUP($B$2:$B$457,'依個案研判日_台北市'!$C$2:$T$13,18,0)*'各里加權風險人口'!U104/VLOOKUP($B$2:$B$457,'各區加權風險人口'!$C$2:$T$13,18,0)*5.5)</f>
        <v>0.8257063251</v>
      </c>
    </row>
    <row r="105">
      <c r="A105" s="3">
        <v>6.3000030032E10</v>
      </c>
      <c r="B105" s="4" t="s">
        <v>79</v>
      </c>
      <c r="C105" s="4" t="s">
        <v>109</v>
      </c>
      <c r="D105" s="5">
        <f>if(VLOOKUP($B$2:$B$457,'各區加權風險人口'!$C$2:$T$13,2,0)=0,0,VLOOKUP($B$2:$B$457,'依個案研判日_台北市'!$C$2:$T$13,2,0)*'各里加權風險人口'!E105/VLOOKUP($B$2:$B$457,'各區加權風險人口'!$C$2:$T$13,2,0)*5.5)</f>
        <v>0.0962321776</v>
      </c>
      <c r="E105" s="5">
        <f>if(VLOOKUP($B$2:$B$457,'各區加權風險人口'!$C$2:$T$13,3,0)=0,0,VLOOKUP($B$2:$B$457,'依個案研判日_台北市'!$C$2:$T$13,3,0)*'各里加權風險人口'!F105/VLOOKUP($B$2:$B$457,'各區加權風險人口'!$C$2:$T$13,3,0)*5.5)</f>
        <v>0.2886965328</v>
      </c>
      <c r="F105" s="5">
        <f>if(VLOOKUP($B$2:$B$457,'各區加權風險人口'!$C$2:$T$13,4,0)=0,0,VLOOKUP($B$2:$B$457,'依個案研判日_台北市'!$C$2:$T$13,4,0)*'各里加權風險人口'!G105/VLOOKUP($B$2:$B$457,'各區加權風險人口'!$C$2:$T$13,4,0)*5.5)</f>
        <v>0.5773930656</v>
      </c>
      <c r="G105" s="5">
        <f>if(VLOOKUP($B$2:$B$457,'各區加權風險人口'!$C$2:$T$13,5,0)=0,0,VLOOKUP($B$2:$B$457,'依個案研判日_台北市'!$C$2:$T$13,5,0)*'各里加權風險人口'!H105/VLOOKUP($B$2:$B$457,'各區加權風險人口'!$C$2:$T$13,5,0)*5.5)</f>
        <v>0.5773930656</v>
      </c>
      <c r="H105" s="5">
        <f>if(VLOOKUP($B$2:$B$457,'各區加權風險人口'!$C$2:$T$13,6,0)=0,0,VLOOKUP($B$2:$B$457,'依個案研判日_台北市'!$C$2:$T$13,6,0)*'各里加權風險人口'!I105/VLOOKUP($B$2:$B$457,'各區加權風險人口'!$C$2:$T$13,6,0)*5.5)</f>
        <v>0.2886965328</v>
      </c>
      <c r="I105" s="5">
        <f>if(VLOOKUP($B$2:$B$457,'各區加權風險人口'!$C$2:$T$13,7,0)=0,0,VLOOKUP($B$2:$B$457,'依個案研判日_台北市'!$C$2:$T$13,7,0)*'各里加權風險人口'!J105/VLOOKUP($B$2:$B$457,'各區加權風險人口'!$C$2:$T$13,7,0)*5.5)</f>
        <v>0.3849287104</v>
      </c>
      <c r="J105" s="5">
        <f>if(VLOOKUP($B$2:$B$457,'各區加權風險人口'!$C$2:$T$13,8,0)=0,0,VLOOKUP($B$2:$B$457,'依個案研判日_台北市'!$C$2:$T$13,8,0)*'各里加權風險人口'!K105/VLOOKUP($B$2:$B$457,'各區加權風險人口'!$C$2:$T$13,8,0)*5.5)</f>
        <v>0.1924643552</v>
      </c>
      <c r="K105" s="5">
        <f>if(VLOOKUP($B$2:$B$457,'各區加權風險人口'!$C$2:$T$13,9,0)=0,0,VLOOKUP($B$2:$B$457,'依個案研判日_台北市'!$C$2:$T$13,9,0)*'各里加權風險人口'!L105/VLOOKUP($B$2:$B$457,'各區加權風險人口'!$C$2:$T$13,9,0)*5.5)</f>
        <v>0.481160888</v>
      </c>
      <c r="L105" s="5">
        <f>if(VLOOKUP($B$2:$B$457,'各區加權風險人口'!$C$2:$T$13,10,0)=0,0,VLOOKUP($B$2:$B$457,'依個案研判日_台北市'!$C$2:$T$13,10,0)*'各里加權風險人口'!M105/VLOOKUP($B$2:$B$457,'各區加權風險人口'!$C$2:$T$13,10,0)*5.5)</f>
        <v>0.5773930656</v>
      </c>
      <c r="M105" s="5">
        <f>if(VLOOKUP($B$2:$B$457,'各區加權風險人口'!$C$2:$T$13,11,0)=0,0,VLOOKUP($B$2:$B$457,'依個案研判日_台北市'!$C$2:$T$13,11,0)*'各里加權風險人口'!N105/VLOOKUP($B$2:$B$457,'各區加權風險人口'!$C$2:$T$13,11,0)*5.5)</f>
        <v>0.3849287104</v>
      </c>
      <c r="N105" s="5">
        <f>if(VLOOKUP($B$2:$B$457,'各區加權風險人口'!$C$2:$T$13,12,0)=0,0,VLOOKUP($B$2:$B$457,'依個案研判日_台北市'!$C$2:$T$13,12,0)*'各里加權風險人口'!O105/VLOOKUP($B$2:$B$457,'各區加權風險人口'!$C$2:$T$13,12,0)*5.5)</f>
        <v>1.154786131</v>
      </c>
      <c r="O105" s="5">
        <f>if(VLOOKUP($B$2:$B$457,'各區加權風險人口'!$C$2:$T$13,13,0)=0,0,VLOOKUP($B$2:$B$457,'依個案研判日_台北市'!$C$2:$T$13,13,0)*'各里加權風險人口'!P105/VLOOKUP($B$2:$B$457,'各區加權風險人口'!$C$2:$T$13,13,0)*5.5)</f>
        <v>1.347250486</v>
      </c>
      <c r="P105" s="5">
        <f>if(VLOOKUP($B$2:$B$457,'各區加權風險人口'!$C$2:$T$13,14,0)=0,0,VLOOKUP($B$2:$B$457,'依個案研判日_台北市'!$C$2:$T$13,14,0)*'各里加權風險人口'!Q105/VLOOKUP($B$2:$B$457,'各區加權風險人口'!$C$2:$T$13,14,0)*5.5)</f>
        <v>1.732179197</v>
      </c>
      <c r="Q105" s="5">
        <f>if(VLOOKUP($B$2:$B$457,'各區加權風險人口'!$C$2:$T$13,15,0)=0,0,VLOOKUP($B$2:$B$457,'依個案研判日_台北市'!$C$2:$T$13,15,0)*'各里加權風險人口'!R105/VLOOKUP($B$2:$B$457,'各區加權風險人口'!$C$2:$T$13,15,0)*5.5)</f>
        <v>1.154786131</v>
      </c>
      <c r="R105" s="5">
        <f>if(VLOOKUP($B$2:$B$457,'各區加權風險人口'!$C$2:$T$13,16,0)=0,0,VLOOKUP($B$2:$B$457,'依個案研判日_台北市'!$C$2:$T$13,16,0)*'各里加權風險人口'!S105/VLOOKUP($B$2:$B$457,'各區加權風險人口'!$C$2:$T$13,16,0)*5.5)</f>
        <v>0.6736252432</v>
      </c>
      <c r="S105" s="5">
        <f>if(VLOOKUP($B$2:$B$457,'各區加權風險人口'!$C$2:$T$13,17,0)=0,0,VLOOKUP($B$2:$B$457,'依個案研判日_台北市'!$C$2:$T$13,17,0)*'各里加權風險人口'!T105/VLOOKUP($B$2:$B$457,'各區加權風險人口'!$C$2:$T$13,17,0)*5.5)</f>
        <v>1.539714842</v>
      </c>
      <c r="T105" s="5">
        <f>if(VLOOKUP($B$2:$B$457,'各區加權風險人口'!$C$2:$T$13,18,0)=0,0,VLOOKUP($B$2:$B$457,'依個案研判日_台北市'!$C$2:$T$13,18,0)*'各里加權風險人口'!U105/VLOOKUP($B$2:$B$457,'各區加權風險人口'!$C$2:$T$13,18,0)*5.5)</f>
        <v>0.6736252432</v>
      </c>
    </row>
    <row r="106">
      <c r="A106" s="3">
        <v>6.3000030033E10</v>
      </c>
      <c r="B106" s="4" t="s">
        <v>79</v>
      </c>
      <c r="C106" s="4" t="s">
        <v>110</v>
      </c>
      <c r="D106" s="5">
        <f>if(VLOOKUP($B$2:$B$457,'各區加權風險人口'!$C$2:$T$13,2,0)=0,0,VLOOKUP($B$2:$B$457,'依個案研判日_台北市'!$C$2:$T$13,2,0)*'各里加權風險人口'!E106/VLOOKUP($B$2:$B$457,'各區加權風險人口'!$C$2:$T$13,2,0)*5.5)</f>
        <v>0.07348084758</v>
      </c>
      <c r="E106" s="5">
        <f>if(VLOOKUP($B$2:$B$457,'各區加權風險人口'!$C$2:$T$13,3,0)=0,0,VLOOKUP($B$2:$B$457,'依個案研判日_台北市'!$C$2:$T$13,3,0)*'各里加權風險人口'!F106/VLOOKUP($B$2:$B$457,'各區加權風險人口'!$C$2:$T$13,3,0)*5.5)</f>
        <v>0.2204425427</v>
      </c>
      <c r="F106" s="5">
        <f>if(VLOOKUP($B$2:$B$457,'各區加權風險人口'!$C$2:$T$13,4,0)=0,0,VLOOKUP($B$2:$B$457,'依個案研判日_台北市'!$C$2:$T$13,4,0)*'各里加權風險人口'!G106/VLOOKUP($B$2:$B$457,'各區加權風險人口'!$C$2:$T$13,4,0)*5.5)</f>
        <v>0.4408850855</v>
      </c>
      <c r="G106" s="5">
        <f>if(VLOOKUP($B$2:$B$457,'各區加權風險人口'!$C$2:$T$13,5,0)=0,0,VLOOKUP($B$2:$B$457,'依個案研判日_台北市'!$C$2:$T$13,5,0)*'各里加權風險人口'!H106/VLOOKUP($B$2:$B$457,'各區加權風險人口'!$C$2:$T$13,5,0)*5.5)</f>
        <v>0.4408850855</v>
      </c>
      <c r="H106" s="5">
        <f>if(VLOOKUP($B$2:$B$457,'各區加權風險人口'!$C$2:$T$13,6,0)=0,0,VLOOKUP($B$2:$B$457,'依個案研判日_台北市'!$C$2:$T$13,6,0)*'各里加權風險人口'!I106/VLOOKUP($B$2:$B$457,'各區加權風險人口'!$C$2:$T$13,6,0)*5.5)</f>
        <v>0.2204425427</v>
      </c>
      <c r="I106" s="5">
        <f>if(VLOOKUP($B$2:$B$457,'各區加權風險人口'!$C$2:$T$13,7,0)=0,0,VLOOKUP($B$2:$B$457,'依個案研判日_台北市'!$C$2:$T$13,7,0)*'各里加權風險人口'!J106/VLOOKUP($B$2:$B$457,'各區加權風險人口'!$C$2:$T$13,7,0)*5.5)</f>
        <v>0.2939233903</v>
      </c>
      <c r="J106" s="5">
        <f>if(VLOOKUP($B$2:$B$457,'各區加權風險人口'!$C$2:$T$13,8,0)=0,0,VLOOKUP($B$2:$B$457,'依個案研判日_台北市'!$C$2:$T$13,8,0)*'各里加權風險人口'!K106/VLOOKUP($B$2:$B$457,'各區加權風險人口'!$C$2:$T$13,8,0)*5.5)</f>
        <v>0.1469616952</v>
      </c>
      <c r="K106" s="5">
        <f>if(VLOOKUP($B$2:$B$457,'各區加權風險人口'!$C$2:$T$13,9,0)=0,0,VLOOKUP($B$2:$B$457,'依個案研判日_台北市'!$C$2:$T$13,9,0)*'各里加權風險人口'!L106/VLOOKUP($B$2:$B$457,'各區加權風險人口'!$C$2:$T$13,9,0)*5.5)</f>
        <v>0.3674042379</v>
      </c>
      <c r="L106" s="5">
        <f>if(VLOOKUP($B$2:$B$457,'各區加權風險人口'!$C$2:$T$13,10,0)=0,0,VLOOKUP($B$2:$B$457,'依個案研判日_台北市'!$C$2:$T$13,10,0)*'各里加權風險人口'!M106/VLOOKUP($B$2:$B$457,'各區加權風險人口'!$C$2:$T$13,10,0)*5.5)</f>
        <v>0.4408850855</v>
      </c>
      <c r="M106" s="5">
        <f>if(VLOOKUP($B$2:$B$457,'各區加權風險人口'!$C$2:$T$13,11,0)=0,0,VLOOKUP($B$2:$B$457,'依個案研判日_台北市'!$C$2:$T$13,11,0)*'各里加權風險人口'!N106/VLOOKUP($B$2:$B$457,'各區加權風險人口'!$C$2:$T$13,11,0)*5.5)</f>
        <v>0.2939233903</v>
      </c>
      <c r="N106" s="5">
        <f>if(VLOOKUP($B$2:$B$457,'各區加權風險人口'!$C$2:$T$13,12,0)=0,0,VLOOKUP($B$2:$B$457,'依個案研判日_台北市'!$C$2:$T$13,12,0)*'各里加權風險人口'!O106/VLOOKUP($B$2:$B$457,'各區加權風險人口'!$C$2:$T$13,12,0)*5.5)</f>
        <v>0.881770171</v>
      </c>
      <c r="O106" s="5">
        <f>if(VLOOKUP($B$2:$B$457,'各區加權風險人口'!$C$2:$T$13,13,0)=0,0,VLOOKUP($B$2:$B$457,'依個案研判日_台北市'!$C$2:$T$13,13,0)*'各里加權風險人口'!P106/VLOOKUP($B$2:$B$457,'各區加權風險人口'!$C$2:$T$13,13,0)*5.5)</f>
        <v>1.028731866</v>
      </c>
      <c r="P106" s="5">
        <f>if(VLOOKUP($B$2:$B$457,'各區加權風險人口'!$C$2:$T$13,14,0)=0,0,VLOOKUP($B$2:$B$457,'依個案研判日_台北市'!$C$2:$T$13,14,0)*'各里加權風險人口'!Q106/VLOOKUP($B$2:$B$457,'各區加權風險人口'!$C$2:$T$13,14,0)*5.5)</f>
        <v>1.322655256</v>
      </c>
      <c r="Q106" s="5">
        <f>if(VLOOKUP($B$2:$B$457,'各區加權風險人口'!$C$2:$T$13,15,0)=0,0,VLOOKUP($B$2:$B$457,'依個案研判日_台北市'!$C$2:$T$13,15,0)*'各里加權風險人口'!R106/VLOOKUP($B$2:$B$457,'各區加權風險人口'!$C$2:$T$13,15,0)*5.5)</f>
        <v>0.881770171</v>
      </c>
      <c r="R106" s="5">
        <f>if(VLOOKUP($B$2:$B$457,'各區加權風險人口'!$C$2:$T$13,16,0)=0,0,VLOOKUP($B$2:$B$457,'依個案研判日_台北市'!$C$2:$T$13,16,0)*'各里加權風險人口'!S106/VLOOKUP($B$2:$B$457,'各區加權風險人口'!$C$2:$T$13,16,0)*5.5)</f>
        <v>0.5143659331</v>
      </c>
      <c r="S106" s="5">
        <f>if(VLOOKUP($B$2:$B$457,'各區加權風險人口'!$C$2:$T$13,17,0)=0,0,VLOOKUP($B$2:$B$457,'依個案研判日_台北市'!$C$2:$T$13,17,0)*'各里加權風險人口'!T106/VLOOKUP($B$2:$B$457,'各區加權風險人口'!$C$2:$T$13,17,0)*5.5)</f>
        <v>1.175693561</v>
      </c>
      <c r="T106" s="5">
        <f>if(VLOOKUP($B$2:$B$457,'各區加權風險人口'!$C$2:$T$13,18,0)=0,0,VLOOKUP($B$2:$B$457,'依個案研判日_台北市'!$C$2:$T$13,18,0)*'各里加權風險人口'!U106/VLOOKUP($B$2:$B$457,'各區加權風險人口'!$C$2:$T$13,18,0)*5.5)</f>
        <v>0.5143659331</v>
      </c>
    </row>
    <row r="107">
      <c r="A107" s="3">
        <v>6.3000030034E10</v>
      </c>
      <c r="B107" s="4" t="s">
        <v>79</v>
      </c>
      <c r="C107" s="4" t="s">
        <v>111</v>
      </c>
      <c r="D107" s="5">
        <f>if(VLOOKUP($B$2:$B$457,'各區加權風險人口'!$C$2:$T$13,2,0)=0,0,VLOOKUP($B$2:$B$457,'依個案研判日_台北市'!$C$2:$T$13,2,0)*'各里加權風險人口'!E107/VLOOKUP($B$2:$B$457,'各區加權風險人口'!$C$2:$T$13,2,0)*5.5)</f>
        <v>0.07950983704</v>
      </c>
      <c r="E107" s="5">
        <f>if(VLOOKUP($B$2:$B$457,'各區加權風險人口'!$C$2:$T$13,3,0)=0,0,VLOOKUP($B$2:$B$457,'依個案研判日_台北市'!$C$2:$T$13,3,0)*'各里加權風險人口'!F107/VLOOKUP($B$2:$B$457,'各區加權風險人口'!$C$2:$T$13,3,0)*5.5)</f>
        <v>0.2385295111</v>
      </c>
      <c r="F107" s="5">
        <f>if(VLOOKUP($B$2:$B$457,'各區加權風險人口'!$C$2:$T$13,4,0)=0,0,VLOOKUP($B$2:$B$457,'依個案研判日_台北市'!$C$2:$T$13,4,0)*'各里加權風險人口'!G107/VLOOKUP($B$2:$B$457,'各區加權風險人口'!$C$2:$T$13,4,0)*5.5)</f>
        <v>0.4770590222</v>
      </c>
      <c r="G107" s="5">
        <f>if(VLOOKUP($B$2:$B$457,'各區加權風險人口'!$C$2:$T$13,5,0)=0,0,VLOOKUP($B$2:$B$457,'依個案研判日_台北市'!$C$2:$T$13,5,0)*'各里加權風險人口'!H107/VLOOKUP($B$2:$B$457,'各區加權風險人口'!$C$2:$T$13,5,0)*5.5)</f>
        <v>0.4770590222</v>
      </c>
      <c r="H107" s="5">
        <f>if(VLOOKUP($B$2:$B$457,'各區加權風險人口'!$C$2:$T$13,6,0)=0,0,VLOOKUP($B$2:$B$457,'依個案研判日_台北市'!$C$2:$T$13,6,0)*'各里加權風險人口'!I107/VLOOKUP($B$2:$B$457,'各區加權風險人口'!$C$2:$T$13,6,0)*5.5)</f>
        <v>0.2385295111</v>
      </c>
      <c r="I107" s="5">
        <f>if(VLOOKUP($B$2:$B$457,'各區加權風險人口'!$C$2:$T$13,7,0)=0,0,VLOOKUP($B$2:$B$457,'依個案研判日_台北市'!$C$2:$T$13,7,0)*'各里加權風險人口'!J107/VLOOKUP($B$2:$B$457,'各區加權風險人口'!$C$2:$T$13,7,0)*5.5)</f>
        <v>0.3180393481</v>
      </c>
      <c r="J107" s="5">
        <f>if(VLOOKUP($B$2:$B$457,'各區加權風險人口'!$C$2:$T$13,8,0)=0,0,VLOOKUP($B$2:$B$457,'依個案研判日_台北市'!$C$2:$T$13,8,0)*'各里加權風險人口'!K107/VLOOKUP($B$2:$B$457,'各區加權風險人口'!$C$2:$T$13,8,0)*5.5)</f>
        <v>0.1590196741</v>
      </c>
      <c r="K107" s="5">
        <f>if(VLOOKUP($B$2:$B$457,'各區加權風險人口'!$C$2:$T$13,9,0)=0,0,VLOOKUP($B$2:$B$457,'依個案研判日_台北市'!$C$2:$T$13,9,0)*'各里加權風險人口'!L107/VLOOKUP($B$2:$B$457,'各區加權風險人口'!$C$2:$T$13,9,0)*5.5)</f>
        <v>0.3975491852</v>
      </c>
      <c r="L107" s="5">
        <f>if(VLOOKUP($B$2:$B$457,'各區加權風險人口'!$C$2:$T$13,10,0)=0,0,VLOOKUP($B$2:$B$457,'依個案研判日_台北市'!$C$2:$T$13,10,0)*'各里加權風險人口'!M107/VLOOKUP($B$2:$B$457,'各區加權風險人口'!$C$2:$T$13,10,0)*5.5)</f>
        <v>0.4770590222</v>
      </c>
      <c r="M107" s="5">
        <f>if(VLOOKUP($B$2:$B$457,'各區加權風險人口'!$C$2:$T$13,11,0)=0,0,VLOOKUP($B$2:$B$457,'依個案研判日_台北市'!$C$2:$T$13,11,0)*'各里加權風險人口'!N107/VLOOKUP($B$2:$B$457,'各區加權風險人口'!$C$2:$T$13,11,0)*5.5)</f>
        <v>0.3180393481</v>
      </c>
      <c r="N107" s="5">
        <f>if(VLOOKUP($B$2:$B$457,'各區加權風險人口'!$C$2:$T$13,12,0)=0,0,VLOOKUP($B$2:$B$457,'依個案研判日_台北市'!$C$2:$T$13,12,0)*'各里加權風險人口'!O107/VLOOKUP($B$2:$B$457,'各區加權風險人口'!$C$2:$T$13,12,0)*5.5)</f>
        <v>0.9541180444</v>
      </c>
      <c r="O107" s="5">
        <f>if(VLOOKUP($B$2:$B$457,'各區加權風險人口'!$C$2:$T$13,13,0)=0,0,VLOOKUP($B$2:$B$457,'依個案研判日_台北市'!$C$2:$T$13,13,0)*'各里加權風險人口'!P107/VLOOKUP($B$2:$B$457,'各區加權風險人口'!$C$2:$T$13,13,0)*5.5)</f>
        <v>1.113137719</v>
      </c>
      <c r="P107" s="5">
        <f>if(VLOOKUP($B$2:$B$457,'各區加權風險人口'!$C$2:$T$13,14,0)=0,0,VLOOKUP($B$2:$B$457,'依個案研判日_台北市'!$C$2:$T$13,14,0)*'各里加權風險人口'!Q107/VLOOKUP($B$2:$B$457,'各區加權風險人口'!$C$2:$T$13,14,0)*5.5)</f>
        <v>1.431177067</v>
      </c>
      <c r="Q107" s="5">
        <f>if(VLOOKUP($B$2:$B$457,'各區加權風險人口'!$C$2:$T$13,15,0)=0,0,VLOOKUP($B$2:$B$457,'依個案研判日_台北市'!$C$2:$T$13,15,0)*'各里加權風險人口'!R107/VLOOKUP($B$2:$B$457,'各區加權風險人口'!$C$2:$T$13,15,0)*5.5)</f>
        <v>0.9541180444</v>
      </c>
      <c r="R107" s="5">
        <f>if(VLOOKUP($B$2:$B$457,'各區加權風險人口'!$C$2:$T$13,16,0)=0,0,VLOOKUP($B$2:$B$457,'依個案研判日_台北市'!$C$2:$T$13,16,0)*'各里加權風險人口'!S107/VLOOKUP($B$2:$B$457,'各區加權風險人口'!$C$2:$T$13,16,0)*5.5)</f>
        <v>0.5565688593</v>
      </c>
      <c r="S107" s="5">
        <f>if(VLOOKUP($B$2:$B$457,'各區加權風險人口'!$C$2:$T$13,17,0)=0,0,VLOOKUP($B$2:$B$457,'依個案研判日_台北市'!$C$2:$T$13,17,0)*'各里加權風險人口'!T107/VLOOKUP($B$2:$B$457,'各區加權風險人口'!$C$2:$T$13,17,0)*5.5)</f>
        <v>1.272157393</v>
      </c>
      <c r="T107" s="5">
        <f>if(VLOOKUP($B$2:$B$457,'各區加權風險人口'!$C$2:$T$13,18,0)=0,0,VLOOKUP($B$2:$B$457,'依個案研判日_台北市'!$C$2:$T$13,18,0)*'各里加權風險人口'!U107/VLOOKUP($B$2:$B$457,'各區加權風險人口'!$C$2:$T$13,18,0)*5.5)</f>
        <v>0.5565688593</v>
      </c>
    </row>
    <row r="108">
      <c r="A108" s="3">
        <v>6.3000030035E10</v>
      </c>
      <c r="B108" s="4" t="s">
        <v>79</v>
      </c>
      <c r="C108" s="4" t="s">
        <v>112</v>
      </c>
      <c r="D108" s="5">
        <f>if(VLOOKUP($B$2:$B$457,'各區加權風險人口'!$C$2:$T$13,2,0)=0,0,VLOOKUP($B$2:$B$457,'依個案研判日_台北市'!$C$2:$T$13,2,0)*'各里加權風險人口'!E108/VLOOKUP($B$2:$B$457,'各區加權風險人口'!$C$2:$T$13,2,0)*5.5)</f>
        <v>0.07466357308</v>
      </c>
      <c r="E108" s="5">
        <f>if(VLOOKUP($B$2:$B$457,'各區加權風險人口'!$C$2:$T$13,3,0)=0,0,VLOOKUP($B$2:$B$457,'依個案研判日_台北市'!$C$2:$T$13,3,0)*'各里加權風險人口'!F108/VLOOKUP($B$2:$B$457,'各區加權風險人口'!$C$2:$T$13,3,0)*5.5)</f>
        <v>0.2239907192</v>
      </c>
      <c r="F108" s="5">
        <f>if(VLOOKUP($B$2:$B$457,'各區加權風險人口'!$C$2:$T$13,4,0)=0,0,VLOOKUP($B$2:$B$457,'依個案研判日_台北市'!$C$2:$T$13,4,0)*'各里加權風險人口'!G108/VLOOKUP($B$2:$B$457,'各區加權風險人口'!$C$2:$T$13,4,0)*5.5)</f>
        <v>0.4479814385</v>
      </c>
      <c r="G108" s="5">
        <f>if(VLOOKUP($B$2:$B$457,'各區加權風險人口'!$C$2:$T$13,5,0)=0,0,VLOOKUP($B$2:$B$457,'依個案研判日_台北市'!$C$2:$T$13,5,0)*'各里加權風險人口'!H108/VLOOKUP($B$2:$B$457,'各區加權風險人口'!$C$2:$T$13,5,0)*5.5)</f>
        <v>0.4479814385</v>
      </c>
      <c r="H108" s="5">
        <f>if(VLOOKUP($B$2:$B$457,'各區加權風險人口'!$C$2:$T$13,6,0)=0,0,VLOOKUP($B$2:$B$457,'依個案研判日_台北市'!$C$2:$T$13,6,0)*'各里加權風險人口'!I108/VLOOKUP($B$2:$B$457,'各區加權風險人口'!$C$2:$T$13,6,0)*5.5)</f>
        <v>0.2239907192</v>
      </c>
      <c r="I108" s="5">
        <f>if(VLOOKUP($B$2:$B$457,'各區加權風險人口'!$C$2:$T$13,7,0)=0,0,VLOOKUP($B$2:$B$457,'依個案研判日_台北市'!$C$2:$T$13,7,0)*'各里加權風險人口'!J108/VLOOKUP($B$2:$B$457,'各區加權風險人口'!$C$2:$T$13,7,0)*5.5)</f>
        <v>0.2986542923</v>
      </c>
      <c r="J108" s="5">
        <f>if(VLOOKUP($B$2:$B$457,'各區加權風險人口'!$C$2:$T$13,8,0)=0,0,VLOOKUP($B$2:$B$457,'依個案研判日_台北市'!$C$2:$T$13,8,0)*'各里加權風險人口'!K108/VLOOKUP($B$2:$B$457,'各區加權風險人口'!$C$2:$T$13,8,0)*5.5)</f>
        <v>0.1493271462</v>
      </c>
      <c r="K108" s="5">
        <f>if(VLOOKUP($B$2:$B$457,'各區加權風險人口'!$C$2:$T$13,9,0)=0,0,VLOOKUP($B$2:$B$457,'依個案研判日_台北市'!$C$2:$T$13,9,0)*'各里加權風險人口'!L108/VLOOKUP($B$2:$B$457,'各區加權風險人口'!$C$2:$T$13,9,0)*5.5)</f>
        <v>0.3733178654</v>
      </c>
      <c r="L108" s="5">
        <f>if(VLOOKUP($B$2:$B$457,'各區加權風險人口'!$C$2:$T$13,10,0)=0,0,VLOOKUP($B$2:$B$457,'依個案研判日_台北市'!$C$2:$T$13,10,0)*'各里加權風險人口'!M108/VLOOKUP($B$2:$B$457,'各區加權風險人口'!$C$2:$T$13,10,0)*5.5)</f>
        <v>0.4479814385</v>
      </c>
      <c r="M108" s="5">
        <f>if(VLOOKUP($B$2:$B$457,'各區加權風險人口'!$C$2:$T$13,11,0)=0,0,VLOOKUP($B$2:$B$457,'依個案研判日_台北市'!$C$2:$T$13,11,0)*'各里加權風險人口'!N108/VLOOKUP($B$2:$B$457,'各區加權風險人口'!$C$2:$T$13,11,0)*5.5)</f>
        <v>0.2986542923</v>
      </c>
      <c r="N108" s="5">
        <f>if(VLOOKUP($B$2:$B$457,'各區加權風險人口'!$C$2:$T$13,12,0)=0,0,VLOOKUP($B$2:$B$457,'依個案研判日_台北市'!$C$2:$T$13,12,0)*'各里加權風險人口'!O108/VLOOKUP($B$2:$B$457,'各區加權風險人口'!$C$2:$T$13,12,0)*5.5)</f>
        <v>0.8959628769</v>
      </c>
      <c r="O108" s="5">
        <f>if(VLOOKUP($B$2:$B$457,'各區加權風險人口'!$C$2:$T$13,13,0)=0,0,VLOOKUP($B$2:$B$457,'依個案研判日_台北市'!$C$2:$T$13,13,0)*'各里加權風險人口'!P108/VLOOKUP($B$2:$B$457,'各區加權風險人口'!$C$2:$T$13,13,0)*5.5)</f>
        <v>1.045290023</v>
      </c>
      <c r="P108" s="5">
        <f>if(VLOOKUP($B$2:$B$457,'各區加權風險人口'!$C$2:$T$13,14,0)=0,0,VLOOKUP($B$2:$B$457,'依個案研判日_台北市'!$C$2:$T$13,14,0)*'各里加權風險人口'!Q108/VLOOKUP($B$2:$B$457,'各區加權風險人口'!$C$2:$T$13,14,0)*5.5)</f>
        <v>1.343944315</v>
      </c>
      <c r="Q108" s="5">
        <f>if(VLOOKUP($B$2:$B$457,'各區加權風險人口'!$C$2:$T$13,15,0)=0,0,VLOOKUP($B$2:$B$457,'依個案研判日_台北市'!$C$2:$T$13,15,0)*'各里加權風險人口'!R108/VLOOKUP($B$2:$B$457,'各區加權風險人口'!$C$2:$T$13,15,0)*5.5)</f>
        <v>0.8959628769</v>
      </c>
      <c r="R108" s="5">
        <f>if(VLOOKUP($B$2:$B$457,'各區加權風險人口'!$C$2:$T$13,16,0)=0,0,VLOOKUP($B$2:$B$457,'依個案研判日_台北市'!$C$2:$T$13,16,0)*'各里加權風險人口'!S108/VLOOKUP($B$2:$B$457,'各區加權風險人口'!$C$2:$T$13,16,0)*5.5)</f>
        <v>0.5226450116</v>
      </c>
      <c r="S108" s="5">
        <f>if(VLOOKUP($B$2:$B$457,'各區加權風險人口'!$C$2:$T$13,17,0)=0,0,VLOOKUP($B$2:$B$457,'依個案研判日_台北市'!$C$2:$T$13,17,0)*'各里加權風險人口'!T108/VLOOKUP($B$2:$B$457,'各區加權風險人口'!$C$2:$T$13,17,0)*5.5)</f>
        <v>1.194617169</v>
      </c>
      <c r="T108" s="5">
        <f>if(VLOOKUP($B$2:$B$457,'各區加權風險人口'!$C$2:$T$13,18,0)=0,0,VLOOKUP($B$2:$B$457,'依個案研判日_台北市'!$C$2:$T$13,18,0)*'各里加權風險人口'!U108/VLOOKUP($B$2:$B$457,'各區加權風險人口'!$C$2:$T$13,18,0)*5.5)</f>
        <v>0.5226450116</v>
      </c>
    </row>
    <row r="109">
      <c r="A109" s="3">
        <v>6.3000030036E10</v>
      </c>
      <c r="B109" s="4" t="s">
        <v>79</v>
      </c>
      <c r="C109" s="4" t="s">
        <v>113</v>
      </c>
      <c r="D109" s="5">
        <f>if(VLOOKUP($B$2:$B$457,'各區加權風險人口'!$C$2:$T$13,2,0)=0,0,VLOOKUP($B$2:$B$457,'依個案研判日_台北市'!$C$2:$T$13,2,0)*'各里加權風險人口'!E109/VLOOKUP($B$2:$B$457,'各區加權風險人口'!$C$2:$T$13,2,0)*5.5)</f>
        <v>0.1100594285</v>
      </c>
      <c r="E109" s="5">
        <f>if(VLOOKUP($B$2:$B$457,'各區加權風險人口'!$C$2:$T$13,3,0)=0,0,VLOOKUP($B$2:$B$457,'依個案研判日_台北市'!$C$2:$T$13,3,0)*'各里加權風險人口'!F109/VLOOKUP($B$2:$B$457,'各區加權風險人口'!$C$2:$T$13,3,0)*5.5)</f>
        <v>0.3301782855</v>
      </c>
      <c r="F109" s="5">
        <f>if(VLOOKUP($B$2:$B$457,'各區加權風險人口'!$C$2:$T$13,4,0)=0,0,VLOOKUP($B$2:$B$457,'依個案研判日_台北市'!$C$2:$T$13,4,0)*'各里加權風險人口'!G109/VLOOKUP($B$2:$B$457,'各區加權風險人口'!$C$2:$T$13,4,0)*5.5)</f>
        <v>0.6603565709</v>
      </c>
      <c r="G109" s="5">
        <f>if(VLOOKUP($B$2:$B$457,'各區加權風險人口'!$C$2:$T$13,5,0)=0,0,VLOOKUP($B$2:$B$457,'依個案研判日_台北市'!$C$2:$T$13,5,0)*'各里加權風險人口'!H109/VLOOKUP($B$2:$B$457,'各區加權風險人口'!$C$2:$T$13,5,0)*5.5)</f>
        <v>0.6603565709</v>
      </c>
      <c r="H109" s="5">
        <f>if(VLOOKUP($B$2:$B$457,'各區加權風險人口'!$C$2:$T$13,6,0)=0,0,VLOOKUP($B$2:$B$457,'依個案研判日_台北市'!$C$2:$T$13,6,0)*'各里加權風險人口'!I109/VLOOKUP($B$2:$B$457,'各區加權風險人口'!$C$2:$T$13,6,0)*5.5)</f>
        <v>0.3301782855</v>
      </c>
      <c r="I109" s="5">
        <f>if(VLOOKUP($B$2:$B$457,'各區加權風險人口'!$C$2:$T$13,7,0)=0,0,VLOOKUP($B$2:$B$457,'依個案研判日_台北市'!$C$2:$T$13,7,0)*'各里加權風險人口'!J109/VLOOKUP($B$2:$B$457,'各區加權風險人口'!$C$2:$T$13,7,0)*5.5)</f>
        <v>0.4402377139</v>
      </c>
      <c r="J109" s="5">
        <f>if(VLOOKUP($B$2:$B$457,'各區加權風險人口'!$C$2:$T$13,8,0)=0,0,VLOOKUP($B$2:$B$457,'依個案研判日_台北市'!$C$2:$T$13,8,0)*'各里加權風險人口'!K109/VLOOKUP($B$2:$B$457,'各區加權風險人口'!$C$2:$T$13,8,0)*5.5)</f>
        <v>0.220118857</v>
      </c>
      <c r="K109" s="5">
        <f>if(VLOOKUP($B$2:$B$457,'各區加權風險人口'!$C$2:$T$13,9,0)=0,0,VLOOKUP($B$2:$B$457,'依個案研判日_台北市'!$C$2:$T$13,9,0)*'各里加權風險人口'!L109/VLOOKUP($B$2:$B$457,'各區加權風險人口'!$C$2:$T$13,9,0)*5.5)</f>
        <v>0.5502971424</v>
      </c>
      <c r="L109" s="5">
        <f>if(VLOOKUP($B$2:$B$457,'各區加權風險人口'!$C$2:$T$13,10,0)=0,0,VLOOKUP($B$2:$B$457,'依個案研判日_台北市'!$C$2:$T$13,10,0)*'各里加權風險人口'!M109/VLOOKUP($B$2:$B$457,'各區加權風險人口'!$C$2:$T$13,10,0)*5.5)</f>
        <v>0.6603565709</v>
      </c>
      <c r="M109" s="5">
        <f>if(VLOOKUP($B$2:$B$457,'各區加權風險人口'!$C$2:$T$13,11,0)=0,0,VLOOKUP($B$2:$B$457,'依個案研判日_台北市'!$C$2:$T$13,11,0)*'各里加權風險人口'!N109/VLOOKUP($B$2:$B$457,'各區加權風險人口'!$C$2:$T$13,11,0)*5.5)</f>
        <v>0.4402377139</v>
      </c>
      <c r="N109" s="5">
        <f>if(VLOOKUP($B$2:$B$457,'各區加權風險人口'!$C$2:$T$13,12,0)=0,0,VLOOKUP($B$2:$B$457,'依個案研判日_台北市'!$C$2:$T$13,12,0)*'各里加權風險人口'!O109/VLOOKUP($B$2:$B$457,'各區加權風險人口'!$C$2:$T$13,12,0)*5.5)</f>
        <v>1.320713142</v>
      </c>
      <c r="O109" s="5">
        <f>if(VLOOKUP($B$2:$B$457,'各區加權風險人口'!$C$2:$T$13,13,0)=0,0,VLOOKUP($B$2:$B$457,'依個案研判日_台北市'!$C$2:$T$13,13,0)*'各里加權風險人口'!P109/VLOOKUP($B$2:$B$457,'各區加權風險人口'!$C$2:$T$13,13,0)*5.5)</f>
        <v>1.540831999</v>
      </c>
      <c r="P109" s="5">
        <f>if(VLOOKUP($B$2:$B$457,'各區加權風險人口'!$C$2:$T$13,14,0)=0,0,VLOOKUP($B$2:$B$457,'依個案研判日_台北市'!$C$2:$T$13,14,0)*'各里加權風險人口'!Q109/VLOOKUP($B$2:$B$457,'各區加權風險人口'!$C$2:$T$13,14,0)*5.5)</f>
        <v>1.981069713</v>
      </c>
      <c r="Q109" s="5">
        <f>if(VLOOKUP($B$2:$B$457,'各區加權風險人口'!$C$2:$T$13,15,0)=0,0,VLOOKUP($B$2:$B$457,'依個案研判日_台北市'!$C$2:$T$13,15,0)*'各里加權風險人口'!R109/VLOOKUP($B$2:$B$457,'各區加權風險人口'!$C$2:$T$13,15,0)*5.5)</f>
        <v>1.320713142</v>
      </c>
      <c r="R109" s="5">
        <f>if(VLOOKUP($B$2:$B$457,'各區加權風險人口'!$C$2:$T$13,16,0)=0,0,VLOOKUP($B$2:$B$457,'依個案研判日_台北市'!$C$2:$T$13,16,0)*'各里加權風險人口'!S109/VLOOKUP($B$2:$B$457,'各區加權風險人口'!$C$2:$T$13,16,0)*5.5)</f>
        <v>0.7704159994</v>
      </c>
      <c r="S109" s="5">
        <f>if(VLOOKUP($B$2:$B$457,'各區加權風險人口'!$C$2:$T$13,17,0)=0,0,VLOOKUP($B$2:$B$457,'依個案研判日_台北市'!$C$2:$T$13,17,0)*'各里加權風險人口'!T109/VLOOKUP($B$2:$B$457,'各區加權風險人口'!$C$2:$T$13,17,0)*5.5)</f>
        <v>1.760950856</v>
      </c>
      <c r="T109" s="5">
        <f>if(VLOOKUP($B$2:$B$457,'各區加權風險人口'!$C$2:$T$13,18,0)=0,0,VLOOKUP($B$2:$B$457,'依個案研判日_台北市'!$C$2:$T$13,18,0)*'各里加權風險人口'!U109/VLOOKUP($B$2:$B$457,'各區加權風險人口'!$C$2:$T$13,18,0)*5.5)</f>
        <v>0.7704159994</v>
      </c>
    </row>
    <row r="110">
      <c r="A110" s="3">
        <v>6.3000030037E10</v>
      </c>
      <c r="B110" s="4" t="s">
        <v>79</v>
      </c>
      <c r="C110" s="4" t="s">
        <v>114</v>
      </c>
      <c r="D110" s="5">
        <f>if(VLOOKUP($B$2:$B$457,'各區加權風險人口'!$C$2:$T$13,2,0)=0,0,VLOOKUP($B$2:$B$457,'依個案研判日_台北市'!$C$2:$T$13,2,0)*'各里加權風險人口'!E110/VLOOKUP($B$2:$B$457,'各區加權風險人口'!$C$2:$T$13,2,0)*5.5)</f>
        <v>0.1281888962</v>
      </c>
      <c r="E110" s="5">
        <f>if(VLOOKUP($B$2:$B$457,'各區加權風險人口'!$C$2:$T$13,3,0)=0,0,VLOOKUP($B$2:$B$457,'依個案研判日_台北市'!$C$2:$T$13,3,0)*'各里加權風險人口'!F110/VLOOKUP($B$2:$B$457,'各區加權風險人口'!$C$2:$T$13,3,0)*5.5)</f>
        <v>0.3845666887</v>
      </c>
      <c r="F110" s="5">
        <f>if(VLOOKUP($B$2:$B$457,'各區加權風險人口'!$C$2:$T$13,4,0)=0,0,VLOOKUP($B$2:$B$457,'依個案研判日_台北市'!$C$2:$T$13,4,0)*'各里加權風險人口'!G110/VLOOKUP($B$2:$B$457,'各區加權風險人口'!$C$2:$T$13,4,0)*5.5)</f>
        <v>0.7691333774</v>
      </c>
      <c r="G110" s="5">
        <f>if(VLOOKUP($B$2:$B$457,'各區加權風險人口'!$C$2:$T$13,5,0)=0,0,VLOOKUP($B$2:$B$457,'依個案研判日_台北市'!$C$2:$T$13,5,0)*'各里加權風險人口'!H110/VLOOKUP($B$2:$B$457,'各區加權風險人口'!$C$2:$T$13,5,0)*5.5)</f>
        <v>0.7691333774</v>
      </c>
      <c r="H110" s="5">
        <f>if(VLOOKUP($B$2:$B$457,'各區加權風險人口'!$C$2:$T$13,6,0)=0,0,VLOOKUP($B$2:$B$457,'依個案研判日_台北市'!$C$2:$T$13,6,0)*'各里加權風險人口'!I110/VLOOKUP($B$2:$B$457,'各區加權風險人口'!$C$2:$T$13,6,0)*5.5)</f>
        <v>0.3845666887</v>
      </c>
      <c r="I110" s="5">
        <f>if(VLOOKUP($B$2:$B$457,'各區加權風險人口'!$C$2:$T$13,7,0)=0,0,VLOOKUP($B$2:$B$457,'依個案研判日_台北市'!$C$2:$T$13,7,0)*'各里加權風險人口'!J110/VLOOKUP($B$2:$B$457,'各區加權風險人口'!$C$2:$T$13,7,0)*5.5)</f>
        <v>0.512755585</v>
      </c>
      <c r="J110" s="5">
        <f>if(VLOOKUP($B$2:$B$457,'各區加權風險人口'!$C$2:$T$13,8,0)=0,0,VLOOKUP($B$2:$B$457,'依個案研判日_台北市'!$C$2:$T$13,8,0)*'各里加權風險人口'!K110/VLOOKUP($B$2:$B$457,'各區加權風險人口'!$C$2:$T$13,8,0)*5.5)</f>
        <v>0.2563777925</v>
      </c>
      <c r="K110" s="5">
        <f>if(VLOOKUP($B$2:$B$457,'各區加權風險人口'!$C$2:$T$13,9,0)=0,0,VLOOKUP($B$2:$B$457,'依個案研判日_台北市'!$C$2:$T$13,9,0)*'各里加權風險人口'!L110/VLOOKUP($B$2:$B$457,'各區加權風險人口'!$C$2:$T$13,9,0)*5.5)</f>
        <v>0.6409444812</v>
      </c>
      <c r="L110" s="5">
        <f>if(VLOOKUP($B$2:$B$457,'各區加權風險人口'!$C$2:$T$13,10,0)=0,0,VLOOKUP($B$2:$B$457,'依個案研判日_台北市'!$C$2:$T$13,10,0)*'各里加權風險人口'!M110/VLOOKUP($B$2:$B$457,'各區加權風險人口'!$C$2:$T$13,10,0)*5.5)</f>
        <v>0.7691333774</v>
      </c>
      <c r="M110" s="5">
        <f>if(VLOOKUP($B$2:$B$457,'各區加權風險人口'!$C$2:$T$13,11,0)=0,0,VLOOKUP($B$2:$B$457,'依個案研判日_台北市'!$C$2:$T$13,11,0)*'各里加權風險人口'!N110/VLOOKUP($B$2:$B$457,'各區加權風險人口'!$C$2:$T$13,11,0)*5.5)</f>
        <v>0.512755585</v>
      </c>
      <c r="N110" s="5">
        <f>if(VLOOKUP($B$2:$B$457,'各區加權風險人口'!$C$2:$T$13,12,0)=0,0,VLOOKUP($B$2:$B$457,'依個案研判日_台北市'!$C$2:$T$13,12,0)*'各里加權風險人口'!O110/VLOOKUP($B$2:$B$457,'各區加權風險人口'!$C$2:$T$13,12,0)*5.5)</f>
        <v>1.538266755</v>
      </c>
      <c r="O110" s="5">
        <f>if(VLOOKUP($B$2:$B$457,'各區加權風險人口'!$C$2:$T$13,13,0)=0,0,VLOOKUP($B$2:$B$457,'依個案研判日_台北市'!$C$2:$T$13,13,0)*'各里加權風險人口'!P110/VLOOKUP($B$2:$B$457,'各區加權風險人口'!$C$2:$T$13,13,0)*5.5)</f>
        <v>1.794644547</v>
      </c>
      <c r="P110" s="5">
        <f>if(VLOOKUP($B$2:$B$457,'各區加權風險人口'!$C$2:$T$13,14,0)=0,0,VLOOKUP($B$2:$B$457,'依個案研判日_台北市'!$C$2:$T$13,14,0)*'各里加權風險人口'!Q110/VLOOKUP($B$2:$B$457,'各區加權風險人口'!$C$2:$T$13,14,0)*5.5)</f>
        <v>2.307400132</v>
      </c>
      <c r="Q110" s="5">
        <f>if(VLOOKUP($B$2:$B$457,'各區加權風險人口'!$C$2:$T$13,15,0)=0,0,VLOOKUP($B$2:$B$457,'依個案研判日_台北市'!$C$2:$T$13,15,0)*'各里加權風險人口'!R110/VLOOKUP($B$2:$B$457,'各區加權風險人口'!$C$2:$T$13,15,0)*5.5)</f>
        <v>1.538266755</v>
      </c>
      <c r="R110" s="5">
        <f>if(VLOOKUP($B$2:$B$457,'各區加權風險人口'!$C$2:$T$13,16,0)=0,0,VLOOKUP($B$2:$B$457,'依個案研判日_台北市'!$C$2:$T$13,16,0)*'各里加權風險人口'!S110/VLOOKUP($B$2:$B$457,'各區加權風險人口'!$C$2:$T$13,16,0)*5.5)</f>
        <v>0.8973222737</v>
      </c>
      <c r="S110" s="5">
        <f>if(VLOOKUP($B$2:$B$457,'各區加權風險人口'!$C$2:$T$13,17,0)=0,0,VLOOKUP($B$2:$B$457,'依個案研判日_台北市'!$C$2:$T$13,17,0)*'各里加權風險人口'!T110/VLOOKUP($B$2:$B$457,'各區加權風險人口'!$C$2:$T$13,17,0)*5.5)</f>
        <v>2.05102234</v>
      </c>
      <c r="T110" s="5">
        <f>if(VLOOKUP($B$2:$B$457,'各區加權風險人口'!$C$2:$T$13,18,0)=0,0,VLOOKUP($B$2:$B$457,'依個案研判日_台北市'!$C$2:$T$13,18,0)*'各里加權風險人口'!U110/VLOOKUP($B$2:$B$457,'各區加權風險人口'!$C$2:$T$13,18,0)*5.5)</f>
        <v>0.8973222737</v>
      </c>
    </row>
    <row r="111">
      <c r="A111" s="3">
        <v>6.3000030038E10</v>
      </c>
      <c r="B111" s="4" t="s">
        <v>79</v>
      </c>
      <c r="C111" s="4" t="s">
        <v>115</v>
      </c>
      <c r="D111" s="5">
        <f>if(VLOOKUP($B$2:$B$457,'各區加權風險人口'!$C$2:$T$13,2,0)=0,0,VLOOKUP($B$2:$B$457,'依個案研判日_台北市'!$C$2:$T$13,2,0)*'各里加權風險人口'!E111/VLOOKUP($B$2:$B$457,'各區加權風險人口'!$C$2:$T$13,2,0)*5.5)</f>
        <v>0.06590052704</v>
      </c>
      <c r="E111" s="5">
        <f>if(VLOOKUP($B$2:$B$457,'各區加權風險人口'!$C$2:$T$13,3,0)=0,0,VLOOKUP($B$2:$B$457,'依個案研判日_台北市'!$C$2:$T$13,3,0)*'各里加權風險人口'!F111/VLOOKUP($B$2:$B$457,'各區加權風險人口'!$C$2:$T$13,3,0)*5.5)</f>
        <v>0.1977015811</v>
      </c>
      <c r="F111" s="5">
        <f>if(VLOOKUP($B$2:$B$457,'各區加權風險人口'!$C$2:$T$13,4,0)=0,0,VLOOKUP($B$2:$B$457,'依個案研判日_台北市'!$C$2:$T$13,4,0)*'各里加權風險人口'!G111/VLOOKUP($B$2:$B$457,'各區加權風險人口'!$C$2:$T$13,4,0)*5.5)</f>
        <v>0.3954031622</v>
      </c>
      <c r="G111" s="5">
        <f>if(VLOOKUP($B$2:$B$457,'各區加權風險人口'!$C$2:$T$13,5,0)=0,0,VLOOKUP($B$2:$B$457,'依個案研判日_台北市'!$C$2:$T$13,5,0)*'各里加權風險人口'!H111/VLOOKUP($B$2:$B$457,'各區加權風險人口'!$C$2:$T$13,5,0)*5.5)</f>
        <v>0.3954031622</v>
      </c>
      <c r="H111" s="5">
        <f>if(VLOOKUP($B$2:$B$457,'各區加權風險人口'!$C$2:$T$13,6,0)=0,0,VLOOKUP($B$2:$B$457,'依個案研判日_台北市'!$C$2:$T$13,6,0)*'各里加權風險人口'!I111/VLOOKUP($B$2:$B$457,'各區加權風險人口'!$C$2:$T$13,6,0)*5.5)</f>
        <v>0.1977015811</v>
      </c>
      <c r="I111" s="5">
        <f>if(VLOOKUP($B$2:$B$457,'各區加權風險人口'!$C$2:$T$13,7,0)=0,0,VLOOKUP($B$2:$B$457,'依個案研判日_台北市'!$C$2:$T$13,7,0)*'各里加權風險人口'!J111/VLOOKUP($B$2:$B$457,'各區加權風險人口'!$C$2:$T$13,7,0)*5.5)</f>
        <v>0.2636021082</v>
      </c>
      <c r="J111" s="5">
        <f>if(VLOOKUP($B$2:$B$457,'各區加權風險人口'!$C$2:$T$13,8,0)=0,0,VLOOKUP($B$2:$B$457,'依個案研判日_台北市'!$C$2:$T$13,8,0)*'各里加權風險人口'!K111/VLOOKUP($B$2:$B$457,'各區加權風險人口'!$C$2:$T$13,8,0)*5.5)</f>
        <v>0.1318010541</v>
      </c>
      <c r="K111" s="5">
        <f>if(VLOOKUP($B$2:$B$457,'各區加權風險人口'!$C$2:$T$13,9,0)=0,0,VLOOKUP($B$2:$B$457,'依個案研判日_台北市'!$C$2:$T$13,9,0)*'各里加權風險人口'!L111/VLOOKUP($B$2:$B$457,'各區加權風險人口'!$C$2:$T$13,9,0)*5.5)</f>
        <v>0.3295026352</v>
      </c>
      <c r="L111" s="5">
        <f>if(VLOOKUP($B$2:$B$457,'各區加權風險人口'!$C$2:$T$13,10,0)=0,0,VLOOKUP($B$2:$B$457,'依個案研判日_台北市'!$C$2:$T$13,10,0)*'各里加權風險人口'!M111/VLOOKUP($B$2:$B$457,'各區加權風險人口'!$C$2:$T$13,10,0)*5.5)</f>
        <v>0.3954031622</v>
      </c>
      <c r="M111" s="5">
        <f>if(VLOOKUP($B$2:$B$457,'各區加權風險人口'!$C$2:$T$13,11,0)=0,0,VLOOKUP($B$2:$B$457,'依個案研判日_台北市'!$C$2:$T$13,11,0)*'各里加權風險人口'!N111/VLOOKUP($B$2:$B$457,'各區加權風險人口'!$C$2:$T$13,11,0)*5.5)</f>
        <v>0.2636021082</v>
      </c>
      <c r="N111" s="5">
        <f>if(VLOOKUP($B$2:$B$457,'各區加權風險人口'!$C$2:$T$13,12,0)=0,0,VLOOKUP($B$2:$B$457,'依個案研判日_台北市'!$C$2:$T$13,12,0)*'各里加權風險人口'!O111/VLOOKUP($B$2:$B$457,'各區加權風險人口'!$C$2:$T$13,12,0)*5.5)</f>
        <v>0.7908063245</v>
      </c>
      <c r="O111" s="5">
        <f>if(VLOOKUP($B$2:$B$457,'各區加權風險人口'!$C$2:$T$13,13,0)=0,0,VLOOKUP($B$2:$B$457,'依個案研判日_台北市'!$C$2:$T$13,13,0)*'各里加權風險人口'!P111/VLOOKUP($B$2:$B$457,'各區加權風險人口'!$C$2:$T$13,13,0)*5.5)</f>
        <v>0.9226073786</v>
      </c>
      <c r="P111" s="5">
        <f>if(VLOOKUP($B$2:$B$457,'各區加權風險人口'!$C$2:$T$13,14,0)=0,0,VLOOKUP($B$2:$B$457,'依個案研判日_台北市'!$C$2:$T$13,14,0)*'各里加權風險人口'!Q111/VLOOKUP($B$2:$B$457,'各區加權風險人口'!$C$2:$T$13,14,0)*5.5)</f>
        <v>1.186209487</v>
      </c>
      <c r="Q111" s="5">
        <f>if(VLOOKUP($B$2:$B$457,'各區加權風險人口'!$C$2:$T$13,15,0)=0,0,VLOOKUP($B$2:$B$457,'依個案研判日_台北市'!$C$2:$T$13,15,0)*'各里加權風險人口'!R111/VLOOKUP($B$2:$B$457,'各區加權風險人口'!$C$2:$T$13,15,0)*5.5)</f>
        <v>0.7908063245</v>
      </c>
      <c r="R111" s="5">
        <f>if(VLOOKUP($B$2:$B$457,'各區加權風險人口'!$C$2:$T$13,16,0)=0,0,VLOOKUP($B$2:$B$457,'依個案研判日_台北市'!$C$2:$T$13,16,0)*'各里加權風險人口'!S111/VLOOKUP($B$2:$B$457,'各區加權風險人口'!$C$2:$T$13,16,0)*5.5)</f>
        <v>0.4613036893</v>
      </c>
      <c r="S111" s="5">
        <f>if(VLOOKUP($B$2:$B$457,'各區加權風險人口'!$C$2:$T$13,17,0)=0,0,VLOOKUP($B$2:$B$457,'依個案研判日_台北市'!$C$2:$T$13,17,0)*'各里加權風險人口'!T111/VLOOKUP($B$2:$B$457,'各區加權風險人口'!$C$2:$T$13,17,0)*5.5)</f>
        <v>1.054408433</v>
      </c>
      <c r="T111" s="5">
        <f>if(VLOOKUP($B$2:$B$457,'各區加權風險人口'!$C$2:$T$13,18,0)=0,0,VLOOKUP($B$2:$B$457,'依個案研判日_台北市'!$C$2:$T$13,18,0)*'各里加權風險人口'!U111/VLOOKUP($B$2:$B$457,'各區加權風險人口'!$C$2:$T$13,18,0)*5.5)</f>
        <v>0.4613036893</v>
      </c>
    </row>
    <row r="112">
      <c r="A112" s="3">
        <v>6.3000030039E10</v>
      </c>
      <c r="B112" s="4" t="s">
        <v>79</v>
      </c>
      <c r="C112" s="4" t="s">
        <v>116</v>
      </c>
      <c r="D112" s="5">
        <f>if(VLOOKUP($B$2:$B$457,'各區加權風險人口'!$C$2:$T$13,2,0)=0,0,VLOOKUP($B$2:$B$457,'依個案研判日_台北市'!$C$2:$T$13,2,0)*'各里加權風險人口'!E112/VLOOKUP($B$2:$B$457,'各區加權風險人口'!$C$2:$T$13,2,0)*5.5)</f>
        <v>0.03561608194</v>
      </c>
      <c r="E112" s="5">
        <f>if(VLOOKUP($B$2:$B$457,'各區加權風險人口'!$C$2:$T$13,3,0)=0,0,VLOOKUP($B$2:$B$457,'依個案研判日_台北市'!$C$2:$T$13,3,0)*'各里加權風險人口'!F112/VLOOKUP($B$2:$B$457,'各區加權風險人口'!$C$2:$T$13,3,0)*5.5)</f>
        <v>0.1068482458</v>
      </c>
      <c r="F112" s="5">
        <f>if(VLOOKUP($B$2:$B$457,'各區加權風險人口'!$C$2:$T$13,4,0)=0,0,VLOOKUP($B$2:$B$457,'依個案研判日_台北市'!$C$2:$T$13,4,0)*'各里加權風險人口'!G112/VLOOKUP($B$2:$B$457,'各區加權風險人口'!$C$2:$T$13,4,0)*5.5)</f>
        <v>0.2136964916</v>
      </c>
      <c r="G112" s="5">
        <f>if(VLOOKUP($B$2:$B$457,'各區加權風險人口'!$C$2:$T$13,5,0)=0,0,VLOOKUP($B$2:$B$457,'依個案研判日_台北市'!$C$2:$T$13,5,0)*'各里加權風險人口'!H112/VLOOKUP($B$2:$B$457,'各區加權風險人口'!$C$2:$T$13,5,0)*5.5)</f>
        <v>0.2136964916</v>
      </c>
      <c r="H112" s="5">
        <f>if(VLOOKUP($B$2:$B$457,'各區加權風險人口'!$C$2:$T$13,6,0)=0,0,VLOOKUP($B$2:$B$457,'依個案研判日_台北市'!$C$2:$T$13,6,0)*'各里加權風險人口'!I112/VLOOKUP($B$2:$B$457,'各區加權風險人口'!$C$2:$T$13,6,0)*5.5)</f>
        <v>0.1068482458</v>
      </c>
      <c r="I112" s="5">
        <f>if(VLOOKUP($B$2:$B$457,'各區加權風險人口'!$C$2:$T$13,7,0)=0,0,VLOOKUP($B$2:$B$457,'依個案研判日_台北市'!$C$2:$T$13,7,0)*'各里加權風險人口'!J112/VLOOKUP($B$2:$B$457,'各區加權風險人口'!$C$2:$T$13,7,0)*5.5)</f>
        <v>0.1424643278</v>
      </c>
      <c r="J112" s="5">
        <f>if(VLOOKUP($B$2:$B$457,'各區加權風險人口'!$C$2:$T$13,8,0)=0,0,VLOOKUP($B$2:$B$457,'依個案研判日_台北市'!$C$2:$T$13,8,0)*'各里加權風險人口'!K112/VLOOKUP($B$2:$B$457,'各區加權風險人口'!$C$2:$T$13,8,0)*5.5)</f>
        <v>0.07123216388</v>
      </c>
      <c r="K112" s="5">
        <f>if(VLOOKUP($B$2:$B$457,'各區加權風險人口'!$C$2:$T$13,9,0)=0,0,VLOOKUP($B$2:$B$457,'依個案研判日_台北市'!$C$2:$T$13,9,0)*'各里加權風險人口'!L112/VLOOKUP($B$2:$B$457,'各區加權風險人口'!$C$2:$T$13,9,0)*5.5)</f>
        <v>0.1780804097</v>
      </c>
      <c r="L112" s="5">
        <f>if(VLOOKUP($B$2:$B$457,'各區加權風險人口'!$C$2:$T$13,10,0)=0,0,VLOOKUP($B$2:$B$457,'依個案研判日_台北市'!$C$2:$T$13,10,0)*'各里加權風險人口'!M112/VLOOKUP($B$2:$B$457,'各區加權風險人口'!$C$2:$T$13,10,0)*5.5)</f>
        <v>0.2136964916</v>
      </c>
      <c r="M112" s="5">
        <f>if(VLOOKUP($B$2:$B$457,'各區加權風險人口'!$C$2:$T$13,11,0)=0,0,VLOOKUP($B$2:$B$457,'依個案研判日_台北市'!$C$2:$T$13,11,0)*'各里加權風險人口'!N112/VLOOKUP($B$2:$B$457,'各區加權風險人口'!$C$2:$T$13,11,0)*5.5)</f>
        <v>0.1424643278</v>
      </c>
      <c r="N112" s="5">
        <f>if(VLOOKUP($B$2:$B$457,'各區加權風險人口'!$C$2:$T$13,12,0)=0,0,VLOOKUP($B$2:$B$457,'依個案研判日_台北市'!$C$2:$T$13,12,0)*'各里加權風險人口'!O112/VLOOKUP($B$2:$B$457,'各區加權風險人口'!$C$2:$T$13,12,0)*5.5)</f>
        <v>0.4273929833</v>
      </c>
      <c r="O112" s="5">
        <f>if(VLOOKUP($B$2:$B$457,'各區加權風險人口'!$C$2:$T$13,13,0)=0,0,VLOOKUP($B$2:$B$457,'依個案研判日_台北市'!$C$2:$T$13,13,0)*'各里加權風險人口'!P112/VLOOKUP($B$2:$B$457,'各區加權風險人口'!$C$2:$T$13,13,0)*5.5)</f>
        <v>0.4986251472</v>
      </c>
      <c r="P112" s="5">
        <f>if(VLOOKUP($B$2:$B$457,'各區加權風險人口'!$C$2:$T$13,14,0)=0,0,VLOOKUP($B$2:$B$457,'依個案研判日_台北市'!$C$2:$T$13,14,0)*'各里加權風險人口'!Q112/VLOOKUP($B$2:$B$457,'各區加權風險人口'!$C$2:$T$13,14,0)*5.5)</f>
        <v>0.6410894749</v>
      </c>
      <c r="Q112" s="5">
        <f>if(VLOOKUP($B$2:$B$457,'各區加權風險人口'!$C$2:$T$13,15,0)=0,0,VLOOKUP($B$2:$B$457,'依個案研判日_台北市'!$C$2:$T$13,15,0)*'各里加權風險人口'!R112/VLOOKUP($B$2:$B$457,'各區加權風險人口'!$C$2:$T$13,15,0)*5.5)</f>
        <v>0.4273929833</v>
      </c>
      <c r="R112" s="5">
        <f>if(VLOOKUP($B$2:$B$457,'各區加權風險人口'!$C$2:$T$13,16,0)=0,0,VLOOKUP($B$2:$B$457,'依個案研判日_台北市'!$C$2:$T$13,16,0)*'各里加權風險人口'!S112/VLOOKUP($B$2:$B$457,'各區加權風險人口'!$C$2:$T$13,16,0)*5.5)</f>
        <v>0.2493125736</v>
      </c>
      <c r="S112" s="5">
        <f>if(VLOOKUP($B$2:$B$457,'各區加權風險人口'!$C$2:$T$13,17,0)=0,0,VLOOKUP($B$2:$B$457,'依個案研判日_台北市'!$C$2:$T$13,17,0)*'各里加權風險人口'!T112/VLOOKUP($B$2:$B$457,'各區加權風險人口'!$C$2:$T$13,17,0)*5.5)</f>
        <v>0.5698573111</v>
      </c>
      <c r="T112" s="5">
        <f>if(VLOOKUP($B$2:$B$457,'各區加權風險人口'!$C$2:$T$13,18,0)=0,0,VLOOKUP($B$2:$B$457,'依個案研判日_台北市'!$C$2:$T$13,18,0)*'各里加權風險人口'!U112/VLOOKUP($B$2:$B$457,'各區加權風險人口'!$C$2:$T$13,18,0)*5.5)</f>
        <v>0.2493125736</v>
      </c>
    </row>
    <row r="113">
      <c r="A113" s="3">
        <v>6.300003004E10</v>
      </c>
      <c r="B113" s="4" t="s">
        <v>79</v>
      </c>
      <c r="C113" s="4" t="s">
        <v>117</v>
      </c>
      <c r="D113" s="5">
        <f>if(VLOOKUP($B$2:$B$457,'各區加權風險人口'!$C$2:$T$13,2,0)=0,0,VLOOKUP($B$2:$B$457,'依個案研判日_台北市'!$C$2:$T$13,2,0)*'各里加權風險人口'!E113/VLOOKUP($B$2:$B$457,'各區加權風險人口'!$C$2:$T$13,2,0)*5.5)</f>
        <v>0.1834957559</v>
      </c>
      <c r="E113" s="5">
        <f>if(VLOOKUP($B$2:$B$457,'各區加權風險人口'!$C$2:$T$13,3,0)=0,0,VLOOKUP($B$2:$B$457,'依個案研判日_台北市'!$C$2:$T$13,3,0)*'各里加權風險人口'!F113/VLOOKUP($B$2:$B$457,'各區加權風險人口'!$C$2:$T$13,3,0)*5.5)</f>
        <v>0.5504872678</v>
      </c>
      <c r="F113" s="5">
        <f>if(VLOOKUP($B$2:$B$457,'各區加權風險人口'!$C$2:$T$13,4,0)=0,0,VLOOKUP($B$2:$B$457,'依個案研判日_台北市'!$C$2:$T$13,4,0)*'各里加權風險人口'!G113/VLOOKUP($B$2:$B$457,'各區加權風險人口'!$C$2:$T$13,4,0)*5.5)</f>
        <v>1.100974536</v>
      </c>
      <c r="G113" s="5">
        <f>if(VLOOKUP($B$2:$B$457,'各區加權風險人口'!$C$2:$T$13,5,0)=0,0,VLOOKUP($B$2:$B$457,'依個案研判日_台北市'!$C$2:$T$13,5,0)*'各里加權風險人口'!H113/VLOOKUP($B$2:$B$457,'各區加權風險人口'!$C$2:$T$13,5,0)*5.5)</f>
        <v>1.100974536</v>
      </c>
      <c r="H113" s="5">
        <f>if(VLOOKUP($B$2:$B$457,'各區加權風險人口'!$C$2:$T$13,6,0)=0,0,VLOOKUP($B$2:$B$457,'依個案研判日_台北市'!$C$2:$T$13,6,0)*'各里加權風險人口'!I113/VLOOKUP($B$2:$B$457,'各區加權風險人口'!$C$2:$T$13,6,0)*5.5)</f>
        <v>0.5504872678</v>
      </c>
      <c r="I113" s="5">
        <f>if(VLOOKUP($B$2:$B$457,'各區加權風險人口'!$C$2:$T$13,7,0)=0,0,VLOOKUP($B$2:$B$457,'依個案研判日_台北市'!$C$2:$T$13,7,0)*'各里加權風險人口'!J113/VLOOKUP($B$2:$B$457,'各區加權風險人口'!$C$2:$T$13,7,0)*5.5)</f>
        <v>0.7339830237</v>
      </c>
      <c r="J113" s="5">
        <f>if(VLOOKUP($B$2:$B$457,'各區加權風險人口'!$C$2:$T$13,8,0)=0,0,VLOOKUP($B$2:$B$457,'依個案研判日_台北市'!$C$2:$T$13,8,0)*'各里加權風險人口'!K113/VLOOKUP($B$2:$B$457,'各區加權風險人口'!$C$2:$T$13,8,0)*5.5)</f>
        <v>0.3669915118</v>
      </c>
      <c r="K113" s="5">
        <f>if(VLOOKUP($B$2:$B$457,'各區加權風險人口'!$C$2:$T$13,9,0)=0,0,VLOOKUP($B$2:$B$457,'依個案研判日_台北市'!$C$2:$T$13,9,0)*'各里加權風險人口'!L113/VLOOKUP($B$2:$B$457,'各區加權風險人口'!$C$2:$T$13,9,0)*5.5)</f>
        <v>0.9174787796</v>
      </c>
      <c r="L113" s="5">
        <f>if(VLOOKUP($B$2:$B$457,'各區加權風險人口'!$C$2:$T$13,10,0)=0,0,VLOOKUP($B$2:$B$457,'依個案研判日_台北市'!$C$2:$T$13,10,0)*'各里加權風險人口'!M113/VLOOKUP($B$2:$B$457,'各區加權風險人口'!$C$2:$T$13,10,0)*5.5)</f>
        <v>1.100974536</v>
      </c>
      <c r="M113" s="5">
        <f>if(VLOOKUP($B$2:$B$457,'各區加權風險人口'!$C$2:$T$13,11,0)=0,0,VLOOKUP($B$2:$B$457,'依個案研判日_台北市'!$C$2:$T$13,11,0)*'各里加權風險人口'!N113/VLOOKUP($B$2:$B$457,'各區加權風險人口'!$C$2:$T$13,11,0)*5.5)</f>
        <v>0.7339830237</v>
      </c>
      <c r="N113" s="5">
        <f>if(VLOOKUP($B$2:$B$457,'各區加權風險人口'!$C$2:$T$13,12,0)=0,0,VLOOKUP($B$2:$B$457,'依個案研判日_台北市'!$C$2:$T$13,12,0)*'各里加權風險人口'!O113/VLOOKUP($B$2:$B$457,'各區加權風險人口'!$C$2:$T$13,12,0)*5.5)</f>
        <v>2.201949071</v>
      </c>
      <c r="O113" s="5">
        <f>if(VLOOKUP($B$2:$B$457,'各區加權風險人口'!$C$2:$T$13,13,0)=0,0,VLOOKUP($B$2:$B$457,'依個案研判日_台北市'!$C$2:$T$13,13,0)*'各里加權風險人口'!P113/VLOOKUP($B$2:$B$457,'各區加權風險人口'!$C$2:$T$13,13,0)*5.5)</f>
        <v>2.568940583</v>
      </c>
      <c r="P113" s="5">
        <f>if(VLOOKUP($B$2:$B$457,'各區加權風險人口'!$C$2:$T$13,14,0)=0,0,VLOOKUP($B$2:$B$457,'依個案研判日_台北市'!$C$2:$T$13,14,0)*'各里加權風險人口'!Q113/VLOOKUP($B$2:$B$457,'各區加權風險人口'!$C$2:$T$13,14,0)*5.5)</f>
        <v>3.302923607</v>
      </c>
      <c r="Q113" s="5">
        <f>if(VLOOKUP($B$2:$B$457,'各區加權風險人口'!$C$2:$T$13,15,0)=0,0,VLOOKUP($B$2:$B$457,'依個案研判日_台北市'!$C$2:$T$13,15,0)*'各里加權風險人口'!R113/VLOOKUP($B$2:$B$457,'各區加權風險人口'!$C$2:$T$13,15,0)*5.5)</f>
        <v>2.201949071</v>
      </c>
      <c r="R113" s="5">
        <f>if(VLOOKUP($B$2:$B$457,'各區加權風險人口'!$C$2:$T$13,16,0)=0,0,VLOOKUP($B$2:$B$457,'依個案研判日_台北市'!$C$2:$T$13,16,0)*'各里加權風險人口'!S113/VLOOKUP($B$2:$B$457,'各區加權風險人口'!$C$2:$T$13,16,0)*5.5)</f>
        <v>1.284470291</v>
      </c>
      <c r="S113" s="5">
        <f>if(VLOOKUP($B$2:$B$457,'各區加權風險人口'!$C$2:$T$13,17,0)=0,0,VLOOKUP($B$2:$B$457,'依個案研判日_台北市'!$C$2:$T$13,17,0)*'各里加權風險人口'!T113/VLOOKUP($B$2:$B$457,'各區加權風險人口'!$C$2:$T$13,17,0)*5.5)</f>
        <v>2.935932095</v>
      </c>
      <c r="T113" s="5">
        <f>if(VLOOKUP($B$2:$B$457,'各區加權風險人口'!$C$2:$T$13,18,0)=0,0,VLOOKUP($B$2:$B$457,'依個案研判日_台北市'!$C$2:$T$13,18,0)*'各里加權風險人口'!U113/VLOOKUP($B$2:$B$457,'各區加權風險人口'!$C$2:$T$13,18,0)*5.5)</f>
        <v>1.284470291</v>
      </c>
    </row>
    <row r="114">
      <c r="A114" s="3">
        <v>6.3000030041E10</v>
      </c>
      <c r="B114" s="4" t="s">
        <v>79</v>
      </c>
      <c r="C114" s="4" t="s">
        <v>118</v>
      </c>
      <c r="D114" s="5">
        <f>if(VLOOKUP($B$2:$B$457,'各區加權風險人口'!$C$2:$T$13,2,0)=0,0,VLOOKUP($B$2:$B$457,'依個案研判日_台北市'!$C$2:$T$13,2,0)*'各里加權風險人口'!E114/VLOOKUP($B$2:$B$457,'各區加權風險人口'!$C$2:$T$13,2,0)*5.5)</f>
        <v>0.08583546151</v>
      </c>
      <c r="E114" s="5">
        <f>if(VLOOKUP($B$2:$B$457,'各區加權風險人口'!$C$2:$T$13,3,0)=0,0,VLOOKUP($B$2:$B$457,'依個案研判日_台北市'!$C$2:$T$13,3,0)*'各里加權風險人口'!F114/VLOOKUP($B$2:$B$457,'各區加權風險人口'!$C$2:$T$13,3,0)*5.5)</f>
        <v>0.2575063845</v>
      </c>
      <c r="F114" s="5">
        <f>if(VLOOKUP($B$2:$B$457,'各區加權風險人口'!$C$2:$T$13,4,0)=0,0,VLOOKUP($B$2:$B$457,'依個案研判日_台北市'!$C$2:$T$13,4,0)*'各里加權風險人口'!G114/VLOOKUP($B$2:$B$457,'各區加權風險人口'!$C$2:$T$13,4,0)*5.5)</f>
        <v>0.5150127691</v>
      </c>
      <c r="G114" s="5">
        <f>if(VLOOKUP($B$2:$B$457,'各區加權風險人口'!$C$2:$T$13,5,0)=0,0,VLOOKUP($B$2:$B$457,'依個案研判日_台北市'!$C$2:$T$13,5,0)*'各里加權風險人口'!H114/VLOOKUP($B$2:$B$457,'各區加權風險人口'!$C$2:$T$13,5,0)*5.5)</f>
        <v>0.5150127691</v>
      </c>
      <c r="H114" s="5">
        <f>if(VLOOKUP($B$2:$B$457,'各區加權風險人口'!$C$2:$T$13,6,0)=0,0,VLOOKUP($B$2:$B$457,'依個案研判日_台北市'!$C$2:$T$13,6,0)*'各里加權風險人口'!I114/VLOOKUP($B$2:$B$457,'各區加權風險人口'!$C$2:$T$13,6,0)*5.5)</f>
        <v>0.2575063845</v>
      </c>
      <c r="I114" s="5">
        <f>if(VLOOKUP($B$2:$B$457,'各區加權風險人口'!$C$2:$T$13,7,0)=0,0,VLOOKUP($B$2:$B$457,'依個案研判日_台北市'!$C$2:$T$13,7,0)*'各里加權風險人口'!J114/VLOOKUP($B$2:$B$457,'各區加權風險人口'!$C$2:$T$13,7,0)*5.5)</f>
        <v>0.343341846</v>
      </c>
      <c r="J114" s="5">
        <f>if(VLOOKUP($B$2:$B$457,'各區加權風險人口'!$C$2:$T$13,8,0)=0,0,VLOOKUP($B$2:$B$457,'依個案研判日_台北市'!$C$2:$T$13,8,0)*'各里加權風險人口'!K114/VLOOKUP($B$2:$B$457,'各區加權風險人口'!$C$2:$T$13,8,0)*5.5)</f>
        <v>0.171670923</v>
      </c>
      <c r="K114" s="5">
        <f>if(VLOOKUP($B$2:$B$457,'各區加權風險人口'!$C$2:$T$13,9,0)=0,0,VLOOKUP($B$2:$B$457,'依個案研判日_台北市'!$C$2:$T$13,9,0)*'各里加權風險人口'!L114/VLOOKUP($B$2:$B$457,'各區加權風險人口'!$C$2:$T$13,9,0)*5.5)</f>
        <v>0.4291773076</v>
      </c>
      <c r="L114" s="5">
        <f>if(VLOOKUP($B$2:$B$457,'各區加權風險人口'!$C$2:$T$13,10,0)=0,0,VLOOKUP($B$2:$B$457,'依個案研判日_台北市'!$C$2:$T$13,10,0)*'各里加權風險人口'!M114/VLOOKUP($B$2:$B$457,'各區加權風險人口'!$C$2:$T$13,10,0)*5.5)</f>
        <v>0.5150127691</v>
      </c>
      <c r="M114" s="5">
        <f>if(VLOOKUP($B$2:$B$457,'各區加權風險人口'!$C$2:$T$13,11,0)=0,0,VLOOKUP($B$2:$B$457,'依個案研判日_台北市'!$C$2:$T$13,11,0)*'各里加權風險人口'!N114/VLOOKUP($B$2:$B$457,'各區加權風險人口'!$C$2:$T$13,11,0)*5.5)</f>
        <v>0.343341846</v>
      </c>
      <c r="N114" s="5">
        <f>if(VLOOKUP($B$2:$B$457,'各區加權風險人口'!$C$2:$T$13,12,0)=0,0,VLOOKUP($B$2:$B$457,'依個案研判日_台北市'!$C$2:$T$13,12,0)*'各里加權風險人口'!O114/VLOOKUP($B$2:$B$457,'各區加權風險人口'!$C$2:$T$13,12,0)*5.5)</f>
        <v>1.030025538</v>
      </c>
      <c r="O114" s="5">
        <f>if(VLOOKUP($B$2:$B$457,'各區加權風險人口'!$C$2:$T$13,13,0)=0,0,VLOOKUP($B$2:$B$457,'依個案研判日_台北市'!$C$2:$T$13,13,0)*'各里加權風險人口'!P114/VLOOKUP($B$2:$B$457,'各區加權風險人口'!$C$2:$T$13,13,0)*5.5)</f>
        <v>1.201696461</v>
      </c>
      <c r="P114" s="5">
        <f>if(VLOOKUP($B$2:$B$457,'各區加權風險人口'!$C$2:$T$13,14,0)=0,0,VLOOKUP($B$2:$B$457,'依個案研判日_台北市'!$C$2:$T$13,14,0)*'各里加權風險人口'!Q114/VLOOKUP($B$2:$B$457,'各區加權風險人口'!$C$2:$T$13,14,0)*5.5)</f>
        <v>1.545038307</v>
      </c>
      <c r="Q114" s="5">
        <f>if(VLOOKUP($B$2:$B$457,'各區加權風險人口'!$C$2:$T$13,15,0)=0,0,VLOOKUP($B$2:$B$457,'依個案研判日_台北市'!$C$2:$T$13,15,0)*'各里加權風險人口'!R114/VLOOKUP($B$2:$B$457,'各區加權風險人口'!$C$2:$T$13,15,0)*5.5)</f>
        <v>1.030025538</v>
      </c>
      <c r="R114" s="5">
        <f>if(VLOOKUP($B$2:$B$457,'各區加權風險人口'!$C$2:$T$13,16,0)=0,0,VLOOKUP($B$2:$B$457,'依個案研判日_台北市'!$C$2:$T$13,16,0)*'各里加權風險人口'!S114/VLOOKUP($B$2:$B$457,'各區加權風險人口'!$C$2:$T$13,16,0)*5.5)</f>
        <v>0.6008482306</v>
      </c>
      <c r="S114" s="5">
        <f>if(VLOOKUP($B$2:$B$457,'各區加權風險人口'!$C$2:$T$13,17,0)=0,0,VLOOKUP($B$2:$B$457,'依個案研判日_台北市'!$C$2:$T$13,17,0)*'各里加權風險人口'!T114/VLOOKUP($B$2:$B$457,'各區加權風險人口'!$C$2:$T$13,17,0)*5.5)</f>
        <v>1.373367384</v>
      </c>
      <c r="T114" s="5">
        <f>if(VLOOKUP($B$2:$B$457,'各區加權風險人口'!$C$2:$T$13,18,0)=0,0,VLOOKUP($B$2:$B$457,'依個案研判日_台北市'!$C$2:$T$13,18,0)*'各里加權風險人口'!U114/VLOOKUP($B$2:$B$457,'各區加權風險人口'!$C$2:$T$13,18,0)*5.5)</f>
        <v>0.6008482306</v>
      </c>
    </row>
    <row r="115">
      <c r="A115" s="3">
        <v>6.3000030043E10</v>
      </c>
      <c r="B115" s="4" t="s">
        <v>79</v>
      </c>
      <c r="C115" s="4" t="s">
        <v>119</v>
      </c>
      <c r="D115" s="5">
        <f>if(VLOOKUP($B$2:$B$457,'各區加權風險人口'!$C$2:$T$13,2,0)=0,0,VLOOKUP($B$2:$B$457,'依個案研判日_台北市'!$C$2:$T$13,2,0)*'各里加權風險人口'!E115/VLOOKUP($B$2:$B$457,'各區加權風險人口'!$C$2:$T$13,2,0)*5.5)</f>
        <v>0.1946181416</v>
      </c>
      <c r="E115" s="5">
        <f>if(VLOOKUP($B$2:$B$457,'各區加權風險人口'!$C$2:$T$13,3,0)=0,0,VLOOKUP($B$2:$B$457,'依個案研判日_台北市'!$C$2:$T$13,3,0)*'各里加權風險人口'!F115/VLOOKUP($B$2:$B$457,'各區加權風險人口'!$C$2:$T$13,3,0)*5.5)</f>
        <v>0.5838544248</v>
      </c>
      <c r="F115" s="5">
        <f>if(VLOOKUP($B$2:$B$457,'各區加權風險人口'!$C$2:$T$13,4,0)=0,0,VLOOKUP($B$2:$B$457,'依個案研判日_台北市'!$C$2:$T$13,4,0)*'各里加權風險人口'!G115/VLOOKUP($B$2:$B$457,'各區加權風險人口'!$C$2:$T$13,4,0)*5.5)</f>
        <v>1.16770885</v>
      </c>
      <c r="G115" s="5">
        <f>if(VLOOKUP($B$2:$B$457,'各區加權風險人口'!$C$2:$T$13,5,0)=0,0,VLOOKUP($B$2:$B$457,'依個案研判日_台北市'!$C$2:$T$13,5,0)*'各里加權風險人口'!H115/VLOOKUP($B$2:$B$457,'各區加權風險人口'!$C$2:$T$13,5,0)*5.5)</f>
        <v>1.16770885</v>
      </c>
      <c r="H115" s="5">
        <f>if(VLOOKUP($B$2:$B$457,'各區加權風險人口'!$C$2:$T$13,6,0)=0,0,VLOOKUP($B$2:$B$457,'依個案研判日_台北市'!$C$2:$T$13,6,0)*'各里加權風險人口'!I115/VLOOKUP($B$2:$B$457,'各區加權風險人口'!$C$2:$T$13,6,0)*5.5)</f>
        <v>0.5838544248</v>
      </c>
      <c r="I115" s="5">
        <f>if(VLOOKUP($B$2:$B$457,'各區加權風險人口'!$C$2:$T$13,7,0)=0,0,VLOOKUP($B$2:$B$457,'依個案研判日_台北市'!$C$2:$T$13,7,0)*'各里加權風險人口'!J115/VLOOKUP($B$2:$B$457,'各區加權風險人口'!$C$2:$T$13,7,0)*5.5)</f>
        <v>0.7784725664</v>
      </c>
      <c r="J115" s="5">
        <f>if(VLOOKUP($B$2:$B$457,'各區加權風險人口'!$C$2:$T$13,8,0)=0,0,VLOOKUP($B$2:$B$457,'依個案研判日_台北市'!$C$2:$T$13,8,0)*'各里加權風險人口'!K115/VLOOKUP($B$2:$B$457,'各區加權風險人口'!$C$2:$T$13,8,0)*5.5)</f>
        <v>0.3892362832</v>
      </c>
      <c r="K115" s="5">
        <f>if(VLOOKUP($B$2:$B$457,'各區加權風險人口'!$C$2:$T$13,9,0)=0,0,VLOOKUP($B$2:$B$457,'依個案研判日_台北市'!$C$2:$T$13,9,0)*'各里加權風險人口'!L115/VLOOKUP($B$2:$B$457,'各區加權風險人口'!$C$2:$T$13,9,0)*5.5)</f>
        <v>0.973090708</v>
      </c>
      <c r="L115" s="5">
        <f>if(VLOOKUP($B$2:$B$457,'各區加權風險人口'!$C$2:$T$13,10,0)=0,0,VLOOKUP($B$2:$B$457,'依個案研判日_台北市'!$C$2:$T$13,10,0)*'各里加權風險人口'!M115/VLOOKUP($B$2:$B$457,'各區加權風險人口'!$C$2:$T$13,10,0)*5.5)</f>
        <v>1.16770885</v>
      </c>
      <c r="M115" s="5">
        <f>if(VLOOKUP($B$2:$B$457,'各區加權風險人口'!$C$2:$T$13,11,0)=0,0,VLOOKUP($B$2:$B$457,'依個案研判日_台北市'!$C$2:$T$13,11,0)*'各里加權風險人口'!N115/VLOOKUP($B$2:$B$457,'各區加權風險人口'!$C$2:$T$13,11,0)*5.5)</f>
        <v>0.7784725664</v>
      </c>
      <c r="N115" s="5">
        <f>if(VLOOKUP($B$2:$B$457,'各區加權風險人口'!$C$2:$T$13,12,0)=0,0,VLOOKUP($B$2:$B$457,'依個案研判日_台北市'!$C$2:$T$13,12,0)*'各里加權風險人口'!O115/VLOOKUP($B$2:$B$457,'各區加權風險人口'!$C$2:$T$13,12,0)*5.5)</f>
        <v>2.335417699</v>
      </c>
      <c r="O115" s="5">
        <f>if(VLOOKUP($B$2:$B$457,'各區加權風險人口'!$C$2:$T$13,13,0)=0,0,VLOOKUP($B$2:$B$457,'依個案研判日_台北市'!$C$2:$T$13,13,0)*'各里加權風險人口'!P115/VLOOKUP($B$2:$B$457,'各區加權風險人口'!$C$2:$T$13,13,0)*5.5)</f>
        <v>2.724653982</v>
      </c>
      <c r="P115" s="5">
        <f>if(VLOOKUP($B$2:$B$457,'各區加權風險人口'!$C$2:$T$13,14,0)=0,0,VLOOKUP($B$2:$B$457,'依個案研判日_台北市'!$C$2:$T$13,14,0)*'各里加權風險人口'!Q115/VLOOKUP($B$2:$B$457,'各區加權風險人口'!$C$2:$T$13,14,0)*5.5)</f>
        <v>3.503126549</v>
      </c>
      <c r="Q115" s="5">
        <f>if(VLOOKUP($B$2:$B$457,'各區加權風險人口'!$C$2:$T$13,15,0)=0,0,VLOOKUP($B$2:$B$457,'依個案研判日_台北市'!$C$2:$T$13,15,0)*'各里加權風險人口'!R115/VLOOKUP($B$2:$B$457,'各區加權風險人口'!$C$2:$T$13,15,0)*5.5)</f>
        <v>2.335417699</v>
      </c>
      <c r="R115" s="5">
        <f>if(VLOOKUP($B$2:$B$457,'各區加權風險人口'!$C$2:$T$13,16,0)=0,0,VLOOKUP($B$2:$B$457,'依個案研判日_台北市'!$C$2:$T$13,16,0)*'各里加權風險人口'!S115/VLOOKUP($B$2:$B$457,'各區加權風險人口'!$C$2:$T$13,16,0)*5.5)</f>
        <v>1.362326991</v>
      </c>
      <c r="S115" s="5">
        <f>if(VLOOKUP($B$2:$B$457,'各區加權風險人口'!$C$2:$T$13,17,0)=0,0,VLOOKUP($B$2:$B$457,'依個案研判日_台北市'!$C$2:$T$13,17,0)*'各里加權風險人口'!T115/VLOOKUP($B$2:$B$457,'各區加權風險人口'!$C$2:$T$13,17,0)*5.5)</f>
        <v>3.113890266</v>
      </c>
      <c r="T115" s="5">
        <f>if(VLOOKUP($B$2:$B$457,'各區加權風險人口'!$C$2:$T$13,18,0)=0,0,VLOOKUP($B$2:$B$457,'依個案研判日_台北市'!$C$2:$T$13,18,0)*'各里加權風險人口'!U115/VLOOKUP($B$2:$B$457,'各區加權風險人口'!$C$2:$T$13,18,0)*5.5)</f>
        <v>1.362326991</v>
      </c>
    </row>
    <row r="116">
      <c r="A116" s="3">
        <v>6.3000030044E10</v>
      </c>
      <c r="B116" s="4" t="s">
        <v>79</v>
      </c>
      <c r="C116" s="4" t="s">
        <v>120</v>
      </c>
      <c r="D116" s="5">
        <f>if(VLOOKUP($B$2:$B$457,'各區加權風險人口'!$C$2:$T$13,2,0)=0,0,VLOOKUP($B$2:$B$457,'依個案研判日_台北市'!$C$2:$T$13,2,0)*'各里加權風險人口'!E116/VLOOKUP($B$2:$B$457,'各區加權風險人口'!$C$2:$T$13,2,0)*5.5)</f>
        <v>0.09766777751</v>
      </c>
      <c r="E116" s="5">
        <f>if(VLOOKUP($B$2:$B$457,'各區加權風險人口'!$C$2:$T$13,3,0)=0,0,VLOOKUP($B$2:$B$457,'依個案研判日_台北市'!$C$2:$T$13,3,0)*'各里加權風險人口'!F116/VLOOKUP($B$2:$B$457,'各區加權風險人口'!$C$2:$T$13,3,0)*5.5)</f>
        <v>0.2930033325</v>
      </c>
      <c r="F116" s="5">
        <f>if(VLOOKUP($B$2:$B$457,'各區加權風險人口'!$C$2:$T$13,4,0)=0,0,VLOOKUP($B$2:$B$457,'依個案研判日_台北市'!$C$2:$T$13,4,0)*'各里加權風險人口'!G116/VLOOKUP($B$2:$B$457,'各區加權風險人口'!$C$2:$T$13,4,0)*5.5)</f>
        <v>0.586006665</v>
      </c>
      <c r="G116" s="5">
        <f>if(VLOOKUP($B$2:$B$457,'各區加權風險人口'!$C$2:$T$13,5,0)=0,0,VLOOKUP($B$2:$B$457,'依個案研判日_台北市'!$C$2:$T$13,5,0)*'各里加權風險人口'!H116/VLOOKUP($B$2:$B$457,'各區加權風險人口'!$C$2:$T$13,5,0)*5.5)</f>
        <v>0.586006665</v>
      </c>
      <c r="H116" s="5">
        <f>if(VLOOKUP($B$2:$B$457,'各區加權風險人口'!$C$2:$T$13,6,0)=0,0,VLOOKUP($B$2:$B$457,'依個案研判日_台北市'!$C$2:$T$13,6,0)*'各里加權風險人口'!I116/VLOOKUP($B$2:$B$457,'各區加權風險人口'!$C$2:$T$13,6,0)*5.5)</f>
        <v>0.2930033325</v>
      </c>
      <c r="I116" s="5">
        <f>if(VLOOKUP($B$2:$B$457,'各區加權風險人口'!$C$2:$T$13,7,0)=0,0,VLOOKUP($B$2:$B$457,'依個案研判日_台北市'!$C$2:$T$13,7,0)*'各里加權風險人口'!J116/VLOOKUP($B$2:$B$457,'各區加權風險人口'!$C$2:$T$13,7,0)*5.5)</f>
        <v>0.39067111</v>
      </c>
      <c r="J116" s="5">
        <f>if(VLOOKUP($B$2:$B$457,'各區加權風險人口'!$C$2:$T$13,8,0)=0,0,VLOOKUP($B$2:$B$457,'依個案研判日_台北市'!$C$2:$T$13,8,0)*'各里加權風險人口'!K116/VLOOKUP($B$2:$B$457,'各區加權風險人口'!$C$2:$T$13,8,0)*5.5)</f>
        <v>0.195335555</v>
      </c>
      <c r="K116" s="5">
        <f>if(VLOOKUP($B$2:$B$457,'各區加權風險人口'!$C$2:$T$13,9,0)=0,0,VLOOKUP($B$2:$B$457,'依個案研判日_台北市'!$C$2:$T$13,9,0)*'各里加權風險人口'!L116/VLOOKUP($B$2:$B$457,'各區加權風險人口'!$C$2:$T$13,9,0)*5.5)</f>
        <v>0.4883388875</v>
      </c>
      <c r="L116" s="5">
        <f>if(VLOOKUP($B$2:$B$457,'各區加權風險人口'!$C$2:$T$13,10,0)=0,0,VLOOKUP($B$2:$B$457,'依個案研判日_台北市'!$C$2:$T$13,10,0)*'各里加權風險人口'!M116/VLOOKUP($B$2:$B$457,'各區加權風險人口'!$C$2:$T$13,10,0)*5.5)</f>
        <v>0.586006665</v>
      </c>
      <c r="M116" s="5">
        <f>if(VLOOKUP($B$2:$B$457,'各區加權風險人口'!$C$2:$T$13,11,0)=0,0,VLOOKUP($B$2:$B$457,'依個案研判日_台北市'!$C$2:$T$13,11,0)*'各里加權風險人口'!N116/VLOOKUP($B$2:$B$457,'各區加權風險人口'!$C$2:$T$13,11,0)*5.5)</f>
        <v>0.39067111</v>
      </c>
      <c r="N116" s="5">
        <f>if(VLOOKUP($B$2:$B$457,'各區加權風險人口'!$C$2:$T$13,12,0)=0,0,VLOOKUP($B$2:$B$457,'依個案研判日_台北市'!$C$2:$T$13,12,0)*'各里加權風險人口'!O116/VLOOKUP($B$2:$B$457,'各區加權風險人口'!$C$2:$T$13,12,0)*5.5)</f>
        <v>1.17201333</v>
      </c>
      <c r="O116" s="5">
        <f>if(VLOOKUP($B$2:$B$457,'各區加權風險人口'!$C$2:$T$13,13,0)=0,0,VLOOKUP($B$2:$B$457,'依個案研判日_台北市'!$C$2:$T$13,13,0)*'各里加權風險人口'!P116/VLOOKUP($B$2:$B$457,'各區加權風險人口'!$C$2:$T$13,13,0)*5.5)</f>
        <v>1.367348885</v>
      </c>
      <c r="P116" s="5">
        <f>if(VLOOKUP($B$2:$B$457,'各區加權風險人口'!$C$2:$T$13,14,0)=0,0,VLOOKUP($B$2:$B$457,'依個案研判日_台北市'!$C$2:$T$13,14,0)*'各里加權風險人口'!Q116/VLOOKUP($B$2:$B$457,'各區加權風險人口'!$C$2:$T$13,14,0)*5.5)</f>
        <v>1.758019995</v>
      </c>
      <c r="Q116" s="5">
        <f>if(VLOOKUP($B$2:$B$457,'各區加權風險人口'!$C$2:$T$13,15,0)=0,0,VLOOKUP($B$2:$B$457,'依個案研判日_台北市'!$C$2:$T$13,15,0)*'各里加權風險人口'!R116/VLOOKUP($B$2:$B$457,'各區加權風險人口'!$C$2:$T$13,15,0)*5.5)</f>
        <v>1.17201333</v>
      </c>
      <c r="R116" s="5">
        <f>if(VLOOKUP($B$2:$B$457,'各區加權風險人口'!$C$2:$T$13,16,0)=0,0,VLOOKUP($B$2:$B$457,'依個案研判日_台北市'!$C$2:$T$13,16,0)*'各里加權風險人口'!S116/VLOOKUP($B$2:$B$457,'各區加權風險人口'!$C$2:$T$13,16,0)*5.5)</f>
        <v>0.6836744426</v>
      </c>
      <c r="S116" s="5">
        <f>if(VLOOKUP($B$2:$B$457,'各區加權風險人口'!$C$2:$T$13,17,0)=0,0,VLOOKUP($B$2:$B$457,'依個案研判日_台北市'!$C$2:$T$13,17,0)*'各里加權風險人口'!T116/VLOOKUP($B$2:$B$457,'各區加權風險人口'!$C$2:$T$13,17,0)*5.5)</f>
        <v>1.56268444</v>
      </c>
      <c r="T116" s="5">
        <f>if(VLOOKUP($B$2:$B$457,'各區加權風險人口'!$C$2:$T$13,18,0)=0,0,VLOOKUP($B$2:$B$457,'依個案研判日_台北市'!$C$2:$T$13,18,0)*'各里加權風險人口'!U116/VLOOKUP($B$2:$B$457,'各區加權風險人口'!$C$2:$T$13,18,0)*5.5)</f>
        <v>0.6836744426</v>
      </c>
    </row>
    <row r="117">
      <c r="A117" s="3">
        <v>6.3000030046E10</v>
      </c>
      <c r="B117" s="4" t="s">
        <v>79</v>
      </c>
      <c r="C117" s="4" t="s">
        <v>121</v>
      </c>
      <c r="D117" s="5">
        <f>if(VLOOKUP($B$2:$B$457,'各區加權風險人口'!$C$2:$T$13,2,0)=0,0,VLOOKUP($B$2:$B$457,'依個案研判日_台北市'!$C$2:$T$13,2,0)*'各里加權風險人口'!E117/VLOOKUP($B$2:$B$457,'各區加權風險人口'!$C$2:$T$13,2,0)*5.5)</f>
        <v>0.09293275322</v>
      </c>
      <c r="E117" s="5">
        <f>if(VLOOKUP($B$2:$B$457,'各區加權風險人口'!$C$2:$T$13,3,0)=0,0,VLOOKUP($B$2:$B$457,'依個案研判日_台北市'!$C$2:$T$13,3,0)*'各里加權風險人口'!F117/VLOOKUP($B$2:$B$457,'各區加權風險人口'!$C$2:$T$13,3,0)*5.5)</f>
        <v>0.2787982597</v>
      </c>
      <c r="F117" s="5">
        <f>if(VLOOKUP($B$2:$B$457,'各區加權風險人口'!$C$2:$T$13,4,0)=0,0,VLOOKUP($B$2:$B$457,'依個案研判日_台北市'!$C$2:$T$13,4,0)*'各里加權風險人口'!G117/VLOOKUP($B$2:$B$457,'各區加權風險人口'!$C$2:$T$13,4,0)*5.5)</f>
        <v>0.5575965193</v>
      </c>
      <c r="G117" s="5">
        <f>if(VLOOKUP($B$2:$B$457,'各區加權風險人口'!$C$2:$T$13,5,0)=0,0,VLOOKUP($B$2:$B$457,'依個案研判日_台北市'!$C$2:$T$13,5,0)*'各里加權風險人口'!H117/VLOOKUP($B$2:$B$457,'各區加權風險人口'!$C$2:$T$13,5,0)*5.5)</f>
        <v>0.5575965193</v>
      </c>
      <c r="H117" s="5">
        <f>if(VLOOKUP($B$2:$B$457,'各區加權風險人口'!$C$2:$T$13,6,0)=0,0,VLOOKUP($B$2:$B$457,'依個案研判日_台北市'!$C$2:$T$13,6,0)*'各里加權風險人口'!I117/VLOOKUP($B$2:$B$457,'各區加權風險人口'!$C$2:$T$13,6,0)*5.5)</f>
        <v>0.2787982597</v>
      </c>
      <c r="I117" s="5">
        <f>if(VLOOKUP($B$2:$B$457,'各區加權風險人口'!$C$2:$T$13,7,0)=0,0,VLOOKUP($B$2:$B$457,'依個案研判日_台北市'!$C$2:$T$13,7,0)*'各里加權風險人口'!J117/VLOOKUP($B$2:$B$457,'各區加權風險人口'!$C$2:$T$13,7,0)*5.5)</f>
        <v>0.3717310129</v>
      </c>
      <c r="J117" s="5">
        <f>if(VLOOKUP($B$2:$B$457,'各區加權風險人口'!$C$2:$T$13,8,0)=0,0,VLOOKUP($B$2:$B$457,'依個案研判日_台北市'!$C$2:$T$13,8,0)*'各里加權風險人口'!K117/VLOOKUP($B$2:$B$457,'各區加權風險人口'!$C$2:$T$13,8,0)*5.5)</f>
        <v>0.1858655064</v>
      </c>
      <c r="K117" s="5">
        <f>if(VLOOKUP($B$2:$B$457,'各區加權風險人口'!$C$2:$T$13,9,0)=0,0,VLOOKUP($B$2:$B$457,'依個案研判日_台北市'!$C$2:$T$13,9,0)*'各里加權風險人口'!L117/VLOOKUP($B$2:$B$457,'各區加權風險人口'!$C$2:$T$13,9,0)*5.5)</f>
        <v>0.4646637661</v>
      </c>
      <c r="L117" s="5">
        <f>if(VLOOKUP($B$2:$B$457,'各區加權風險人口'!$C$2:$T$13,10,0)=0,0,VLOOKUP($B$2:$B$457,'依個案研判日_台北市'!$C$2:$T$13,10,0)*'各里加權風險人口'!M117/VLOOKUP($B$2:$B$457,'各區加權風險人口'!$C$2:$T$13,10,0)*5.5)</f>
        <v>0.5575965193</v>
      </c>
      <c r="M117" s="5">
        <f>if(VLOOKUP($B$2:$B$457,'各區加權風險人口'!$C$2:$T$13,11,0)=0,0,VLOOKUP($B$2:$B$457,'依個案研判日_台北市'!$C$2:$T$13,11,0)*'各里加權風險人口'!N117/VLOOKUP($B$2:$B$457,'各區加權風險人口'!$C$2:$T$13,11,0)*5.5)</f>
        <v>0.3717310129</v>
      </c>
      <c r="N117" s="5">
        <f>if(VLOOKUP($B$2:$B$457,'各區加權風險人口'!$C$2:$T$13,12,0)=0,0,VLOOKUP($B$2:$B$457,'依個案研判日_台北市'!$C$2:$T$13,12,0)*'各里加權風險人口'!O117/VLOOKUP($B$2:$B$457,'各區加權風險人口'!$C$2:$T$13,12,0)*5.5)</f>
        <v>1.115193039</v>
      </c>
      <c r="O117" s="5">
        <f>if(VLOOKUP($B$2:$B$457,'各區加權風險人口'!$C$2:$T$13,13,0)=0,0,VLOOKUP($B$2:$B$457,'依個案研判日_台北市'!$C$2:$T$13,13,0)*'各里加權風險人口'!P117/VLOOKUP($B$2:$B$457,'各區加權風險人口'!$C$2:$T$13,13,0)*5.5)</f>
        <v>1.301058545</v>
      </c>
      <c r="P117" s="5">
        <f>if(VLOOKUP($B$2:$B$457,'各區加權風險人口'!$C$2:$T$13,14,0)=0,0,VLOOKUP($B$2:$B$457,'依個案研判日_台北市'!$C$2:$T$13,14,0)*'各里加權風險人口'!Q117/VLOOKUP($B$2:$B$457,'各區加權風險人口'!$C$2:$T$13,14,0)*5.5)</f>
        <v>1.672789558</v>
      </c>
      <c r="Q117" s="5">
        <f>if(VLOOKUP($B$2:$B$457,'各區加權風險人口'!$C$2:$T$13,15,0)=0,0,VLOOKUP($B$2:$B$457,'依個案研判日_台北市'!$C$2:$T$13,15,0)*'各里加權風險人口'!R117/VLOOKUP($B$2:$B$457,'各區加權風險人口'!$C$2:$T$13,15,0)*5.5)</f>
        <v>1.115193039</v>
      </c>
      <c r="R117" s="5">
        <f>if(VLOOKUP($B$2:$B$457,'各區加權風險人口'!$C$2:$T$13,16,0)=0,0,VLOOKUP($B$2:$B$457,'依個案研判日_台北市'!$C$2:$T$13,16,0)*'各里加權風險人口'!S117/VLOOKUP($B$2:$B$457,'各區加權風險人口'!$C$2:$T$13,16,0)*5.5)</f>
        <v>0.6505292726</v>
      </c>
      <c r="S117" s="5">
        <f>if(VLOOKUP($B$2:$B$457,'各區加權風險人口'!$C$2:$T$13,17,0)=0,0,VLOOKUP($B$2:$B$457,'依個案研判日_台北市'!$C$2:$T$13,17,0)*'各里加權風險人口'!T117/VLOOKUP($B$2:$B$457,'各區加權風險人口'!$C$2:$T$13,17,0)*5.5)</f>
        <v>1.486924052</v>
      </c>
      <c r="T117" s="5">
        <f>if(VLOOKUP($B$2:$B$457,'各區加權風險人口'!$C$2:$T$13,18,0)=0,0,VLOOKUP($B$2:$B$457,'依個案研判日_台北市'!$C$2:$T$13,18,0)*'各里加權風險人口'!U117/VLOOKUP($B$2:$B$457,'各區加權風險人口'!$C$2:$T$13,18,0)*5.5)</f>
        <v>0.6505292726</v>
      </c>
    </row>
    <row r="118">
      <c r="A118" s="3">
        <v>6.3000030047E10</v>
      </c>
      <c r="B118" s="4" t="s">
        <v>79</v>
      </c>
      <c r="C118" s="4" t="s">
        <v>122</v>
      </c>
      <c r="D118" s="5">
        <f>if(VLOOKUP($B$2:$B$457,'各區加權風險人口'!$C$2:$T$13,2,0)=0,0,VLOOKUP($B$2:$B$457,'依個案研判日_台北市'!$C$2:$T$13,2,0)*'各里加權風險人口'!E118/VLOOKUP($B$2:$B$457,'各區加權風險人口'!$C$2:$T$13,2,0)*5.5)</f>
        <v>0.1380847061</v>
      </c>
      <c r="E118" s="5">
        <f>if(VLOOKUP($B$2:$B$457,'各區加權風險人口'!$C$2:$T$13,3,0)=0,0,VLOOKUP($B$2:$B$457,'依個案研判日_台北市'!$C$2:$T$13,3,0)*'各里加權風險人口'!F118/VLOOKUP($B$2:$B$457,'各區加權風險人口'!$C$2:$T$13,3,0)*5.5)</f>
        <v>0.4142541184</v>
      </c>
      <c r="F118" s="5">
        <f>if(VLOOKUP($B$2:$B$457,'各區加權風險人口'!$C$2:$T$13,4,0)=0,0,VLOOKUP($B$2:$B$457,'依個案研判日_台北市'!$C$2:$T$13,4,0)*'各里加權風險人口'!G118/VLOOKUP($B$2:$B$457,'各區加權風險人口'!$C$2:$T$13,4,0)*5.5)</f>
        <v>0.8285082369</v>
      </c>
      <c r="G118" s="5">
        <f>if(VLOOKUP($B$2:$B$457,'各區加權風險人口'!$C$2:$T$13,5,0)=0,0,VLOOKUP($B$2:$B$457,'依個案研判日_台北市'!$C$2:$T$13,5,0)*'各里加權風險人口'!H118/VLOOKUP($B$2:$B$457,'各區加權風險人口'!$C$2:$T$13,5,0)*5.5)</f>
        <v>0.8285082369</v>
      </c>
      <c r="H118" s="5">
        <f>if(VLOOKUP($B$2:$B$457,'各區加權風險人口'!$C$2:$T$13,6,0)=0,0,VLOOKUP($B$2:$B$457,'依個案研判日_台北市'!$C$2:$T$13,6,0)*'各里加權風險人口'!I118/VLOOKUP($B$2:$B$457,'各區加權風險人口'!$C$2:$T$13,6,0)*5.5)</f>
        <v>0.4142541184</v>
      </c>
      <c r="I118" s="5">
        <f>if(VLOOKUP($B$2:$B$457,'各區加權風險人口'!$C$2:$T$13,7,0)=0,0,VLOOKUP($B$2:$B$457,'依個案研判日_台北市'!$C$2:$T$13,7,0)*'各里加權風險人口'!J118/VLOOKUP($B$2:$B$457,'各區加權風險人口'!$C$2:$T$13,7,0)*5.5)</f>
        <v>0.5523388246</v>
      </c>
      <c r="J118" s="5">
        <f>if(VLOOKUP($B$2:$B$457,'各區加權風險人口'!$C$2:$T$13,8,0)=0,0,VLOOKUP($B$2:$B$457,'依個案研判日_台北市'!$C$2:$T$13,8,0)*'各里加權風險人口'!K118/VLOOKUP($B$2:$B$457,'各區加權風險人口'!$C$2:$T$13,8,0)*5.5)</f>
        <v>0.2761694123</v>
      </c>
      <c r="K118" s="5">
        <f>if(VLOOKUP($B$2:$B$457,'各區加權風險人口'!$C$2:$T$13,9,0)=0,0,VLOOKUP($B$2:$B$457,'依個案研判日_台北市'!$C$2:$T$13,9,0)*'各里加權風險人口'!L118/VLOOKUP($B$2:$B$457,'各區加權風險人口'!$C$2:$T$13,9,0)*5.5)</f>
        <v>0.6904235307</v>
      </c>
      <c r="L118" s="5">
        <f>if(VLOOKUP($B$2:$B$457,'各區加權風險人口'!$C$2:$T$13,10,0)=0,0,VLOOKUP($B$2:$B$457,'依個案研判日_台北市'!$C$2:$T$13,10,0)*'各里加權風險人口'!M118/VLOOKUP($B$2:$B$457,'各區加權風險人口'!$C$2:$T$13,10,0)*5.5)</f>
        <v>0.8285082369</v>
      </c>
      <c r="M118" s="5">
        <f>if(VLOOKUP($B$2:$B$457,'各區加權風險人口'!$C$2:$T$13,11,0)=0,0,VLOOKUP($B$2:$B$457,'依個案研判日_台北市'!$C$2:$T$13,11,0)*'各里加權風險人口'!N118/VLOOKUP($B$2:$B$457,'各區加權風險人口'!$C$2:$T$13,11,0)*5.5)</f>
        <v>0.5523388246</v>
      </c>
      <c r="N118" s="5">
        <f>if(VLOOKUP($B$2:$B$457,'各區加權風險人口'!$C$2:$T$13,12,0)=0,0,VLOOKUP($B$2:$B$457,'依個案研判日_台北市'!$C$2:$T$13,12,0)*'各里加權風險人口'!O118/VLOOKUP($B$2:$B$457,'各區加權風險人口'!$C$2:$T$13,12,0)*5.5)</f>
        <v>1.657016474</v>
      </c>
      <c r="O118" s="5">
        <f>if(VLOOKUP($B$2:$B$457,'各區加權風險人口'!$C$2:$T$13,13,0)=0,0,VLOOKUP($B$2:$B$457,'依個案研判日_台北市'!$C$2:$T$13,13,0)*'各里加權風險人口'!P118/VLOOKUP($B$2:$B$457,'各區加權風險人口'!$C$2:$T$13,13,0)*5.5)</f>
        <v>1.933185886</v>
      </c>
      <c r="P118" s="5">
        <f>if(VLOOKUP($B$2:$B$457,'各區加權風險人口'!$C$2:$T$13,14,0)=0,0,VLOOKUP($B$2:$B$457,'依個案研判日_台北市'!$C$2:$T$13,14,0)*'各里加權風險人口'!Q118/VLOOKUP($B$2:$B$457,'各區加權風險人口'!$C$2:$T$13,14,0)*5.5)</f>
        <v>2.485524711</v>
      </c>
      <c r="Q118" s="5">
        <f>if(VLOOKUP($B$2:$B$457,'各區加權風險人口'!$C$2:$T$13,15,0)=0,0,VLOOKUP($B$2:$B$457,'依個案研判日_台北市'!$C$2:$T$13,15,0)*'各里加權風險人口'!R118/VLOOKUP($B$2:$B$457,'各區加權風險人口'!$C$2:$T$13,15,0)*5.5)</f>
        <v>1.657016474</v>
      </c>
      <c r="R118" s="5">
        <f>if(VLOOKUP($B$2:$B$457,'各區加權風險人口'!$C$2:$T$13,16,0)=0,0,VLOOKUP($B$2:$B$457,'依個案研判日_台北市'!$C$2:$T$13,16,0)*'各里加權風險人口'!S118/VLOOKUP($B$2:$B$457,'各區加權風險人口'!$C$2:$T$13,16,0)*5.5)</f>
        <v>0.966592943</v>
      </c>
      <c r="S118" s="5">
        <f>if(VLOOKUP($B$2:$B$457,'各區加權風險人口'!$C$2:$T$13,17,0)=0,0,VLOOKUP($B$2:$B$457,'依個案研判日_台北市'!$C$2:$T$13,17,0)*'各里加權風險人口'!T118/VLOOKUP($B$2:$B$457,'各區加權風險人口'!$C$2:$T$13,17,0)*5.5)</f>
        <v>2.209355298</v>
      </c>
      <c r="T118" s="5">
        <f>if(VLOOKUP($B$2:$B$457,'各區加權風險人口'!$C$2:$T$13,18,0)=0,0,VLOOKUP($B$2:$B$457,'依個案研判日_台北市'!$C$2:$T$13,18,0)*'各里加權風險人口'!U118/VLOOKUP($B$2:$B$457,'各區加權風險人口'!$C$2:$T$13,18,0)*5.5)</f>
        <v>0.966592943</v>
      </c>
    </row>
    <row r="119">
      <c r="A119" s="3">
        <v>6.3000030048E10</v>
      </c>
      <c r="B119" s="4" t="s">
        <v>79</v>
      </c>
      <c r="C119" s="4" t="s">
        <v>123</v>
      </c>
      <c r="D119" s="5">
        <f>if(VLOOKUP($B$2:$B$457,'各區加權風險人口'!$C$2:$T$13,2,0)=0,0,VLOOKUP($B$2:$B$457,'依個案研判日_台北市'!$C$2:$T$13,2,0)*'各里加權風險人口'!E119/VLOOKUP($B$2:$B$457,'各區加權風險人口'!$C$2:$T$13,2,0)*5.5)</f>
        <v>0.07532139047</v>
      </c>
      <c r="E119" s="5">
        <f>if(VLOOKUP($B$2:$B$457,'各區加權風險人口'!$C$2:$T$13,3,0)=0,0,VLOOKUP($B$2:$B$457,'依個案研判日_台北市'!$C$2:$T$13,3,0)*'各里加權風險人口'!F119/VLOOKUP($B$2:$B$457,'各區加權風險人口'!$C$2:$T$13,3,0)*5.5)</f>
        <v>0.2259641714</v>
      </c>
      <c r="F119" s="5">
        <f>if(VLOOKUP($B$2:$B$457,'各區加權風險人口'!$C$2:$T$13,4,0)=0,0,VLOOKUP($B$2:$B$457,'依個案研判日_台北市'!$C$2:$T$13,4,0)*'各里加權風險人口'!G119/VLOOKUP($B$2:$B$457,'各區加權風險人口'!$C$2:$T$13,4,0)*5.5)</f>
        <v>0.4519283428</v>
      </c>
      <c r="G119" s="5">
        <f>if(VLOOKUP($B$2:$B$457,'各區加權風險人口'!$C$2:$T$13,5,0)=0,0,VLOOKUP($B$2:$B$457,'依個案研判日_台北市'!$C$2:$T$13,5,0)*'各里加權風險人口'!H119/VLOOKUP($B$2:$B$457,'各區加權風險人口'!$C$2:$T$13,5,0)*5.5)</f>
        <v>0.4519283428</v>
      </c>
      <c r="H119" s="5">
        <f>if(VLOOKUP($B$2:$B$457,'各區加權風險人口'!$C$2:$T$13,6,0)=0,0,VLOOKUP($B$2:$B$457,'依個案研判日_台北市'!$C$2:$T$13,6,0)*'各里加權風險人口'!I119/VLOOKUP($B$2:$B$457,'各區加權風險人口'!$C$2:$T$13,6,0)*5.5)</f>
        <v>0.2259641714</v>
      </c>
      <c r="I119" s="5">
        <f>if(VLOOKUP($B$2:$B$457,'各區加權風險人口'!$C$2:$T$13,7,0)=0,0,VLOOKUP($B$2:$B$457,'依個案研判日_台北市'!$C$2:$T$13,7,0)*'各里加權風險人口'!J119/VLOOKUP($B$2:$B$457,'各區加權風險人口'!$C$2:$T$13,7,0)*5.5)</f>
        <v>0.3012855619</v>
      </c>
      <c r="J119" s="5">
        <f>if(VLOOKUP($B$2:$B$457,'各區加權風險人口'!$C$2:$T$13,8,0)=0,0,VLOOKUP($B$2:$B$457,'依個案研判日_台北市'!$C$2:$T$13,8,0)*'各里加權風險人口'!K119/VLOOKUP($B$2:$B$457,'各區加權風險人口'!$C$2:$T$13,8,0)*5.5)</f>
        <v>0.1506427809</v>
      </c>
      <c r="K119" s="5">
        <f>if(VLOOKUP($B$2:$B$457,'各區加權風險人口'!$C$2:$T$13,9,0)=0,0,VLOOKUP($B$2:$B$457,'依個案研判日_台北市'!$C$2:$T$13,9,0)*'各里加權風險人口'!L119/VLOOKUP($B$2:$B$457,'各區加權風險人口'!$C$2:$T$13,9,0)*5.5)</f>
        <v>0.3766069523</v>
      </c>
      <c r="L119" s="5">
        <f>if(VLOOKUP($B$2:$B$457,'各區加權風險人口'!$C$2:$T$13,10,0)=0,0,VLOOKUP($B$2:$B$457,'依個案研判日_台北市'!$C$2:$T$13,10,0)*'各里加權風險人口'!M119/VLOOKUP($B$2:$B$457,'各區加權風險人口'!$C$2:$T$13,10,0)*5.5)</f>
        <v>0.4519283428</v>
      </c>
      <c r="M119" s="5">
        <f>if(VLOOKUP($B$2:$B$457,'各區加權風險人口'!$C$2:$T$13,11,0)=0,0,VLOOKUP($B$2:$B$457,'依個案研判日_台北市'!$C$2:$T$13,11,0)*'各里加權風險人口'!N119/VLOOKUP($B$2:$B$457,'各區加權風險人口'!$C$2:$T$13,11,0)*5.5)</f>
        <v>0.3012855619</v>
      </c>
      <c r="N119" s="5">
        <f>if(VLOOKUP($B$2:$B$457,'各區加權風險人口'!$C$2:$T$13,12,0)=0,0,VLOOKUP($B$2:$B$457,'依個案研判日_台北市'!$C$2:$T$13,12,0)*'各里加權風險人口'!O119/VLOOKUP($B$2:$B$457,'各區加權風險人口'!$C$2:$T$13,12,0)*5.5)</f>
        <v>0.9038566856</v>
      </c>
      <c r="O119" s="5">
        <f>if(VLOOKUP($B$2:$B$457,'各區加權風險人口'!$C$2:$T$13,13,0)=0,0,VLOOKUP($B$2:$B$457,'依個案研判日_台北市'!$C$2:$T$13,13,0)*'各里加權風險人口'!P119/VLOOKUP($B$2:$B$457,'各區加權風險人口'!$C$2:$T$13,13,0)*5.5)</f>
        <v>1.054499467</v>
      </c>
      <c r="P119" s="5">
        <f>if(VLOOKUP($B$2:$B$457,'各區加權風險人口'!$C$2:$T$13,14,0)=0,0,VLOOKUP($B$2:$B$457,'依個案研判日_台北市'!$C$2:$T$13,14,0)*'各里加權風險人口'!Q119/VLOOKUP($B$2:$B$457,'各區加權風險人口'!$C$2:$T$13,14,0)*5.5)</f>
        <v>1.355785028</v>
      </c>
      <c r="Q119" s="5">
        <f>if(VLOOKUP($B$2:$B$457,'各區加權風險人口'!$C$2:$T$13,15,0)=0,0,VLOOKUP($B$2:$B$457,'依個案研判日_台北市'!$C$2:$T$13,15,0)*'各里加權風險人口'!R119/VLOOKUP($B$2:$B$457,'各區加權風險人口'!$C$2:$T$13,15,0)*5.5)</f>
        <v>0.9038566856</v>
      </c>
      <c r="R119" s="5">
        <f>if(VLOOKUP($B$2:$B$457,'各區加權風險人口'!$C$2:$T$13,16,0)=0,0,VLOOKUP($B$2:$B$457,'依個案研判日_台北市'!$C$2:$T$13,16,0)*'各里加權風險人口'!S119/VLOOKUP($B$2:$B$457,'各區加權風險人口'!$C$2:$T$13,16,0)*5.5)</f>
        <v>0.5272497333</v>
      </c>
      <c r="S119" s="5">
        <f>if(VLOOKUP($B$2:$B$457,'各區加權風險人口'!$C$2:$T$13,17,0)=0,0,VLOOKUP($B$2:$B$457,'依個案研判日_台北市'!$C$2:$T$13,17,0)*'各里加權風險人口'!T119/VLOOKUP($B$2:$B$457,'各區加權風險人口'!$C$2:$T$13,17,0)*5.5)</f>
        <v>1.205142247</v>
      </c>
      <c r="T119" s="5">
        <f>if(VLOOKUP($B$2:$B$457,'各區加權風險人口'!$C$2:$T$13,18,0)=0,0,VLOOKUP($B$2:$B$457,'依個案研判日_台北市'!$C$2:$T$13,18,0)*'各里加權風險人口'!U119/VLOOKUP($B$2:$B$457,'各區加權風險人口'!$C$2:$T$13,18,0)*5.5)</f>
        <v>0.5272497333</v>
      </c>
    </row>
    <row r="120">
      <c r="A120" s="3">
        <v>6.3000030049E10</v>
      </c>
      <c r="B120" s="4" t="s">
        <v>79</v>
      </c>
      <c r="C120" s="4" t="s">
        <v>124</v>
      </c>
      <c r="D120" s="5">
        <f>if(VLOOKUP($B$2:$B$457,'各區加權風險人口'!$C$2:$T$13,2,0)=0,0,VLOOKUP($B$2:$B$457,'依個案研判日_台北市'!$C$2:$T$13,2,0)*'各里加權風險人口'!E120/VLOOKUP($B$2:$B$457,'各區加權風險人口'!$C$2:$T$13,2,0)*5.5)</f>
        <v>0.0839311831</v>
      </c>
      <c r="E120" s="5">
        <f>if(VLOOKUP($B$2:$B$457,'各區加權風險人口'!$C$2:$T$13,3,0)=0,0,VLOOKUP($B$2:$B$457,'依個案研判日_台北市'!$C$2:$T$13,3,0)*'各里加權風險人口'!F120/VLOOKUP($B$2:$B$457,'各區加權風險人口'!$C$2:$T$13,3,0)*5.5)</f>
        <v>0.2517935493</v>
      </c>
      <c r="F120" s="5">
        <f>if(VLOOKUP($B$2:$B$457,'各區加權風險人口'!$C$2:$T$13,4,0)=0,0,VLOOKUP($B$2:$B$457,'依個案研判日_台北市'!$C$2:$T$13,4,0)*'各里加權風險人口'!G120/VLOOKUP($B$2:$B$457,'各區加權風險人口'!$C$2:$T$13,4,0)*5.5)</f>
        <v>0.5035870986</v>
      </c>
      <c r="G120" s="5">
        <f>if(VLOOKUP($B$2:$B$457,'各區加權風險人口'!$C$2:$T$13,5,0)=0,0,VLOOKUP($B$2:$B$457,'依個案研判日_台北市'!$C$2:$T$13,5,0)*'各里加權風險人口'!H120/VLOOKUP($B$2:$B$457,'各區加權風險人口'!$C$2:$T$13,5,0)*5.5)</f>
        <v>0.5035870986</v>
      </c>
      <c r="H120" s="5">
        <f>if(VLOOKUP($B$2:$B$457,'各區加權風險人口'!$C$2:$T$13,6,0)=0,0,VLOOKUP($B$2:$B$457,'依個案研判日_台北市'!$C$2:$T$13,6,0)*'各里加權風險人口'!I120/VLOOKUP($B$2:$B$457,'各區加權風險人口'!$C$2:$T$13,6,0)*5.5)</f>
        <v>0.2517935493</v>
      </c>
      <c r="I120" s="5">
        <f>if(VLOOKUP($B$2:$B$457,'各區加權風險人口'!$C$2:$T$13,7,0)=0,0,VLOOKUP($B$2:$B$457,'依個案研判日_台北市'!$C$2:$T$13,7,0)*'各里加權風險人口'!J120/VLOOKUP($B$2:$B$457,'各區加權風險人口'!$C$2:$T$13,7,0)*5.5)</f>
        <v>0.3357247324</v>
      </c>
      <c r="J120" s="5">
        <f>if(VLOOKUP($B$2:$B$457,'各區加權風險人口'!$C$2:$T$13,8,0)=0,0,VLOOKUP($B$2:$B$457,'依個案研判日_台北市'!$C$2:$T$13,8,0)*'各里加權風險人口'!K120/VLOOKUP($B$2:$B$457,'各區加權風險人口'!$C$2:$T$13,8,0)*5.5)</f>
        <v>0.1678623662</v>
      </c>
      <c r="K120" s="5">
        <f>if(VLOOKUP($B$2:$B$457,'各區加權風險人口'!$C$2:$T$13,9,0)=0,0,VLOOKUP($B$2:$B$457,'依個案研判日_台北市'!$C$2:$T$13,9,0)*'各里加權風險人口'!L120/VLOOKUP($B$2:$B$457,'各區加權風險人口'!$C$2:$T$13,9,0)*5.5)</f>
        <v>0.4196559155</v>
      </c>
      <c r="L120" s="5">
        <f>if(VLOOKUP($B$2:$B$457,'各區加權風險人口'!$C$2:$T$13,10,0)=0,0,VLOOKUP($B$2:$B$457,'依個案研判日_台北市'!$C$2:$T$13,10,0)*'各里加權風險人口'!M120/VLOOKUP($B$2:$B$457,'各區加權風險人口'!$C$2:$T$13,10,0)*5.5)</f>
        <v>0.5035870986</v>
      </c>
      <c r="M120" s="5">
        <f>if(VLOOKUP($B$2:$B$457,'各區加權風險人口'!$C$2:$T$13,11,0)=0,0,VLOOKUP($B$2:$B$457,'依個案研判日_台北市'!$C$2:$T$13,11,0)*'各里加權風險人口'!N120/VLOOKUP($B$2:$B$457,'各區加權風險人口'!$C$2:$T$13,11,0)*5.5)</f>
        <v>0.3357247324</v>
      </c>
      <c r="N120" s="5">
        <f>if(VLOOKUP($B$2:$B$457,'各區加權風險人口'!$C$2:$T$13,12,0)=0,0,VLOOKUP($B$2:$B$457,'依個案研判日_台北市'!$C$2:$T$13,12,0)*'各里加權風險人口'!O120/VLOOKUP($B$2:$B$457,'各區加權風險人口'!$C$2:$T$13,12,0)*5.5)</f>
        <v>1.007174197</v>
      </c>
      <c r="O120" s="5">
        <f>if(VLOOKUP($B$2:$B$457,'各區加權風險人口'!$C$2:$T$13,13,0)=0,0,VLOOKUP($B$2:$B$457,'依個案研判日_台北市'!$C$2:$T$13,13,0)*'各里加權風險人口'!P120/VLOOKUP($B$2:$B$457,'各區加權風險人口'!$C$2:$T$13,13,0)*5.5)</f>
        <v>1.175036563</v>
      </c>
      <c r="P120" s="5">
        <f>if(VLOOKUP($B$2:$B$457,'各區加權風險人口'!$C$2:$T$13,14,0)=0,0,VLOOKUP($B$2:$B$457,'依個案研判日_台北市'!$C$2:$T$13,14,0)*'各里加權風險人口'!Q120/VLOOKUP($B$2:$B$457,'各區加權風險人口'!$C$2:$T$13,14,0)*5.5)</f>
        <v>1.510761296</v>
      </c>
      <c r="Q120" s="5">
        <f>if(VLOOKUP($B$2:$B$457,'各區加權風險人口'!$C$2:$T$13,15,0)=0,0,VLOOKUP($B$2:$B$457,'依個案研判日_台北市'!$C$2:$T$13,15,0)*'各里加權風險人口'!R120/VLOOKUP($B$2:$B$457,'各區加權風險人口'!$C$2:$T$13,15,0)*5.5)</f>
        <v>1.007174197</v>
      </c>
      <c r="R120" s="5">
        <f>if(VLOOKUP($B$2:$B$457,'各區加權風險人口'!$C$2:$T$13,16,0)=0,0,VLOOKUP($B$2:$B$457,'依個案研判日_台北市'!$C$2:$T$13,16,0)*'各里加權風險人口'!S120/VLOOKUP($B$2:$B$457,'各區加權風險人口'!$C$2:$T$13,16,0)*5.5)</f>
        <v>0.5875182817</v>
      </c>
      <c r="S120" s="5">
        <f>if(VLOOKUP($B$2:$B$457,'各區加權風險人口'!$C$2:$T$13,17,0)=0,0,VLOOKUP($B$2:$B$457,'依個案研判日_台北市'!$C$2:$T$13,17,0)*'各里加權風險人口'!T120/VLOOKUP($B$2:$B$457,'各區加權風險人口'!$C$2:$T$13,17,0)*5.5)</f>
        <v>1.34289893</v>
      </c>
      <c r="T120" s="5">
        <f>if(VLOOKUP($B$2:$B$457,'各區加權風險人口'!$C$2:$T$13,18,0)=0,0,VLOOKUP($B$2:$B$457,'依個案研判日_台北市'!$C$2:$T$13,18,0)*'各里加權風險人口'!U120/VLOOKUP($B$2:$B$457,'各區加權風險人口'!$C$2:$T$13,18,0)*5.5)</f>
        <v>0.5875182817</v>
      </c>
    </row>
    <row r="121">
      <c r="A121" s="3">
        <v>6.300003005E10</v>
      </c>
      <c r="B121" s="4" t="s">
        <v>79</v>
      </c>
      <c r="C121" s="4" t="s">
        <v>125</v>
      </c>
      <c r="D121" s="5">
        <f>if(VLOOKUP($B$2:$B$457,'各區加權風險人口'!$C$2:$T$13,2,0)=0,0,VLOOKUP($B$2:$B$457,'依個案研判日_台北市'!$C$2:$T$13,2,0)*'各里加權風險人口'!E121/VLOOKUP($B$2:$B$457,'各區加權風險人口'!$C$2:$T$13,2,0)*5.5)</f>
        <v>0.1134752165</v>
      </c>
      <c r="E121" s="5">
        <f>if(VLOOKUP($B$2:$B$457,'各區加權風險人口'!$C$2:$T$13,3,0)=0,0,VLOOKUP($B$2:$B$457,'依個案研判日_台北市'!$C$2:$T$13,3,0)*'各里加權風險人口'!F121/VLOOKUP($B$2:$B$457,'各區加權風險人口'!$C$2:$T$13,3,0)*5.5)</f>
        <v>0.3404256494</v>
      </c>
      <c r="F121" s="5">
        <f>if(VLOOKUP($B$2:$B$457,'各區加權風險人口'!$C$2:$T$13,4,0)=0,0,VLOOKUP($B$2:$B$457,'依個案研判日_台北市'!$C$2:$T$13,4,0)*'各里加權風險人口'!G121/VLOOKUP($B$2:$B$457,'各區加權風險人口'!$C$2:$T$13,4,0)*5.5)</f>
        <v>0.6808512989</v>
      </c>
      <c r="G121" s="5">
        <f>if(VLOOKUP($B$2:$B$457,'各區加權風險人口'!$C$2:$T$13,5,0)=0,0,VLOOKUP($B$2:$B$457,'依個案研判日_台北市'!$C$2:$T$13,5,0)*'各里加權風險人口'!H121/VLOOKUP($B$2:$B$457,'各區加權風險人口'!$C$2:$T$13,5,0)*5.5)</f>
        <v>0.6808512989</v>
      </c>
      <c r="H121" s="5">
        <f>if(VLOOKUP($B$2:$B$457,'各區加權風險人口'!$C$2:$T$13,6,0)=0,0,VLOOKUP($B$2:$B$457,'依個案研判日_台北市'!$C$2:$T$13,6,0)*'各里加權風險人口'!I121/VLOOKUP($B$2:$B$457,'各區加權風險人口'!$C$2:$T$13,6,0)*5.5)</f>
        <v>0.3404256494</v>
      </c>
      <c r="I121" s="5">
        <f>if(VLOOKUP($B$2:$B$457,'各區加權風險人口'!$C$2:$T$13,7,0)=0,0,VLOOKUP($B$2:$B$457,'依個案研判日_台北市'!$C$2:$T$13,7,0)*'各里加權風險人口'!J121/VLOOKUP($B$2:$B$457,'各區加權風險人口'!$C$2:$T$13,7,0)*5.5)</f>
        <v>0.4539008659</v>
      </c>
      <c r="J121" s="5">
        <f>if(VLOOKUP($B$2:$B$457,'各區加權風險人口'!$C$2:$T$13,8,0)=0,0,VLOOKUP($B$2:$B$457,'依個案研判日_台北市'!$C$2:$T$13,8,0)*'各里加權風險人口'!K121/VLOOKUP($B$2:$B$457,'各區加權風險人口'!$C$2:$T$13,8,0)*5.5)</f>
        <v>0.226950433</v>
      </c>
      <c r="K121" s="5">
        <f>if(VLOOKUP($B$2:$B$457,'各區加權風險人口'!$C$2:$T$13,9,0)=0,0,VLOOKUP($B$2:$B$457,'依個案研判日_台北市'!$C$2:$T$13,9,0)*'各里加權風險人口'!L121/VLOOKUP($B$2:$B$457,'各區加權風險人口'!$C$2:$T$13,9,0)*5.5)</f>
        <v>0.5673760824</v>
      </c>
      <c r="L121" s="5">
        <f>if(VLOOKUP($B$2:$B$457,'各區加權風險人口'!$C$2:$T$13,10,0)=0,0,VLOOKUP($B$2:$B$457,'依個案研判日_台北市'!$C$2:$T$13,10,0)*'各里加權風險人口'!M121/VLOOKUP($B$2:$B$457,'各區加權風險人口'!$C$2:$T$13,10,0)*5.5)</f>
        <v>0.6808512989</v>
      </c>
      <c r="M121" s="5">
        <f>if(VLOOKUP($B$2:$B$457,'各區加權風險人口'!$C$2:$T$13,11,0)=0,0,VLOOKUP($B$2:$B$457,'依個案研判日_台北市'!$C$2:$T$13,11,0)*'各里加權風險人口'!N121/VLOOKUP($B$2:$B$457,'各區加權風險人口'!$C$2:$T$13,11,0)*5.5)</f>
        <v>0.4539008659</v>
      </c>
      <c r="N121" s="5">
        <f>if(VLOOKUP($B$2:$B$457,'各區加權風險人口'!$C$2:$T$13,12,0)=0,0,VLOOKUP($B$2:$B$457,'依個案研判日_台北市'!$C$2:$T$13,12,0)*'各里加權風險人口'!O121/VLOOKUP($B$2:$B$457,'各區加權風險人口'!$C$2:$T$13,12,0)*5.5)</f>
        <v>1.361702598</v>
      </c>
      <c r="O121" s="5">
        <f>if(VLOOKUP($B$2:$B$457,'各區加權風險人口'!$C$2:$T$13,13,0)=0,0,VLOOKUP($B$2:$B$457,'依個案研判日_台北市'!$C$2:$T$13,13,0)*'各里加權風險人口'!P121/VLOOKUP($B$2:$B$457,'各區加權風險人口'!$C$2:$T$13,13,0)*5.5)</f>
        <v>1.588653031</v>
      </c>
      <c r="P121" s="5">
        <f>if(VLOOKUP($B$2:$B$457,'各區加權風險人口'!$C$2:$T$13,14,0)=0,0,VLOOKUP($B$2:$B$457,'依個案研判日_台北市'!$C$2:$T$13,14,0)*'各里加權風險人口'!Q121/VLOOKUP($B$2:$B$457,'各區加權風險人口'!$C$2:$T$13,14,0)*5.5)</f>
        <v>2.042553897</v>
      </c>
      <c r="Q121" s="5">
        <f>if(VLOOKUP($B$2:$B$457,'各區加權風險人口'!$C$2:$T$13,15,0)=0,0,VLOOKUP($B$2:$B$457,'依個案研判日_台北市'!$C$2:$T$13,15,0)*'各里加權風險人口'!R121/VLOOKUP($B$2:$B$457,'各區加權風險人口'!$C$2:$T$13,15,0)*5.5)</f>
        <v>1.361702598</v>
      </c>
      <c r="R121" s="5">
        <f>if(VLOOKUP($B$2:$B$457,'各區加權風險人口'!$C$2:$T$13,16,0)=0,0,VLOOKUP($B$2:$B$457,'依個案研判日_台北市'!$C$2:$T$13,16,0)*'各里加權風險人口'!S121/VLOOKUP($B$2:$B$457,'各區加權風險人口'!$C$2:$T$13,16,0)*5.5)</f>
        <v>0.7943265154</v>
      </c>
      <c r="S121" s="5">
        <f>if(VLOOKUP($B$2:$B$457,'各區加權風險人口'!$C$2:$T$13,17,0)=0,0,VLOOKUP($B$2:$B$457,'依個案研判日_台北市'!$C$2:$T$13,17,0)*'各里加權風險人口'!T121/VLOOKUP($B$2:$B$457,'各區加權風險人口'!$C$2:$T$13,17,0)*5.5)</f>
        <v>1.815603464</v>
      </c>
      <c r="T121" s="5">
        <f>if(VLOOKUP($B$2:$B$457,'各區加權風險人口'!$C$2:$T$13,18,0)=0,0,VLOOKUP($B$2:$B$457,'依個案研判日_台北市'!$C$2:$T$13,18,0)*'各里加權風險人口'!U121/VLOOKUP($B$2:$B$457,'各區加權風險人口'!$C$2:$T$13,18,0)*5.5)</f>
        <v>0.7943265154</v>
      </c>
    </row>
    <row r="122">
      <c r="A122" s="3">
        <v>6.3000030051E10</v>
      </c>
      <c r="B122" s="4" t="s">
        <v>79</v>
      </c>
      <c r="C122" s="4" t="s">
        <v>126</v>
      </c>
      <c r="D122" s="5">
        <f>if(VLOOKUP($B$2:$B$457,'各區加權風險人口'!$C$2:$T$13,2,0)=0,0,VLOOKUP($B$2:$B$457,'依個案研判日_台北市'!$C$2:$T$13,2,0)*'各里加權風險人口'!E122/VLOOKUP($B$2:$B$457,'各區加權風險人口'!$C$2:$T$13,2,0)*5.5)</f>
        <v>0.1212686178</v>
      </c>
      <c r="E122" s="5">
        <f>if(VLOOKUP($B$2:$B$457,'各區加權風險人口'!$C$2:$T$13,3,0)=0,0,VLOOKUP($B$2:$B$457,'依個案研判日_台北市'!$C$2:$T$13,3,0)*'各里加權風險人口'!F122/VLOOKUP($B$2:$B$457,'各區加權風險人口'!$C$2:$T$13,3,0)*5.5)</f>
        <v>0.3638058534</v>
      </c>
      <c r="F122" s="5">
        <f>if(VLOOKUP($B$2:$B$457,'各區加權風險人口'!$C$2:$T$13,4,0)=0,0,VLOOKUP($B$2:$B$457,'依個案研判日_台北市'!$C$2:$T$13,4,0)*'各里加權風險人口'!G122/VLOOKUP($B$2:$B$457,'各區加權風險人口'!$C$2:$T$13,4,0)*5.5)</f>
        <v>0.7276117068</v>
      </c>
      <c r="G122" s="5">
        <f>if(VLOOKUP($B$2:$B$457,'各區加權風險人口'!$C$2:$T$13,5,0)=0,0,VLOOKUP($B$2:$B$457,'依個案研判日_台北市'!$C$2:$T$13,5,0)*'各里加權風險人口'!H122/VLOOKUP($B$2:$B$457,'各區加權風險人口'!$C$2:$T$13,5,0)*5.5)</f>
        <v>0.7276117068</v>
      </c>
      <c r="H122" s="5">
        <f>if(VLOOKUP($B$2:$B$457,'各區加權風險人口'!$C$2:$T$13,6,0)=0,0,VLOOKUP($B$2:$B$457,'依個案研判日_台北市'!$C$2:$T$13,6,0)*'各里加權風險人口'!I122/VLOOKUP($B$2:$B$457,'各區加權風險人口'!$C$2:$T$13,6,0)*5.5)</f>
        <v>0.3638058534</v>
      </c>
      <c r="I122" s="5">
        <f>if(VLOOKUP($B$2:$B$457,'各區加權風險人口'!$C$2:$T$13,7,0)=0,0,VLOOKUP($B$2:$B$457,'依個案研判日_台北市'!$C$2:$T$13,7,0)*'各里加權風險人口'!J122/VLOOKUP($B$2:$B$457,'各區加權風險人口'!$C$2:$T$13,7,0)*5.5)</f>
        <v>0.4850744712</v>
      </c>
      <c r="J122" s="5">
        <f>if(VLOOKUP($B$2:$B$457,'各區加權風險人口'!$C$2:$T$13,8,0)=0,0,VLOOKUP($B$2:$B$457,'依個案研判日_台北市'!$C$2:$T$13,8,0)*'各里加權風險人口'!K122/VLOOKUP($B$2:$B$457,'各區加權風險人口'!$C$2:$T$13,8,0)*5.5)</f>
        <v>0.2425372356</v>
      </c>
      <c r="K122" s="5">
        <f>if(VLOOKUP($B$2:$B$457,'各區加權風險人口'!$C$2:$T$13,9,0)=0,0,VLOOKUP($B$2:$B$457,'依個案研判日_台北市'!$C$2:$T$13,9,0)*'各里加權風險人口'!L122/VLOOKUP($B$2:$B$457,'各區加權風險人口'!$C$2:$T$13,9,0)*5.5)</f>
        <v>0.606343089</v>
      </c>
      <c r="L122" s="5">
        <f>if(VLOOKUP($B$2:$B$457,'各區加權風險人口'!$C$2:$T$13,10,0)=0,0,VLOOKUP($B$2:$B$457,'依個案研判日_台北市'!$C$2:$T$13,10,0)*'各里加權風險人口'!M122/VLOOKUP($B$2:$B$457,'各區加權風險人口'!$C$2:$T$13,10,0)*5.5)</f>
        <v>0.7276117068</v>
      </c>
      <c r="M122" s="5">
        <f>if(VLOOKUP($B$2:$B$457,'各區加權風險人口'!$C$2:$T$13,11,0)=0,0,VLOOKUP($B$2:$B$457,'依個案研判日_台北市'!$C$2:$T$13,11,0)*'各里加權風險人口'!N122/VLOOKUP($B$2:$B$457,'各區加權風險人口'!$C$2:$T$13,11,0)*5.5)</f>
        <v>0.4850744712</v>
      </c>
      <c r="N122" s="5">
        <f>if(VLOOKUP($B$2:$B$457,'各區加權風險人口'!$C$2:$T$13,12,0)=0,0,VLOOKUP($B$2:$B$457,'依個案研判日_台北市'!$C$2:$T$13,12,0)*'各里加權風險人口'!O122/VLOOKUP($B$2:$B$457,'各區加權風險人口'!$C$2:$T$13,12,0)*5.5)</f>
        <v>1.455223414</v>
      </c>
      <c r="O122" s="5">
        <f>if(VLOOKUP($B$2:$B$457,'各區加權風險人口'!$C$2:$T$13,13,0)=0,0,VLOOKUP($B$2:$B$457,'依個案研判日_台北市'!$C$2:$T$13,13,0)*'各里加權風險人口'!P122/VLOOKUP($B$2:$B$457,'各區加權風險人口'!$C$2:$T$13,13,0)*5.5)</f>
        <v>1.697760649</v>
      </c>
      <c r="P122" s="5">
        <f>if(VLOOKUP($B$2:$B$457,'各區加權風險人口'!$C$2:$T$13,14,0)=0,0,VLOOKUP($B$2:$B$457,'依個案研判日_台北市'!$C$2:$T$13,14,0)*'各里加權風險人口'!Q122/VLOOKUP($B$2:$B$457,'各區加權風險人口'!$C$2:$T$13,14,0)*5.5)</f>
        <v>2.182835121</v>
      </c>
      <c r="Q122" s="5">
        <f>if(VLOOKUP($B$2:$B$457,'各區加權風險人口'!$C$2:$T$13,15,0)=0,0,VLOOKUP($B$2:$B$457,'依個案研判日_台北市'!$C$2:$T$13,15,0)*'各里加權風險人口'!R122/VLOOKUP($B$2:$B$457,'各區加權風險人口'!$C$2:$T$13,15,0)*5.5)</f>
        <v>1.455223414</v>
      </c>
      <c r="R122" s="5">
        <f>if(VLOOKUP($B$2:$B$457,'各區加權風險人口'!$C$2:$T$13,16,0)=0,0,VLOOKUP($B$2:$B$457,'依個案研判日_台北市'!$C$2:$T$13,16,0)*'各里加權風險人口'!S122/VLOOKUP($B$2:$B$457,'各區加權風險人口'!$C$2:$T$13,16,0)*5.5)</f>
        <v>0.8488803246</v>
      </c>
      <c r="S122" s="5">
        <f>if(VLOOKUP($B$2:$B$457,'各區加權風險人口'!$C$2:$T$13,17,0)=0,0,VLOOKUP($B$2:$B$457,'依個案研判日_台北市'!$C$2:$T$13,17,0)*'各里加權風險人口'!T122/VLOOKUP($B$2:$B$457,'各區加權風險人口'!$C$2:$T$13,17,0)*5.5)</f>
        <v>1.940297885</v>
      </c>
      <c r="T122" s="5">
        <f>if(VLOOKUP($B$2:$B$457,'各區加權風險人口'!$C$2:$T$13,18,0)=0,0,VLOOKUP($B$2:$B$457,'依個案研判日_台北市'!$C$2:$T$13,18,0)*'各里加權風險人口'!U122/VLOOKUP($B$2:$B$457,'各區加權風險人口'!$C$2:$T$13,18,0)*5.5)</f>
        <v>0.8488803246</v>
      </c>
    </row>
    <row r="123">
      <c r="A123" s="3">
        <v>6.3000030052E10</v>
      </c>
      <c r="B123" s="4" t="s">
        <v>79</v>
      </c>
      <c r="C123" s="4" t="s">
        <v>127</v>
      </c>
      <c r="D123" s="5">
        <f>if(VLOOKUP($B$2:$B$457,'各區加權風險人口'!$C$2:$T$13,2,0)=0,0,VLOOKUP($B$2:$B$457,'依個案研判日_台北市'!$C$2:$T$13,2,0)*'各里加權風險人口'!E123/VLOOKUP($B$2:$B$457,'各區加權風險人口'!$C$2:$T$13,2,0)*5.5)</f>
        <v>0.08579672062</v>
      </c>
      <c r="E123" s="5">
        <f>if(VLOOKUP($B$2:$B$457,'各區加權風險人口'!$C$2:$T$13,3,0)=0,0,VLOOKUP($B$2:$B$457,'依個案研判日_台北市'!$C$2:$T$13,3,0)*'各里加權風險人口'!F123/VLOOKUP($B$2:$B$457,'各區加權風險人口'!$C$2:$T$13,3,0)*5.5)</f>
        <v>0.2573901619</v>
      </c>
      <c r="F123" s="5">
        <f>if(VLOOKUP($B$2:$B$457,'各區加權風險人口'!$C$2:$T$13,4,0)=0,0,VLOOKUP($B$2:$B$457,'依個案研判日_台北市'!$C$2:$T$13,4,0)*'各里加權風險人口'!G123/VLOOKUP($B$2:$B$457,'各區加權風險人口'!$C$2:$T$13,4,0)*5.5)</f>
        <v>0.5147803237</v>
      </c>
      <c r="G123" s="5">
        <f>if(VLOOKUP($B$2:$B$457,'各區加權風險人口'!$C$2:$T$13,5,0)=0,0,VLOOKUP($B$2:$B$457,'依個案研判日_台北市'!$C$2:$T$13,5,0)*'各里加權風險人口'!H123/VLOOKUP($B$2:$B$457,'各區加權風險人口'!$C$2:$T$13,5,0)*5.5)</f>
        <v>0.5147803237</v>
      </c>
      <c r="H123" s="5">
        <f>if(VLOOKUP($B$2:$B$457,'各區加權風險人口'!$C$2:$T$13,6,0)=0,0,VLOOKUP($B$2:$B$457,'依個案研判日_台北市'!$C$2:$T$13,6,0)*'各里加權風險人口'!I123/VLOOKUP($B$2:$B$457,'各區加權風險人口'!$C$2:$T$13,6,0)*5.5)</f>
        <v>0.2573901619</v>
      </c>
      <c r="I123" s="5">
        <f>if(VLOOKUP($B$2:$B$457,'各區加權風險人口'!$C$2:$T$13,7,0)=0,0,VLOOKUP($B$2:$B$457,'依個案研判日_台北市'!$C$2:$T$13,7,0)*'各里加權風險人口'!J123/VLOOKUP($B$2:$B$457,'各區加權風險人口'!$C$2:$T$13,7,0)*5.5)</f>
        <v>0.3431868825</v>
      </c>
      <c r="J123" s="5">
        <f>if(VLOOKUP($B$2:$B$457,'各區加權風險人口'!$C$2:$T$13,8,0)=0,0,VLOOKUP($B$2:$B$457,'依個案研判日_台北市'!$C$2:$T$13,8,0)*'各里加權風險人口'!K123/VLOOKUP($B$2:$B$457,'各區加權風險人口'!$C$2:$T$13,8,0)*5.5)</f>
        <v>0.1715934412</v>
      </c>
      <c r="K123" s="5">
        <f>if(VLOOKUP($B$2:$B$457,'各區加權風險人口'!$C$2:$T$13,9,0)=0,0,VLOOKUP($B$2:$B$457,'依個案研判日_台北市'!$C$2:$T$13,9,0)*'各里加權風險人口'!L123/VLOOKUP($B$2:$B$457,'各區加權風險人口'!$C$2:$T$13,9,0)*5.5)</f>
        <v>0.4289836031</v>
      </c>
      <c r="L123" s="5">
        <f>if(VLOOKUP($B$2:$B$457,'各區加權風險人口'!$C$2:$T$13,10,0)=0,0,VLOOKUP($B$2:$B$457,'依個案研判日_台北市'!$C$2:$T$13,10,0)*'各里加權風險人口'!M123/VLOOKUP($B$2:$B$457,'各區加權風險人口'!$C$2:$T$13,10,0)*5.5)</f>
        <v>0.5147803237</v>
      </c>
      <c r="M123" s="5">
        <f>if(VLOOKUP($B$2:$B$457,'各區加權風險人口'!$C$2:$T$13,11,0)=0,0,VLOOKUP($B$2:$B$457,'依個案研判日_台北市'!$C$2:$T$13,11,0)*'各里加權風險人口'!N123/VLOOKUP($B$2:$B$457,'各區加權風險人口'!$C$2:$T$13,11,0)*5.5)</f>
        <v>0.3431868825</v>
      </c>
      <c r="N123" s="5">
        <f>if(VLOOKUP($B$2:$B$457,'各區加權風險人口'!$C$2:$T$13,12,0)=0,0,VLOOKUP($B$2:$B$457,'依個案研判日_台北市'!$C$2:$T$13,12,0)*'各里加權風險人口'!O123/VLOOKUP($B$2:$B$457,'各區加權風險人口'!$C$2:$T$13,12,0)*5.5)</f>
        <v>1.029560647</v>
      </c>
      <c r="O123" s="5">
        <f>if(VLOOKUP($B$2:$B$457,'各區加權風險人口'!$C$2:$T$13,13,0)=0,0,VLOOKUP($B$2:$B$457,'依個案研判日_台北市'!$C$2:$T$13,13,0)*'各里加權風險人口'!P123/VLOOKUP($B$2:$B$457,'各區加權風險人口'!$C$2:$T$13,13,0)*5.5)</f>
        <v>1.201154089</v>
      </c>
      <c r="P123" s="5">
        <f>if(VLOOKUP($B$2:$B$457,'各區加權風險人口'!$C$2:$T$13,14,0)=0,0,VLOOKUP($B$2:$B$457,'依個案研判日_台北市'!$C$2:$T$13,14,0)*'各里加權風險人口'!Q123/VLOOKUP($B$2:$B$457,'各區加權風險人口'!$C$2:$T$13,14,0)*5.5)</f>
        <v>1.544340971</v>
      </c>
      <c r="Q123" s="5">
        <f>if(VLOOKUP($B$2:$B$457,'各區加權風險人口'!$C$2:$T$13,15,0)=0,0,VLOOKUP($B$2:$B$457,'依個案研判日_台北市'!$C$2:$T$13,15,0)*'各里加權風險人口'!R123/VLOOKUP($B$2:$B$457,'各區加權風險人口'!$C$2:$T$13,15,0)*5.5)</f>
        <v>1.029560647</v>
      </c>
      <c r="R123" s="5">
        <f>if(VLOOKUP($B$2:$B$457,'各區加權風險人口'!$C$2:$T$13,16,0)=0,0,VLOOKUP($B$2:$B$457,'依個案研判日_台北市'!$C$2:$T$13,16,0)*'各里加權風險人口'!S123/VLOOKUP($B$2:$B$457,'各區加權風險人口'!$C$2:$T$13,16,0)*5.5)</f>
        <v>0.6005770444</v>
      </c>
      <c r="S123" s="5">
        <f>if(VLOOKUP($B$2:$B$457,'各區加權風險人口'!$C$2:$T$13,17,0)=0,0,VLOOKUP($B$2:$B$457,'依個案研判日_台北市'!$C$2:$T$13,17,0)*'各里加權風險人口'!T123/VLOOKUP($B$2:$B$457,'各區加權風險人口'!$C$2:$T$13,17,0)*5.5)</f>
        <v>1.37274753</v>
      </c>
      <c r="T123" s="5">
        <f>if(VLOOKUP($B$2:$B$457,'各區加權風險人口'!$C$2:$T$13,18,0)=0,0,VLOOKUP($B$2:$B$457,'依個案研判日_台北市'!$C$2:$T$13,18,0)*'各里加權風險人口'!U123/VLOOKUP($B$2:$B$457,'各區加權風險人口'!$C$2:$T$13,18,0)*5.5)</f>
        <v>0.6005770444</v>
      </c>
    </row>
    <row r="124">
      <c r="A124" s="3">
        <v>6.3000030053E10</v>
      </c>
      <c r="B124" s="4" t="s">
        <v>79</v>
      </c>
      <c r="C124" s="4" t="s">
        <v>128</v>
      </c>
      <c r="D124" s="5">
        <f>if(VLOOKUP($B$2:$B$457,'各區加權風險人口'!$C$2:$T$13,2,0)=0,0,VLOOKUP($B$2:$B$457,'依個案研判日_台北市'!$C$2:$T$13,2,0)*'各里加權風險人口'!E124/VLOOKUP($B$2:$B$457,'各區加權風險人口'!$C$2:$T$13,2,0)*5.5)</f>
        <v>0.1132351214</v>
      </c>
      <c r="E124" s="5">
        <f>if(VLOOKUP($B$2:$B$457,'各區加權風險人口'!$C$2:$T$13,3,0)=0,0,VLOOKUP($B$2:$B$457,'依個案研判日_台北市'!$C$2:$T$13,3,0)*'各里加權風險人口'!F124/VLOOKUP($B$2:$B$457,'各區加權風險人口'!$C$2:$T$13,3,0)*5.5)</f>
        <v>0.3397053643</v>
      </c>
      <c r="F124" s="5">
        <f>if(VLOOKUP($B$2:$B$457,'各區加權風險人口'!$C$2:$T$13,4,0)=0,0,VLOOKUP($B$2:$B$457,'依個案研判日_台北市'!$C$2:$T$13,4,0)*'各里加權風險人口'!G124/VLOOKUP($B$2:$B$457,'各區加權風險人口'!$C$2:$T$13,4,0)*5.5)</f>
        <v>0.6794107286</v>
      </c>
      <c r="G124" s="5">
        <f>if(VLOOKUP($B$2:$B$457,'各區加權風險人口'!$C$2:$T$13,5,0)=0,0,VLOOKUP($B$2:$B$457,'依個案研判日_台北市'!$C$2:$T$13,5,0)*'各里加權風險人口'!H124/VLOOKUP($B$2:$B$457,'各區加權風險人口'!$C$2:$T$13,5,0)*5.5)</f>
        <v>0.6794107286</v>
      </c>
      <c r="H124" s="5">
        <f>if(VLOOKUP($B$2:$B$457,'各區加權風險人口'!$C$2:$T$13,6,0)=0,0,VLOOKUP($B$2:$B$457,'依個案研判日_台北市'!$C$2:$T$13,6,0)*'各里加權風險人口'!I124/VLOOKUP($B$2:$B$457,'各區加權風險人口'!$C$2:$T$13,6,0)*5.5)</f>
        <v>0.3397053643</v>
      </c>
      <c r="I124" s="5">
        <f>if(VLOOKUP($B$2:$B$457,'各區加權風險人口'!$C$2:$T$13,7,0)=0,0,VLOOKUP($B$2:$B$457,'依個案研判日_台北市'!$C$2:$T$13,7,0)*'各里加權風險人口'!J124/VLOOKUP($B$2:$B$457,'各區加權風險人口'!$C$2:$T$13,7,0)*5.5)</f>
        <v>0.4529404857</v>
      </c>
      <c r="J124" s="5">
        <f>if(VLOOKUP($B$2:$B$457,'各區加權風險人口'!$C$2:$T$13,8,0)=0,0,VLOOKUP($B$2:$B$457,'依個案研判日_台北市'!$C$2:$T$13,8,0)*'各里加權風險人口'!K124/VLOOKUP($B$2:$B$457,'各區加權風險人口'!$C$2:$T$13,8,0)*5.5)</f>
        <v>0.2264702429</v>
      </c>
      <c r="K124" s="5">
        <f>if(VLOOKUP($B$2:$B$457,'各區加權風險人口'!$C$2:$T$13,9,0)=0,0,VLOOKUP($B$2:$B$457,'依個案研判日_台北市'!$C$2:$T$13,9,0)*'各里加權風險人口'!L124/VLOOKUP($B$2:$B$457,'各區加權風險人口'!$C$2:$T$13,9,0)*5.5)</f>
        <v>0.5661756072</v>
      </c>
      <c r="L124" s="5">
        <f>if(VLOOKUP($B$2:$B$457,'各區加權風險人口'!$C$2:$T$13,10,0)=0,0,VLOOKUP($B$2:$B$457,'依個案研判日_台北市'!$C$2:$T$13,10,0)*'各里加權風險人口'!M124/VLOOKUP($B$2:$B$457,'各區加權風險人口'!$C$2:$T$13,10,0)*5.5)</f>
        <v>0.6794107286</v>
      </c>
      <c r="M124" s="5">
        <f>if(VLOOKUP($B$2:$B$457,'各區加權風險人口'!$C$2:$T$13,11,0)=0,0,VLOOKUP($B$2:$B$457,'依個案研判日_台北市'!$C$2:$T$13,11,0)*'各里加權風險人口'!N124/VLOOKUP($B$2:$B$457,'各區加權風險人口'!$C$2:$T$13,11,0)*5.5)</f>
        <v>0.4529404857</v>
      </c>
      <c r="N124" s="5">
        <f>if(VLOOKUP($B$2:$B$457,'各區加權風險人口'!$C$2:$T$13,12,0)=0,0,VLOOKUP($B$2:$B$457,'依個案研判日_台北市'!$C$2:$T$13,12,0)*'各里加權風險人口'!O124/VLOOKUP($B$2:$B$457,'各區加權風險人口'!$C$2:$T$13,12,0)*5.5)</f>
        <v>1.358821457</v>
      </c>
      <c r="O124" s="5">
        <f>if(VLOOKUP($B$2:$B$457,'各區加權風險人口'!$C$2:$T$13,13,0)=0,0,VLOOKUP($B$2:$B$457,'依個案研判日_台北市'!$C$2:$T$13,13,0)*'各里加權風險人口'!P124/VLOOKUP($B$2:$B$457,'各區加權風險人口'!$C$2:$T$13,13,0)*5.5)</f>
        <v>1.5852917</v>
      </c>
      <c r="P124" s="5">
        <f>if(VLOOKUP($B$2:$B$457,'各區加權風險人口'!$C$2:$T$13,14,0)=0,0,VLOOKUP($B$2:$B$457,'依個案研判日_台北市'!$C$2:$T$13,14,0)*'各里加權風險人口'!Q124/VLOOKUP($B$2:$B$457,'各區加權風險人口'!$C$2:$T$13,14,0)*5.5)</f>
        <v>2.038232186</v>
      </c>
      <c r="Q124" s="5">
        <f>if(VLOOKUP($B$2:$B$457,'各區加權風險人口'!$C$2:$T$13,15,0)=0,0,VLOOKUP($B$2:$B$457,'依個案研判日_台北市'!$C$2:$T$13,15,0)*'各里加權風險人口'!R124/VLOOKUP($B$2:$B$457,'各區加權風險人口'!$C$2:$T$13,15,0)*5.5)</f>
        <v>1.358821457</v>
      </c>
      <c r="R124" s="5">
        <f>if(VLOOKUP($B$2:$B$457,'各區加權風險人口'!$C$2:$T$13,16,0)=0,0,VLOOKUP($B$2:$B$457,'依個案研判日_台北市'!$C$2:$T$13,16,0)*'各里加權風險人口'!S124/VLOOKUP($B$2:$B$457,'各區加權風險人口'!$C$2:$T$13,16,0)*5.5)</f>
        <v>0.79264585</v>
      </c>
      <c r="S124" s="5">
        <f>if(VLOOKUP($B$2:$B$457,'各區加權風險人口'!$C$2:$T$13,17,0)=0,0,VLOOKUP($B$2:$B$457,'依個案研判日_台北市'!$C$2:$T$13,17,0)*'各里加權風險人口'!T124/VLOOKUP($B$2:$B$457,'各區加權風險人口'!$C$2:$T$13,17,0)*5.5)</f>
        <v>1.811761943</v>
      </c>
      <c r="T124" s="5">
        <f>if(VLOOKUP($B$2:$B$457,'各區加權風險人口'!$C$2:$T$13,18,0)=0,0,VLOOKUP($B$2:$B$457,'依個案研判日_台北市'!$C$2:$T$13,18,0)*'各里加權風險人口'!U124/VLOOKUP($B$2:$B$457,'各區加權風險人口'!$C$2:$T$13,18,0)*5.5)</f>
        <v>0.79264585</v>
      </c>
    </row>
    <row r="125">
      <c r="A125" s="3">
        <v>6.3000030054E10</v>
      </c>
      <c r="B125" s="4" t="s">
        <v>79</v>
      </c>
      <c r="C125" s="4" t="s">
        <v>129</v>
      </c>
      <c r="D125" s="5">
        <f>if(VLOOKUP($B$2:$B$457,'各區加權風險人口'!$C$2:$T$13,2,0)=0,0,VLOOKUP($B$2:$B$457,'依個案研判日_台北市'!$C$2:$T$13,2,0)*'各里加權風險人口'!E125/VLOOKUP($B$2:$B$457,'各區加權風險人口'!$C$2:$T$13,2,0)*5.5)</f>
        <v>0.07391539423</v>
      </c>
      <c r="E125" s="5">
        <f>if(VLOOKUP($B$2:$B$457,'各區加權風險人口'!$C$2:$T$13,3,0)=0,0,VLOOKUP($B$2:$B$457,'依個案研判日_台北市'!$C$2:$T$13,3,0)*'各里加權風險人口'!F125/VLOOKUP($B$2:$B$457,'各區加權風險人口'!$C$2:$T$13,3,0)*5.5)</f>
        <v>0.2217461827</v>
      </c>
      <c r="F125" s="5">
        <f>if(VLOOKUP($B$2:$B$457,'各區加權風險人口'!$C$2:$T$13,4,0)=0,0,VLOOKUP($B$2:$B$457,'依個案研判日_台北市'!$C$2:$T$13,4,0)*'各里加權風險人口'!G125/VLOOKUP($B$2:$B$457,'各區加權風險人口'!$C$2:$T$13,4,0)*5.5)</f>
        <v>0.4434923654</v>
      </c>
      <c r="G125" s="5">
        <f>if(VLOOKUP($B$2:$B$457,'各區加權風險人口'!$C$2:$T$13,5,0)=0,0,VLOOKUP($B$2:$B$457,'依個案研判日_台北市'!$C$2:$T$13,5,0)*'各里加權風險人口'!H125/VLOOKUP($B$2:$B$457,'各區加權風險人口'!$C$2:$T$13,5,0)*5.5)</f>
        <v>0.4434923654</v>
      </c>
      <c r="H125" s="5">
        <f>if(VLOOKUP($B$2:$B$457,'各區加權風險人口'!$C$2:$T$13,6,0)=0,0,VLOOKUP($B$2:$B$457,'依個案研判日_台北市'!$C$2:$T$13,6,0)*'各里加權風險人口'!I125/VLOOKUP($B$2:$B$457,'各區加權風險人口'!$C$2:$T$13,6,0)*5.5)</f>
        <v>0.2217461827</v>
      </c>
      <c r="I125" s="5">
        <f>if(VLOOKUP($B$2:$B$457,'各區加權風險人口'!$C$2:$T$13,7,0)=0,0,VLOOKUP($B$2:$B$457,'依個案研判日_台北市'!$C$2:$T$13,7,0)*'各里加權風險人口'!J125/VLOOKUP($B$2:$B$457,'各區加權風險人口'!$C$2:$T$13,7,0)*5.5)</f>
        <v>0.2956615769</v>
      </c>
      <c r="J125" s="5">
        <f>if(VLOOKUP($B$2:$B$457,'各區加權風險人口'!$C$2:$T$13,8,0)=0,0,VLOOKUP($B$2:$B$457,'依個案研判日_台北市'!$C$2:$T$13,8,0)*'各里加權風險人口'!K125/VLOOKUP($B$2:$B$457,'各區加權風險人口'!$C$2:$T$13,8,0)*5.5)</f>
        <v>0.1478307885</v>
      </c>
      <c r="K125" s="5">
        <f>if(VLOOKUP($B$2:$B$457,'各區加權風險人口'!$C$2:$T$13,9,0)=0,0,VLOOKUP($B$2:$B$457,'依個案研判日_台北市'!$C$2:$T$13,9,0)*'各里加權風險人口'!L125/VLOOKUP($B$2:$B$457,'各區加權風險人口'!$C$2:$T$13,9,0)*5.5)</f>
        <v>0.3695769711</v>
      </c>
      <c r="L125" s="5">
        <f>if(VLOOKUP($B$2:$B$457,'各區加權風險人口'!$C$2:$T$13,10,0)=0,0,VLOOKUP($B$2:$B$457,'依個案研判日_台北市'!$C$2:$T$13,10,0)*'各里加權風險人口'!M125/VLOOKUP($B$2:$B$457,'各區加權風險人口'!$C$2:$T$13,10,0)*5.5)</f>
        <v>0.4434923654</v>
      </c>
      <c r="M125" s="5">
        <f>if(VLOOKUP($B$2:$B$457,'各區加權風險人口'!$C$2:$T$13,11,0)=0,0,VLOOKUP($B$2:$B$457,'依個案研判日_台北市'!$C$2:$T$13,11,0)*'各里加權風險人口'!N125/VLOOKUP($B$2:$B$457,'各區加權風險人口'!$C$2:$T$13,11,0)*5.5)</f>
        <v>0.2956615769</v>
      </c>
      <c r="N125" s="5">
        <f>if(VLOOKUP($B$2:$B$457,'各區加權風險人口'!$C$2:$T$13,12,0)=0,0,VLOOKUP($B$2:$B$457,'依個案研判日_台北市'!$C$2:$T$13,12,0)*'各里加權風險人口'!O125/VLOOKUP($B$2:$B$457,'各區加權風險人口'!$C$2:$T$13,12,0)*5.5)</f>
        <v>0.8869847307</v>
      </c>
      <c r="O125" s="5">
        <f>if(VLOOKUP($B$2:$B$457,'各區加權風險人口'!$C$2:$T$13,13,0)=0,0,VLOOKUP($B$2:$B$457,'依個案研判日_台北市'!$C$2:$T$13,13,0)*'各里加權風險人口'!P125/VLOOKUP($B$2:$B$457,'各區加權風險人口'!$C$2:$T$13,13,0)*5.5)</f>
        <v>1.034815519</v>
      </c>
      <c r="P125" s="5">
        <f>if(VLOOKUP($B$2:$B$457,'各區加權風險人口'!$C$2:$T$13,14,0)=0,0,VLOOKUP($B$2:$B$457,'依個案研判日_台北市'!$C$2:$T$13,14,0)*'各里加權風險人口'!Q125/VLOOKUP($B$2:$B$457,'各區加權風險人口'!$C$2:$T$13,14,0)*5.5)</f>
        <v>1.330477096</v>
      </c>
      <c r="Q125" s="5">
        <f>if(VLOOKUP($B$2:$B$457,'各區加權風險人口'!$C$2:$T$13,15,0)=0,0,VLOOKUP($B$2:$B$457,'依個案研判日_台北市'!$C$2:$T$13,15,0)*'各里加權風險人口'!R125/VLOOKUP($B$2:$B$457,'各區加權風險人口'!$C$2:$T$13,15,0)*5.5)</f>
        <v>0.8869847307</v>
      </c>
      <c r="R125" s="5">
        <f>if(VLOOKUP($B$2:$B$457,'各區加權風險人口'!$C$2:$T$13,16,0)=0,0,VLOOKUP($B$2:$B$457,'依個案研判日_台北市'!$C$2:$T$13,16,0)*'各里加權風險人口'!S125/VLOOKUP($B$2:$B$457,'各區加權風險人口'!$C$2:$T$13,16,0)*5.5)</f>
        <v>0.5174077596</v>
      </c>
      <c r="S125" s="5">
        <f>if(VLOOKUP($B$2:$B$457,'各區加權風險人口'!$C$2:$T$13,17,0)=0,0,VLOOKUP($B$2:$B$457,'依個案研判日_台北市'!$C$2:$T$13,17,0)*'各里加權風險人口'!T125/VLOOKUP($B$2:$B$457,'各區加權風險人口'!$C$2:$T$13,17,0)*5.5)</f>
        <v>1.182646308</v>
      </c>
      <c r="T125" s="5">
        <f>if(VLOOKUP($B$2:$B$457,'各區加權風險人口'!$C$2:$T$13,18,0)=0,0,VLOOKUP($B$2:$B$457,'依個案研判日_台北市'!$C$2:$T$13,18,0)*'各里加權風險人口'!U125/VLOOKUP($B$2:$B$457,'各區加權風險人口'!$C$2:$T$13,18,0)*5.5)</f>
        <v>0.5174077596</v>
      </c>
    </row>
    <row r="126">
      <c r="A126" s="3">
        <v>6.3000030055E10</v>
      </c>
      <c r="B126" s="4" t="s">
        <v>79</v>
      </c>
      <c r="C126" s="4" t="s">
        <v>130</v>
      </c>
      <c r="D126" s="5">
        <f>if(VLOOKUP($B$2:$B$457,'各區加權風險人口'!$C$2:$T$13,2,0)=0,0,VLOOKUP($B$2:$B$457,'依個案研判日_台北市'!$C$2:$T$13,2,0)*'各里加權風險人口'!E126/VLOOKUP($B$2:$B$457,'各區加權風險人口'!$C$2:$T$13,2,0)*5.5)</f>
        <v>0.1131310641</v>
      </c>
      <c r="E126" s="5">
        <f>if(VLOOKUP($B$2:$B$457,'各區加權風險人口'!$C$2:$T$13,3,0)=0,0,VLOOKUP($B$2:$B$457,'依個案研判日_台北市'!$C$2:$T$13,3,0)*'各里加權風險人口'!F126/VLOOKUP($B$2:$B$457,'各區加權風險人口'!$C$2:$T$13,3,0)*5.5)</f>
        <v>0.3393931923</v>
      </c>
      <c r="F126" s="5">
        <f>if(VLOOKUP($B$2:$B$457,'各區加權風險人口'!$C$2:$T$13,4,0)=0,0,VLOOKUP($B$2:$B$457,'依個案研判日_台北市'!$C$2:$T$13,4,0)*'各里加權風險人口'!G126/VLOOKUP($B$2:$B$457,'各區加權風險人口'!$C$2:$T$13,4,0)*5.5)</f>
        <v>0.6787863845</v>
      </c>
      <c r="G126" s="5">
        <f>if(VLOOKUP($B$2:$B$457,'各區加權風險人口'!$C$2:$T$13,5,0)=0,0,VLOOKUP($B$2:$B$457,'依個案研判日_台北市'!$C$2:$T$13,5,0)*'各里加權風險人口'!H126/VLOOKUP($B$2:$B$457,'各區加權風險人口'!$C$2:$T$13,5,0)*5.5)</f>
        <v>0.6787863845</v>
      </c>
      <c r="H126" s="5">
        <f>if(VLOOKUP($B$2:$B$457,'各區加權風險人口'!$C$2:$T$13,6,0)=0,0,VLOOKUP($B$2:$B$457,'依個案研判日_台北市'!$C$2:$T$13,6,0)*'各里加權風險人口'!I126/VLOOKUP($B$2:$B$457,'各區加權風險人口'!$C$2:$T$13,6,0)*5.5)</f>
        <v>0.3393931923</v>
      </c>
      <c r="I126" s="5">
        <f>if(VLOOKUP($B$2:$B$457,'各區加權風險人口'!$C$2:$T$13,7,0)=0,0,VLOOKUP($B$2:$B$457,'依個案研判日_台北市'!$C$2:$T$13,7,0)*'各里加權風險人口'!J126/VLOOKUP($B$2:$B$457,'各區加權風險人口'!$C$2:$T$13,7,0)*5.5)</f>
        <v>0.4525242564</v>
      </c>
      <c r="J126" s="5">
        <f>if(VLOOKUP($B$2:$B$457,'各區加權風險人口'!$C$2:$T$13,8,0)=0,0,VLOOKUP($B$2:$B$457,'依個案研判日_台北市'!$C$2:$T$13,8,0)*'各里加權風險人口'!K126/VLOOKUP($B$2:$B$457,'各區加權風險人口'!$C$2:$T$13,8,0)*5.5)</f>
        <v>0.2262621282</v>
      </c>
      <c r="K126" s="5">
        <f>if(VLOOKUP($B$2:$B$457,'各區加權風險人口'!$C$2:$T$13,9,0)=0,0,VLOOKUP($B$2:$B$457,'依個案研判日_台北市'!$C$2:$T$13,9,0)*'各里加權風險人口'!L126/VLOOKUP($B$2:$B$457,'各區加權風險人口'!$C$2:$T$13,9,0)*5.5)</f>
        <v>0.5656553204</v>
      </c>
      <c r="L126" s="5">
        <f>if(VLOOKUP($B$2:$B$457,'各區加權風險人口'!$C$2:$T$13,10,0)=0,0,VLOOKUP($B$2:$B$457,'依個案研判日_台北市'!$C$2:$T$13,10,0)*'各里加權風險人口'!M126/VLOOKUP($B$2:$B$457,'各區加權風險人口'!$C$2:$T$13,10,0)*5.5)</f>
        <v>0.6787863845</v>
      </c>
      <c r="M126" s="5">
        <f>if(VLOOKUP($B$2:$B$457,'各區加權風險人口'!$C$2:$T$13,11,0)=0,0,VLOOKUP($B$2:$B$457,'依個案研判日_台北市'!$C$2:$T$13,11,0)*'各里加權風險人口'!N126/VLOOKUP($B$2:$B$457,'各區加權風險人口'!$C$2:$T$13,11,0)*5.5)</f>
        <v>0.4525242564</v>
      </c>
      <c r="N126" s="5">
        <f>if(VLOOKUP($B$2:$B$457,'各區加權風險人口'!$C$2:$T$13,12,0)=0,0,VLOOKUP($B$2:$B$457,'依個案研判日_台北市'!$C$2:$T$13,12,0)*'各里加權風險人口'!O126/VLOOKUP($B$2:$B$457,'各區加權風險人口'!$C$2:$T$13,12,0)*5.5)</f>
        <v>1.357572769</v>
      </c>
      <c r="O126" s="5">
        <f>if(VLOOKUP($B$2:$B$457,'各區加權風險人口'!$C$2:$T$13,13,0)=0,0,VLOOKUP($B$2:$B$457,'依個案研判日_台北市'!$C$2:$T$13,13,0)*'各里加權風險人口'!P126/VLOOKUP($B$2:$B$457,'各區加權風險人口'!$C$2:$T$13,13,0)*5.5)</f>
        <v>1.583834897</v>
      </c>
      <c r="P126" s="5">
        <f>if(VLOOKUP($B$2:$B$457,'各區加權風險人口'!$C$2:$T$13,14,0)=0,0,VLOOKUP($B$2:$B$457,'依個案研判日_台北市'!$C$2:$T$13,14,0)*'各里加權風險人口'!Q126/VLOOKUP($B$2:$B$457,'各區加權風險人口'!$C$2:$T$13,14,0)*5.5)</f>
        <v>2.036359154</v>
      </c>
      <c r="Q126" s="5">
        <f>if(VLOOKUP($B$2:$B$457,'各區加權風險人口'!$C$2:$T$13,15,0)=0,0,VLOOKUP($B$2:$B$457,'依個案研判日_台北市'!$C$2:$T$13,15,0)*'各里加權風險人口'!R126/VLOOKUP($B$2:$B$457,'各區加權風險人口'!$C$2:$T$13,15,0)*5.5)</f>
        <v>1.357572769</v>
      </c>
      <c r="R126" s="5">
        <f>if(VLOOKUP($B$2:$B$457,'各區加權風險人口'!$C$2:$T$13,16,0)=0,0,VLOOKUP($B$2:$B$457,'依個案研判日_台北市'!$C$2:$T$13,16,0)*'各里加權風險人口'!S126/VLOOKUP($B$2:$B$457,'各區加權風險人口'!$C$2:$T$13,16,0)*5.5)</f>
        <v>0.7919174486</v>
      </c>
      <c r="S126" s="5">
        <f>if(VLOOKUP($B$2:$B$457,'各區加權風險人口'!$C$2:$T$13,17,0)=0,0,VLOOKUP($B$2:$B$457,'依個案研判日_台北市'!$C$2:$T$13,17,0)*'各里加權風險人口'!T126/VLOOKUP($B$2:$B$457,'各區加權風險人口'!$C$2:$T$13,17,0)*5.5)</f>
        <v>1.810097025</v>
      </c>
      <c r="T126" s="5">
        <f>if(VLOOKUP($B$2:$B$457,'各區加權風險人口'!$C$2:$T$13,18,0)=0,0,VLOOKUP($B$2:$B$457,'依個案研判日_台北市'!$C$2:$T$13,18,0)*'各里加權風險人口'!U126/VLOOKUP($B$2:$B$457,'各區加權風險人口'!$C$2:$T$13,18,0)*5.5)</f>
        <v>0.7919174486</v>
      </c>
    </row>
    <row r="127">
      <c r="A127" s="3">
        <v>6.3000030056E10</v>
      </c>
      <c r="B127" s="4" t="s">
        <v>79</v>
      </c>
      <c r="C127" s="4" t="s">
        <v>131</v>
      </c>
      <c r="D127" s="5">
        <f>if(VLOOKUP($B$2:$B$457,'各區加權風險人口'!$C$2:$T$13,2,0)=0,0,VLOOKUP($B$2:$B$457,'依個案研判日_台北市'!$C$2:$T$13,2,0)*'各里加權風險人口'!E127/VLOOKUP($B$2:$B$457,'各區加權風險人口'!$C$2:$T$13,2,0)*5.5)</f>
        <v>0.1536226127</v>
      </c>
      <c r="E127" s="5">
        <f>if(VLOOKUP($B$2:$B$457,'各區加權風險人口'!$C$2:$T$13,3,0)=0,0,VLOOKUP($B$2:$B$457,'依個案研判日_台北市'!$C$2:$T$13,3,0)*'各里加權風險人口'!F127/VLOOKUP($B$2:$B$457,'各區加權風險人口'!$C$2:$T$13,3,0)*5.5)</f>
        <v>0.4608678382</v>
      </c>
      <c r="F127" s="5">
        <f>if(VLOOKUP($B$2:$B$457,'各區加權風險人口'!$C$2:$T$13,4,0)=0,0,VLOOKUP($B$2:$B$457,'依個案研判日_台北市'!$C$2:$T$13,4,0)*'各里加權風險人口'!G127/VLOOKUP($B$2:$B$457,'各區加權風險人口'!$C$2:$T$13,4,0)*5.5)</f>
        <v>0.9217356764</v>
      </c>
      <c r="G127" s="5">
        <f>if(VLOOKUP($B$2:$B$457,'各區加權風險人口'!$C$2:$T$13,5,0)=0,0,VLOOKUP($B$2:$B$457,'依個案研判日_台北市'!$C$2:$T$13,5,0)*'各里加權風險人口'!H127/VLOOKUP($B$2:$B$457,'各區加權風險人口'!$C$2:$T$13,5,0)*5.5)</f>
        <v>0.9217356764</v>
      </c>
      <c r="H127" s="5">
        <f>if(VLOOKUP($B$2:$B$457,'各區加權風險人口'!$C$2:$T$13,6,0)=0,0,VLOOKUP($B$2:$B$457,'依個案研判日_台北市'!$C$2:$T$13,6,0)*'各里加權風險人口'!I127/VLOOKUP($B$2:$B$457,'各區加權風險人口'!$C$2:$T$13,6,0)*5.5)</f>
        <v>0.4608678382</v>
      </c>
      <c r="I127" s="5">
        <f>if(VLOOKUP($B$2:$B$457,'各區加權風險人口'!$C$2:$T$13,7,0)=0,0,VLOOKUP($B$2:$B$457,'依個案研判日_台北市'!$C$2:$T$13,7,0)*'各里加權風險人口'!J127/VLOOKUP($B$2:$B$457,'各區加權風險人口'!$C$2:$T$13,7,0)*5.5)</f>
        <v>0.6144904509</v>
      </c>
      <c r="J127" s="5">
        <f>if(VLOOKUP($B$2:$B$457,'各區加權風險人口'!$C$2:$T$13,8,0)=0,0,VLOOKUP($B$2:$B$457,'依個案研判日_台北市'!$C$2:$T$13,8,0)*'各里加權風險人口'!K127/VLOOKUP($B$2:$B$457,'各區加權風險人口'!$C$2:$T$13,8,0)*5.5)</f>
        <v>0.3072452255</v>
      </c>
      <c r="K127" s="5">
        <f>if(VLOOKUP($B$2:$B$457,'各區加權風險人口'!$C$2:$T$13,9,0)=0,0,VLOOKUP($B$2:$B$457,'依個案研判日_台北市'!$C$2:$T$13,9,0)*'各里加權風險人口'!L127/VLOOKUP($B$2:$B$457,'各區加權風險人口'!$C$2:$T$13,9,0)*5.5)</f>
        <v>0.7681130636</v>
      </c>
      <c r="L127" s="5">
        <f>if(VLOOKUP($B$2:$B$457,'各區加權風險人口'!$C$2:$T$13,10,0)=0,0,VLOOKUP($B$2:$B$457,'依個案研判日_台北市'!$C$2:$T$13,10,0)*'各里加權風險人口'!M127/VLOOKUP($B$2:$B$457,'各區加權風險人口'!$C$2:$T$13,10,0)*5.5)</f>
        <v>0.9217356764</v>
      </c>
      <c r="M127" s="5">
        <f>if(VLOOKUP($B$2:$B$457,'各區加權風險人口'!$C$2:$T$13,11,0)=0,0,VLOOKUP($B$2:$B$457,'依個案研判日_台北市'!$C$2:$T$13,11,0)*'各里加權風險人口'!N127/VLOOKUP($B$2:$B$457,'各區加權風險人口'!$C$2:$T$13,11,0)*5.5)</f>
        <v>0.6144904509</v>
      </c>
      <c r="N127" s="5">
        <f>if(VLOOKUP($B$2:$B$457,'各區加權風險人口'!$C$2:$T$13,12,0)=0,0,VLOOKUP($B$2:$B$457,'依個案研判日_台北市'!$C$2:$T$13,12,0)*'各里加權風險人口'!O127/VLOOKUP($B$2:$B$457,'各區加權風險人口'!$C$2:$T$13,12,0)*5.5)</f>
        <v>1.843471353</v>
      </c>
      <c r="O127" s="5">
        <f>if(VLOOKUP($B$2:$B$457,'各區加權風險人口'!$C$2:$T$13,13,0)=0,0,VLOOKUP($B$2:$B$457,'依個案研判日_台北市'!$C$2:$T$13,13,0)*'各里加權風險人口'!P127/VLOOKUP($B$2:$B$457,'各區加權風險人口'!$C$2:$T$13,13,0)*5.5)</f>
        <v>2.150716578</v>
      </c>
      <c r="P127" s="5">
        <f>if(VLOOKUP($B$2:$B$457,'各區加權風險人口'!$C$2:$T$13,14,0)=0,0,VLOOKUP($B$2:$B$457,'依個案研判日_台北市'!$C$2:$T$13,14,0)*'各里加權風險人口'!Q127/VLOOKUP($B$2:$B$457,'各區加權風險人口'!$C$2:$T$13,14,0)*5.5)</f>
        <v>2.765207029</v>
      </c>
      <c r="Q127" s="5">
        <f>if(VLOOKUP($B$2:$B$457,'各區加權風險人口'!$C$2:$T$13,15,0)=0,0,VLOOKUP($B$2:$B$457,'依個案研判日_台北市'!$C$2:$T$13,15,0)*'各里加權風險人口'!R127/VLOOKUP($B$2:$B$457,'各區加權風險人口'!$C$2:$T$13,15,0)*5.5)</f>
        <v>1.843471353</v>
      </c>
      <c r="R127" s="5">
        <f>if(VLOOKUP($B$2:$B$457,'各區加權風險人口'!$C$2:$T$13,16,0)=0,0,VLOOKUP($B$2:$B$457,'依個案研判日_台北市'!$C$2:$T$13,16,0)*'各里加權風險人口'!S127/VLOOKUP($B$2:$B$457,'各區加權風險人口'!$C$2:$T$13,16,0)*5.5)</f>
        <v>1.075358289</v>
      </c>
      <c r="S127" s="5">
        <f>if(VLOOKUP($B$2:$B$457,'各區加權風險人口'!$C$2:$T$13,17,0)=0,0,VLOOKUP($B$2:$B$457,'依個案研判日_台北市'!$C$2:$T$13,17,0)*'各里加權風險人口'!T127/VLOOKUP($B$2:$B$457,'各區加權風險人口'!$C$2:$T$13,17,0)*5.5)</f>
        <v>2.457961804</v>
      </c>
      <c r="T127" s="5">
        <f>if(VLOOKUP($B$2:$B$457,'各區加權風險人口'!$C$2:$T$13,18,0)=0,0,VLOOKUP($B$2:$B$457,'依個案研判日_台北市'!$C$2:$T$13,18,0)*'各里加權風險人口'!U127/VLOOKUP($B$2:$B$457,'各區加權風險人口'!$C$2:$T$13,18,0)*5.5)</f>
        <v>1.075358289</v>
      </c>
    </row>
    <row r="128">
      <c r="A128" s="3">
        <v>6.3000030057E10</v>
      </c>
      <c r="B128" s="4" t="s">
        <v>79</v>
      </c>
      <c r="C128" s="4" t="s">
        <v>132</v>
      </c>
      <c r="D128" s="5">
        <f>if(VLOOKUP($B$2:$B$457,'各區加權風險人口'!$C$2:$T$13,2,0)=0,0,VLOOKUP($B$2:$B$457,'依個案研判日_台北市'!$C$2:$T$13,2,0)*'各里加權風險人口'!E128/VLOOKUP($B$2:$B$457,'各區加權風險人口'!$C$2:$T$13,2,0)*5.5)</f>
        <v>0.03806630605</v>
      </c>
      <c r="E128" s="5">
        <f>if(VLOOKUP($B$2:$B$457,'各區加權風險人口'!$C$2:$T$13,3,0)=0,0,VLOOKUP($B$2:$B$457,'依個案研判日_台北市'!$C$2:$T$13,3,0)*'各里加權風險人口'!F128/VLOOKUP($B$2:$B$457,'各區加權風險人口'!$C$2:$T$13,3,0)*5.5)</f>
        <v>0.1141989182</v>
      </c>
      <c r="F128" s="5">
        <f>if(VLOOKUP($B$2:$B$457,'各區加權風險人口'!$C$2:$T$13,4,0)=0,0,VLOOKUP($B$2:$B$457,'依個案研判日_台北市'!$C$2:$T$13,4,0)*'各里加權風險人口'!G128/VLOOKUP($B$2:$B$457,'各區加權風險人口'!$C$2:$T$13,4,0)*5.5)</f>
        <v>0.2283978363</v>
      </c>
      <c r="G128" s="5">
        <f>if(VLOOKUP($B$2:$B$457,'各區加權風險人口'!$C$2:$T$13,5,0)=0,0,VLOOKUP($B$2:$B$457,'依個案研判日_台北市'!$C$2:$T$13,5,0)*'各里加權風險人口'!H128/VLOOKUP($B$2:$B$457,'各區加權風險人口'!$C$2:$T$13,5,0)*5.5)</f>
        <v>0.2283978363</v>
      </c>
      <c r="H128" s="5">
        <f>if(VLOOKUP($B$2:$B$457,'各區加權風險人口'!$C$2:$T$13,6,0)=0,0,VLOOKUP($B$2:$B$457,'依個案研判日_台北市'!$C$2:$T$13,6,0)*'各里加權風險人口'!I128/VLOOKUP($B$2:$B$457,'各區加權風險人口'!$C$2:$T$13,6,0)*5.5)</f>
        <v>0.1141989182</v>
      </c>
      <c r="I128" s="5">
        <f>if(VLOOKUP($B$2:$B$457,'各區加權風險人口'!$C$2:$T$13,7,0)=0,0,VLOOKUP($B$2:$B$457,'依個案研判日_台北市'!$C$2:$T$13,7,0)*'各里加權風險人口'!J128/VLOOKUP($B$2:$B$457,'各區加權風險人口'!$C$2:$T$13,7,0)*5.5)</f>
        <v>0.1522652242</v>
      </c>
      <c r="J128" s="5">
        <f>if(VLOOKUP($B$2:$B$457,'各區加權風險人口'!$C$2:$T$13,8,0)=0,0,VLOOKUP($B$2:$B$457,'依個案研判日_台北市'!$C$2:$T$13,8,0)*'各里加權風險人口'!K128/VLOOKUP($B$2:$B$457,'各區加權風險人口'!$C$2:$T$13,8,0)*5.5)</f>
        <v>0.0761326121</v>
      </c>
      <c r="K128" s="5">
        <f>if(VLOOKUP($B$2:$B$457,'各區加權風險人口'!$C$2:$T$13,9,0)=0,0,VLOOKUP($B$2:$B$457,'依個案研判日_台北市'!$C$2:$T$13,9,0)*'各里加權風險人口'!L128/VLOOKUP($B$2:$B$457,'各區加權風險人口'!$C$2:$T$13,9,0)*5.5)</f>
        <v>0.1903315303</v>
      </c>
      <c r="L128" s="5">
        <f>if(VLOOKUP($B$2:$B$457,'各區加權風險人口'!$C$2:$T$13,10,0)=0,0,VLOOKUP($B$2:$B$457,'依個案研判日_台北市'!$C$2:$T$13,10,0)*'各里加權風險人口'!M128/VLOOKUP($B$2:$B$457,'各區加權風險人口'!$C$2:$T$13,10,0)*5.5)</f>
        <v>0.2283978363</v>
      </c>
      <c r="M128" s="5">
        <f>if(VLOOKUP($B$2:$B$457,'各區加權風險人口'!$C$2:$T$13,11,0)=0,0,VLOOKUP($B$2:$B$457,'依個案研判日_台北市'!$C$2:$T$13,11,0)*'各里加權風險人口'!N128/VLOOKUP($B$2:$B$457,'各區加權風險人口'!$C$2:$T$13,11,0)*5.5)</f>
        <v>0.1522652242</v>
      </c>
      <c r="N128" s="5">
        <f>if(VLOOKUP($B$2:$B$457,'各區加權風險人口'!$C$2:$T$13,12,0)=0,0,VLOOKUP($B$2:$B$457,'依個案研判日_台北市'!$C$2:$T$13,12,0)*'各里加權風險人口'!O128/VLOOKUP($B$2:$B$457,'各區加權風險人口'!$C$2:$T$13,12,0)*5.5)</f>
        <v>0.4567956726</v>
      </c>
      <c r="O128" s="5">
        <f>if(VLOOKUP($B$2:$B$457,'各區加權風險人口'!$C$2:$T$13,13,0)=0,0,VLOOKUP($B$2:$B$457,'依個案研判日_台北市'!$C$2:$T$13,13,0)*'各里加權風險人口'!P128/VLOOKUP($B$2:$B$457,'各區加權風險人口'!$C$2:$T$13,13,0)*5.5)</f>
        <v>0.5329282847</v>
      </c>
      <c r="P128" s="5">
        <f>if(VLOOKUP($B$2:$B$457,'各區加權風險人口'!$C$2:$T$13,14,0)=0,0,VLOOKUP($B$2:$B$457,'依個案研判日_台北市'!$C$2:$T$13,14,0)*'各里加權風險人口'!Q128/VLOOKUP($B$2:$B$457,'各區加權風險人口'!$C$2:$T$13,14,0)*5.5)</f>
        <v>0.6851935089</v>
      </c>
      <c r="Q128" s="5">
        <f>if(VLOOKUP($B$2:$B$457,'各區加權風險人口'!$C$2:$T$13,15,0)=0,0,VLOOKUP($B$2:$B$457,'依個案研判日_台北市'!$C$2:$T$13,15,0)*'各里加權風險人口'!R128/VLOOKUP($B$2:$B$457,'各區加權風險人口'!$C$2:$T$13,15,0)*5.5)</f>
        <v>0.4567956726</v>
      </c>
      <c r="R128" s="5">
        <f>if(VLOOKUP($B$2:$B$457,'各區加權風險人口'!$C$2:$T$13,16,0)=0,0,VLOOKUP($B$2:$B$457,'依個案研判日_台北市'!$C$2:$T$13,16,0)*'各里加權風險人口'!S128/VLOOKUP($B$2:$B$457,'各區加權風險人口'!$C$2:$T$13,16,0)*5.5)</f>
        <v>0.2664641424</v>
      </c>
      <c r="S128" s="5">
        <f>if(VLOOKUP($B$2:$B$457,'各區加權風險人口'!$C$2:$T$13,17,0)=0,0,VLOOKUP($B$2:$B$457,'依個案研判日_台北市'!$C$2:$T$13,17,0)*'各里加權風險人口'!T128/VLOOKUP($B$2:$B$457,'各區加權風險人口'!$C$2:$T$13,17,0)*5.5)</f>
        <v>0.6090608968</v>
      </c>
      <c r="T128" s="5">
        <f>if(VLOOKUP($B$2:$B$457,'各區加權風險人口'!$C$2:$T$13,18,0)=0,0,VLOOKUP($B$2:$B$457,'依個案研判日_台北市'!$C$2:$T$13,18,0)*'各里加權風險人口'!U128/VLOOKUP($B$2:$B$457,'各區加權風險人口'!$C$2:$T$13,18,0)*5.5)</f>
        <v>0.2664641424</v>
      </c>
    </row>
    <row r="129">
      <c r="A129" s="3">
        <v>6.3000040001E10</v>
      </c>
      <c r="B129" s="4" t="s">
        <v>133</v>
      </c>
      <c r="C129" s="4" t="s">
        <v>134</v>
      </c>
      <c r="D129" s="5">
        <f>if(VLOOKUP($B$2:$B$457,'各區加權風險人口'!$C$2:$T$13,2,0)=0,0,VLOOKUP($B$2:$B$457,'依個案研判日_台北市'!$C$2:$T$13,2,0)*'各里加權風險人口'!E129/VLOOKUP($B$2:$B$457,'各區加權風險人口'!$C$2:$T$13,2,0)*5.5)</f>
        <v>0</v>
      </c>
      <c r="E129" s="5">
        <f>if(VLOOKUP($B$2:$B$457,'各區加權風險人口'!$C$2:$T$13,3,0)=0,0,VLOOKUP($B$2:$B$457,'依個案研判日_台北市'!$C$2:$T$13,3,0)*'各里加權風險人口'!F129/VLOOKUP($B$2:$B$457,'各區加權風險人口'!$C$2:$T$13,3,0)*5.5)</f>
        <v>0</v>
      </c>
      <c r="F129" s="5">
        <f>if(VLOOKUP($B$2:$B$457,'各區加權風險人口'!$C$2:$T$13,4,0)=0,0,VLOOKUP($B$2:$B$457,'依個案研判日_台北市'!$C$2:$T$13,4,0)*'各里加權風險人口'!G129/VLOOKUP($B$2:$B$457,'各區加權風險人口'!$C$2:$T$13,4,0)*5.5)</f>
        <v>0.1453777769</v>
      </c>
      <c r="G129" s="5">
        <f>if(VLOOKUP($B$2:$B$457,'各區加權風險人口'!$C$2:$T$13,5,0)=0,0,VLOOKUP($B$2:$B$457,'依個案研判日_台北市'!$C$2:$T$13,5,0)*'各里加權風險人口'!H129/VLOOKUP($B$2:$B$457,'各區加權風險人口'!$C$2:$T$13,5,0)*5.5)</f>
        <v>0.6541999962</v>
      </c>
      <c r="H129" s="5">
        <f>if(VLOOKUP($B$2:$B$457,'各區加權風險人口'!$C$2:$T$13,6,0)=0,0,VLOOKUP($B$2:$B$457,'依個案研判日_台北市'!$C$2:$T$13,6,0)*'各里加權風險人口'!I129/VLOOKUP($B$2:$B$457,'各區加權風險人口'!$C$2:$T$13,6,0)*5.5)</f>
        <v>0.2180666654</v>
      </c>
      <c r="I129" s="5">
        <f>if(VLOOKUP($B$2:$B$457,'各區加權風險人口'!$C$2:$T$13,7,0)=0,0,VLOOKUP($B$2:$B$457,'依個案研判日_台北市'!$C$2:$T$13,7,0)*'各里加權風險人口'!J129/VLOOKUP($B$2:$B$457,'各區加權風險人口'!$C$2:$T$13,7,0)*5.5)</f>
        <v>0.1453777769</v>
      </c>
      <c r="J129" s="5">
        <f>if(VLOOKUP($B$2:$B$457,'各區加權風險人口'!$C$2:$T$13,8,0)=0,0,VLOOKUP($B$2:$B$457,'依個案研判日_台北市'!$C$2:$T$13,8,0)*'各里加權風險人口'!K129/VLOOKUP($B$2:$B$457,'各區加權風險人口'!$C$2:$T$13,8,0)*5.5)</f>
        <v>0.5815111077</v>
      </c>
      <c r="K129" s="5">
        <f>if(VLOOKUP($B$2:$B$457,'各區加權風險人口'!$C$2:$T$13,9,0)=0,0,VLOOKUP($B$2:$B$457,'依個案研判日_台北市'!$C$2:$T$13,9,0)*'各里加權風險人口'!L129/VLOOKUP($B$2:$B$457,'各區加權風險人口'!$C$2:$T$13,9,0)*5.5)</f>
        <v>0.5815111077</v>
      </c>
      <c r="L129" s="5">
        <f>if(VLOOKUP($B$2:$B$457,'各區加權風險人口'!$C$2:$T$13,10,0)=0,0,VLOOKUP($B$2:$B$457,'依個案研判日_台北市'!$C$2:$T$13,10,0)*'各里加權風險人口'!M129/VLOOKUP($B$2:$B$457,'各區加權風險人口'!$C$2:$T$13,10,0)*5.5)</f>
        <v>0.5815111077</v>
      </c>
      <c r="M129" s="5">
        <f>if(VLOOKUP($B$2:$B$457,'各區加權風險人口'!$C$2:$T$13,11,0)=0,0,VLOOKUP($B$2:$B$457,'依個案研判日_台北市'!$C$2:$T$13,11,0)*'各里加權風險人口'!N129/VLOOKUP($B$2:$B$457,'各區加權風險人口'!$C$2:$T$13,11,0)*5.5)</f>
        <v>0.7268888847</v>
      </c>
      <c r="N129" s="5">
        <f>if(VLOOKUP($B$2:$B$457,'各區加權風險人口'!$C$2:$T$13,12,0)=0,0,VLOOKUP($B$2:$B$457,'依個案研判日_台北市'!$C$2:$T$13,12,0)*'各里加權風險人口'!O129/VLOOKUP($B$2:$B$457,'各區加權風險人口'!$C$2:$T$13,12,0)*5.5)</f>
        <v>0.7268888847</v>
      </c>
      <c r="O129" s="5">
        <f>if(VLOOKUP($B$2:$B$457,'各區加權風險人口'!$C$2:$T$13,13,0)=0,0,VLOOKUP($B$2:$B$457,'依個案研判日_台北市'!$C$2:$T$13,13,0)*'各里加權風險人口'!P129/VLOOKUP($B$2:$B$457,'各區加權風險人口'!$C$2:$T$13,13,0)*5.5)</f>
        <v>0.7268888847</v>
      </c>
      <c r="P129" s="5">
        <f>if(VLOOKUP($B$2:$B$457,'各區加權風險人口'!$C$2:$T$13,14,0)=0,0,VLOOKUP($B$2:$B$457,'依個案研判日_台北市'!$C$2:$T$13,14,0)*'各里加權風險人口'!Q129/VLOOKUP($B$2:$B$457,'各區加權風險人口'!$C$2:$T$13,14,0)*5.5)</f>
        <v>0.8722666616</v>
      </c>
      <c r="Q129" s="5">
        <f>if(VLOOKUP($B$2:$B$457,'各區加權風險人口'!$C$2:$T$13,15,0)=0,0,VLOOKUP($B$2:$B$457,'依個案研判日_台北市'!$C$2:$T$13,15,0)*'各里加權風險人口'!R129/VLOOKUP($B$2:$B$457,'各區加權風險人口'!$C$2:$T$13,15,0)*5.5)</f>
        <v>0.94495555</v>
      </c>
      <c r="R129" s="5">
        <f>if(VLOOKUP($B$2:$B$457,'各區加權風險人口'!$C$2:$T$13,16,0)=0,0,VLOOKUP($B$2:$B$457,'依個案研判日_台北市'!$C$2:$T$13,16,0)*'各里加權風險人口'!S129/VLOOKUP($B$2:$B$457,'各區加權風險人口'!$C$2:$T$13,16,0)*5.5)</f>
        <v>0.7995777731</v>
      </c>
      <c r="S129" s="5">
        <f>if(VLOOKUP($B$2:$B$457,'各區加權風險人口'!$C$2:$T$13,17,0)=0,0,VLOOKUP($B$2:$B$457,'依個案研判日_台北市'!$C$2:$T$13,17,0)*'各里加權風險人口'!T129/VLOOKUP($B$2:$B$457,'各區加權風險人口'!$C$2:$T$13,17,0)*5.5)</f>
        <v>1.017644439</v>
      </c>
      <c r="T129" s="5">
        <f>if(VLOOKUP($B$2:$B$457,'各區加權風險人口'!$C$2:$T$13,18,0)=0,0,VLOOKUP($B$2:$B$457,'依個案研判日_台北市'!$C$2:$T$13,18,0)*'各里加權風險人口'!U129/VLOOKUP($B$2:$B$457,'各區加權風險人口'!$C$2:$T$13,18,0)*5.5)</f>
        <v>0.2907555539</v>
      </c>
    </row>
    <row r="130">
      <c r="A130" s="3">
        <v>6.3000040002E10</v>
      </c>
      <c r="B130" s="4" t="s">
        <v>133</v>
      </c>
      <c r="C130" s="4" t="s">
        <v>135</v>
      </c>
      <c r="D130" s="5">
        <f>if(VLOOKUP($B$2:$B$457,'各區加權風險人口'!$C$2:$T$13,2,0)=0,0,VLOOKUP($B$2:$B$457,'依個案研判日_台北市'!$C$2:$T$13,2,0)*'各里加權風險人口'!E130/VLOOKUP($B$2:$B$457,'各區加權風險人口'!$C$2:$T$13,2,0)*5.5)</f>
        <v>0</v>
      </c>
      <c r="E130" s="5">
        <f>if(VLOOKUP($B$2:$B$457,'各區加權風險人口'!$C$2:$T$13,3,0)=0,0,VLOOKUP($B$2:$B$457,'依個案研判日_台北市'!$C$2:$T$13,3,0)*'各里加權風險人口'!F130/VLOOKUP($B$2:$B$457,'各區加權風險人口'!$C$2:$T$13,3,0)*5.5)</f>
        <v>0</v>
      </c>
      <c r="F130" s="5">
        <f>if(VLOOKUP($B$2:$B$457,'各區加權風險人口'!$C$2:$T$13,4,0)=0,0,VLOOKUP($B$2:$B$457,'依個案研判日_台北市'!$C$2:$T$13,4,0)*'各里加權風險人口'!G130/VLOOKUP($B$2:$B$457,'各區加權風險人口'!$C$2:$T$13,4,0)*5.5)</f>
        <v>0.2564046569</v>
      </c>
      <c r="G130" s="5">
        <f>if(VLOOKUP($B$2:$B$457,'各區加權風險人口'!$C$2:$T$13,5,0)=0,0,VLOOKUP($B$2:$B$457,'依個案研判日_台北市'!$C$2:$T$13,5,0)*'各里加權風險人口'!H130/VLOOKUP($B$2:$B$457,'各區加權風險人口'!$C$2:$T$13,5,0)*5.5)</f>
        <v>1.153820956</v>
      </c>
      <c r="H130" s="5">
        <f>if(VLOOKUP($B$2:$B$457,'各區加權風險人口'!$C$2:$T$13,6,0)=0,0,VLOOKUP($B$2:$B$457,'依個案研判日_台北市'!$C$2:$T$13,6,0)*'各里加權風險人口'!I130/VLOOKUP($B$2:$B$457,'各區加權風險人口'!$C$2:$T$13,6,0)*5.5)</f>
        <v>0.3846069853</v>
      </c>
      <c r="I130" s="5">
        <f>if(VLOOKUP($B$2:$B$457,'各區加權風險人口'!$C$2:$T$13,7,0)=0,0,VLOOKUP($B$2:$B$457,'依個案研判日_台北市'!$C$2:$T$13,7,0)*'各里加權風險人口'!J130/VLOOKUP($B$2:$B$457,'各區加權風險人口'!$C$2:$T$13,7,0)*5.5)</f>
        <v>0.2564046569</v>
      </c>
      <c r="J130" s="5">
        <f>if(VLOOKUP($B$2:$B$457,'各區加權風險人口'!$C$2:$T$13,8,0)=0,0,VLOOKUP($B$2:$B$457,'依個案研判日_台北市'!$C$2:$T$13,8,0)*'各里加權風險人口'!K130/VLOOKUP($B$2:$B$457,'各區加權風險人口'!$C$2:$T$13,8,0)*5.5)</f>
        <v>1.025618627</v>
      </c>
      <c r="K130" s="5">
        <f>if(VLOOKUP($B$2:$B$457,'各區加權風險人口'!$C$2:$T$13,9,0)=0,0,VLOOKUP($B$2:$B$457,'依個案研判日_台北市'!$C$2:$T$13,9,0)*'各里加權風險人口'!L130/VLOOKUP($B$2:$B$457,'各區加權風險人口'!$C$2:$T$13,9,0)*5.5)</f>
        <v>1.025618627</v>
      </c>
      <c r="L130" s="5">
        <f>if(VLOOKUP($B$2:$B$457,'各區加權風險人口'!$C$2:$T$13,10,0)=0,0,VLOOKUP($B$2:$B$457,'依個案研判日_台北市'!$C$2:$T$13,10,0)*'各里加權風險人口'!M130/VLOOKUP($B$2:$B$457,'各區加權風險人口'!$C$2:$T$13,10,0)*5.5)</f>
        <v>1.025618627</v>
      </c>
      <c r="M130" s="5">
        <f>if(VLOOKUP($B$2:$B$457,'各區加權風險人口'!$C$2:$T$13,11,0)=0,0,VLOOKUP($B$2:$B$457,'依個案研判日_台北市'!$C$2:$T$13,11,0)*'各里加權風險人口'!N130/VLOOKUP($B$2:$B$457,'各區加權風險人口'!$C$2:$T$13,11,0)*5.5)</f>
        <v>1.282023284</v>
      </c>
      <c r="N130" s="5">
        <f>if(VLOOKUP($B$2:$B$457,'各區加權風險人口'!$C$2:$T$13,12,0)=0,0,VLOOKUP($B$2:$B$457,'依個案研判日_台北市'!$C$2:$T$13,12,0)*'各里加權風險人口'!O130/VLOOKUP($B$2:$B$457,'各區加權風險人口'!$C$2:$T$13,12,0)*5.5)</f>
        <v>1.282023284</v>
      </c>
      <c r="O130" s="5">
        <f>if(VLOOKUP($B$2:$B$457,'各區加權風險人口'!$C$2:$T$13,13,0)=0,0,VLOOKUP($B$2:$B$457,'依個案研判日_台北市'!$C$2:$T$13,13,0)*'各里加權風險人口'!P130/VLOOKUP($B$2:$B$457,'各區加權風險人口'!$C$2:$T$13,13,0)*5.5)</f>
        <v>1.282023284</v>
      </c>
      <c r="P130" s="5">
        <f>if(VLOOKUP($B$2:$B$457,'各區加權風險人口'!$C$2:$T$13,14,0)=0,0,VLOOKUP($B$2:$B$457,'依個案研判日_台北市'!$C$2:$T$13,14,0)*'各里加權風險人口'!Q130/VLOOKUP($B$2:$B$457,'各區加權風險人口'!$C$2:$T$13,14,0)*5.5)</f>
        <v>1.538427941</v>
      </c>
      <c r="Q130" s="5">
        <f>if(VLOOKUP($B$2:$B$457,'各區加權風險人口'!$C$2:$T$13,15,0)=0,0,VLOOKUP($B$2:$B$457,'依個案研判日_台北市'!$C$2:$T$13,15,0)*'各里加權風險人口'!R130/VLOOKUP($B$2:$B$457,'各區加權風險人口'!$C$2:$T$13,15,0)*5.5)</f>
        <v>1.66663027</v>
      </c>
      <c r="R130" s="5">
        <f>if(VLOOKUP($B$2:$B$457,'各區加權風險人口'!$C$2:$T$13,16,0)=0,0,VLOOKUP($B$2:$B$457,'依個案研判日_台北市'!$C$2:$T$13,16,0)*'各里加權風險人口'!S130/VLOOKUP($B$2:$B$457,'各區加權風險人口'!$C$2:$T$13,16,0)*5.5)</f>
        <v>1.410225613</v>
      </c>
      <c r="S130" s="5">
        <f>if(VLOOKUP($B$2:$B$457,'各區加權風險人口'!$C$2:$T$13,17,0)=0,0,VLOOKUP($B$2:$B$457,'依個案研判日_台北市'!$C$2:$T$13,17,0)*'各里加權風險人口'!T130/VLOOKUP($B$2:$B$457,'各區加權風險人口'!$C$2:$T$13,17,0)*5.5)</f>
        <v>1.794832598</v>
      </c>
      <c r="T130" s="5">
        <f>if(VLOOKUP($B$2:$B$457,'各區加權風險人口'!$C$2:$T$13,18,0)=0,0,VLOOKUP($B$2:$B$457,'依個案研判日_台北市'!$C$2:$T$13,18,0)*'各里加權風險人口'!U130/VLOOKUP($B$2:$B$457,'各區加權風險人口'!$C$2:$T$13,18,0)*5.5)</f>
        <v>0.5128093137</v>
      </c>
    </row>
    <row r="131">
      <c r="A131" s="3">
        <v>6.3000040003E10</v>
      </c>
      <c r="B131" s="4" t="s">
        <v>133</v>
      </c>
      <c r="C131" s="4" t="s">
        <v>136</v>
      </c>
      <c r="D131" s="5">
        <f>if(VLOOKUP($B$2:$B$457,'各區加權風險人口'!$C$2:$T$13,2,0)=0,0,VLOOKUP($B$2:$B$457,'依個案研判日_台北市'!$C$2:$T$13,2,0)*'各里加權風險人口'!E131/VLOOKUP($B$2:$B$457,'各區加權風險人口'!$C$2:$T$13,2,0)*5.5)</f>
        <v>0</v>
      </c>
      <c r="E131" s="5">
        <f>if(VLOOKUP($B$2:$B$457,'各區加權風險人口'!$C$2:$T$13,3,0)=0,0,VLOOKUP($B$2:$B$457,'依個案研判日_台北市'!$C$2:$T$13,3,0)*'各里加權風險人口'!F131/VLOOKUP($B$2:$B$457,'各區加權風險人口'!$C$2:$T$13,3,0)*5.5)</f>
        <v>0</v>
      </c>
      <c r="F131" s="5">
        <f>if(VLOOKUP($B$2:$B$457,'各區加權風險人口'!$C$2:$T$13,4,0)=0,0,VLOOKUP($B$2:$B$457,'依個案研判日_台北市'!$C$2:$T$13,4,0)*'各里加權風險人口'!G131/VLOOKUP($B$2:$B$457,'各區加權風險人口'!$C$2:$T$13,4,0)*5.5)</f>
        <v>0.1725149342</v>
      </c>
      <c r="G131" s="5">
        <f>if(VLOOKUP($B$2:$B$457,'各區加權風險人口'!$C$2:$T$13,5,0)=0,0,VLOOKUP($B$2:$B$457,'依個案研判日_台北市'!$C$2:$T$13,5,0)*'各里加權風險人口'!H131/VLOOKUP($B$2:$B$457,'各區加權風險人口'!$C$2:$T$13,5,0)*5.5)</f>
        <v>0.7763172039</v>
      </c>
      <c r="H131" s="5">
        <f>if(VLOOKUP($B$2:$B$457,'各區加權風險人口'!$C$2:$T$13,6,0)=0,0,VLOOKUP($B$2:$B$457,'依個案研判日_台北市'!$C$2:$T$13,6,0)*'各里加權風險人口'!I131/VLOOKUP($B$2:$B$457,'各區加權風險人口'!$C$2:$T$13,6,0)*5.5)</f>
        <v>0.2587724013</v>
      </c>
      <c r="I131" s="5">
        <f>if(VLOOKUP($B$2:$B$457,'各區加權風險人口'!$C$2:$T$13,7,0)=0,0,VLOOKUP($B$2:$B$457,'依個案研判日_台北市'!$C$2:$T$13,7,0)*'各里加權風險人口'!J131/VLOOKUP($B$2:$B$457,'各區加權風險人口'!$C$2:$T$13,7,0)*5.5)</f>
        <v>0.1725149342</v>
      </c>
      <c r="J131" s="5">
        <f>if(VLOOKUP($B$2:$B$457,'各區加權風險人口'!$C$2:$T$13,8,0)=0,0,VLOOKUP($B$2:$B$457,'依個案研判日_台北市'!$C$2:$T$13,8,0)*'各里加權風險人口'!K131/VLOOKUP($B$2:$B$457,'各區加權風險人口'!$C$2:$T$13,8,0)*5.5)</f>
        <v>0.6900597368</v>
      </c>
      <c r="K131" s="5">
        <f>if(VLOOKUP($B$2:$B$457,'各區加權風險人口'!$C$2:$T$13,9,0)=0,0,VLOOKUP($B$2:$B$457,'依個案研判日_台北市'!$C$2:$T$13,9,0)*'各里加權風險人口'!L131/VLOOKUP($B$2:$B$457,'各區加權風險人口'!$C$2:$T$13,9,0)*5.5)</f>
        <v>0.6900597368</v>
      </c>
      <c r="L131" s="5">
        <f>if(VLOOKUP($B$2:$B$457,'各區加權風險人口'!$C$2:$T$13,10,0)=0,0,VLOOKUP($B$2:$B$457,'依個案研判日_台北市'!$C$2:$T$13,10,0)*'各里加權風險人口'!M131/VLOOKUP($B$2:$B$457,'各區加權風險人口'!$C$2:$T$13,10,0)*5.5)</f>
        <v>0.6900597368</v>
      </c>
      <c r="M131" s="5">
        <f>if(VLOOKUP($B$2:$B$457,'各區加權風險人口'!$C$2:$T$13,11,0)=0,0,VLOOKUP($B$2:$B$457,'依個案研判日_台北市'!$C$2:$T$13,11,0)*'各里加權風險人口'!N131/VLOOKUP($B$2:$B$457,'各區加權風險人口'!$C$2:$T$13,11,0)*5.5)</f>
        <v>0.862574671</v>
      </c>
      <c r="N131" s="5">
        <f>if(VLOOKUP($B$2:$B$457,'各區加權風險人口'!$C$2:$T$13,12,0)=0,0,VLOOKUP($B$2:$B$457,'依個案研判日_台北市'!$C$2:$T$13,12,0)*'各里加權風險人口'!O131/VLOOKUP($B$2:$B$457,'各區加權風險人口'!$C$2:$T$13,12,0)*5.5)</f>
        <v>0.862574671</v>
      </c>
      <c r="O131" s="5">
        <f>if(VLOOKUP($B$2:$B$457,'各區加權風險人口'!$C$2:$T$13,13,0)=0,0,VLOOKUP($B$2:$B$457,'依個案研判日_台北市'!$C$2:$T$13,13,0)*'各里加權風險人口'!P131/VLOOKUP($B$2:$B$457,'各區加權風險人口'!$C$2:$T$13,13,0)*5.5)</f>
        <v>0.862574671</v>
      </c>
      <c r="P131" s="5">
        <f>if(VLOOKUP($B$2:$B$457,'各區加權風險人口'!$C$2:$T$13,14,0)=0,0,VLOOKUP($B$2:$B$457,'依個案研判日_台北市'!$C$2:$T$13,14,0)*'各里加權風險人口'!Q131/VLOOKUP($B$2:$B$457,'各區加權風險人口'!$C$2:$T$13,14,0)*5.5)</f>
        <v>1.035089605</v>
      </c>
      <c r="Q131" s="5">
        <f>if(VLOOKUP($B$2:$B$457,'各區加權風險人口'!$C$2:$T$13,15,0)=0,0,VLOOKUP($B$2:$B$457,'依個案研判日_台北市'!$C$2:$T$13,15,0)*'各里加權風險人口'!R131/VLOOKUP($B$2:$B$457,'各區加權風險人口'!$C$2:$T$13,15,0)*5.5)</f>
        <v>1.121347072</v>
      </c>
      <c r="R131" s="5">
        <f>if(VLOOKUP($B$2:$B$457,'各區加權風險人口'!$C$2:$T$13,16,0)=0,0,VLOOKUP($B$2:$B$457,'依個案研判日_台北市'!$C$2:$T$13,16,0)*'各里加權風險人口'!S131/VLOOKUP($B$2:$B$457,'各區加權風險人口'!$C$2:$T$13,16,0)*5.5)</f>
        <v>0.9488321381</v>
      </c>
      <c r="S131" s="5">
        <f>if(VLOOKUP($B$2:$B$457,'各區加權風險人口'!$C$2:$T$13,17,0)=0,0,VLOOKUP($B$2:$B$457,'依個案研判日_台北市'!$C$2:$T$13,17,0)*'各里加權風險人口'!T131/VLOOKUP($B$2:$B$457,'各區加權風險人口'!$C$2:$T$13,17,0)*5.5)</f>
        <v>1.207604539</v>
      </c>
      <c r="T131" s="5">
        <f>if(VLOOKUP($B$2:$B$457,'各區加權風險人口'!$C$2:$T$13,18,0)=0,0,VLOOKUP($B$2:$B$457,'依個案研判日_台北市'!$C$2:$T$13,18,0)*'各里加權風險人口'!U131/VLOOKUP($B$2:$B$457,'各區加權風險人口'!$C$2:$T$13,18,0)*5.5)</f>
        <v>0.3450298684</v>
      </c>
    </row>
    <row r="132">
      <c r="A132" s="3">
        <v>6.3000040004E10</v>
      </c>
      <c r="B132" s="4" t="s">
        <v>133</v>
      </c>
      <c r="C132" s="4" t="s">
        <v>137</v>
      </c>
      <c r="D132" s="5">
        <f>if(VLOOKUP($B$2:$B$457,'各區加權風險人口'!$C$2:$T$13,2,0)=0,0,VLOOKUP($B$2:$B$457,'依個案研判日_台北市'!$C$2:$T$13,2,0)*'各里加權風險人口'!E132/VLOOKUP($B$2:$B$457,'各區加權風險人口'!$C$2:$T$13,2,0)*5.5)</f>
        <v>0</v>
      </c>
      <c r="E132" s="5">
        <f>if(VLOOKUP($B$2:$B$457,'各區加權風險人口'!$C$2:$T$13,3,0)=0,0,VLOOKUP($B$2:$B$457,'依個案研判日_台北市'!$C$2:$T$13,3,0)*'各里加權風險人口'!F132/VLOOKUP($B$2:$B$457,'各區加權風險人口'!$C$2:$T$13,3,0)*5.5)</f>
        <v>0</v>
      </c>
      <c r="F132" s="5">
        <f>if(VLOOKUP($B$2:$B$457,'各區加權風險人口'!$C$2:$T$13,4,0)=0,0,VLOOKUP($B$2:$B$457,'依個案研判日_台北市'!$C$2:$T$13,4,0)*'各里加權風險人口'!G132/VLOOKUP($B$2:$B$457,'各區加權風險人口'!$C$2:$T$13,4,0)*5.5)</f>
        <v>0.2048200786</v>
      </c>
      <c r="G132" s="5">
        <f>if(VLOOKUP($B$2:$B$457,'各區加權風險人口'!$C$2:$T$13,5,0)=0,0,VLOOKUP($B$2:$B$457,'依個案研判日_台北市'!$C$2:$T$13,5,0)*'各里加權風險人口'!H132/VLOOKUP($B$2:$B$457,'各區加權風險人口'!$C$2:$T$13,5,0)*5.5)</f>
        <v>0.9216903537</v>
      </c>
      <c r="H132" s="5">
        <f>if(VLOOKUP($B$2:$B$457,'各區加權風險人口'!$C$2:$T$13,6,0)=0,0,VLOOKUP($B$2:$B$457,'依個案研判日_台北市'!$C$2:$T$13,6,0)*'各里加權風險人口'!I132/VLOOKUP($B$2:$B$457,'各區加權風險人口'!$C$2:$T$13,6,0)*5.5)</f>
        <v>0.3072301179</v>
      </c>
      <c r="I132" s="5">
        <f>if(VLOOKUP($B$2:$B$457,'各區加權風險人口'!$C$2:$T$13,7,0)=0,0,VLOOKUP($B$2:$B$457,'依個案研判日_台北市'!$C$2:$T$13,7,0)*'各里加權風險人口'!J132/VLOOKUP($B$2:$B$457,'各區加權風險人口'!$C$2:$T$13,7,0)*5.5)</f>
        <v>0.2048200786</v>
      </c>
      <c r="J132" s="5">
        <f>if(VLOOKUP($B$2:$B$457,'各區加權風險人口'!$C$2:$T$13,8,0)=0,0,VLOOKUP($B$2:$B$457,'依個案研判日_台北市'!$C$2:$T$13,8,0)*'各里加權風險人口'!K132/VLOOKUP($B$2:$B$457,'各區加權風險人口'!$C$2:$T$13,8,0)*5.5)</f>
        <v>0.8192803144</v>
      </c>
      <c r="K132" s="5">
        <f>if(VLOOKUP($B$2:$B$457,'各區加權風險人口'!$C$2:$T$13,9,0)=0,0,VLOOKUP($B$2:$B$457,'依個案研判日_台北市'!$C$2:$T$13,9,0)*'各里加權風險人口'!L132/VLOOKUP($B$2:$B$457,'各區加權風險人口'!$C$2:$T$13,9,0)*5.5)</f>
        <v>0.8192803144</v>
      </c>
      <c r="L132" s="5">
        <f>if(VLOOKUP($B$2:$B$457,'各區加權風險人口'!$C$2:$T$13,10,0)=0,0,VLOOKUP($B$2:$B$457,'依個案研判日_台北市'!$C$2:$T$13,10,0)*'各里加權風險人口'!M132/VLOOKUP($B$2:$B$457,'各區加權風險人口'!$C$2:$T$13,10,0)*5.5)</f>
        <v>0.8192803144</v>
      </c>
      <c r="M132" s="5">
        <f>if(VLOOKUP($B$2:$B$457,'各區加權風險人口'!$C$2:$T$13,11,0)=0,0,VLOOKUP($B$2:$B$457,'依個案研判日_台北市'!$C$2:$T$13,11,0)*'各里加權風險人口'!N132/VLOOKUP($B$2:$B$457,'各區加權風險人口'!$C$2:$T$13,11,0)*5.5)</f>
        <v>1.024100393</v>
      </c>
      <c r="N132" s="5">
        <f>if(VLOOKUP($B$2:$B$457,'各區加權風險人口'!$C$2:$T$13,12,0)=0,0,VLOOKUP($B$2:$B$457,'依個案研判日_台北市'!$C$2:$T$13,12,0)*'各里加權風險人口'!O132/VLOOKUP($B$2:$B$457,'各區加權風險人口'!$C$2:$T$13,12,0)*5.5)</f>
        <v>1.024100393</v>
      </c>
      <c r="O132" s="5">
        <f>if(VLOOKUP($B$2:$B$457,'各區加權風險人口'!$C$2:$T$13,13,0)=0,0,VLOOKUP($B$2:$B$457,'依個案研判日_台北市'!$C$2:$T$13,13,0)*'各里加權風險人口'!P132/VLOOKUP($B$2:$B$457,'各區加權風險人口'!$C$2:$T$13,13,0)*5.5)</f>
        <v>1.024100393</v>
      </c>
      <c r="P132" s="5">
        <f>if(VLOOKUP($B$2:$B$457,'各區加權風險人口'!$C$2:$T$13,14,0)=0,0,VLOOKUP($B$2:$B$457,'依個案研判日_台北市'!$C$2:$T$13,14,0)*'各里加權風險人口'!Q132/VLOOKUP($B$2:$B$457,'各區加權風險人口'!$C$2:$T$13,14,0)*5.5)</f>
        <v>1.228920472</v>
      </c>
      <c r="Q132" s="5">
        <f>if(VLOOKUP($B$2:$B$457,'各區加權風險人口'!$C$2:$T$13,15,0)=0,0,VLOOKUP($B$2:$B$457,'依個案研判日_台北市'!$C$2:$T$13,15,0)*'各里加權風險人口'!R132/VLOOKUP($B$2:$B$457,'各區加權風險人口'!$C$2:$T$13,15,0)*5.5)</f>
        <v>1.331330511</v>
      </c>
      <c r="R132" s="5">
        <f>if(VLOOKUP($B$2:$B$457,'各區加權風險人口'!$C$2:$T$13,16,0)=0,0,VLOOKUP($B$2:$B$457,'依個案研判日_台北市'!$C$2:$T$13,16,0)*'各里加權風險人口'!S132/VLOOKUP($B$2:$B$457,'各區加權風險人口'!$C$2:$T$13,16,0)*5.5)</f>
        <v>1.126510432</v>
      </c>
      <c r="S132" s="5">
        <f>if(VLOOKUP($B$2:$B$457,'各區加權風險人口'!$C$2:$T$13,17,0)=0,0,VLOOKUP($B$2:$B$457,'依個案研判日_台北市'!$C$2:$T$13,17,0)*'各里加權風險人口'!T132/VLOOKUP($B$2:$B$457,'各區加權風險人口'!$C$2:$T$13,17,0)*5.5)</f>
        <v>1.43374055</v>
      </c>
      <c r="T132" s="5">
        <f>if(VLOOKUP($B$2:$B$457,'各區加權風險人口'!$C$2:$T$13,18,0)=0,0,VLOOKUP($B$2:$B$457,'依個案研判日_台北市'!$C$2:$T$13,18,0)*'各里加權風險人口'!U132/VLOOKUP($B$2:$B$457,'各區加權風險人口'!$C$2:$T$13,18,0)*5.5)</f>
        <v>0.4096401572</v>
      </c>
    </row>
    <row r="133">
      <c r="A133" s="3">
        <v>6.3000040005E10</v>
      </c>
      <c r="B133" s="4" t="s">
        <v>133</v>
      </c>
      <c r="C133" s="4" t="s">
        <v>138</v>
      </c>
      <c r="D133" s="5">
        <f>if(VLOOKUP($B$2:$B$457,'各區加權風險人口'!$C$2:$T$13,2,0)=0,0,VLOOKUP($B$2:$B$457,'依個案研判日_台北市'!$C$2:$T$13,2,0)*'各里加權風險人口'!E133/VLOOKUP($B$2:$B$457,'各區加權風險人口'!$C$2:$T$13,2,0)*5.5)</f>
        <v>0</v>
      </c>
      <c r="E133" s="5">
        <f>if(VLOOKUP($B$2:$B$457,'各區加權風險人口'!$C$2:$T$13,3,0)=0,0,VLOOKUP($B$2:$B$457,'依個案研判日_台北市'!$C$2:$T$13,3,0)*'各里加權風險人口'!F133/VLOOKUP($B$2:$B$457,'各區加權風險人口'!$C$2:$T$13,3,0)*5.5)</f>
        <v>0</v>
      </c>
      <c r="F133" s="5">
        <f>if(VLOOKUP($B$2:$B$457,'各區加權風險人口'!$C$2:$T$13,4,0)=0,0,VLOOKUP($B$2:$B$457,'依個案研判日_台北市'!$C$2:$T$13,4,0)*'各里加權風險人口'!G133/VLOOKUP($B$2:$B$457,'各區加權風險人口'!$C$2:$T$13,4,0)*5.5)</f>
        <v>0.1143028258</v>
      </c>
      <c r="G133" s="5">
        <f>if(VLOOKUP($B$2:$B$457,'各區加權風險人口'!$C$2:$T$13,5,0)=0,0,VLOOKUP($B$2:$B$457,'依個案研判日_台北市'!$C$2:$T$13,5,0)*'各里加權風險人口'!H133/VLOOKUP($B$2:$B$457,'各區加權風險人口'!$C$2:$T$13,5,0)*5.5)</f>
        <v>0.5143627161</v>
      </c>
      <c r="H133" s="5">
        <f>if(VLOOKUP($B$2:$B$457,'各區加權風險人口'!$C$2:$T$13,6,0)=0,0,VLOOKUP($B$2:$B$457,'依個案研判日_台北市'!$C$2:$T$13,6,0)*'各里加權風險人口'!I133/VLOOKUP($B$2:$B$457,'各區加權風險人口'!$C$2:$T$13,6,0)*5.5)</f>
        <v>0.1714542387</v>
      </c>
      <c r="I133" s="5">
        <f>if(VLOOKUP($B$2:$B$457,'各區加權風險人口'!$C$2:$T$13,7,0)=0,0,VLOOKUP($B$2:$B$457,'依個案研判日_台北市'!$C$2:$T$13,7,0)*'各里加權風險人口'!J133/VLOOKUP($B$2:$B$457,'各區加權風險人口'!$C$2:$T$13,7,0)*5.5)</f>
        <v>0.1143028258</v>
      </c>
      <c r="J133" s="5">
        <f>if(VLOOKUP($B$2:$B$457,'各區加權風險人口'!$C$2:$T$13,8,0)=0,0,VLOOKUP($B$2:$B$457,'依個案研判日_台北市'!$C$2:$T$13,8,0)*'各里加權風險人口'!K133/VLOOKUP($B$2:$B$457,'各區加權風險人口'!$C$2:$T$13,8,0)*5.5)</f>
        <v>0.4572113032</v>
      </c>
      <c r="K133" s="5">
        <f>if(VLOOKUP($B$2:$B$457,'各區加權風險人口'!$C$2:$T$13,9,0)=0,0,VLOOKUP($B$2:$B$457,'依個案研判日_台北市'!$C$2:$T$13,9,0)*'各里加權風險人口'!L133/VLOOKUP($B$2:$B$457,'各區加權風險人口'!$C$2:$T$13,9,0)*5.5)</f>
        <v>0.4572113032</v>
      </c>
      <c r="L133" s="5">
        <f>if(VLOOKUP($B$2:$B$457,'各區加權風險人口'!$C$2:$T$13,10,0)=0,0,VLOOKUP($B$2:$B$457,'依個案研判日_台北市'!$C$2:$T$13,10,0)*'各里加權風險人口'!M133/VLOOKUP($B$2:$B$457,'各區加權風險人口'!$C$2:$T$13,10,0)*5.5)</f>
        <v>0.4572113032</v>
      </c>
      <c r="M133" s="5">
        <f>if(VLOOKUP($B$2:$B$457,'各區加權風險人口'!$C$2:$T$13,11,0)=0,0,VLOOKUP($B$2:$B$457,'依個案研判日_台北市'!$C$2:$T$13,11,0)*'各里加權風險人口'!N133/VLOOKUP($B$2:$B$457,'各區加權風險人口'!$C$2:$T$13,11,0)*5.5)</f>
        <v>0.571514129</v>
      </c>
      <c r="N133" s="5">
        <f>if(VLOOKUP($B$2:$B$457,'各區加權風險人口'!$C$2:$T$13,12,0)=0,0,VLOOKUP($B$2:$B$457,'依個案研判日_台北市'!$C$2:$T$13,12,0)*'各里加權風險人口'!O133/VLOOKUP($B$2:$B$457,'各區加權風險人口'!$C$2:$T$13,12,0)*5.5)</f>
        <v>0.571514129</v>
      </c>
      <c r="O133" s="5">
        <f>if(VLOOKUP($B$2:$B$457,'各區加權風險人口'!$C$2:$T$13,13,0)=0,0,VLOOKUP($B$2:$B$457,'依個案研判日_台北市'!$C$2:$T$13,13,0)*'各里加權風險人口'!P133/VLOOKUP($B$2:$B$457,'各區加權風險人口'!$C$2:$T$13,13,0)*5.5)</f>
        <v>0.571514129</v>
      </c>
      <c r="P133" s="5">
        <f>if(VLOOKUP($B$2:$B$457,'各區加權風險人口'!$C$2:$T$13,14,0)=0,0,VLOOKUP($B$2:$B$457,'依個案研判日_台北市'!$C$2:$T$13,14,0)*'各里加權風險人口'!Q133/VLOOKUP($B$2:$B$457,'各區加權風險人口'!$C$2:$T$13,14,0)*5.5)</f>
        <v>0.6858169548</v>
      </c>
      <c r="Q133" s="5">
        <f>if(VLOOKUP($B$2:$B$457,'各區加權風險人口'!$C$2:$T$13,15,0)=0,0,VLOOKUP($B$2:$B$457,'依個案研判日_台北市'!$C$2:$T$13,15,0)*'各里加權風險人口'!R133/VLOOKUP($B$2:$B$457,'各區加權風險人口'!$C$2:$T$13,15,0)*5.5)</f>
        <v>0.7429683677</v>
      </c>
      <c r="R133" s="5">
        <f>if(VLOOKUP($B$2:$B$457,'各區加權風險人口'!$C$2:$T$13,16,0)=0,0,VLOOKUP($B$2:$B$457,'依個案研判日_台北市'!$C$2:$T$13,16,0)*'各里加權風險人口'!S133/VLOOKUP($B$2:$B$457,'各區加權風險人口'!$C$2:$T$13,16,0)*5.5)</f>
        <v>0.6286655419</v>
      </c>
      <c r="S133" s="5">
        <f>if(VLOOKUP($B$2:$B$457,'各區加權風險人口'!$C$2:$T$13,17,0)=0,0,VLOOKUP($B$2:$B$457,'依個案研判日_台北市'!$C$2:$T$13,17,0)*'各里加權風險人口'!T133/VLOOKUP($B$2:$B$457,'各區加權風險人口'!$C$2:$T$13,17,0)*5.5)</f>
        <v>0.8001197806</v>
      </c>
      <c r="T133" s="5">
        <f>if(VLOOKUP($B$2:$B$457,'各區加權風險人口'!$C$2:$T$13,18,0)=0,0,VLOOKUP($B$2:$B$457,'依個案研判日_台北市'!$C$2:$T$13,18,0)*'各里加權風險人口'!U133/VLOOKUP($B$2:$B$457,'各區加權風險人口'!$C$2:$T$13,18,0)*5.5)</f>
        <v>0.2286056516</v>
      </c>
    </row>
    <row r="134">
      <c r="A134" s="3">
        <v>6.3000040006E10</v>
      </c>
      <c r="B134" s="4" t="s">
        <v>133</v>
      </c>
      <c r="C134" s="4" t="s">
        <v>139</v>
      </c>
      <c r="D134" s="5">
        <f>if(VLOOKUP($B$2:$B$457,'各區加權風險人口'!$C$2:$T$13,2,0)=0,0,VLOOKUP($B$2:$B$457,'依個案研判日_台北市'!$C$2:$T$13,2,0)*'各里加權風險人口'!E134/VLOOKUP($B$2:$B$457,'各區加權風險人口'!$C$2:$T$13,2,0)*5.5)</f>
        <v>0</v>
      </c>
      <c r="E134" s="5">
        <f>if(VLOOKUP($B$2:$B$457,'各區加權風險人口'!$C$2:$T$13,3,0)=0,0,VLOOKUP($B$2:$B$457,'依個案研判日_台北市'!$C$2:$T$13,3,0)*'各里加權風險人口'!F134/VLOOKUP($B$2:$B$457,'各區加權風險人口'!$C$2:$T$13,3,0)*5.5)</f>
        <v>0</v>
      </c>
      <c r="F134" s="5">
        <f>if(VLOOKUP($B$2:$B$457,'各區加權風險人口'!$C$2:$T$13,4,0)=0,0,VLOOKUP($B$2:$B$457,'依個案研判日_台北市'!$C$2:$T$13,4,0)*'各里加權風險人口'!G134/VLOOKUP($B$2:$B$457,'各區加權風險人口'!$C$2:$T$13,4,0)*5.5)</f>
        <v>0.3683644425</v>
      </c>
      <c r="G134" s="5">
        <f>if(VLOOKUP($B$2:$B$457,'各區加權風險人口'!$C$2:$T$13,5,0)=0,0,VLOOKUP($B$2:$B$457,'依個案研判日_台北市'!$C$2:$T$13,5,0)*'各里加權風險人口'!H134/VLOOKUP($B$2:$B$457,'各區加權風險人口'!$C$2:$T$13,5,0)*5.5)</f>
        <v>1.657639991</v>
      </c>
      <c r="H134" s="5">
        <f>if(VLOOKUP($B$2:$B$457,'各區加權風險人口'!$C$2:$T$13,6,0)=0,0,VLOOKUP($B$2:$B$457,'依個案研判日_台北市'!$C$2:$T$13,6,0)*'各里加權風險人口'!I134/VLOOKUP($B$2:$B$457,'各區加權風險人口'!$C$2:$T$13,6,0)*5.5)</f>
        <v>0.5525466637</v>
      </c>
      <c r="I134" s="5">
        <f>if(VLOOKUP($B$2:$B$457,'各區加權風險人口'!$C$2:$T$13,7,0)=0,0,VLOOKUP($B$2:$B$457,'依個案研判日_台北市'!$C$2:$T$13,7,0)*'各里加權風險人口'!J134/VLOOKUP($B$2:$B$457,'各區加權風險人口'!$C$2:$T$13,7,0)*5.5)</f>
        <v>0.3683644425</v>
      </c>
      <c r="J134" s="5">
        <f>if(VLOOKUP($B$2:$B$457,'各區加權風險人口'!$C$2:$T$13,8,0)=0,0,VLOOKUP($B$2:$B$457,'依個案研判日_台北市'!$C$2:$T$13,8,0)*'各里加權風險人口'!K134/VLOOKUP($B$2:$B$457,'各區加權風險人口'!$C$2:$T$13,8,0)*5.5)</f>
        <v>1.47345777</v>
      </c>
      <c r="K134" s="5">
        <f>if(VLOOKUP($B$2:$B$457,'各區加權風險人口'!$C$2:$T$13,9,0)=0,0,VLOOKUP($B$2:$B$457,'依個案研判日_台北市'!$C$2:$T$13,9,0)*'各里加權風險人口'!L134/VLOOKUP($B$2:$B$457,'各區加權風險人口'!$C$2:$T$13,9,0)*5.5)</f>
        <v>1.47345777</v>
      </c>
      <c r="L134" s="5">
        <f>if(VLOOKUP($B$2:$B$457,'各區加權風險人口'!$C$2:$T$13,10,0)=0,0,VLOOKUP($B$2:$B$457,'依個案研判日_台北市'!$C$2:$T$13,10,0)*'各里加權風險人口'!M134/VLOOKUP($B$2:$B$457,'各區加權風險人口'!$C$2:$T$13,10,0)*5.5)</f>
        <v>1.47345777</v>
      </c>
      <c r="M134" s="5">
        <f>if(VLOOKUP($B$2:$B$457,'各區加權風險人口'!$C$2:$T$13,11,0)=0,0,VLOOKUP($B$2:$B$457,'依個案研判日_台北市'!$C$2:$T$13,11,0)*'各里加權風險人口'!N134/VLOOKUP($B$2:$B$457,'各區加權風險人口'!$C$2:$T$13,11,0)*5.5)</f>
        <v>1.841822212</v>
      </c>
      <c r="N134" s="5">
        <f>if(VLOOKUP($B$2:$B$457,'各區加權風險人口'!$C$2:$T$13,12,0)=0,0,VLOOKUP($B$2:$B$457,'依個案研判日_台北市'!$C$2:$T$13,12,0)*'各里加權風險人口'!O134/VLOOKUP($B$2:$B$457,'各區加權風險人口'!$C$2:$T$13,12,0)*5.5)</f>
        <v>1.841822212</v>
      </c>
      <c r="O134" s="5">
        <f>if(VLOOKUP($B$2:$B$457,'各區加權風險人口'!$C$2:$T$13,13,0)=0,0,VLOOKUP($B$2:$B$457,'依個案研判日_台北市'!$C$2:$T$13,13,0)*'各里加權風險人口'!P134/VLOOKUP($B$2:$B$457,'各區加權風險人口'!$C$2:$T$13,13,0)*5.5)</f>
        <v>1.841822212</v>
      </c>
      <c r="P134" s="5">
        <f>if(VLOOKUP($B$2:$B$457,'各區加權風險人口'!$C$2:$T$13,14,0)=0,0,VLOOKUP($B$2:$B$457,'依個案研判日_台北市'!$C$2:$T$13,14,0)*'各里加權風險人口'!Q134/VLOOKUP($B$2:$B$457,'各區加權風險人口'!$C$2:$T$13,14,0)*5.5)</f>
        <v>2.210186655</v>
      </c>
      <c r="Q134" s="5">
        <f>if(VLOOKUP($B$2:$B$457,'各區加權風險人口'!$C$2:$T$13,15,0)=0,0,VLOOKUP($B$2:$B$457,'依個案研判日_台北市'!$C$2:$T$13,15,0)*'各里加權風險人口'!R134/VLOOKUP($B$2:$B$457,'各區加權風險人口'!$C$2:$T$13,15,0)*5.5)</f>
        <v>2.394368876</v>
      </c>
      <c r="R134" s="5">
        <f>if(VLOOKUP($B$2:$B$457,'各區加權風險人口'!$C$2:$T$13,16,0)=0,0,VLOOKUP($B$2:$B$457,'依個案研判日_台北市'!$C$2:$T$13,16,0)*'各里加權風險人口'!S134/VLOOKUP($B$2:$B$457,'各區加權風險人口'!$C$2:$T$13,16,0)*5.5)</f>
        <v>2.026004434</v>
      </c>
      <c r="S134" s="5">
        <f>if(VLOOKUP($B$2:$B$457,'各區加權風險人口'!$C$2:$T$13,17,0)=0,0,VLOOKUP($B$2:$B$457,'依個案研判日_台北市'!$C$2:$T$13,17,0)*'各里加權風險人口'!T134/VLOOKUP($B$2:$B$457,'各區加權風險人口'!$C$2:$T$13,17,0)*5.5)</f>
        <v>2.578551097</v>
      </c>
      <c r="T134" s="5">
        <f>if(VLOOKUP($B$2:$B$457,'各區加權風險人口'!$C$2:$T$13,18,0)=0,0,VLOOKUP($B$2:$B$457,'依個案研判日_台北市'!$C$2:$T$13,18,0)*'各里加權風險人口'!U134/VLOOKUP($B$2:$B$457,'各區加權風險人口'!$C$2:$T$13,18,0)*5.5)</f>
        <v>0.736728885</v>
      </c>
    </row>
    <row r="135">
      <c r="A135" s="3">
        <v>6.3000040007E10</v>
      </c>
      <c r="B135" s="4" t="s">
        <v>133</v>
      </c>
      <c r="C135" s="4" t="s">
        <v>140</v>
      </c>
      <c r="D135" s="5">
        <f>if(VLOOKUP($B$2:$B$457,'各區加權風險人口'!$C$2:$T$13,2,0)=0,0,VLOOKUP($B$2:$B$457,'依個案研判日_台北市'!$C$2:$T$13,2,0)*'各里加權風險人口'!E135/VLOOKUP($B$2:$B$457,'各區加權風險人口'!$C$2:$T$13,2,0)*5.5)</f>
        <v>0</v>
      </c>
      <c r="E135" s="5">
        <f>if(VLOOKUP($B$2:$B$457,'各區加權風險人口'!$C$2:$T$13,3,0)=0,0,VLOOKUP($B$2:$B$457,'依個案研判日_台北市'!$C$2:$T$13,3,0)*'各里加權風險人口'!F135/VLOOKUP($B$2:$B$457,'各區加權風險人口'!$C$2:$T$13,3,0)*5.5)</f>
        <v>0</v>
      </c>
      <c r="F135" s="5">
        <f>if(VLOOKUP($B$2:$B$457,'各區加權風險人口'!$C$2:$T$13,4,0)=0,0,VLOOKUP($B$2:$B$457,'依個案研判日_台北市'!$C$2:$T$13,4,0)*'各里加權風險人口'!G135/VLOOKUP($B$2:$B$457,'各區加權風險人口'!$C$2:$T$13,4,0)*5.5)</f>
        <v>0.2008226502</v>
      </c>
      <c r="G135" s="5">
        <f>if(VLOOKUP($B$2:$B$457,'各區加權風險人口'!$C$2:$T$13,5,0)=0,0,VLOOKUP($B$2:$B$457,'依個案研判日_台北市'!$C$2:$T$13,5,0)*'各里加權風險人口'!H135/VLOOKUP($B$2:$B$457,'各區加權風險人口'!$C$2:$T$13,5,0)*5.5)</f>
        <v>0.903701926</v>
      </c>
      <c r="H135" s="5">
        <f>if(VLOOKUP($B$2:$B$457,'各區加權風險人口'!$C$2:$T$13,6,0)=0,0,VLOOKUP($B$2:$B$457,'依個案研判日_台北市'!$C$2:$T$13,6,0)*'各里加權風險人口'!I135/VLOOKUP($B$2:$B$457,'各區加權風險人口'!$C$2:$T$13,6,0)*5.5)</f>
        <v>0.3012339753</v>
      </c>
      <c r="I135" s="5">
        <f>if(VLOOKUP($B$2:$B$457,'各區加權風險人口'!$C$2:$T$13,7,0)=0,0,VLOOKUP($B$2:$B$457,'依個案研判日_台北市'!$C$2:$T$13,7,0)*'各里加權風險人口'!J135/VLOOKUP($B$2:$B$457,'各區加權風險人口'!$C$2:$T$13,7,0)*5.5)</f>
        <v>0.2008226502</v>
      </c>
      <c r="J135" s="5">
        <f>if(VLOOKUP($B$2:$B$457,'各區加權風險人口'!$C$2:$T$13,8,0)=0,0,VLOOKUP($B$2:$B$457,'依個案研判日_台北市'!$C$2:$T$13,8,0)*'各里加權風險人口'!K135/VLOOKUP($B$2:$B$457,'各區加權風險人口'!$C$2:$T$13,8,0)*5.5)</f>
        <v>0.8032906009</v>
      </c>
      <c r="K135" s="5">
        <f>if(VLOOKUP($B$2:$B$457,'各區加權風險人口'!$C$2:$T$13,9,0)=0,0,VLOOKUP($B$2:$B$457,'依個案研判日_台北市'!$C$2:$T$13,9,0)*'各里加權風險人口'!L135/VLOOKUP($B$2:$B$457,'各區加權風險人口'!$C$2:$T$13,9,0)*5.5)</f>
        <v>0.8032906009</v>
      </c>
      <c r="L135" s="5">
        <f>if(VLOOKUP($B$2:$B$457,'各區加權風險人口'!$C$2:$T$13,10,0)=0,0,VLOOKUP($B$2:$B$457,'依個案研判日_台北市'!$C$2:$T$13,10,0)*'各里加權風險人口'!M135/VLOOKUP($B$2:$B$457,'各區加權風險人口'!$C$2:$T$13,10,0)*5.5)</f>
        <v>0.8032906009</v>
      </c>
      <c r="M135" s="5">
        <f>if(VLOOKUP($B$2:$B$457,'各區加權風險人口'!$C$2:$T$13,11,0)=0,0,VLOOKUP($B$2:$B$457,'依個案研判日_台北市'!$C$2:$T$13,11,0)*'各里加權風險人口'!N135/VLOOKUP($B$2:$B$457,'各區加權風險人口'!$C$2:$T$13,11,0)*5.5)</f>
        <v>1.004113251</v>
      </c>
      <c r="N135" s="5">
        <f>if(VLOOKUP($B$2:$B$457,'各區加權風險人口'!$C$2:$T$13,12,0)=0,0,VLOOKUP($B$2:$B$457,'依個案研判日_台北市'!$C$2:$T$13,12,0)*'各里加權風險人口'!O135/VLOOKUP($B$2:$B$457,'各區加權風險人口'!$C$2:$T$13,12,0)*5.5)</f>
        <v>1.004113251</v>
      </c>
      <c r="O135" s="5">
        <f>if(VLOOKUP($B$2:$B$457,'各區加權風險人口'!$C$2:$T$13,13,0)=0,0,VLOOKUP($B$2:$B$457,'依個案研判日_台北市'!$C$2:$T$13,13,0)*'各里加權風險人口'!P135/VLOOKUP($B$2:$B$457,'各區加權風險人口'!$C$2:$T$13,13,0)*5.5)</f>
        <v>1.004113251</v>
      </c>
      <c r="P135" s="5">
        <f>if(VLOOKUP($B$2:$B$457,'各區加權風險人口'!$C$2:$T$13,14,0)=0,0,VLOOKUP($B$2:$B$457,'依個案研判日_台北市'!$C$2:$T$13,14,0)*'各里加權風險人口'!Q135/VLOOKUP($B$2:$B$457,'各區加權風險人口'!$C$2:$T$13,14,0)*5.5)</f>
        <v>1.204935901</v>
      </c>
      <c r="Q135" s="5">
        <f>if(VLOOKUP($B$2:$B$457,'各區加權風險人口'!$C$2:$T$13,15,0)=0,0,VLOOKUP($B$2:$B$457,'依個案研判日_台北市'!$C$2:$T$13,15,0)*'各里加權風險人口'!R135/VLOOKUP($B$2:$B$457,'各區加權風險人口'!$C$2:$T$13,15,0)*5.5)</f>
        <v>1.305347227</v>
      </c>
      <c r="R135" s="5">
        <f>if(VLOOKUP($B$2:$B$457,'各區加權風險人口'!$C$2:$T$13,16,0)=0,0,VLOOKUP($B$2:$B$457,'依個案研判日_台北市'!$C$2:$T$13,16,0)*'各里加權風險人口'!S135/VLOOKUP($B$2:$B$457,'各區加權風險人口'!$C$2:$T$13,16,0)*5.5)</f>
        <v>1.104524576</v>
      </c>
      <c r="S135" s="5">
        <f>if(VLOOKUP($B$2:$B$457,'各區加權風險人口'!$C$2:$T$13,17,0)=0,0,VLOOKUP($B$2:$B$457,'依個案研判日_台北市'!$C$2:$T$13,17,0)*'各里加權風險人口'!T135/VLOOKUP($B$2:$B$457,'各區加權風險人口'!$C$2:$T$13,17,0)*5.5)</f>
        <v>1.405758552</v>
      </c>
      <c r="T135" s="5">
        <f>if(VLOOKUP($B$2:$B$457,'各區加權風險人口'!$C$2:$T$13,18,0)=0,0,VLOOKUP($B$2:$B$457,'依個案研判日_台北市'!$C$2:$T$13,18,0)*'各里加權風險人口'!U135/VLOOKUP($B$2:$B$457,'各區加權風險人口'!$C$2:$T$13,18,0)*5.5)</f>
        <v>0.4016453005</v>
      </c>
    </row>
    <row r="136">
      <c r="A136" s="3">
        <v>6.3000040008E10</v>
      </c>
      <c r="B136" s="4" t="s">
        <v>133</v>
      </c>
      <c r="C136" s="4" t="s">
        <v>141</v>
      </c>
      <c r="D136" s="5">
        <f>if(VLOOKUP($B$2:$B$457,'各區加權風險人口'!$C$2:$T$13,2,0)=0,0,VLOOKUP($B$2:$B$457,'依個案研判日_台北市'!$C$2:$T$13,2,0)*'各里加權風險人口'!E136/VLOOKUP($B$2:$B$457,'各區加權風險人口'!$C$2:$T$13,2,0)*5.5)</f>
        <v>0</v>
      </c>
      <c r="E136" s="5">
        <f>if(VLOOKUP($B$2:$B$457,'各區加權風險人口'!$C$2:$T$13,3,0)=0,0,VLOOKUP($B$2:$B$457,'依個案研判日_台北市'!$C$2:$T$13,3,0)*'各里加權風險人口'!F136/VLOOKUP($B$2:$B$457,'各區加權風險人口'!$C$2:$T$13,3,0)*5.5)</f>
        <v>0</v>
      </c>
      <c r="F136" s="5">
        <f>if(VLOOKUP($B$2:$B$457,'各區加權風險人口'!$C$2:$T$13,4,0)=0,0,VLOOKUP($B$2:$B$457,'依個案研判日_台北市'!$C$2:$T$13,4,0)*'各里加權風險人口'!G136/VLOOKUP($B$2:$B$457,'各區加權風險人口'!$C$2:$T$13,4,0)*5.5)</f>
        <v>0.4139621666</v>
      </c>
      <c r="G136" s="5">
        <f>if(VLOOKUP($B$2:$B$457,'各區加權風險人口'!$C$2:$T$13,5,0)=0,0,VLOOKUP($B$2:$B$457,'依個案研判日_台北市'!$C$2:$T$13,5,0)*'各里加權風險人口'!H136/VLOOKUP($B$2:$B$457,'各區加權風險人口'!$C$2:$T$13,5,0)*5.5)</f>
        <v>1.86282975</v>
      </c>
      <c r="H136" s="5">
        <f>if(VLOOKUP($B$2:$B$457,'各區加權風險人口'!$C$2:$T$13,6,0)=0,0,VLOOKUP($B$2:$B$457,'依個案研判日_台北市'!$C$2:$T$13,6,0)*'各里加權風險人口'!I136/VLOOKUP($B$2:$B$457,'各區加權風險人口'!$C$2:$T$13,6,0)*5.5)</f>
        <v>0.6209432499</v>
      </c>
      <c r="I136" s="5">
        <f>if(VLOOKUP($B$2:$B$457,'各區加權風險人口'!$C$2:$T$13,7,0)=0,0,VLOOKUP($B$2:$B$457,'依個案研判日_台北市'!$C$2:$T$13,7,0)*'各里加權風險人口'!J136/VLOOKUP($B$2:$B$457,'各區加權風險人口'!$C$2:$T$13,7,0)*5.5)</f>
        <v>0.4139621666</v>
      </c>
      <c r="J136" s="5">
        <f>if(VLOOKUP($B$2:$B$457,'各區加權風險人口'!$C$2:$T$13,8,0)=0,0,VLOOKUP($B$2:$B$457,'依個案研判日_台北市'!$C$2:$T$13,8,0)*'各里加權風險人口'!K136/VLOOKUP($B$2:$B$457,'各區加權風險人口'!$C$2:$T$13,8,0)*5.5)</f>
        <v>1.655848666</v>
      </c>
      <c r="K136" s="5">
        <f>if(VLOOKUP($B$2:$B$457,'各區加權風險人口'!$C$2:$T$13,9,0)=0,0,VLOOKUP($B$2:$B$457,'依個案研判日_台北市'!$C$2:$T$13,9,0)*'各里加權風險人口'!L136/VLOOKUP($B$2:$B$457,'各區加權風險人口'!$C$2:$T$13,9,0)*5.5)</f>
        <v>1.655848666</v>
      </c>
      <c r="L136" s="5">
        <f>if(VLOOKUP($B$2:$B$457,'各區加權風險人口'!$C$2:$T$13,10,0)=0,0,VLOOKUP($B$2:$B$457,'依個案研判日_台北市'!$C$2:$T$13,10,0)*'各里加權風險人口'!M136/VLOOKUP($B$2:$B$457,'各區加權風險人口'!$C$2:$T$13,10,0)*5.5)</f>
        <v>1.655848666</v>
      </c>
      <c r="M136" s="5">
        <f>if(VLOOKUP($B$2:$B$457,'各區加權風險人口'!$C$2:$T$13,11,0)=0,0,VLOOKUP($B$2:$B$457,'依個案研判日_台北市'!$C$2:$T$13,11,0)*'各里加權風險人口'!N136/VLOOKUP($B$2:$B$457,'各區加權風險人口'!$C$2:$T$13,11,0)*5.5)</f>
        <v>2.069810833</v>
      </c>
      <c r="N136" s="5">
        <f>if(VLOOKUP($B$2:$B$457,'各區加權風險人口'!$C$2:$T$13,12,0)=0,0,VLOOKUP($B$2:$B$457,'依個案研判日_台北市'!$C$2:$T$13,12,0)*'各里加權風險人口'!O136/VLOOKUP($B$2:$B$457,'各區加權風險人口'!$C$2:$T$13,12,0)*5.5)</f>
        <v>2.069810833</v>
      </c>
      <c r="O136" s="5">
        <f>if(VLOOKUP($B$2:$B$457,'各區加權風險人口'!$C$2:$T$13,13,0)=0,0,VLOOKUP($B$2:$B$457,'依個案研判日_台北市'!$C$2:$T$13,13,0)*'各里加權風險人口'!P136/VLOOKUP($B$2:$B$457,'各區加權風險人口'!$C$2:$T$13,13,0)*5.5)</f>
        <v>2.069810833</v>
      </c>
      <c r="P136" s="5">
        <f>if(VLOOKUP($B$2:$B$457,'各區加權風險人口'!$C$2:$T$13,14,0)=0,0,VLOOKUP($B$2:$B$457,'依個案研判日_台北市'!$C$2:$T$13,14,0)*'各里加權風險人口'!Q136/VLOOKUP($B$2:$B$457,'各區加權風險人口'!$C$2:$T$13,14,0)*5.5)</f>
        <v>2.483773</v>
      </c>
      <c r="Q136" s="5">
        <f>if(VLOOKUP($B$2:$B$457,'各區加權風險人口'!$C$2:$T$13,15,0)=0,0,VLOOKUP($B$2:$B$457,'依個案研判日_台北市'!$C$2:$T$13,15,0)*'各里加權風險人口'!R136/VLOOKUP($B$2:$B$457,'各區加權風險人口'!$C$2:$T$13,15,0)*5.5)</f>
        <v>2.690754083</v>
      </c>
      <c r="R136" s="5">
        <f>if(VLOOKUP($B$2:$B$457,'各區加權風險人口'!$C$2:$T$13,16,0)=0,0,VLOOKUP($B$2:$B$457,'依個案研判日_台北市'!$C$2:$T$13,16,0)*'各里加權風險人口'!S136/VLOOKUP($B$2:$B$457,'各區加權風險人口'!$C$2:$T$13,16,0)*5.5)</f>
        <v>2.276791916</v>
      </c>
      <c r="S136" s="5">
        <f>if(VLOOKUP($B$2:$B$457,'各區加權風險人口'!$C$2:$T$13,17,0)=0,0,VLOOKUP($B$2:$B$457,'依個案研判日_台北市'!$C$2:$T$13,17,0)*'各里加權風險人口'!T136/VLOOKUP($B$2:$B$457,'各區加權風險人口'!$C$2:$T$13,17,0)*5.5)</f>
        <v>2.897735166</v>
      </c>
      <c r="T136" s="5">
        <f>if(VLOOKUP($B$2:$B$457,'各區加權風險人口'!$C$2:$T$13,18,0)=0,0,VLOOKUP($B$2:$B$457,'依個案研判日_台北市'!$C$2:$T$13,18,0)*'各里加權風險人口'!U136/VLOOKUP($B$2:$B$457,'各區加權風險人口'!$C$2:$T$13,18,0)*5.5)</f>
        <v>0.8279243332</v>
      </c>
    </row>
    <row r="137">
      <c r="A137" s="3">
        <v>6.3000040009E10</v>
      </c>
      <c r="B137" s="4" t="s">
        <v>133</v>
      </c>
      <c r="C137" s="4" t="s">
        <v>142</v>
      </c>
      <c r="D137" s="5">
        <f>if(VLOOKUP($B$2:$B$457,'各區加權風險人口'!$C$2:$T$13,2,0)=0,0,VLOOKUP($B$2:$B$457,'依個案研判日_台北市'!$C$2:$T$13,2,0)*'各里加權風險人口'!E137/VLOOKUP($B$2:$B$457,'各區加權風險人口'!$C$2:$T$13,2,0)*5.5)</f>
        <v>0</v>
      </c>
      <c r="E137" s="5">
        <f>if(VLOOKUP($B$2:$B$457,'各區加權風險人口'!$C$2:$T$13,3,0)=0,0,VLOOKUP($B$2:$B$457,'依個案研判日_台北市'!$C$2:$T$13,3,0)*'各里加權風險人口'!F137/VLOOKUP($B$2:$B$457,'各區加權風險人口'!$C$2:$T$13,3,0)*5.5)</f>
        <v>0</v>
      </c>
      <c r="F137" s="5">
        <f>if(VLOOKUP($B$2:$B$457,'各區加權風險人口'!$C$2:$T$13,4,0)=0,0,VLOOKUP($B$2:$B$457,'依個案研判日_台北市'!$C$2:$T$13,4,0)*'各里加權風險人口'!G137/VLOOKUP($B$2:$B$457,'各區加權風險人口'!$C$2:$T$13,4,0)*5.5)</f>
        <v>0.1805500823</v>
      </c>
      <c r="G137" s="5">
        <f>if(VLOOKUP($B$2:$B$457,'各區加權風險人口'!$C$2:$T$13,5,0)=0,0,VLOOKUP($B$2:$B$457,'依個案研判日_台北市'!$C$2:$T$13,5,0)*'各里加權風險人口'!H137/VLOOKUP($B$2:$B$457,'各區加權風險人口'!$C$2:$T$13,5,0)*5.5)</f>
        <v>0.8124753704</v>
      </c>
      <c r="H137" s="5">
        <f>if(VLOOKUP($B$2:$B$457,'各區加權風險人口'!$C$2:$T$13,6,0)=0,0,VLOOKUP($B$2:$B$457,'依個案研判日_台北市'!$C$2:$T$13,6,0)*'各里加權風險人口'!I137/VLOOKUP($B$2:$B$457,'各區加權風險人口'!$C$2:$T$13,6,0)*5.5)</f>
        <v>0.2708251235</v>
      </c>
      <c r="I137" s="5">
        <f>if(VLOOKUP($B$2:$B$457,'各區加權風險人口'!$C$2:$T$13,7,0)=0,0,VLOOKUP($B$2:$B$457,'依個案研判日_台北市'!$C$2:$T$13,7,0)*'各里加權風險人口'!J137/VLOOKUP($B$2:$B$457,'各區加權風險人口'!$C$2:$T$13,7,0)*5.5)</f>
        <v>0.1805500823</v>
      </c>
      <c r="J137" s="5">
        <f>if(VLOOKUP($B$2:$B$457,'各區加權風險人口'!$C$2:$T$13,8,0)=0,0,VLOOKUP($B$2:$B$457,'依個案研判日_台北市'!$C$2:$T$13,8,0)*'各里加權風險人口'!K137/VLOOKUP($B$2:$B$457,'各區加權風險人口'!$C$2:$T$13,8,0)*5.5)</f>
        <v>0.7222003293</v>
      </c>
      <c r="K137" s="5">
        <f>if(VLOOKUP($B$2:$B$457,'各區加權風險人口'!$C$2:$T$13,9,0)=0,0,VLOOKUP($B$2:$B$457,'依個案研判日_台北市'!$C$2:$T$13,9,0)*'各里加權風險人口'!L137/VLOOKUP($B$2:$B$457,'各區加權風險人口'!$C$2:$T$13,9,0)*5.5)</f>
        <v>0.7222003293</v>
      </c>
      <c r="L137" s="5">
        <f>if(VLOOKUP($B$2:$B$457,'各區加權風險人口'!$C$2:$T$13,10,0)=0,0,VLOOKUP($B$2:$B$457,'依個案研判日_台北市'!$C$2:$T$13,10,0)*'各里加權風險人口'!M137/VLOOKUP($B$2:$B$457,'各區加權風險人口'!$C$2:$T$13,10,0)*5.5)</f>
        <v>0.7222003293</v>
      </c>
      <c r="M137" s="5">
        <f>if(VLOOKUP($B$2:$B$457,'各區加權風險人口'!$C$2:$T$13,11,0)=0,0,VLOOKUP($B$2:$B$457,'依個案研判日_台北市'!$C$2:$T$13,11,0)*'各里加權風險人口'!N137/VLOOKUP($B$2:$B$457,'各區加權風險人口'!$C$2:$T$13,11,0)*5.5)</f>
        <v>0.9027504116</v>
      </c>
      <c r="N137" s="5">
        <f>if(VLOOKUP($B$2:$B$457,'各區加權風險人口'!$C$2:$T$13,12,0)=0,0,VLOOKUP($B$2:$B$457,'依個案研判日_台北市'!$C$2:$T$13,12,0)*'各里加權風險人口'!O137/VLOOKUP($B$2:$B$457,'各區加權風險人口'!$C$2:$T$13,12,0)*5.5)</f>
        <v>0.9027504116</v>
      </c>
      <c r="O137" s="5">
        <f>if(VLOOKUP($B$2:$B$457,'各區加權風險人口'!$C$2:$T$13,13,0)=0,0,VLOOKUP($B$2:$B$457,'依個案研判日_台北市'!$C$2:$T$13,13,0)*'各里加權風險人口'!P137/VLOOKUP($B$2:$B$457,'各區加權風險人口'!$C$2:$T$13,13,0)*5.5)</f>
        <v>0.9027504116</v>
      </c>
      <c r="P137" s="5">
        <f>if(VLOOKUP($B$2:$B$457,'各區加權風險人口'!$C$2:$T$13,14,0)=0,0,VLOOKUP($B$2:$B$457,'依個案研判日_台北市'!$C$2:$T$13,14,0)*'各里加權風險人口'!Q137/VLOOKUP($B$2:$B$457,'各區加權風險人口'!$C$2:$T$13,14,0)*5.5)</f>
        <v>1.083300494</v>
      </c>
      <c r="Q137" s="5">
        <f>if(VLOOKUP($B$2:$B$457,'各區加權風險人口'!$C$2:$T$13,15,0)=0,0,VLOOKUP($B$2:$B$457,'依個案研判日_台北市'!$C$2:$T$13,15,0)*'各里加權風險人口'!R137/VLOOKUP($B$2:$B$457,'各區加權風險人口'!$C$2:$T$13,15,0)*5.5)</f>
        <v>1.173575535</v>
      </c>
      <c r="R137" s="5">
        <f>if(VLOOKUP($B$2:$B$457,'各區加權風險人口'!$C$2:$T$13,16,0)=0,0,VLOOKUP($B$2:$B$457,'依個案研判日_台北市'!$C$2:$T$13,16,0)*'各里加權風險人口'!S137/VLOOKUP($B$2:$B$457,'各區加權風險人口'!$C$2:$T$13,16,0)*5.5)</f>
        <v>0.9930254528</v>
      </c>
      <c r="S137" s="5">
        <f>if(VLOOKUP($B$2:$B$457,'各區加權風險人口'!$C$2:$T$13,17,0)=0,0,VLOOKUP($B$2:$B$457,'依個案研判日_台北市'!$C$2:$T$13,17,0)*'各里加權風險人口'!T137/VLOOKUP($B$2:$B$457,'各區加權風險人口'!$C$2:$T$13,17,0)*5.5)</f>
        <v>1.263850576</v>
      </c>
      <c r="T137" s="5">
        <f>if(VLOOKUP($B$2:$B$457,'各區加權風險人口'!$C$2:$T$13,18,0)=0,0,VLOOKUP($B$2:$B$457,'依個案研判日_台北市'!$C$2:$T$13,18,0)*'各里加權風險人口'!U137/VLOOKUP($B$2:$B$457,'各區加權風險人口'!$C$2:$T$13,18,0)*5.5)</f>
        <v>0.3611001646</v>
      </c>
    </row>
    <row r="138">
      <c r="A138" s="3">
        <v>6.300004001E10</v>
      </c>
      <c r="B138" s="4" t="s">
        <v>133</v>
      </c>
      <c r="C138" s="4" t="s">
        <v>143</v>
      </c>
      <c r="D138" s="5">
        <f>if(VLOOKUP($B$2:$B$457,'各區加權風險人口'!$C$2:$T$13,2,0)=0,0,VLOOKUP($B$2:$B$457,'依個案研判日_台北市'!$C$2:$T$13,2,0)*'各里加權風險人口'!E138/VLOOKUP($B$2:$B$457,'各區加權風險人口'!$C$2:$T$13,2,0)*5.5)</f>
        <v>0</v>
      </c>
      <c r="E138" s="5">
        <f>if(VLOOKUP($B$2:$B$457,'各區加權風險人口'!$C$2:$T$13,3,0)=0,0,VLOOKUP($B$2:$B$457,'依個案研判日_台北市'!$C$2:$T$13,3,0)*'各里加權風險人口'!F138/VLOOKUP($B$2:$B$457,'各區加權風險人口'!$C$2:$T$13,3,0)*5.5)</f>
        <v>0</v>
      </c>
      <c r="F138" s="5">
        <f>if(VLOOKUP($B$2:$B$457,'各區加權風險人口'!$C$2:$T$13,4,0)=0,0,VLOOKUP($B$2:$B$457,'依個案研判日_台北市'!$C$2:$T$13,4,0)*'各里加權風險人口'!G138/VLOOKUP($B$2:$B$457,'各區加權風險人口'!$C$2:$T$13,4,0)*5.5)</f>
        <v>0.2592343121</v>
      </c>
      <c r="G138" s="5">
        <f>if(VLOOKUP($B$2:$B$457,'各區加權風險人口'!$C$2:$T$13,5,0)=0,0,VLOOKUP($B$2:$B$457,'依個案研判日_台北市'!$C$2:$T$13,5,0)*'各里加權風險人口'!H138/VLOOKUP($B$2:$B$457,'各區加權風險人口'!$C$2:$T$13,5,0)*5.5)</f>
        <v>1.166554405</v>
      </c>
      <c r="H138" s="5">
        <f>if(VLOOKUP($B$2:$B$457,'各區加權風險人口'!$C$2:$T$13,6,0)=0,0,VLOOKUP($B$2:$B$457,'依個案研判日_台北市'!$C$2:$T$13,6,0)*'各里加權風險人口'!I138/VLOOKUP($B$2:$B$457,'各區加權風險人口'!$C$2:$T$13,6,0)*5.5)</f>
        <v>0.3888514682</v>
      </c>
      <c r="I138" s="5">
        <f>if(VLOOKUP($B$2:$B$457,'各區加權風險人口'!$C$2:$T$13,7,0)=0,0,VLOOKUP($B$2:$B$457,'依個案研判日_台北市'!$C$2:$T$13,7,0)*'各里加權風險人口'!J138/VLOOKUP($B$2:$B$457,'各區加權風險人口'!$C$2:$T$13,7,0)*5.5)</f>
        <v>0.2592343121</v>
      </c>
      <c r="J138" s="5">
        <f>if(VLOOKUP($B$2:$B$457,'各區加權風險人口'!$C$2:$T$13,8,0)=0,0,VLOOKUP($B$2:$B$457,'依個案研判日_台北市'!$C$2:$T$13,8,0)*'各里加權風險人口'!K138/VLOOKUP($B$2:$B$457,'各區加權風險人口'!$C$2:$T$13,8,0)*5.5)</f>
        <v>1.036937249</v>
      </c>
      <c r="K138" s="5">
        <f>if(VLOOKUP($B$2:$B$457,'各區加權風險人口'!$C$2:$T$13,9,0)=0,0,VLOOKUP($B$2:$B$457,'依個案研判日_台北市'!$C$2:$T$13,9,0)*'各里加權風險人口'!L138/VLOOKUP($B$2:$B$457,'各區加權風險人口'!$C$2:$T$13,9,0)*5.5)</f>
        <v>1.036937249</v>
      </c>
      <c r="L138" s="5">
        <f>if(VLOOKUP($B$2:$B$457,'各區加權風險人口'!$C$2:$T$13,10,0)=0,0,VLOOKUP($B$2:$B$457,'依個案研判日_台北市'!$C$2:$T$13,10,0)*'各里加權風險人口'!M138/VLOOKUP($B$2:$B$457,'各區加權風險人口'!$C$2:$T$13,10,0)*5.5)</f>
        <v>1.036937249</v>
      </c>
      <c r="M138" s="5">
        <f>if(VLOOKUP($B$2:$B$457,'各區加權風險人口'!$C$2:$T$13,11,0)=0,0,VLOOKUP($B$2:$B$457,'依個案研判日_台北市'!$C$2:$T$13,11,0)*'各里加權風險人口'!N138/VLOOKUP($B$2:$B$457,'各區加權風險人口'!$C$2:$T$13,11,0)*5.5)</f>
        <v>1.296171561</v>
      </c>
      <c r="N138" s="5">
        <f>if(VLOOKUP($B$2:$B$457,'各區加權風險人口'!$C$2:$T$13,12,0)=0,0,VLOOKUP($B$2:$B$457,'依個案研判日_台北市'!$C$2:$T$13,12,0)*'各里加權風險人口'!O138/VLOOKUP($B$2:$B$457,'各區加權風險人口'!$C$2:$T$13,12,0)*5.5)</f>
        <v>1.296171561</v>
      </c>
      <c r="O138" s="5">
        <f>if(VLOOKUP($B$2:$B$457,'各區加權風險人口'!$C$2:$T$13,13,0)=0,0,VLOOKUP($B$2:$B$457,'依個案研判日_台北市'!$C$2:$T$13,13,0)*'各里加權風險人口'!P138/VLOOKUP($B$2:$B$457,'各區加權風險人口'!$C$2:$T$13,13,0)*5.5)</f>
        <v>1.296171561</v>
      </c>
      <c r="P138" s="5">
        <f>if(VLOOKUP($B$2:$B$457,'各區加權風險人口'!$C$2:$T$13,14,0)=0,0,VLOOKUP($B$2:$B$457,'依個案研判日_台北市'!$C$2:$T$13,14,0)*'各里加權風險人口'!Q138/VLOOKUP($B$2:$B$457,'各區加權風險人口'!$C$2:$T$13,14,0)*5.5)</f>
        <v>1.555405873</v>
      </c>
      <c r="Q138" s="5">
        <f>if(VLOOKUP($B$2:$B$457,'各區加權風險人口'!$C$2:$T$13,15,0)=0,0,VLOOKUP($B$2:$B$457,'依個案研判日_台北市'!$C$2:$T$13,15,0)*'各里加權風險人口'!R138/VLOOKUP($B$2:$B$457,'各區加權風險人口'!$C$2:$T$13,15,0)*5.5)</f>
        <v>1.685023029</v>
      </c>
      <c r="R138" s="5">
        <f>if(VLOOKUP($B$2:$B$457,'各區加權風險人口'!$C$2:$T$13,16,0)=0,0,VLOOKUP($B$2:$B$457,'依個案研判日_台北市'!$C$2:$T$13,16,0)*'各里加權風險人口'!S138/VLOOKUP($B$2:$B$457,'各區加權風險人口'!$C$2:$T$13,16,0)*5.5)</f>
        <v>1.425788717</v>
      </c>
      <c r="S138" s="5">
        <f>if(VLOOKUP($B$2:$B$457,'各區加權風險人口'!$C$2:$T$13,17,0)=0,0,VLOOKUP($B$2:$B$457,'依個案研判日_台北市'!$C$2:$T$13,17,0)*'各里加權風險人口'!T138/VLOOKUP($B$2:$B$457,'各區加權風險人口'!$C$2:$T$13,17,0)*5.5)</f>
        <v>1.814640185</v>
      </c>
      <c r="T138" s="5">
        <f>if(VLOOKUP($B$2:$B$457,'各區加權風險人口'!$C$2:$T$13,18,0)=0,0,VLOOKUP($B$2:$B$457,'依個案研判日_台北市'!$C$2:$T$13,18,0)*'各里加權風險人口'!U138/VLOOKUP($B$2:$B$457,'各區加權風險人口'!$C$2:$T$13,18,0)*5.5)</f>
        <v>0.5184686243</v>
      </c>
    </row>
    <row r="139">
      <c r="A139" s="3">
        <v>6.3000040011E10</v>
      </c>
      <c r="B139" s="4" t="s">
        <v>133</v>
      </c>
      <c r="C139" s="4" t="s">
        <v>144</v>
      </c>
      <c r="D139" s="5">
        <f>if(VLOOKUP($B$2:$B$457,'各區加權風險人口'!$C$2:$T$13,2,0)=0,0,VLOOKUP($B$2:$B$457,'依個案研判日_台北市'!$C$2:$T$13,2,0)*'各里加權風險人口'!E139/VLOOKUP($B$2:$B$457,'各區加權風險人口'!$C$2:$T$13,2,0)*5.5)</f>
        <v>0</v>
      </c>
      <c r="E139" s="5">
        <f>if(VLOOKUP($B$2:$B$457,'各區加權風險人口'!$C$2:$T$13,3,0)=0,0,VLOOKUP($B$2:$B$457,'依個案研判日_台北市'!$C$2:$T$13,3,0)*'各里加權風險人口'!F139/VLOOKUP($B$2:$B$457,'各區加權風險人口'!$C$2:$T$13,3,0)*5.5)</f>
        <v>0</v>
      </c>
      <c r="F139" s="5">
        <f>if(VLOOKUP($B$2:$B$457,'各區加權風險人口'!$C$2:$T$13,4,0)=0,0,VLOOKUP($B$2:$B$457,'依個案研判日_台北市'!$C$2:$T$13,4,0)*'各里加權風險人口'!G139/VLOOKUP($B$2:$B$457,'各區加權風險人口'!$C$2:$T$13,4,0)*5.5)</f>
        <v>0.2651632746</v>
      </c>
      <c r="G139" s="5">
        <f>if(VLOOKUP($B$2:$B$457,'各區加權風險人口'!$C$2:$T$13,5,0)=0,0,VLOOKUP($B$2:$B$457,'依個案研判日_台北市'!$C$2:$T$13,5,0)*'各里加權風險人口'!H139/VLOOKUP($B$2:$B$457,'各區加權風險人口'!$C$2:$T$13,5,0)*5.5)</f>
        <v>1.193234736</v>
      </c>
      <c r="H139" s="5">
        <f>if(VLOOKUP($B$2:$B$457,'各區加權風險人口'!$C$2:$T$13,6,0)=0,0,VLOOKUP($B$2:$B$457,'依個案研判日_台北市'!$C$2:$T$13,6,0)*'各里加權風險人口'!I139/VLOOKUP($B$2:$B$457,'各區加權風險人口'!$C$2:$T$13,6,0)*5.5)</f>
        <v>0.3977449119</v>
      </c>
      <c r="I139" s="5">
        <f>if(VLOOKUP($B$2:$B$457,'各區加權風險人口'!$C$2:$T$13,7,0)=0,0,VLOOKUP($B$2:$B$457,'依個案研判日_台北市'!$C$2:$T$13,7,0)*'各里加權風險人口'!J139/VLOOKUP($B$2:$B$457,'各區加權風險人口'!$C$2:$T$13,7,0)*5.5)</f>
        <v>0.2651632746</v>
      </c>
      <c r="J139" s="5">
        <f>if(VLOOKUP($B$2:$B$457,'各區加權風險人口'!$C$2:$T$13,8,0)=0,0,VLOOKUP($B$2:$B$457,'依個案研判日_台北市'!$C$2:$T$13,8,0)*'各里加權風險人口'!K139/VLOOKUP($B$2:$B$457,'各區加權風險人口'!$C$2:$T$13,8,0)*5.5)</f>
        <v>1.060653099</v>
      </c>
      <c r="K139" s="5">
        <f>if(VLOOKUP($B$2:$B$457,'各區加權風險人口'!$C$2:$T$13,9,0)=0,0,VLOOKUP($B$2:$B$457,'依個案研判日_台北市'!$C$2:$T$13,9,0)*'各里加權風險人口'!L139/VLOOKUP($B$2:$B$457,'各區加權風險人口'!$C$2:$T$13,9,0)*5.5)</f>
        <v>1.060653099</v>
      </c>
      <c r="L139" s="5">
        <f>if(VLOOKUP($B$2:$B$457,'各區加權風險人口'!$C$2:$T$13,10,0)=0,0,VLOOKUP($B$2:$B$457,'依個案研判日_台北市'!$C$2:$T$13,10,0)*'各里加權風險人口'!M139/VLOOKUP($B$2:$B$457,'各區加權風險人口'!$C$2:$T$13,10,0)*5.5)</f>
        <v>1.060653099</v>
      </c>
      <c r="M139" s="5">
        <f>if(VLOOKUP($B$2:$B$457,'各區加權風險人口'!$C$2:$T$13,11,0)=0,0,VLOOKUP($B$2:$B$457,'依個案研判日_台北市'!$C$2:$T$13,11,0)*'各里加權風險人口'!N139/VLOOKUP($B$2:$B$457,'各區加權風險人口'!$C$2:$T$13,11,0)*5.5)</f>
        <v>1.325816373</v>
      </c>
      <c r="N139" s="5">
        <f>if(VLOOKUP($B$2:$B$457,'各區加權風險人口'!$C$2:$T$13,12,0)=0,0,VLOOKUP($B$2:$B$457,'依個案研判日_台北市'!$C$2:$T$13,12,0)*'各里加權風險人口'!O139/VLOOKUP($B$2:$B$457,'各區加權風險人口'!$C$2:$T$13,12,0)*5.5)</f>
        <v>1.325816373</v>
      </c>
      <c r="O139" s="5">
        <f>if(VLOOKUP($B$2:$B$457,'各區加權風險人口'!$C$2:$T$13,13,0)=0,0,VLOOKUP($B$2:$B$457,'依個案研判日_台北市'!$C$2:$T$13,13,0)*'各里加權風險人口'!P139/VLOOKUP($B$2:$B$457,'各區加權風險人口'!$C$2:$T$13,13,0)*5.5)</f>
        <v>1.325816373</v>
      </c>
      <c r="P139" s="5">
        <f>if(VLOOKUP($B$2:$B$457,'各區加權風險人口'!$C$2:$T$13,14,0)=0,0,VLOOKUP($B$2:$B$457,'依個案研判日_台北市'!$C$2:$T$13,14,0)*'各里加權風險人口'!Q139/VLOOKUP($B$2:$B$457,'各區加權風險人口'!$C$2:$T$13,14,0)*5.5)</f>
        <v>1.590979648</v>
      </c>
      <c r="Q139" s="5">
        <f>if(VLOOKUP($B$2:$B$457,'各區加權風險人口'!$C$2:$T$13,15,0)=0,0,VLOOKUP($B$2:$B$457,'依個案研判日_台北市'!$C$2:$T$13,15,0)*'各里加權風險人口'!R139/VLOOKUP($B$2:$B$457,'各區加權風險人口'!$C$2:$T$13,15,0)*5.5)</f>
        <v>1.723561285</v>
      </c>
      <c r="R139" s="5">
        <f>if(VLOOKUP($B$2:$B$457,'各區加權風險人口'!$C$2:$T$13,16,0)=0,0,VLOOKUP($B$2:$B$457,'依個案研判日_台北市'!$C$2:$T$13,16,0)*'各里加權風險人口'!S139/VLOOKUP($B$2:$B$457,'各區加權風險人口'!$C$2:$T$13,16,0)*5.5)</f>
        <v>1.45839801</v>
      </c>
      <c r="S139" s="5">
        <f>if(VLOOKUP($B$2:$B$457,'各區加權風險人口'!$C$2:$T$13,17,0)=0,0,VLOOKUP($B$2:$B$457,'依個案研判日_台北市'!$C$2:$T$13,17,0)*'各里加權風險人口'!T139/VLOOKUP($B$2:$B$457,'各區加權風險人口'!$C$2:$T$13,17,0)*5.5)</f>
        <v>1.856142922</v>
      </c>
      <c r="T139" s="5">
        <f>if(VLOOKUP($B$2:$B$457,'各區加權風險人口'!$C$2:$T$13,18,0)=0,0,VLOOKUP($B$2:$B$457,'依個案研判日_台北市'!$C$2:$T$13,18,0)*'各里加權風險人口'!U139/VLOOKUP($B$2:$B$457,'各區加權風險人口'!$C$2:$T$13,18,0)*5.5)</f>
        <v>0.5303265493</v>
      </c>
    </row>
    <row r="140">
      <c r="A140" s="3">
        <v>6.3000040012E10</v>
      </c>
      <c r="B140" s="4" t="s">
        <v>133</v>
      </c>
      <c r="C140" s="4" t="s">
        <v>145</v>
      </c>
      <c r="D140" s="5">
        <f>if(VLOOKUP($B$2:$B$457,'各區加權風險人口'!$C$2:$T$13,2,0)=0,0,VLOOKUP($B$2:$B$457,'依個案研判日_台北市'!$C$2:$T$13,2,0)*'各里加權風險人口'!E140/VLOOKUP($B$2:$B$457,'各區加權風險人口'!$C$2:$T$13,2,0)*5.5)</f>
        <v>0</v>
      </c>
      <c r="E140" s="5">
        <f>if(VLOOKUP($B$2:$B$457,'各區加權風險人口'!$C$2:$T$13,3,0)=0,0,VLOOKUP($B$2:$B$457,'依個案研判日_台北市'!$C$2:$T$13,3,0)*'各里加權風險人口'!F140/VLOOKUP($B$2:$B$457,'各區加權風險人口'!$C$2:$T$13,3,0)*5.5)</f>
        <v>0</v>
      </c>
      <c r="F140" s="5">
        <f>if(VLOOKUP($B$2:$B$457,'各區加權風險人口'!$C$2:$T$13,4,0)=0,0,VLOOKUP($B$2:$B$457,'依個案研判日_台北市'!$C$2:$T$13,4,0)*'各里加權風險人口'!G140/VLOOKUP($B$2:$B$457,'各區加權風險人口'!$C$2:$T$13,4,0)*5.5)</f>
        <v>0.2098931494</v>
      </c>
      <c r="G140" s="5">
        <f>if(VLOOKUP($B$2:$B$457,'各區加權風險人口'!$C$2:$T$13,5,0)=0,0,VLOOKUP($B$2:$B$457,'依個案研判日_台北市'!$C$2:$T$13,5,0)*'各里加權風險人口'!H140/VLOOKUP($B$2:$B$457,'各區加權風險人口'!$C$2:$T$13,5,0)*5.5)</f>
        <v>0.9445191724</v>
      </c>
      <c r="H140" s="5">
        <f>if(VLOOKUP($B$2:$B$457,'各區加權風險人口'!$C$2:$T$13,6,0)=0,0,VLOOKUP($B$2:$B$457,'依個案研判日_台北市'!$C$2:$T$13,6,0)*'各里加權風險人口'!I140/VLOOKUP($B$2:$B$457,'各區加權風險人口'!$C$2:$T$13,6,0)*5.5)</f>
        <v>0.3148397241</v>
      </c>
      <c r="I140" s="5">
        <f>if(VLOOKUP($B$2:$B$457,'各區加權風險人口'!$C$2:$T$13,7,0)=0,0,VLOOKUP($B$2:$B$457,'依個案研判日_台北市'!$C$2:$T$13,7,0)*'各里加權風險人口'!J140/VLOOKUP($B$2:$B$457,'各區加權風險人口'!$C$2:$T$13,7,0)*5.5)</f>
        <v>0.2098931494</v>
      </c>
      <c r="J140" s="5">
        <f>if(VLOOKUP($B$2:$B$457,'各區加權風險人口'!$C$2:$T$13,8,0)=0,0,VLOOKUP($B$2:$B$457,'依個案研判日_台北市'!$C$2:$T$13,8,0)*'各里加權風險人口'!K140/VLOOKUP($B$2:$B$457,'各區加權風險人口'!$C$2:$T$13,8,0)*5.5)</f>
        <v>0.8395725977</v>
      </c>
      <c r="K140" s="5">
        <f>if(VLOOKUP($B$2:$B$457,'各區加權風險人口'!$C$2:$T$13,9,0)=0,0,VLOOKUP($B$2:$B$457,'依個案研判日_台北市'!$C$2:$T$13,9,0)*'各里加權風險人口'!L140/VLOOKUP($B$2:$B$457,'各區加權風險人口'!$C$2:$T$13,9,0)*5.5)</f>
        <v>0.8395725977</v>
      </c>
      <c r="L140" s="5">
        <f>if(VLOOKUP($B$2:$B$457,'各區加權風險人口'!$C$2:$T$13,10,0)=0,0,VLOOKUP($B$2:$B$457,'依個案研判日_台北市'!$C$2:$T$13,10,0)*'各里加權風險人口'!M140/VLOOKUP($B$2:$B$457,'各區加權風險人口'!$C$2:$T$13,10,0)*5.5)</f>
        <v>0.8395725977</v>
      </c>
      <c r="M140" s="5">
        <f>if(VLOOKUP($B$2:$B$457,'各區加權風險人口'!$C$2:$T$13,11,0)=0,0,VLOOKUP($B$2:$B$457,'依個案研判日_台北市'!$C$2:$T$13,11,0)*'各里加權風險人口'!N140/VLOOKUP($B$2:$B$457,'各區加權風險人口'!$C$2:$T$13,11,0)*5.5)</f>
        <v>1.049465747</v>
      </c>
      <c r="N140" s="5">
        <f>if(VLOOKUP($B$2:$B$457,'各區加權風險人口'!$C$2:$T$13,12,0)=0,0,VLOOKUP($B$2:$B$457,'依個案研判日_台北市'!$C$2:$T$13,12,0)*'各里加權風險人口'!O140/VLOOKUP($B$2:$B$457,'各區加權風險人口'!$C$2:$T$13,12,0)*5.5)</f>
        <v>1.049465747</v>
      </c>
      <c r="O140" s="5">
        <f>if(VLOOKUP($B$2:$B$457,'各區加權風險人口'!$C$2:$T$13,13,0)=0,0,VLOOKUP($B$2:$B$457,'依個案研判日_台北市'!$C$2:$T$13,13,0)*'各里加權風險人口'!P140/VLOOKUP($B$2:$B$457,'各區加權風險人口'!$C$2:$T$13,13,0)*5.5)</f>
        <v>1.049465747</v>
      </c>
      <c r="P140" s="5">
        <f>if(VLOOKUP($B$2:$B$457,'各區加權風險人口'!$C$2:$T$13,14,0)=0,0,VLOOKUP($B$2:$B$457,'依個案研判日_台北市'!$C$2:$T$13,14,0)*'各里加權風險人口'!Q140/VLOOKUP($B$2:$B$457,'各區加權風險人口'!$C$2:$T$13,14,0)*5.5)</f>
        <v>1.259358897</v>
      </c>
      <c r="Q140" s="5">
        <f>if(VLOOKUP($B$2:$B$457,'各區加權風險人口'!$C$2:$T$13,15,0)=0,0,VLOOKUP($B$2:$B$457,'依個案研判日_台北市'!$C$2:$T$13,15,0)*'各里加權風險人口'!R140/VLOOKUP($B$2:$B$457,'各區加權風險人口'!$C$2:$T$13,15,0)*5.5)</f>
        <v>1.364305471</v>
      </c>
      <c r="R140" s="5">
        <f>if(VLOOKUP($B$2:$B$457,'各區加權風險人口'!$C$2:$T$13,16,0)=0,0,VLOOKUP($B$2:$B$457,'依個案研判日_台北市'!$C$2:$T$13,16,0)*'各里加權風險人口'!S140/VLOOKUP($B$2:$B$457,'各區加權風險人口'!$C$2:$T$13,16,0)*5.5)</f>
        <v>1.154412322</v>
      </c>
      <c r="S140" s="5">
        <f>if(VLOOKUP($B$2:$B$457,'各區加權風險人口'!$C$2:$T$13,17,0)=0,0,VLOOKUP($B$2:$B$457,'依個案研判日_台北市'!$C$2:$T$13,17,0)*'各里加權風險人口'!T140/VLOOKUP($B$2:$B$457,'各區加權風險人口'!$C$2:$T$13,17,0)*5.5)</f>
        <v>1.469252046</v>
      </c>
      <c r="T140" s="5">
        <f>if(VLOOKUP($B$2:$B$457,'各區加權風險人口'!$C$2:$T$13,18,0)=0,0,VLOOKUP($B$2:$B$457,'依個案研判日_台北市'!$C$2:$T$13,18,0)*'各里加權風險人口'!U140/VLOOKUP($B$2:$B$457,'各區加權風險人口'!$C$2:$T$13,18,0)*5.5)</f>
        <v>0.4197862988</v>
      </c>
    </row>
    <row r="141">
      <c r="A141" s="3">
        <v>6.3000040013E10</v>
      </c>
      <c r="B141" s="4" t="s">
        <v>133</v>
      </c>
      <c r="C141" s="4" t="s">
        <v>146</v>
      </c>
      <c r="D141" s="5">
        <f>if(VLOOKUP($B$2:$B$457,'各區加權風險人口'!$C$2:$T$13,2,0)=0,0,VLOOKUP($B$2:$B$457,'依個案研判日_台北市'!$C$2:$T$13,2,0)*'各里加權風險人口'!E141/VLOOKUP($B$2:$B$457,'各區加權風險人口'!$C$2:$T$13,2,0)*5.5)</f>
        <v>0</v>
      </c>
      <c r="E141" s="5">
        <f>if(VLOOKUP($B$2:$B$457,'各區加權風險人口'!$C$2:$T$13,3,0)=0,0,VLOOKUP($B$2:$B$457,'依個案研判日_台北市'!$C$2:$T$13,3,0)*'各里加權風險人口'!F141/VLOOKUP($B$2:$B$457,'各區加權風險人口'!$C$2:$T$13,3,0)*5.5)</f>
        <v>0</v>
      </c>
      <c r="F141" s="5">
        <f>if(VLOOKUP($B$2:$B$457,'各區加權風險人口'!$C$2:$T$13,4,0)=0,0,VLOOKUP($B$2:$B$457,'依個案研判日_台北市'!$C$2:$T$13,4,0)*'各里加權風險人口'!G141/VLOOKUP($B$2:$B$457,'各區加權風險人口'!$C$2:$T$13,4,0)*5.5)</f>
        <v>0.1744517361</v>
      </c>
      <c r="G141" s="5">
        <f>if(VLOOKUP($B$2:$B$457,'各區加權風險人口'!$C$2:$T$13,5,0)=0,0,VLOOKUP($B$2:$B$457,'依個案研判日_台北市'!$C$2:$T$13,5,0)*'各里加權風險人口'!H141/VLOOKUP($B$2:$B$457,'各區加權風險人口'!$C$2:$T$13,5,0)*5.5)</f>
        <v>0.7850328125</v>
      </c>
      <c r="H141" s="5">
        <f>if(VLOOKUP($B$2:$B$457,'各區加權風險人口'!$C$2:$T$13,6,0)=0,0,VLOOKUP($B$2:$B$457,'依個案研判日_台北市'!$C$2:$T$13,6,0)*'各里加權風險人口'!I141/VLOOKUP($B$2:$B$457,'各區加權風險人口'!$C$2:$T$13,6,0)*5.5)</f>
        <v>0.2616776042</v>
      </c>
      <c r="I141" s="5">
        <f>if(VLOOKUP($B$2:$B$457,'各區加權風險人口'!$C$2:$T$13,7,0)=0,0,VLOOKUP($B$2:$B$457,'依個案研判日_台北市'!$C$2:$T$13,7,0)*'各里加權風險人口'!J141/VLOOKUP($B$2:$B$457,'各區加權風險人口'!$C$2:$T$13,7,0)*5.5)</f>
        <v>0.1744517361</v>
      </c>
      <c r="J141" s="5">
        <f>if(VLOOKUP($B$2:$B$457,'各區加權風險人口'!$C$2:$T$13,8,0)=0,0,VLOOKUP($B$2:$B$457,'依個案研判日_台北市'!$C$2:$T$13,8,0)*'各里加權風險人口'!K141/VLOOKUP($B$2:$B$457,'各區加權風險人口'!$C$2:$T$13,8,0)*5.5)</f>
        <v>0.6978069445</v>
      </c>
      <c r="K141" s="5">
        <f>if(VLOOKUP($B$2:$B$457,'各區加權風險人口'!$C$2:$T$13,9,0)=0,0,VLOOKUP($B$2:$B$457,'依個案研判日_台北市'!$C$2:$T$13,9,0)*'各里加權風險人口'!L141/VLOOKUP($B$2:$B$457,'各區加權風險人口'!$C$2:$T$13,9,0)*5.5)</f>
        <v>0.6978069445</v>
      </c>
      <c r="L141" s="5">
        <f>if(VLOOKUP($B$2:$B$457,'各區加權風險人口'!$C$2:$T$13,10,0)=0,0,VLOOKUP($B$2:$B$457,'依個案研判日_台北市'!$C$2:$T$13,10,0)*'各里加權風險人口'!M141/VLOOKUP($B$2:$B$457,'各區加權風險人口'!$C$2:$T$13,10,0)*5.5)</f>
        <v>0.6978069445</v>
      </c>
      <c r="M141" s="5">
        <f>if(VLOOKUP($B$2:$B$457,'各區加權風險人口'!$C$2:$T$13,11,0)=0,0,VLOOKUP($B$2:$B$457,'依個案研判日_台北市'!$C$2:$T$13,11,0)*'各里加權風險人口'!N141/VLOOKUP($B$2:$B$457,'各區加權風險人口'!$C$2:$T$13,11,0)*5.5)</f>
        <v>0.8722586806</v>
      </c>
      <c r="N141" s="5">
        <f>if(VLOOKUP($B$2:$B$457,'各區加權風險人口'!$C$2:$T$13,12,0)=0,0,VLOOKUP($B$2:$B$457,'依個案研判日_台北市'!$C$2:$T$13,12,0)*'各里加權風險人口'!O141/VLOOKUP($B$2:$B$457,'各區加權風險人口'!$C$2:$T$13,12,0)*5.5)</f>
        <v>0.8722586806</v>
      </c>
      <c r="O141" s="5">
        <f>if(VLOOKUP($B$2:$B$457,'各區加權風險人口'!$C$2:$T$13,13,0)=0,0,VLOOKUP($B$2:$B$457,'依個案研判日_台北市'!$C$2:$T$13,13,0)*'各里加權風險人口'!P141/VLOOKUP($B$2:$B$457,'各區加權風險人口'!$C$2:$T$13,13,0)*5.5)</f>
        <v>0.8722586806</v>
      </c>
      <c r="P141" s="5">
        <f>if(VLOOKUP($B$2:$B$457,'各區加權風險人口'!$C$2:$T$13,14,0)=0,0,VLOOKUP($B$2:$B$457,'依個案研判日_台北市'!$C$2:$T$13,14,0)*'各里加權風險人口'!Q141/VLOOKUP($B$2:$B$457,'各區加權風險人口'!$C$2:$T$13,14,0)*5.5)</f>
        <v>1.046710417</v>
      </c>
      <c r="Q141" s="5">
        <f>if(VLOOKUP($B$2:$B$457,'各區加權風險人口'!$C$2:$T$13,15,0)=0,0,VLOOKUP($B$2:$B$457,'依個案研判日_台北市'!$C$2:$T$13,15,0)*'各里加權風險人口'!R141/VLOOKUP($B$2:$B$457,'各區加權風險人口'!$C$2:$T$13,15,0)*5.5)</f>
        <v>1.133936285</v>
      </c>
      <c r="R141" s="5">
        <f>if(VLOOKUP($B$2:$B$457,'各區加權風險人口'!$C$2:$T$13,16,0)=0,0,VLOOKUP($B$2:$B$457,'依個案研判日_台北市'!$C$2:$T$13,16,0)*'各里加權風險人口'!S141/VLOOKUP($B$2:$B$457,'各區加權風險人口'!$C$2:$T$13,16,0)*5.5)</f>
        <v>0.9594845487</v>
      </c>
      <c r="S141" s="5">
        <f>if(VLOOKUP($B$2:$B$457,'各區加權風險人口'!$C$2:$T$13,17,0)=0,0,VLOOKUP($B$2:$B$457,'依個案研判日_台北市'!$C$2:$T$13,17,0)*'各里加權風險人口'!T141/VLOOKUP($B$2:$B$457,'各區加權風險人口'!$C$2:$T$13,17,0)*5.5)</f>
        <v>1.221162153</v>
      </c>
      <c r="T141" s="5">
        <f>if(VLOOKUP($B$2:$B$457,'各區加權風險人口'!$C$2:$T$13,18,0)=0,0,VLOOKUP($B$2:$B$457,'依個案研判日_台北市'!$C$2:$T$13,18,0)*'各里加權風險人口'!U141/VLOOKUP($B$2:$B$457,'各區加權風險人口'!$C$2:$T$13,18,0)*5.5)</f>
        <v>0.3489034722</v>
      </c>
    </row>
    <row r="142">
      <c r="A142" s="3">
        <v>6.3000040014E10</v>
      </c>
      <c r="B142" s="4" t="s">
        <v>133</v>
      </c>
      <c r="C142" s="4" t="s">
        <v>147</v>
      </c>
      <c r="D142" s="5">
        <f>if(VLOOKUP($B$2:$B$457,'各區加權風險人口'!$C$2:$T$13,2,0)=0,0,VLOOKUP($B$2:$B$457,'依個案研判日_台北市'!$C$2:$T$13,2,0)*'各里加權風險人口'!E142/VLOOKUP($B$2:$B$457,'各區加權風險人口'!$C$2:$T$13,2,0)*5.5)</f>
        <v>0</v>
      </c>
      <c r="E142" s="5">
        <f>if(VLOOKUP($B$2:$B$457,'各區加權風險人口'!$C$2:$T$13,3,0)=0,0,VLOOKUP($B$2:$B$457,'依個案研判日_台北市'!$C$2:$T$13,3,0)*'各里加權風險人口'!F142/VLOOKUP($B$2:$B$457,'各區加權風險人口'!$C$2:$T$13,3,0)*5.5)</f>
        <v>0</v>
      </c>
      <c r="F142" s="5">
        <f>if(VLOOKUP($B$2:$B$457,'各區加權風險人口'!$C$2:$T$13,4,0)=0,0,VLOOKUP($B$2:$B$457,'依個案研判日_台北市'!$C$2:$T$13,4,0)*'各里加權風險人口'!G142/VLOOKUP($B$2:$B$457,'各區加權風險人口'!$C$2:$T$13,4,0)*5.5)</f>
        <v>0.5128283914</v>
      </c>
      <c r="G142" s="5">
        <f>if(VLOOKUP($B$2:$B$457,'各區加權風險人口'!$C$2:$T$13,5,0)=0,0,VLOOKUP($B$2:$B$457,'依個案研判日_台北市'!$C$2:$T$13,5,0)*'各里加權風險人口'!H142/VLOOKUP($B$2:$B$457,'各區加權風險人口'!$C$2:$T$13,5,0)*5.5)</f>
        <v>2.307727762</v>
      </c>
      <c r="H142" s="5">
        <f>if(VLOOKUP($B$2:$B$457,'各區加權風險人口'!$C$2:$T$13,6,0)=0,0,VLOOKUP($B$2:$B$457,'依個案研判日_台北市'!$C$2:$T$13,6,0)*'各里加權風險人口'!I142/VLOOKUP($B$2:$B$457,'各區加權風險人口'!$C$2:$T$13,6,0)*5.5)</f>
        <v>0.7692425872</v>
      </c>
      <c r="I142" s="5">
        <f>if(VLOOKUP($B$2:$B$457,'各區加權風險人口'!$C$2:$T$13,7,0)=0,0,VLOOKUP($B$2:$B$457,'依個案研判日_台北市'!$C$2:$T$13,7,0)*'各里加權風險人口'!J142/VLOOKUP($B$2:$B$457,'各區加權風險人口'!$C$2:$T$13,7,0)*5.5)</f>
        <v>0.5128283914</v>
      </c>
      <c r="J142" s="5">
        <f>if(VLOOKUP($B$2:$B$457,'各區加權風險人口'!$C$2:$T$13,8,0)=0,0,VLOOKUP($B$2:$B$457,'依個案研判日_台北市'!$C$2:$T$13,8,0)*'各里加權風險人口'!K142/VLOOKUP($B$2:$B$457,'各區加權風險人口'!$C$2:$T$13,8,0)*5.5)</f>
        <v>2.051313566</v>
      </c>
      <c r="K142" s="5">
        <f>if(VLOOKUP($B$2:$B$457,'各區加權風險人口'!$C$2:$T$13,9,0)=0,0,VLOOKUP($B$2:$B$457,'依個案研判日_台北市'!$C$2:$T$13,9,0)*'各里加權風險人口'!L142/VLOOKUP($B$2:$B$457,'各區加權風險人口'!$C$2:$T$13,9,0)*5.5)</f>
        <v>2.051313566</v>
      </c>
      <c r="L142" s="5">
        <f>if(VLOOKUP($B$2:$B$457,'各區加權風險人口'!$C$2:$T$13,10,0)=0,0,VLOOKUP($B$2:$B$457,'依個案研判日_台北市'!$C$2:$T$13,10,0)*'各里加權風險人口'!M142/VLOOKUP($B$2:$B$457,'各區加權風險人口'!$C$2:$T$13,10,0)*5.5)</f>
        <v>2.051313566</v>
      </c>
      <c r="M142" s="5">
        <f>if(VLOOKUP($B$2:$B$457,'各區加權風險人口'!$C$2:$T$13,11,0)=0,0,VLOOKUP($B$2:$B$457,'依個案研判日_台北市'!$C$2:$T$13,11,0)*'各里加權風險人口'!N142/VLOOKUP($B$2:$B$457,'各區加權風險人口'!$C$2:$T$13,11,0)*5.5)</f>
        <v>2.564141957</v>
      </c>
      <c r="N142" s="5">
        <f>if(VLOOKUP($B$2:$B$457,'各區加權風險人口'!$C$2:$T$13,12,0)=0,0,VLOOKUP($B$2:$B$457,'依個案研判日_台北市'!$C$2:$T$13,12,0)*'各里加權風險人口'!O142/VLOOKUP($B$2:$B$457,'各區加權風險人口'!$C$2:$T$13,12,0)*5.5)</f>
        <v>2.564141957</v>
      </c>
      <c r="O142" s="5">
        <f>if(VLOOKUP($B$2:$B$457,'各區加權風險人口'!$C$2:$T$13,13,0)=0,0,VLOOKUP($B$2:$B$457,'依個案研判日_台北市'!$C$2:$T$13,13,0)*'各里加權風險人口'!P142/VLOOKUP($B$2:$B$457,'各區加權風險人口'!$C$2:$T$13,13,0)*5.5)</f>
        <v>2.564141957</v>
      </c>
      <c r="P142" s="5">
        <f>if(VLOOKUP($B$2:$B$457,'各區加權風險人口'!$C$2:$T$13,14,0)=0,0,VLOOKUP($B$2:$B$457,'依個案研判日_台北市'!$C$2:$T$13,14,0)*'各里加權風險人口'!Q142/VLOOKUP($B$2:$B$457,'各區加權風險人口'!$C$2:$T$13,14,0)*5.5)</f>
        <v>3.076970349</v>
      </c>
      <c r="Q142" s="5">
        <f>if(VLOOKUP($B$2:$B$457,'各區加權風險人口'!$C$2:$T$13,15,0)=0,0,VLOOKUP($B$2:$B$457,'依個案研判日_台北市'!$C$2:$T$13,15,0)*'各里加權風險人口'!R142/VLOOKUP($B$2:$B$457,'各區加權風險人口'!$C$2:$T$13,15,0)*5.5)</f>
        <v>3.333384544</v>
      </c>
      <c r="R142" s="5">
        <f>if(VLOOKUP($B$2:$B$457,'各區加權風險人口'!$C$2:$T$13,16,0)=0,0,VLOOKUP($B$2:$B$457,'依個案研判日_台北市'!$C$2:$T$13,16,0)*'各里加權風險人口'!S142/VLOOKUP($B$2:$B$457,'各區加權風險人口'!$C$2:$T$13,16,0)*5.5)</f>
        <v>2.820556153</v>
      </c>
      <c r="S142" s="5">
        <f>if(VLOOKUP($B$2:$B$457,'各區加權風險人口'!$C$2:$T$13,17,0)=0,0,VLOOKUP($B$2:$B$457,'依個案研判日_台北市'!$C$2:$T$13,17,0)*'各里加權風險人口'!T142/VLOOKUP($B$2:$B$457,'各區加權風險人口'!$C$2:$T$13,17,0)*5.5)</f>
        <v>3.58979874</v>
      </c>
      <c r="T142" s="5">
        <f>if(VLOOKUP($B$2:$B$457,'各區加權風險人口'!$C$2:$T$13,18,0)=0,0,VLOOKUP($B$2:$B$457,'依個案研判日_台北市'!$C$2:$T$13,18,0)*'各里加權風險人口'!U142/VLOOKUP($B$2:$B$457,'各區加權風險人口'!$C$2:$T$13,18,0)*5.5)</f>
        <v>1.025656783</v>
      </c>
    </row>
    <row r="143">
      <c r="A143" s="3">
        <v>6.3000040015E10</v>
      </c>
      <c r="B143" s="4" t="s">
        <v>133</v>
      </c>
      <c r="C143" s="4" t="s">
        <v>148</v>
      </c>
      <c r="D143" s="5">
        <f>if(VLOOKUP($B$2:$B$457,'各區加權風險人口'!$C$2:$T$13,2,0)=0,0,VLOOKUP($B$2:$B$457,'依個案研判日_台北市'!$C$2:$T$13,2,0)*'各里加權風險人口'!E143/VLOOKUP($B$2:$B$457,'各區加權風險人口'!$C$2:$T$13,2,0)*5.5)</f>
        <v>0</v>
      </c>
      <c r="E143" s="5">
        <f>if(VLOOKUP($B$2:$B$457,'各區加權風險人口'!$C$2:$T$13,3,0)=0,0,VLOOKUP($B$2:$B$457,'依個案研判日_台北市'!$C$2:$T$13,3,0)*'各里加權風險人口'!F143/VLOOKUP($B$2:$B$457,'各區加權風險人口'!$C$2:$T$13,3,0)*5.5)</f>
        <v>0</v>
      </c>
      <c r="F143" s="5">
        <f>if(VLOOKUP($B$2:$B$457,'各區加權風險人口'!$C$2:$T$13,4,0)=0,0,VLOOKUP($B$2:$B$457,'依個案研判日_台北市'!$C$2:$T$13,4,0)*'各里加權風險人口'!G143/VLOOKUP($B$2:$B$457,'各區加權風險人口'!$C$2:$T$13,4,0)*5.5)</f>
        <v>0.3279342386</v>
      </c>
      <c r="G143" s="5">
        <f>if(VLOOKUP($B$2:$B$457,'各區加權風險人口'!$C$2:$T$13,5,0)=0,0,VLOOKUP($B$2:$B$457,'依個案研判日_台北市'!$C$2:$T$13,5,0)*'各里加權風險人口'!H143/VLOOKUP($B$2:$B$457,'各區加權風險人口'!$C$2:$T$13,5,0)*5.5)</f>
        <v>1.475704074</v>
      </c>
      <c r="H143" s="5">
        <f>if(VLOOKUP($B$2:$B$457,'各區加權風險人口'!$C$2:$T$13,6,0)=0,0,VLOOKUP($B$2:$B$457,'依個案研判日_台北市'!$C$2:$T$13,6,0)*'各里加權風險人口'!I143/VLOOKUP($B$2:$B$457,'各區加權風險人口'!$C$2:$T$13,6,0)*5.5)</f>
        <v>0.4919013579</v>
      </c>
      <c r="I143" s="5">
        <f>if(VLOOKUP($B$2:$B$457,'各區加權風險人口'!$C$2:$T$13,7,0)=0,0,VLOOKUP($B$2:$B$457,'依個案研判日_台北市'!$C$2:$T$13,7,0)*'各里加權風險人口'!J143/VLOOKUP($B$2:$B$457,'各區加權風險人口'!$C$2:$T$13,7,0)*5.5)</f>
        <v>0.3279342386</v>
      </c>
      <c r="J143" s="5">
        <f>if(VLOOKUP($B$2:$B$457,'各區加權風險人口'!$C$2:$T$13,8,0)=0,0,VLOOKUP($B$2:$B$457,'依個案研判日_台北市'!$C$2:$T$13,8,0)*'各里加權風險人口'!K143/VLOOKUP($B$2:$B$457,'各區加權風險人口'!$C$2:$T$13,8,0)*5.5)</f>
        <v>1.311736954</v>
      </c>
      <c r="K143" s="5">
        <f>if(VLOOKUP($B$2:$B$457,'各區加權風險人口'!$C$2:$T$13,9,0)=0,0,VLOOKUP($B$2:$B$457,'依個案研判日_台北市'!$C$2:$T$13,9,0)*'各里加權風險人口'!L143/VLOOKUP($B$2:$B$457,'各區加權風險人口'!$C$2:$T$13,9,0)*5.5)</f>
        <v>1.311736954</v>
      </c>
      <c r="L143" s="5">
        <f>if(VLOOKUP($B$2:$B$457,'各區加權風險人口'!$C$2:$T$13,10,0)=0,0,VLOOKUP($B$2:$B$457,'依個案研判日_台北市'!$C$2:$T$13,10,0)*'各里加權風險人口'!M143/VLOOKUP($B$2:$B$457,'各區加權風險人口'!$C$2:$T$13,10,0)*5.5)</f>
        <v>1.311736954</v>
      </c>
      <c r="M143" s="5">
        <f>if(VLOOKUP($B$2:$B$457,'各區加權風險人口'!$C$2:$T$13,11,0)=0,0,VLOOKUP($B$2:$B$457,'依個案研判日_台北市'!$C$2:$T$13,11,0)*'各里加權風險人口'!N143/VLOOKUP($B$2:$B$457,'各區加權風險人口'!$C$2:$T$13,11,0)*5.5)</f>
        <v>1.639671193</v>
      </c>
      <c r="N143" s="5">
        <f>if(VLOOKUP($B$2:$B$457,'各區加權風險人口'!$C$2:$T$13,12,0)=0,0,VLOOKUP($B$2:$B$457,'依個案研判日_台北市'!$C$2:$T$13,12,0)*'各里加權風險人口'!O143/VLOOKUP($B$2:$B$457,'各區加權風險人口'!$C$2:$T$13,12,0)*5.5)</f>
        <v>1.639671193</v>
      </c>
      <c r="O143" s="5">
        <f>if(VLOOKUP($B$2:$B$457,'各區加權風險人口'!$C$2:$T$13,13,0)=0,0,VLOOKUP($B$2:$B$457,'依個案研判日_台北市'!$C$2:$T$13,13,0)*'各里加權風險人口'!P143/VLOOKUP($B$2:$B$457,'各區加權風險人口'!$C$2:$T$13,13,0)*5.5)</f>
        <v>1.639671193</v>
      </c>
      <c r="P143" s="5">
        <f>if(VLOOKUP($B$2:$B$457,'各區加權風險人口'!$C$2:$T$13,14,0)=0,0,VLOOKUP($B$2:$B$457,'依個案研判日_台北市'!$C$2:$T$13,14,0)*'各里加權風險人口'!Q143/VLOOKUP($B$2:$B$457,'各區加權風險人口'!$C$2:$T$13,14,0)*5.5)</f>
        <v>1.967605432</v>
      </c>
      <c r="Q143" s="5">
        <f>if(VLOOKUP($B$2:$B$457,'各區加權風險人口'!$C$2:$T$13,15,0)=0,0,VLOOKUP($B$2:$B$457,'依個案研判日_台北市'!$C$2:$T$13,15,0)*'各里加權風險人口'!R143/VLOOKUP($B$2:$B$457,'各區加權風險人口'!$C$2:$T$13,15,0)*5.5)</f>
        <v>2.131572551</v>
      </c>
      <c r="R143" s="5">
        <f>if(VLOOKUP($B$2:$B$457,'各區加權風險人口'!$C$2:$T$13,16,0)=0,0,VLOOKUP($B$2:$B$457,'依個案研判日_台北市'!$C$2:$T$13,16,0)*'各里加權風險人口'!S143/VLOOKUP($B$2:$B$457,'各區加權風險人口'!$C$2:$T$13,16,0)*5.5)</f>
        <v>1.803638312</v>
      </c>
      <c r="S143" s="5">
        <f>if(VLOOKUP($B$2:$B$457,'各區加權風險人口'!$C$2:$T$13,17,0)=0,0,VLOOKUP($B$2:$B$457,'依個案研判日_台北市'!$C$2:$T$13,17,0)*'各里加權風險人口'!T143/VLOOKUP($B$2:$B$457,'各區加權風險人口'!$C$2:$T$13,17,0)*5.5)</f>
        <v>2.29553967</v>
      </c>
      <c r="T143" s="5">
        <f>if(VLOOKUP($B$2:$B$457,'各區加權風險人口'!$C$2:$T$13,18,0)=0,0,VLOOKUP($B$2:$B$457,'依個案研判日_台北市'!$C$2:$T$13,18,0)*'各里加權風險人口'!U143/VLOOKUP($B$2:$B$457,'各區加權風險人口'!$C$2:$T$13,18,0)*5.5)</f>
        <v>0.6558684772</v>
      </c>
    </row>
    <row r="144">
      <c r="A144" s="3">
        <v>6.3000040016E10</v>
      </c>
      <c r="B144" s="4" t="s">
        <v>133</v>
      </c>
      <c r="C144" s="4" t="s">
        <v>149</v>
      </c>
      <c r="D144" s="5">
        <f>if(VLOOKUP($B$2:$B$457,'各區加權風險人口'!$C$2:$T$13,2,0)=0,0,VLOOKUP($B$2:$B$457,'依個案研判日_台北市'!$C$2:$T$13,2,0)*'各里加權風險人口'!E144/VLOOKUP($B$2:$B$457,'各區加權風險人口'!$C$2:$T$13,2,0)*5.5)</f>
        <v>0</v>
      </c>
      <c r="E144" s="5">
        <f>if(VLOOKUP($B$2:$B$457,'各區加權風險人口'!$C$2:$T$13,3,0)=0,0,VLOOKUP($B$2:$B$457,'依個案研判日_台北市'!$C$2:$T$13,3,0)*'各里加權風險人口'!F144/VLOOKUP($B$2:$B$457,'各區加權風險人口'!$C$2:$T$13,3,0)*5.5)</f>
        <v>0</v>
      </c>
      <c r="F144" s="5">
        <f>if(VLOOKUP($B$2:$B$457,'各區加權風險人口'!$C$2:$T$13,4,0)=0,0,VLOOKUP($B$2:$B$457,'依個案研判日_台北市'!$C$2:$T$13,4,0)*'各里加權風險人口'!G144/VLOOKUP($B$2:$B$457,'各區加權風險人口'!$C$2:$T$13,4,0)*5.5)</f>
        <v>0.4650872839</v>
      </c>
      <c r="G144" s="5">
        <f>if(VLOOKUP($B$2:$B$457,'各區加權風險人口'!$C$2:$T$13,5,0)=0,0,VLOOKUP($B$2:$B$457,'依個案研判日_台北市'!$C$2:$T$13,5,0)*'各里加權風險人口'!H144/VLOOKUP($B$2:$B$457,'各區加權風險人口'!$C$2:$T$13,5,0)*5.5)</f>
        <v>2.092892778</v>
      </c>
      <c r="H144" s="5">
        <f>if(VLOOKUP($B$2:$B$457,'各區加權風險人口'!$C$2:$T$13,6,0)=0,0,VLOOKUP($B$2:$B$457,'依個案研判日_台北市'!$C$2:$T$13,6,0)*'各里加權風險人口'!I144/VLOOKUP($B$2:$B$457,'各區加權風險人口'!$C$2:$T$13,6,0)*5.5)</f>
        <v>0.6976309258</v>
      </c>
      <c r="I144" s="5">
        <f>if(VLOOKUP($B$2:$B$457,'各區加權風險人口'!$C$2:$T$13,7,0)=0,0,VLOOKUP($B$2:$B$457,'依個案研判日_台北市'!$C$2:$T$13,7,0)*'各里加權風險人口'!J144/VLOOKUP($B$2:$B$457,'各區加權風險人口'!$C$2:$T$13,7,0)*5.5)</f>
        <v>0.4650872839</v>
      </c>
      <c r="J144" s="5">
        <f>if(VLOOKUP($B$2:$B$457,'各區加權風險人口'!$C$2:$T$13,8,0)=0,0,VLOOKUP($B$2:$B$457,'依個案研判日_台北市'!$C$2:$T$13,8,0)*'各里加權風險人口'!K144/VLOOKUP($B$2:$B$457,'各區加權風險人口'!$C$2:$T$13,8,0)*5.5)</f>
        <v>1.860349136</v>
      </c>
      <c r="K144" s="5">
        <f>if(VLOOKUP($B$2:$B$457,'各區加權風險人口'!$C$2:$T$13,9,0)=0,0,VLOOKUP($B$2:$B$457,'依個案研判日_台北市'!$C$2:$T$13,9,0)*'各里加權風險人口'!L144/VLOOKUP($B$2:$B$457,'各區加權風險人口'!$C$2:$T$13,9,0)*5.5)</f>
        <v>1.860349136</v>
      </c>
      <c r="L144" s="5">
        <f>if(VLOOKUP($B$2:$B$457,'各區加權風險人口'!$C$2:$T$13,10,0)=0,0,VLOOKUP($B$2:$B$457,'依個案研判日_台北市'!$C$2:$T$13,10,0)*'各里加權風險人口'!M144/VLOOKUP($B$2:$B$457,'各區加權風險人口'!$C$2:$T$13,10,0)*5.5)</f>
        <v>1.860349136</v>
      </c>
      <c r="M144" s="5">
        <f>if(VLOOKUP($B$2:$B$457,'各區加權風險人口'!$C$2:$T$13,11,0)=0,0,VLOOKUP($B$2:$B$457,'依個案研判日_台北市'!$C$2:$T$13,11,0)*'各里加權風險人口'!N144/VLOOKUP($B$2:$B$457,'各區加權風險人口'!$C$2:$T$13,11,0)*5.5)</f>
        <v>2.325436419</v>
      </c>
      <c r="N144" s="5">
        <f>if(VLOOKUP($B$2:$B$457,'各區加權風險人口'!$C$2:$T$13,12,0)=0,0,VLOOKUP($B$2:$B$457,'依個案研判日_台北市'!$C$2:$T$13,12,0)*'各里加權風險人口'!O144/VLOOKUP($B$2:$B$457,'各區加權風險人口'!$C$2:$T$13,12,0)*5.5)</f>
        <v>2.325436419</v>
      </c>
      <c r="O144" s="5">
        <f>if(VLOOKUP($B$2:$B$457,'各區加權風險人口'!$C$2:$T$13,13,0)=0,0,VLOOKUP($B$2:$B$457,'依個案研判日_台北市'!$C$2:$T$13,13,0)*'各里加權風險人口'!P144/VLOOKUP($B$2:$B$457,'各區加權風險人口'!$C$2:$T$13,13,0)*5.5)</f>
        <v>2.325436419</v>
      </c>
      <c r="P144" s="5">
        <f>if(VLOOKUP($B$2:$B$457,'各區加權風險人口'!$C$2:$T$13,14,0)=0,0,VLOOKUP($B$2:$B$457,'依個案研判日_台北市'!$C$2:$T$13,14,0)*'各里加權風險人口'!Q144/VLOOKUP($B$2:$B$457,'各區加權風險人口'!$C$2:$T$13,14,0)*5.5)</f>
        <v>2.790523703</v>
      </c>
      <c r="Q144" s="5">
        <f>if(VLOOKUP($B$2:$B$457,'各區加權風險人口'!$C$2:$T$13,15,0)=0,0,VLOOKUP($B$2:$B$457,'依個案研判日_台北市'!$C$2:$T$13,15,0)*'各里加權風險人口'!R144/VLOOKUP($B$2:$B$457,'各區加權風險人口'!$C$2:$T$13,15,0)*5.5)</f>
        <v>3.023067345</v>
      </c>
      <c r="R144" s="5">
        <f>if(VLOOKUP($B$2:$B$457,'各區加權風險人口'!$C$2:$T$13,16,0)=0,0,VLOOKUP($B$2:$B$457,'依個案研判日_台北市'!$C$2:$T$13,16,0)*'各里加權風險人口'!S144/VLOOKUP($B$2:$B$457,'各區加權風險人口'!$C$2:$T$13,16,0)*5.5)</f>
        <v>2.557980061</v>
      </c>
      <c r="S144" s="5">
        <f>if(VLOOKUP($B$2:$B$457,'各區加權風險人口'!$C$2:$T$13,17,0)=0,0,VLOOKUP($B$2:$B$457,'依個案研判日_台北市'!$C$2:$T$13,17,0)*'各里加權風險人口'!T144/VLOOKUP($B$2:$B$457,'各區加權風險人口'!$C$2:$T$13,17,0)*5.5)</f>
        <v>3.255610987</v>
      </c>
      <c r="T144" s="5">
        <f>if(VLOOKUP($B$2:$B$457,'各區加權風險人口'!$C$2:$T$13,18,0)=0,0,VLOOKUP($B$2:$B$457,'依個案研判日_台北市'!$C$2:$T$13,18,0)*'各里加權風險人口'!U144/VLOOKUP($B$2:$B$457,'各區加權風險人口'!$C$2:$T$13,18,0)*5.5)</f>
        <v>0.9301745678</v>
      </c>
    </row>
    <row r="145">
      <c r="A145" s="3">
        <v>6.3000040017E10</v>
      </c>
      <c r="B145" s="4" t="s">
        <v>133</v>
      </c>
      <c r="C145" s="4" t="s">
        <v>150</v>
      </c>
      <c r="D145" s="5">
        <f>if(VLOOKUP($B$2:$B$457,'各區加權風險人口'!$C$2:$T$13,2,0)=0,0,VLOOKUP($B$2:$B$457,'依個案研判日_台北市'!$C$2:$T$13,2,0)*'各里加權風險人口'!E145/VLOOKUP($B$2:$B$457,'各區加權風險人口'!$C$2:$T$13,2,0)*5.5)</f>
        <v>0</v>
      </c>
      <c r="E145" s="5">
        <f>if(VLOOKUP($B$2:$B$457,'各區加權風險人口'!$C$2:$T$13,3,0)=0,0,VLOOKUP($B$2:$B$457,'依個案研判日_台北市'!$C$2:$T$13,3,0)*'各里加權風險人口'!F145/VLOOKUP($B$2:$B$457,'各區加權風險人口'!$C$2:$T$13,3,0)*5.5)</f>
        <v>0</v>
      </c>
      <c r="F145" s="5">
        <f>if(VLOOKUP($B$2:$B$457,'各區加權風險人口'!$C$2:$T$13,4,0)=0,0,VLOOKUP($B$2:$B$457,'依個案研判日_台北市'!$C$2:$T$13,4,0)*'各里加權風險人口'!G145/VLOOKUP($B$2:$B$457,'各區加權風險人口'!$C$2:$T$13,4,0)*5.5)</f>
        <v>0.04009629288</v>
      </c>
      <c r="G145" s="5">
        <f>if(VLOOKUP($B$2:$B$457,'各區加權風險人口'!$C$2:$T$13,5,0)=0,0,VLOOKUP($B$2:$B$457,'依個案研判日_台北市'!$C$2:$T$13,5,0)*'各里加權風險人口'!H145/VLOOKUP($B$2:$B$457,'各區加權風險人口'!$C$2:$T$13,5,0)*5.5)</f>
        <v>0.180433318</v>
      </c>
      <c r="H145" s="5">
        <f>if(VLOOKUP($B$2:$B$457,'各區加權風險人口'!$C$2:$T$13,6,0)=0,0,VLOOKUP($B$2:$B$457,'依個案研判日_台北市'!$C$2:$T$13,6,0)*'各里加權風險人口'!I145/VLOOKUP($B$2:$B$457,'各區加權風險人口'!$C$2:$T$13,6,0)*5.5)</f>
        <v>0.06014443932</v>
      </c>
      <c r="I145" s="5">
        <f>if(VLOOKUP($B$2:$B$457,'各區加權風險人口'!$C$2:$T$13,7,0)=0,0,VLOOKUP($B$2:$B$457,'依個案研判日_台北市'!$C$2:$T$13,7,0)*'各里加權風險人口'!J145/VLOOKUP($B$2:$B$457,'各區加權風險人口'!$C$2:$T$13,7,0)*5.5)</f>
        <v>0.04009629288</v>
      </c>
      <c r="J145" s="5">
        <f>if(VLOOKUP($B$2:$B$457,'各區加權風險人口'!$C$2:$T$13,8,0)=0,0,VLOOKUP($B$2:$B$457,'依個案研判日_台北市'!$C$2:$T$13,8,0)*'各里加權風險人口'!K145/VLOOKUP($B$2:$B$457,'各區加權風險人口'!$C$2:$T$13,8,0)*5.5)</f>
        <v>0.1603851715</v>
      </c>
      <c r="K145" s="5">
        <f>if(VLOOKUP($B$2:$B$457,'各區加權風險人口'!$C$2:$T$13,9,0)=0,0,VLOOKUP($B$2:$B$457,'依個案研判日_台北市'!$C$2:$T$13,9,0)*'各里加權風險人口'!L145/VLOOKUP($B$2:$B$457,'各區加權風險人口'!$C$2:$T$13,9,0)*5.5)</f>
        <v>0.1603851715</v>
      </c>
      <c r="L145" s="5">
        <f>if(VLOOKUP($B$2:$B$457,'各區加權風險人口'!$C$2:$T$13,10,0)=0,0,VLOOKUP($B$2:$B$457,'依個案研判日_台北市'!$C$2:$T$13,10,0)*'各里加權風險人口'!M145/VLOOKUP($B$2:$B$457,'各區加權風險人口'!$C$2:$T$13,10,0)*5.5)</f>
        <v>0.1603851715</v>
      </c>
      <c r="M145" s="5">
        <f>if(VLOOKUP($B$2:$B$457,'各區加權風險人口'!$C$2:$T$13,11,0)=0,0,VLOOKUP($B$2:$B$457,'依個案研判日_台北市'!$C$2:$T$13,11,0)*'各里加權風險人口'!N145/VLOOKUP($B$2:$B$457,'各區加權風險人口'!$C$2:$T$13,11,0)*5.5)</f>
        <v>0.2004814644</v>
      </c>
      <c r="N145" s="5">
        <f>if(VLOOKUP($B$2:$B$457,'各區加權風險人口'!$C$2:$T$13,12,0)=0,0,VLOOKUP($B$2:$B$457,'依個案研判日_台北市'!$C$2:$T$13,12,0)*'各里加權風險人口'!O145/VLOOKUP($B$2:$B$457,'各區加權風險人口'!$C$2:$T$13,12,0)*5.5)</f>
        <v>0.2004814644</v>
      </c>
      <c r="O145" s="5">
        <f>if(VLOOKUP($B$2:$B$457,'各區加權風險人口'!$C$2:$T$13,13,0)=0,0,VLOOKUP($B$2:$B$457,'依個案研判日_台北市'!$C$2:$T$13,13,0)*'各里加權風險人口'!P145/VLOOKUP($B$2:$B$457,'各區加權風險人口'!$C$2:$T$13,13,0)*5.5)</f>
        <v>0.2004814644</v>
      </c>
      <c r="P145" s="5">
        <f>if(VLOOKUP($B$2:$B$457,'各區加權風險人口'!$C$2:$T$13,14,0)=0,0,VLOOKUP($B$2:$B$457,'依個案研判日_台北市'!$C$2:$T$13,14,0)*'各里加權風險人口'!Q145/VLOOKUP($B$2:$B$457,'各區加權風險人口'!$C$2:$T$13,14,0)*5.5)</f>
        <v>0.2405777573</v>
      </c>
      <c r="Q145" s="5">
        <f>if(VLOOKUP($B$2:$B$457,'各區加權風險人口'!$C$2:$T$13,15,0)=0,0,VLOOKUP($B$2:$B$457,'依個案研判日_台北市'!$C$2:$T$13,15,0)*'各里加權風險人口'!R145/VLOOKUP($B$2:$B$457,'各區加權風險人口'!$C$2:$T$13,15,0)*5.5)</f>
        <v>0.2606259037</v>
      </c>
      <c r="R145" s="5">
        <f>if(VLOOKUP($B$2:$B$457,'各區加權風險人口'!$C$2:$T$13,16,0)=0,0,VLOOKUP($B$2:$B$457,'依個案研判日_台北市'!$C$2:$T$13,16,0)*'各里加權風險人口'!S145/VLOOKUP($B$2:$B$457,'各區加權風險人口'!$C$2:$T$13,16,0)*5.5)</f>
        <v>0.2205296108</v>
      </c>
      <c r="S145" s="5">
        <f>if(VLOOKUP($B$2:$B$457,'各區加權風險人口'!$C$2:$T$13,17,0)=0,0,VLOOKUP($B$2:$B$457,'依個案研判日_台北市'!$C$2:$T$13,17,0)*'各里加權風險人口'!T145/VLOOKUP($B$2:$B$457,'各區加權風險人口'!$C$2:$T$13,17,0)*5.5)</f>
        <v>0.2806740502</v>
      </c>
      <c r="T145" s="5">
        <f>if(VLOOKUP($B$2:$B$457,'各區加權風險人口'!$C$2:$T$13,18,0)=0,0,VLOOKUP($B$2:$B$457,'依個案研判日_台北市'!$C$2:$T$13,18,0)*'各里加權風險人口'!U145/VLOOKUP($B$2:$B$457,'各區加權風險人口'!$C$2:$T$13,18,0)*5.5)</f>
        <v>0.08019258576</v>
      </c>
    </row>
    <row r="146">
      <c r="A146" s="3">
        <v>6.3000040018E10</v>
      </c>
      <c r="B146" s="4" t="s">
        <v>133</v>
      </c>
      <c r="C146" s="4" t="s">
        <v>151</v>
      </c>
      <c r="D146" s="5">
        <f>if(VLOOKUP($B$2:$B$457,'各區加權風險人口'!$C$2:$T$13,2,0)=0,0,VLOOKUP($B$2:$B$457,'依個案研判日_台北市'!$C$2:$T$13,2,0)*'各里加權風險人口'!E146/VLOOKUP($B$2:$B$457,'各區加權風險人口'!$C$2:$T$13,2,0)*5.5)</f>
        <v>0</v>
      </c>
      <c r="E146" s="5">
        <f>if(VLOOKUP($B$2:$B$457,'各區加權風險人口'!$C$2:$T$13,3,0)=0,0,VLOOKUP($B$2:$B$457,'依個案研判日_台北市'!$C$2:$T$13,3,0)*'各里加權風險人口'!F146/VLOOKUP($B$2:$B$457,'各區加權風險人口'!$C$2:$T$13,3,0)*5.5)</f>
        <v>0</v>
      </c>
      <c r="F146" s="5">
        <f>if(VLOOKUP($B$2:$B$457,'各區加權風險人口'!$C$2:$T$13,4,0)=0,0,VLOOKUP($B$2:$B$457,'依個案研判日_台北市'!$C$2:$T$13,4,0)*'各里加權風險人口'!G146/VLOOKUP($B$2:$B$457,'各區加權風險人口'!$C$2:$T$13,4,0)*5.5)</f>
        <v>0.2468229011</v>
      </c>
      <c r="G146" s="5">
        <f>if(VLOOKUP($B$2:$B$457,'各區加權風險人口'!$C$2:$T$13,5,0)=0,0,VLOOKUP($B$2:$B$457,'依個案研判日_台北市'!$C$2:$T$13,5,0)*'各里加權風險人口'!H146/VLOOKUP($B$2:$B$457,'各區加權風險人口'!$C$2:$T$13,5,0)*5.5)</f>
        <v>1.110703055</v>
      </c>
      <c r="H146" s="5">
        <f>if(VLOOKUP($B$2:$B$457,'各區加權風險人口'!$C$2:$T$13,6,0)=0,0,VLOOKUP($B$2:$B$457,'依個案研判日_台北市'!$C$2:$T$13,6,0)*'各里加權風險人口'!I146/VLOOKUP($B$2:$B$457,'各區加權風險人口'!$C$2:$T$13,6,0)*5.5)</f>
        <v>0.3702343517</v>
      </c>
      <c r="I146" s="5">
        <f>if(VLOOKUP($B$2:$B$457,'各區加權風險人口'!$C$2:$T$13,7,0)=0,0,VLOOKUP($B$2:$B$457,'依個案研判日_台北市'!$C$2:$T$13,7,0)*'各里加權風險人口'!J146/VLOOKUP($B$2:$B$457,'各區加權風險人口'!$C$2:$T$13,7,0)*5.5)</f>
        <v>0.2468229011</v>
      </c>
      <c r="J146" s="5">
        <f>if(VLOOKUP($B$2:$B$457,'各區加權風險人口'!$C$2:$T$13,8,0)=0,0,VLOOKUP($B$2:$B$457,'依個案研判日_台北市'!$C$2:$T$13,8,0)*'各里加權風險人口'!K146/VLOOKUP($B$2:$B$457,'各區加權風險人口'!$C$2:$T$13,8,0)*5.5)</f>
        <v>0.9872916044</v>
      </c>
      <c r="K146" s="5">
        <f>if(VLOOKUP($B$2:$B$457,'各區加權風險人口'!$C$2:$T$13,9,0)=0,0,VLOOKUP($B$2:$B$457,'依個案研判日_台北市'!$C$2:$T$13,9,0)*'各里加權風險人口'!L146/VLOOKUP($B$2:$B$457,'各區加權風險人口'!$C$2:$T$13,9,0)*5.5)</f>
        <v>0.9872916044</v>
      </c>
      <c r="L146" s="5">
        <f>if(VLOOKUP($B$2:$B$457,'各區加權風險人口'!$C$2:$T$13,10,0)=0,0,VLOOKUP($B$2:$B$457,'依個案研判日_台北市'!$C$2:$T$13,10,0)*'各里加權風險人口'!M146/VLOOKUP($B$2:$B$457,'各區加權風險人口'!$C$2:$T$13,10,0)*5.5)</f>
        <v>0.9872916044</v>
      </c>
      <c r="M146" s="5">
        <f>if(VLOOKUP($B$2:$B$457,'各區加權風險人口'!$C$2:$T$13,11,0)=0,0,VLOOKUP($B$2:$B$457,'依個案研判日_台北市'!$C$2:$T$13,11,0)*'各里加權風險人口'!N146/VLOOKUP($B$2:$B$457,'各區加權風險人口'!$C$2:$T$13,11,0)*5.5)</f>
        <v>1.234114506</v>
      </c>
      <c r="N146" s="5">
        <f>if(VLOOKUP($B$2:$B$457,'各區加權風險人口'!$C$2:$T$13,12,0)=0,0,VLOOKUP($B$2:$B$457,'依個案研判日_台北市'!$C$2:$T$13,12,0)*'各里加權風險人口'!O146/VLOOKUP($B$2:$B$457,'各區加權風險人口'!$C$2:$T$13,12,0)*5.5)</f>
        <v>1.234114506</v>
      </c>
      <c r="O146" s="5">
        <f>if(VLOOKUP($B$2:$B$457,'各區加權風險人口'!$C$2:$T$13,13,0)=0,0,VLOOKUP($B$2:$B$457,'依個案研判日_台北市'!$C$2:$T$13,13,0)*'各里加權風險人口'!P146/VLOOKUP($B$2:$B$457,'各區加權風險人口'!$C$2:$T$13,13,0)*5.5)</f>
        <v>1.234114506</v>
      </c>
      <c r="P146" s="5">
        <f>if(VLOOKUP($B$2:$B$457,'各區加權風險人口'!$C$2:$T$13,14,0)=0,0,VLOOKUP($B$2:$B$457,'依個案研判日_台北市'!$C$2:$T$13,14,0)*'各里加權風險人口'!Q146/VLOOKUP($B$2:$B$457,'各區加權風險人口'!$C$2:$T$13,14,0)*5.5)</f>
        <v>1.480937407</v>
      </c>
      <c r="Q146" s="5">
        <f>if(VLOOKUP($B$2:$B$457,'各區加權風險人口'!$C$2:$T$13,15,0)=0,0,VLOOKUP($B$2:$B$457,'依個案研判日_台北市'!$C$2:$T$13,15,0)*'各里加權風險人口'!R146/VLOOKUP($B$2:$B$457,'各區加權風險人口'!$C$2:$T$13,15,0)*5.5)</f>
        <v>1.604348857</v>
      </c>
      <c r="R146" s="5">
        <f>if(VLOOKUP($B$2:$B$457,'各區加權風險人口'!$C$2:$T$13,16,0)=0,0,VLOOKUP($B$2:$B$457,'依個案研判日_台北市'!$C$2:$T$13,16,0)*'各里加權風險人口'!S146/VLOOKUP($B$2:$B$457,'各區加權風險人口'!$C$2:$T$13,16,0)*5.5)</f>
        <v>1.357525956</v>
      </c>
      <c r="S146" s="5">
        <f>if(VLOOKUP($B$2:$B$457,'各區加權風險人口'!$C$2:$T$13,17,0)=0,0,VLOOKUP($B$2:$B$457,'依個案研判日_台北市'!$C$2:$T$13,17,0)*'各里加權風險人口'!T146/VLOOKUP($B$2:$B$457,'各區加權風險人口'!$C$2:$T$13,17,0)*5.5)</f>
        <v>1.727760308</v>
      </c>
      <c r="T146" s="5">
        <f>if(VLOOKUP($B$2:$B$457,'各區加權風險人口'!$C$2:$T$13,18,0)=0,0,VLOOKUP($B$2:$B$457,'依個案研判日_台北市'!$C$2:$T$13,18,0)*'各里加權風險人口'!U146/VLOOKUP($B$2:$B$457,'各區加權風險人口'!$C$2:$T$13,18,0)*5.5)</f>
        <v>0.4936458022</v>
      </c>
    </row>
    <row r="147">
      <c r="A147" s="3">
        <v>6.3000040019E10</v>
      </c>
      <c r="B147" s="4" t="s">
        <v>133</v>
      </c>
      <c r="C147" s="4" t="s">
        <v>152</v>
      </c>
      <c r="D147" s="5">
        <f>if(VLOOKUP($B$2:$B$457,'各區加權風險人口'!$C$2:$T$13,2,0)=0,0,VLOOKUP($B$2:$B$457,'依個案研判日_台北市'!$C$2:$T$13,2,0)*'各里加權風險人口'!E147/VLOOKUP($B$2:$B$457,'各區加權風險人口'!$C$2:$T$13,2,0)*5.5)</f>
        <v>0</v>
      </c>
      <c r="E147" s="5">
        <f>if(VLOOKUP($B$2:$B$457,'各區加權風險人口'!$C$2:$T$13,3,0)=0,0,VLOOKUP($B$2:$B$457,'依個案研判日_台北市'!$C$2:$T$13,3,0)*'各里加權風險人口'!F147/VLOOKUP($B$2:$B$457,'各區加權風險人口'!$C$2:$T$13,3,0)*5.5)</f>
        <v>0</v>
      </c>
      <c r="F147" s="5">
        <f>if(VLOOKUP($B$2:$B$457,'各區加權風險人口'!$C$2:$T$13,4,0)=0,0,VLOOKUP($B$2:$B$457,'依個案研判日_台北市'!$C$2:$T$13,4,0)*'各里加權風險人口'!G147/VLOOKUP($B$2:$B$457,'各區加權風險人口'!$C$2:$T$13,4,0)*5.5)</f>
        <v>0.2275081469</v>
      </c>
      <c r="G147" s="5">
        <f>if(VLOOKUP($B$2:$B$457,'各區加權風險人口'!$C$2:$T$13,5,0)=0,0,VLOOKUP($B$2:$B$457,'依個案研判日_台北市'!$C$2:$T$13,5,0)*'各里加權風險人口'!H147/VLOOKUP($B$2:$B$457,'各區加權風險人口'!$C$2:$T$13,5,0)*5.5)</f>
        <v>1.023786661</v>
      </c>
      <c r="H147" s="5">
        <f>if(VLOOKUP($B$2:$B$457,'各區加權風險人口'!$C$2:$T$13,6,0)=0,0,VLOOKUP($B$2:$B$457,'依個案研判日_台北市'!$C$2:$T$13,6,0)*'各里加權風險人口'!I147/VLOOKUP($B$2:$B$457,'各區加權風險人口'!$C$2:$T$13,6,0)*5.5)</f>
        <v>0.3412622204</v>
      </c>
      <c r="I147" s="5">
        <f>if(VLOOKUP($B$2:$B$457,'各區加權風險人口'!$C$2:$T$13,7,0)=0,0,VLOOKUP($B$2:$B$457,'依個案研判日_台北市'!$C$2:$T$13,7,0)*'各里加權風險人口'!J147/VLOOKUP($B$2:$B$457,'各區加權風險人口'!$C$2:$T$13,7,0)*5.5)</f>
        <v>0.2275081469</v>
      </c>
      <c r="J147" s="5">
        <f>if(VLOOKUP($B$2:$B$457,'各區加權風險人口'!$C$2:$T$13,8,0)=0,0,VLOOKUP($B$2:$B$457,'依個案研判日_台北市'!$C$2:$T$13,8,0)*'各里加權風險人口'!K147/VLOOKUP($B$2:$B$457,'各區加權風險人口'!$C$2:$T$13,8,0)*5.5)</f>
        <v>0.9100325876</v>
      </c>
      <c r="K147" s="5">
        <f>if(VLOOKUP($B$2:$B$457,'各區加權風險人口'!$C$2:$T$13,9,0)=0,0,VLOOKUP($B$2:$B$457,'依個案研判日_台北市'!$C$2:$T$13,9,0)*'各里加權風險人口'!L147/VLOOKUP($B$2:$B$457,'各區加權風險人口'!$C$2:$T$13,9,0)*5.5)</f>
        <v>0.9100325876</v>
      </c>
      <c r="L147" s="5">
        <f>if(VLOOKUP($B$2:$B$457,'各區加權風險人口'!$C$2:$T$13,10,0)=0,0,VLOOKUP($B$2:$B$457,'依個案研判日_台北市'!$C$2:$T$13,10,0)*'各里加權風險人口'!M147/VLOOKUP($B$2:$B$457,'各區加權風險人口'!$C$2:$T$13,10,0)*5.5)</f>
        <v>0.9100325876</v>
      </c>
      <c r="M147" s="5">
        <f>if(VLOOKUP($B$2:$B$457,'各區加權風險人口'!$C$2:$T$13,11,0)=0,0,VLOOKUP($B$2:$B$457,'依個案研判日_台北市'!$C$2:$T$13,11,0)*'各里加權風險人口'!N147/VLOOKUP($B$2:$B$457,'各區加權風險人口'!$C$2:$T$13,11,0)*5.5)</f>
        <v>1.137540735</v>
      </c>
      <c r="N147" s="5">
        <f>if(VLOOKUP($B$2:$B$457,'各區加權風險人口'!$C$2:$T$13,12,0)=0,0,VLOOKUP($B$2:$B$457,'依個案研判日_台北市'!$C$2:$T$13,12,0)*'各里加權風險人口'!O147/VLOOKUP($B$2:$B$457,'各區加權風險人口'!$C$2:$T$13,12,0)*5.5)</f>
        <v>1.137540735</v>
      </c>
      <c r="O147" s="5">
        <f>if(VLOOKUP($B$2:$B$457,'各區加權風險人口'!$C$2:$T$13,13,0)=0,0,VLOOKUP($B$2:$B$457,'依個案研判日_台北市'!$C$2:$T$13,13,0)*'各里加權風險人口'!P147/VLOOKUP($B$2:$B$457,'各區加權風險人口'!$C$2:$T$13,13,0)*5.5)</f>
        <v>1.137540735</v>
      </c>
      <c r="P147" s="5">
        <f>if(VLOOKUP($B$2:$B$457,'各區加權風險人口'!$C$2:$T$13,14,0)=0,0,VLOOKUP($B$2:$B$457,'依個案研判日_台北市'!$C$2:$T$13,14,0)*'各里加權風險人口'!Q147/VLOOKUP($B$2:$B$457,'各區加權風險人口'!$C$2:$T$13,14,0)*5.5)</f>
        <v>1.365048881</v>
      </c>
      <c r="Q147" s="5">
        <f>if(VLOOKUP($B$2:$B$457,'各區加權風險人口'!$C$2:$T$13,15,0)=0,0,VLOOKUP($B$2:$B$457,'依個案研判日_台北市'!$C$2:$T$13,15,0)*'各里加權風險人口'!R147/VLOOKUP($B$2:$B$457,'各區加權風險人口'!$C$2:$T$13,15,0)*5.5)</f>
        <v>1.478802955</v>
      </c>
      <c r="R147" s="5">
        <f>if(VLOOKUP($B$2:$B$457,'各區加權風險人口'!$C$2:$T$13,16,0)=0,0,VLOOKUP($B$2:$B$457,'依個案研判日_台北市'!$C$2:$T$13,16,0)*'各里加權風險人口'!S147/VLOOKUP($B$2:$B$457,'各區加權風險人口'!$C$2:$T$13,16,0)*5.5)</f>
        <v>1.251294808</v>
      </c>
      <c r="S147" s="5">
        <f>if(VLOOKUP($B$2:$B$457,'各區加權風險人口'!$C$2:$T$13,17,0)=0,0,VLOOKUP($B$2:$B$457,'依個案研判日_台北市'!$C$2:$T$13,17,0)*'各里加權風險人口'!T147/VLOOKUP($B$2:$B$457,'各區加權風險人口'!$C$2:$T$13,17,0)*5.5)</f>
        <v>1.592557028</v>
      </c>
      <c r="T147" s="5">
        <f>if(VLOOKUP($B$2:$B$457,'各區加權風險人口'!$C$2:$T$13,18,0)=0,0,VLOOKUP($B$2:$B$457,'依個案研判日_台北市'!$C$2:$T$13,18,0)*'各里加權風險人口'!U147/VLOOKUP($B$2:$B$457,'各區加權風險人口'!$C$2:$T$13,18,0)*5.5)</f>
        <v>0.4550162938</v>
      </c>
    </row>
    <row r="148">
      <c r="A148" s="3">
        <v>6.300004002E10</v>
      </c>
      <c r="B148" s="4" t="s">
        <v>133</v>
      </c>
      <c r="C148" s="4" t="s">
        <v>153</v>
      </c>
      <c r="D148" s="5">
        <f>if(VLOOKUP($B$2:$B$457,'各區加權風險人口'!$C$2:$T$13,2,0)=0,0,VLOOKUP($B$2:$B$457,'依個案研判日_台北市'!$C$2:$T$13,2,0)*'各里加權風險人口'!E148/VLOOKUP($B$2:$B$457,'各區加權風險人口'!$C$2:$T$13,2,0)*5.5)</f>
        <v>0</v>
      </c>
      <c r="E148" s="5">
        <f>if(VLOOKUP($B$2:$B$457,'各區加權風險人口'!$C$2:$T$13,3,0)=0,0,VLOOKUP($B$2:$B$457,'依個案研判日_台北市'!$C$2:$T$13,3,0)*'各里加權風險人口'!F148/VLOOKUP($B$2:$B$457,'各區加權風險人口'!$C$2:$T$13,3,0)*5.5)</f>
        <v>0</v>
      </c>
      <c r="F148" s="5">
        <f>if(VLOOKUP($B$2:$B$457,'各區加權風險人口'!$C$2:$T$13,4,0)=0,0,VLOOKUP($B$2:$B$457,'依個案研判日_台北市'!$C$2:$T$13,4,0)*'各里加權風險人口'!G148/VLOOKUP($B$2:$B$457,'各區加權風險人口'!$C$2:$T$13,4,0)*5.5)</f>
        <v>0.2403062548</v>
      </c>
      <c r="G148" s="5">
        <f>if(VLOOKUP($B$2:$B$457,'各區加權風險人口'!$C$2:$T$13,5,0)=0,0,VLOOKUP($B$2:$B$457,'依個案研判日_台北市'!$C$2:$T$13,5,0)*'各里加權風險人口'!H148/VLOOKUP($B$2:$B$457,'各區加權風險人口'!$C$2:$T$13,5,0)*5.5)</f>
        <v>1.081378147</v>
      </c>
      <c r="H148" s="5">
        <f>if(VLOOKUP($B$2:$B$457,'各區加權風險人口'!$C$2:$T$13,6,0)=0,0,VLOOKUP($B$2:$B$457,'依個案研判日_台北市'!$C$2:$T$13,6,0)*'各里加權風險人口'!I148/VLOOKUP($B$2:$B$457,'各區加權風險人口'!$C$2:$T$13,6,0)*5.5)</f>
        <v>0.3604593822</v>
      </c>
      <c r="I148" s="5">
        <f>if(VLOOKUP($B$2:$B$457,'各區加權風險人口'!$C$2:$T$13,7,0)=0,0,VLOOKUP($B$2:$B$457,'依個案研判日_台北市'!$C$2:$T$13,7,0)*'各里加權風險人口'!J148/VLOOKUP($B$2:$B$457,'各區加權風險人口'!$C$2:$T$13,7,0)*5.5)</f>
        <v>0.2403062548</v>
      </c>
      <c r="J148" s="5">
        <f>if(VLOOKUP($B$2:$B$457,'各區加權風險人口'!$C$2:$T$13,8,0)=0,0,VLOOKUP($B$2:$B$457,'依個案研判日_台北市'!$C$2:$T$13,8,0)*'各里加權風險人口'!K148/VLOOKUP($B$2:$B$457,'各區加權風險人口'!$C$2:$T$13,8,0)*5.5)</f>
        <v>0.9612250192</v>
      </c>
      <c r="K148" s="5">
        <f>if(VLOOKUP($B$2:$B$457,'各區加權風險人口'!$C$2:$T$13,9,0)=0,0,VLOOKUP($B$2:$B$457,'依個案研判日_台北市'!$C$2:$T$13,9,0)*'各里加權風險人口'!L148/VLOOKUP($B$2:$B$457,'各區加權風險人口'!$C$2:$T$13,9,0)*5.5)</f>
        <v>0.9612250192</v>
      </c>
      <c r="L148" s="5">
        <f>if(VLOOKUP($B$2:$B$457,'各區加權風險人口'!$C$2:$T$13,10,0)=0,0,VLOOKUP($B$2:$B$457,'依個案研判日_台北市'!$C$2:$T$13,10,0)*'各里加權風險人口'!M148/VLOOKUP($B$2:$B$457,'各區加權風險人口'!$C$2:$T$13,10,0)*5.5)</f>
        <v>0.9612250192</v>
      </c>
      <c r="M148" s="5">
        <f>if(VLOOKUP($B$2:$B$457,'各區加權風險人口'!$C$2:$T$13,11,0)=0,0,VLOOKUP($B$2:$B$457,'依個案研判日_台北市'!$C$2:$T$13,11,0)*'各里加權風險人口'!N148/VLOOKUP($B$2:$B$457,'各區加權風險人口'!$C$2:$T$13,11,0)*5.5)</f>
        <v>1.201531274</v>
      </c>
      <c r="N148" s="5">
        <f>if(VLOOKUP($B$2:$B$457,'各區加權風險人口'!$C$2:$T$13,12,0)=0,0,VLOOKUP($B$2:$B$457,'依個案研判日_台北市'!$C$2:$T$13,12,0)*'各里加權風險人口'!O148/VLOOKUP($B$2:$B$457,'各區加權風險人口'!$C$2:$T$13,12,0)*5.5)</f>
        <v>1.201531274</v>
      </c>
      <c r="O148" s="5">
        <f>if(VLOOKUP($B$2:$B$457,'各區加權風險人口'!$C$2:$T$13,13,0)=0,0,VLOOKUP($B$2:$B$457,'依個案研判日_台北市'!$C$2:$T$13,13,0)*'各里加權風險人口'!P148/VLOOKUP($B$2:$B$457,'各區加權風險人口'!$C$2:$T$13,13,0)*5.5)</f>
        <v>1.201531274</v>
      </c>
      <c r="P148" s="5">
        <f>if(VLOOKUP($B$2:$B$457,'各區加權風險人口'!$C$2:$T$13,14,0)=0,0,VLOOKUP($B$2:$B$457,'依個案研判日_台北市'!$C$2:$T$13,14,0)*'各里加權風險人口'!Q148/VLOOKUP($B$2:$B$457,'各區加權風險人口'!$C$2:$T$13,14,0)*5.5)</f>
        <v>1.441837529</v>
      </c>
      <c r="Q148" s="5">
        <f>if(VLOOKUP($B$2:$B$457,'各區加權風險人口'!$C$2:$T$13,15,0)=0,0,VLOOKUP($B$2:$B$457,'依個案研判日_台北市'!$C$2:$T$13,15,0)*'各里加權風險人口'!R148/VLOOKUP($B$2:$B$457,'各區加權風險人口'!$C$2:$T$13,15,0)*5.5)</f>
        <v>1.561990656</v>
      </c>
      <c r="R148" s="5">
        <f>if(VLOOKUP($B$2:$B$457,'各區加權風險人口'!$C$2:$T$13,16,0)=0,0,VLOOKUP($B$2:$B$457,'依個案研判日_台北市'!$C$2:$T$13,16,0)*'各里加權風險人口'!S148/VLOOKUP($B$2:$B$457,'各區加權風險人口'!$C$2:$T$13,16,0)*5.5)</f>
        <v>1.321684401</v>
      </c>
      <c r="S148" s="5">
        <f>if(VLOOKUP($B$2:$B$457,'各區加權風險人口'!$C$2:$T$13,17,0)=0,0,VLOOKUP($B$2:$B$457,'依個案研判日_台北市'!$C$2:$T$13,17,0)*'各里加權風險人口'!T148/VLOOKUP($B$2:$B$457,'各區加權風險人口'!$C$2:$T$13,17,0)*5.5)</f>
        <v>1.682143784</v>
      </c>
      <c r="T148" s="5">
        <f>if(VLOOKUP($B$2:$B$457,'各區加權風險人口'!$C$2:$T$13,18,0)=0,0,VLOOKUP($B$2:$B$457,'依個案研判日_台北市'!$C$2:$T$13,18,0)*'各里加權風險人口'!U148/VLOOKUP($B$2:$B$457,'各區加權風險人口'!$C$2:$T$13,18,0)*5.5)</f>
        <v>0.4806125096</v>
      </c>
    </row>
    <row r="149">
      <c r="A149" s="3">
        <v>6.3000040021E10</v>
      </c>
      <c r="B149" s="4" t="s">
        <v>133</v>
      </c>
      <c r="C149" s="4" t="s">
        <v>154</v>
      </c>
      <c r="D149" s="5">
        <f>if(VLOOKUP($B$2:$B$457,'各區加權風險人口'!$C$2:$T$13,2,0)=0,0,VLOOKUP($B$2:$B$457,'依個案研判日_台北市'!$C$2:$T$13,2,0)*'各里加權風險人口'!E149/VLOOKUP($B$2:$B$457,'各區加權風險人口'!$C$2:$T$13,2,0)*5.5)</f>
        <v>0</v>
      </c>
      <c r="E149" s="5">
        <f>if(VLOOKUP($B$2:$B$457,'各區加權風險人口'!$C$2:$T$13,3,0)=0,0,VLOOKUP($B$2:$B$457,'依個案研判日_台北市'!$C$2:$T$13,3,0)*'各里加權風險人口'!F149/VLOOKUP($B$2:$B$457,'各區加權風險人口'!$C$2:$T$13,3,0)*5.5)</f>
        <v>0</v>
      </c>
      <c r="F149" s="5">
        <f>if(VLOOKUP($B$2:$B$457,'各區加權風險人口'!$C$2:$T$13,4,0)=0,0,VLOOKUP($B$2:$B$457,'依個案研判日_台北市'!$C$2:$T$13,4,0)*'各里加權風險人口'!G149/VLOOKUP($B$2:$B$457,'各區加權風險人口'!$C$2:$T$13,4,0)*5.5)</f>
        <v>0.3374191899</v>
      </c>
      <c r="G149" s="5">
        <f>if(VLOOKUP($B$2:$B$457,'各區加權風險人口'!$C$2:$T$13,5,0)=0,0,VLOOKUP($B$2:$B$457,'依個案研判日_台北市'!$C$2:$T$13,5,0)*'各里加權風險人口'!H149/VLOOKUP($B$2:$B$457,'各區加權風險人口'!$C$2:$T$13,5,0)*5.5)</f>
        <v>1.518386355</v>
      </c>
      <c r="H149" s="5">
        <f>if(VLOOKUP($B$2:$B$457,'各區加權風險人口'!$C$2:$T$13,6,0)=0,0,VLOOKUP($B$2:$B$457,'依個案研判日_台北市'!$C$2:$T$13,6,0)*'各里加權風險人口'!I149/VLOOKUP($B$2:$B$457,'各區加權風險人口'!$C$2:$T$13,6,0)*5.5)</f>
        <v>0.5061287849</v>
      </c>
      <c r="I149" s="5">
        <f>if(VLOOKUP($B$2:$B$457,'各區加權風險人口'!$C$2:$T$13,7,0)=0,0,VLOOKUP($B$2:$B$457,'依個案研判日_台北市'!$C$2:$T$13,7,0)*'各里加權風險人口'!J149/VLOOKUP($B$2:$B$457,'各區加權風險人口'!$C$2:$T$13,7,0)*5.5)</f>
        <v>0.3374191899</v>
      </c>
      <c r="J149" s="5">
        <f>if(VLOOKUP($B$2:$B$457,'各區加權風險人口'!$C$2:$T$13,8,0)=0,0,VLOOKUP($B$2:$B$457,'依個案研判日_台北市'!$C$2:$T$13,8,0)*'各里加權風險人口'!K149/VLOOKUP($B$2:$B$457,'各區加權風險人口'!$C$2:$T$13,8,0)*5.5)</f>
        <v>1.34967676</v>
      </c>
      <c r="K149" s="5">
        <f>if(VLOOKUP($B$2:$B$457,'各區加權風險人口'!$C$2:$T$13,9,0)=0,0,VLOOKUP($B$2:$B$457,'依個案研判日_台北市'!$C$2:$T$13,9,0)*'各里加權風險人口'!L149/VLOOKUP($B$2:$B$457,'各區加權風險人口'!$C$2:$T$13,9,0)*5.5)</f>
        <v>1.34967676</v>
      </c>
      <c r="L149" s="5">
        <f>if(VLOOKUP($B$2:$B$457,'各區加權風險人口'!$C$2:$T$13,10,0)=0,0,VLOOKUP($B$2:$B$457,'依個案研判日_台北市'!$C$2:$T$13,10,0)*'各里加權風險人口'!M149/VLOOKUP($B$2:$B$457,'各區加權風險人口'!$C$2:$T$13,10,0)*5.5)</f>
        <v>1.34967676</v>
      </c>
      <c r="M149" s="5">
        <f>if(VLOOKUP($B$2:$B$457,'各區加權風險人口'!$C$2:$T$13,11,0)=0,0,VLOOKUP($B$2:$B$457,'依個案研判日_台北市'!$C$2:$T$13,11,0)*'各里加權風險人口'!N149/VLOOKUP($B$2:$B$457,'各區加權風險人口'!$C$2:$T$13,11,0)*5.5)</f>
        <v>1.68709595</v>
      </c>
      <c r="N149" s="5">
        <f>if(VLOOKUP($B$2:$B$457,'各區加權風險人口'!$C$2:$T$13,12,0)=0,0,VLOOKUP($B$2:$B$457,'依個案研判日_台北市'!$C$2:$T$13,12,0)*'各里加權風險人口'!O149/VLOOKUP($B$2:$B$457,'各區加權風險人口'!$C$2:$T$13,12,0)*5.5)</f>
        <v>1.68709595</v>
      </c>
      <c r="O149" s="5">
        <f>if(VLOOKUP($B$2:$B$457,'各區加權風險人口'!$C$2:$T$13,13,0)=0,0,VLOOKUP($B$2:$B$457,'依個案研判日_台北市'!$C$2:$T$13,13,0)*'各里加權風險人口'!P149/VLOOKUP($B$2:$B$457,'各區加權風險人口'!$C$2:$T$13,13,0)*5.5)</f>
        <v>1.68709595</v>
      </c>
      <c r="P149" s="5">
        <f>if(VLOOKUP($B$2:$B$457,'各區加權風險人口'!$C$2:$T$13,14,0)=0,0,VLOOKUP($B$2:$B$457,'依個案研判日_台北市'!$C$2:$T$13,14,0)*'各里加權風險人口'!Q149/VLOOKUP($B$2:$B$457,'各區加權風險人口'!$C$2:$T$13,14,0)*5.5)</f>
        <v>2.02451514</v>
      </c>
      <c r="Q149" s="5">
        <f>if(VLOOKUP($B$2:$B$457,'各區加權風險人口'!$C$2:$T$13,15,0)=0,0,VLOOKUP($B$2:$B$457,'依個案研判日_台北市'!$C$2:$T$13,15,0)*'各里加權風險人口'!R149/VLOOKUP($B$2:$B$457,'各區加權風險人口'!$C$2:$T$13,15,0)*5.5)</f>
        <v>2.193224735</v>
      </c>
      <c r="R149" s="5">
        <f>if(VLOOKUP($B$2:$B$457,'各區加權風險人口'!$C$2:$T$13,16,0)=0,0,VLOOKUP($B$2:$B$457,'依個案研判日_台北市'!$C$2:$T$13,16,0)*'各里加權風險人口'!S149/VLOOKUP($B$2:$B$457,'各區加權風險人口'!$C$2:$T$13,16,0)*5.5)</f>
        <v>1.855805545</v>
      </c>
      <c r="S149" s="5">
        <f>if(VLOOKUP($B$2:$B$457,'各區加權風險人口'!$C$2:$T$13,17,0)=0,0,VLOOKUP($B$2:$B$457,'依個案研判日_台北市'!$C$2:$T$13,17,0)*'各里加權風險人口'!T149/VLOOKUP($B$2:$B$457,'各區加權風險人口'!$C$2:$T$13,17,0)*5.5)</f>
        <v>2.361934329</v>
      </c>
      <c r="T149" s="5">
        <f>if(VLOOKUP($B$2:$B$457,'各區加權風險人口'!$C$2:$T$13,18,0)=0,0,VLOOKUP($B$2:$B$457,'依個案研判日_台北市'!$C$2:$T$13,18,0)*'各里加權風險人口'!U149/VLOOKUP($B$2:$B$457,'各區加權風險人口'!$C$2:$T$13,18,0)*5.5)</f>
        <v>0.6748383799</v>
      </c>
    </row>
    <row r="150">
      <c r="A150" s="3">
        <v>6.3000040022E10</v>
      </c>
      <c r="B150" s="4" t="s">
        <v>133</v>
      </c>
      <c r="C150" s="4" t="s">
        <v>155</v>
      </c>
      <c r="D150" s="5">
        <f>if(VLOOKUP($B$2:$B$457,'各區加權風險人口'!$C$2:$T$13,2,0)=0,0,VLOOKUP($B$2:$B$457,'依個案研判日_台北市'!$C$2:$T$13,2,0)*'各里加權風險人口'!E150/VLOOKUP($B$2:$B$457,'各區加權風險人口'!$C$2:$T$13,2,0)*5.5)</f>
        <v>0</v>
      </c>
      <c r="E150" s="5">
        <f>if(VLOOKUP($B$2:$B$457,'各區加權風險人口'!$C$2:$T$13,3,0)=0,0,VLOOKUP($B$2:$B$457,'依個案研判日_台北市'!$C$2:$T$13,3,0)*'各里加權風險人口'!F150/VLOOKUP($B$2:$B$457,'各區加權風險人口'!$C$2:$T$13,3,0)*5.5)</f>
        <v>0</v>
      </c>
      <c r="F150" s="5">
        <f>if(VLOOKUP($B$2:$B$457,'各區加權風險人口'!$C$2:$T$13,4,0)=0,0,VLOOKUP($B$2:$B$457,'依個案研判日_台北市'!$C$2:$T$13,4,0)*'各里加權風險人口'!G150/VLOOKUP($B$2:$B$457,'各區加權風險人口'!$C$2:$T$13,4,0)*5.5)</f>
        <v>0.2249796567</v>
      </c>
      <c r="G150" s="5">
        <f>if(VLOOKUP($B$2:$B$457,'各區加權風險人口'!$C$2:$T$13,5,0)=0,0,VLOOKUP($B$2:$B$457,'依個案研判日_台北市'!$C$2:$T$13,5,0)*'各里加權風險人口'!H150/VLOOKUP($B$2:$B$457,'各區加權風險人口'!$C$2:$T$13,5,0)*5.5)</f>
        <v>1.012408455</v>
      </c>
      <c r="H150" s="5">
        <f>if(VLOOKUP($B$2:$B$457,'各區加權風險人口'!$C$2:$T$13,6,0)=0,0,VLOOKUP($B$2:$B$457,'依個案研判日_台北市'!$C$2:$T$13,6,0)*'各里加權風險人口'!I150/VLOOKUP($B$2:$B$457,'各區加權風險人口'!$C$2:$T$13,6,0)*5.5)</f>
        <v>0.3374694851</v>
      </c>
      <c r="I150" s="5">
        <f>if(VLOOKUP($B$2:$B$457,'各區加權風險人口'!$C$2:$T$13,7,0)=0,0,VLOOKUP($B$2:$B$457,'依個案研判日_台北市'!$C$2:$T$13,7,0)*'各里加權風險人口'!J150/VLOOKUP($B$2:$B$457,'各區加權風險人口'!$C$2:$T$13,7,0)*5.5)</f>
        <v>0.2249796567</v>
      </c>
      <c r="J150" s="5">
        <f>if(VLOOKUP($B$2:$B$457,'各區加權風險人口'!$C$2:$T$13,8,0)=0,0,VLOOKUP($B$2:$B$457,'依個案研判日_台北市'!$C$2:$T$13,8,0)*'各里加權風險人口'!K150/VLOOKUP($B$2:$B$457,'各區加權風險人口'!$C$2:$T$13,8,0)*5.5)</f>
        <v>0.899918627</v>
      </c>
      <c r="K150" s="5">
        <f>if(VLOOKUP($B$2:$B$457,'各區加權風險人口'!$C$2:$T$13,9,0)=0,0,VLOOKUP($B$2:$B$457,'依個案研判日_台北市'!$C$2:$T$13,9,0)*'各里加權風險人口'!L150/VLOOKUP($B$2:$B$457,'各區加權風險人口'!$C$2:$T$13,9,0)*5.5)</f>
        <v>0.899918627</v>
      </c>
      <c r="L150" s="5">
        <f>if(VLOOKUP($B$2:$B$457,'各區加權風險人口'!$C$2:$T$13,10,0)=0,0,VLOOKUP($B$2:$B$457,'依個案研判日_台北市'!$C$2:$T$13,10,0)*'各里加權風險人口'!M150/VLOOKUP($B$2:$B$457,'各區加權風險人口'!$C$2:$T$13,10,0)*5.5)</f>
        <v>0.899918627</v>
      </c>
      <c r="M150" s="5">
        <f>if(VLOOKUP($B$2:$B$457,'各區加權風險人口'!$C$2:$T$13,11,0)=0,0,VLOOKUP($B$2:$B$457,'依個案研判日_台北市'!$C$2:$T$13,11,0)*'各里加權風險人口'!N150/VLOOKUP($B$2:$B$457,'各區加權風險人口'!$C$2:$T$13,11,0)*5.5)</f>
        <v>1.124898284</v>
      </c>
      <c r="N150" s="5">
        <f>if(VLOOKUP($B$2:$B$457,'各區加權風險人口'!$C$2:$T$13,12,0)=0,0,VLOOKUP($B$2:$B$457,'依個案研判日_台北市'!$C$2:$T$13,12,0)*'各里加權風險人口'!O150/VLOOKUP($B$2:$B$457,'各區加權風險人口'!$C$2:$T$13,12,0)*5.5)</f>
        <v>1.124898284</v>
      </c>
      <c r="O150" s="5">
        <f>if(VLOOKUP($B$2:$B$457,'各區加權風險人口'!$C$2:$T$13,13,0)=0,0,VLOOKUP($B$2:$B$457,'依個案研判日_台北市'!$C$2:$T$13,13,0)*'各里加權風險人口'!P150/VLOOKUP($B$2:$B$457,'各區加權風險人口'!$C$2:$T$13,13,0)*5.5)</f>
        <v>1.124898284</v>
      </c>
      <c r="P150" s="5">
        <f>if(VLOOKUP($B$2:$B$457,'各區加權風險人口'!$C$2:$T$13,14,0)=0,0,VLOOKUP($B$2:$B$457,'依個案研判日_台北市'!$C$2:$T$13,14,0)*'各里加權風險人口'!Q150/VLOOKUP($B$2:$B$457,'各區加權風險人口'!$C$2:$T$13,14,0)*5.5)</f>
        <v>1.34987794</v>
      </c>
      <c r="Q150" s="5">
        <f>if(VLOOKUP($B$2:$B$457,'各區加權風險人口'!$C$2:$T$13,15,0)=0,0,VLOOKUP($B$2:$B$457,'依個案研判日_台北市'!$C$2:$T$13,15,0)*'各里加權風險人口'!R150/VLOOKUP($B$2:$B$457,'各區加權風險人口'!$C$2:$T$13,15,0)*5.5)</f>
        <v>1.462367769</v>
      </c>
      <c r="R150" s="5">
        <f>if(VLOOKUP($B$2:$B$457,'各區加權風險人口'!$C$2:$T$13,16,0)=0,0,VLOOKUP($B$2:$B$457,'依個案研判日_台北市'!$C$2:$T$13,16,0)*'各里加權風險人口'!S150/VLOOKUP($B$2:$B$457,'各區加權風險人口'!$C$2:$T$13,16,0)*5.5)</f>
        <v>1.237388112</v>
      </c>
      <c r="S150" s="5">
        <f>if(VLOOKUP($B$2:$B$457,'各區加權風險人口'!$C$2:$T$13,17,0)=0,0,VLOOKUP($B$2:$B$457,'依個案研判日_台北市'!$C$2:$T$13,17,0)*'各里加權風險人口'!T150/VLOOKUP($B$2:$B$457,'各區加權風險人口'!$C$2:$T$13,17,0)*5.5)</f>
        <v>1.574857597</v>
      </c>
      <c r="T150" s="5">
        <f>if(VLOOKUP($B$2:$B$457,'各區加權風險人口'!$C$2:$T$13,18,0)=0,0,VLOOKUP($B$2:$B$457,'依個案研判日_台北市'!$C$2:$T$13,18,0)*'各里加權風險人口'!U150/VLOOKUP($B$2:$B$457,'各區加權風險人口'!$C$2:$T$13,18,0)*5.5)</f>
        <v>0.4499593135</v>
      </c>
    </row>
    <row r="151">
      <c r="A151" s="3">
        <v>6.3000040023E10</v>
      </c>
      <c r="B151" s="4" t="s">
        <v>133</v>
      </c>
      <c r="C151" s="4" t="s">
        <v>156</v>
      </c>
      <c r="D151" s="5">
        <f>if(VLOOKUP($B$2:$B$457,'各區加權風險人口'!$C$2:$T$13,2,0)=0,0,VLOOKUP($B$2:$B$457,'依個案研判日_台北市'!$C$2:$T$13,2,0)*'各里加權風險人口'!E151/VLOOKUP($B$2:$B$457,'各區加權風險人口'!$C$2:$T$13,2,0)*5.5)</f>
        <v>0</v>
      </c>
      <c r="E151" s="5">
        <f>if(VLOOKUP($B$2:$B$457,'各區加權風險人口'!$C$2:$T$13,3,0)=0,0,VLOOKUP($B$2:$B$457,'依個案研判日_台北市'!$C$2:$T$13,3,0)*'各里加權風險人口'!F151/VLOOKUP($B$2:$B$457,'各區加權風險人口'!$C$2:$T$13,3,0)*5.5)</f>
        <v>0</v>
      </c>
      <c r="F151" s="5">
        <f>if(VLOOKUP($B$2:$B$457,'各區加權風險人口'!$C$2:$T$13,4,0)=0,0,VLOOKUP($B$2:$B$457,'依個案研判日_台北市'!$C$2:$T$13,4,0)*'各里加權風險人口'!G151/VLOOKUP($B$2:$B$457,'各區加權風險人口'!$C$2:$T$13,4,0)*5.5)</f>
        <v>0.2525090567</v>
      </c>
      <c r="G151" s="5">
        <f>if(VLOOKUP($B$2:$B$457,'各區加權風險人口'!$C$2:$T$13,5,0)=0,0,VLOOKUP($B$2:$B$457,'依個案研判日_台北市'!$C$2:$T$13,5,0)*'各里加權風險人口'!H151/VLOOKUP($B$2:$B$457,'各區加權風險人口'!$C$2:$T$13,5,0)*5.5)</f>
        <v>1.136290755</v>
      </c>
      <c r="H151" s="5">
        <f>if(VLOOKUP($B$2:$B$457,'各區加權風險人口'!$C$2:$T$13,6,0)=0,0,VLOOKUP($B$2:$B$457,'依個案研判日_台北市'!$C$2:$T$13,6,0)*'各里加權風險人口'!I151/VLOOKUP($B$2:$B$457,'各區加權風險人口'!$C$2:$T$13,6,0)*5.5)</f>
        <v>0.378763585</v>
      </c>
      <c r="I151" s="5">
        <f>if(VLOOKUP($B$2:$B$457,'各區加權風險人口'!$C$2:$T$13,7,0)=0,0,VLOOKUP($B$2:$B$457,'依個案研判日_台北市'!$C$2:$T$13,7,0)*'各里加權風險人口'!J151/VLOOKUP($B$2:$B$457,'各區加權風險人口'!$C$2:$T$13,7,0)*5.5)</f>
        <v>0.2525090567</v>
      </c>
      <c r="J151" s="5">
        <f>if(VLOOKUP($B$2:$B$457,'各區加權風險人口'!$C$2:$T$13,8,0)=0,0,VLOOKUP($B$2:$B$457,'依個案研判日_台北市'!$C$2:$T$13,8,0)*'各里加權風險人口'!K151/VLOOKUP($B$2:$B$457,'各區加權風險人口'!$C$2:$T$13,8,0)*5.5)</f>
        <v>1.010036227</v>
      </c>
      <c r="K151" s="5">
        <f>if(VLOOKUP($B$2:$B$457,'各區加權風險人口'!$C$2:$T$13,9,0)=0,0,VLOOKUP($B$2:$B$457,'依個案研判日_台北市'!$C$2:$T$13,9,0)*'各里加權風險人口'!L151/VLOOKUP($B$2:$B$457,'各區加權風險人口'!$C$2:$T$13,9,0)*5.5)</f>
        <v>1.010036227</v>
      </c>
      <c r="L151" s="5">
        <f>if(VLOOKUP($B$2:$B$457,'各區加權風險人口'!$C$2:$T$13,10,0)=0,0,VLOOKUP($B$2:$B$457,'依個案研判日_台北市'!$C$2:$T$13,10,0)*'各里加權風險人口'!M151/VLOOKUP($B$2:$B$457,'各區加權風險人口'!$C$2:$T$13,10,0)*5.5)</f>
        <v>1.010036227</v>
      </c>
      <c r="M151" s="5">
        <f>if(VLOOKUP($B$2:$B$457,'各區加權風險人口'!$C$2:$T$13,11,0)=0,0,VLOOKUP($B$2:$B$457,'依個案研判日_台北市'!$C$2:$T$13,11,0)*'各里加權風險人口'!N151/VLOOKUP($B$2:$B$457,'各區加權風險人口'!$C$2:$T$13,11,0)*5.5)</f>
        <v>1.262545283</v>
      </c>
      <c r="N151" s="5">
        <f>if(VLOOKUP($B$2:$B$457,'各區加權風險人口'!$C$2:$T$13,12,0)=0,0,VLOOKUP($B$2:$B$457,'依個案研判日_台北市'!$C$2:$T$13,12,0)*'各里加權風險人口'!O151/VLOOKUP($B$2:$B$457,'各區加權風險人口'!$C$2:$T$13,12,0)*5.5)</f>
        <v>1.262545283</v>
      </c>
      <c r="O151" s="5">
        <f>if(VLOOKUP($B$2:$B$457,'各區加權風險人口'!$C$2:$T$13,13,0)=0,0,VLOOKUP($B$2:$B$457,'依個案研判日_台北市'!$C$2:$T$13,13,0)*'各里加權風險人口'!P151/VLOOKUP($B$2:$B$457,'各區加權風險人口'!$C$2:$T$13,13,0)*5.5)</f>
        <v>1.262545283</v>
      </c>
      <c r="P151" s="5">
        <f>if(VLOOKUP($B$2:$B$457,'各區加權風險人口'!$C$2:$T$13,14,0)=0,0,VLOOKUP($B$2:$B$457,'依個案研判日_台北市'!$C$2:$T$13,14,0)*'各里加權風險人口'!Q151/VLOOKUP($B$2:$B$457,'各區加權風險人口'!$C$2:$T$13,14,0)*5.5)</f>
        <v>1.51505434</v>
      </c>
      <c r="Q151" s="5">
        <f>if(VLOOKUP($B$2:$B$457,'各區加權風險人口'!$C$2:$T$13,15,0)=0,0,VLOOKUP($B$2:$B$457,'依個案研判日_台北市'!$C$2:$T$13,15,0)*'各里加權風險人口'!R151/VLOOKUP($B$2:$B$457,'各區加權風險人口'!$C$2:$T$13,15,0)*5.5)</f>
        <v>1.641308868</v>
      </c>
      <c r="R151" s="5">
        <f>if(VLOOKUP($B$2:$B$457,'各區加權風險人口'!$C$2:$T$13,16,0)=0,0,VLOOKUP($B$2:$B$457,'依個案研判日_台北市'!$C$2:$T$13,16,0)*'各里加權風險人口'!S151/VLOOKUP($B$2:$B$457,'各區加權風險人口'!$C$2:$T$13,16,0)*5.5)</f>
        <v>1.388799812</v>
      </c>
      <c r="S151" s="5">
        <f>if(VLOOKUP($B$2:$B$457,'各區加權風險人口'!$C$2:$T$13,17,0)=0,0,VLOOKUP($B$2:$B$457,'依個案研判日_台北市'!$C$2:$T$13,17,0)*'各里加權風險人口'!T151/VLOOKUP($B$2:$B$457,'各區加權風險人口'!$C$2:$T$13,17,0)*5.5)</f>
        <v>1.767563397</v>
      </c>
      <c r="T151" s="5">
        <f>if(VLOOKUP($B$2:$B$457,'各區加權風險人口'!$C$2:$T$13,18,0)=0,0,VLOOKUP($B$2:$B$457,'依個案研判日_台北市'!$C$2:$T$13,18,0)*'各里加權風險人口'!U151/VLOOKUP($B$2:$B$457,'各區加權風險人口'!$C$2:$T$13,18,0)*5.5)</f>
        <v>0.5050181133</v>
      </c>
    </row>
    <row r="152">
      <c r="A152" s="3">
        <v>6.3000040024E10</v>
      </c>
      <c r="B152" s="4" t="s">
        <v>133</v>
      </c>
      <c r="C152" s="4" t="s">
        <v>157</v>
      </c>
      <c r="D152" s="5">
        <f>if(VLOOKUP($B$2:$B$457,'各區加權風險人口'!$C$2:$T$13,2,0)=0,0,VLOOKUP($B$2:$B$457,'依個案研判日_台北市'!$C$2:$T$13,2,0)*'各里加權風險人口'!E152/VLOOKUP($B$2:$B$457,'各區加權風險人口'!$C$2:$T$13,2,0)*5.5)</f>
        <v>0</v>
      </c>
      <c r="E152" s="5">
        <f>if(VLOOKUP($B$2:$B$457,'各區加權風險人口'!$C$2:$T$13,3,0)=0,0,VLOOKUP($B$2:$B$457,'依個案研判日_台北市'!$C$2:$T$13,3,0)*'各里加權風險人口'!F152/VLOOKUP($B$2:$B$457,'各區加權風險人口'!$C$2:$T$13,3,0)*5.5)</f>
        <v>0</v>
      </c>
      <c r="F152" s="5">
        <f>if(VLOOKUP($B$2:$B$457,'各區加權風險人口'!$C$2:$T$13,4,0)=0,0,VLOOKUP($B$2:$B$457,'依個案研判日_台北市'!$C$2:$T$13,4,0)*'各里加權風險人口'!G152/VLOOKUP($B$2:$B$457,'各區加權風險人口'!$C$2:$T$13,4,0)*5.5)</f>
        <v>0.3918989037</v>
      </c>
      <c r="G152" s="5">
        <f>if(VLOOKUP($B$2:$B$457,'各區加權風險人口'!$C$2:$T$13,5,0)=0,0,VLOOKUP($B$2:$B$457,'依個案研判日_台北市'!$C$2:$T$13,5,0)*'各里加權風險人口'!H152/VLOOKUP($B$2:$B$457,'各區加權風險人口'!$C$2:$T$13,5,0)*5.5)</f>
        <v>1.763545067</v>
      </c>
      <c r="H152" s="5">
        <f>if(VLOOKUP($B$2:$B$457,'各區加權風險人口'!$C$2:$T$13,6,0)=0,0,VLOOKUP($B$2:$B$457,'依個案研判日_台北市'!$C$2:$T$13,6,0)*'各里加權風險人口'!I152/VLOOKUP($B$2:$B$457,'各區加權風險人口'!$C$2:$T$13,6,0)*5.5)</f>
        <v>0.5878483555</v>
      </c>
      <c r="I152" s="5">
        <f>if(VLOOKUP($B$2:$B$457,'各區加權風險人口'!$C$2:$T$13,7,0)=0,0,VLOOKUP($B$2:$B$457,'依個案研判日_台北市'!$C$2:$T$13,7,0)*'各里加權風險人口'!J152/VLOOKUP($B$2:$B$457,'各區加權風險人口'!$C$2:$T$13,7,0)*5.5)</f>
        <v>0.3918989037</v>
      </c>
      <c r="J152" s="5">
        <f>if(VLOOKUP($B$2:$B$457,'各區加權風險人口'!$C$2:$T$13,8,0)=0,0,VLOOKUP($B$2:$B$457,'依個案研判日_台北市'!$C$2:$T$13,8,0)*'各里加權風險人口'!K152/VLOOKUP($B$2:$B$457,'各區加權風險人口'!$C$2:$T$13,8,0)*5.5)</f>
        <v>1.567595615</v>
      </c>
      <c r="K152" s="5">
        <f>if(VLOOKUP($B$2:$B$457,'各區加權風險人口'!$C$2:$T$13,9,0)=0,0,VLOOKUP($B$2:$B$457,'依個案研判日_台北市'!$C$2:$T$13,9,0)*'各里加權風險人口'!L152/VLOOKUP($B$2:$B$457,'各區加權風險人口'!$C$2:$T$13,9,0)*5.5)</f>
        <v>1.567595615</v>
      </c>
      <c r="L152" s="5">
        <f>if(VLOOKUP($B$2:$B$457,'各區加權風險人口'!$C$2:$T$13,10,0)=0,0,VLOOKUP($B$2:$B$457,'依個案研判日_台北市'!$C$2:$T$13,10,0)*'各里加權風險人口'!M152/VLOOKUP($B$2:$B$457,'各區加權風險人口'!$C$2:$T$13,10,0)*5.5)</f>
        <v>1.567595615</v>
      </c>
      <c r="M152" s="5">
        <f>if(VLOOKUP($B$2:$B$457,'各區加權風險人口'!$C$2:$T$13,11,0)=0,0,VLOOKUP($B$2:$B$457,'依個案研判日_台北市'!$C$2:$T$13,11,0)*'各里加權風險人口'!N152/VLOOKUP($B$2:$B$457,'各區加權風險人口'!$C$2:$T$13,11,0)*5.5)</f>
        <v>1.959494518</v>
      </c>
      <c r="N152" s="5">
        <f>if(VLOOKUP($B$2:$B$457,'各區加權風險人口'!$C$2:$T$13,12,0)=0,0,VLOOKUP($B$2:$B$457,'依個案研判日_台北市'!$C$2:$T$13,12,0)*'各里加權風險人口'!O152/VLOOKUP($B$2:$B$457,'各區加權風險人口'!$C$2:$T$13,12,0)*5.5)</f>
        <v>1.959494518</v>
      </c>
      <c r="O152" s="5">
        <f>if(VLOOKUP($B$2:$B$457,'各區加權風險人口'!$C$2:$T$13,13,0)=0,0,VLOOKUP($B$2:$B$457,'依個案研判日_台北市'!$C$2:$T$13,13,0)*'各里加權風險人口'!P152/VLOOKUP($B$2:$B$457,'各區加權風險人口'!$C$2:$T$13,13,0)*5.5)</f>
        <v>1.959494518</v>
      </c>
      <c r="P152" s="5">
        <f>if(VLOOKUP($B$2:$B$457,'各區加權風險人口'!$C$2:$T$13,14,0)=0,0,VLOOKUP($B$2:$B$457,'依個案研判日_台北市'!$C$2:$T$13,14,0)*'各里加權風險人口'!Q152/VLOOKUP($B$2:$B$457,'各區加權風險人口'!$C$2:$T$13,14,0)*5.5)</f>
        <v>2.351393422</v>
      </c>
      <c r="Q152" s="5">
        <f>if(VLOOKUP($B$2:$B$457,'各區加權風險人口'!$C$2:$T$13,15,0)=0,0,VLOOKUP($B$2:$B$457,'依個案研判日_台北市'!$C$2:$T$13,15,0)*'各里加權風險人口'!R152/VLOOKUP($B$2:$B$457,'各區加權風險人口'!$C$2:$T$13,15,0)*5.5)</f>
        <v>2.547342874</v>
      </c>
      <c r="R152" s="5">
        <f>if(VLOOKUP($B$2:$B$457,'各區加權風險人口'!$C$2:$T$13,16,0)=0,0,VLOOKUP($B$2:$B$457,'依個案研判日_台北市'!$C$2:$T$13,16,0)*'各里加權風險人口'!S152/VLOOKUP($B$2:$B$457,'各區加權風險人口'!$C$2:$T$13,16,0)*5.5)</f>
        <v>2.15544397</v>
      </c>
      <c r="S152" s="5">
        <f>if(VLOOKUP($B$2:$B$457,'各區加權風險人口'!$C$2:$T$13,17,0)=0,0,VLOOKUP($B$2:$B$457,'依個案研判日_台北市'!$C$2:$T$13,17,0)*'各里加權風險人口'!T152/VLOOKUP($B$2:$B$457,'各區加權風險人口'!$C$2:$T$13,17,0)*5.5)</f>
        <v>2.743292326</v>
      </c>
      <c r="T152" s="5">
        <f>if(VLOOKUP($B$2:$B$457,'各區加權風險人口'!$C$2:$T$13,18,0)=0,0,VLOOKUP($B$2:$B$457,'依個案研判日_台北市'!$C$2:$T$13,18,0)*'各里加權風險人口'!U152/VLOOKUP($B$2:$B$457,'各區加權風險人口'!$C$2:$T$13,18,0)*5.5)</f>
        <v>0.7837978074</v>
      </c>
    </row>
    <row r="153">
      <c r="A153" s="3">
        <v>6.3000040025E10</v>
      </c>
      <c r="B153" s="4" t="s">
        <v>133</v>
      </c>
      <c r="C153" s="4" t="s">
        <v>158</v>
      </c>
      <c r="D153" s="5">
        <f>if(VLOOKUP($B$2:$B$457,'各區加權風險人口'!$C$2:$T$13,2,0)=0,0,VLOOKUP($B$2:$B$457,'依個案研判日_台北市'!$C$2:$T$13,2,0)*'各里加權風險人口'!E153/VLOOKUP($B$2:$B$457,'各區加權風險人口'!$C$2:$T$13,2,0)*5.5)</f>
        <v>0</v>
      </c>
      <c r="E153" s="5">
        <f>if(VLOOKUP($B$2:$B$457,'各區加權風險人口'!$C$2:$T$13,3,0)=0,0,VLOOKUP($B$2:$B$457,'依個案研判日_台北市'!$C$2:$T$13,3,0)*'各里加權風險人口'!F153/VLOOKUP($B$2:$B$457,'各區加權風險人口'!$C$2:$T$13,3,0)*5.5)</f>
        <v>0</v>
      </c>
      <c r="F153" s="5">
        <f>if(VLOOKUP($B$2:$B$457,'各區加權風險人口'!$C$2:$T$13,4,0)=0,0,VLOOKUP($B$2:$B$457,'依個案研判日_台北市'!$C$2:$T$13,4,0)*'各里加權風險人口'!G153/VLOOKUP($B$2:$B$457,'各區加權風險人口'!$C$2:$T$13,4,0)*5.5)</f>
        <v>0.3857370462</v>
      </c>
      <c r="G153" s="5">
        <f>if(VLOOKUP($B$2:$B$457,'各區加權風險人口'!$C$2:$T$13,5,0)=0,0,VLOOKUP($B$2:$B$457,'依個案研判日_台北市'!$C$2:$T$13,5,0)*'各里加權風險人口'!H153/VLOOKUP($B$2:$B$457,'各區加權風險人口'!$C$2:$T$13,5,0)*5.5)</f>
        <v>1.735816708</v>
      </c>
      <c r="H153" s="5">
        <f>if(VLOOKUP($B$2:$B$457,'各區加權風險人口'!$C$2:$T$13,6,0)=0,0,VLOOKUP($B$2:$B$457,'依個案研判日_台北市'!$C$2:$T$13,6,0)*'各里加權風險人口'!I153/VLOOKUP($B$2:$B$457,'各區加權風險人口'!$C$2:$T$13,6,0)*5.5)</f>
        <v>0.5786055694</v>
      </c>
      <c r="I153" s="5">
        <f>if(VLOOKUP($B$2:$B$457,'各區加權風險人口'!$C$2:$T$13,7,0)=0,0,VLOOKUP($B$2:$B$457,'依個案研判日_台北市'!$C$2:$T$13,7,0)*'各里加權風險人口'!J153/VLOOKUP($B$2:$B$457,'各區加權風險人口'!$C$2:$T$13,7,0)*5.5)</f>
        <v>0.3857370462</v>
      </c>
      <c r="J153" s="5">
        <f>if(VLOOKUP($B$2:$B$457,'各區加權風險人口'!$C$2:$T$13,8,0)=0,0,VLOOKUP($B$2:$B$457,'依個案研判日_台北市'!$C$2:$T$13,8,0)*'各里加權風險人口'!K153/VLOOKUP($B$2:$B$457,'各區加權風險人口'!$C$2:$T$13,8,0)*5.5)</f>
        <v>1.542948185</v>
      </c>
      <c r="K153" s="5">
        <f>if(VLOOKUP($B$2:$B$457,'各區加權風險人口'!$C$2:$T$13,9,0)=0,0,VLOOKUP($B$2:$B$457,'依個案研判日_台北市'!$C$2:$T$13,9,0)*'各里加權風險人口'!L153/VLOOKUP($B$2:$B$457,'各區加權風險人口'!$C$2:$T$13,9,0)*5.5)</f>
        <v>1.542948185</v>
      </c>
      <c r="L153" s="5">
        <f>if(VLOOKUP($B$2:$B$457,'各區加權風險人口'!$C$2:$T$13,10,0)=0,0,VLOOKUP($B$2:$B$457,'依個案研判日_台北市'!$C$2:$T$13,10,0)*'各里加權風險人口'!M153/VLOOKUP($B$2:$B$457,'各區加權風險人口'!$C$2:$T$13,10,0)*5.5)</f>
        <v>1.542948185</v>
      </c>
      <c r="M153" s="5">
        <f>if(VLOOKUP($B$2:$B$457,'各區加權風險人口'!$C$2:$T$13,11,0)=0,0,VLOOKUP($B$2:$B$457,'依個案研判日_台北市'!$C$2:$T$13,11,0)*'各里加權風險人口'!N153/VLOOKUP($B$2:$B$457,'各區加權風險人口'!$C$2:$T$13,11,0)*5.5)</f>
        <v>1.928685231</v>
      </c>
      <c r="N153" s="5">
        <f>if(VLOOKUP($B$2:$B$457,'各區加權風險人口'!$C$2:$T$13,12,0)=0,0,VLOOKUP($B$2:$B$457,'依個案研判日_台北市'!$C$2:$T$13,12,0)*'各里加權風險人口'!O153/VLOOKUP($B$2:$B$457,'各區加權風險人口'!$C$2:$T$13,12,0)*5.5)</f>
        <v>1.928685231</v>
      </c>
      <c r="O153" s="5">
        <f>if(VLOOKUP($B$2:$B$457,'各區加權風險人口'!$C$2:$T$13,13,0)=0,0,VLOOKUP($B$2:$B$457,'依個案研判日_台北市'!$C$2:$T$13,13,0)*'各里加權風險人口'!P153/VLOOKUP($B$2:$B$457,'各區加權風險人口'!$C$2:$T$13,13,0)*5.5)</f>
        <v>1.928685231</v>
      </c>
      <c r="P153" s="5">
        <f>if(VLOOKUP($B$2:$B$457,'各區加權風險人口'!$C$2:$T$13,14,0)=0,0,VLOOKUP($B$2:$B$457,'依個案研判日_台北市'!$C$2:$T$13,14,0)*'各里加權風險人口'!Q153/VLOOKUP($B$2:$B$457,'各區加權風險人口'!$C$2:$T$13,14,0)*5.5)</f>
        <v>2.314422277</v>
      </c>
      <c r="Q153" s="5">
        <f>if(VLOOKUP($B$2:$B$457,'各區加權風險人口'!$C$2:$T$13,15,0)=0,0,VLOOKUP($B$2:$B$457,'依個案研判日_台北市'!$C$2:$T$13,15,0)*'各里加權風險人口'!R153/VLOOKUP($B$2:$B$457,'各區加權風險人口'!$C$2:$T$13,15,0)*5.5)</f>
        <v>2.507290801</v>
      </c>
      <c r="R153" s="5">
        <f>if(VLOOKUP($B$2:$B$457,'各區加權風險人口'!$C$2:$T$13,16,0)=0,0,VLOOKUP($B$2:$B$457,'依個案研判日_台北市'!$C$2:$T$13,16,0)*'各里加權風險人口'!S153/VLOOKUP($B$2:$B$457,'各區加權風險人口'!$C$2:$T$13,16,0)*5.5)</f>
        <v>2.121553754</v>
      </c>
      <c r="S153" s="5">
        <f>if(VLOOKUP($B$2:$B$457,'各區加權風險人口'!$C$2:$T$13,17,0)=0,0,VLOOKUP($B$2:$B$457,'依個案研判日_台北市'!$C$2:$T$13,17,0)*'各里加權風險人口'!T153/VLOOKUP($B$2:$B$457,'各區加權風險人口'!$C$2:$T$13,17,0)*5.5)</f>
        <v>2.700159324</v>
      </c>
      <c r="T153" s="5">
        <f>if(VLOOKUP($B$2:$B$457,'各區加權風險人口'!$C$2:$T$13,18,0)=0,0,VLOOKUP($B$2:$B$457,'依個案研判日_台北市'!$C$2:$T$13,18,0)*'各里加權風險人口'!U153/VLOOKUP($B$2:$B$457,'各區加權風險人口'!$C$2:$T$13,18,0)*5.5)</f>
        <v>0.7714740925</v>
      </c>
    </row>
    <row r="154">
      <c r="A154" s="3">
        <v>6.3000040026E10</v>
      </c>
      <c r="B154" s="4" t="s">
        <v>133</v>
      </c>
      <c r="C154" s="4" t="s">
        <v>159</v>
      </c>
      <c r="D154" s="5">
        <f>if(VLOOKUP($B$2:$B$457,'各區加權風險人口'!$C$2:$T$13,2,0)=0,0,VLOOKUP($B$2:$B$457,'依個案研判日_台北市'!$C$2:$T$13,2,0)*'各里加權風險人口'!E154/VLOOKUP($B$2:$B$457,'各區加權風險人口'!$C$2:$T$13,2,0)*5.5)</f>
        <v>0</v>
      </c>
      <c r="E154" s="5">
        <f>if(VLOOKUP($B$2:$B$457,'各區加權風險人口'!$C$2:$T$13,3,0)=0,0,VLOOKUP($B$2:$B$457,'依個案研判日_台北市'!$C$2:$T$13,3,0)*'各里加權風險人口'!F154/VLOOKUP($B$2:$B$457,'各區加權風險人口'!$C$2:$T$13,3,0)*5.5)</f>
        <v>0</v>
      </c>
      <c r="F154" s="5">
        <f>if(VLOOKUP($B$2:$B$457,'各區加權風險人口'!$C$2:$T$13,4,0)=0,0,VLOOKUP($B$2:$B$457,'依個案研判日_台北市'!$C$2:$T$13,4,0)*'各里加權風險人口'!G154/VLOOKUP($B$2:$B$457,'各區加權風險人口'!$C$2:$T$13,4,0)*5.5)</f>
        <v>0.1919702294</v>
      </c>
      <c r="G154" s="5">
        <f>if(VLOOKUP($B$2:$B$457,'各區加權風險人口'!$C$2:$T$13,5,0)=0,0,VLOOKUP($B$2:$B$457,'依個案研判日_台北市'!$C$2:$T$13,5,0)*'各里加權風險人口'!H154/VLOOKUP($B$2:$B$457,'各區加權風險人口'!$C$2:$T$13,5,0)*5.5)</f>
        <v>0.8638660321</v>
      </c>
      <c r="H154" s="5">
        <f>if(VLOOKUP($B$2:$B$457,'各區加權風險人口'!$C$2:$T$13,6,0)=0,0,VLOOKUP($B$2:$B$457,'依個案研判日_台北市'!$C$2:$T$13,6,0)*'各里加權風險人口'!I154/VLOOKUP($B$2:$B$457,'各區加權風險人口'!$C$2:$T$13,6,0)*5.5)</f>
        <v>0.287955344</v>
      </c>
      <c r="I154" s="5">
        <f>if(VLOOKUP($B$2:$B$457,'各區加權風險人口'!$C$2:$T$13,7,0)=0,0,VLOOKUP($B$2:$B$457,'依個案研判日_台北市'!$C$2:$T$13,7,0)*'各里加權風險人口'!J154/VLOOKUP($B$2:$B$457,'各區加權風險人口'!$C$2:$T$13,7,0)*5.5)</f>
        <v>0.1919702294</v>
      </c>
      <c r="J154" s="5">
        <f>if(VLOOKUP($B$2:$B$457,'各區加權風險人口'!$C$2:$T$13,8,0)=0,0,VLOOKUP($B$2:$B$457,'依個案研判日_台北市'!$C$2:$T$13,8,0)*'各里加權風險人口'!K154/VLOOKUP($B$2:$B$457,'各區加權風險人口'!$C$2:$T$13,8,0)*5.5)</f>
        <v>0.7678809174</v>
      </c>
      <c r="K154" s="5">
        <f>if(VLOOKUP($B$2:$B$457,'各區加權風險人口'!$C$2:$T$13,9,0)=0,0,VLOOKUP($B$2:$B$457,'依個案研判日_台北市'!$C$2:$T$13,9,0)*'各里加權風險人口'!L154/VLOOKUP($B$2:$B$457,'各區加權風險人口'!$C$2:$T$13,9,0)*5.5)</f>
        <v>0.7678809174</v>
      </c>
      <c r="L154" s="5">
        <f>if(VLOOKUP($B$2:$B$457,'各區加權風險人口'!$C$2:$T$13,10,0)=0,0,VLOOKUP($B$2:$B$457,'依個案研判日_台北市'!$C$2:$T$13,10,0)*'各里加權風險人口'!M154/VLOOKUP($B$2:$B$457,'各區加權風險人口'!$C$2:$T$13,10,0)*5.5)</f>
        <v>0.7678809174</v>
      </c>
      <c r="M154" s="5">
        <f>if(VLOOKUP($B$2:$B$457,'各區加權風險人口'!$C$2:$T$13,11,0)=0,0,VLOOKUP($B$2:$B$457,'依個案研判日_台北市'!$C$2:$T$13,11,0)*'各里加權風險人口'!N154/VLOOKUP($B$2:$B$457,'各區加權風險人口'!$C$2:$T$13,11,0)*5.5)</f>
        <v>0.9598511468</v>
      </c>
      <c r="N154" s="5">
        <f>if(VLOOKUP($B$2:$B$457,'各區加權風險人口'!$C$2:$T$13,12,0)=0,0,VLOOKUP($B$2:$B$457,'依個案研判日_台北市'!$C$2:$T$13,12,0)*'各里加權風險人口'!O154/VLOOKUP($B$2:$B$457,'各區加權風險人口'!$C$2:$T$13,12,0)*5.5)</f>
        <v>0.9598511468</v>
      </c>
      <c r="O154" s="5">
        <f>if(VLOOKUP($B$2:$B$457,'各區加權風險人口'!$C$2:$T$13,13,0)=0,0,VLOOKUP($B$2:$B$457,'依個案研判日_台北市'!$C$2:$T$13,13,0)*'各里加權風險人口'!P154/VLOOKUP($B$2:$B$457,'各區加權風險人口'!$C$2:$T$13,13,0)*5.5)</f>
        <v>0.9598511468</v>
      </c>
      <c r="P154" s="5">
        <f>if(VLOOKUP($B$2:$B$457,'各區加權風險人口'!$C$2:$T$13,14,0)=0,0,VLOOKUP($B$2:$B$457,'依個案研判日_台北市'!$C$2:$T$13,14,0)*'各里加權風險人口'!Q154/VLOOKUP($B$2:$B$457,'各區加權風險人口'!$C$2:$T$13,14,0)*5.5)</f>
        <v>1.151821376</v>
      </c>
      <c r="Q154" s="5">
        <f>if(VLOOKUP($B$2:$B$457,'各區加權風險人口'!$C$2:$T$13,15,0)=0,0,VLOOKUP($B$2:$B$457,'依個案研判日_台北市'!$C$2:$T$13,15,0)*'各里加權風險人口'!R154/VLOOKUP($B$2:$B$457,'各區加權風險人口'!$C$2:$T$13,15,0)*5.5)</f>
        <v>1.247806491</v>
      </c>
      <c r="R154" s="5">
        <f>if(VLOOKUP($B$2:$B$457,'各區加權風險人口'!$C$2:$T$13,16,0)=0,0,VLOOKUP($B$2:$B$457,'依個案研判日_台北市'!$C$2:$T$13,16,0)*'各里加權風險人口'!S154/VLOOKUP($B$2:$B$457,'各區加權風險人口'!$C$2:$T$13,16,0)*5.5)</f>
        <v>1.055836261</v>
      </c>
      <c r="S154" s="5">
        <f>if(VLOOKUP($B$2:$B$457,'各區加權風險人口'!$C$2:$T$13,17,0)=0,0,VLOOKUP($B$2:$B$457,'依個案研判日_台北市'!$C$2:$T$13,17,0)*'各里加權風險人口'!T154/VLOOKUP($B$2:$B$457,'各區加權風險人口'!$C$2:$T$13,17,0)*5.5)</f>
        <v>1.343791606</v>
      </c>
      <c r="T154" s="5">
        <f>if(VLOOKUP($B$2:$B$457,'各區加權風險人口'!$C$2:$T$13,18,0)=0,0,VLOOKUP($B$2:$B$457,'依個案研判日_台北市'!$C$2:$T$13,18,0)*'各里加權風險人口'!U154/VLOOKUP($B$2:$B$457,'各區加權風險人口'!$C$2:$T$13,18,0)*5.5)</f>
        <v>0.3839404587</v>
      </c>
    </row>
    <row r="155">
      <c r="A155" s="3">
        <v>6.3000040027E10</v>
      </c>
      <c r="B155" s="4" t="s">
        <v>133</v>
      </c>
      <c r="C155" s="4" t="s">
        <v>160</v>
      </c>
      <c r="D155" s="5">
        <f>if(VLOOKUP($B$2:$B$457,'各區加權風險人口'!$C$2:$T$13,2,0)=0,0,VLOOKUP($B$2:$B$457,'依個案研判日_台北市'!$C$2:$T$13,2,0)*'各里加權風險人口'!E155/VLOOKUP($B$2:$B$457,'各區加權風險人口'!$C$2:$T$13,2,0)*5.5)</f>
        <v>0</v>
      </c>
      <c r="E155" s="5">
        <f>if(VLOOKUP($B$2:$B$457,'各區加權風險人口'!$C$2:$T$13,3,0)=0,0,VLOOKUP($B$2:$B$457,'依個案研判日_台北市'!$C$2:$T$13,3,0)*'各里加權風險人口'!F155/VLOOKUP($B$2:$B$457,'各區加權風險人口'!$C$2:$T$13,3,0)*5.5)</f>
        <v>0</v>
      </c>
      <c r="F155" s="5">
        <f>if(VLOOKUP($B$2:$B$457,'各區加權風險人口'!$C$2:$T$13,4,0)=0,0,VLOOKUP($B$2:$B$457,'依個案研判日_台北市'!$C$2:$T$13,4,0)*'各里加權風險人口'!G155/VLOOKUP($B$2:$B$457,'各區加權風險人口'!$C$2:$T$13,4,0)*5.5)</f>
        <v>0.3586440788</v>
      </c>
      <c r="G155" s="5">
        <f>if(VLOOKUP($B$2:$B$457,'各區加權風險人口'!$C$2:$T$13,5,0)=0,0,VLOOKUP($B$2:$B$457,'依個案研判日_台北市'!$C$2:$T$13,5,0)*'各里加權風險人口'!H155/VLOOKUP($B$2:$B$457,'各區加權風險人口'!$C$2:$T$13,5,0)*5.5)</f>
        <v>1.613898354</v>
      </c>
      <c r="H155" s="5">
        <f>if(VLOOKUP($B$2:$B$457,'各區加權風險人口'!$C$2:$T$13,6,0)=0,0,VLOOKUP($B$2:$B$457,'依個案研判日_台北市'!$C$2:$T$13,6,0)*'各里加權風險人口'!I155/VLOOKUP($B$2:$B$457,'各區加權風險人口'!$C$2:$T$13,6,0)*5.5)</f>
        <v>0.5379661181</v>
      </c>
      <c r="I155" s="5">
        <f>if(VLOOKUP($B$2:$B$457,'各區加權風險人口'!$C$2:$T$13,7,0)=0,0,VLOOKUP($B$2:$B$457,'依個案研判日_台北市'!$C$2:$T$13,7,0)*'各里加權風險人口'!J155/VLOOKUP($B$2:$B$457,'各區加權風險人口'!$C$2:$T$13,7,0)*5.5)</f>
        <v>0.3586440788</v>
      </c>
      <c r="J155" s="5">
        <f>if(VLOOKUP($B$2:$B$457,'各區加權風險人口'!$C$2:$T$13,8,0)=0,0,VLOOKUP($B$2:$B$457,'依個案研判日_台北市'!$C$2:$T$13,8,0)*'各里加權風險人口'!K155/VLOOKUP($B$2:$B$457,'各區加權風險人口'!$C$2:$T$13,8,0)*5.5)</f>
        <v>1.434576315</v>
      </c>
      <c r="K155" s="5">
        <f>if(VLOOKUP($B$2:$B$457,'各區加權風險人口'!$C$2:$T$13,9,0)=0,0,VLOOKUP($B$2:$B$457,'依個案研判日_台北市'!$C$2:$T$13,9,0)*'各里加權風險人口'!L155/VLOOKUP($B$2:$B$457,'各區加權風險人口'!$C$2:$T$13,9,0)*5.5)</f>
        <v>1.434576315</v>
      </c>
      <c r="L155" s="5">
        <f>if(VLOOKUP($B$2:$B$457,'各區加權風險人口'!$C$2:$T$13,10,0)=0,0,VLOOKUP($B$2:$B$457,'依個案研判日_台北市'!$C$2:$T$13,10,0)*'各里加權風險人口'!M155/VLOOKUP($B$2:$B$457,'各區加權風險人口'!$C$2:$T$13,10,0)*5.5)</f>
        <v>1.434576315</v>
      </c>
      <c r="M155" s="5">
        <f>if(VLOOKUP($B$2:$B$457,'各區加權風險人口'!$C$2:$T$13,11,0)=0,0,VLOOKUP($B$2:$B$457,'依個案研判日_台北市'!$C$2:$T$13,11,0)*'各里加權風險人口'!N155/VLOOKUP($B$2:$B$457,'各區加權風險人口'!$C$2:$T$13,11,0)*5.5)</f>
        <v>1.793220394</v>
      </c>
      <c r="N155" s="5">
        <f>if(VLOOKUP($B$2:$B$457,'各區加權風險人口'!$C$2:$T$13,12,0)=0,0,VLOOKUP($B$2:$B$457,'依個案研判日_台北市'!$C$2:$T$13,12,0)*'各里加權風險人口'!O155/VLOOKUP($B$2:$B$457,'各區加權風險人口'!$C$2:$T$13,12,0)*5.5)</f>
        <v>1.793220394</v>
      </c>
      <c r="O155" s="5">
        <f>if(VLOOKUP($B$2:$B$457,'各區加權風險人口'!$C$2:$T$13,13,0)=0,0,VLOOKUP($B$2:$B$457,'依個案研判日_台北市'!$C$2:$T$13,13,0)*'各里加權風險人口'!P155/VLOOKUP($B$2:$B$457,'各區加權風險人口'!$C$2:$T$13,13,0)*5.5)</f>
        <v>1.793220394</v>
      </c>
      <c r="P155" s="5">
        <f>if(VLOOKUP($B$2:$B$457,'各區加權風險人口'!$C$2:$T$13,14,0)=0,0,VLOOKUP($B$2:$B$457,'依個案研判日_台北市'!$C$2:$T$13,14,0)*'各里加權風險人口'!Q155/VLOOKUP($B$2:$B$457,'各區加權風險人口'!$C$2:$T$13,14,0)*5.5)</f>
        <v>2.151864473</v>
      </c>
      <c r="Q155" s="5">
        <f>if(VLOOKUP($B$2:$B$457,'各區加權風險人口'!$C$2:$T$13,15,0)=0,0,VLOOKUP($B$2:$B$457,'依個案研判日_台北市'!$C$2:$T$13,15,0)*'各里加權風險人口'!R155/VLOOKUP($B$2:$B$457,'各區加權風險人口'!$C$2:$T$13,15,0)*5.5)</f>
        <v>2.331186512</v>
      </c>
      <c r="R155" s="5">
        <f>if(VLOOKUP($B$2:$B$457,'各區加權風險人口'!$C$2:$T$13,16,0)=0,0,VLOOKUP($B$2:$B$457,'依個案研判日_台北市'!$C$2:$T$13,16,0)*'各里加權風險人口'!S155/VLOOKUP($B$2:$B$457,'各區加權風險人口'!$C$2:$T$13,16,0)*5.5)</f>
        <v>1.972542433</v>
      </c>
      <c r="S155" s="5">
        <f>if(VLOOKUP($B$2:$B$457,'各區加權風險人口'!$C$2:$T$13,17,0)=0,0,VLOOKUP($B$2:$B$457,'依個案研判日_台北市'!$C$2:$T$13,17,0)*'各里加權風險人口'!T155/VLOOKUP($B$2:$B$457,'各區加權風險人口'!$C$2:$T$13,17,0)*5.5)</f>
        <v>2.510508551</v>
      </c>
      <c r="T155" s="5">
        <f>if(VLOOKUP($B$2:$B$457,'各區加權風險人口'!$C$2:$T$13,18,0)=0,0,VLOOKUP($B$2:$B$457,'依個案研判日_台北市'!$C$2:$T$13,18,0)*'各里加權風險人口'!U155/VLOOKUP($B$2:$B$457,'各區加權風險人口'!$C$2:$T$13,18,0)*5.5)</f>
        <v>0.7172881575</v>
      </c>
    </row>
    <row r="156">
      <c r="A156" s="3">
        <v>6.3000040028E10</v>
      </c>
      <c r="B156" s="4" t="s">
        <v>133</v>
      </c>
      <c r="C156" s="4" t="s">
        <v>161</v>
      </c>
      <c r="D156" s="5">
        <f>if(VLOOKUP($B$2:$B$457,'各區加權風險人口'!$C$2:$T$13,2,0)=0,0,VLOOKUP($B$2:$B$457,'依個案研判日_台北市'!$C$2:$T$13,2,0)*'各里加權風險人口'!E156/VLOOKUP($B$2:$B$457,'各區加權風險人口'!$C$2:$T$13,2,0)*5.5)</f>
        <v>0</v>
      </c>
      <c r="E156" s="5">
        <f>if(VLOOKUP($B$2:$B$457,'各區加權風險人口'!$C$2:$T$13,3,0)=0,0,VLOOKUP($B$2:$B$457,'依個案研判日_台北市'!$C$2:$T$13,3,0)*'各里加權風險人口'!F156/VLOOKUP($B$2:$B$457,'各區加權風險人口'!$C$2:$T$13,3,0)*5.5)</f>
        <v>0</v>
      </c>
      <c r="F156" s="5">
        <f>if(VLOOKUP($B$2:$B$457,'各區加權風險人口'!$C$2:$T$13,4,0)=0,0,VLOOKUP($B$2:$B$457,'依個案研判日_台北市'!$C$2:$T$13,4,0)*'各里加權風險人口'!G156/VLOOKUP($B$2:$B$457,'各區加權風險人口'!$C$2:$T$13,4,0)*5.5)</f>
        <v>0.3317147102</v>
      </c>
      <c r="G156" s="5">
        <f>if(VLOOKUP($B$2:$B$457,'各區加權風險人口'!$C$2:$T$13,5,0)=0,0,VLOOKUP($B$2:$B$457,'依個案研判日_台北市'!$C$2:$T$13,5,0)*'各里加權風險人口'!H156/VLOOKUP($B$2:$B$457,'各區加權風險人口'!$C$2:$T$13,5,0)*5.5)</f>
        <v>1.492716196</v>
      </c>
      <c r="H156" s="5">
        <f>if(VLOOKUP($B$2:$B$457,'各區加權風險人口'!$C$2:$T$13,6,0)=0,0,VLOOKUP($B$2:$B$457,'依個案研判日_台北市'!$C$2:$T$13,6,0)*'各里加權風險人口'!I156/VLOOKUP($B$2:$B$457,'各區加權風險人口'!$C$2:$T$13,6,0)*5.5)</f>
        <v>0.4975720653</v>
      </c>
      <c r="I156" s="5">
        <f>if(VLOOKUP($B$2:$B$457,'各區加權風險人口'!$C$2:$T$13,7,0)=0,0,VLOOKUP($B$2:$B$457,'依個案研判日_台北市'!$C$2:$T$13,7,0)*'各里加權風險人口'!J156/VLOOKUP($B$2:$B$457,'各區加權風險人口'!$C$2:$T$13,7,0)*5.5)</f>
        <v>0.3317147102</v>
      </c>
      <c r="J156" s="5">
        <f>if(VLOOKUP($B$2:$B$457,'各區加權風險人口'!$C$2:$T$13,8,0)=0,0,VLOOKUP($B$2:$B$457,'依個案研判日_台北市'!$C$2:$T$13,8,0)*'各里加權風險人口'!K156/VLOOKUP($B$2:$B$457,'各區加權風險人口'!$C$2:$T$13,8,0)*5.5)</f>
        <v>1.326858841</v>
      </c>
      <c r="K156" s="5">
        <f>if(VLOOKUP($B$2:$B$457,'各區加權風險人口'!$C$2:$T$13,9,0)=0,0,VLOOKUP($B$2:$B$457,'依個案研判日_台北市'!$C$2:$T$13,9,0)*'各里加權風險人口'!L156/VLOOKUP($B$2:$B$457,'各區加權風險人口'!$C$2:$T$13,9,0)*5.5)</f>
        <v>1.326858841</v>
      </c>
      <c r="L156" s="5">
        <f>if(VLOOKUP($B$2:$B$457,'各區加權風險人口'!$C$2:$T$13,10,0)=0,0,VLOOKUP($B$2:$B$457,'依個案研判日_台北市'!$C$2:$T$13,10,0)*'各里加權風險人口'!M156/VLOOKUP($B$2:$B$457,'各區加權風險人口'!$C$2:$T$13,10,0)*5.5)</f>
        <v>1.326858841</v>
      </c>
      <c r="M156" s="5">
        <f>if(VLOOKUP($B$2:$B$457,'各區加權風險人口'!$C$2:$T$13,11,0)=0,0,VLOOKUP($B$2:$B$457,'依個案研判日_台北市'!$C$2:$T$13,11,0)*'各里加權風險人口'!N156/VLOOKUP($B$2:$B$457,'各區加權風險人口'!$C$2:$T$13,11,0)*5.5)</f>
        <v>1.658573551</v>
      </c>
      <c r="N156" s="5">
        <f>if(VLOOKUP($B$2:$B$457,'各區加權風險人口'!$C$2:$T$13,12,0)=0,0,VLOOKUP($B$2:$B$457,'依個案研判日_台北市'!$C$2:$T$13,12,0)*'各里加權風險人口'!O156/VLOOKUP($B$2:$B$457,'各區加權風險人口'!$C$2:$T$13,12,0)*5.5)</f>
        <v>1.658573551</v>
      </c>
      <c r="O156" s="5">
        <f>if(VLOOKUP($B$2:$B$457,'各區加權風險人口'!$C$2:$T$13,13,0)=0,0,VLOOKUP($B$2:$B$457,'依個案研判日_台北市'!$C$2:$T$13,13,0)*'各里加權風險人口'!P156/VLOOKUP($B$2:$B$457,'各區加權風險人口'!$C$2:$T$13,13,0)*5.5)</f>
        <v>1.658573551</v>
      </c>
      <c r="P156" s="5">
        <f>if(VLOOKUP($B$2:$B$457,'各區加權風險人口'!$C$2:$T$13,14,0)=0,0,VLOOKUP($B$2:$B$457,'依個案研判日_台北市'!$C$2:$T$13,14,0)*'各里加權風險人口'!Q156/VLOOKUP($B$2:$B$457,'各區加權風險人口'!$C$2:$T$13,14,0)*5.5)</f>
        <v>1.990288261</v>
      </c>
      <c r="Q156" s="5">
        <f>if(VLOOKUP($B$2:$B$457,'各區加權風險人口'!$C$2:$T$13,15,0)=0,0,VLOOKUP($B$2:$B$457,'依個案研判日_台北市'!$C$2:$T$13,15,0)*'各里加權風險人口'!R156/VLOOKUP($B$2:$B$457,'各區加權風險人口'!$C$2:$T$13,15,0)*5.5)</f>
        <v>2.156145616</v>
      </c>
      <c r="R156" s="5">
        <f>if(VLOOKUP($B$2:$B$457,'各區加權風險人口'!$C$2:$T$13,16,0)=0,0,VLOOKUP($B$2:$B$457,'依個案研判日_台北市'!$C$2:$T$13,16,0)*'各里加權風險人口'!S156/VLOOKUP($B$2:$B$457,'各區加權風險人口'!$C$2:$T$13,16,0)*5.5)</f>
        <v>1.824430906</v>
      </c>
      <c r="S156" s="5">
        <f>if(VLOOKUP($B$2:$B$457,'各區加權風險人口'!$C$2:$T$13,17,0)=0,0,VLOOKUP($B$2:$B$457,'依個案研判日_台北市'!$C$2:$T$13,17,0)*'各里加權風險人口'!T156/VLOOKUP($B$2:$B$457,'各區加權風險人口'!$C$2:$T$13,17,0)*5.5)</f>
        <v>2.322002972</v>
      </c>
      <c r="T156" s="5">
        <f>if(VLOOKUP($B$2:$B$457,'各區加權風險人口'!$C$2:$T$13,18,0)=0,0,VLOOKUP($B$2:$B$457,'依個案研判日_台北市'!$C$2:$T$13,18,0)*'各里加權風險人口'!U156/VLOOKUP($B$2:$B$457,'各區加權風險人口'!$C$2:$T$13,18,0)*5.5)</f>
        <v>0.6634294205</v>
      </c>
    </row>
    <row r="157">
      <c r="A157" s="3">
        <v>6.3000040029E10</v>
      </c>
      <c r="B157" s="4" t="s">
        <v>133</v>
      </c>
      <c r="C157" s="4" t="s">
        <v>162</v>
      </c>
      <c r="D157" s="5">
        <f>if(VLOOKUP($B$2:$B$457,'各區加權風險人口'!$C$2:$T$13,2,0)=0,0,VLOOKUP($B$2:$B$457,'依個案研判日_台北市'!$C$2:$T$13,2,0)*'各里加權風險人口'!E157/VLOOKUP($B$2:$B$457,'各區加權風險人口'!$C$2:$T$13,2,0)*5.5)</f>
        <v>0</v>
      </c>
      <c r="E157" s="5">
        <f>if(VLOOKUP($B$2:$B$457,'各區加權風險人口'!$C$2:$T$13,3,0)=0,0,VLOOKUP($B$2:$B$457,'依個案研判日_台北市'!$C$2:$T$13,3,0)*'各里加權風險人口'!F157/VLOOKUP($B$2:$B$457,'各區加權風險人口'!$C$2:$T$13,3,0)*5.5)</f>
        <v>0</v>
      </c>
      <c r="F157" s="5">
        <f>if(VLOOKUP($B$2:$B$457,'各區加權風險人口'!$C$2:$T$13,4,0)=0,0,VLOOKUP($B$2:$B$457,'依個案研判日_台北市'!$C$2:$T$13,4,0)*'各里加權風險人口'!G157/VLOOKUP($B$2:$B$457,'各區加權風險人口'!$C$2:$T$13,4,0)*5.5)</f>
        <v>0.3745406098</v>
      </c>
      <c r="G157" s="5">
        <f>if(VLOOKUP($B$2:$B$457,'各區加權風險人口'!$C$2:$T$13,5,0)=0,0,VLOOKUP($B$2:$B$457,'依個案研判日_台北市'!$C$2:$T$13,5,0)*'各里加權風險人口'!H157/VLOOKUP($B$2:$B$457,'各區加權風險人口'!$C$2:$T$13,5,0)*5.5)</f>
        <v>1.685432744</v>
      </c>
      <c r="H157" s="5">
        <f>if(VLOOKUP($B$2:$B$457,'各區加權風險人口'!$C$2:$T$13,6,0)=0,0,VLOOKUP($B$2:$B$457,'依個案研判日_台北市'!$C$2:$T$13,6,0)*'各里加權風險人口'!I157/VLOOKUP($B$2:$B$457,'各區加權風險人口'!$C$2:$T$13,6,0)*5.5)</f>
        <v>0.5618109148</v>
      </c>
      <c r="I157" s="5">
        <f>if(VLOOKUP($B$2:$B$457,'各區加權風險人口'!$C$2:$T$13,7,0)=0,0,VLOOKUP($B$2:$B$457,'依個案研判日_台北市'!$C$2:$T$13,7,0)*'各里加權風險人口'!J157/VLOOKUP($B$2:$B$457,'各區加權風險人口'!$C$2:$T$13,7,0)*5.5)</f>
        <v>0.3745406098</v>
      </c>
      <c r="J157" s="5">
        <f>if(VLOOKUP($B$2:$B$457,'各區加權風險人口'!$C$2:$T$13,8,0)=0,0,VLOOKUP($B$2:$B$457,'依個案研判日_台北市'!$C$2:$T$13,8,0)*'各里加權風險人口'!K157/VLOOKUP($B$2:$B$457,'各區加權風險人口'!$C$2:$T$13,8,0)*5.5)</f>
        <v>1.498162439</v>
      </c>
      <c r="K157" s="5">
        <f>if(VLOOKUP($B$2:$B$457,'各區加權風險人口'!$C$2:$T$13,9,0)=0,0,VLOOKUP($B$2:$B$457,'依個案研判日_台北市'!$C$2:$T$13,9,0)*'各里加權風險人口'!L157/VLOOKUP($B$2:$B$457,'各區加權風險人口'!$C$2:$T$13,9,0)*5.5)</f>
        <v>1.498162439</v>
      </c>
      <c r="L157" s="5">
        <f>if(VLOOKUP($B$2:$B$457,'各區加權風險人口'!$C$2:$T$13,10,0)=0,0,VLOOKUP($B$2:$B$457,'依個案研判日_台北市'!$C$2:$T$13,10,0)*'各里加權風險人口'!M157/VLOOKUP($B$2:$B$457,'各區加權風險人口'!$C$2:$T$13,10,0)*5.5)</f>
        <v>1.498162439</v>
      </c>
      <c r="M157" s="5">
        <f>if(VLOOKUP($B$2:$B$457,'各區加權風險人口'!$C$2:$T$13,11,0)=0,0,VLOOKUP($B$2:$B$457,'依個案研判日_台北市'!$C$2:$T$13,11,0)*'各里加權風險人口'!N157/VLOOKUP($B$2:$B$457,'各區加權風險人口'!$C$2:$T$13,11,0)*5.5)</f>
        <v>1.872703049</v>
      </c>
      <c r="N157" s="5">
        <f>if(VLOOKUP($B$2:$B$457,'各區加權風險人口'!$C$2:$T$13,12,0)=0,0,VLOOKUP($B$2:$B$457,'依個案研判日_台北市'!$C$2:$T$13,12,0)*'各里加權風險人口'!O157/VLOOKUP($B$2:$B$457,'各區加權風險人口'!$C$2:$T$13,12,0)*5.5)</f>
        <v>1.872703049</v>
      </c>
      <c r="O157" s="5">
        <f>if(VLOOKUP($B$2:$B$457,'各區加權風險人口'!$C$2:$T$13,13,0)=0,0,VLOOKUP($B$2:$B$457,'依個案研判日_台北市'!$C$2:$T$13,13,0)*'各里加權風險人口'!P157/VLOOKUP($B$2:$B$457,'各區加權風險人口'!$C$2:$T$13,13,0)*5.5)</f>
        <v>1.872703049</v>
      </c>
      <c r="P157" s="5">
        <f>if(VLOOKUP($B$2:$B$457,'各區加權風險人口'!$C$2:$T$13,14,0)=0,0,VLOOKUP($B$2:$B$457,'依個案研判日_台北市'!$C$2:$T$13,14,0)*'各里加權風險人口'!Q157/VLOOKUP($B$2:$B$457,'各區加權風險人口'!$C$2:$T$13,14,0)*5.5)</f>
        <v>2.247243659</v>
      </c>
      <c r="Q157" s="5">
        <f>if(VLOOKUP($B$2:$B$457,'各區加權風險人口'!$C$2:$T$13,15,0)=0,0,VLOOKUP($B$2:$B$457,'依個案研判日_台北市'!$C$2:$T$13,15,0)*'各里加權風險人口'!R157/VLOOKUP($B$2:$B$457,'各區加權風險人口'!$C$2:$T$13,15,0)*5.5)</f>
        <v>2.434513964</v>
      </c>
      <c r="R157" s="5">
        <f>if(VLOOKUP($B$2:$B$457,'各區加權風險人口'!$C$2:$T$13,16,0)=0,0,VLOOKUP($B$2:$B$457,'依個案研判日_台北市'!$C$2:$T$13,16,0)*'各里加權風險人口'!S157/VLOOKUP($B$2:$B$457,'各區加權風險人口'!$C$2:$T$13,16,0)*5.5)</f>
        <v>2.059973354</v>
      </c>
      <c r="S157" s="5">
        <f>if(VLOOKUP($B$2:$B$457,'各區加權風險人口'!$C$2:$T$13,17,0)=0,0,VLOOKUP($B$2:$B$457,'依個案研判日_台北市'!$C$2:$T$13,17,0)*'各里加權風險人口'!T157/VLOOKUP($B$2:$B$457,'各區加權風險人口'!$C$2:$T$13,17,0)*5.5)</f>
        <v>2.621784269</v>
      </c>
      <c r="T157" s="5">
        <f>if(VLOOKUP($B$2:$B$457,'各區加權風險人口'!$C$2:$T$13,18,0)=0,0,VLOOKUP($B$2:$B$457,'依個案研判日_台北市'!$C$2:$T$13,18,0)*'各里加權風險人口'!U157/VLOOKUP($B$2:$B$457,'各區加權風險人口'!$C$2:$T$13,18,0)*5.5)</f>
        <v>0.7490812197</v>
      </c>
    </row>
    <row r="158">
      <c r="A158" s="3">
        <v>6.300004003E10</v>
      </c>
      <c r="B158" s="4" t="s">
        <v>133</v>
      </c>
      <c r="C158" s="4" t="s">
        <v>163</v>
      </c>
      <c r="D158" s="5">
        <f>if(VLOOKUP($B$2:$B$457,'各區加權風險人口'!$C$2:$T$13,2,0)=0,0,VLOOKUP($B$2:$B$457,'依個案研判日_台北市'!$C$2:$T$13,2,0)*'各里加權風險人口'!E158/VLOOKUP($B$2:$B$457,'各區加權風險人口'!$C$2:$T$13,2,0)*5.5)</f>
        <v>0</v>
      </c>
      <c r="E158" s="5">
        <f>if(VLOOKUP($B$2:$B$457,'各區加權風險人口'!$C$2:$T$13,3,0)=0,0,VLOOKUP($B$2:$B$457,'依個案研判日_台北市'!$C$2:$T$13,3,0)*'各里加權風險人口'!F158/VLOOKUP($B$2:$B$457,'各區加權風險人口'!$C$2:$T$13,3,0)*5.5)</f>
        <v>0</v>
      </c>
      <c r="F158" s="5">
        <f>if(VLOOKUP($B$2:$B$457,'各區加權風險人口'!$C$2:$T$13,4,0)=0,0,VLOOKUP($B$2:$B$457,'依個案研判日_台北市'!$C$2:$T$13,4,0)*'各里加權風險人口'!G158/VLOOKUP($B$2:$B$457,'各區加權風險人口'!$C$2:$T$13,4,0)*5.5)</f>
        <v>0.2946921874</v>
      </c>
      <c r="G158" s="5">
        <f>if(VLOOKUP($B$2:$B$457,'各區加權風險人口'!$C$2:$T$13,5,0)=0,0,VLOOKUP($B$2:$B$457,'依個案研判日_台北市'!$C$2:$T$13,5,0)*'各里加權風險人口'!H158/VLOOKUP($B$2:$B$457,'各區加權風險人口'!$C$2:$T$13,5,0)*5.5)</f>
        <v>1.326114843</v>
      </c>
      <c r="H158" s="5">
        <f>if(VLOOKUP($B$2:$B$457,'各區加權風險人口'!$C$2:$T$13,6,0)=0,0,VLOOKUP($B$2:$B$457,'依個案研判日_台北市'!$C$2:$T$13,6,0)*'各里加權風險人口'!I158/VLOOKUP($B$2:$B$457,'各區加權風險人口'!$C$2:$T$13,6,0)*5.5)</f>
        <v>0.4420382812</v>
      </c>
      <c r="I158" s="5">
        <f>if(VLOOKUP($B$2:$B$457,'各區加權風險人口'!$C$2:$T$13,7,0)=0,0,VLOOKUP($B$2:$B$457,'依個案研判日_台北市'!$C$2:$T$13,7,0)*'各里加權風險人口'!J158/VLOOKUP($B$2:$B$457,'各區加權風險人口'!$C$2:$T$13,7,0)*5.5)</f>
        <v>0.2946921874</v>
      </c>
      <c r="J158" s="5">
        <f>if(VLOOKUP($B$2:$B$457,'各區加權風險人口'!$C$2:$T$13,8,0)=0,0,VLOOKUP($B$2:$B$457,'依個案研判日_台北市'!$C$2:$T$13,8,0)*'各里加權風險人口'!K158/VLOOKUP($B$2:$B$457,'各區加權風險人口'!$C$2:$T$13,8,0)*5.5)</f>
        <v>1.17876875</v>
      </c>
      <c r="K158" s="5">
        <f>if(VLOOKUP($B$2:$B$457,'各區加權風險人口'!$C$2:$T$13,9,0)=0,0,VLOOKUP($B$2:$B$457,'依個案研判日_台北市'!$C$2:$T$13,9,0)*'各里加權風險人口'!L158/VLOOKUP($B$2:$B$457,'各區加權風險人口'!$C$2:$T$13,9,0)*5.5)</f>
        <v>1.17876875</v>
      </c>
      <c r="L158" s="5">
        <f>if(VLOOKUP($B$2:$B$457,'各區加權風險人口'!$C$2:$T$13,10,0)=0,0,VLOOKUP($B$2:$B$457,'依個案研判日_台北市'!$C$2:$T$13,10,0)*'各里加權風險人口'!M158/VLOOKUP($B$2:$B$457,'各區加權風險人口'!$C$2:$T$13,10,0)*5.5)</f>
        <v>1.17876875</v>
      </c>
      <c r="M158" s="5">
        <f>if(VLOOKUP($B$2:$B$457,'各區加權風險人口'!$C$2:$T$13,11,0)=0,0,VLOOKUP($B$2:$B$457,'依個案研判日_台北市'!$C$2:$T$13,11,0)*'各里加權風險人口'!N158/VLOOKUP($B$2:$B$457,'各區加權風險人口'!$C$2:$T$13,11,0)*5.5)</f>
        <v>1.473460937</v>
      </c>
      <c r="N158" s="5">
        <f>if(VLOOKUP($B$2:$B$457,'各區加權風險人口'!$C$2:$T$13,12,0)=0,0,VLOOKUP($B$2:$B$457,'依個案研判日_台北市'!$C$2:$T$13,12,0)*'各里加權風險人口'!O158/VLOOKUP($B$2:$B$457,'各區加權風險人口'!$C$2:$T$13,12,0)*5.5)</f>
        <v>1.473460937</v>
      </c>
      <c r="O158" s="5">
        <f>if(VLOOKUP($B$2:$B$457,'各區加權風險人口'!$C$2:$T$13,13,0)=0,0,VLOOKUP($B$2:$B$457,'依個案研判日_台北市'!$C$2:$T$13,13,0)*'各里加權風險人口'!P158/VLOOKUP($B$2:$B$457,'各區加權風險人口'!$C$2:$T$13,13,0)*5.5)</f>
        <v>1.473460937</v>
      </c>
      <c r="P158" s="5">
        <f>if(VLOOKUP($B$2:$B$457,'各區加權風險人口'!$C$2:$T$13,14,0)=0,0,VLOOKUP($B$2:$B$457,'依個案研判日_台北市'!$C$2:$T$13,14,0)*'各里加權風險人口'!Q158/VLOOKUP($B$2:$B$457,'各區加權風險人口'!$C$2:$T$13,14,0)*5.5)</f>
        <v>1.768153125</v>
      </c>
      <c r="Q158" s="5">
        <f>if(VLOOKUP($B$2:$B$457,'各區加權風險人口'!$C$2:$T$13,15,0)=0,0,VLOOKUP($B$2:$B$457,'依個案研判日_台北市'!$C$2:$T$13,15,0)*'各里加權風險人口'!R158/VLOOKUP($B$2:$B$457,'各區加權風險人口'!$C$2:$T$13,15,0)*5.5)</f>
        <v>1.915499218</v>
      </c>
      <c r="R158" s="5">
        <f>if(VLOOKUP($B$2:$B$457,'各區加權風險人口'!$C$2:$T$13,16,0)=0,0,VLOOKUP($B$2:$B$457,'依個案研判日_台北市'!$C$2:$T$13,16,0)*'各里加權風險人口'!S158/VLOOKUP($B$2:$B$457,'各區加權風險人口'!$C$2:$T$13,16,0)*5.5)</f>
        <v>1.620807031</v>
      </c>
      <c r="S158" s="5">
        <f>if(VLOOKUP($B$2:$B$457,'各區加權風險人口'!$C$2:$T$13,17,0)=0,0,VLOOKUP($B$2:$B$457,'依個案研判日_台北市'!$C$2:$T$13,17,0)*'各里加權風險人口'!T158/VLOOKUP($B$2:$B$457,'各區加權風險人口'!$C$2:$T$13,17,0)*5.5)</f>
        <v>2.062845312</v>
      </c>
      <c r="T158" s="5">
        <f>if(VLOOKUP($B$2:$B$457,'各區加權風險人口'!$C$2:$T$13,18,0)=0,0,VLOOKUP($B$2:$B$457,'依個案研判日_台北市'!$C$2:$T$13,18,0)*'各里加權風險人口'!U158/VLOOKUP($B$2:$B$457,'各區加權風險人口'!$C$2:$T$13,18,0)*5.5)</f>
        <v>0.5893843749</v>
      </c>
    </row>
    <row r="159">
      <c r="A159" s="3">
        <v>6.3000040031E10</v>
      </c>
      <c r="B159" s="4" t="s">
        <v>133</v>
      </c>
      <c r="C159" s="4" t="s">
        <v>164</v>
      </c>
      <c r="D159" s="5">
        <f>if(VLOOKUP($B$2:$B$457,'各區加權風險人口'!$C$2:$T$13,2,0)=0,0,VLOOKUP($B$2:$B$457,'依個案研判日_台北市'!$C$2:$T$13,2,0)*'各里加權風險人口'!E159/VLOOKUP($B$2:$B$457,'各區加權風險人口'!$C$2:$T$13,2,0)*5.5)</f>
        <v>0</v>
      </c>
      <c r="E159" s="5">
        <f>if(VLOOKUP($B$2:$B$457,'各區加權風險人口'!$C$2:$T$13,3,0)=0,0,VLOOKUP($B$2:$B$457,'依個案研判日_台北市'!$C$2:$T$13,3,0)*'各里加權風險人口'!F159/VLOOKUP($B$2:$B$457,'各區加權風險人口'!$C$2:$T$13,3,0)*5.5)</f>
        <v>0</v>
      </c>
      <c r="F159" s="5">
        <f>if(VLOOKUP($B$2:$B$457,'各區加權風險人口'!$C$2:$T$13,4,0)=0,0,VLOOKUP($B$2:$B$457,'依個案研判日_台北市'!$C$2:$T$13,4,0)*'各里加權風險人口'!G159/VLOOKUP($B$2:$B$457,'各區加權風險人口'!$C$2:$T$13,4,0)*5.5)</f>
        <v>0.2391033292</v>
      </c>
      <c r="G159" s="5">
        <f>if(VLOOKUP($B$2:$B$457,'各區加權風險人口'!$C$2:$T$13,5,0)=0,0,VLOOKUP($B$2:$B$457,'依個案研判日_台北市'!$C$2:$T$13,5,0)*'各里加權風險人口'!H159/VLOOKUP($B$2:$B$457,'各區加權風險人口'!$C$2:$T$13,5,0)*5.5)</f>
        <v>1.075964981</v>
      </c>
      <c r="H159" s="5">
        <f>if(VLOOKUP($B$2:$B$457,'各區加權風險人口'!$C$2:$T$13,6,0)=0,0,VLOOKUP($B$2:$B$457,'依個案研判日_台北市'!$C$2:$T$13,6,0)*'各里加權風險人口'!I159/VLOOKUP($B$2:$B$457,'各區加權風險人口'!$C$2:$T$13,6,0)*5.5)</f>
        <v>0.3586549937</v>
      </c>
      <c r="I159" s="5">
        <f>if(VLOOKUP($B$2:$B$457,'各區加權風險人口'!$C$2:$T$13,7,0)=0,0,VLOOKUP($B$2:$B$457,'依個案研判日_台北市'!$C$2:$T$13,7,0)*'各里加權風險人口'!J159/VLOOKUP($B$2:$B$457,'各區加權風險人口'!$C$2:$T$13,7,0)*5.5)</f>
        <v>0.2391033292</v>
      </c>
      <c r="J159" s="5">
        <f>if(VLOOKUP($B$2:$B$457,'各區加權風險人口'!$C$2:$T$13,8,0)=0,0,VLOOKUP($B$2:$B$457,'依個案研判日_台北市'!$C$2:$T$13,8,0)*'各里加權風險人口'!K159/VLOOKUP($B$2:$B$457,'各區加權風險人口'!$C$2:$T$13,8,0)*5.5)</f>
        <v>0.9564133166</v>
      </c>
      <c r="K159" s="5">
        <f>if(VLOOKUP($B$2:$B$457,'各區加權風險人口'!$C$2:$T$13,9,0)=0,0,VLOOKUP($B$2:$B$457,'依個案研判日_台北市'!$C$2:$T$13,9,0)*'各里加權風險人口'!L159/VLOOKUP($B$2:$B$457,'各區加權風險人口'!$C$2:$T$13,9,0)*5.5)</f>
        <v>0.9564133166</v>
      </c>
      <c r="L159" s="5">
        <f>if(VLOOKUP($B$2:$B$457,'各區加權風險人口'!$C$2:$T$13,10,0)=0,0,VLOOKUP($B$2:$B$457,'依個案研判日_台北市'!$C$2:$T$13,10,0)*'各里加權風險人口'!M159/VLOOKUP($B$2:$B$457,'各區加權風險人口'!$C$2:$T$13,10,0)*5.5)</f>
        <v>0.9564133166</v>
      </c>
      <c r="M159" s="5">
        <f>if(VLOOKUP($B$2:$B$457,'各區加權風險人口'!$C$2:$T$13,11,0)=0,0,VLOOKUP($B$2:$B$457,'依個案研判日_台北市'!$C$2:$T$13,11,0)*'各里加權風險人口'!N159/VLOOKUP($B$2:$B$457,'各區加權風險人口'!$C$2:$T$13,11,0)*5.5)</f>
        <v>1.195516646</v>
      </c>
      <c r="N159" s="5">
        <f>if(VLOOKUP($B$2:$B$457,'各區加權風險人口'!$C$2:$T$13,12,0)=0,0,VLOOKUP($B$2:$B$457,'依個案研判日_台北市'!$C$2:$T$13,12,0)*'各里加權風險人口'!O159/VLOOKUP($B$2:$B$457,'各區加權風險人口'!$C$2:$T$13,12,0)*5.5)</f>
        <v>1.195516646</v>
      </c>
      <c r="O159" s="5">
        <f>if(VLOOKUP($B$2:$B$457,'各區加權風險人口'!$C$2:$T$13,13,0)=0,0,VLOOKUP($B$2:$B$457,'依個案研判日_台北市'!$C$2:$T$13,13,0)*'各里加權風險人口'!P159/VLOOKUP($B$2:$B$457,'各區加權風險人口'!$C$2:$T$13,13,0)*5.5)</f>
        <v>1.195516646</v>
      </c>
      <c r="P159" s="5">
        <f>if(VLOOKUP($B$2:$B$457,'各區加權風險人口'!$C$2:$T$13,14,0)=0,0,VLOOKUP($B$2:$B$457,'依個案研判日_台北市'!$C$2:$T$13,14,0)*'各里加權風險人口'!Q159/VLOOKUP($B$2:$B$457,'各區加權風險人口'!$C$2:$T$13,14,0)*5.5)</f>
        <v>1.434619975</v>
      </c>
      <c r="Q159" s="5">
        <f>if(VLOOKUP($B$2:$B$457,'各區加權風險人口'!$C$2:$T$13,15,0)=0,0,VLOOKUP($B$2:$B$457,'依個案研判日_台北市'!$C$2:$T$13,15,0)*'各里加權風險人口'!R159/VLOOKUP($B$2:$B$457,'各區加權風險人口'!$C$2:$T$13,15,0)*5.5)</f>
        <v>1.55417164</v>
      </c>
      <c r="R159" s="5">
        <f>if(VLOOKUP($B$2:$B$457,'各區加權風險人口'!$C$2:$T$13,16,0)=0,0,VLOOKUP($B$2:$B$457,'依個案研判日_台北市'!$C$2:$T$13,16,0)*'各里加權風險人口'!S159/VLOOKUP($B$2:$B$457,'各區加權風險人口'!$C$2:$T$13,16,0)*5.5)</f>
        <v>1.31506831</v>
      </c>
      <c r="S159" s="5">
        <f>if(VLOOKUP($B$2:$B$457,'各區加權風險人口'!$C$2:$T$13,17,0)=0,0,VLOOKUP($B$2:$B$457,'依個案研判日_台北市'!$C$2:$T$13,17,0)*'各里加權風險人口'!T159/VLOOKUP($B$2:$B$457,'各區加權風險人口'!$C$2:$T$13,17,0)*5.5)</f>
        <v>1.673723304</v>
      </c>
      <c r="T159" s="5">
        <f>if(VLOOKUP($B$2:$B$457,'各區加權風險人口'!$C$2:$T$13,18,0)=0,0,VLOOKUP($B$2:$B$457,'依個案研判日_台北市'!$C$2:$T$13,18,0)*'各里加權風險人口'!U159/VLOOKUP($B$2:$B$457,'各區加權風險人口'!$C$2:$T$13,18,0)*5.5)</f>
        <v>0.4782066583</v>
      </c>
    </row>
    <row r="160">
      <c r="A160" s="3">
        <v>6.3000040032E10</v>
      </c>
      <c r="B160" s="4" t="s">
        <v>133</v>
      </c>
      <c r="C160" s="4" t="s">
        <v>165</v>
      </c>
      <c r="D160" s="5">
        <f>if(VLOOKUP($B$2:$B$457,'各區加權風險人口'!$C$2:$T$13,2,0)=0,0,VLOOKUP($B$2:$B$457,'依個案研判日_台北市'!$C$2:$T$13,2,0)*'各里加權風險人口'!E160/VLOOKUP($B$2:$B$457,'各區加權風險人口'!$C$2:$T$13,2,0)*5.5)</f>
        <v>0</v>
      </c>
      <c r="E160" s="5">
        <f>if(VLOOKUP($B$2:$B$457,'各區加權風險人口'!$C$2:$T$13,3,0)=0,0,VLOOKUP($B$2:$B$457,'依個案研判日_台北市'!$C$2:$T$13,3,0)*'各里加權風險人口'!F160/VLOOKUP($B$2:$B$457,'各區加權風險人口'!$C$2:$T$13,3,0)*5.5)</f>
        <v>0</v>
      </c>
      <c r="F160" s="5">
        <f>if(VLOOKUP($B$2:$B$457,'各區加權風險人口'!$C$2:$T$13,4,0)=0,0,VLOOKUP($B$2:$B$457,'依個案研判日_台北市'!$C$2:$T$13,4,0)*'各里加權風險人口'!G160/VLOOKUP($B$2:$B$457,'各區加權風險人口'!$C$2:$T$13,4,0)*5.5)</f>
        <v>0.2990040232</v>
      </c>
      <c r="G160" s="5">
        <f>if(VLOOKUP($B$2:$B$457,'各區加權風險人口'!$C$2:$T$13,5,0)=0,0,VLOOKUP($B$2:$B$457,'依個案研判日_台北市'!$C$2:$T$13,5,0)*'各里加權風險人口'!H160/VLOOKUP($B$2:$B$457,'各區加權風險人口'!$C$2:$T$13,5,0)*5.5)</f>
        <v>1.345518105</v>
      </c>
      <c r="H160" s="5">
        <f>if(VLOOKUP($B$2:$B$457,'各區加權風險人口'!$C$2:$T$13,6,0)=0,0,VLOOKUP($B$2:$B$457,'依個案研判日_台北市'!$C$2:$T$13,6,0)*'各里加權風險人口'!I160/VLOOKUP($B$2:$B$457,'各區加權風險人口'!$C$2:$T$13,6,0)*5.5)</f>
        <v>0.4485060349</v>
      </c>
      <c r="I160" s="5">
        <f>if(VLOOKUP($B$2:$B$457,'各區加權風險人口'!$C$2:$T$13,7,0)=0,0,VLOOKUP($B$2:$B$457,'依個案研判日_台北市'!$C$2:$T$13,7,0)*'各里加權風險人口'!J160/VLOOKUP($B$2:$B$457,'各區加權風險人口'!$C$2:$T$13,7,0)*5.5)</f>
        <v>0.2990040232</v>
      </c>
      <c r="J160" s="5">
        <f>if(VLOOKUP($B$2:$B$457,'各區加權風險人口'!$C$2:$T$13,8,0)=0,0,VLOOKUP($B$2:$B$457,'依個案研判日_台北市'!$C$2:$T$13,8,0)*'各里加權風險人口'!K160/VLOOKUP($B$2:$B$457,'各區加權風險人口'!$C$2:$T$13,8,0)*5.5)</f>
        <v>1.196016093</v>
      </c>
      <c r="K160" s="5">
        <f>if(VLOOKUP($B$2:$B$457,'各區加權風險人口'!$C$2:$T$13,9,0)=0,0,VLOOKUP($B$2:$B$457,'依個案研判日_台北市'!$C$2:$T$13,9,0)*'各里加權風險人口'!L160/VLOOKUP($B$2:$B$457,'各區加權風險人口'!$C$2:$T$13,9,0)*5.5)</f>
        <v>1.196016093</v>
      </c>
      <c r="L160" s="5">
        <f>if(VLOOKUP($B$2:$B$457,'各區加權風險人口'!$C$2:$T$13,10,0)=0,0,VLOOKUP($B$2:$B$457,'依個案研判日_台北市'!$C$2:$T$13,10,0)*'各里加權風險人口'!M160/VLOOKUP($B$2:$B$457,'各區加權風險人口'!$C$2:$T$13,10,0)*5.5)</f>
        <v>1.196016093</v>
      </c>
      <c r="M160" s="5">
        <f>if(VLOOKUP($B$2:$B$457,'各區加權風險人口'!$C$2:$T$13,11,0)=0,0,VLOOKUP($B$2:$B$457,'依個案研判日_台北市'!$C$2:$T$13,11,0)*'各里加權風險人口'!N160/VLOOKUP($B$2:$B$457,'各區加權風險人口'!$C$2:$T$13,11,0)*5.5)</f>
        <v>1.495020116</v>
      </c>
      <c r="N160" s="5">
        <f>if(VLOOKUP($B$2:$B$457,'各區加權風險人口'!$C$2:$T$13,12,0)=0,0,VLOOKUP($B$2:$B$457,'依個案研判日_台北市'!$C$2:$T$13,12,0)*'各里加權風險人口'!O160/VLOOKUP($B$2:$B$457,'各區加權風險人口'!$C$2:$T$13,12,0)*5.5)</f>
        <v>1.495020116</v>
      </c>
      <c r="O160" s="5">
        <f>if(VLOOKUP($B$2:$B$457,'各區加權風險人口'!$C$2:$T$13,13,0)=0,0,VLOOKUP($B$2:$B$457,'依個案研判日_台北市'!$C$2:$T$13,13,0)*'各里加權風險人口'!P160/VLOOKUP($B$2:$B$457,'各區加權風險人口'!$C$2:$T$13,13,0)*5.5)</f>
        <v>1.495020116</v>
      </c>
      <c r="P160" s="5">
        <f>if(VLOOKUP($B$2:$B$457,'各區加權風險人口'!$C$2:$T$13,14,0)=0,0,VLOOKUP($B$2:$B$457,'依個案研判日_台北市'!$C$2:$T$13,14,0)*'各里加權風險人口'!Q160/VLOOKUP($B$2:$B$457,'各區加權風險人口'!$C$2:$T$13,14,0)*5.5)</f>
        <v>1.794024139</v>
      </c>
      <c r="Q160" s="5">
        <f>if(VLOOKUP($B$2:$B$457,'各區加權風險人口'!$C$2:$T$13,15,0)=0,0,VLOOKUP($B$2:$B$457,'依個案研判日_台北市'!$C$2:$T$13,15,0)*'各里加權風險人口'!R160/VLOOKUP($B$2:$B$457,'各區加權風險人口'!$C$2:$T$13,15,0)*5.5)</f>
        <v>1.943526151</v>
      </c>
      <c r="R160" s="5">
        <f>if(VLOOKUP($B$2:$B$457,'各區加權風險人口'!$C$2:$T$13,16,0)=0,0,VLOOKUP($B$2:$B$457,'依個案研判日_台北市'!$C$2:$T$13,16,0)*'各里加權風險人口'!S160/VLOOKUP($B$2:$B$457,'各區加權風險人口'!$C$2:$T$13,16,0)*5.5)</f>
        <v>1.644522128</v>
      </c>
      <c r="S160" s="5">
        <f>if(VLOOKUP($B$2:$B$457,'各區加權風險人口'!$C$2:$T$13,17,0)=0,0,VLOOKUP($B$2:$B$457,'依個案研判日_台北市'!$C$2:$T$13,17,0)*'各里加權風險人口'!T160/VLOOKUP($B$2:$B$457,'各區加權風險人口'!$C$2:$T$13,17,0)*5.5)</f>
        <v>2.093028163</v>
      </c>
      <c r="T160" s="5">
        <f>if(VLOOKUP($B$2:$B$457,'各區加權風險人口'!$C$2:$T$13,18,0)=0,0,VLOOKUP($B$2:$B$457,'依個案研判日_台北市'!$C$2:$T$13,18,0)*'各里加權風險人口'!U160/VLOOKUP($B$2:$B$457,'各區加權風險人口'!$C$2:$T$13,18,0)*5.5)</f>
        <v>0.5980080465</v>
      </c>
    </row>
    <row r="161">
      <c r="A161" s="3">
        <v>6.3000040033E10</v>
      </c>
      <c r="B161" s="4" t="s">
        <v>133</v>
      </c>
      <c r="C161" s="4" t="s">
        <v>166</v>
      </c>
      <c r="D161" s="5">
        <f>if(VLOOKUP($B$2:$B$457,'各區加權風險人口'!$C$2:$T$13,2,0)=0,0,VLOOKUP($B$2:$B$457,'依個案研判日_台北市'!$C$2:$T$13,2,0)*'各里加權風險人口'!E161/VLOOKUP($B$2:$B$457,'各區加權風險人口'!$C$2:$T$13,2,0)*5.5)</f>
        <v>0</v>
      </c>
      <c r="E161" s="5">
        <f>if(VLOOKUP($B$2:$B$457,'各區加權風險人口'!$C$2:$T$13,3,0)=0,0,VLOOKUP($B$2:$B$457,'依個案研判日_台北市'!$C$2:$T$13,3,0)*'各里加權風險人口'!F161/VLOOKUP($B$2:$B$457,'各區加權風險人口'!$C$2:$T$13,3,0)*5.5)</f>
        <v>0</v>
      </c>
      <c r="F161" s="5">
        <f>if(VLOOKUP($B$2:$B$457,'各區加權風險人口'!$C$2:$T$13,4,0)=0,0,VLOOKUP($B$2:$B$457,'依個案研判日_台北市'!$C$2:$T$13,4,0)*'各里加權風險人口'!G161/VLOOKUP($B$2:$B$457,'各區加權風險人口'!$C$2:$T$13,4,0)*5.5)</f>
        <v>0.1726995533</v>
      </c>
      <c r="G161" s="5">
        <f>if(VLOOKUP($B$2:$B$457,'各區加權風險人口'!$C$2:$T$13,5,0)=0,0,VLOOKUP($B$2:$B$457,'依個案研判日_台北市'!$C$2:$T$13,5,0)*'各里加權風險人口'!H161/VLOOKUP($B$2:$B$457,'各區加權風險人口'!$C$2:$T$13,5,0)*5.5)</f>
        <v>0.7771479897</v>
      </c>
      <c r="H161" s="5">
        <f>if(VLOOKUP($B$2:$B$457,'各區加權風險人口'!$C$2:$T$13,6,0)=0,0,VLOOKUP($B$2:$B$457,'依個案研判日_台北市'!$C$2:$T$13,6,0)*'各里加權風險人口'!I161/VLOOKUP($B$2:$B$457,'各區加權風險人口'!$C$2:$T$13,6,0)*5.5)</f>
        <v>0.2590493299</v>
      </c>
      <c r="I161" s="5">
        <f>if(VLOOKUP($B$2:$B$457,'各區加權風險人口'!$C$2:$T$13,7,0)=0,0,VLOOKUP($B$2:$B$457,'依個案研判日_台北市'!$C$2:$T$13,7,0)*'各里加權風險人口'!J161/VLOOKUP($B$2:$B$457,'各區加權風險人口'!$C$2:$T$13,7,0)*5.5)</f>
        <v>0.1726995533</v>
      </c>
      <c r="J161" s="5">
        <f>if(VLOOKUP($B$2:$B$457,'各區加權風險人口'!$C$2:$T$13,8,0)=0,0,VLOOKUP($B$2:$B$457,'依個案研判日_台北市'!$C$2:$T$13,8,0)*'各里加權風險人口'!K161/VLOOKUP($B$2:$B$457,'各區加權風險人口'!$C$2:$T$13,8,0)*5.5)</f>
        <v>0.6907982131</v>
      </c>
      <c r="K161" s="5">
        <f>if(VLOOKUP($B$2:$B$457,'各區加權風險人口'!$C$2:$T$13,9,0)=0,0,VLOOKUP($B$2:$B$457,'依個案研判日_台北市'!$C$2:$T$13,9,0)*'各里加權風險人口'!L161/VLOOKUP($B$2:$B$457,'各區加權風險人口'!$C$2:$T$13,9,0)*5.5)</f>
        <v>0.6907982131</v>
      </c>
      <c r="L161" s="5">
        <f>if(VLOOKUP($B$2:$B$457,'各區加權風險人口'!$C$2:$T$13,10,0)=0,0,VLOOKUP($B$2:$B$457,'依個案研判日_台北市'!$C$2:$T$13,10,0)*'各里加權風險人口'!M161/VLOOKUP($B$2:$B$457,'各區加權風險人口'!$C$2:$T$13,10,0)*5.5)</f>
        <v>0.6907982131</v>
      </c>
      <c r="M161" s="5">
        <f>if(VLOOKUP($B$2:$B$457,'各區加權風險人口'!$C$2:$T$13,11,0)=0,0,VLOOKUP($B$2:$B$457,'依個案研判日_台北市'!$C$2:$T$13,11,0)*'各里加權風險人口'!N161/VLOOKUP($B$2:$B$457,'各區加權風險人口'!$C$2:$T$13,11,0)*5.5)</f>
        <v>0.8634977664</v>
      </c>
      <c r="N161" s="5">
        <f>if(VLOOKUP($B$2:$B$457,'各區加權風險人口'!$C$2:$T$13,12,0)=0,0,VLOOKUP($B$2:$B$457,'依個案研判日_台北市'!$C$2:$T$13,12,0)*'各里加權風險人口'!O161/VLOOKUP($B$2:$B$457,'各區加權風險人口'!$C$2:$T$13,12,0)*5.5)</f>
        <v>0.8634977664</v>
      </c>
      <c r="O161" s="5">
        <f>if(VLOOKUP($B$2:$B$457,'各區加權風險人口'!$C$2:$T$13,13,0)=0,0,VLOOKUP($B$2:$B$457,'依個案研判日_台北市'!$C$2:$T$13,13,0)*'各里加權風險人口'!P161/VLOOKUP($B$2:$B$457,'各區加權風險人口'!$C$2:$T$13,13,0)*5.5)</f>
        <v>0.8634977664</v>
      </c>
      <c r="P161" s="5">
        <f>if(VLOOKUP($B$2:$B$457,'各區加權風險人口'!$C$2:$T$13,14,0)=0,0,VLOOKUP($B$2:$B$457,'依個案研判日_台北市'!$C$2:$T$13,14,0)*'各里加權風險人口'!Q161/VLOOKUP($B$2:$B$457,'各區加權風險人口'!$C$2:$T$13,14,0)*5.5)</f>
        <v>1.03619732</v>
      </c>
      <c r="Q161" s="5">
        <f>if(VLOOKUP($B$2:$B$457,'各區加權風險人口'!$C$2:$T$13,15,0)=0,0,VLOOKUP($B$2:$B$457,'依個案研判日_台北市'!$C$2:$T$13,15,0)*'各里加權風險人口'!R161/VLOOKUP($B$2:$B$457,'各區加權風險人口'!$C$2:$T$13,15,0)*5.5)</f>
        <v>1.122547096</v>
      </c>
      <c r="R161" s="5">
        <f>if(VLOOKUP($B$2:$B$457,'各區加權風險人口'!$C$2:$T$13,16,0)=0,0,VLOOKUP($B$2:$B$457,'依個案研判日_台北市'!$C$2:$T$13,16,0)*'各里加權風險人口'!S161/VLOOKUP($B$2:$B$457,'各區加權風險人口'!$C$2:$T$13,16,0)*5.5)</f>
        <v>0.949847543</v>
      </c>
      <c r="S161" s="5">
        <f>if(VLOOKUP($B$2:$B$457,'各區加權風險人口'!$C$2:$T$13,17,0)=0,0,VLOOKUP($B$2:$B$457,'依個案研判日_台北市'!$C$2:$T$13,17,0)*'各里加權風險人口'!T161/VLOOKUP($B$2:$B$457,'各區加權風險人口'!$C$2:$T$13,17,0)*5.5)</f>
        <v>1.208896873</v>
      </c>
      <c r="T161" s="5">
        <f>if(VLOOKUP($B$2:$B$457,'各區加權風險人口'!$C$2:$T$13,18,0)=0,0,VLOOKUP($B$2:$B$457,'依個案研判日_台北市'!$C$2:$T$13,18,0)*'各里加權風險人口'!U161/VLOOKUP($B$2:$B$457,'各區加權風險人口'!$C$2:$T$13,18,0)*5.5)</f>
        <v>0.3453991066</v>
      </c>
    </row>
    <row r="162">
      <c r="A162" s="3">
        <v>6.3000040034E10</v>
      </c>
      <c r="B162" s="4" t="s">
        <v>133</v>
      </c>
      <c r="C162" s="4" t="s">
        <v>167</v>
      </c>
      <c r="D162" s="5">
        <f>if(VLOOKUP($B$2:$B$457,'各區加權風險人口'!$C$2:$T$13,2,0)=0,0,VLOOKUP($B$2:$B$457,'依個案研判日_台北市'!$C$2:$T$13,2,0)*'各里加權風險人口'!E162/VLOOKUP($B$2:$B$457,'各區加權風險人口'!$C$2:$T$13,2,0)*5.5)</f>
        <v>0</v>
      </c>
      <c r="E162" s="5">
        <f>if(VLOOKUP($B$2:$B$457,'各區加權風險人口'!$C$2:$T$13,3,0)=0,0,VLOOKUP($B$2:$B$457,'依個案研判日_台北市'!$C$2:$T$13,3,0)*'各里加權風險人口'!F162/VLOOKUP($B$2:$B$457,'各區加權風險人口'!$C$2:$T$13,3,0)*5.5)</f>
        <v>0</v>
      </c>
      <c r="F162" s="5">
        <f>if(VLOOKUP($B$2:$B$457,'各區加權風險人口'!$C$2:$T$13,4,0)=0,0,VLOOKUP($B$2:$B$457,'依個案研判日_台北市'!$C$2:$T$13,4,0)*'各里加權風險人口'!G162/VLOOKUP($B$2:$B$457,'各區加權風險人口'!$C$2:$T$13,4,0)*5.5)</f>
        <v>0.2927896976</v>
      </c>
      <c r="G162" s="5">
        <f>if(VLOOKUP($B$2:$B$457,'各區加權風險人口'!$C$2:$T$13,5,0)=0,0,VLOOKUP($B$2:$B$457,'依個案研判日_台北市'!$C$2:$T$13,5,0)*'各里加權風險人口'!H162/VLOOKUP($B$2:$B$457,'各區加權風險人口'!$C$2:$T$13,5,0)*5.5)</f>
        <v>1.317553639</v>
      </c>
      <c r="H162" s="5">
        <f>if(VLOOKUP($B$2:$B$457,'各區加權風險人口'!$C$2:$T$13,6,0)=0,0,VLOOKUP($B$2:$B$457,'依個案研判日_台北市'!$C$2:$T$13,6,0)*'各里加權風險人口'!I162/VLOOKUP($B$2:$B$457,'各區加權風險人口'!$C$2:$T$13,6,0)*5.5)</f>
        <v>0.4391845464</v>
      </c>
      <c r="I162" s="5">
        <f>if(VLOOKUP($B$2:$B$457,'各區加權風險人口'!$C$2:$T$13,7,0)=0,0,VLOOKUP($B$2:$B$457,'依個案研判日_台北市'!$C$2:$T$13,7,0)*'各里加權風險人口'!J162/VLOOKUP($B$2:$B$457,'各區加權風險人口'!$C$2:$T$13,7,0)*5.5)</f>
        <v>0.2927896976</v>
      </c>
      <c r="J162" s="5">
        <f>if(VLOOKUP($B$2:$B$457,'各區加權風險人口'!$C$2:$T$13,8,0)=0,0,VLOOKUP($B$2:$B$457,'依個案研判日_台北市'!$C$2:$T$13,8,0)*'各里加權風險人口'!K162/VLOOKUP($B$2:$B$457,'各區加權風險人口'!$C$2:$T$13,8,0)*5.5)</f>
        <v>1.17115879</v>
      </c>
      <c r="K162" s="5">
        <f>if(VLOOKUP($B$2:$B$457,'各區加權風險人口'!$C$2:$T$13,9,0)=0,0,VLOOKUP($B$2:$B$457,'依個案研判日_台北市'!$C$2:$T$13,9,0)*'各里加權風險人口'!L162/VLOOKUP($B$2:$B$457,'各區加權風險人口'!$C$2:$T$13,9,0)*5.5)</f>
        <v>1.17115879</v>
      </c>
      <c r="L162" s="5">
        <f>if(VLOOKUP($B$2:$B$457,'各區加權風險人口'!$C$2:$T$13,10,0)=0,0,VLOOKUP($B$2:$B$457,'依個案研判日_台北市'!$C$2:$T$13,10,0)*'各里加權風險人口'!M162/VLOOKUP($B$2:$B$457,'各區加權風險人口'!$C$2:$T$13,10,0)*5.5)</f>
        <v>1.17115879</v>
      </c>
      <c r="M162" s="5">
        <f>if(VLOOKUP($B$2:$B$457,'各區加權風險人口'!$C$2:$T$13,11,0)=0,0,VLOOKUP($B$2:$B$457,'依個案研判日_台北市'!$C$2:$T$13,11,0)*'各里加權風險人口'!N162/VLOOKUP($B$2:$B$457,'各區加權風險人口'!$C$2:$T$13,11,0)*5.5)</f>
        <v>1.463948488</v>
      </c>
      <c r="N162" s="5">
        <f>if(VLOOKUP($B$2:$B$457,'各區加權風險人口'!$C$2:$T$13,12,0)=0,0,VLOOKUP($B$2:$B$457,'依個案研判日_台北市'!$C$2:$T$13,12,0)*'各里加權風險人口'!O162/VLOOKUP($B$2:$B$457,'各區加權風險人口'!$C$2:$T$13,12,0)*5.5)</f>
        <v>1.463948488</v>
      </c>
      <c r="O162" s="5">
        <f>if(VLOOKUP($B$2:$B$457,'各區加權風險人口'!$C$2:$T$13,13,0)=0,0,VLOOKUP($B$2:$B$457,'依個案研判日_台北市'!$C$2:$T$13,13,0)*'各里加權風險人口'!P162/VLOOKUP($B$2:$B$457,'各區加權風險人口'!$C$2:$T$13,13,0)*5.5)</f>
        <v>1.463948488</v>
      </c>
      <c r="P162" s="5">
        <f>if(VLOOKUP($B$2:$B$457,'各區加權風險人口'!$C$2:$T$13,14,0)=0,0,VLOOKUP($B$2:$B$457,'依個案研判日_台北市'!$C$2:$T$13,14,0)*'各里加權風險人口'!Q162/VLOOKUP($B$2:$B$457,'各區加權風險人口'!$C$2:$T$13,14,0)*5.5)</f>
        <v>1.756738186</v>
      </c>
      <c r="Q162" s="5">
        <f>if(VLOOKUP($B$2:$B$457,'各區加權風險人口'!$C$2:$T$13,15,0)=0,0,VLOOKUP($B$2:$B$457,'依個案研判日_台北市'!$C$2:$T$13,15,0)*'各里加權風險人口'!R162/VLOOKUP($B$2:$B$457,'各區加權風險人口'!$C$2:$T$13,15,0)*5.5)</f>
        <v>1.903133034</v>
      </c>
      <c r="R162" s="5">
        <f>if(VLOOKUP($B$2:$B$457,'各區加權風險人口'!$C$2:$T$13,16,0)=0,0,VLOOKUP($B$2:$B$457,'依個案研判日_台北市'!$C$2:$T$13,16,0)*'各里加權風險人口'!S162/VLOOKUP($B$2:$B$457,'各區加權風險人口'!$C$2:$T$13,16,0)*5.5)</f>
        <v>1.610343337</v>
      </c>
      <c r="S162" s="5">
        <f>if(VLOOKUP($B$2:$B$457,'各區加權風險人口'!$C$2:$T$13,17,0)=0,0,VLOOKUP($B$2:$B$457,'依個案研判日_台北市'!$C$2:$T$13,17,0)*'各里加權風險人口'!T162/VLOOKUP($B$2:$B$457,'各區加權風險人口'!$C$2:$T$13,17,0)*5.5)</f>
        <v>2.049527883</v>
      </c>
      <c r="T162" s="5">
        <f>if(VLOOKUP($B$2:$B$457,'各區加權風險人口'!$C$2:$T$13,18,0)=0,0,VLOOKUP($B$2:$B$457,'依個案研判日_台北市'!$C$2:$T$13,18,0)*'各里加權風險人口'!U162/VLOOKUP($B$2:$B$457,'各區加權風險人口'!$C$2:$T$13,18,0)*5.5)</f>
        <v>0.5855793952</v>
      </c>
    </row>
    <row r="163">
      <c r="A163" s="3">
        <v>6.3000040035E10</v>
      </c>
      <c r="B163" s="4" t="s">
        <v>133</v>
      </c>
      <c r="C163" s="4" t="s">
        <v>168</v>
      </c>
      <c r="D163" s="5">
        <f>if(VLOOKUP($B$2:$B$457,'各區加權風險人口'!$C$2:$T$13,2,0)=0,0,VLOOKUP($B$2:$B$457,'依個案研判日_台北市'!$C$2:$T$13,2,0)*'各里加權風險人口'!E163/VLOOKUP($B$2:$B$457,'各區加權風險人口'!$C$2:$T$13,2,0)*5.5)</f>
        <v>0</v>
      </c>
      <c r="E163" s="5">
        <f>if(VLOOKUP($B$2:$B$457,'各區加權風險人口'!$C$2:$T$13,3,0)=0,0,VLOOKUP($B$2:$B$457,'依個案研判日_台北市'!$C$2:$T$13,3,0)*'各里加權風險人口'!F163/VLOOKUP($B$2:$B$457,'各區加權風險人口'!$C$2:$T$13,3,0)*5.5)</f>
        <v>0</v>
      </c>
      <c r="F163" s="5">
        <f>if(VLOOKUP($B$2:$B$457,'各區加權風險人口'!$C$2:$T$13,4,0)=0,0,VLOOKUP($B$2:$B$457,'依個案研判日_台北市'!$C$2:$T$13,4,0)*'各里加權風險人口'!G163/VLOOKUP($B$2:$B$457,'各區加權風險人口'!$C$2:$T$13,4,0)*5.5)</f>
        <v>0.2342939487</v>
      </c>
      <c r="G163" s="5">
        <f>if(VLOOKUP($B$2:$B$457,'各區加權風險人口'!$C$2:$T$13,5,0)=0,0,VLOOKUP($B$2:$B$457,'依個案研判日_台北市'!$C$2:$T$13,5,0)*'各里加權風險人口'!H163/VLOOKUP($B$2:$B$457,'各區加權風險人口'!$C$2:$T$13,5,0)*5.5)</f>
        <v>1.054322769</v>
      </c>
      <c r="H163" s="5">
        <f>if(VLOOKUP($B$2:$B$457,'各區加權風險人口'!$C$2:$T$13,6,0)=0,0,VLOOKUP($B$2:$B$457,'依個案研判日_台北市'!$C$2:$T$13,6,0)*'各里加權風險人口'!I163/VLOOKUP($B$2:$B$457,'各區加權風險人口'!$C$2:$T$13,6,0)*5.5)</f>
        <v>0.351440923</v>
      </c>
      <c r="I163" s="5">
        <f>if(VLOOKUP($B$2:$B$457,'各區加權風險人口'!$C$2:$T$13,7,0)=0,0,VLOOKUP($B$2:$B$457,'依個案研判日_台北市'!$C$2:$T$13,7,0)*'各里加權風險人口'!J163/VLOOKUP($B$2:$B$457,'各區加權風險人口'!$C$2:$T$13,7,0)*5.5)</f>
        <v>0.2342939487</v>
      </c>
      <c r="J163" s="5">
        <f>if(VLOOKUP($B$2:$B$457,'各區加權風險人口'!$C$2:$T$13,8,0)=0,0,VLOOKUP($B$2:$B$457,'依個案研判日_台北市'!$C$2:$T$13,8,0)*'各里加權風險人口'!K163/VLOOKUP($B$2:$B$457,'各區加權風險人口'!$C$2:$T$13,8,0)*5.5)</f>
        <v>0.9371757948</v>
      </c>
      <c r="K163" s="5">
        <f>if(VLOOKUP($B$2:$B$457,'各區加權風險人口'!$C$2:$T$13,9,0)=0,0,VLOOKUP($B$2:$B$457,'依個案研判日_台北市'!$C$2:$T$13,9,0)*'各里加權風險人口'!L163/VLOOKUP($B$2:$B$457,'各區加權風險人口'!$C$2:$T$13,9,0)*5.5)</f>
        <v>0.9371757948</v>
      </c>
      <c r="L163" s="5">
        <f>if(VLOOKUP($B$2:$B$457,'各區加權風險人口'!$C$2:$T$13,10,0)=0,0,VLOOKUP($B$2:$B$457,'依個案研判日_台北市'!$C$2:$T$13,10,0)*'各里加權風險人口'!M163/VLOOKUP($B$2:$B$457,'各區加權風險人口'!$C$2:$T$13,10,0)*5.5)</f>
        <v>0.9371757948</v>
      </c>
      <c r="M163" s="5">
        <f>if(VLOOKUP($B$2:$B$457,'各區加權風險人口'!$C$2:$T$13,11,0)=0,0,VLOOKUP($B$2:$B$457,'依個案研判日_台北市'!$C$2:$T$13,11,0)*'各里加權風險人口'!N163/VLOOKUP($B$2:$B$457,'各區加權風險人口'!$C$2:$T$13,11,0)*5.5)</f>
        <v>1.171469743</v>
      </c>
      <c r="N163" s="5">
        <f>if(VLOOKUP($B$2:$B$457,'各區加權風險人口'!$C$2:$T$13,12,0)=0,0,VLOOKUP($B$2:$B$457,'依個案研判日_台北市'!$C$2:$T$13,12,0)*'各里加權風險人口'!O163/VLOOKUP($B$2:$B$457,'各區加權風險人口'!$C$2:$T$13,12,0)*5.5)</f>
        <v>1.171469743</v>
      </c>
      <c r="O163" s="5">
        <f>if(VLOOKUP($B$2:$B$457,'各區加權風險人口'!$C$2:$T$13,13,0)=0,0,VLOOKUP($B$2:$B$457,'依個案研判日_台北市'!$C$2:$T$13,13,0)*'各里加權風險人口'!P163/VLOOKUP($B$2:$B$457,'各區加權風險人口'!$C$2:$T$13,13,0)*5.5)</f>
        <v>1.171469743</v>
      </c>
      <c r="P163" s="5">
        <f>if(VLOOKUP($B$2:$B$457,'各區加權風險人口'!$C$2:$T$13,14,0)=0,0,VLOOKUP($B$2:$B$457,'依個案研判日_台北市'!$C$2:$T$13,14,0)*'各里加權風險人口'!Q163/VLOOKUP($B$2:$B$457,'各區加權風險人口'!$C$2:$T$13,14,0)*5.5)</f>
        <v>1.405763692</v>
      </c>
      <c r="Q163" s="5">
        <f>if(VLOOKUP($B$2:$B$457,'各區加權風險人口'!$C$2:$T$13,15,0)=0,0,VLOOKUP($B$2:$B$457,'依個案研判日_台北市'!$C$2:$T$13,15,0)*'各里加權風險人口'!R163/VLOOKUP($B$2:$B$457,'各區加權風險人口'!$C$2:$T$13,15,0)*5.5)</f>
        <v>1.522910666</v>
      </c>
      <c r="R163" s="5">
        <f>if(VLOOKUP($B$2:$B$457,'各區加權風險人口'!$C$2:$T$13,16,0)=0,0,VLOOKUP($B$2:$B$457,'依個案研判日_台北市'!$C$2:$T$13,16,0)*'各里加權風險人口'!S163/VLOOKUP($B$2:$B$457,'各區加權風險人口'!$C$2:$T$13,16,0)*5.5)</f>
        <v>1.288616718</v>
      </c>
      <c r="S163" s="5">
        <f>if(VLOOKUP($B$2:$B$457,'各區加權風險人口'!$C$2:$T$13,17,0)=0,0,VLOOKUP($B$2:$B$457,'依個案研判日_台北市'!$C$2:$T$13,17,0)*'各里加權風險人口'!T163/VLOOKUP($B$2:$B$457,'各區加權風險人口'!$C$2:$T$13,17,0)*5.5)</f>
        <v>1.640057641</v>
      </c>
      <c r="T163" s="5">
        <f>if(VLOOKUP($B$2:$B$457,'各區加權風險人口'!$C$2:$T$13,18,0)=0,0,VLOOKUP($B$2:$B$457,'依個案研判日_台北市'!$C$2:$T$13,18,0)*'各里加權風險人口'!U163/VLOOKUP($B$2:$B$457,'各區加權風險人口'!$C$2:$T$13,18,0)*5.5)</f>
        <v>0.4685878974</v>
      </c>
    </row>
    <row r="164">
      <c r="A164" s="3">
        <v>6.3000040036E10</v>
      </c>
      <c r="B164" s="4" t="s">
        <v>133</v>
      </c>
      <c r="C164" s="4" t="s">
        <v>169</v>
      </c>
      <c r="D164" s="5">
        <f>if(VLOOKUP($B$2:$B$457,'各區加權風險人口'!$C$2:$T$13,2,0)=0,0,VLOOKUP($B$2:$B$457,'依個案研判日_台北市'!$C$2:$T$13,2,0)*'各里加權風險人口'!E164/VLOOKUP($B$2:$B$457,'各區加權風險人口'!$C$2:$T$13,2,0)*5.5)</f>
        <v>0</v>
      </c>
      <c r="E164" s="5">
        <f>if(VLOOKUP($B$2:$B$457,'各區加權風險人口'!$C$2:$T$13,3,0)=0,0,VLOOKUP($B$2:$B$457,'依個案研判日_台北市'!$C$2:$T$13,3,0)*'各里加權風險人口'!F164/VLOOKUP($B$2:$B$457,'各區加權風險人口'!$C$2:$T$13,3,0)*5.5)</f>
        <v>0</v>
      </c>
      <c r="F164" s="5">
        <f>if(VLOOKUP($B$2:$B$457,'各區加權風險人口'!$C$2:$T$13,4,0)=0,0,VLOOKUP($B$2:$B$457,'依個案研判日_台北市'!$C$2:$T$13,4,0)*'各里加權風險人口'!G164/VLOOKUP($B$2:$B$457,'各區加權風險人口'!$C$2:$T$13,4,0)*5.5)</f>
        <v>0.2337336069</v>
      </c>
      <c r="G164" s="5">
        <f>if(VLOOKUP($B$2:$B$457,'各區加權風險人口'!$C$2:$T$13,5,0)=0,0,VLOOKUP($B$2:$B$457,'依個案研判日_台北市'!$C$2:$T$13,5,0)*'各里加權風險人口'!H164/VLOOKUP($B$2:$B$457,'各區加權風險人口'!$C$2:$T$13,5,0)*5.5)</f>
        <v>1.051801231</v>
      </c>
      <c r="H164" s="5">
        <f>if(VLOOKUP($B$2:$B$457,'各區加權風險人口'!$C$2:$T$13,6,0)=0,0,VLOOKUP($B$2:$B$457,'依個案研判日_台北市'!$C$2:$T$13,6,0)*'各里加權風險人口'!I164/VLOOKUP($B$2:$B$457,'各區加權風險人口'!$C$2:$T$13,6,0)*5.5)</f>
        <v>0.3506004104</v>
      </c>
      <c r="I164" s="5">
        <f>if(VLOOKUP($B$2:$B$457,'各區加權風險人口'!$C$2:$T$13,7,0)=0,0,VLOOKUP($B$2:$B$457,'依個案研判日_台北市'!$C$2:$T$13,7,0)*'各里加權風險人口'!J164/VLOOKUP($B$2:$B$457,'各區加權風險人口'!$C$2:$T$13,7,0)*5.5)</f>
        <v>0.2337336069</v>
      </c>
      <c r="J164" s="5">
        <f>if(VLOOKUP($B$2:$B$457,'各區加權風險人口'!$C$2:$T$13,8,0)=0,0,VLOOKUP($B$2:$B$457,'依個案研判日_台北市'!$C$2:$T$13,8,0)*'各里加權風險人口'!K164/VLOOKUP($B$2:$B$457,'各區加權風險人口'!$C$2:$T$13,8,0)*5.5)</f>
        <v>0.9349344277</v>
      </c>
      <c r="K164" s="5">
        <f>if(VLOOKUP($B$2:$B$457,'各區加權風險人口'!$C$2:$T$13,9,0)=0,0,VLOOKUP($B$2:$B$457,'依個案研判日_台北市'!$C$2:$T$13,9,0)*'各里加權風險人口'!L164/VLOOKUP($B$2:$B$457,'各區加權風險人口'!$C$2:$T$13,9,0)*5.5)</f>
        <v>0.9349344277</v>
      </c>
      <c r="L164" s="5">
        <f>if(VLOOKUP($B$2:$B$457,'各區加權風險人口'!$C$2:$T$13,10,0)=0,0,VLOOKUP($B$2:$B$457,'依個案研判日_台北市'!$C$2:$T$13,10,0)*'各里加權風險人口'!M164/VLOOKUP($B$2:$B$457,'各區加權風險人口'!$C$2:$T$13,10,0)*5.5)</f>
        <v>0.9349344277</v>
      </c>
      <c r="M164" s="5">
        <f>if(VLOOKUP($B$2:$B$457,'各區加權風險人口'!$C$2:$T$13,11,0)=0,0,VLOOKUP($B$2:$B$457,'依個案研判日_台北市'!$C$2:$T$13,11,0)*'各里加權風險人口'!N164/VLOOKUP($B$2:$B$457,'各區加權風險人口'!$C$2:$T$13,11,0)*5.5)</f>
        <v>1.168668035</v>
      </c>
      <c r="N164" s="5">
        <f>if(VLOOKUP($B$2:$B$457,'各區加權風險人口'!$C$2:$T$13,12,0)=0,0,VLOOKUP($B$2:$B$457,'依個案研判日_台北市'!$C$2:$T$13,12,0)*'各里加權風險人口'!O164/VLOOKUP($B$2:$B$457,'各區加權風險人口'!$C$2:$T$13,12,0)*5.5)</f>
        <v>1.168668035</v>
      </c>
      <c r="O164" s="5">
        <f>if(VLOOKUP($B$2:$B$457,'各區加權風險人口'!$C$2:$T$13,13,0)=0,0,VLOOKUP($B$2:$B$457,'依個案研判日_台北市'!$C$2:$T$13,13,0)*'各里加權風險人口'!P164/VLOOKUP($B$2:$B$457,'各區加權風險人口'!$C$2:$T$13,13,0)*5.5)</f>
        <v>1.168668035</v>
      </c>
      <c r="P164" s="5">
        <f>if(VLOOKUP($B$2:$B$457,'各區加權風險人口'!$C$2:$T$13,14,0)=0,0,VLOOKUP($B$2:$B$457,'依個案研判日_台北市'!$C$2:$T$13,14,0)*'各里加權風險人口'!Q164/VLOOKUP($B$2:$B$457,'各區加權風險人口'!$C$2:$T$13,14,0)*5.5)</f>
        <v>1.402401642</v>
      </c>
      <c r="Q164" s="5">
        <f>if(VLOOKUP($B$2:$B$457,'各區加權風險人口'!$C$2:$T$13,15,0)=0,0,VLOOKUP($B$2:$B$457,'依個案研判日_台北市'!$C$2:$T$13,15,0)*'各里加權風險人口'!R164/VLOOKUP($B$2:$B$457,'各區加權風險人口'!$C$2:$T$13,15,0)*5.5)</f>
        <v>1.519268445</v>
      </c>
      <c r="R164" s="5">
        <f>if(VLOOKUP($B$2:$B$457,'各區加權風險人口'!$C$2:$T$13,16,0)=0,0,VLOOKUP($B$2:$B$457,'依個案研判日_台北市'!$C$2:$T$13,16,0)*'各里加權風險人口'!S164/VLOOKUP($B$2:$B$457,'各區加權風險人口'!$C$2:$T$13,16,0)*5.5)</f>
        <v>1.285534838</v>
      </c>
      <c r="S164" s="5">
        <f>if(VLOOKUP($B$2:$B$457,'各區加權風險人口'!$C$2:$T$13,17,0)=0,0,VLOOKUP($B$2:$B$457,'依個案研判日_台北市'!$C$2:$T$13,17,0)*'各里加權風險人口'!T164/VLOOKUP($B$2:$B$457,'各區加權風險人口'!$C$2:$T$13,17,0)*5.5)</f>
        <v>1.636135249</v>
      </c>
      <c r="T164" s="5">
        <f>if(VLOOKUP($B$2:$B$457,'各區加權風險人口'!$C$2:$T$13,18,0)=0,0,VLOOKUP($B$2:$B$457,'依個案研判日_台北市'!$C$2:$T$13,18,0)*'各里加權風險人口'!U164/VLOOKUP($B$2:$B$457,'各區加權風險人口'!$C$2:$T$13,18,0)*5.5)</f>
        <v>0.4674672139</v>
      </c>
    </row>
    <row r="165">
      <c r="A165" s="3">
        <v>6.3000040037E10</v>
      </c>
      <c r="B165" s="4" t="s">
        <v>133</v>
      </c>
      <c r="C165" s="4" t="s">
        <v>170</v>
      </c>
      <c r="D165" s="5">
        <f>if(VLOOKUP($B$2:$B$457,'各區加權風險人口'!$C$2:$T$13,2,0)=0,0,VLOOKUP($B$2:$B$457,'依個案研判日_台北市'!$C$2:$T$13,2,0)*'各里加權風險人口'!E165/VLOOKUP($B$2:$B$457,'各區加權風險人口'!$C$2:$T$13,2,0)*5.5)</f>
        <v>0</v>
      </c>
      <c r="E165" s="5">
        <f>if(VLOOKUP($B$2:$B$457,'各區加權風險人口'!$C$2:$T$13,3,0)=0,0,VLOOKUP($B$2:$B$457,'依個案研判日_台北市'!$C$2:$T$13,3,0)*'各里加權風險人口'!F165/VLOOKUP($B$2:$B$457,'各區加權風險人口'!$C$2:$T$13,3,0)*5.5)</f>
        <v>0</v>
      </c>
      <c r="F165" s="5">
        <f>if(VLOOKUP($B$2:$B$457,'各區加權風險人口'!$C$2:$T$13,4,0)=0,0,VLOOKUP($B$2:$B$457,'依個案研判日_台北市'!$C$2:$T$13,4,0)*'各里加權風險人口'!G165/VLOOKUP($B$2:$B$457,'各區加權風險人口'!$C$2:$T$13,4,0)*5.5)</f>
        <v>0.1414085439</v>
      </c>
      <c r="G165" s="5">
        <f>if(VLOOKUP($B$2:$B$457,'各區加權風險人口'!$C$2:$T$13,5,0)=0,0,VLOOKUP($B$2:$B$457,'依個案研判日_台北市'!$C$2:$T$13,5,0)*'各里加權風險人口'!H165/VLOOKUP($B$2:$B$457,'各區加權風險人口'!$C$2:$T$13,5,0)*5.5)</f>
        <v>0.6363384475</v>
      </c>
      <c r="H165" s="5">
        <f>if(VLOOKUP($B$2:$B$457,'各區加權風險人口'!$C$2:$T$13,6,0)=0,0,VLOOKUP($B$2:$B$457,'依個案研判日_台北市'!$C$2:$T$13,6,0)*'各里加權風險人口'!I165/VLOOKUP($B$2:$B$457,'各區加權風險人口'!$C$2:$T$13,6,0)*5.5)</f>
        <v>0.2121128158</v>
      </c>
      <c r="I165" s="5">
        <f>if(VLOOKUP($B$2:$B$457,'各區加權風險人口'!$C$2:$T$13,7,0)=0,0,VLOOKUP($B$2:$B$457,'依個案研判日_台北市'!$C$2:$T$13,7,0)*'各里加權風險人口'!J165/VLOOKUP($B$2:$B$457,'各區加權風險人口'!$C$2:$T$13,7,0)*5.5)</f>
        <v>0.1414085439</v>
      </c>
      <c r="J165" s="5">
        <f>if(VLOOKUP($B$2:$B$457,'各區加權風險人口'!$C$2:$T$13,8,0)=0,0,VLOOKUP($B$2:$B$457,'依個案研判日_台北市'!$C$2:$T$13,8,0)*'各里加權風險人口'!K165/VLOOKUP($B$2:$B$457,'各區加權風險人口'!$C$2:$T$13,8,0)*5.5)</f>
        <v>0.5656341756</v>
      </c>
      <c r="K165" s="5">
        <f>if(VLOOKUP($B$2:$B$457,'各區加權風險人口'!$C$2:$T$13,9,0)=0,0,VLOOKUP($B$2:$B$457,'依個案研判日_台北市'!$C$2:$T$13,9,0)*'各里加權風險人口'!L165/VLOOKUP($B$2:$B$457,'各區加權風險人口'!$C$2:$T$13,9,0)*5.5)</f>
        <v>0.5656341756</v>
      </c>
      <c r="L165" s="5">
        <f>if(VLOOKUP($B$2:$B$457,'各區加權風險人口'!$C$2:$T$13,10,0)=0,0,VLOOKUP($B$2:$B$457,'依個案研判日_台北市'!$C$2:$T$13,10,0)*'各里加權風險人口'!M165/VLOOKUP($B$2:$B$457,'各區加權風險人口'!$C$2:$T$13,10,0)*5.5)</f>
        <v>0.5656341756</v>
      </c>
      <c r="M165" s="5">
        <f>if(VLOOKUP($B$2:$B$457,'各區加權風險人口'!$C$2:$T$13,11,0)=0,0,VLOOKUP($B$2:$B$457,'依個案研判日_台北市'!$C$2:$T$13,11,0)*'各里加權風險人口'!N165/VLOOKUP($B$2:$B$457,'各區加權風險人口'!$C$2:$T$13,11,0)*5.5)</f>
        <v>0.7070427194</v>
      </c>
      <c r="N165" s="5">
        <f>if(VLOOKUP($B$2:$B$457,'各區加權風險人口'!$C$2:$T$13,12,0)=0,0,VLOOKUP($B$2:$B$457,'依個案研判日_台北市'!$C$2:$T$13,12,0)*'各里加權風險人口'!O165/VLOOKUP($B$2:$B$457,'各區加權風險人口'!$C$2:$T$13,12,0)*5.5)</f>
        <v>0.7070427194</v>
      </c>
      <c r="O165" s="5">
        <f>if(VLOOKUP($B$2:$B$457,'各區加權風險人口'!$C$2:$T$13,13,0)=0,0,VLOOKUP($B$2:$B$457,'依個案研判日_台北市'!$C$2:$T$13,13,0)*'各里加權風險人口'!P165/VLOOKUP($B$2:$B$457,'各區加權風險人口'!$C$2:$T$13,13,0)*5.5)</f>
        <v>0.7070427194</v>
      </c>
      <c r="P165" s="5">
        <f>if(VLOOKUP($B$2:$B$457,'各區加權風險人口'!$C$2:$T$13,14,0)=0,0,VLOOKUP($B$2:$B$457,'依個案研判日_台北市'!$C$2:$T$13,14,0)*'各里加權風險人口'!Q165/VLOOKUP($B$2:$B$457,'各區加權風險人口'!$C$2:$T$13,14,0)*5.5)</f>
        <v>0.8484512633</v>
      </c>
      <c r="Q165" s="5">
        <f>if(VLOOKUP($B$2:$B$457,'各區加權風險人口'!$C$2:$T$13,15,0)=0,0,VLOOKUP($B$2:$B$457,'依個案研判日_台北市'!$C$2:$T$13,15,0)*'各里加權風險人口'!R165/VLOOKUP($B$2:$B$457,'各區加權風險人口'!$C$2:$T$13,15,0)*5.5)</f>
        <v>0.9191555353</v>
      </c>
      <c r="R165" s="5">
        <f>if(VLOOKUP($B$2:$B$457,'各區加權風險人口'!$C$2:$T$13,16,0)=0,0,VLOOKUP($B$2:$B$457,'依個案研判日_台北市'!$C$2:$T$13,16,0)*'各里加權風險人口'!S165/VLOOKUP($B$2:$B$457,'各區加權風險人口'!$C$2:$T$13,16,0)*5.5)</f>
        <v>0.7777469914</v>
      </c>
      <c r="S165" s="5">
        <f>if(VLOOKUP($B$2:$B$457,'各區加權風險人口'!$C$2:$T$13,17,0)=0,0,VLOOKUP($B$2:$B$457,'依個案研判日_台北市'!$C$2:$T$13,17,0)*'各里加權風險人口'!T165/VLOOKUP($B$2:$B$457,'各區加權風險人口'!$C$2:$T$13,17,0)*5.5)</f>
        <v>0.9898598072</v>
      </c>
      <c r="T165" s="5">
        <f>if(VLOOKUP($B$2:$B$457,'各區加權風險人口'!$C$2:$T$13,18,0)=0,0,VLOOKUP($B$2:$B$457,'依個案研判日_台北市'!$C$2:$T$13,18,0)*'各里加權風險人口'!U165/VLOOKUP($B$2:$B$457,'各區加權風險人口'!$C$2:$T$13,18,0)*5.5)</f>
        <v>0.2828170878</v>
      </c>
    </row>
    <row r="166">
      <c r="A166" s="3">
        <v>6.3000040038E10</v>
      </c>
      <c r="B166" s="4" t="s">
        <v>133</v>
      </c>
      <c r="C166" s="4" t="s">
        <v>171</v>
      </c>
      <c r="D166" s="5">
        <f>if(VLOOKUP($B$2:$B$457,'各區加權風險人口'!$C$2:$T$13,2,0)=0,0,VLOOKUP($B$2:$B$457,'依個案研判日_台北市'!$C$2:$T$13,2,0)*'各里加權風險人口'!E166/VLOOKUP($B$2:$B$457,'各區加權風險人口'!$C$2:$T$13,2,0)*5.5)</f>
        <v>0</v>
      </c>
      <c r="E166" s="5">
        <f>if(VLOOKUP($B$2:$B$457,'各區加權風險人口'!$C$2:$T$13,3,0)=0,0,VLOOKUP($B$2:$B$457,'依個案研判日_台北市'!$C$2:$T$13,3,0)*'各里加權風險人口'!F166/VLOOKUP($B$2:$B$457,'各區加權風險人口'!$C$2:$T$13,3,0)*5.5)</f>
        <v>0</v>
      </c>
      <c r="F166" s="5">
        <f>if(VLOOKUP($B$2:$B$457,'各區加權風險人口'!$C$2:$T$13,4,0)=0,0,VLOOKUP($B$2:$B$457,'依個案研判日_台北市'!$C$2:$T$13,4,0)*'各里加權風險人口'!G166/VLOOKUP($B$2:$B$457,'各區加權風險人口'!$C$2:$T$13,4,0)*5.5)</f>
        <v>0.1382777558</v>
      </c>
      <c r="G166" s="5">
        <f>if(VLOOKUP($B$2:$B$457,'各區加權風險人口'!$C$2:$T$13,5,0)=0,0,VLOOKUP($B$2:$B$457,'依個案研判日_台北市'!$C$2:$T$13,5,0)*'各里加權風險人口'!H166/VLOOKUP($B$2:$B$457,'各區加權風險人口'!$C$2:$T$13,5,0)*5.5)</f>
        <v>0.6222499011</v>
      </c>
      <c r="H166" s="5">
        <f>if(VLOOKUP($B$2:$B$457,'各區加權風險人口'!$C$2:$T$13,6,0)=0,0,VLOOKUP($B$2:$B$457,'依個案研判日_台北市'!$C$2:$T$13,6,0)*'各里加權風險人口'!I166/VLOOKUP($B$2:$B$457,'各區加權風險人口'!$C$2:$T$13,6,0)*5.5)</f>
        <v>0.2074166337</v>
      </c>
      <c r="I166" s="5">
        <f>if(VLOOKUP($B$2:$B$457,'各區加權風險人口'!$C$2:$T$13,7,0)=0,0,VLOOKUP($B$2:$B$457,'依個案研判日_台北市'!$C$2:$T$13,7,0)*'各里加權風險人口'!J166/VLOOKUP($B$2:$B$457,'各區加權風險人口'!$C$2:$T$13,7,0)*5.5)</f>
        <v>0.1382777558</v>
      </c>
      <c r="J166" s="5">
        <f>if(VLOOKUP($B$2:$B$457,'各區加權風險人口'!$C$2:$T$13,8,0)=0,0,VLOOKUP($B$2:$B$457,'依個案研判日_台北市'!$C$2:$T$13,8,0)*'各里加權風險人口'!K166/VLOOKUP($B$2:$B$457,'各區加權風險人口'!$C$2:$T$13,8,0)*5.5)</f>
        <v>0.5531110232</v>
      </c>
      <c r="K166" s="5">
        <f>if(VLOOKUP($B$2:$B$457,'各區加權風險人口'!$C$2:$T$13,9,0)=0,0,VLOOKUP($B$2:$B$457,'依個案研判日_台北市'!$C$2:$T$13,9,0)*'各里加權風險人口'!L166/VLOOKUP($B$2:$B$457,'各區加權風險人口'!$C$2:$T$13,9,0)*5.5)</f>
        <v>0.5531110232</v>
      </c>
      <c r="L166" s="5">
        <f>if(VLOOKUP($B$2:$B$457,'各區加權風險人口'!$C$2:$T$13,10,0)=0,0,VLOOKUP($B$2:$B$457,'依個案研判日_台北市'!$C$2:$T$13,10,0)*'各里加權風險人口'!M166/VLOOKUP($B$2:$B$457,'各區加權風險人口'!$C$2:$T$13,10,0)*5.5)</f>
        <v>0.5531110232</v>
      </c>
      <c r="M166" s="5">
        <f>if(VLOOKUP($B$2:$B$457,'各區加權風險人口'!$C$2:$T$13,11,0)=0,0,VLOOKUP($B$2:$B$457,'依個案研判日_台北市'!$C$2:$T$13,11,0)*'各里加權風險人口'!N166/VLOOKUP($B$2:$B$457,'各區加權風險人口'!$C$2:$T$13,11,0)*5.5)</f>
        <v>0.691388779</v>
      </c>
      <c r="N166" s="5">
        <f>if(VLOOKUP($B$2:$B$457,'各區加權風險人口'!$C$2:$T$13,12,0)=0,0,VLOOKUP($B$2:$B$457,'依個案研判日_台北市'!$C$2:$T$13,12,0)*'各里加權風險人口'!O166/VLOOKUP($B$2:$B$457,'各區加權風險人口'!$C$2:$T$13,12,0)*5.5)</f>
        <v>0.691388779</v>
      </c>
      <c r="O166" s="5">
        <f>if(VLOOKUP($B$2:$B$457,'各區加權風險人口'!$C$2:$T$13,13,0)=0,0,VLOOKUP($B$2:$B$457,'依個案研判日_台北市'!$C$2:$T$13,13,0)*'各里加權風險人口'!P166/VLOOKUP($B$2:$B$457,'各區加權風險人口'!$C$2:$T$13,13,0)*5.5)</f>
        <v>0.691388779</v>
      </c>
      <c r="P166" s="5">
        <f>if(VLOOKUP($B$2:$B$457,'各區加權風險人口'!$C$2:$T$13,14,0)=0,0,VLOOKUP($B$2:$B$457,'依個案研判日_台北市'!$C$2:$T$13,14,0)*'各里加權風險人口'!Q166/VLOOKUP($B$2:$B$457,'各區加權風險人口'!$C$2:$T$13,14,0)*5.5)</f>
        <v>0.8296665348</v>
      </c>
      <c r="Q166" s="5">
        <f>if(VLOOKUP($B$2:$B$457,'各區加權風險人口'!$C$2:$T$13,15,0)=0,0,VLOOKUP($B$2:$B$457,'依個案研判日_台北市'!$C$2:$T$13,15,0)*'各里加權風險人口'!R166/VLOOKUP($B$2:$B$457,'各區加權風險人口'!$C$2:$T$13,15,0)*5.5)</f>
        <v>0.8988054127</v>
      </c>
      <c r="R166" s="5">
        <f>if(VLOOKUP($B$2:$B$457,'各區加權風險人口'!$C$2:$T$13,16,0)=0,0,VLOOKUP($B$2:$B$457,'依個案研判日_台北市'!$C$2:$T$13,16,0)*'各里加權風險人口'!S166/VLOOKUP($B$2:$B$457,'各區加權風險人口'!$C$2:$T$13,16,0)*5.5)</f>
        <v>0.7605276569</v>
      </c>
      <c r="S166" s="5">
        <f>if(VLOOKUP($B$2:$B$457,'各區加權風險人口'!$C$2:$T$13,17,0)=0,0,VLOOKUP($B$2:$B$457,'依個案研判日_台北市'!$C$2:$T$13,17,0)*'各里加權風險人口'!T166/VLOOKUP($B$2:$B$457,'各區加權風險人口'!$C$2:$T$13,17,0)*5.5)</f>
        <v>0.9679442906</v>
      </c>
      <c r="T166" s="5">
        <f>if(VLOOKUP($B$2:$B$457,'各區加權風險人口'!$C$2:$T$13,18,0)=0,0,VLOOKUP($B$2:$B$457,'依個案研判日_台北市'!$C$2:$T$13,18,0)*'各里加權風險人口'!U166/VLOOKUP($B$2:$B$457,'各區加權風險人口'!$C$2:$T$13,18,0)*5.5)</f>
        <v>0.2765555116</v>
      </c>
    </row>
    <row r="167">
      <c r="A167" s="3">
        <v>6.3000040039E10</v>
      </c>
      <c r="B167" s="4" t="s">
        <v>133</v>
      </c>
      <c r="C167" s="4" t="s">
        <v>172</v>
      </c>
      <c r="D167" s="5">
        <f>if(VLOOKUP($B$2:$B$457,'各區加權風險人口'!$C$2:$T$13,2,0)=0,0,VLOOKUP($B$2:$B$457,'依個案研判日_台北市'!$C$2:$T$13,2,0)*'各里加權風險人口'!E167/VLOOKUP($B$2:$B$457,'各區加權風險人口'!$C$2:$T$13,2,0)*5.5)</f>
        <v>0</v>
      </c>
      <c r="E167" s="5">
        <f>if(VLOOKUP($B$2:$B$457,'各區加權風險人口'!$C$2:$T$13,3,0)=0,0,VLOOKUP($B$2:$B$457,'依個案研判日_台北市'!$C$2:$T$13,3,0)*'各里加權風險人口'!F167/VLOOKUP($B$2:$B$457,'各區加權風險人口'!$C$2:$T$13,3,0)*5.5)</f>
        <v>0</v>
      </c>
      <c r="F167" s="5">
        <f>if(VLOOKUP($B$2:$B$457,'各區加權風險人口'!$C$2:$T$13,4,0)=0,0,VLOOKUP($B$2:$B$457,'依個案研判日_台北市'!$C$2:$T$13,4,0)*'各里加權風險人口'!G167/VLOOKUP($B$2:$B$457,'各區加權風險人口'!$C$2:$T$13,4,0)*5.5)</f>
        <v>0.3444818079</v>
      </c>
      <c r="G167" s="5">
        <f>if(VLOOKUP($B$2:$B$457,'各區加權風險人口'!$C$2:$T$13,5,0)=0,0,VLOOKUP($B$2:$B$457,'依個案研判日_台北市'!$C$2:$T$13,5,0)*'各里加權風險人口'!H167/VLOOKUP($B$2:$B$457,'各區加權風險人口'!$C$2:$T$13,5,0)*5.5)</f>
        <v>1.550168135</v>
      </c>
      <c r="H167" s="5">
        <f>if(VLOOKUP($B$2:$B$457,'各區加權風險人口'!$C$2:$T$13,6,0)=0,0,VLOOKUP($B$2:$B$457,'依個案研判日_台北市'!$C$2:$T$13,6,0)*'各里加權風險人口'!I167/VLOOKUP($B$2:$B$457,'各區加權風險人口'!$C$2:$T$13,6,0)*5.5)</f>
        <v>0.5167227118</v>
      </c>
      <c r="I167" s="5">
        <f>if(VLOOKUP($B$2:$B$457,'各區加權風險人口'!$C$2:$T$13,7,0)=0,0,VLOOKUP($B$2:$B$457,'依個案研判日_台北市'!$C$2:$T$13,7,0)*'各里加權風險人口'!J167/VLOOKUP($B$2:$B$457,'各區加權風險人口'!$C$2:$T$13,7,0)*5.5)</f>
        <v>0.3444818079</v>
      </c>
      <c r="J167" s="5">
        <f>if(VLOOKUP($B$2:$B$457,'各區加權風險人口'!$C$2:$T$13,8,0)=0,0,VLOOKUP($B$2:$B$457,'依個案研判日_台北市'!$C$2:$T$13,8,0)*'各里加權風險人口'!K167/VLOOKUP($B$2:$B$457,'各區加權風險人口'!$C$2:$T$13,8,0)*5.5)</f>
        <v>1.377927231</v>
      </c>
      <c r="K167" s="5">
        <f>if(VLOOKUP($B$2:$B$457,'各區加權風險人口'!$C$2:$T$13,9,0)=0,0,VLOOKUP($B$2:$B$457,'依個案研判日_台北市'!$C$2:$T$13,9,0)*'各里加權風險人口'!L167/VLOOKUP($B$2:$B$457,'各區加權風險人口'!$C$2:$T$13,9,0)*5.5)</f>
        <v>1.377927231</v>
      </c>
      <c r="L167" s="5">
        <f>if(VLOOKUP($B$2:$B$457,'各區加權風險人口'!$C$2:$T$13,10,0)=0,0,VLOOKUP($B$2:$B$457,'依個案研判日_台北市'!$C$2:$T$13,10,0)*'各里加權風險人口'!M167/VLOOKUP($B$2:$B$457,'各區加權風險人口'!$C$2:$T$13,10,0)*5.5)</f>
        <v>1.377927231</v>
      </c>
      <c r="M167" s="5">
        <f>if(VLOOKUP($B$2:$B$457,'各區加權風險人口'!$C$2:$T$13,11,0)=0,0,VLOOKUP($B$2:$B$457,'依個案研判日_台北市'!$C$2:$T$13,11,0)*'各里加權風險人口'!N167/VLOOKUP($B$2:$B$457,'各區加權風險人口'!$C$2:$T$13,11,0)*5.5)</f>
        <v>1.722409039</v>
      </c>
      <c r="N167" s="5">
        <f>if(VLOOKUP($B$2:$B$457,'各區加權風險人口'!$C$2:$T$13,12,0)=0,0,VLOOKUP($B$2:$B$457,'依個案研判日_台北市'!$C$2:$T$13,12,0)*'各里加權風險人口'!O167/VLOOKUP($B$2:$B$457,'各區加權風險人口'!$C$2:$T$13,12,0)*5.5)</f>
        <v>1.722409039</v>
      </c>
      <c r="O167" s="5">
        <f>if(VLOOKUP($B$2:$B$457,'各區加權風險人口'!$C$2:$T$13,13,0)=0,0,VLOOKUP($B$2:$B$457,'依個案研判日_台北市'!$C$2:$T$13,13,0)*'各里加權風險人口'!P167/VLOOKUP($B$2:$B$457,'各區加權風險人口'!$C$2:$T$13,13,0)*5.5)</f>
        <v>1.722409039</v>
      </c>
      <c r="P167" s="5">
        <f>if(VLOOKUP($B$2:$B$457,'各區加權風險人口'!$C$2:$T$13,14,0)=0,0,VLOOKUP($B$2:$B$457,'依個案研判日_台北市'!$C$2:$T$13,14,0)*'各里加權風險人口'!Q167/VLOOKUP($B$2:$B$457,'各區加權風險人口'!$C$2:$T$13,14,0)*5.5)</f>
        <v>2.066890847</v>
      </c>
      <c r="Q167" s="5">
        <f>if(VLOOKUP($B$2:$B$457,'各區加權風險人口'!$C$2:$T$13,15,0)=0,0,VLOOKUP($B$2:$B$457,'依個案研判日_台北市'!$C$2:$T$13,15,0)*'各里加權風險人口'!R167/VLOOKUP($B$2:$B$457,'各區加權風險人口'!$C$2:$T$13,15,0)*5.5)</f>
        <v>2.239131751</v>
      </c>
      <c r="R167" s="5">
        <f>if(VLOOKUP($B$2:$B$457,'各區加權風險人口'!$C$2:$T$13,16,0)=0,0,VLOOKUP($B$2:$B$457,'依個案研判日_台北市'!$C$2:$T$13,16,0)*'各里加權風險人口'!S167/VLOOKUP($B$2:$B$457,'各區加權風險人口'!$C$2:$T$13,16,0)*5.5)</f>
        <v>1.894649943</v>
      </c>
      <c r="S167" s="5">
        <f>if(VLOOKUP($B$2:$B$457,'各區加權風險人口'!$C$2:$T$13,17,0)=0,0,VLOOKUP($B$2:$B$457,'依個案研判日_台北市'!$C$2:$T$13,17,0)*'各里加權風險人口'!T167/VLOOKUP($B$2:$B$457,'各區加權風險人口'!$C$2:$T$13,17,0)*5.5)</f>
        <v>2.411372655</v>
      </c>
      <c r="T167" s="5">
        <f>if(VLOOKUP($B$2:$B$457,'各區加權風險人口'!$C$2:$T$13,18,0)=0,0,VLOOKUP($B$2:$B$457,'依個案研判日_台北市'!$C$2:$T$13,18,0)*'各里加權風險人口'!U167/VLOOKUP($B$2:$B$457,'各區加權風險人口'!$C$2:$T$13,18,0)*5.5)</f>
        <v>0.6889636157</v>
      </c>
    </row>
    <row r="168">
      <c r="A168" s="3">
        <v>6.300004004E10</v>
      </c>
      <c r="B168" s="4" t="s">
        <v>133</v>
      </c>
      <c r="C168" s="4" t="s">
        <v>173</v>
      </c>
      <c r="D168" s="5">
        <f>if(VLOOKUP($B$2:$B$457,'各區加權風險人口'!$C$2:$T$13,2,0)=0,0,VLOOKUP($B$2:$B$457,'依個案研判日_台北市'!$C$2:$T$13,2,0)*'各里加權風險人口'!E168/VLOOKUP($B$2:$B$457,'各區加權風險人口'!$C$2:$T$13,2,0)*5.5)</f>
        <v>0</v>
      </c>
      <c r="E168" s="5">
        <f>if(VLOOKUP($B$2:$B$457,'各區加權風險人口'!$C$2:$T$13,3,0)=0,0,VLOOKUP($B$2:$B$457,'依個案研判日_台北市'!$C$2:$T$13,3,0)*'各里加權風險人口'!F168/VLOOKUP($B$2:$B$457,'各區加權風險人口'!$C$2:$T$13,3,0)*5.5)</f>
        <v>0</v>
      </c>
      <c r="F168" s="5">
        <f>if(VLOOKUP($B$2:$B$457,'各區加權風險人口'!$C$2:$T$13,4,0)=0,0,VLOOKUP($B$2:$B$457,'依個案研判日_台北市'!$C$2:$T$13,4,0)*'各里加權風險人口'!G168/VLOOKUP($B$2:$B$457,'各區加權風險人口'!$C$2:$T$13,4,0)*5.5)</f>
        <v>0.2307989741</v>
      </c>
      <c r="G168" s="5">
        <f>if(VLOOKUP($B$2:$B$457,'各區加權風險人口'!$C$2:$T$13,5,0)=0,0,VLOOKUP($B$2:$B$457,'依個案研判日_台北市'!$C$2:$T$13,5,0)*'各里加權風險人口'!H168/VLOOKUP($B$2:$B$457,'各區加權風險人口'!$C$2:$T$13,5,0)*5.5)</f>
        <v>1.038595384</v>
      </c>
      <c r="H168" s="5">
        <f>if(VLOOKUP($B$2:$B$457,'各區加權風險人口'!$C$2:$T$13,6,0)=0,0,VLOOKUP($B$2:$B$457,'依個案研判日_台北市'!$C$2:$T$13,6,0)*'各里加權風險人口'!I168/VLOOKUP($B$2:$B$457,'各區加權風險人口'!$C$2:$T$13,6,0)*5.5)</f>
        <v>0.3461984612</v>
      </c>
      <c r="I168" s="5">
        <f>if(VLOOKUP($B$2:$B$457,'各區加權風險人口'!$C$2:$T$13,7,0)=0,0,VLOOKUP($B$2:$B$457,'依個案研判日_台北市'!$C$2:$T$13,7,0)*'各里加權風險人口'!J168/VLOOKUP($B$2:$B$457,'各區加權風險人口'!$C$2:$T$13,7,0)*5.5)</f>
        <v>0.2307989741</v>
      </c>
      <c r="J168" s="5">
        <f>if(VLOOKUP($B$2:$B$457,'各區加權風險人口'!$C$2:$T$13,8,0)=0,0,VLOOKUP($B$2:$B$457,'依個案研判日_台北市'!$C$2:$T$13,8,0)*'各里加權風險人口'!K168/VLOOKUP($B$2:$B$457,'各區加權風險人口'!$C$2:$T$13,8,0)*5.5)</f>
        <v>0.9231958965</v>
      </c>
      <c r="K168" s="5">
        <f>if(VLOOKUP($B$2:$B$457,'各區加權風險人口'!$C$2:$T$13,9,0)=0,0,VLOOKUP($B$2:$B$457,'依個案研判日_台北市'!$C$2:$T$13,9,0)*'各里加權風險人口'!L168/VLOOKUP($B$2:$B$457,'各區加權風險人口'!$C$2:$T$13,9,0)*5.5)</f>
        <v>0.9231958965</v>
      </c>
      <c r="L168" s="5">
        <f>if(VLOOKUP($B$2:$B$457,'各區加權風險人口'!$C$2:$T$13,10,0)=0,0,VLOOKUP($B$2:$B$457,'依個案研判日_台北市'!$C$2:$T$13,10,0)*'各里加權風險人口'!M168/VLOOKUP($B$2:$B$457,'各區加權風險人口'!$C$2:$T$13,10,0)*5.5)</f>
        <v>0.9231958965</v>
      </c>
      <c r="M168" s="5">
        <f>if(VLOOKUP($B$2:$B$457,'各區加權風險人口'!$C$2:$T$13,11,0)=0,0,VLOOKUP($B$2:$B$457,'依個案研判日_台北市'!$C$2:$T$13,11,0)*'各里加權風險人口'!N168/VLOOKUP($B$2:$B$457,'各區加權風險人口'!$C$2:$T$13,11,0)*5.5)</f>
        <v>1.153994871</v>
      </c>
      <c r="N168" s="5">
        <f>if(VLOOKUP($B$2:$B$457,'各區加權風險人口'!$C$2:$T$13,12,0)=0,0,VLOOKUP($B$2:$B$457,'依個案研判日_台北市'!$C$2:$T$13,12,0)*'各里加權風險人口'!O168/VLOOKUP($B$2:$B$457,'各區加權風險人口'!$C$2:$T$13,12,0)*5.5)</f>
        <v>1.153994871</v>
      </c>
      <c r="O168" s="5">
        <f>if(VLOOKUP($B$2:$B$457,'各區加權風險人口'!$C$2:$T$13,13,0)=0,0,VLOOKUP($B$2:$B$457,'依個案研判日_台北市'!$C$2:$T$13,13,0)*'各里加權風險人口'!P168/VLOOKUP($B$2:$B$457,'各區加權風險人口'!$C$2:$T$13,13,0)*5.5)</f>
        <v>1.153994871</v>
      </c>
      <c r="P168" s="5">
        <f>if(VLOOKUP($B$2:$B$457,'各區加權風險人口'!$C$2:$T$13,14,0)=0,0,VLOOKUP($B$2:$B$457,'依個案研判日_台北市'!$C$2:$T$13,14,0)*'各里加權風險人口'!Q168/VLOOKUP($B$2:$B$457,'各區加權風險人口'!$C$2:$T$13,14,0)*5.5)</f>
        <v>1.384793845</v>
      </c>
      <c r="Q168" s="5">
        <f>if(VLOOKUP($B$2:$B$457,'各區加權風險人口'!$C$2:$T$13,15,0)=0,0,VLOOKUP($B$2:$B$457,'依個案研判日_台北市'!$C$2:$T$13,15,0)*'各里加權風險人口'!R168/VLOOKUP($B$2:$B$457,'各區加權風險人口'!$C$2:$T$13,15,0)*5.5)</f>
        <v>1.500193332</v>
      </c>
      <c r="R168" s="5">
        <f>if(VLOOKUP($B$2:$B$457,'各區加權風險人口'!$C$2:$T$13,16,0)=0,0,VLOOKUP($B$2:$B$457,'依個案研判日_台北市'!$C$2:$T$13,16,0)*'各里加權風險人口'!S168/VLOOKUP($B$2:$B$457,'各區加權風險人口'!$C$2:$T$13,16,0)*5.5)</f>
        <v>1.269394358</v>
      </c>
      <c r="S168" s="5">
        <f>if(VLOOKUP($B$2:$B$457,'各區加權風險人口'!$C$2:$T$13,17,0)=0,0,VLOOKUP($B$2:$B$457,'依個案研判日_台北市'!$C$2:$T$13,17,0)*'各里加權風險人口'!T168/VLOOKUP($B$2:$B$457,'各區加權風險人口'!$C$2:$T$13,17,0)*5.5)</f>
        <v>1.615592819</v>
      </c>
      <c r="T168" s="5">
        <f>if(VLOOKUP($B$2:$B$457,'各區加權風險人口'!$C$2:$T$13,18,0)=0,0,VLOOKUP($B$2:$B$457,'依個案研判日_台北市'!$C$2:$T$13,18,0)*'各里加權風險人口'!U168/VLOOKUP($B$2:$B$457,'各區加權風險人口'!$C$2:$T$13,18,0)*5.5)</f>
        <v>0.4615979482</v>
      </c>
    </row>
    <row r="169">
      <c r="A169" s="3">
        <v>6.3000040041E10</v>
      </c>
      <c r="B169" s="4" t="s">
        <v>133</v>
      </c>
      <c r="C169" s="4" t="s">
        <v>174</v>
      </c>
      <c r="D169" s="5">
        <f>if(VLOOKUP($B$2:$B$457,'各區加權風險人口'!$C$2:$T$13,2,0)=0,0,VLOOKUP($B$2:$B$457,'依個案研判日_台北市'!$C$2:$T$13,2,0)*'各里加權風險人口'!E169/VLOOKUP($B$2:$B$457,'各區加權風險人口'!$C$2:$T$13,2,0)*5.5)</f>
        <v>0</v>
      </c>
      <c r="E169" s="5">
        <f>if(VLOOKUP($B$2:$B$457,'各區加權風險人口'!$C$2:$T$13,3,0)=0,0,VLOOKUP($B$2:$B$457,'依個案研判日_台北市'!$C$2:$T$13,3,0)*'各里加權風險人口'!F169/VLOOKUP($B$2:$B$457,'各區加權風險人口'!$C$2:$T$13,3,0)*5.5)</f>
        <v>0</v>
      </c>
      <c r="F169" s="5">
        <f>if(VLOOKUP($B$2:$B$457,'各區加權風險人口'!$C$2:$T$13,4,0)=0,0,VLOOKUP($B$2:$B$457,'依個案研判日_台北市'!$C$2:$T$13,4,0)*'各里加權風險人口'!G169/VLOOKUP($B$2:$B$457,'各區加權風險人口'!$C$2:$T$13,4,0)*5.5)</f>
        <v>0.3853997988</v>
      </c>
      <c r="G169" s="5">
        <f>if(VLOOKUP($B$2:$B$457,'各區加權風險人口'!$C$2:$T$13,5,0)=0,0,VLOOKUP($B$2:$B$457,'依個案研判日_台北市'!$C$2:$T$13,5,0)*'各里加權風險人口'!H169/VLOOKUP($B$2:$B$457,'各區加權風險人口'!$C$2:$T$13,5,0)*5.5)</f>
        <v>1.734299095</v>
      </c>
      <c r="H169" s="5">
        <f>if(VLOOKUP($B$2:$B$457,'各區加權風險人口'!$C$2:$T$13,6,0)=0,0,VLOOKUP($B$2:$B$457,'依個案研判日_台北市'!$C$2:$T$13,6,0)*'各里加權風險人口'!I169/VLOOKUP($B$2:$B$457,'各區加權風險人口'!$C$2:$T$13,6,0)*5.5)</f>
        <v>0.5780996983</v>
      </c>
      <c r="I169" s="5">
        <f>if(VLOOKUP($B$2:$B$457,'各區加權風險人口'!$C$2:$T$13,7,0)=0,0,VLOOKUP($B$2:$B$457,'依個案研判日_台北市'!$C$2:$T$13,7,0)*'各里加權風險人口'!J169/VLOOKUP($B$2:$B$457,'各區加權風險人口'!$C$2:$T$13,7,0)*5.5)</f>
        <v>0.3853997988</v>
      </c>
      <c r="J169" s="5">
        <f>if(VLOOKUP($B$2:$B$457,'各區加權風險人口'!$C$2:$T$13,8,0)=0,0,VLOOKUP($B$2:$B$457,'依個案研判日_台北市'!$C$2:$T$13,8,0)*'各里加權風險人口'!K169/VLOOKUP($B$2:$B$457,'各區加權風險人口'!$C$2:$T$13,8,0)*5.5)</f>
        <v>1.541599195</v>
      </c>
      <c r="K169" s="5">
        <f>if(VLOOKUP($B$2:$B$457,'各區加權風險人口'!$C$2:$T$13,9,0)=0,0,VLOOKUP($B$2:$B$457,'依個案研判日_台北市'!$C$2:$T$13,9,0)*'各里加權風險人口'!L169/VLOOKUP($B$2:$B$457,'各區加權風險人口'!$C$2:$T$13,9,0)*5.5)</f>
        <v>1.541599195</v>
      </c>
      <c r="L169" s="5">
        <f>if(VLOOKUP($B$2:$B$457,'各區加權風險人口'!$C$2:$T$13,10,0)=0,0,VLOOKUP($B$2:$B$457,'依個案研判日_台北市'!$C$2:$T$13,10,0)*'各里加權風險人口'!M169/VLOOKUP($B$2:$B$457,'各區加權風險人口'!$C$2:$T$13,10,0)*5.5)</f>
        <v>1.541599195</v>
      </c>
      <c r="M169" s="5">
        <f>if(VLOOKUP($B$2:$B$457,'各區加權風險人口'!$C$2:$T$13,11,0)=0,0,VLOOKUP($B$2:$B$457,'依個案研判日_台北市'!$C$2:$T$13,11,0)*'各里加權風險人口'!N169/VLOOKUP($B$2:$B$457,'各區加權風險人口'!$C$2:$T$13,11,0)*5.5)</f>
        <v>1.926998994</v>
      </c>
      <c r="N169" s="5">
        <f>if(VLOOKUP($B$2:$B$457,'各區加權風險人口'!$C$2:$T$13,12,0)=0,0,VLOOKUP($B$2:$B$457,'依個案研判日_台北市'!$C$2:$T$13,12,0)*'各里加權風險人口'!O169/VLOOKUP($B$2:$B$457,'各區加權風險人口'!$C$2:$T$13,12,0)*5.5)</f>
        <v>1.926998994</v>
      </c>
      <c r="O169" s="5">
        <f>if(VLOOKUP($B$2:$B$457,'各區加權風險人口'!$C$2:$T$13,13,0)=0,0,VLOOKUP($B$2:$B$457,'依個案研判日_台北市'!$C$2:$T$13,13,0)*'各里加權風險人口'!P169/VLOOKUP($B$2:$B$457,'各區加權風險人口'!$C$2:$T$13,13,0)*5.5)</f>
        <v>1.926998994</v>
      </c>
      <c r="P169" s="5">
        <f>if(VLOOKUP($B$2:$B$457,'各區加權風險人口'!$C$2:$T$13,14,0)=0,0,VLOOKUP($B$2:$B$457,'依個案研判日_台北市'!$C$2:$T$13,14,0)*'各里加權風險人口'!Q169/VLOOKUP($B$2:$B$457,'各區加權風險人口'!$C$2:$T$13,14,0)*5.5)</f>
        <v>2.312398793</v>
      </c>
      <c r="Q169" s="5">
        <f>if(VLOOKUP($B$2:$B$457,'各區加權風險人口'!$C$2:$T$13,15,0)=0,0,VLOOKUP($B$2:$B$457,'依個案研判日_台北市'!$C$2:$T$13,15,0)*'各里加權風險人口'!R169/VLOOKUP($B$2:$B$457,'各區加權風險人口'!$C$2:$T$13,15,0)*5.5)</f>
        <v>2.505098692</v>
      </c>
      <c r="R169" s="5">
        <f>if(VLOOKUP($B$2:$B$457,'各區加權風險人口'!$C$2:$T$13,16,0)=0,0,VLOOKUP($B$2:$B$457,'依個案研判日_台北市'!$C$2:$T$13,16,0)*'各里加權風險人口'!S169/VLOOKUP($B$2:$B$457,'各區加權風險人口'!$C$2:$T$13,16,0)*5.5)</f>
        <v>2.119698894</v>
      </c>
      <c r="S169" s="5">
        <f>if(VLOOKUP($B$2:$B$457,'各區加權風險人口'!$C$2:$T$13,17,0)=0,0,VLOOKUP($B$2:$B$457,'依個案研判日_台北市'!$C$2:$T$13,17,0)*'各里加權風險人口'!T169/VLOOKUP($B$2:$B$457,'各區加權風險人口'!$C$2:$T$13,17,0)*5.5)</f>
        <v>2.697798592</v>
      </c>
      <c r="T169" s="5">
        <f>if(VLOOKUP($B$2:$B$457,'各區加權風險人口'!$C$2:$T$13,18,0)=0,0,VLOOKUP($B$2:$B$457,'依個案研判日_台北市'!$C$2:$T$13,18,0)*'各里加權風險人口'!U169/VLOOKUP($B$2:$B$457,'各區加權風險人口'!$C$2:$T$13,18,0)*5.5)</f>
        <v>0.7707995977</v>
      </c>
    </row>
    <row r="170">
      <c r="A170" s="3">
        <v>6.3000040042E10</v>
      </c>
      <c r="B170" s="4" t="s">
        <v>133</v>
      </c>
      <c r="C170" s="4" t="s">
        <v>175</v>
      </c>
      <c r="D170" s="5">
        <f>if(VLOOKUP($B$2:$B$457,'各區加權風險人口'!$C$2:$T$13,2,0)=0,0,VLOOKUP($B$2:$B$457,'依個案研判日_台北市'!$C$2:$T$13,2,0)*'各里加權風險人口'!E170/VLOOKUP($B$2:$B$457,'各區加權風險人口'!$C$2:$T$13,2,0)*5.5)</f>
        <v>0</v>
      </c>
      <c r="E170" s="5">
        <f>if(VLOOKUP($B$2:$B$457,'各區加權風險人口'!$C$2:$T$13,3,0)=0,0,VLOOKUP($B$2:$B$457,'依個案研判日_台北市'!$C$2:$T$13,3,0)*'各里加權風險人口'!F170/VLOOKUP($B$2:$B$457,'各區加權風險人口'!$C$2:$T$13,3,0)*5.5)</f>
        <v>0</v>
      </c>
      <c r="F170" s="5">
        <f>if(VLOOKUP($B$2:$B$457,'各區加權風險人口'!$C$2:$T$13,4,0)=0,0,VLOOKUP($B$2:$B$457,'依個案研判日_台北市'!$C$2:$T$13,4,0)*'各里加權風險人口'!G170/VLOOKUP($B$2:$B$457,'各區加權風險人口'!$C$2:$T$13,4,0)*5.5)</f>
        <v>0.1174576957</v>
      </c>
      <c r="G170" s="5">
        <f>if(VLOOKUP($B$2:$B$457,'各區加權風險人口'!$C$2:$T$13,5,0)=0,0,VLOOKUP($B$2:$B$457,'依個案研判日_台北市'!$C$2:$T$13,5,0)*'各里加權風險人口'!H170/VLOOKUP($B$2:$B$457,'各區加權風險人口'!$C$2:$T$13,5,0)*5.5)</f>
        <v>0.5285596308</v>
      </c>
      <c r="H170" s="5">
        <f>if(VLOOKUP($B$2:$B$457,'各區加權風險人口'!$C$2:$T$13,6,0)=0,0,VLOOKUP($B$2:$B$457,'依個案研判日_台北市'!$C$2:$T$13,6,0)*'各里加權風險人口'!I170/VLOOKUP($B$2:$B$457,'各區加權風險人口'!$C$2:$T$13,6,0)*5.5)</f>
        <v>0.1761865436</v>
      </c>
      <c r="I170" s="5">
        <f>if(VLOOKUP($B$2:$B$457,'各區加權風險人口'!$C$2:$T$13,7,0)=0,0,VLOOKUP($B$2:$B$457,'依個案研判日_台北市'!$C$2:$T$13,7,0)*'各里加權風險人口'!J170/VLOOKUP($B$2:$B$457,'各區加權風險人口'!$C$2:$T$13,7,0)*5.5)</f>
        <v>0.1174576957</v>
      </c>
      <c r="J170" s="5">
        <f>if(VLOOKUP($B$2:$B$457,'各區加權風險人口'!$C$2:$T$13,8,0)=0,0,VLOOKUP($B$2:$B$457,'依個案研判日_台北市'!$C$2:$T$13,8,0)*'各里加權風險人口'!K170/VLOOKUP($B$2:$B$457,'各區加權風險人口'!$C$2:$T$13,8,0)*5.5)</f>
        <v>0.469830783</v>
      </c>
      <c r="K170" s="5">
        <f>if(VLOOKUP($B$2:$B$457,'各區加權風險人口'!$C$2:$T$13,9,0)=0,0,VLOOKUP($B$2:$B$457,'依個案研判日_台北市'!$C$2:$T$13,9,0)*'各里加權風險人口'!L170/VLOOKUP($B$2:$B$457,'各區加權風險人口'!$C$2:$T$13,9,0)*5.5)</f>
        <v>0.469830783</v>
      </c>
      <c r="L170" s="5">
        <f>if(VLOOKUP($B$2:$B$457,'各區加權風險人口'!$C$2:$T$13,10,0)=0,0,VLOOKUP($B$2:$B$457,'依個案研判日_台北市'!$C$2:$T$13,10,0)*'各里加權風險人口'!M170/VLOOKUP($B$2:$B$457,'各區加權風險人口'!$C$2:$T$13,10,0)*5.5)</f>
        <v>0.469830783</v>
      </c>
      <c r="M170" s="5">
        <f>if(VLOOKUP($B$2:$B$457,'各區加權風險人口'!$C$2:$T$13,11,0)=0,0,VLOOKUP($B$2:$B$457,'依個案研判日_台北市'!$C$2:$T$13,11,0)*'各里加權風險人口'!N170/VLOOKUP($B$2:$B$457,'各區加權風險人口'!$C$2:$T$13,11,0)*5.5)</f>
        <v>0.5872884787</v>
      </c>
      <c r="N170" s="5">
        <f>if(VLOOKUP($B$2:$B$457,'各區加權風險人口'!$C$2:$T$13,12,0)=0,0,VLOOKUP($B$2:$B$457,'依個案研判日_台北市'!$C$2:$T$13,12,0)*'各里加權風險人口'!O170/VLOOKUP($B$2:$B$457,'各區加權風險人口'!$C$2:$T$13,12,0)*5.5)</f>
        <v>0.5872884787</v>
      </c>
      <c r="O170" s="5">
        <f>if(VLOOKUP($B$2:$B$457,'各區加權風險人口'!$C$2:$T$13,13,0)=0,0,VLOOKUP($B$2:$B$457,'依個案研判日_台北市'!$C$2:$T$13,13,0)*'各里加權風險人口'!P170/VLOOKUP($B$2:$B$457,'各區加權風險人口'!$C$2:$T$13,13,0)*5.5)</f>
        <v>0.5872884787</v>
      </c>
      <c r="P170" s="5">
        <f>if(VLOOKUP($B$2:$B$457,'各區加權風險人口'!$C$2:$T$13,14,0)=0,0,VLOOKUP($B$2:$B$457,'依個案研判日_台北市'!$C$2:$T$13,14,0)*'各里加權風險人口'!Q170/VLOOKUP($B$2:$B$457,'各區加權風險人口'!$C$2:$T$13,14,0)*5.5)</f>
        <v>0.7047461744</v>
      </c>
      <c r="Q170" s="5">
        <f>if(VLOOKUP($B$2:$B$457,'各區加權風險人口'!$C$2:$T$13,15,0)=0,0,VLOOKUP($B$2:$B$457,'依個案研判日_台北市'!$C$2:$T$13,15,0)*'各里加權風險人口'!R170/VLOOKUP($B$2:$B$457,'各區加權風險人口'!$C$2:$T$13,15,0)*5.5)</f>
        <v>0.7634750223</v>
      </c>
      <c r="R170" s="5">
        <f>if(VLOOKUP($B$2:$B$457,'各區加權風險人口'!$C$2:$T$13,16,0)=0,0,VLOOKUP($B$2:$B$457,'依個案研判日_台北市'!$C$2:$T$13,16,0)*'各里加權風險人口'!S170/VLOOKUP($B$2:$B$457,'各區加權風險人口'!$C$2:$T$13,16,0)*5.5)</f>
        <v>0.6460173266</v>
      </c>
      <c r="S170" s="5">
        <f>if(VLOOKUP($B$2:$B$457,'各區加權風險人口'!$C$2:$T$13,17,0)=0,0,VLOOKUP($B$2:$B$457,'依個案研判日_台北市'!$C$2:$T$13,17,0)*'各里加權風險人口'!T170/VLOOKUP($B$2:$B$457,'各區加權風險人口'!$C$2:$T$13,17,0)*5.5)</f>
        <v>0.8222038702</v>
      </c>
      <c r="T170" s="5">
        <f>if(VLOOKUP($B$2:$B$457,'各區加權風險人口'!$C$2:$T$13,18,0)=0,0,VLOOKUP($B$2:$B$457,'依個案研判日_台北市'!$C$2:$T$13,18,0)*'各里加權風險人口'!U170/VLOOKUP($B$2:$B$457,'各區加權風險人口'!$C$2:$T$13,18,0)*5.5)</f>
        <v>0.2349153915</v>
      </c>
    </row>
    <row r="171">
      <c r="A171" s="3">
        <v>6.3000050001E10</v>
      </c>
      <c r="B171" s="4" t="s">
        <v>176</v>
      </c>
      <c r="C171" s="4" t="s">
        <v>177</v>
      </c>
      <c r="D171" s="5">
        <f>if(VLOOKUP($B$2:$B$457,'各區加權風險人口'!$C$2:$T$13,2,0)=0,0,VLOOKUP($B$2:$B$457,'依個案研判日_台北市'!$C$2:$T$13,2,0)*'各里加權風險人口'!E171/VLOOKUP($B$2:$B$457,'各區加權風險人口'!$C$2:$T$13,2,0)*5.5)</f>
        <v>0</v>
      </c>
      <c r="E171" s="5">
        <f>if(VLOOKUP($B$2:$B$457,'各區加權風險人口'!$C$2:$T$13,3,0)=0,0,VLOOKUP($B$2:$B$457,'依個案研判日_台北市'!$C$2:$T$13,3,0)*'各里加權風險人口'!F171/VLOOKUP($B$2:$B$457,'各區加權風險人口'!$C$2:$T$13,3,0)*5.5)</f>
        <v>0.4873323416</v>
      </c>
      <c r="F171" s="5">
        <f>if(VLOOKUP($B$2:$B$457,'各區加權風險人口'!$C$2:$T$13,4,0)=0,0,VLOOKUP($B$2:$B$457,'依個案研判日_台北市'!$C$2:$T$13,4,0)*'各里加權風險人口'!G171/VLOOKUP($B$2:$B$457,'各區加權風險人口'!$C$2:$T$13,4,0)*5.5)</f>
        <v>0.292399405</v>
      </c>
      <c r="G171" s="5">
        <f>if(VLOOKUP($B$2:$B$457,'各區加權風險人口'!$C$2:$T$13,5,0)=0,0,VLOOKUP($B$2:$B$457,'依個案研判日_台北市'!$C$2:$T$13,5,0)*'各里加權風險人口'!H171/VLOOKUP($B$2:$B$457,'各區加權風險人口'!$C$2:$T$13,5,0)*5.5)</f>
        <v>0.8771982149</v>
      </c>
      <c r="H171" s="5">
        <f>if(VLOOKUP($B$2:$B$457,'各區加權風險人口'!$C$2:$T$13,6,0)=0,0,VLOOKUP($B$2:$B$457,'依個案研判日_台北市'!$C$2:$T$13,6,0)*'各里加權風險人口'!I171/VLOOKUP($B$2:$B$457,'各區加權風險人口'!$C$2:$T$13,6,0)*5.5)</f>
        <v>0.5847988099</v>
      </c>
      <c r="I171" s="5">
        <f>if(VLOOKUP($B$2:$B$457,'各區加權風險人口'!$C$2:$T$13,7,0)=0,0,VLOOKUP($B$2:$B$457,'依個案研判日_台北市'!$C$2:$T$13,7,0)*'各里加權風險人口'!J171/VLOOKUP($B$2:$B$457,'各區加權風險人口'!$C$2:$T$13,7,0)*5.5)</f>
        <v>0.1949329366</v>
      </c>
      <c r="J171" s="5">
        <f>if(VLOOKUP($B$2:$B$457,'各區加權風險人口'!$C$2:$T$13,8,0)=0,0,VLOOKUP($B$2:$B$457,'依個案研判日_台北市'!$C$2:$T$13,8,0)*'各里加權風險人口'!K171/VLOOKUP($B$2:$B$457,'各區加權風險人口'!$C$2:$T$13,8,0)*5.5)</f>
        <v>0.4873323416</v>
      </c>
      <c r="K171" s="5">
        <f>if(VLOOKUP($B$2:$B$457,'各區加權風險人口'!$C$2:$T$13,9,0)=0,0,VLOOKUP($B$2:$B$457,'依個案研判日_台北市'!$C$2:$T$13,9,0)*'各里加權風險人口'!L171/VLOOKUP($B$2:$B$457,'各區加權風險人口'!$C$2:$T$13,9,0)*5.5)</f>
        <v>0.5847988099</v>
      </c>
      <c r="L171" s="5">
        <f>if(VLOOKUP($B$2:$B$457,'各區加權風險人口'!$C$2:$T$13,10,0)=0,0,VLOOKUP($B$2:$B$457,'依個案研判日_台北市'!$C$2:$T$13,10,0)*'各里加權風險人口'!M171/VLOOKUP($B$2:$B$457,'各區加權風險人口'!$C$2:$T$13,10,0)*5.5)</f>
        <v>0.7797317466</v>
      </c>
      <c r="M171" s="5">
        <f>if(VLOOKUP($B$2:$B$457,'各區加權風險人口'!$C$2:$T$13,11,0)=0,0,VLOOKUP($B$2:$B$457,'依個案研判日_台北市'!$C$2:$T$13,11,0)*'各里加權風險人口'!N171/VLOOKUP($B$2:$B$457,'各區加權風險人口'!$C$2:$T$13,11,0)*5.5)</f>
        <v>0.7797317466</v>
      </c>
      <c r="N171" s="5">
        <f>if(VLOOKUP($B$2:$B$457,'各區加權風險人口'!$C$2:$T$13,12,0)=0,0,VLOOKUP($B$2:$B$457,'依個案研判日_台北市'!$C$2:$T$13,12,0)*'各里加權風險人口'!O171/VLOOKUP($B$2:$B$457,'各區加權風險人口'!$C$2:$T$13,12,0)*5.5)</f>
        <v>1.267064088</v>
      </c>
      <c r="O171" s="5">
        <f>if(VLOOKUP($B$2:$B$457,'各區加權風險人口'!$C$2:$T$13,13,0)=0,0,VLOOKUP($B$2:$B$457,'依個案研判日_台北市'!$C$2:$T$13,13,0)*'各里加權風險人口'!P171/VLOOKUP($B$2:$B$457,'各區加權風險人口'!$C$2:$T$13,13,0)*5.5)</f>
        <v>0.9746646832</v>
      </c>
      <c r="P171" s="5">
        <f>if(VLOOKUP($B$2:$B$457,'各區加權風險人口'!$C$2:$T$13,14,0)=0,0,VLOOKUP($B$2:$B$457,'依個案研判日_台北市'!$C$2:$T$13,14,0)*'各里加權風險人口'!Q171/VLOOKUP($B$2:$B$457,'各區加權風險人口'!$C$2:$T$13,14,0)*5.5)</f>
        <v>2.436661708</v>
      </c>
      <c r="Q171" s="5">
        <f>if(VLOOKUP($B$2:$B$457,'各區加權風險人口'!$C$2:$T$13,15,0)=0,0,VLOOKUP($B$2:$B$457,'依個案研判日_台北市'!$C$2:$T$13,15,0)*'各里加權風險人口'!R171/VLOOKUP($B$2:$B$457,'各區加權風險人口'!$C$2:$T$13,15,0)*5.5)</f>
        <v>1.949329366</v>
      </c>
      <c r="R171" s="5">
        <f>if(VLOOKUP($B$2:$B$457,'各區加權風險人口'!$C$2:$T$13,16,0)=0,0,VLOOKUP($B$2:$B$457,'依個案研判日_台北市'!$C$2:$T$13,16,0)*'各里加權風險人口'!S171/VLOOKUP($B$2:$B$457,'各區加權風險人口'!$C$2:$T$13,16,0)*5.5)</f>
        <v>1.072131152</v>
      </c>
      <c r="S171" s="5">
        <f>if(VLOOKUP($B$2:$B$457,'各區加權風險人口'!$C$2:$T$13,17,0)=0,0,VLOOKUP($B$2:$B$457,'依個案研判日_台北市'!$C$2:$T$13,17,0)*'各里加權風險人口'!T171/VLOOKUP($B$2:$B$457,'各區加權風險人口'!$C$2:$T$13,17,0)*5.5)</f>
        <v>1.851862898</v>
      </c>
      <c r="T171" s="5">
        <f>if(VLOOKUP($B$2:$B$457,'各區加權風險人口'!$C$2:$T$13,18,0)=0,0,VLOOKUP($B$2:$B$457,'依個案研判日_台北市'!$C$2:$T$13,18,0)*'各里加權風險人口'!U171/VLOOKUP($B$2:$B$457,'各區加權風險人口'!$C$2:$T$13,18,0)*5.5)</f>
        <v>0.5847988099</v>
      </c>
    </row>
    <row r="172">
      <c r="A172" s="3">
        <v>6.3000050002E10</v>
      </c>
      <c r="B172" s="4" t="s">
        <v>176</v>
      </c>
      <c r="C172" s="4" t="s">
        <v>178</v>
      </c>
      <c r="D172" s="5">
        <f>if(VLOOKUP($B$2:$B$457,'各區加權風險人口'!$C$2:$T$13,2,0)=0,0,VLOOKUP($B$2:$B$457,'依個案研判日_台北市'!$C$2:$T$13,2,0)*'各里加權風險人口'!E172/VLOOKUP($B$2:$B$457,'各區加權風險人口'!$C$2:$T$13,2,0)*5.5)</f>
        <v>0</v>
      </c>
      <c r="E172" s="5">
        <f>if(VLOOKUP($B$2:$B$457,'各區加權風險人口'!$C$2:$T$13,3,0)=0,0,VLOOKUP($B$2:$B$457,'依個案研判日_台北市'!$C$2:$T$13,3,0)*'各里加權風險人口'!F172/VLOOKUP($B$2:$B$457,'各區加權風險人口'!$C$2:$T$13,3,0)*5.5)</f>
        <v>0.3813000652</v>
      </c>
      <c r="F172" s="5">
        <f>if(VLOOKUP($B$2:$B$457,'各區加權風險人口'!$C$2:$T$13,4,0)=0,0,VLOOKUP($B$2:$B$457,'依個案研判日_台北市'!$C$2:$T$13,4,0)*'各里加權風險人口'!G172/VLOOKUP($B$2:$B$457,'各區加權風險人口'!$C$2:$T$13,4,0)*5.5)</f>
        <v>0.2287800391</v>
      </c>
      <c r="G172" s="5">
        <f>if(VLOOKUP($B$2:$B$457,'各區加權風險人口'!$C$2:$T$13,5,0)=0,0,VLOOKUP($B$2:$B$457,'依個案研判日_台北市'!$C$2:$T$13,5,0)*'各里加權風險人口'!H172/VLOOKUP($B$2:$B$457,'各區加權風險人口'!$C$2:$T$13,5,0)*5.5)</f>
        <v>0.6863401173</v>
      </c>
      <c r="H172" s="5">
        <f>if(VLOOKUP($B$2:$B$457,'各區加權風險人口'!$C$2:$T$13,6,0)=0,0,VLOOKUP($B$2:$B$457,'依個案研判日_台北市'!$C$2:$T$13,6,0)*'各里加權風險人口'!I172/VLOOKUP($B$2:$B$457,'各區加權風險人口'!$C$2:$T$13,6,0)*5.5)</f>
        <v>0.4575600782</v>
      </c>
      <c r="I172" s="5">
        <f>if(VLOOKUP($B$2:$B$457,'各區加權風險人口'!$C$2:$T$13,7,0)=0,0,VLOOKUP($B$2:$B$457,'依個案研判日_台北市'!$C$2:$T$13,7,0)*'各里加權風險人口'!J172/VLOOKUP($B$2:$B$457,'各區加權風險人口'!$C$2:$T$13,7,0)*5.5)</f>
        <v>0.1525200261</v>
      </c>
      <c r="J172" s="5">
        <f>if(VLOOKUP($B$2:$B$457,'各區加權風險人口'!$C$2:$T$13,8,0)=0,0,VLOOKUP($B$2:$B$457,'依個案研判日_台北市'!$C$2:$T$13,8,0)*'各里加權風險人口'!K172/VLOOKUP($B$2:$B$457,'各區加權風險人口'!$C$2:$T$13,8,0)*5.5)</f>
        <v>0.3813000652</v>
      </c>
      <c r="K172" s="5">
        <f>if(VLOOKUP($B$2:$B$457,'各區加權風險人口'!$C$2:$T$13,9,0)=0,0,VLOOKUP($B$2:$B$457,'依個案研判日_台北市'!$C$2:$T$13,9,0)*'各里加權風險人口'!L172/VLOOKUP($B$2:$B$457,'各區加權風險人口'!$C$2:$T$13,9,0)*5.5)</f>
        <v>0.4575600782</v>
      </c>
      <c r="L172" s="5">
        <f>if(VLOOKUP($B$2:$B$457,'各區加權風險人口'!$C$2:$T$13,10,0)=0,0,VLOOKUP($B$2:$B$457,'依個案研判日_台北市'!$C$2:$T$13,10,0)*'各里加權風險人口'!M172/VLOOKUP($B$2:$B$457,'各區加權風險人口'!$C$2:$T$13,10,0)*5.5)</f>
        <v>0.6100801043</v>
      </c>
      <c r="M172" s="5">
        <f>if(VLOOKUP($B$2:$B$457,'各區加權風險人口'!$C$2:$T$13,11,0)=0,0,VLOOKUP($B$2:$B$457,'依個案研判日_台北市'!$C$2:$T$13,11,0)*'各里加權風險人口'!N172/VLOOKUP($B$2:$B$457,'各區加權風險人口'!$C$2:$T$13,11,0)*5.5)</f>
        <v>0.6100801043</v>
      </c>
      <c r="N172" s="5">
        <f>if(VLOOKUP($B$2:$B$457,'各區加權風險人口'!$C$2:$T$13,12,0)=0,0,VLOOKUP($B$2:$B$457,'依個案研判日_台北市'!$C$2:$T$13,12,0)*'各里加權風險人口'!O172/VLOOKUP($B$2:$B$457,'各區加權風險人口'!$C$2:$T$13,12,0)*5.5)</f>
        <v>0.9913801695</v>
      </c>
      <c r="O172" s="5">
        <f>if(VLOOKUP($B$2:$B$457,'各區加權風險人口'!$C$2:$T$13,13,0)=0,0,VLOOKUP($B$2:$B$457,'依個案研判日_台北市'!$C$2:$T$13,13,0)*'各里加權風險人口'!P172/VLOOKUP($B$2:$B$457,'各區加權風險人口'!$C$2:$T$13,13,0)*5.5)</f>
        <v>0.7626001304</v>
      </c>
      <c r="P172" s="5">
        <f>if(VLOOKUP($B$2:$B$457,'各區加權風險人口'!$C$2:$T$13,14,0)=0,0,VLOOKUP($B$2:$B$457,'依個案研判日_台北市'!$C$2:$T$13,14,0)*'各里加權風險人口'!Q172/VLOOKUP($B$2:$B$457,'各區加權風險人口'!$C$2:$T$13,14,0)*5.5)</f>
        <v>1.906500326</v>
      </c>
      <c r="Q172" s="5">
        <f>if(VLOOKUP($B$2:$B$457,'各區加權風險人口'!$C$2:$T$13,15,0)=0,0,VLOOKUP($B$2:$B$457,'依個案研判日_台北市'!$C$2:$T$13,15,0)*'各里加權風險人口'!R172/VLOOKUP($B$2:$B$457,'各區加權風險人口'!$C$2:$T$13,15,0)*5.5)</f>
        <v>1.525200261</v>
      </c>
      <c r="R172" s="5">
        <f>if(VLOOKUP($B$2:$B$457,'各區加權風險人口'!$C$2:$T$13,16,0)=0,0,VLOOKUP($B$2:$B$457,'依個案研判日_台北市'!$C$2:$T$13,16,0)*'各里加權風險人口'!S172/VLOOKUP($B$2:$B$457,'各區加權風險人口'!$C$2:$T$13,16,0)*5.5)</f>
        <v>0.8388601434</v>
      </c>
      <c r="S172" s="5">
        <f>if(VLOOKUP($B$2:$B$457,'各區加權風險人口'!$C$2:$T$13,17,0)=0,0,VLOOKUP($B$2:$B$457,'依個案研判日_台北市'!$C$2:$T$13,17,0)*'各里加權風險人口'!T172/VLOOKUP($B$2:$B$457,'各區加權風險人口'!$C$2:$T$13,17,0)*5.5)</f>
        <v>1.448940248</v>
      </c>
      <c r="T172" s="5">
        <f>if(VLOOKUP($B$2:$B$457,'各區加權風險人口'!$C$2:$T$13,18,0)=0,0,VLOOKUP($B$2:$B$457,'依個案研判日_台北市'!$C$2:$T$13,18,0)*'各里加權風險人口'!U172/VLOOKUP($B$2:$B$457,'各區加權風險人口'!$C$2:$T$13,18,0)*5.5)</f>
        <v>0.4575600782</v>
      </c>
    </row>
    <row r="173">
      <c r="A173" s="3">
        <v>6.3000050003E10</v>
      </c>
      <c r="B173" s="4" t="s">
        <v>176</v>
      </c>
      <c r="C173" s="4" t="s">
        <v>179</v>
      </c>
      <c r="D173" s="5">
        <f>if(VLOOKUP($B$2:$B$457,'各區加權風險人口'!$C$2:$T$13,2,0)=0,0,VLOOKUP($B$2:$B$457,'依個案研判日_台北市'!$C$2:$T$13,2,0)*'各里加權風險人口'!E173/VLOOKUP($B$2:$B$457,'各區加權風險人口'!$C$2:$T$13,2,0)*5.5)</f>
        <v>0</v>
      </c>
      <c r="E173" s="5">
        <f>if(VLOOKUP($B$2:$B$457,'各區加權風險人口'!$C$2:$T$13,3,0)=0,0,VLOOKUP($B$2:$B$457,'依個案研判日_台北市'!$C$2:$T$13,3,0)*'各里加權風險人口'!F173/VLOOKUP($B$2:$B$457,'各區加權風險人口'!$C$2:$T$13,3,0)*5.5)</f>
        <v>0.4296265805</v>
      </c>
      <c r="F173" s="5">
        <f>if(VLOOKUP($B$2:$B$457,'各區加權風險人口'!$C$2:$T$13,4,0)=0,0,VLOOKUP($B$2:$B$457,'依個案研判日_台北市'!$C$2:$T$13,4,0)*'各里加權風險人口'!G173/VLOOKUP($B$2:$B$457,'各區加權風險人口'!$C$2:$T$13,4,0)*5.5)</f>
        <v>0.2577759483</v>
      </c>
      <c r="G173" s="5">
        <f>if(VLOOKUP($B$2:$B$457,'各區加權風險人口'!$C$2:$T$13,5,0)=0,0,VLOOKUP($B$2:$B$457,'依個案研判日_台北市'!$C$2:$T$13,5,0)*'各里加權風險人口'!H173/VLOOKUP($B$2:$B$457,'各區加權風險人口'!$C$2:$T$13,5,0)*5.5)</f>
        <v>0.7733278449</v>
      </c>
      <c r="H173" s="5">
        <f>if(VLOOKUP($B$2:$B$457,'各區加權風險人口'!$C$2:$T$13,6,0)=0,0,VLOOKUP($B$2:$B$457,'依個案研判日_台北市'!$C$2:$T$13,6,0)*'各里加權風險人口'!I173/VLOOKUP($B$2:$B$457,'各區加權風險人口'!$C$2:$T$13,6,0)*5.5)</f>
        <v>0.5155518966</v>
      </c>
      <c r="I173" s="5">
        <f>if(VLOOKUP($B$2:$B$457,'各區加權風險人口'!$C$2:$T$13,7,0)=0,0,VLOOKUP($B$2:$B$457,'依個案研判日_台北市'!$C$2:$T$13,7,0)*'各里加權風險人口'!J173/VLOOKUP($B$2:$B$457,'各區加權風險人口'!$C$2:$T$13,7,0)*5.5)</f>
        <v>0.1718506322</v>
      </c>
      <c r="J173" s="5">
        <f>if(VLOOKUP($B$2:$B$457,'各區加權風險人口'!$C$2:$T$13,8,0)=0,0,VLOOKUP($B$2:$B$457,'依個案研判日_台北市'!$C$2:$T$13,8,0)*'各里加權風險人口'!K173/VLOOKUP($B$2:$B$457,'各區加權風險人口'!$C$2:$T$13,8,0)*5.5)</f>
        <v>0.4296265805</v>
      </c>
      <c r="K173" s="5">
        <f>if(VLOOKUP($B$2:$B$457,'各區加權風險人口'!$C$2:$T$13,9,0)=0,0,VLOOKUP($B$2:$B$457,'依個案研判日_台北市'!$C$2:$T$13,9,0)*'各里加權風險人口'!L173/VLOOKUP($B$2:$B$457,'各區加權風險人口'!$C$2:$T$13,9,0)*5.5)</f>
        <v>0.5155518966</v>
      </c>
      <c r="L173" s="5">
        <f>if(VLOOKUP($B$2:$B$457,'各區加權風險人口'!$C$2:$T$13,10,0)=0,0,VLOOKUP($B$2:$B$457,'依個案研判日_台北市'!$C$2:$T$13,10,0)*'各里加權風險人口'!M173/VLOOKUP($B$2:$B$457,'各區加權風險人口'!$C$2:$T$13,10,0)*5.5)</f>
        <v>0.6874025288</v>
      </c>
      <c r="M173" s="5">
        <f>if(VLOOKUP($B$2:$B$457,'各區加權風險人口'!$C$2:$T$13,11,0)=0,0,VLOOKUP($B$2:$B$457,'依個案研判日_台北市'!$C$2:$T$13,11,0)*'各里加權風險人口'!N173/VLOOKUP($B$2:$B$457,'各區加權風險人口'!$C$2:$T$13,11,0)*5.5)</f>
        <v>0.6874025288</v>
      </c>
      <c r="N173" s="5">
        <f>if(VLOOKUP($B$2:$B$457,'各區加權風險人口'!$C$2:$T$13,12,0)=0,0,VLOOKUP($B$2:$B$457,'依個案研判日_台北市'!$C$2:$T$13,12,0)*'各里加權風險人口'!O173/VLOOKUP($B$2:$B$457,'各區加權風險人口'!$C$2:$T$13,12,0)*5.5)</f>
        <v>1.117029109</v>
      </c>
      <c r="O173" s="5">
        <f>if(VLOOKUP($B$2:$B$457,'各區加權風險人口'!$C$2:$T$13,13,0)=0,0,VLOOKUP($B$2:$B$457,'依個案研判日_台北市'!$C$2:$T$13,13,0)*'各里加權風險人口'!P173/VLOOKUP($B$2:$B$457,'各區加權風險人口'!$C$2:$T$13,13,0)*5.5)</f>
        <v>0.859253161</v>
      </c>
      <c r="P173" s="5">
        <f>if(VLOOKUP($B$2:$B$457,'各區加權風險人口'!$C$2:$T$13,14,0)=0,0,VLOOKUP($B$2:$B$457,'依個案研判日_台北市'!$C$2:$T$13,14,0)*'各里加權風險人口'!Q173/VLOOKUP($B$2:$B$457,'各區加權風險人口'!$C$2:$T$13,14,0)*5.5)</f>
        <v>2.148132903</v>
      </c>
      <c r="Q173" s="5">
        <f>if(VLOOKUP($B$2:$B$457,'各區加權風險人口'!$C$2:$T$13,15,0)=0,0,VLOOKUP($B$2:$B$457,'依個案研判日_台北市'!$C$2:$T$13,15,0)*'各里加權風險人口'!R173/VLOOKUP($B$2:$B$457,'各區加權風險人口'!$C$2:$T$13,15,0)*5.5)</f>
        <v>1.718506322</v>
      </c>
      <c r="R173" s="5">
        <f>if(VLOOKUP($B$2:$B$457,'各區加權風險人口'!$C$2:$T$13,16,0)=0,0,VLOOKUP($B$2:$B$457,'依個案研判日_台北市'!$C$2:$T$13,16,0)*'各里加權風險人口'!S173/VLOOKUP($B$2:$B$457,'各區加權風險人口'!$C$2:$T$13,16,0)*5.5)</f>
        <v>0.9451784771</v>
      </c>
      <c r="S173" s="5">
        <f>if(VLOOKUP($B$2:$B$457,'各區加權風險人口'!$C$2:$T$13,17,0)=0,0,VLOOKUP($B$2:$B$457,'依個案研判日_台北市'!$C$2:$T$13,17,0)*'各里加權風險人口'!T173/VLOOKUP($B$2:$B$457,'各區加權風險人口'!$C$2:$T$13,17,0)*5.5)</f>
        <v>1.632581006</v>
      </c>
      <c r="T173" s="5">
        <f>if(VLOOKUP($B$2:$B$457,'各區加權風險人口'!$C$2:$T$13,18,0)=0,0,VLOOKUP($B$2:$B$457,'依個案研判日_台北市'!$C$2:$T$13,18,0)*'各里加權風險人口'!U173/VLOOKUP($B$2:$B$457,'各區加權風險人口'!$C$2:$T$13,18,0)*5.5)</f>
        <v>0.5155518966</v>
      </c>
    </row>
    <row r="174">
      <c r="A174" s="3">
        <v>6.3000050004E10</v>
      </c>
      <c r="B174" s="4" t="s">
        <v>176</v>
      </c>
      <c r="C174" s="4" t="s">
        <v>180</v>
      </c>
      <c r="D174" s="5">
        <f>if(VLOOKUP($B$2:$B$457,'各區加權風險人口'!$C$2:$T$13,2,0)=0,0,VLOOKUP($B$2:$B$457,'依個案研判日_台北市'!$C$2:$T$13,2,0)*'各里加權風險人口'!E174/VLOOKUP($B$2:$B$457,'各區加權風險人口'!$C$2:$T$13,2,0)*5.5)</f>
        <v>0</v>
      </c>
      <c r="E174" s="5">
        <f>if(VLOOKUP($B$2:$B$457,'各區加權風險人口'!$C$2:$T$13,3,0)=0,0,VLOOKUP($B$2:$B$457,'依個案研判日_台北市'!$C$2:$T$13,3,0)*'各里加權風險人口'!F174/VLOOKUP($B$2:$B$457,'各區加權風險人口'!$C$2:$T$13,3,0)*5.5)</f>
        <v>0.8872289567</v>
      </c>
      <c r="F174" s="5">
        <f>if(VLOOKUP($B$2:$B$457,'各區加權風險人口'!$C$2:$T$13,4,0)=0,0,VLOOKUP($B$2:$B$457,'依個案研判日_台北市'!$C$2:$T$13,4,0)*'各里加權風險人口'!G174/VLOOKUP($B$2:$B$457,'各區加權風險人口'!$C$2:$T$13,4,0)*5.5)</f>
        <v>0.532337374</v>
      </c>
      <c r="G174" s="5">
        <f>if(VLOOKUP($B$2:$B$457,'各區加權風險人口'!$C$2:$T$13,5,0)=0,0,VLOOKUP($B$2:$B$457,'依個案研判日_台北市'!$C$2:$T$13,5,0)*'各里加權風險人口'!H174/VLOOKUP($B$2:$B$457,'各區加權風險人口'!$C$2:$T$13,5,0)*5.5)</f>
        <v>1.597012122</v>
      </c>
      <c r="H174" s="5">
        <f>if(VLOOKUP($B$2:$B$457,'各區加權風險人口'!$C$2:$T$13,6,0)=0,0,VLOOKUP($B$2:$B$457,'依個案研判日_台北市'!$C$2:$T$13,6,0)*'各里加權風險人口'!I174/VLOOKUP($B$2:$B$457,'各區加權風險人口'!$C$2:$T$13,6,0)*5.5)</f>
        <v>1.064674748</v>
      </c>
      <c r="I174" s="5">
        <f>if(VLOOKUP($B$2:$B$457,'各區加權風險人口'!$C$2:$T$13,7,0)=0,0,VLOOKUP($B$2:$B$457,'依個案研判日_台北市'!$C$2:$T$13,7,0)*'各里加權風險人口'!J174/VLOOKUP($B$2:$B$457,'各區加權風險人口'!$C$2:$T$13,7,0)*5.5)</f>
        <v>0.3548915827</v>
      </c>
      <c r="J174" s="5">
        <f>if(VLOOKUP($B$2:$B$457,'各區加權風險人口'!$C$2:$T$13,8,0)=0,0,VLOOKUP($B$2:$B$457,'依個案研判日_台北市'!$C$2:$T$13,8,0)*'各里加權風險人口'!K174/VLOOKUP($B$2:$B$457,'各區加權風險人口'!$C$2:$T$13,8,0)*5.5)</f>
        <v>0.8872289567</v>
      </c>
      <c r="K174" s="5">
        <f>if(VLOOKUP($B$2:$B$457,'各區加權風險人口'!$C$2:$T$13,9,0)=0,0,VLOOKUP($B$2:$B$457,'依個案研判日_台北市'!$C$2:$T$13,9,0)*'各里加權風險人口'!L174/VLOOKUP($B$2:$B$457,'各區加權風險人口'!$C$2:$T$13,9,0)*5.5)</f>
        <v>1.064674748</v>
      </c>
      <c r="L174" s="5">
        <f>if(VLOOKUP($B$2:$B$457,'各區加權風險人口'!$C$2:$T$13,10,0)=0,0,VLOOKUP($B$2:$B$457,'依個案研判日_台北市'!$C$2:$T$13,10,0)*'各里加權風險人口'!M174/VLOOKUP($B$2:$B$457,'各區加權風險人口'!$C$2:$T$13,10,0)*5.5)</f>
        <v>1.419566331</v>
      </c>
      <c r="M174" s="5">
        <f>if(VLOOKUP($B$2:$B$457,'各區加權風險人口'!$C$2:$T$13,11,0)=0,0,VLOOKUP($B$2:$B$457,'依個案研判日_台北市'!$C$2:$T$13,11,0)*'各里加權風險人口'!N174/VLOOKUP($B$2:$B$457,'各區加權風險人口'!$C$2:$T$13,11,0)*5.5)</f>
        <v>1.419566331</v>
      </c>
      <c r="N174" s="5">
        <f>if(VLOOKUP($B$2:$B$457,'各區加權風險人口'!$C$2:$T$13,12,0)=0,0,VLOOKUP($B$2:$B$457,'依個案研判日_台北市'!$C$2:$T$13,12,0)*'各里加權風險人口'!O174/VLOOKUP($B$2:$B$457,'各區加權風險人口'!$C$2:$T$13,12,0)*5.5)</f>
        <v>2.306795287</v>
      </c>
      <c r="O174" s="5">
        <f>if(VLOOKUP($B$2:$B$457,'各區加權風險人口'!$C$2:$T$13,13,0)=0,0,VLOOKUP($B$2:$B$457,'依個案研判日_台北市'!$C$2:$T$13,13,0)*'各里加權風險人口'!P174/VLOOKUP($B$2:$B$457,'各區加權風險人口'!$C$2:$T$13,13,0)*5.5)</f>
        <v>1.774457913</v>
      </c>
      <c r="P174" s="5">
        <f>if(VLOOKUP($B$2:$B$457,'各區加權風險人口'!$C$2:$T$13,14,0)=0,0,VLOOKUP($B$2:$B$457,'依個案研判日_台北市'!$C$2:$T$13,14,0)*'各里加權風險人口'!Q174/VLOOKUP($B$2:$B$457,'各區加權風險人口'!$C$2:$T$13,14,0)*5.5)</f>
        <v>4.436144783</v>
      </c>
      <c r="Q174" s="5">
        <f>if(VLOOKUP($B$2:$B$457,'各區加權風險人口'!$C$2:$T$13,15,0)=0,0,VLOOKUP($B$2:$B$457,'依個案研判日_台北市'!$C$2:$T$13,15,0)*'各里加權風險人口'!R174/VLOOKUP($B$2:$B$457,'各區加權風險人口'!$C$2:$T$13,15,0)*5.5)</f>
        <v>3.548915827</v>
      </c>
      <c r="R174" s="5">
        <f>if(VLOOKUP($B$2:$B$457,'各區加權風險人口'!$C$2:$T$13,16,0)=0,0,VLOOKUP($B$2:$B$457,'依個案研判日_台北市'!$C$2:$T$13,16,0)*'各里加權風險人口'!S174/VLOOKUP($B$2:$B$457,'各區加權風險人口'!$C$2:$T$13,16,0)*5.5)</f>
        <v>1.951903705</v>
      </c>
      <c r="S174" s="5">
        <f>if(VLOOKUP($B$2:$B$457,'各區加權風險人口'!$C$2:$T$13,17,0)=0,0,VLOOKUP($B$2:$B$457,'依個案研判日_台北市'!$C$2:$T$13,17,0)*'各里加權風險人口'!T174/VLOOKUP($B$2:$B$457,'各區加權風險人口'!$C$2:$T$13,17,0)*5.5)</f>
        <v>3.371470035</v>
      </c>
      <c r="T174" s="5">
        <f>if(VLOOKUP($B$2:$B$457,'各區加權風險人口'!$C$2:$T$13,18,0)=0,0,VLOOKUP($B$2:$B$457,'依個案研判日_台北市'!$C$2:$T$13,18,0)*'各里加權風險人口'!U174/VLOOKUP($B$2:$B$457,'各區加權風險人口'!$C$2:$T$13,18,0)*5.5)</f>
        <v>1.064674748</v>
      </c>
    </row>
    <row r="175">
      <c r="A175" s="3">
        <v>6.3000050005E10</v>
      </c>
      <c r="B175" s="4" t="s">
        <v>176</v>
      </c>
      <c r="C175" s="4" t="s">
        <v>181</v>
      </c>
      <c r="D175" s="5">
        <f>if(VLOOKUP($B$2:$B$457,'各區加權風險人口'!$C$2:$T$13,2,0)=0,0,VLOOKUP($B$2:$B$457,'依個案研判日_台北市'!$C$2:$T$13,2,0)*'各里加權風險人口'!E175/VLOOKUP($B$2:$B$457,'各區加權風險人口'!$C$2:$T$13,2,0)*5.5)</f>
        <v>0</v>
      </c>
      <c r="E175" s="5">
        <f>if(VLOOKUP($B$2:$B$457,'各區加權風險人口'!$C$2:$T$13,3,0)=0,0,VLOOKUP($B$2:$B$457,'依個案研判日_台北市'!$C$2:$T$13,3,0)*'各里加權風險人口'!F175/VLOOKUP($B$2:$B$457,'各區加權風險人口'!$C$2:$T$13,3,0)*5.5)</f>
        <v>0.7741115008</v>
      </c>
      <c r="F175" s="5">
        <f>if(VLOOKUP($B$2:$B$457,'各區加權風險人口'!$C$2:$T$13,4,0)=0,0,VLOOKUP($B$2:$B$457,'依個案研判日_台北市'!$C$2:$T$13,4,0)*'各里加權風險人口'!G175/VLOOKUP($B$2:$B$457,'各區加權風險人口'!$C$2:$T$13,4,0)*5.5)</f>
        <v>0.4644669005</v>
      </c>
      <c r="G175" s="5">
        <f>if(VLOOKUP($B$2:$B$457,'各區加權風險人口'!$C$2:$T$13,5,0)=0,0,VLOOKUP($B$2:$B$457,'依個案研判日_台北市'!$C$2:$T$13,5,0)*'各里加權風險人口'!H175/VLOOKUP($B$2:$B$457,'各區加權風險人口'!$C$2:$T$13,5,0)*5.5)</f>
        <v>1.393400701</v>
      </c>
      <c r="H175" s="5">
        <f>if(VLOOKUP($B$2:$B$457,'各區加權風險人口'!$C$2:$T$13,6,0)=0,0,VLOOKUP($B$2:$B$457,'依個案研判日_台北市'!$C$2:$T$13,6,0)*'各里加權風險人口'!I175/VLOOKUP($B$2:$B$457,'各區加權風險人口'!$C$2:$T$13,6,0)*5.5)</f>
        <v>0.928933801</v>
      </c>
      <c r="I175" s="5">
        <f>if(VLOOKUP($B$2:$B$457,'各區加權風險人口'!$C$2:$T$13,7,0)=0,0,VLOOKUP($B$2:$B$457,'依個案研判日_台北市'!$C$2:$T$13,7,0)*'各里加權風險人口'!J175/VLOOKUP($B$2:$B$457,'各區加權風險人口'!$C$2:$T$13,7,0)*5.5)</f>
        <v>0.3096446003</v>
      </c>
      <c r="J175" s="5">
        <f>if(VLOOKUP($B$2:$B$457,'各區加權風險人口'!$C$2:$T$13,8,0)=0,0,VLOOKUP($B$2:$B$457,'依個案研判日_台北市'!$C$2:$T$13,8,0)*'各里加權風險人口'!K175/VLOOKUP($B$2:$B$457,'各區加權風險人口'!$C$2:$T$13,8,0)*5.5)</f>
        <v>0.7741115008</v>
      </c>
      <c r="K175" s="5">
        <f>if(VLOOKUP($B$2:$B$457,'各區加權風險人口'!$C$2:$T$13,9,0)=0,0,VLOOKUP($B$2:$B$457,'依個案研判日_台北市'!$C$2:$T$13,9,0)*'各里加權風險人口'!L175/VLOOKUP($B$2:$B$457,'各區加權風險人口'!$C$2:$T$13,9,0)*5.5)</f>
        <v>0.928933801</v>
      </c>
      <c r="L175" s="5">
        <f>if(VLOOKUP($B$2:$B$457,'各區加權風險人口'!$C$2:$T$13,10,0)=0,0,VLOOKUP($B$2:$B$457,'依個案研判日_台北市'!$C$2:$T$13,10,0)*'各里加權風險人口'!M175/VLOOKUP($B$2:$B$457,'各區加權風險人口'!$C$2:$T$13,10,0)*5.5)</f>
        <v>1.238578401</v>
      </c>
      <c r="M175" s="5">
        <f>if(VLOOKUP($B$2:$B$457,'各區加權風險人口'!$C$2:$T$13,11,0)=0,0,VLOOKUP($B$2:$B$457,'依個案研判日_台北市'!$C$2:$T$13,11,0)*'各里加權風險人口'!N175/VLOOKUP($B$2:$B$457,'各區加權風險人口'!$C$2:$T$13,11,0)*5.5)</f>
        <v>1.238578401</v>
      </c>
      <c r="N175" s="5">
        <f>if(VLOOKUP($B$2:$B$457,'各區加權風險人口'!$C$2:$T$13,12,0)=0,0,VLOOKUP($B$2:$B$457,'依個案研判日_台北市'!$C$2:$T$13,12,0)*'各里加權風險人口'!O175/VLOOKUP($B$2:$B$457,'各區加權風險人口'!$C$2:$T$13,12,0)*5.5)</f>
        <v>2.012689902</v>
      </c>
      <c r="O175" s="5">
        <f>if(VLOOKUP($B$2:$B$457,'各區加權風險人口'!$C$2:$T$13,13,0)=0,0,VLOOKUP($B$2:$B$457,'依個案研判日_台北市'!$C$2:$T$13,13,0)*'各里加權風險人口'!P175/VLOOKUP($B$2:$B$457,'各區加權風險人口'!$C$2:$T$13,13,0)*5.5)</f>
        <v>1.548223002</v>
      </c>
      <c r="P175" s="5">
        <f>if(VLOOKUP($B$2:$B$457,'各區加權風險人口'!$C$2:$T$13,14,0)=0,0,VLOOKUP($B$2:$B$457,'依個案研判日_台北市'!$C$2:$T$13,14,0)*'各里加權風險人口'!Q175/VLOOKUP($B$2:$B$457,'各區加權風險人口'!$C$2:$T$13,14,0)*5.5)</f>
        <v>3.870557504</v>
      </c>
      <c r="Q175" s="5">
        <f>if(VLOOKUP($B$2:$B$457,'各區加權風險人口'!$C$2:$T$13,15,0)=0,0,VLOOKUP($B$2:$B$457,'依個案研判日_台北市'!$C$2:$T$13,15,0)*'各里加權風險人口'!R175/VLOOKUP($B$2:$B$457,'各區加權風險人口'!$C$2:$T$13,15,0)*5.5)</f>
        <v>3.096446003</v>
      </c>
      <c r="R175" s="5">
        <f>if(VLOOKUP($B$2:$B$457,'各區加權風險人口'!$C$2:$T$13,16,0)=0,0,VLOOKUP($B$2:$B$457,'依個案研判日_台北市'!$C$2:$T$13,16,0)*'各里加權風險人口'!S175/VLOOKUP($B$2:$B$457,'各區加權風險人口'!$C$2:$T$13,16,0)*5.5)</f>
        <v>1.703045302</v>
      </c>
      <c r="S175" s="5">
        <f>if(VLOOKUP($B$2:$B$457,'各區加權風險人口'!$C$2:$T$13,17,0)=0,0,VLOOKUP($B$2:$B$457,'依個案研判日_台北市'!$C$2:$T$13,17,0)*'各里加權風險人口'!T175/VLOOKUP($B$2:$B$457,'各區加權風險人口'!$C$2:$T$13,17,0)*5.5)</f>
        <v>2.941623703</v>
      </c>
      <c r="T175" s="5">
        <f>if(VLOOKUP($B$2:$B$457,'各區加權風險人口'!$C$2:$T$13,18,0)=0,0,VLOOKUP($B$2:$B$457,'依個案研判日_台北市'!$C$2:$T$13,18,0)*'各里加權風險人口'!U175/VLOOKUP($B$2:$B$457,'各區加權風險人口'!$C$2:$T$13,18,0)*5.5)</f>
        <v>0.928933801</v>
      </c>
    </row>
    <row r="176">
      <c r="A176" s="3">
        <v>6.3000050006E10</v>
      </c>
      <c r="B176" s="4" t="s">
        <v>176</v>
      </c>
      <c r="C176" s="4" t="s">
        <v>182</v>
      </c>
      <c r="D176" s="5">
        <f>if(VLOOKUP($B$2:$B$457,'各區加權風險人口'!$C$2:$T$13,2,0)=0,0,VLOOKUP($B$2:$B$457,'依個案研判日_台北市'!$C$2:$T$13,2,0)*'各里加權風險人口'!E176/VLOOKUP($B$2:$B$457,'各區加權風險人口'!$C$2:$T$13,2,0)*5.5)</f>
        <v>0</v>
      </c>
      <c r="E176" s="5">
        <f>if(VLOOKUP($B$2:$B$457,'各區加權風險人口'!$C$2:$T$13,3,0)=0,0,VLOOKUP($B$2:$B$457,'依個案研判日_台北市'!$C$2:$T$13,3,0)*'各里加權風險人口'!F176/VLOOKUP($B$2:$B$457,'各區加權風險人口'!$C$2:$T$13,3,0)*5.5)</f>
        <v>1.078557785</v>
      </c>
      <c r="F176" s="5">
        <f>if(VLOOKUP($B$2:$B$457,'各區加權風險人口'!$C$2:$T$13,4,0)=0,0,VLOOKUP($B$2:$B$457,'依個案研判日_台北市'!$C$2:$T$13,4,0)*'各里加權風險人口'!G176/VLOOKUP($B$2:$B$457,'各區加權風險人口'!$C$2:$T$13,4,0)*5.5)</f>
        <v>0.6471346713</v>
      </c>
      <c r="G176" s="5">
        <f>if(VLOOKUP($B$2:$B$457,'各區加權風險人口'!$C$2:$T$13,5,0)=0,0,VLOOKUP($B$2:$B$457,'依個案研判日_台北市'!$C$2:$T$13,5,0)*'各里加權風險人口'!H176/VLOOKUP($B$2:$B$457,'各區加權風險人口'!$C$2:$T$13,5,0)*5.5)</f>
        <v>1.941404014</v>
      </c>
      <c r="H176" s="5">
        <f>if(VLOOKUP($B$2:$B$457,'各區加權風險人口'!$C$2:$T$13,6,0)=0,0,VLOOKUP($B$2:$B$457,'依個案研判日_台北市'!$C$2:$T$13,6,0)*'各里加權風險人口'!I176/VLOOKUP($B$2:$B$457,'各區加權風險人口'!$C$2:$T$13,6,0)*5.5)</f>
        <v>1.294269343</v>
      </c>
      <c r="I176" s="5">
        <f>if(VLOOKUP($B$2:$B$457,'各區加權風險人口'!$C$2:$T$13,7,0)=0,0,VLOOKUP($B$2:$B$457,'依個案研判日_台北市'!$C$2:$T$13,7,0)*'各里加權風險人口'!J176/VLOOKUP($B$2:$B$457,'各區加權風險人口'!$C$2:$T$13,7,0)*5.5)</f>
        <v>0.4314231142</v>
      </c>
      <c r="J176" s="5">
        <f>if(VLOOKUP($B$2:$B$457,'各區加權風險人口'!$C$2:$T$13,8,0)=0,0,VLOOKUP($B$2:$B$457,'依個案研判日_台北市'!$C$2:$T$13,8,0)*'各里加權風險人口'!K176/VLOOKUP($B$2:$B$457,'各區加權風險人口'!$C$2:$T$13,8,0)*5.5)</f>
        <v>1.078557785</v>
      </c>
      <c r="K176" s="5">
        <f>if(VLOOKUP($B$2:$B$457,'各區加權風險人口'!$C$2:$T$13,9,0)=0,0,VLOOKUP($B$2:$B$457,'依個案研判日_台北市'!$C$2:$T$13,9,0)*'各里加權風險人口'!L176/VLOOKUP($B$2:$B$457,'各區加權風險人口'!$C$2:$T$13,9,0)*5.5)</f>
        <v>1.294269343</v>
      </c>
      <c r="L176" s="5">
        <f>if(VLOOKUP($B$2:$B$457,'各區加權風險人口'!$C$2:$T$13,10,0)=0,0,VLOOKUP($B$2:$B$457,'依個案研判日_台北市'!$C$2:$T$13,10,0)*'各里加權風險人口'!M176/VLOOKUP($B$2:$B$457,'各區加權風險人口'!$C$2:$T$13,10,0)*5.5)</f>
        <v>1.725692457</v>
      </c>
      <c r="M176" s="5">
        <f>if(VLOOKUP($B$2:$B$457,'各區加權風險人口'!$C$2:$T$13,11,0)=0,0,VLOOKUP($B$2:$B$457,'依個案研判日_台北市'!$C$2:$T$13,11,0)*'各里加權風險人口'!N176/VLOOKUP($B$2:$B$457,'各區加權風險人口'!$C$2:$T$13,11,0)*5.5)</f>
        <v>1.725692457</v>
      </c>
      <c r="N176" s="5">
        <f>if(VLOOKUP($B$2:$B$457,'各區加權風險人口'!$C$2:$T$13,12,0)=0,0,VLOOKUP($B$2:$B$457,'依個案研判日_台北市'!$C$2:$T$13,12,0)*'各里加權風險人口'!O176/VLOOKUP($B$2:$B$457,'各區加權風險人口'!$C$2:$T$13,12,0)*5.5)</f>
        <v>2.804250242</v>
      </c>
      <c r="O176" s="5">
        <f>if(VLOOKUP($B$2:$B$457,'各區加權風險人口'!$C$2:$T$13,13,0)=0,0,VLOOKUP($B$2:$B$457,'依個案研判日_台北市'!$C$2:$T$13,13,0)*'各里加權風險人口'!P176/VLOOKUP($B$2:$B$457,'各區加權風險人口'!$C$2:$T$13,13,0)*5.5)</f>
        <v>2.157115571</v>
      </c>
      <c r="P176" s="5">
        <f>if(VLOOKUP($B$2:$B$457,'各區加權風險人口'!$C$2:$T$13,14,0)=0,0,VLOOKUP($B$2:$B$457,'依個案研判日_台北市'!$C$2:$T$13,14,0)*'各里加權風險人口'!Q176/VLOOKUP($B$2:$B$457,'各區加權風險人口'!$C$2:$T$13,14,0)*5.5)</f>
        <v>5.392788927</v>
      </c>
      <c r="Q176" s="5">
        <f>if(VLOOKUP($B$2:$B$457,'各區加權風險人口'!$C$2:$T$13,15,0)=0,0,VLOOKUP($B$2:$B$457,'依個案研判日_台北市'!$C$2:$T$13,15,0)*'各里加權風險人口'!R176/VLOOKUP($B$2:$B$457,'各區加權風險人口'!$C$2:$T$13,15,0)*5.5)</f>
        <v>4.314231142</v>
      </c>
      <c r="R176" s="5">
        <f>if(VLOOKUP($B$2:$B$457,'各區加權風險人口'!$C$2:$T$13,16,0)=0,0,VLOOKUP($B$2:$B$457,'依個案研判日_台北市'!$C$2:$T$13,16,0)*'各里加權風險人口'!S176/VLOOKUP($B$2:$B$457,'各區加權風險人口'!$C$2:$T$13,16,0)*5.5)</f>
        <v>2.372827128</v>
      </c>
      <c r="S176" s="5">
        <f>if(VLOOKUP($B$2:$B$457,'各區加權風險人口'!$C$2:$T$13,17,0)=0,0,VLOOKUP($B$2:$B$457,'依個案研判日_台北市'!$C$2:$T$13,17,0)*'各里加權風險人口'!T176/VLOOKUP($B$2:$B$457,'各區加權風險人口'!$C$2:$T$13,17,0)*5.5)</f>
        <v>4.098519585</v>
      </c>
      <c r="T176" s="5">
        <f>if(VLOOKUP($B$2:$B$457,'各區加權風險人口'!$C$2:$T$13,18,0)=0,0,VLOOKUP($B$2:$B$457,'依個案研判日_台北市'!$C$2:$T$13,18,0)*'各里加權風險人口'!U176/VLOOKUP($B$2:$B$457,'各區加權風險人口'!$C$2:$T$13,18,0)*5.5)</f>
        <v>1.294269343</v>
      </c>
    </row>
    <row r="177">
      <c r="A177" s="3">
        <v>6.3000050007E10</v>
      </c>
      <c r="B177" s="4" t="s">
        <v>176</v>
      </c>
      <c r="C177" s="4" t="s">
        <v>183</v>
      </c>
      <c r="D177" s="5">
        <f>if(VLOOKUP($B$2:$B$457,'各區加權風險人口'!$C$2:$T$13,2,0)=0,0,VLOOKUP($B$2:$B$457,'依個案研判日_台北市'!$C$2:$T$13,2,0)*'各里加權風險人口'!E177/VLOOKUP($B$2:$B$457,'各區加權風險人口'!$C$2:$T$13,2,0)*5.5)</f>
        <v>0</v>
      </c>
      <c r="E177" s="5">
        <f>if(VLOOKUP($B$2:$B$457,'各區加權風險人口'!$C$2:$T$13,3,0)=0,0,VLOOKUP($B$2:$B$457,'依個案研判日_台北市'!$C$2:$T$13,3,0)*'各里加權風險人口'!F177/VLOOKUP($B$2:$B$457,'各區加權風險人口'!$C$2:$T$13,3,0)*5.5)</f>
        <v>1.016771525</v>
      </c>
      <c r="F177" s="5">
        <f>if(VLOOKUP($B$2:$B$457,'各區加權風險人口'!$C$2:$T$13,4,0)=0,0,VLOOKUP($B$2:$B$457,'依個案研判日_台北市'!$C$2:$T$13,4,0)*'各里加權風險人口'!G177/VLOOKUP($B$2:$B$457,'各區加權風險人口'!$C$2:$T$13,4,0)*5.5)</f>
        <v>0.6100629148</v>
      </c>
      <c r="G177" s="5">
        <f>if(VLOOKUP($B$2:$B$457,'各區加權風險人口'!$C$2:$T$13,5,0)=0,0,VLOOKUP($B$2:$B$457,'依個案研判日_台北市'!$C$2:$T$13,5,0)*'各里加權風險人口'!H177/VLOOKUP($B$2:$B$457,'各區加權風險人口'!$C$2:$T$13,5,0)*5.5)</f>
        <v>1.830188744</v>
      </c>
      <c r="H177" s="5">
        <f>if(VLOOKUP($B$2:$B$457,'各區加權風險人口'!$C$2:$T$13,6,0)=0,0,VLOOKUP($B$2:$B$457,'依個案研判日_台北市'!$C$2:$T$13,6,0)*'各里加權風險人口'!I177/VLOOKUP($B$2:$B$457,'各區加權風險人口'!$C$2:$T$13,6,0)*5.5)</f>
        <v>1.22012583</v>
      </c>
      <c r="I177" s="5">
        <f>if(VLOOKUP($B$2:$B$457,'各區加權風險人口'!$C$2:$T$13,7,0)=0,0,VLOOKUP($B$2:$B$457,'依個案研判日_台北市'!$C$2:$T$13,7,0)*'各里加權風險人口'!J177/VLOOKUP($B$2:$B$457,'各區加權風險人口'!$C$2:$T$13,7,0)*5.5)</f>
        <v>0.4067086099</v>
      </c>
      <c r="J177" s="5">
        <f>if(VLOOKUP($B$2:$B$457,'各區加權風險人口'!$C$2:$T$13,8,0)=0,0,VLOOKUP($B$2:$B$457,'依個案研判日_台北市'!$C$2:$T$13,8,0)*'各里加權風險人口'!K177/VLOOKUP($B$2:$B$457,'各區加權風險人口'!$C$2:$T$13,8,0)*5.5)</f>
        <v>1.016771525</v>
      </c>
      <c r="K177" s="5">
        <f>if(VLOOKUP($B$2:$B$457,'各區加權風險人口'!$C$2:$T$13,9,0)=0,0,VLOOKUP($B$2:$B$457,'依個案研判日_台北市'!$C$2:$T$13,9,0)*'各里加權風險人口'!L177/VLOOKUP($B$2:$B$457,'各區加權風險人口'!$C$2:$T$13,9,0)*5.5)</f>
        <v>1.22012583</v>
      </c>
      <c r="L177" s="5">
        <f>if(VLOOKUP($B$2:$B$457,'各區加權風險人口'!$C$2:$T$13,10,0)=0,0,VLOOKUP($B$2:$B$457,'依個案研判日_台北市'!$C$2:$T$13,10,0)*'各里加權風險人口'!M177/VLOOKUP($B$2:$B$457,'各區加權風險人口'!$C$2:$T$13,10,0)*5.5)</f>
        <v>1.626834439</v>
      </c>
      <c r="M177" s="5">
        <f>if(VLOOKUP($B$2:$B$457,'各區加權風險人口'!$C$2:$T$13,11,0)=0,0,VLOOKUP($B$2:$B$457,'依個案研判日_台北市'!$C$2:$T$13,11,0)*'各里加權風險人口'!N177/VLOOKUP($B$2:$B$457,'各區加權風險人口'!$C$2:$T$13,11,0)*5.5)</f>
        <v>1.626834439</v>
      </c>
      <c r="N177" s="5">
        <f>if(VLOOKUP($B$2:$B$457,'各區加權風險人口'!$C$2:$T$13,12,0)=0,0,VLOOKUP($B$2:$B$457,'依個案研判日_台北市'!$C$2:$T$13,12,0)*'各里加權風險人口'!O177/VLOOKUP($B$2:$B$457,'各區加權風險人口'!$C$2:$T$13,12,0)*5.5)</f>
        <v>2.643605964</v>
      </c>
      <c r="O177" s="5">
        <f>if(VLOOKUP($B$2:$B$457,'各區加權風險人口'!$C$2:$T$13,13,0)=0,0,VLOOKUP($B$2:$B$457,'依個案研判日_台北市'!$C$2:$T$13,13,0)*'各里加權風險人口'!P177/VLOOKUP($B$2:$B$457,'各區加權風險人口'!$C$2:$T$13,13,0)*5.5)</f>
        <v>2.033543049</v>
      </c>
      <c r="P177" s="5">
        <f>if(VLOOKUP($B$2:$B$457,'各區加權風險人口'!$C$2:$T$13,14,0)=0,0,VLOOKUP($B$2:$B$457,'依個案研判日_台北市'!$C$2:$T$13,14,0)*'各里加權風險人口'!Q177/VLOOKUP($B$2:$B$457,'各區加權風險人口'!$C$2:$T$13,14,0)*5.5)</f>
        <v>5.083857623</v>
      </c>
      <c r="Q177" s="5">
        <f>if(VLOOKUP($B$2:$B$457,'各區加權風險人口'!$C$2:$T$13,15,0)=0,0,VLOOKUP($B$2:$B$457,'依個案研判日_台北市'!$C$2:$T$13,15,0)*'各里加權風險人口'!R177/VLOOKUP($B$2:$B$457,'各區加權風險人口'!$C$2:$T$13,15,0)*5.5)</f>
        <v>4.067086099</v>
      </c>
      <c r="R177" s="5">
        <f>if(VLOOKUP($B$2:$B$457,'各區加權風險人口'!$C$2:$T$13,16,0)=0,0,VLOOKUP($B$2:$B$457,'依個案研判日_台北市'!$C$2:$T$13,16,0)*'各里加權風險人口'!S177/VLOOKUP($B$2:$B$457,'各區加權風險人口'!$C$2:$T$13,16,0)*5.5)</f>
        <v>2.236897354</v>
      </c>
      <c r="S177" s="5">
        <f>if(VLOOKUP($B$2:$B$457,'各區加權風險人口'!$C$2:$T$13,17,0)=0,0,VLOOKUP($B$2:$B$457,'依個案研判日_台北市'!$C$2:$T$13,17,0)*'各里加權風險人口'!T177/VLOOKUP($B$2:$B$457,'各區加權風險人口'!$C$2:$T$13,17,0)*5.5)</f>
        <v>3.863731794</v>
      </c>
      <c r="T177" s="5">
        <f>if(VLOOKUP($B$2:$B$457,'各區加權風險人口'!$C$2:$T$13,18,0)=0,0,VLOOKUP($B$2:$B$457,'依個案研判日_台北市'!$C$2:$T$13,18,0)*'各里加權風險人口'!U177/VLOOKUP($B$2:$B$457,'各區加權風險人口'!$C$2:$T$13,18,0)*5.5)</f>
        <v>1.22012583</v>
      </c>
    </row>
    <row r="178">
      <c r="A178" s="3">
        <v>6.3000050008E10</v>
      </c>
      <c r="B178" s="4" t="s">
        <v>176</v>
      </c>
      <c r="C178" s="4" t="s">
        <v>184</v>
      </c>
      <c r="D178" s="5">
        <f>if(VLOOKUP($B$2:$B$457,'各區加權風險人口'!$C$2:$T$13,2,0)=0,0,VLOOKUP($B$2:$B$457,'依個案研判日_台北市'!$C$2:$T$13,2,0)*'各里加權風險人口'!E178/VLOOKUP($B$2:$B$457,'各區加權風險人口'!$C$2:$T$13,2,0)*5.5)</f>
        <v>0</v>
      </c>
      <c r="E178" s="5">
        <f>if(VLOOKUP($B$2:$B$457,'各區加權風險人口'!$C$2:$T$13,3,0)=0,0,VLOOKUP($B$2:$B$457,'依個案研判日_台北市'!$C$2:$T$13,3,0)*'各里加權風險人口'!F178/VLOOKUP($B$2:$B$457,'各區加權風險人口'!$C$2:$T$13,3,0)*5.5)</f>
        <v>0.5636099178</v>
      </c>
      <c r="F178" s="5">
        <f>if(VLOOKUP($B$2:$B$457,'各區加權風險人口'!$C$2:$T$13,4,0)=0,0,VLOOKUP($B$2:$B$457,'依個案研判日_台北市'!$C$2:$T$13,4,0)*'各里加權風險人口'!G178/VLOOKUP($B$2:$B$457,'各區加權風險人口'!$C$2:$T$13,4,0)*5.5)</f>
        <v>0.3381659507</v>
      </c>
      <c r="G178" s="5">
        <f>if(VLOOKUP($B$2:$B$457,'各區加權風險人口'!$C$2:$T$13,5,0)=0,0,VLOOKUP($B$2:$B$457,'依個案研判日_台北市'!$C$2:$T$13,5,0)*'各里加權風險人口'!H178/VLOOKUP($B$2:$B$457,'各區加權風險人口'!$C$2:$T$13,5,0)*5.5)</f>
        <v>1.014497852</v>
      </c>
      <c r="H178" s="5">
        <f>if(VLOOKUP($B$2:$B$457,'各區加權風險人口'!$C$2:$T$13,6,0)=0,0,VLOOKUP($B$2:$B$457,'依個案研判日_台北市'!$C$2:$T$13,6,0)*'各里加權風險人口'!I178/VLOOKUP($B$2:$B$457,'各區加權風險人口'!$C$2:$T$13,6,0)*5.5)</f>
        <v>0.6763319014</v>
      </c>
      <c r="I178" s="5">
        <f>if(VLOOKUP($B$2:$B$457,'各區加權風險人口'!$C$2:$T$13,7,0)=0,0,VLOOKUP($B$2:$B$457,'依個案研判日_台北市'!$C$2:$T$13,7,0)*'各里加權風險人口'!J178/VLOOKUP($B$2:$B$457,'各區加權風險人口'!$C$2:$T$13,7,0)*5.5)</f>
        <v>0.2254439671</v>
      </c>
      <c r="J178" s="5">
        <f>if(VLOOKUP($B$2:$B$457,'各區加權風險人口'!$C$2:$T$13,8,0)=0,0,VLOOKUP($B$2:$B$457,'依個案研判日_台北市'!$C$2:$T$13,8,0)*'各里加權風險人口'!K178/VLOOKUP($B$2:$B$457,'各區加權風險人口'!$C$2:$T$13,8,0)*5.5)</f>
        <v>0.5636099178</v>
      </c>
      <c r="K178" s="5">
        <f>if(VLOOKUP($B$2:$B$457,'各區加權風險人口'!$C$2:$T$13,9,0)=0,0,VLOOKUP($B$2:$B$457,'依個案研判日_台北市'!$C$2:$T$13,9,0)*'各里加權風險人口'!L178/VLOOKUP($B$2:$B$457,'各區加權風險人口'!$C$2:$T$13,9,0)*5.5)</f>
        <v>0.6763319014</v>
      </c>
      <c r="L178" s="5">
        <f>if(VLOOKUP($B$2:$B$457,'各區加權風險人口'!$C$2:$T$13,10,0)=0,0,VLOOKUP($B$2:$B$457,'依個案研判日_台北市'!$C$2:$T$13,10,0)*'各里加權風險人口'!M178/VLOOKUP($B$2:$B$457,'各區加權風險人口'!$C$2:$T$13,10,0)*5.5)</f>
        <v>0.9017758685</v>
      </c>
      <c r="M178" s="5">
        <f>if(VLOOKUP($B$2:$B$457,'各區加權風險人口'!$C$2:$T$13,11,0)=0,0,VLOOKUP($B$2:$B$457,'依個案研判日_台北市'!$C$2:$T$13,11,0)*'各里加權風險人口'!N178/VLOOKUP($B$2:$B$457,'各區加權風險人口'!$C$2:$T$13,11,0)*5.5)</f>
        <v>0.9017758685</v>
      </c>
      <c r="N178" s="5">
        <f>if(VLOOKUP($B$2:$B$457,'各區加權風險人口'!$C$2:$T$13,12,0)=0,0,VLOOKUP($B$2:$B$457,'依個案研判日_台北市'!$C$2:$T$13,12,0)*'各里加權風險人口'!O178/VLOOKUP($B$2:$B$457,'各區加權風險人口'!$C$2:$T$13,12,0)*5.5)</f>
        <v>1.465385786</v>
      </c>
      <c r="O178" s="5">
        <f>if(VLOOKUP($B$2:$B$457,'各區加權風險人口'!$C$2:$T$13,13,0)=0,0,VLOOKUP($B$2:$B$457,'依個案研判日_台北市'!$C$2:$T$13,13,0)*'各里加權風險人口'!P178/VLOOKUP($B$2:$B$457,'各區加權風險人口'!$C$2:$T$13,13,0)*5.5)</f>
        <v>1.127219836</v>
      </c>
      <c r="P178" s="5">
        <f>if(VLOOKUP($B$2:$B$457,'各區加權風險人口'!$C$2:$T$13,14,0)=0,0,VLOOKUP($B$2:$B$457,'依個案研判日_台北市'!$C$2:$T$13,14,0)*'各里加權風險人口'!Q178/VLOOKUP($B$2:$B$457,'各區加權風險人口'!$C$2:$T$13,14,0)*5.5)</f>
        <v>2.818049589</v>
      </c>
      <c r="Q178" s="5">
        <f>if(VLOOKUP($B$2:$B$457,'各區加權風險人口'!$C$2:$T$13,15,0)=0,0,VLOOKUP($B$2:$B$457,'依個案研判日_台北市'!$C$2:$T$13,15,0)*'各里加權風險人口'!R178/VLOOKUP($B$2:$B$457,'各區加權風險人口'!$C$2:$T$13,15,0)*5.5)</f>
        <v>2.254439671</v>
      </c>
      <c r="R178" s="5">
        <f>if(VLOOKUP($B$2:$B$457,'各區加權風險人口'!$C$2:$T$13,16,0)=0,0,VLOOKUP($B$2:$B$457,'依個案研判日_台北市'!$C$2:$T$13,16,0)*'各里加權風險人口'!S178/VLOOKUP($B$2:$B$457,'各區加權風險人口'!$C$2:$T$13,16,0)*5.5)</f>
        <v>1.239941819</v>
      </c>
      <c r="S178" s="5">
        <f>if(VLOOKUP($B$2:$B$457,'各區加權風險人口'!$C$2:$T$13,17,0)=0,0,VLOOKUP($B$2:$B$457,'依個案研判日_台北市'!$C$2:$T$13,17,0)*'各里加權風險人口'!T178/VLOOKUP($B$2:$B$457,'各區加權風險人口'!$C$2:$T$13,17,0)*5.5)</f>
        <v>2.141717688</v>
      </c>
      <c r="T178" s="5">
        <f>if(VLOOKUP($B$2:$B$457,'各區加權風險人口'!$C$2:$T$13,18,0)=0,0,VLOOKUP($B$2:$B$457,'依個案研判日_台北市'!$C$2:$T$13,18,0)*'各里加權風險人口'!U178/VLOOKUP($B$2:$B$457,'各區加權風險人口'!$C$2:$T$13,18,0)*5.5)</f>
        <v>0.6763319014</v>
      </c>
    </row>
    <row r="179">
      <c r="A179" s="3">
        <v>6.3000050009E10</v>
      </c>
      <c r="B179" s="4" t="s">
        <v>176</v>
      </c>
      <c r="C179" s="4" t="s">
        <v>185</v>
      </c>
      <c r="D179" s="5">
        <f>if(VLOOKUP($B$2:$B$457,'各區加權風險人口'!$C$2:$T$13,2,0)=0,0,VLOOKUP($B$2:$B$457,'依個案研判日_台北市'!$C$2:$T$13,2,0)*'各里加權風險人口'!E179/VLOOKUP($B$2:$B$457,'各區加權風險人口'!$C$2:$T$13,2,0)*5.5)</f>
        <v>0</v>
      </c>
      <c r="E179" s="5">
        <f>if(VLOOKUP($B$2:$B$457,'各區加權風險人口'!$C$2:$T$13,3,0)=0,0,VLOOKUP($B$2:$B$457,'依個案研判日_台北市'!$C$2:$T$13,3,0)*'各里加權風險人口'!F179/VLOOKUP($B$2:$B$457,'各區加權風險人口'!$C$2:$T$13,3,0)*5.5)</f>
        <v>0.9824133045</v>
      </c>
      <c r="F179" s="5">
        <f>if(VLOOKUP($B$2:$B$457,'各區加權風險人口'!$C$2:$T$13,4,0)=0,0,VLOOKUP($B$2:$B$457,'依個案研判日_台北市'!$C$2:$T$13,4,0)*'各里加權風險人口'!G179/VLOOKUP($B$2:$B$457,'各區加權風險人口'!$C$2:$T$13,4,0)*5.5)</f>
        <v>0.5894479827</v>
      </c>
      <c r="G179" s="5">
        <f>if(VLOOKUP($B$2:$B$457,'各區加權風險人口'!$C$2:$T$13,5,0)=0,0,VLOOKUP($B$2:$B$457,'依個案研判日_台北市'!$C$2:$T$13,5,0)*'各里加權風險人口'!H179/VLOOKUP($B$2:$B$457,'各區加權風險人口'!$C$2:$T$13,5,0)*5.5)</f>
        <v>1.768343948</v>
      </c>
      <c r="H179" s="5">
        <f>if(VLOOKUP($B$2:$B$457,'各區加權風險人口'!$C$2:$T$13,6,0)=0,0,VLOOKUP($B$2:$B$457,'依個案研判日_台北市'!$C$2:$T$13,6,0)*'各里加權風險人口'!I179/VLOOKUP($B$2:$B$457,'各區加權風險人口'!$C$2:$T$13,6,0)*5.5)</f>
        <v>1.178895965</v>
      </c>
      <c r="I179" s="5">
        <f>if(VLOOKUP($B$2:$B$457,'各區加權風險人口'!$C$2:$T$13,7,0)=0,0,VLOOKUP($B$2:$B$457,'依個案研判日_台北市'!$C$2:$T$13,7,0)*'各里加權風險人口'!J179/VLOOKUP($B$2:$B$457,'各區加權風險人口'!$C$2:$T$13,7,0)*5.5)</f>
        <v>0.3929653218</v>
      </c>
      <c r="J179" s="5">
        <f>if(VLOOKUP($B$2:$B$457,'各區加權風險人口'!$C$2:$T$13,8,0)=0,0,VLOOKUP($B$2:$B$457,'依個案研判日_台北市'!$C$2:$T$13,8,0)*'各里加權風險人口'!K179/VLOOKUP($B$2:$B$457,'各區加權風險人口'!$C$2:$T$13,8,0)*5.5)</f>
        <v>0.9824133045</v>
      </c>
      <c r="K179" s="5">
        <f>if(VLOOKUP($B$2:$B$457,'各區加權風險人口'!$C$2:$T$13,9,0)=0,0,VLOOKUP($B$2:$B$457,'依個案研判日_台北市'!$C$2:$T$13,9,0)*'各里加權風險人口'!L179/VLOOKUP($B$2:$B$457,'各區加權風險人口'!$C$2:$T$13,9,0)*5.5)</f>
        <v>1.178895965</v>
      </c>
      <c r="L179" s="5">
        <f>if(VLOOKUP($B$2:$B$457,'各區加權風險人口'!$C$2:$T$13,10,0)=0,0,VLOOKUP($B$2:$B$457,'依個案研判日_台北市'!$C$2:$T$13,10,0)*'各里加權風險人口'!M179/VLOOKUP($B$2:$B$457,'各區加權風險人口'!$C$2:$T$13,10,0)*5.5)</f>
        <v>1.571861287</v>
      </c>
      <c r="M179" s="5">
        <f>if(VLOOKUP($B$2:$B$457,'各區加權風險人口'!$C$2:$T$13,11,0)=0,0,VLOOKUP($B$2:$B$457,'依個案研判日_台北市'!$C$2:$T$13,11,0)*'各里加權風險人口'!N179/VLOOKUP($B$2:$B$457,'各區加權風險人口'!$C$2:$T$13,11,0)*5.5)</f>
        <v>1.571861287</v>
      </c>
      <c r="N179" s="5">
        <f>if(VLOOKUP($B$2:$B$457,'各區加權風險人口'!$C$2:$T$13,12,0)=0,0,VLOOKUP($B$2:$B$457,'依個案研判日_台北市'!$C$2:$T$13,12,0)*'各里加權風險人口'!O179/VLOOKUP($B$2:$B$457,'各區加權風險人口'!$C$2:$T$13,12,0)*5.5)</f>
        <v>2.554274592</v>
      </c>
      <c r="O179" s="5">
        <f>if(VLOOKUP($B$2:$B$457,'各區加權風險人口'!$C$2:$T$13,13,0)=0,0,VLOOKUP($B$2:$B$457,'依個案研判日_台北市'!$C$2:$T$13,13,0)*'各里加權風險人口'!P179/VLOOKUP($B$2:$B$457,'各區加權風險人口'!$C$2:$T$13,13,0)*5.5)</f>
        <v>1.964826609</v>
      </c>
      <c r="P179" s="5">
        <f>if(VLOOKUP($B$2:$B$457,'各區加權風險人口'!$C$2:$T$13,14,0)=0,0,VLOOKUP($B$2:$B$457,'依個案研判日_台北市'!$C$2:$T$13,14,0)*'各里加權風險人口'!Q179/VLOOKUP($B$2:$B$457,'各區加權風險人口'!$C$2:$T$13,14,0)*5.5)</f>
        <v>4.912066523</v>
      </c>
      <c r="Q179" s="5">
        <f>if(VLOOKUP($B$2:$B$457,'各區加權風險人口'!$C$2:$T$13,15,0)=0,0,VLOOKUP($B$2:$B$457,'依個案研判日_台北市'!$C$2:$T$13,15,0)*'各里加權風險人口'!R179/VLOOKUP($B$2:$B$457,'各區加權風險人口'!$C$2:$T$13,15,0)*5.5)</f>
        <v>3.929653218</v>
      </c>
      <c r="R179" s="5">
        <f>if(VLOOKUP($B$2:$B$457,'各區加權風險人口'!$C$2:$T$13,16,0)=0,0,VLOOKUP($B$2:$B$457,'依個案研判日_台北市'!$C$2:$T$13,16,0)*'各里加權風險人口'!S179/VLOOKUP($B$2:$B$457,'各區加權風險人口'!$C$2:$T$13,16,0)*5.5)</f>
        <v>2.16130927</v>
      </c>
      <c r="S179" s="5">
        <f>if(VLOOKUP($B$2:$B$457,'各區加權風險人口'!$C$2:$T$13,17,0)=0,0,VLOOKUP($B$2:$B$457,'依個案研判日_台北市'!$C$2:$T$13,17,0)*'各里加權風險人口'!T179/VLOOKUP($B$2:$B$457,'各區加權風險人口'!$C$2:$T$13,17,0)*5.5)</f>
        <v>3.733170557</v>
      </c>
      <c r="T179" s="5">
        <f>if(VLOOKUP($B$2:$B$457,'各區加權風險人口'!$C$2:$T$13,18,0)=0,0,VLOOKUP($B$2:$B$457,'依個案研判日_台北市'!$C$2:$T$13,18,0)*'各里加權風險人口'!U179/VLOOKUP($B$2:$B$457,'各區加權風險人口'!$C$2:$T$13,18,0)*5.5)</f>
        <v>1.178895965</v>
      </c>
    </row>
    <row r="180">
      <c r="A180" s="3">
        <v>6.300005001E10</v>
      </c>
      <c r="B180" s="4" t="s">
        <v>176</v>
      </c>
      <c r="C180" s="4" t="s">
        <v>186</v>
      </c>
      <c r="D180" s="5">
        <f>if(VLOOKUP($B$2:$B$457,'各區加權風險人口'!$C$2:$T$13,2,0)=0,0,VLOOKUP($B$2:$B$457,'依個案研判日_台北市'!$C$2:$T$13,2,0)*'各里加權風險人口'!E180/VLOOKUP($B$2:$B$457,'各區加權風險人口'!$C$2:$T$13,2,0)*5.5)</f>
        <v>0</v>
      </c>
      <c r="E180" s="5">
        <f>if(VLOOKUP($B$2:$B$457,'各區加權風險人口'!$C$2:$T$13,3,0)=0,0,VLOOKUP($B$2:$B$457,'依個案研判日_台北市'!$C$2:$T$13,3,0)*'各里加權風險人口'!F180/VLOOKUP($B$2:$B$457,'各區加權風險人口'!$C$2:$T$13,3,0)*5.5)</f>
        <v>0.7431899529</v>
      </c>
      <c r="F180" s="5">
        <f>if(VLOOKUP($B$2:$B$457,'各區加權風險人口'!$C$2:$T$13,4,0)=0,0,VLOOKUP($B$2:$B$457,'依個案研判日_台北市'!$C$2:$T$13,4,0)*'各里加權風險人口'!G180/VLOOKUP($B$2:$B$457,'各區加權風險人口'!$C$2:$T$13,4,0)*5.5)</f>
        <v>0.4459139718</v>
      </c>
      <c r="G180" s="5">
        <f>if(VLOOKUP($B$2:$B$457,'各區加權風險人口'!$C$2:$T$13,5,0)=0,0,VLOOKUP($B$2:$B$457,'依個案研判日_台北市'!$C$2:$T$13,5,0)*'各里加權風險人口'!H180/VLOOKUP($B$2:$B$457,'各區加權風險人口'!$C$2:$T$13,5,0)*5.5)</f>
        <v>1.337741915</v>
      </c>
      <c r="H180" s="5">
        <f>if(VLOOKUP($B$2:$B$457,'各區加權風險人口'!$C$2:$T$13,6,0)=0,0,VLOOKUP($B$2:$B$457,'依個案研判日_台北市'!$C$2:$T$13,6,0)*'各里加權風險人口'!I180/VLOOKUP($B$2:$B$457,'各區加權風險人口'!$C$2:$T$13,6,0)*5.5)</f>
        <v>0.8918279435</v>
      </c>
      <c r="I180" s="5">
        <f>if(VLOOKUP($B$2:$B$457,'各區加權風險人口'!$C$2:$T$13,7,0)=0,0,VLOOKUP($B$2:$B$457,'依個案研判日_台北市'!$C$2:$T$13,7,0)*'各里加權風險人口'!J180/VLOOKUP($B$2:$B$457,'各區加權風險人口'!$C$2:$T$13,7,0)*5.5)</f>
        <v>0.2972759812</v>
      </c>
      <c r="J180" s="5">
        <f>if(VLOOKUP($B$2:$B$457,'各區加權風險人口'!$C$2:$T$13,8,0)=0,0,VLOOKUP($B$2:$B$457,'依個案研判日_台北市'!$C$2:$T$13,8,0)*'各里加權風險人口'!K180/VLOOKUP($B$2:$B$457,'各區加權風險人口'!$C$2:$T$13,8,0)*5.5)</f>
        <v>0.7431899529</v>
      </c>
      <c r="K180" s="5">
        <f>if(VLOOKUP($B$2:$B$457,'各區加權風險人口'!$C$2:$T$13,9,0)=0,0,VLOOKUP($B$2:$B$457,'依個案研判日_台北市'!$C$2:$T$13,9,0)*'各里加權風險人口'!L180/VLOOKUP($B$2:$B$457,'各區加權風險人口'!$C$2:$T$13,9,0)*5.5)</f>
        <v>0.8918279435</v>
      </c>
      <c r="L180" s="5">
        <f>if(VLOOKUP($B$2:$B$457,'各區加權風險人口'!$C$2:$T$13,10,0)=0,0,VLOOKUP($B$2:$B$457,'依個案研判日_台北市'!$C$2:$T$13,10,0)*'各里加權風險人口'!M180/VLOOKUP($B$2:$B$457,'各區加權風險人口'!$C$2:$T$13,10,0)*5.5)</f>
        <v>1.189103925</v>
      </c>
      <c r="M180" s="5">
        <f>if(VLOOKUP($B$2:$B$457,'各區加權風險人口'!$C$2:$T$13,11,0)=0,0,VLOOKUP($B$2:$B$457,'依個案研判日_台北市'!$C$2:$T$13,11,0)*'各里加權風險人口'!N180/VLOOKUP($B$2:$B$457,'各區加權風險人口'!$C$2:$T$13,11,0)*5.5)</f>
        <v>1.189103925</v>
      </c>
      <c r="N180" s="5">
        <f>if(VLOOKUP($B$2:$B$457,'各區加權風險人口'!$C$2:$T$13,12,0)=0,0,VLOOKUP($B$2:$B$457,'依個案研判日_台北市'!$C$2:$T$13,12,0)*'各里加權風險人口'!O180/VLOOKUP($B$2:$B$457,'各區加權風險人口'!$C$2:$T$13,12,0)*5.5)</f>
        <v>1.932293878</v>
      </c>
      <c r="O180" s="5">
        <f>if(VLOOKUP($B$2:$B$457,'各區加權風險人口'!$C$2:$T$13,13,0)=0,0,VLOOKUP($B$2:$B$457,'依個案研判日_台北市'!$C$2:$T$13,13,0)*'各里加權風險人口'!P180/VLOOKUP($B$2:$B$457,'各區加權風險人口'!$C$2:$T$13,13,0)*5.5)</f>
        <v>1.486379906</v>
      </c>
      <c r="P180" s="5">
        <f>if(VLOOKUP($B$2:$B$457,'各區加權風險人口'!$C$2:$T$13,14,0)=0,0,VLOOKUP($B$2:$B$457,'依個案研判日_台北市'!$C$2:$T$13,14,0)*'各里加權風險人口'!Q180/VLOOKUP($B$2:$B$457,'各區加權風險人口'!$C$2:$T$13,14,0)*5.5)</f>
        <v>3.715949765</v>
      </c>
      <c r="Q180" s="5">
        <f>if(VLOOKUP($B$2:$B$457,'各區加權風險人口'!$C$2:$T$13,15,0)=0,0,VLOOKUP($B$2:$B$457,'依個案研判日_台北市'!$C$2:$T$13,15,0)*'各里加權風險人口'!R180/VLOOKUP($B$2:$B$457,'各區加權風險人口'!$C$2:$T$13,15,0)*5.5)</f>
        <v>2.972759812</v>
      </c>
      <c r="R180" s="5">
        <f>if(VLOOKUP($B$2:$B$457,'各區加權風險人口'!$C$2:$T$13,16,0)=0,0,VLOOKUP($B$2:$B$457,'依個案研判日_台北市'!$C$2:$T$13,16,0)*'各里加權風險人口'!S180/VLOOKUP($B$2:$B$457,'各區加權風險人口'!$C$2:$T$13,16,0)*5.5)</f>
        <v>1.635017896</v>
      </c>
      <c r="S180" s="5">
        <f>if(VLOOKUP($B$2:$B$457,'各區加權風險人口'!$C$2:$T$13,17,0)=0,0,VLOOKUP($B$2:$B$457,'依個案研判日_台北市'!$C$2:$T$13,17,0)*'各里加權風險人口'!T180/VLOOKUP($B$2:$B$457,'各區加權風險人口'!$C$2:$T$13,17,0)*5.5)</f>
        <v>2.824121821</v>
      </c>
      <c r="T180" s="5">
        <f>if(VLOOKUP($B$2:$B$457,'各區加權風險人口'!$C$2:$T$13,18,0)=0,0,VLOOKUP($B$2:$B$457,'依個案研判日_台北市'!$C$2:$T$13,18,0)*'各里加權風險人口'!U180/VLOOKUP($B$2:$B$457,'各區加權風險人口'!$C$2:$T$13,18,0)*5.5)</f>
        <v>0.8918279435</v>
      </c>
    </row>
    <row r="181">
      <c r="A181" s="3">
        <v>6.3000050011E10</v>
      </c>
      <c r="B181" s="4" t="s">
        <v>176</v>
      </c>
      <c r="C181" s="4" t="s">
        <v>187</v>
      </c>
      <c r="D181" s="5">
        <f>if(VLOOKUP($B$2:$B$457,'各區加權風險人口'!$C$2:$T$13,2,0)=0,0,VLOOKUP($B$2:$B$457,'依個案研判日_台北市'!$C$2:$T$13,2,0)*'各里加權風險人口'!E181/VLOOKUP($B$2:$B$457,'各區加權風險人口'!$C$2:$T$13,2,0)*5.5)</f>
        <v>0</v>
      </c>
      <c r="E181" s="5">
        <f>if(VLOOKUP($B$2:$B$457,'各區加權風險人口'!$C$2:$T$13,3,0)=0,0,VLOOKUP($B$2:$B$457,'依個案研判日_台北市'!$C$2:$T$13,3,0)*'各里加權風險人口'!F181/VLOOKUP($B$2:$B$457,'各區加權風險人口'!$C$2:$T$13,3,0)*5.5)</f>
        <v>1.091951398</v>
      </c>
      <c r="F181" s="5">
        <f>if(VLOOKUP($B$2:$B$457,'各區加權風險人口'!$C$2:$T$13,4,0)=0,0,VLOOKUP($B$2:$B$457,'依個案研判日_台北市'!$C$2:$T$13,4,0)*'各里加權風險人口'!G181/VLOOKUP($B$2:$B$457,'各區加權風險人口'!$C$2:$T$13,4,0)*5.5)</f>
        <v>0.6551708386</v>
      </c>
      <c r="G181" s="5">
        <f>if(VLOOKUP($B$2:$B$457,'各區加權風險人口'!$C$2:$T$13,5,0)=0,0,VLOOKUP($B$2:$B$457,'依個案研判日_台北市'!$C$2:$T$13,5,0)*'各里加權風險人口'!H181/VLOOKUP($B$2:$B$457,'各區加權風險人口'!$C$2:$T$13,5,0)*5.5)</f>
        <v>1.965512516</v>
      </c>
      <c r="H181" s="5">
        <f>if(VLOOKUP($B$2:$B$457,'各區加權風險人口'!$C$2:$T$13,6,0)=0,0,VLOOKUP($B$2:$B$457,'依個案研判日_台北市'!$C$2:$T$13,6,0)*'各里加權風險人口'!I181/VLOOKUP($B$2:$B$457,'各區加權風險人口'!$C$2:$T$13,6,0)*5.5)</f>
        <v>1.310341677</v>
      </c>
      <c r="I181" s="5">
        <f>if(VLOOKUP($B$2:$B$457,'各區加權風險人口'!$C$2:$T$13,7,0)=0,0,VLOOKUP($B$2:$B$457,'依個案研判日_台北市'!$C$2:$T$13,7,0)*'各里加權風險人口'!J181/VLOOKUP($B$2:$B$457,'各區加權風險人口'!$C$2:$T$13,7,0)*5.5)</f>
        <v>0.4367805591</v>
      </c>
      <c r="J181" s="5">
        <f>if(VLOOKUP($B$2:$B$457,'各區加權風險人口'!$C$2:$T$13,8,0)=0,0,VLOOKUP($B$2:$B$457,'依個案研判日_台北市'!$C$2:$T$13,8,0)*'各里加權風險人口'!K181/VLOOKUP($B$2:$B$457,'各區加權風險人口'!$C$2:$T$13,8,0)*5.5)</f>
        <v>1.091951398</v>
      </c>
      <c r="K181" s="5">
        <f>if(VLOOKUP($B$2:$B$457,'各區加權風險人口'!$C$2:$T$13,9,0)=0,0,VLOOKUP($B$2:$B$457,'依個案研判日_台北市'!$C$2:$T$13,9,0)*'各里加權風險人口'!L181/VLOOKUP($B$2:$B$457,'各區加權風險人口'!$C$2:$T$13,9,0)*5.5)</f>
        <v>1.310341677</v>
      </c>
      <c r="L181" s="5">
        <f>if(VLOOKUP($B$2:$B$457,'各區加權風險人口'!$C$2:$T$13,10,0)=0,0,VLOOKUP($B$2:$B$457,'依個案研判日_台北市'!$C$2:$T$13,10,0)*'各里加權風險人口'!M181/VLOOKUP($B$2:$B$457,'各區加權風險人口'!$C$2:$T$13,10,0)*5.5)</f>
        <v>1.747122236</v>
      </c>
      <c r="M181" s="5">
        <f>if(VLOOKUP($B$2:$B$457,'各區加權風險人口'!$C$2:$T$13,11,0)=0,0,VLOOKUP($B$2:$B$457,'依個案研判日_台北市'!$C$2:$T$13,11,0)*'各里加權風險人口'!N181/VLOOKUP($B$2:$B$457,'各區加權風險人口'!$C$2:$T$13,11,0)*5.5)</f>
        <v>1.747122236</v>
      </c>
      <c r="N181" s="5">
        <f>if(VLOOKUP($B$2:$B$457,'各區加權風險人口'!$C$2:$T$13,12,0)=0,0,VLOOKUP($B$2:$B$457,'依個案研判日_台北市'!$C$2:$T$13,12,0)*'各里加權風險人口'!O181/VLOOKUP($B$2:$B$457,'各區加權風險人口'!$C$2:$T$13,12,0)*5.5)</f>
        <v>2.839073634</v>
      </c>
      <c r="O181" s="5">
        <f>if(VLOOKUP($B$2:$B$457,'各區加權風險人口'!$C$2:$T$13,13,0)=0,0,VLOOKUP($B$2:$B$457,'依個案研判日_台北市'!$C$2:$T$13,13,0)*'各里加權風險人口'!P181/VLOOKUP($B$2:$B$457,'各區加權風險人口'!$C$2:$T$13,13,0)*5.5)</f>
        <v>2.183902795</v>
      </c>
      <c r="P181" s="5">
        <f>if(VLOOKUP($B$2:$B$457,'各區加權風險人口'!$C$2:$T$13,14,0)=0,0,VLOOKUP($B$2:$B$457,'依個案研判日_台北市'!$C$2:$T$13,14,0)*'各里加權風險人口'!Q181/VLOOKUP($B$2:$B$457,'各區加權風險人口'!$C$2:$T$13,14,0)*5.5)</f>
        <v>5.459756988</v>
      </c>
      <c r="Q181" s="5">
        <f>if(VLOOKUP($B$2:$B$457,'各區加權風險人口'!$C$2:$T$13,15,0)=0,0,VLOOKUP($B$2:$B$457,'依個案研判日_台北市'!$C$2:$T$13,15,0)*'各里加權風險人口'!R181/VLOOKUP($B$2:$B$457,'各區加權風險人口'!$C$2:$T$13,15,0)*5.5)</f>
        <v>4.367805591</v>
      </c>
      <c r="R181" s="5">
        <f>if(VLOOKUP($B$2:$B$457,'各區加權風險人口'!$C$2:$T$13,16,0)=0,0,VLOOKUP($B$2:$B$457,'依個案研判日_台北市'!$C$2:$T$13,16,0)*'各里加權風險人口'!S181/VLOOKUP($B$2:$B$457,'各區加權風險人口'!$C$2:$T$13,16,0)*5.5)</f>
        <v>2.402293075</v>
      </c>
      <c r="S181" s="5">
        <f>if(VLOOKUP($B$2:$B$457,'各區加權風險人口'!$C$2:$T$13,17,0)=0,0,VLOOKUP($B$2:$B$457,'依個案研判日_台北市'!$C$2:$T$13,17,0)*'各里加權風險人口'!T181/VLOOKUP($B$2:$B$457,'各區加權風險人口'!$C$2:$T$13,17,0)*5.5)</f>
        <v>4.149415311</v>
      </c>
      <c r="T181" s="5">
        <f>if(VLOOKUP($B$2:$B$457,'各區加權風險人口'!$C$2:$T$13,18,0)=0,0,VLOOKUP($B$2:$B$457,'依個案研判日_台北市'!$C$2:$T$13,18,0)*'各里加權風險人口'!U181/VLOOKUP($B$2:$B$457,'各區加權風險人口'!$C$2:$T$13,18,0)*5.5)</f>
        <v>1.310341677</v>
      </c>
    </row>
    <row r="182">
      <c r="A182" s="3">
        <v>6.3000050012E10</v>
      </c>
      <c r="B182" s="4" t="s">
        <v>176</v>
      </c>
      <c r="C182" s="4" t="s">
        <v>188</v>
      </c>
      <c r="D182" s="5">
        <f>if(VLOOKUP($B$2:$B$457,'各區加權風險人口'!$C$2:$T$13,2,0)=0,0,VLOOKUP($B$2:$B$457,'依個案研判日_台北市'!$C$2:$T$13,2,0)*'各里加權風險人口'!E182/VLOOKUP($B$2:$B$457,'各區加權風險人口'!$C$2:$T$13,2,0)*5.5)</f>
        <v>0</v>
      </c>
      <c r="E182" s="5">
        <f>if(VLOOKUP($B$2:$B$457,'各區加權風險人口'!$C$2:$T$13,3,0)=0,0,VLOOKUP($B$2:$B$457,'依個案研判日_台北市'!$C$2:$T$13,3,0)*'各里加權風險人口'!F182/VLOOKUP($B$2:$B$457,'各區加權風險人口'!$C$2:$T$13,3,0)*5.5)</f>
        <v>0.8559829964</v>
      </c>
      <c r="F182" s="5">
        <f>if(VLOOKUP($B$2:$B$457,'各區加權風險人口'!$C$2:$T$13,4,0)=0,0,VLOOKUP($B$2:$B$457,'依個案研判日_台北市'!$C$2:$T$13,4,0)*'各里加權風險人口'!G182/VLOOKUP($B$2:$B$457,'各區加權風險人口'!$C$2:$T$13,4,0)*5.5)</f>
        <v>0.5135897978</v>
      </c>
      <c r="G182" s="5">
        <f>if(VLOOKUP($B$2:$B$457,'各區加權風險人口'!$C$2:$T$13,5,0)=0,0,VLOOKUP($B$2:$B$457,'依個案研判日_台北市'!$C$2:$T$13,5,0)*'各里加權風險人口'!H182/VLOOKUP($B$2:$B$457,'各區加權風險人口'!$C$2:$T$13,5,0)*5.5)</f>
        <v>1.540769394</v>
      </c>
      <c r="H182" s="5">
        <f>if(VLOOKUP($B$2:$B$457,'各區加權風險人口'!$C$2:$T$13,6,0)=0,0,VLOOKUP($B$2:$B$457,'依個案研判日_台北市'!$C$2:$T$13,6,0)*'各里加權風險人口'!I182/VLOOKUP($B$2:$B$457,'各區加權風險人口'!$C$2:$T$13,6,0)*5.5)</f>
        <v>1.027179596</v>
      </c>
      <c r="I182" s="5">
        <f>if(VLOOKUP($B$2:$B$457,'各區加權風險人口'!$C$2:$T$13,7,0)=0,0,VLOOKUP($B$2:$B$457,'依個案研判日_台北市'!$C$2:$T$13,7,0)*'各里加權風險人口'!J182/VLOOKUP($B$2:$B$457,'各區加權風險人口'!$C$2:$T$13,7,0)*5.5)</f>
        <v>0.3423931986</v>
      </c>
      <c r="J182" s="5">
        <f>if(VLOOKUP($B$2:$B$457,'各區加權風險人口'!$C$2:$T$13,8,0)=0,0,VLOOKUP($B$2:$B$457,'依個案研判日_台北市'!$C$2:$T$13,8,0)*'各里加權風險人口'!K182/VLOOKUP($B$2:$B$457,'各區加權風險人口'!$C$2:$T$13,8,0)*5.5)</f>
        <v>0.8559829964</v>
      </c>
      <c r="K182" s="5">
        <f>if(VLOOKUP($B$2:$B$457,'各區加權風險人口'!$C$2:$T$13,9,0)=0,0,VLOOKUP($B$2:$B$457,'依個案研判日_台北市'!$C$2:$T$13,9,0)*'各里加權風險人口'!L182/VLOOKUP($B$2:$B$457,'各區加權風險人口'!$C$2:$T$13,9,0)*5.5)</f>
        <v>1.027179596</v>
      </c>
      <c r="L182" s="5">
        <f>if(VLOOKUP($B$2:$B$457,'各區加權風險人口'!$C$2:$T$13,10,0)=0,0,VLOOKUP($B$2:$B$457,'依個案研判日_台北市'!$C$2:$T$13,10,0)*'各里加權風險人口'!M182/VLOOKUP($B$2:$B$457,'各區加權風險人口'!$C$2:$T$13,10,0)*5.5)</f>
        <v>1.369572794</v>
      </c>
      <c r="M182" s="5">
        <f>if(VLOOKUP($B$2:$B$457,'各區加權風險人口'!$C$2:$T$13,11,0)=0,0,VLOOKUP($B$2:$B$457,'依個案研判日_台北市'!$C$2:$T$13,11,0)*'各里加權風險人口'!N182/VLOOKUP($B$2:$B$457,'各區加權風險人口'!$C$2:$T$13,11,0)*5.5)</f>
        <v>1.369572794</v>
      </c>
      <c r="N182" s="5">
        <f>if(VLOOKUP($B$2:$B$457,'各區加權風險人口'!$C$2:$T$13,12,0)=0,0,VLOOKUP($B$2:$B$457,'依個案研判日_台北市'!$C$2:$T$13,12,0)*'各里加權風險人口'!O182/VLOOKUP($B$2:$B$457,'各區加權風險人口'!$C$2:$T$13,12,0)*5.5)</f>
        <v>2.225555791</v>
      </c>
      <c r="O182" s="5">
        <f>if(VLOOKUP($B$2:$B$457,'各區加權風險人口'!$C$2:$T$13,13,0)=0,0,VLOOKUP($B$2:$B$457,'依個案研判日_台北市'!$C$2:$T$13,13,0)*'各里加權風險人口'!P182/VLOOKUP($B$2:$B$457,'各區加權風險人口'!$C$2:$T$13,13,0)*5.5)</f>
        <v>1.711965993</v>
      </c>
      <c r="P182" s="5">
        <f>if(VLOOKUP($B$2:$B$457,'各區加權風險人口'!$C$2:$T$13,14,0)=0,0,VLOOKUP($B$2:$B$457,'依個案研判日_台北市'!$C$2:$T$13,14,0)*'各里加權風險人口'!Q182/VLOOKUP($B$2:$B$457,'各區加權風險人口'!$C$2:$T$13,14,0)*5.5)</f>
        <v>4.279914982</v>
      </c>
      <c r="Q182" s="5">
        <f>if(VLOOKUP($B$2:$B$457,'各區加權風險人口'!$C$2:$T$13,15,0)=0,0,VLOOKUP($B$2:$B$457,'依個案研判日_台北市'!$C$2:$T$13,15,0)*'各里加權風險人口'!R182/VLOOKUP($B$2:$B$457,'各區加權風險人口'!$C$2:$T$13,15,0)*5.5)</f>
        <v>3.423931986</v>
      </c>
      <c r="R182" s="5">
        <f>if(VLOOKUP($B$2:$B$457,'各區加權風險人口'!$C$2:$T$13,16,0)=0,0,VLOOKUP($B$2:$B$457,'依個案研判日_台北市'!$C$2:$T$13,16,0)*'各里加權風險人口'!S182/VLOOKUP($B$2:$B$457,'各區加權風險人口'!$C$2:$T$13,16,0)*5.5)</f>
        <v>1.883162592</v>
      </c>
      <c r="S182" s="5">
        <f>if(VLOOKUP($B$2:$B$457,'各區加權風險人口'!$C$2:$T$13,17,0)=0,0,VLOOKUP($B$2:$B$457,'依個案研判日_台北市'!$C$2:$T$13,17,0)*'各里加權風險人口'!T182/VLOOKUP($B$2:$B$457,'各區加權風險人口'!$C$2:$T$13,17,0)*5.5)</f>
        <v>3.252735386</v>
      </c>
      <c r="T182" s="5">
        <f>if(VLOOKUP($B$2:$B$457,'各區加權風險人口'!$C$2:$T$13,18,0)=0,0,VLOOKUP($B$2:$B$457,'依個案研判日_台北市'!$C$2:$T$13,18,0)*'各里加權風險人口'!U182/VLOOKUP($B$2:$B$457,'各區加權風險人口'!$C$2:$T$13,18,0)*5.5)</f>
        <v>1.027179596</v>
      </c>
    </row>
    <row r="183">
      <c r="A183" s="3">
        <v>6.3000050013E10</v>
      </c>
      <c r="B183" s="4" t="s">
        <v>176</v>
      </c>
      <c r="C183" s="4" t="s">
        <v>189</v>
      </c>
      <c r="D183" s="5">
        <f>if(VLOOKUP($B$2:$B$457,'各區加權風險人口'!$C$2:$T$13,2,0)=0,0,VLOOKUP($B$2:$B$457,'依個案研判日_台北市'!$C$2:$T$13,2,0)*'各里加權風險人口'!E183/VLOOKUP($B$2:$B$457,'各區加權風險人口'!$C$2:$T$13,2,0)*5.5)</f>
        <v>0</v>
      </c>
      <c r="E183" s="5">
        <f>if(VLOOKUP($B$2:$B$457,'各區加權風險人口'!$C$2:$T$13,3,0)=0,0,VLOOKUP($B$2:$B$457,'依個案研判日_台北市'!$C$2:$T$13,3,0)*'各里加權風險人口'!F183/VLOOKUP($B$2:$B$457,'各區加權風險人口'!$C$2:$T$13,3,0)*5.5)</f>
        <v>0.6485424055</v>
      </c>
      <c r="F183" s="5">
        <f>if(VLOOKUP($B$2:$B$457,'各區加權風險人口'!$C$2:$T$13,4,0)=0,0,VLOOKUP($B$2:$B$457,'依個案研判日_台北市'!$C$2:$T$13,4,0)*'各里加權風險人口'!G183/VLOOKUP($B$2:$B$457,'各區加權風險人口'!$C$2:$T$13,4,0)*5.5)</f>
        <v>0.3891254433</v>
      </c>
      <c r="G183" s="5">
        <f>if(VLOOKUP($B$2:$B$457,'各區加權風險人口'!$C$2:$T$13,5,0)=0,0,VLOOKUP($B$2:$B$457,'依個案研判日_台北市'!$C$2:$T$13,5,0)*'各里加權風險人口'!H183/VLOOKUP($B$2:$B$457,'各區加權風險人口'!$C$2:$T$13,5,0)*5.5)</f>
        <v>1.16737633</v>
      </c>
      <c r="H183" s="5">
        <f>if(VLOOKUP($B$2:$B$457,'各區加權風險人口'!$C$2:$T$13,6,0)=0,0,VLOOKUP($B$2:$B$457,'依個案研判日_台北市'!$C$2:$T$13,6,0)*'各里加權風險人口'!I183/VLOOKUP($B$2:$B$457,'各區加權風險人口'!$C$2:$T$13,6,0)*5.5)</f>
        <v>0.7782508866</v>
      </c>
      <c r="I183" s="5">
        <f>if(VLOOKUP($B$2:$B$457,'各區加權風險人口'!$C$2:$T$13,7,0)=0,0,VLOOKUP($B$2:$B$457,'依個案研判日_台北市'!$C$2:$T$13,7,0)*'各里加權風險人口'!J183/VLOOKUP($B$2:$B$457,'各區加權風險人口'!$C$2:$T$13,7,0)*5.5)</f>
        <v>0.2594169622</v>
      </c>
      <c r="J183" s="5">
        <f>if(VLOOKUP($B$2:$B$457,'各區加權風險人口'!$C$2:$T$13,8,0)=0,0,VLOOKUP($B$2:$B$457,'依個案研判日_台北市'!$C$2:$T$13,8,0)*'各里加權風險人口'!K183/VLOOKUP($B$2:$B$457,'各區加權風險人口'!$C$2:$T$13,8,0)*5.5)</f>
        <v>0.6485424055</v>
      </c>
      <c r="K183" s="5">
        <f>if(VLOOKUP($B$2:$B$457,'各區加權風險人口'!$C$2:$T$13,9,0)=0,0,VLOOKUP($B$2:$B$457,'依個案研判日_台北市'!$C$2:$T$13,9,0)*'各里加權風險人口'!L183/VLOOKUP($B$2:$B$457,'各區加權風險人口'!$C$2:$T$13,9,0)*5.5)</f>
        <v>0.7782508866</v>
      </c>
      <c r="L183" s="5">
        <f>if(VLOOKUP($B$2:$B$457,'各區加權風險人口'!$C$2:$T$13,10,0)=0,0,VLOOKUP($B$2:$B$457,'依個案研判日_台北市'!$C$2:$T$13,10,0)*'各里加權風險人口'!M183/VLOOKUP($B$2:$B$457,'各區加權風險人口'!$C$2:$T$13,10,0)*5.5)</f>
        <v>1.037667849</v>
      </c>
      <c r="M183" s="5">
        <f>if(VLOOKUP($B$2:$B$457,'各區加權風險人口'!$C$2:$T$13,11,0)=0,0,VLOOKUP($B$2:$B$457,'依個案研判日_台北市'!$C$2:$T$13,11,0)*'各里加權風險人口'!N183/VLOOKUP($B$2:$B$457,'各區加權風險人口'!$C$2:$T$13,11,0)*5.5)</f>
        <v>1.037667849</v>
      </c>
      <c r="N183" s="5">
        <f>if(VLOOKUP($B$2:$B$457,'各區加權風險人口'!$C$2:$T$13,12,0)=0,0,VLOOKUP($B$2:$B$457,'依個案研判日_台北市'!$C$2:$T$13,12,0)*'各里加權風險人口'!O183/VLOOKUP($B$2:$B$457,'各區加權風險人口'!$C$2:$T$13,12,0)*5.5)</f>
        <v>1.686210254</v>
      </c>
      <c r="O183" s="5">
        <f>if(VLOOKUP($B$2:$B$457,'各區加權風險人口'!$C$2:$T$13,13,0)=0,0,VLOOKUP($B$2:$B$457,'依個案研判日_台北市'!$C$2:$T$13,13,0)*'各里加權風險人口'!P183/VLOOKUP($B$2:$B$457,'各區加權風險人口'!$C$2:$T$13,13,0)*5.5)</f>
        <v>1.297084811</v>
      </c>
      <c r="P183" s="5">
        <f>if(VLOOKUP($B$2:$B$457,'各區加權風險人口'!$C$2:$T$13,14,0)=0,0,VLOOKUP($B$2:$B$457,'依個案研判日_台北市'!$C$2:$T$13,14,0)*'各里加權風險人口'!Q183/VLOOKUP($B$2:$B$457,'各區加權風險人口'!$C$2:$T$13,14,0)*5.5)</f>
        <v>3.242712027</v>
      </c>
      <c r="Q183" s="5">
        <f>if(VLOOKUP($B$2:$B$457,'各區加權風險人口'!$C$2:$T$13,15,0)=0,0,VLOOKUP($B$2:$B$457,'依個案研判日_台北市'!$C$2:$T$13,15,0)*'各里加權風險人口'!R183/VLOOKUP($B$2:$B$457,'各區加權風險人口'!$C$2:$T$13,15,0)*5.5)</f>
        <v>2.594169622</v>
      </c>
      <c r="R183" s="5">
        <f>if(VLOOKUP($B$2:$B$457,'各區加權風險人口'!$C$2:$T$13,16,0)=0,0,VLOOKUP($B$2:$B$457,'依個案研判日_台北市'!$C$2:$T$13,16,0)*'各里加權風險人口'!S183/VLOOKUP($B$2:$B$457,'各區加權風險人口'!$C$2:$T$13,16,0)*5.5)</f>
        <v>1.426793292</v>
      </c>
      <c r="S183" s="5">
        <f>if(VLOOKUP($B$2:$B$457,'各區加權風險人口'!$C$2:$T$13,17,0)=0,0,VLOOKUP($B$2:$B$457,'依個案研判日_台北市'!$C$2:$T$13,17,0)*'各里加權風險人口'!T183/VLOOKUP($B$2:$B$457,'各區加權風險人口'!$C$2:$T$13,17,0)*5.5)</f>
        <v>2.464461141</v>
      </c>
      <c r="T183" s="5">
        <f>if(VLOOKUP($B$2:$B$457,'各區加權風險人口'!$C$2:$T$13,18,0)=0,0,VLOOKUP($B$2:$B$457,'依個案研判日_台北市'!$C$2:$T$13,18,0)*'各里加權風險人口'!U183/VLOOKUP($B$2:$B$457,'各區加權風險人口'!$C$2:$T$13,18,0)*5.5)</f>
        <v>0.7782508866</v>
      </c>
    </row>
    <row r="184">
      <c r="A184" s="3">
        <v>6.3000050014E10</v>
      </c>
      <c r="B184" s="4" t="s">
        <v>176</v>
      </c>
      <c r="C184" s="4" t="s">
        <v>190</v>
      </c>
      <c r="D184" s="5">
        <f>if(VLOOKUP($B$2:$B$457,'各區加權風險人口'!$C$2:$T$13,2,0)=0,0,VLOOKUP($B$2:$B$457,'依個案研判日_台北市'!$C$2:$T$13,2,0)*'各里加權風險人口'!E184/VLOOKUP($B$2:$B$457,'各區加權風險人口'!$C$2:$T$13,2,0)*5.5)</f>
        <v>0</v>
      </c>
      <c r="E184" s="5">
        <f>if(VLOOKUP($B$2:$B$457,'各區加權風險人口'!$C$2:$T$13,3,0)=0,0,VLOOKUP($B$2:$B$457,'依個案研判日_台北市'!$C$2:$T$13,3,0)*'各里加權風險人口'!F184/VLOOKUP($B$2:$B$457,'各區加權風險人口'!$C$2:$T$13,3,0)*5.5)</f>
        <v>1.119331305</v>
      </c>
      <c r="F184" s="5">
        <f>if(VLOOKUP($B$2:$B$457,'各區加權風險人口'!$C$2:$T$13,4,0)=0,0,VLOOKUP($B$2:$B$457,'依個案研判日_台北市'!$C$2:$T$13,4,0)*'各里加權風險人口'!G184/VLOOKUP($B$2:$B$457,'各區加權風險人口'!$C$2:$T$13,4,0)*5.5)</f>
        <v>0.671598783</v>
      </c>
      <c r="G184" s="5">
        <f>if(VLOOKUP($B$2:$B$457,'各區加權風險人口'!$C$2:$T$13,5,0)=0,0,VLOOKUP($B$2:$B$457,'依個案研判日_台北市'!$C$2:$T$13,5,0)*'各里加權風險人口'!H184/VLOOKUP($B$2:$B$457,'各區加權風險人口'!$C$2:$T$13,5,0)*5.5)</f>
        <v>2.014796349</v>
      </c>
      <c r="H184" s="5">
        <f>if(VLOOKUP($B$2:$B$457,'各區加權風險人口'!$C$2:$T$13,6,0)=0,0,VLOOKUP($B$2:$B$457,'依個案研判日_台北市'!$C$2:$T$13,6,0)*'各里加權風險人口'!I184/VLOOKUP($B$2:$B$457,'各區加權風險人口'!$C$2:$T$13,6,0)*5.5)</f>
        <v>1.343197566</v>
      </c>
      <c r="I184" s="5">
        <f>if(VLOOKUP($B$2:$B$457,'各區加權風險人口'!$C$2:$T$13,7,0)=0,0,VLOOKUP($B$2:$B$457,'依個案研判日_台北市'!$C$2:$T$13,7,0)*'各里加權風險人口'!J184/VLOOKUP($B$2:$B$457,'各區加權風險人口'!$C$2:$T$13,7,0)*5.5)</f>
        <v>0.447732522</v>
      </c>
      <c r="J184" s="5">
        <f>if(VLOOKUP($B$2:$B$457,'各區加權風險人口'!$C$2:$T$13,8,0)=0,0,VLOOKUP($B$2:$B$457,'依個案研判日_台北市'!$C$2:$T$13,8,0)*'各里加權風險人口'!K184/VLOOKUP($B$2:$B$457,'各區加權風險人口'!$C$2:$T$13,8,0)*5.5)</f>
        <v>1.119331305</v>
      </c>
      <c r="K184" s="5">
        <f>if(VLOOKUP($B$2:$B$457,'各區加權風險人口'!$C$2:$T$13,9,0)=0,0,VLOOKUP($B$2:$B$457,'依個案研判日_台北市'!$C$2:$T$13,9,0)*'各里加權風險人口'!L184/VLOOKUP($B$2:$B$457,'各區加權風險人口'!$C$2:$T$13,9,0)*5.5)</f>
        <v>1.343197566</v>
      </c>
      <c r="L184" s="5">
        <f>if(VLOOKUP($B$2:$B$457,'各區加權風險人口'!$C$2:$T$13,10,0)=0,0,VLOOKUP($B$2:$B$457,'依個案研判日_台北市'!$C$2:$T$13,10,0)*'各里加權風險人口'!M184/VLOOKUP($B$2:$B$457,'各區加權風險人口'!$C$2:$T$13,10,0)*5.5)</f>
        <v>1.790930088</v>
      </c>
      <c r="M184" s="5">
        <f>if(VLOOKUP($B$2:$B$457,'各區加權風險人口'!$C$2:$T$13,11,0)=0,0,VLOOKUP($B$2:$B$457,'依個案研判日_台北市'!$C$2:$T$13,11,0)*'各里加權風險人口'!N184/VLOOKUP($B$2:$B$457,'各區加權風險人口'!$C$2:$T$13,11,0)*5.5)</f>
        <v>1.790930088</v>
      </c>
      <c r="N184" s="5">
        <f>if(VLOOKUP($B$2:$B$457,'各區加權風險人口'!$C$2:$T$13,12,0)=0,0,VLOOKUP($B$2:$B$457,'依個案研判日_台北市'!$C$2:$T$13,12,0)*'各里加權風險人口'!O184/VLOOKUP($B$2:$B$457,'各區加權風險人口'!$C$2:$T$13,12,0)*5.5)</f>
        <v>2.910261393</v>
      </c>
      <c r="O184" s="5">
        <f>if(VLOOKUP($B$2:$B$457,'各區加權風險人口'!$C$2:$T$13,13,0)=0,0,VLOOKUP($B$2:$B$457,'依個案研判日_台北市'!$C$2:$T$13,13,0)*'各里加權風險人口'!P184/VLOOKUP($B$2:$B$457,'各區加權風險人口'!$C$2:$T$13,13,0)*5.5)</f>
        <v>2.23866261</v>
      </c>
      <c r="P184" s="5">
        <f>if(VLOOKUP($B$2:$B$457,'各區加權風險人口'!$C$2:$T$13,14,0)=0,0,VLOOKUP($B$2:$B$457,'依個案研判日_台北市'!$C$2:$T$13,14,0)*'各里加權風險人口'!Q184/VLOOKUP($B$2:$B$457,'各區加權風險人口'!$C$2:$T$13,14,0)*5.5)</f>
        <v>5.596656525</v>
      </c>
      <c r="Q184" s="5">
        <f>if(VLOOKUP($B$2:$B$457,'各區加權風險人口'!$C$2:$T$13,15,0)=0,0,VLOOKUP($B$2:$B$457,'依個案研判日_台北市'!$C$2:$T$13,15,0)*'各里加權風險人口'!R184/VLOOKUP($B$2:$B$457,'各區加權風險人口'!$C$2:$T$13,15,0)*5.5)</f>
        <v>4.47732522</v>
      </c>
      <c r="R184" s="5">
        <f>if(VLOOKUP($B$2:$B$457,'各區加權風險人口'!$C$2:$T$13,16,0)=0,0,VLOOKUP($B$2:$B$457,'依個案研判日_台北市'!$C$2:$T$13,16,0)*'各里加權風險人口'!S184/VLOOKUP($B$2:$B$457,'各區加權風險人口'!$C$2:$T$13,16,0)*5.5)</f>
        <v>2.462528871</v>
      </c>
      <c r="S184" s="5">
        <f>if(VLOOKUP($B$2:$B$457,'各區加權風險人口'!$C$2:$T$13,17,0)=0,0,VLOOKUP($B$2:$B$457,'依個案研判日_台北市'!$C$2:$T$13,17,0)*'各里加權風險人口'!T184/VLOOKUP($B$2:$B$457,'各區加權風險人口'!$C$2:$T$13,17,0)*5.5)</f>
        <v>4.253458959</v>
      </c>
      <c r="T184" s="5">
        <f>if(VLOOKUP($B$2:$B$457,'各區加權風險人口'!$C$2:$T$13,18,0)=0,0,VLOOKUP($B$2:$B$457,'依個案研判日_台北市'!$C$2:$T$13,18,0)*'各里加權風險人口'!U184/VLOOKUP($B$2:$B$457,'各區加權風險人口'!$C$2:$T$13,18,0)*5.5)</f>
        <v>1.343197566</v>
      </c>
    </row>
    <row r="185">
      <c r="A185" s="3">
        <v>6.3000050015E10</v>
      </c>
      <c r="B185" s="4" t="s">
        <v>176</v>
      </c>
      <c r="C185" s="4" t="s">
        <v>191</v>
      </c>
      <c r="D185" s="5">
        <f>if(VLOOKUP($B$2:$B$457,'各區加權風險人口'!$C$2:$T$13,2,0)=0,0,VLOOKUP($B$2:$B$457,'依個案研判日_台北市'!$C$2:$T$13,2,0)*'各里加權風險人口'!E185/VLOOKUP($B$2:$B$457,'各區加權風險人口'!$C$2:$T$13,2,0)*5.5)</f>
        <v>0</v>
      </c>
      <c r="E185" s="5">
        <f>if(VLOOKUP($B$2:$B$457,'各區加權風險人口'!$C$2:$T$13,3,0)=0,0,VLOOKUP($B$2:$B$457,'依個案研判日_台北市'!$C$2:$T$13,3,0)*'各里加權風險人口'!F185/VLOOKUP($B$2:$B$457,'各區加權風險人口'!$C$2:$T$13,3,0)*5.5)</f>
        <v>0.8119256687</v>
      </c>
      <c r="F185" s="5">
        <f>if(VLOOKUP($B$2:$B$457,'各區加權風險人口'!$C$2:$T$13,4,0)=0,0,VLOOKUP($B$2:$B$457,'依個案研判日_台北市'!$C$2:$T$13,4,0)*'各里加權風險人口'!G185/VLOOKUP($B$2:$B$457,'各區加權風險人口'!$C$2:$T$13,4,0)*5.5)</f>
        <v>0.4871554012</v>
      </c>
      <c r="G185" s="5">
        <f>if(VLOOKUP($B$2:$B$457,'各區加權風險人口'!$C$2:$T$13,5,0)=0,0,VLOOKUP($B$2:$B$457,'依個案研判日_台北市'!$C$2:$T$13,5,0)*'各里加權風險人口'!H185/VLOOKUP($B$2:$B$457,'各區加權風險人口'!$C$2:$T$13,5,0)*5.5)</f>
        <v>1.461466204</v>
      </c>
      <c r="H185" s="5">
        <f>if(VLOOKUP($B$2:$B$457,'各區加權風險人口'!$C$2:$T$13,6,0)=0,0,VLOOKUP($B$2:$B$457,'依個案研判日_台北市'!$C$2:$T$13,6,0)*'各里加權風險人口'!I185/VLOOKUP($B$2:$B$457,'各區加權風險人口'!$C$2:$T$13,6,0)*5.5)</f>
        <v>0.9743108025</v>
      </c>
      <c r="I185" s="5">
        <f>if(VLOOKUP($B$2:$B$457,'各區加權風險人口'!$C$2:$T$13,7,0)=0,0,VLOOKUP($B$2:$B$457,'依個案研判日_台北市'!$C$2:$T$13,7,0)*'各里加權風險人口'!J185/VLOOKUP($B$2:$B$457,'各區加權風險人口'!$C$2:$T$13,7,0)*5.5)</f>
        <v>0.3247702675</v>
      </c>
      <c r="J185" s="5">
        <f>if(VLOOKUP($B$2:$B$457,'各區加權風險人口'!$C$2:$T$13,8,0)=0,0,VLOOKUP($B$2:$B$457,'依個案研判日_台北市'!$C$2:$T$13,8,0)*'各里加權風險人口'!K185/VLOOKUP($B$2:$B$457,'各區加權風險人口'!$C$2:$T$13,8,0)*5.5)</f>
        <v>0.8119256687</v>
      </c>
      <c r="K185" s="5">
        <f>if(VLOOKUP($B$2:$B$457,'各區加權風險人口'!$C$2:$T$13,9,0)=0,0,VLOOKUP($B$2:$B$457,'依個案研判日_台北市'!$C$2:$T$13,9,0)*'各里加權風險人口'!L185/VLOOKUP($B$2:$B$457,'各區加權風險人口'!$C$2:$T$13,9,0)*5.5)</f>
        <v>0.9743108025</v>
      </c>
      <c r="L185" s="5">
        <f>if(VLOOKUP($B$2:$B$457,'各區加權風險人口'!$C$2:$T$13,10,0)=0,0,VLOOKUP($B$2:$B$457,'依個案研判日_台北市'!$C$2:$T$13,10,0)*'各里加權風險人口'!M185/VLOOKUP($B$2:$B$457,'各區加權風險人口'!$C$2:$T$13,10,0)*5.5)</f>
        <v>1.29908107</v>
      </c>
      <c r="M185" s="5">
        <f>if(VLOOKUP($B$2:$B$457,'各區加權風險人口'!$C$2:$T$13,11,0)=0,0,VLOOKUP($B$2:$B$457,'依個案研判日_台北市'!$C$2:$T$13,11,0)*'各里加權風險人口'!N185/VLOOKUP($B$2:$B$457,'各區加權風險人口'!$C$2:$T$13,11,0)*5.5)</f>
        <v>1.29908107</v>
      </c>
      <c r="N185" s="5">
        <f>if(VLOOKUP($B$2:$B$457,'各區加權風險人口'!$C$2:$T$13,12,0)=0,0,VLOOKUP($B$2:$B$457,'依個案研判日_台北市'!$C$2:$T$13,12,0)*'各里加權風險人口'!O185/VLOOKUP($B$2:$B$457,'各區加權風險人口'!$C$2:$T$13,12,0)*5.5)</f>
        <v>2.111006739</v>
      </c>
      <c r="O185" s="5">
        <f>if(VLOOKUP($B$2:$B$457,'各區加權風險人口'!$C$2:$T$13,13,0)=0,0,VLOOKUP($B$2:$B$457,'依個案研判日_台北市'!$C$2:$T$13,13,0)*'各里加權風險人口'!P185/VLOOKUP($B$2:$B$457,'各區加權風險人口'!$C$2:$T$13,13,0)*5.5)</f>
        <v>1.623851337</v>
      </c>
      <c r="P185" s="5">
        <f>if(VLOOKUP($B$2:$B$457,'各區加權風險人口'!$C$2:$T$13,14,0)=0,0,VLOOKUP($B$2:$B$457,'依個案研判日_台北市'!$C$2:$T$13,14,0)*'各里加權風險人口'!Q185/VLOOKUP($B$2:$B$457,'各區加權風險人口'!$C$2:$T$13,14,0)*5.5)</f>
        <v>4.059628344</v>
      </c>
      <c r="Q185" s="5">
        <f>if(VLOOKUP($B$2:$B$457,'各區加權風險人口'!$C$2:$T$13,15,0)=0,0,VLOOKUP($B$2:$B$457,'依個案研判日_台北市'!$C$2:$T$13,15,0)*'各里加權風險人口'!R185/VLOOKUP($B$2:$B$457,'各區加權風險人口'!$C$2:$T$13,15,0)*5.5)</f>
        <v>3.247702675</v>
      </c>
      <c r="R185" s="5">
        <f>if(VLOOKUP($B$2:$B$457,'各區加權風險人口'!$C$2:$T$13,16,0)=0,0,VLOOKUP($B$2:$B$457,'依個案研判日_台北市'!$C$2:$T$13,16,0)*'各里加權風險人口'!S185/VLOOKUP($B$2:$B$457,'各區加權風險人口'!$C$2:$T$13,16,0)*5.5)</f>
        <v>1.786236471</v>
      </c>
      <c r="S185" s="5">
        <f>if(VLOOKUP($B$2:$B$457,'各區加權風險人口'!$C$2:$T$13,17,0)=0,0,VLOOKUP($B$2:$B$457,'依個案研判日_台北市'!$C$2:$T$13,17,0)*'各里加權風險人口'!T185/VLOOKUP($B$2:$B$457,'各區加權風險人口'!$C$2:$T$13,17,0)*5.5)</f>
        <v>3.085317541</v>
      </c>
      <c r="T185" s="5">
        <f>if(VLOOKUP($B$2:$B$457,'各區加權風險人口'!$C$2:$T$13,18,0)=0,0,VLOOKUP($B$2:$B$457,'依個案研判日_台北市'!$C$2:$T$13,18,0)*'各里加權風險人口'!U185/VLOOKUP($B$2:$B$457,'各區加權風險人口'!$C$2:$T$13,18,0)*5.5)</f>
        <v>0.9743108025</v>
      </c>
    </row>
    <row r="186">
      <c r="A186" s="3">
        <v>6.3000050016E10</v>
      </c>
      <c r="B186" s="4" t="s">
        <v>176</v>
      </c>
      <c r="C186" s="4" t="s">
        <v>192</v>
      </c>
      <c r="D186" s="5">
        <f>if(VLOOKUP($B$2:$B$457,'各區加權風險人口'!$C$2:$T$13,2,0)=0,0,VLOOKUP($B$2:$B$457,'依個案研判日_台北市'!$C$2:$T$13,2,0)*'各里加權風險人口'!E186/VLOOKUP($B$2:$B$457,'各區加權風險人口'!$C$2:$T$13,2,0)*5.5)</f>
        <v>0</v>
      </c>
      <c r="E186" s="5">
        <f>if(VLOOKUP($B$2:$B$457,'各區加權風險人口'!$C$2:$T$13,3,0)=0,0,VLOOKUP($B$2:$B$457,'依個案研判日_台北市'!$C$2:$T$13,3,0)*'各里加權風險人口'!F186/VLOOKUP($B$2:$B$457,'各區加權風險人口'!$C$2:$T$13,3,0)*5.5)</f>
        <v>0.5647659217</v>
      </c>
      <c r="F186" s="5">
        <f>if(VLOOKUP($B$2:$B$457,'各區加權風險人口'!$C$2:$T$13,4,0)=0,0,VLOOKUP($B$2:$B$457,'依個案研判日_台北市'!$C$2:$T$13,4,0)*'各里加權風險人口'!G186/VLOOKUP($B$2:$B$457,'各區加權風險人口'!$C$2:$T$13,4,0)*5.5)</f>
        <v>0.338859553</v>
      </c>
      <c r="G186" s="5">
        <f>if(VLOOKUP($B$2:$B$457,'各區加權風險人口'!$C$2:$T$13,5,0)=0,0,VLOOKUP($B$2:$B$457,'依個案研判日_台北市'!$C$2:$T$13,5,0)*'各里加權風險人口'!H186/VLOOKUP($B$2:$B$457,'各區加權風險人口'!$C$2:$T$13,5,0)*5.5)</f>
        <v>1.016578659</v>
      </c>
      <c r="H186" s="5">
        <f>if(VLOOKUP($B$2:$B$457,'各區加權風險人口'!$C$2:$T$13,6,0)=0,0,VLOOKUP($B$2:$B$457,'依個案研判日_台北市'!$C$2:$T$13,6,0)*'各里加權風險人口'!I186/VLOOKUP($B$2:$B$457,'各區加權風險人口'!$C$2:$T$13,6,0)*5.5)</f>
        <v>0.677719106</v>
      </c>
      <c r="I186" s="5">
        <f>if(VLOOKUP($B$2:$B$457,'各區加權風險人口'!$C$2:$T$13,7,0)=0,0,VLOOKUP($B$2:$B$457,'依個案研判日_台北市'!$C$2:$T$13,7,0)*'各里加權風險人口'!J186/VLOOKUP($B$2:$B$457,'各區加權風險人口'!$C$2:$T$13,7,0)*5.5)</f>
        <v>0.2259063687</v>
      </c>
      <c r="J186" s="5">
        <f>if(VLOOKUP($B$2:$B$457,'各區加權風險人口'!$C$2:$T$13,8,0)=0,0,VLOOKUP($B$2:$B$457,'依個案研判日_台北市'!$C$2:$T$13,8,0)*'各里加權風險人口'!K186/VLOOKUP($B$2:$B$457,'各區加權風險人口'!$C$2:$T$13,8,0)*5.5)</f>
        <v>0.5647659217</v>
      </c>
      <c r="K186" s="5">
        <f>if(VLOOKUP($B$2:$B$457,'各區加權風險人口'!$C$2:$T$13,9,0)=0,0,VLOOKUP($B$2:$B$457,'依個案研判日_台北市'!$C$2:$T$13,9,0)*'各里加權風險人口'!L186/VLOOKUP($B$2:$B$457,'各區加權風險人口'!$C$2:$T$13,9,0)*5.5)</f>
        <v>0.677719106</v>
      </c>
      <c r="L186" s="5">
        <f>if(VLOOKUP($B$2:$B$457,'各區加權風險人口'!$C$2:$T$13,10,0)=0,0,VLOOKUP($B$2:$B$457,'依個案研判日_台北市'!$C$2:$T$13,10,0)*'各里加權風險人口'!M186/VLOOKUP($B$2:$B$457,'各區加權風險人口'!$C$2:$T$13,10,0)*5.5)</f>
        <v>0.9036254747</v>
      </c>
      <c r="M186" s="5">
        <f>if(VLOOKUP($B$2:$B$457,'各區加權風險人口'!$C$2:$T$13,11,0)=0,0,VLOOKUP($B$2:$B$457,'依個案研判日_台北市'!$C$2:$T$13,11,0)*'各里加權風險人口'!N186/VLOOKUP($B$2:$B$457,'各區加權風險人口'!$C$2:$T$13,11,0)*5.5)</f>
        <v>0.9036254747</v>
      </c>
      <c r="N186" s="5">
        <f>if(VLOOKUP($B$2:$B$457,'各區加權風險人口'!$C$2:$T$13,12,0)=0,0,VLOOKUP($B$2:$B$457,'依個案研判日_台北市'!$C$2:$T$13,12,0)*'各里加權風險人口'!O186/VLOOKUP($B$2:$B$457,'各區加權風險人口'!$C$2:$T$13,12,0)*5.5)</f>
        <v>1.468391396</v>
      </c>
      <c r="O186" s="5">
        <f>if(VLOOKUP($B$2:$B$457,'各區加權風險人口'!$C$2:$T$13,13,0)=0,0,VLOOKUP($B$2:$B$457,'依個案研判日_台北市'!$C$2:$T$13,13,0)*'各里加權風險人口'!P186/VLOOKUP($B$2:$B$457,'各區加權風險人口'!$C$2:$T$13,13,0)*5.5)</f>
        <v>1.129531843</v>
      </c>
      <c r="P186" s="5">
        <f>if(VLOOKUP($B$2:$B$457,'各區加權風險人口'!$C$2:$T$13,14,0)=0,0,VLOOKUP($B$2:$B$457,'依個案研判日_台北市'!$C$2:$T$13,14,0)*'各里加權風險人口'!Q186/VLOOKUP($B$2:$B$457,'各區加權風險人口'!$C$2:$T$13,14,0)*5.5)</f>
        <v>2.823829608</v>
      </c>
      <c r="Q186" s="5">
        <f>if(VLOOKUP($B$2:$B$457,'各區加權風險人口'!$C$2:$T$13,15,0)=0,0,VLOOKUP($B$2:$B$457,'依個案研判日_台北市'!$C$2:$T$13,15,0)*'各里加權風險人口'!R186/VLOOKUP($B$2:$B$457,'各區加權風險人口'!$C$2:$T$13,15,0)*5.5)</f>
        <v>2.259063687</v>
      </c>
      <c r="R186" s="5">
        <f>if(VLOOKUP($B$2:$B$457,'各區加權風險人口'!$C$2:$T$13,16,0)=0,0,VLOOKUP($B$2:$B$457,'依個案研判日_台北市'!$C$2:$T$13,16,0)*'各里加權風險人口'!S186/VLOOKUP($B$2:$B$457,'各區加權風險人口'!$C$2:$T$13,16,0)*5.5)</f>
        <v>1.242485028</v>
      </c>
      <c r="S186" s="5">
        <f>if(VLOOKUP($B$2:$B$457,'各區加權風險人口'!$C$2:$T$13,17,0)=0,0,VLOOKUP($B$2:$B$457,'依個案研判日_台北市'!$C$2:$T$13,17,0)*'各里加權風險人口'!T186/VLOOKUP($B$2:$B$457,'各區加權風險人口'!$C$2:$T$13,17,0)*5.5)</f>
        <v>2.146110502</v>
      </c>
      <c r="T186" s="5">
        <f>if(VLOOKUP($B$2:$B$457,'各區加權風險人口'!$C$2:$T$13,18,0)=0,0,VLOOKUP($B$2:$B$457,'依個案研判日_台北市'!$C$2:$T$13,18,0)*'各里加權風險人口'!U186/VLOOKUP($B$2:$B$457,'各區加權風險人口'!$C$2:$T$13,18,0)*5.5)</f>
        <v>0.677719106</v>
      </c>
    </row>
    <row r="187">
      <c r="A187" s="3">
        <v>6.3000050017E10</v>
      </c>
      <c r="B187" s="4" t="s">
        <v>176</v>
      </c>
      <c r="C187" s="4" t="s">
        <v>193</v>
      </c>
      <c r="D187" s="5">
        <f>if(VLOOKUP($B$2:$B$457,'各區加權風險人口'!$C$2:$T$13,2,0)=0,0,VLOOKUP($B$2:$B$457,'依個案研判日_台北市'!$C$2:$T$13,2,0)*'各里加權風險人口'!E187/VLOOKUP($B$2:$B$457,'各區加權風險人口'!$C$2:$T$13,2,0)*5.5)</f>
        <v>0</v>
      </c>
      <c r="E187" s="5">
        <f>if(VLOOKUP($B$2:$B$457,'各區加權風險人口'!$C$2:$T$13,3,0)=0,0,VLOOKUP($B$2:$B$457,'依個案研判日_台北市'!$C$2:$T$13,3,0)*'各里加權風險人口'!F187/VLOOKUP($B$2:$B$457,'各區加權風險人口'!$C$2:$T$13,3,0)*5.5)</f>
        <v>0.4690102724</v>
      </c>
      <c r="F187" s="5">
        <f>if(VLOOKUP($B$2:$B$457,'各區加權風險人口'!$C$2:$T$13,4,0)=0,0,VLOOKUP($B$2:$B$457,'依個案研判日_台北市'!$C$2:$T$13,4,0)*'各里加權風險人口'!G187/VLOOKUP($B$2:$B$457,'各區加權風險人口'!$C$2:$T$13,4,0)*5.5)</f>
        <v>0.2814061634</v>
      </c>
      <c r="G187" s="5">
        <f>if(VLOOKUP($B$2:$B$457,'各區加權風險人口'!$C$2:$T$13,5,0)=0,0,VLOOKUP($B$2:$B$457,'依個案研判日_台北市'!$C$2:$T$13,5,0)*'各里加權風險人口'!H187/VLOOKUP($B$2:$B$457,'各區加權風險人口'!$C$2:$T$13,5,0)*5.5)</f>
        <v>0.8442184903</v>
      </c>
      <c r="H187" s="5">
        <f>if(VLOOKUP($B$2:$B$457,'各區加權風險人口'!$C$2:$T$13,6,0)=0,0,VLOOKUP($B$2:$B$457,'依個案研判日_台北市'!$C$2:$T$13,6,0)*'各里加權風險人口'!I187/VLOOKUP($B$2:$B$457,'各區加權風險人口'!$C$2:$T$13,6,0)*5.5)</f>
        <v>0.5628123268</v>
      </c>
      <c r="I187" s="5">
        <f>if(VLOOKUP($B$2:$B$457,'各區加權風險人口'!$C$2:$T$13,7,0)=0,0,VLOOKUP($B$2:$B$457,'依個案研判日_台北市'!$C$2:$T$13,7,0)*'各里加權風險人口'!J187/VLOOKUP($B$2:$B$457,'各區加權風險人口'!$C$2:$T$13,7,0)*5.5)</f>
        <v>0.1876041089</v>
      </c>
      <c r="J187" s="5">
        <f>if(VLOOKUP($B$2:$B$457,'各區加權風險人口'!$C$2:$T$13,8,0)=0,0,VLOOKUP($B$2:$B$457,'依個案研判日_台北市'!$C$2:$T$13,8,0)*'各里加權風險人口'!K187/VLOOKUP($B$2:$B$457,'各區加權風險人口'!$C$2:$T$13,8,0)*5.5)</f>
        <v>0.4690102724</v>
      </c>
      <c r="K187" s="5">
        <f>if(VLOOKUP($B$2:$B$457,'各區加權風險人口'!$C$2:$T$13,9,0)=0,0,VLOOKUP($B$2:$B$457,'依個案研判日_台北市'!$C$2:$T$13,9,0)*'各里加權風險人口'!L187/VLOOKUP($B$2:$B$457,'各區加權風險人口'!$C$2:$T$13,9,0)*5.5)</f>
        <v>0.5628123268</v>
      </c>
      <c r="L187" s="5">
        <f>if(VLOOKUP($B$2:$B$457,'各區加權風險人口'!$C$2:$T$13,10,0)=0,0,VLOOKUP($B$2:$B$457,'依個案研判日_台北市'!$C$2:$T$13,10,0)*'各里加權風險人口'!M187/VLOOKUP($B$2:$B$457,'各區加權風險人口'!$C$2:$T$13,10,0)*5.5)</f>
        <v>0.7504164358</v>
      </c>
      <c r="M187" s="5">
        <f>if(VLOOKUP($B$2:$B$457,'各區加權風險人口'!$C$2:$T$13,11,0)=0,0,VLOOKUP($B$2:$B$457,'依個案研判日_台北市'!$C$2:$T$13,11,0)*'各里加權風險人口'!N187/VLOOKUP($B$2:$B$457,'各區加權風險人口'!$C$2:$T$13,11,0)*5.5)</f>
        <v>0.7504164358</v>
      </c>
      <c r="N187" s="5">
        <f>if(VLOOKUP($B$2:$B$457,'各區加權風險人口'!$C$2:$T$13,12,0)=0,0,VLOOKUP($B$2:$B$457,'依個案研判日_台北市'!$C$2:$T$13,12,0)*'各里加權風險人口'!O187/VLOOKUP($B$2:$B$457,'各區加權風險人口'!$C$2:$T$13,12,0)*5.5)</f>
        <v>1.219426708</v>
      </c>
      <c r="O187" s="5">
        <f>if(VLOOKUP($B$2:$B$457,'各區加權風險人口'!$C$2:$T$13,13,0)=0,0,VLOOKUP($B$2:$B$457,'依個案研判日_台北市'!$C$2:$T$13,13,0)*'各里加權風險人口'!P187/VLOOKUP($B$2:$B$457,'各區加權風險人口'!$C$2:$T$13,13,0)*5.5)</f>
        <v>0.9380205447</v>
      </c>
      <c r="P187" s="5">
        <f>if(VLOOKUP($B$2:$B$457,'各區加權風險人口'!$C$2:$T$13,14,0)=0,0,VLOOKUP($B$2:$B$457,'依個案研判日_台北市'!$C$2:$T$13,14,0)*'各里加權風險人口'!Q187/VLOOKUP($B$2:$B$457,'各區加權風險人口'!$C$2:$T$13,14,0)*5.5)</f>
        <v>2.345051362</v>
      </c>
      <c r="Q187" s="5">
        <f>if(VLOOKUP($B$2:$B$457,'各區加權風險人口'!$C$2:$T$13,15,0)=0,0,VLOOKUP($B$2:$B$457,'依個案研判日_台北市'!$C$2:$T$13,15,0)*'各里加權風險人口'!R187/VLOOKUP($B$2:$B$457,'各區加權風險人口'!$C$2:$T$13,15,0)*5.5)</f>
        <v>1.876041089</v>
      </c>
      <c r="R187" s="5">
        <f>if(VLOOKUP($B$2:$B$457,'各區加權風險人口'!$C$2:$T$13,16,0)=0,0,VLOOKUP($B$2:$B$457,'依個案研判日_台北市'!$C$2:$T$13,16,0)*'各里加權風險人口'!S187/VLOOKUP($B$2:$B$457,'各區加權風險人口'!$C$2:$T$13,16,0)*5.5)</f>
        <v>1.031822599</v>
      </c>
      <c r="S187" s="5">
        <f>if(VLOOKUP($B$2:$B$457,'各區加權風險人口'!$C$2:$T$13,17,0)=0,0,VLOOKUP($B$2:$B$457,'依個案研判日_台北市'!$C$2:$T$13,17,0)*'各里加權風險人口'!T187/VLOOKUP($B$2:$B$457,'各區加權風險人口'!$C$2:$T$13,17,0)*5.5)</f>
        <v>1.782239035</v>
      </c>
      <c r="T187" s="5">
        <f>if(VLOOKUP($B$2:$B$457,'各區加權風險人口'!$C$2:$T$13,18,0)=0,0,VLOOKUP($B$2:$B$457,'依個案研判日_台北市'!$C$2:$T$13,18,0)*'各里加權風險人口'!U187/VLOOKUP($B$2:$B$457,'各區加權風險人口'!$C$2:$T$13,18,0)*5.5)</f>
        <v>0.5628123268</v>
      </c>
    </row>
    <row r="188">
      <c r="A188" s="3">
        <v>6.3000050018E10</v>
      </c>
      <c r="B188" s="4" t="s">
        <v>176</v>
      </c>
      <c r="C188" s="4" t="s">
        <v>194</v>
      </c>
      <c r="D188" s="5">
        <f>if(VLOOKUP($B$2:$B$457,'各區加權風險人口'!$C$2:$T$13,2,0)=0,0,VLOOKUP($B$2:$B$457,'依個案研判日_台北市'!$C$2:$T$13,2,0)*'各里加權風險人口'!E188/VLOOKUP($B$2:$B$457,'各區加權風險人口'!$C$2:$T$13,2,0)*5.5)</f>
        <v>0</v>
      </c>
      <c r="E188" s="5">
        <f>if(VLOOKUP($B$2:$B$457,'各區加權風險人口'!$C$2:$T$13,3,0)=0,0,VLOOKUP($B$2:$B$457,'依個案研判日_台北市'!$C$2:$T$13,3,0)*'各里加權風險人口'!F188/VLOOKUP($B$2:$B$457,'各區加權風險人口'!$C$2:$T$13,3,0)*5.5)</f>
        <v>0.5828157984</v>
      </c>
      <c r="F188" s="5">
        <f>if(VLOOKUP($B$2:$B$457,'各區加權風險人口'!$C$2:$T$13,4,0)=0,0,VLOOKUP($B$2:$B$457,'依個案研判日_台北市'!$C$2:$T$13,4,0)*'各里加權風險人口'!G188/VLOOKUP($B$2:$B$457,'各區加權風險人口'!$C$2:$T$13,4,0)*5.5)</f>
        <v>0.349689479</v>
      </c>
      <c r="G188" s="5">
        <f>if(VLOOKUP($B$2:$B$457,'各區加權風險人口'!$C$2:$T$13,5,0)=0,0,VLOOKUP($B$2:$B$457,'依個案研判日_台北市'!$C$2:$T$13,5,0)*'各里加權風險人口'!H188/VLOOKUP($B$2:$B$457,'各區加權風險人口'!$C$2:$T$13,5,0)*5.5)</f>
        <v>1.049068437</v>
      </c>
      <c r="H188" s="5">
        <f>if(VLOOKUP($B$2:$B$457,'各區加權風險人口'!$C$2:$T$13,6,0)=0,0,VLOOKUP($B$2:$B$457,'依個案研判日_台北市'!$C$2:$T$13,6,0)*'各里加權風險人口'!I188/VLOOKUP($B$2:$B$457,'各區加權風險人口'!$C$2:$T$13,6,0)*5.5)</f>
        <v>0.6993789581</v>
      </c>
      <c r="I188" s="5">
        <f>if(VLOOKUP($B$2:$B$457,'各區加權風險人口'!$C$2:$T$13,7,0)=0,0,VLOOKUP($B$2:$B$457,'依個案研判日_台北市'!$C$2:$T$13,7,0)*'各里加權風險人口'!J188/VLOOKUP($B$2:$B$457,'各區加權風險人口'!$C$2:$T$13,7,0)*5.5)</f>
        <v>0.2331263194</v>
      </c>
      <c r="J188" s="5">
        <f>if(VLOOKUP($B$2:$B$457,'各區加權風險人口'!$C$2:$T$13,8,0)=0,0,VLOOKUP($B$2:$B$457,'依個案研判日_台北市'!$C$2:$T$13,8,0)*'各里加權風險人口'!K188/VLOOKUP($B$2:$B$457,'各區加權風險人口'!$C$2:$T$13,8,0)*5.5)</f>
        <v>0.5828157984</v>
      </c>
      <c r="K188" s="5">
        <f>if(VLOOKUP($B$2:$B$457,'各區加權風險人口'!$C$2:$T$13,9,0)=0,0,VLOOKUP($B$2:$B$457,'依個案研判日_台北市'!$C$2:$T$13,9,0)*'各里加權風險人口'!L188/VLOOKUP($B$2:$B$457,'各區加權風險人口'!$C$2:$T$13,9,0)*5.5)</f>
        <v>0.6993789581</v>
      </c>
      <c r="L188" s="5">
        <f>if(VLOOKUP($B$2:$B$457,'各區加權風險人口'!$C$2:$T$13,10,0)=0,0,VLOOKUP($B$2:$B$457,'依個案研判日_台北市'!$C$2:$T$13,10,0)*'各里加權風險人口'!M188/VLOOKUP($B$2:$B$457,'各區加權風險人口'!$C$2:$T$13,10,0)*5.5)</f>
        <v>0.9325052775</v>
      </c>
      <c r="M188" s="5">
        <f>if(VLOOKUP($B$2:$B$457,'各區加權風險人口'!$C$2:$T$13,11,0)=0,0,VLOOKUP($B$2:$B$457,'依個案研判日_台北市'!$C$2:$T$13,11,0)*'各里加權風險人口'!N188/VLOOKUP($B$2:$B$457,'各區加權風險人口'!$C$2:$T$13,11,0)*5.5)</f>
        <v>0.9325052775</v>
      </c>
      <c r="N188" s="5">
        <f>if(VLOOKUP($B$2:$B$457,'各區加權風險人口'!$C$2:$T$13,12,0)=0,0,VLOOKUP($B$2:$B$457,'依個案研判日_台北市'!$C$2:$T$13,12,0)*'各里加權風險人口'!O188/VLOOKUP($B$2:$B$457,'各區加權風險人口'!$C$2:$T$13,12,0)*5.5)</f>
        <v>1.515321076</v>
      </c>
      <c r="O188" s="5">
        <f>if(VLOOKUP($B$2:$B$457,'各區加權風險人口'!$C$2:$T$13,13,0)=0,0,VLOOKUP($B$2:$B$457,'依個案研判日_台北市'!$C$2:$T$13,13,0)*'各里加權風險人口'!P188/VLOOKUP($B$2:$B$457,'各區加權風險人口'!$C$2:$T$13,13,0)*5.5)</f>
        <v>1.165631597</v>
      </c>
      <c r="P188" s="5">
        <f>if(VLOOKUP($B$2:$B$457,'各區加權風險人口'!$C$2:$T$13,14,0)=0,0,VLOOKUP($B$2:$B$457,'依個案研判日_台北市'!$C$2:$T$13,14,0)*'各里加權風險人口'!Q188/VLOOKUP($B$2:$B$457,'各區加權風險人口'!$C$2:$T$13,14,0)*5.5)</f>
        <v>2.914078992</v>
      </c>
      <c r="Q188" s="5">
        <f>if(VLOOKUP($B$2:$B$457,'各區加權風險人口'!$C$2:$T$13,15,0)=0,0,VLOOKUP($B$2:$B$457,'依個案研判日_台北市'!$C$2:$T$13,15,0)*'各里加權風險人口'!R188/VLOOKUP($B$2:$B$457,'各區加權風險人口'!$C$2:$T$13,15,0)*5.5)</f>
        <v>2.331263194</v>
      </c>
      <c r="R188" s="5">
        <f>if(VLOOKUP($B$2:$B$457,'各區加權風險人口'!$C$2:$T$13,16,0)=0,0,VLOOKUP($B$2:$B$457,'依個案研判日_台北市'!$C$2:$T$13,16,0)*'各里加權風險人口'!S188/VLOOKUP($B$2:$B$457,'各區加權風險人口'!$C$2:$T$13,16,0)*5.5)</f>
        <v>1.282194757</v>
      </c>
      <c r="S188" s="5">
        <f>if(VLOOKUP($B$2:$B$457,'各區加權風險人口'!$C$2:$T$13,17,0)=0,0,VLOOKUP($B$2:$B$457,'依個案研判日_台北市'!$C$2:$T$13,17,0)*'各里加權風險人口'!T188/VLOOKUP($B$2:$B$457,'各區加權風險人口'!$C$2:$T$13,17,0)*5.5)</f>
        <v>2.214700034</v>
      </c>
      <c r="T188" s="5">
        <f>if(VLOOKUP($B$2:$B$457,'各區加權風險人口'!$C$2:$T$13,18,0)=0,0,VLOOKUP($B$2:$B$457,'依個案研判日_台北市'!$C$2:$T$13,18,0)*'各里加權風險人口'!U188/VLOOKUP($B$2:$B$457,'各區加權風險人口'!$C$2:$T$13,18,0)*5.5)</f>
        <v>0.6993789581</v>
      </c>
    </row>
    <row r="189">
      <c r="A189" s="3">
        <v>6.3000050019E10</v>
      </c>
      <c r="B189" s="4" t="s">
        <v>176</v>
      </c>
      <c r="C189" s="4" t="s">
        <v>195</v>
      </c>
      <c r="D189" s="5">
        <f>if(VLOOKUP($B$2:$B$457,'各區加權風險人口'!$C$2:$T$13,2,0)=0,0,VLOOKUP($B$2:$B$457,'依個案研判日_台北市'!$C$2:$T$13,2,0)*'各里加權風險人口'!E189/VLOOKUP($B$2:$B$457,'各區加權風險人口'!$C$2:$T$13,2,0)*5.5)</f>
        <v>0</v>
      </c>
      <c r="E189" s="5">
        <f>if(VLOOKUP($B$2:$B$457,'各區加權風險人口'!$C$2:$T$13,3,0)=0,0,VLOOKUP($B$2:$B$457,'依個案研判日_台北市'!$C$2:$T$13,3,0)*'各里加權風險人口'!F189/VLOOKUP($B$2:$B$457,'各區加權風險人口'!$C$2:$T$13,3,0)*5.5)</f>
        <v>2.323316849</v>
      </c>
      <c r="F189" s="5">
        <f>if(VLOOKUP($B$2:$B$457,'各區加權風險人口'!$C$2:$T$13,4,0)=0,0,VLOOKUP($B$2:$B$457,'依個案研判日_台北市'!$C$2:$T$13,4,0)*'各里加權風險人口'!G189/VLOOKUP($B$2:$B$457,'各區加權風險人口'!$C$2:$T$13,4,0)*5.5)</f>
        <v>1.39399011</v>
      </c>
      <c r="G189" s="5">
        <f>if(VLOOKUP($B$2:$B$457,'各區加權風險人口'!$C$2:$T$13,5,0)=0,0,VLOOKUP($B$2:$B$457,'依個案研判日_台北市'!$C$2:$T$13,5,0)*'各里加權風險人口'!H189/VLOOKUP($B$2:$B$457,'各區加權風險人口'!$C$2:$T$13,5,0)*5.5)</f>
        <v>4.181970329</v>
      </c>
      <c r="H189" s="5">
        <f>if(VLOOKUP($B$2:$B$457,'各區加權風險人口'!$C$2:$T$13,6,0)=0,0,VLOOKUP($B$2:$B$457,'依個案研判日_台北市'!$C$2:$T$13,6,0)*'各里加權風險人口'!I189/VLOOKUP($B$2:$B$457,'各區加權風險人口'!$C$2:$T$13,6,0)*5.5)</f>
        <v>2.787980219</v>
      </c>
      <c r="I189" s="5">
        <f>if(VLOOKUP($B$2:$B$457,'各區加權風險人口'!$C$2:$T$13,7,0)=0,0,VLOOKUP($B$2:$B$457,'依個案研判日_台北市'!$C$2:$T$13,7,0)*'各里加權風險人口'!J189/VLOOKUP($B$2:$B$457,'各區加權風險人口'!$C$2:$T$13,7,0)*5.5)</f>
        <v>0.9293267398</v>
      </c>
      <c r="J189" s="5">
        <f>if(VLOOKUP($B$2:$B$457,'各區加權風險人口'!$C$2:$T$13,8,0)=0,0,VLOOKUP($B$2:$B$457,'依個案研判日_台北市'!$C$2:$T$13,8,0)*'各里加權風險人口'!K189/VLOOKUP($B$2:$B$457,'各區加權風險人口'!$C$2:$T$13,8,0)*5.5)</f>
        <v>2.323316849</v>
      </c>
      <c r="K189" s="5">
        <f>if(VLOOKUP($B$2:$B$457,'各區加權風險人口'!$C$2:$T$13,9,0)=0,0,VLOOKUP($B$2:$B$457,'依個案研判日_台北市'!$C$2:$T$13,9,0)*'各里加權風險人口'!L189/VLOOKUP($B$2:$B$457,'各區加權風險人口'!$C$2:$T$13,9,0)*5.5)</f>
        <v>2.787980219</v>
      </c>
      <c r="L189" s="5">
        <f>if(VLOOKUP($B$2:$B$457,'各區加權風險人口'!$C$2:$T$13,10,0)=0,0,VLOOKUP($B$2:$B$457,'依個案研判日_台北市'!$C$2:$T$13,10,0)*'各里加權風險人口'!M189/VLOOKUP($B$2:$B$457,'各區加權風險人口'!$C$2:$T$13,10,0)*5.5)</f>
        <v>3.717306959</v>
      </c>
      <c r="M189" s="5">
        <f>if(VLOOKUP($B$2:$B$457,'各區加權風險人口'!$C$2:$T$13,11,0)=0,0,VLOOKUP($B$2:$B$457,'依個案研判日_台北市'!$C$2:$T$13,11,0)*'各里加權風險人口'!N189/VLOOKUP($B$2:$B$457,'各區加權風險人口'!$C$2:$T$13,11,0)*5.5)</f>
        <v>3.717306959</v>
      </c>
      <c r="N189" s="5">
        <f>if(VLOOKUP($B$2:$B$457,'各區加權風險人口'!$C$2:$T$13,12,0)=0,0,VLOOKUP($B$2:$B$457,'依個案研判日_台北市'!$C$2:$T$13,12,0)*'各里加權風險人口'!O189/VLOOKUP($B$2:$B$457,'各區加權風險人口'!$C$2:$T$13,12,0)*5.5)</f>
        <v>6.040623809</v>
      </c>
      <c r="O189" s="5">
        <f>if(VLOOKUP($B$2:$B$457,'各區加權風險人口'!$C$2:$T$13,13,0)=0,0,VLOOKUP($B$2:$B$457,'依個案研判日_台北市'!$C$2:$T$13,13,0)*'各里加權風險人口'!P189/VLOOKUP($B$2:$B$457,'各區加權風險人口'!$C$2:$T$13,13,0)*5.5)</f>
        <v>4.646633699</v>
      </c>
      <c r="P189" s="5">
        <f>if(VLOOKUP($B$2:$B$457,'各區加權風險人口'!$C$2:$T$13,14,0)=0,0,VLOOKUP($B$2:$B$457,'依個案研判日_台北市'!$C$2:$T$13,14,0)*'各里加權風險人口'!Q189/VLOOKUP($B$2:$B$457,'各區加權風險人口'!$C$2:$T$13,14,0)*5.5)</f>
        <v>11.61658425</v>
      </c>
      <c r="Q189" s="5">
        <f>if(VLOOKUP($B$2:$B$457,'各區加權風險人口'!$C$2:$T$13,15,0)=0,0,VLOOKUP($B$2:$B$457,'依個案研判日_台北市'!$C$2:$T$13,15,0)*'各里加權風險人口'!R189/VLOOKUP($B$2:$B$457,'各區加權風險人口'!$C$2:$T$13,15,0)*5.5)</f>
        <v>9.293267398</v>
      </c>
      <c r="R189" s="5">
        <f>if(VLOOKUP($B$2:$B$457,'各區加權風險人口'!$C$2:$T$13,16,0)=0,0,VLOOKUP($B$2:$B$457,'依個案研判日_台北市'!$C$2:$T$13,16,0)*'各里加權風險人口'!S189/VLOOKUP($B$2:$B$457,'各區加權風險人口'!$C$2:$T$13,16,0)*5.5)</f>
        <v>5.111297069</v>
      </c>
      <c r="S189" s="5">
        <f>if(VLOOKUP($B$2:$B$457,'各區加權風險人口'!$C$2:$T$13,17,0)=0,0,VLOOKUP($B$2:$B$457,'依個案研判日_台北市'!$C$2:$T$13,17,0)*'各里加權風險人口'!T189/VLOOKUP($B$2:$B$457,'各區加權風險人口'!$C$2:$T$13,17,0)*5.5)</f>
        <v>8.828604028</v>
      </c>
      <c r="T189" s="5">
        <f>if(VLOOKUP($B$2:$B$457,'各區加權風險人口'!$C$2:$T$13,18,0)=0,0,VLOOKUP($B$2:$B$457,'依個案研判日_台北市'!$C$2:$T$13,18,0)*'各里加權風險人口'!U189/VLOOKUP($B$2:$B$457,'各區加權風險人口'!$C$2:$T$13,18,0)*5.5)</f>
        <v>2.787980219</v>
      </c>
    </row>
    <row r="190">
      <c r="A190" s="3">
        <v>6.300005002E10</v>
      </c>
      <c r="B190" s="4" t="s">
        <v>176</v>
      </c>
      <c r="C190" s="4" t="s">
        <v>196</v>
      </c>
      <c r="D190" s="5">
        <f>if(VLOOKUP($B$2:$B$457,'各區加權風險人口'!$C$2:$T$13,2,0)=0,0,VLOOKUP($B$2:$B$457,'依個案研判日_台北市'!$C$2:$T$13,2,0)*'各里加權風險人口'!E190/VLOOKUP($B$2:$B$457,'各區加權風險人口'!$C$2:$T$13,2,0)*5.5)</f>
        <v>0</v>
      </c>
      <c r="E190" s="5">
        <f>if(VLOOKUP($B$2:$B$457,'各區加權風險人口'!$C$2:$T$13,3,0)=0,0,VLOOKUP($B$2:$B$457,'依個案研判日_台北市'!$C$2:$T$13,3,0)*'各里加權風險人口'!F190/VLOOKUP($B$2:$B$457,'各區加權風險人口'!$C$2:$T$13,3,0)*5.5)</f>
        <v>0.9382401114</v>
      </c>
      <c r="F190" s="5">
        <f>if(VLOOKUP($B$2:$B$457,'各區加權風險人口'!$C$2:$T$13,4,0)=0,0,VLOOKUP($B$2:$B$457,'依個案研判日_台北市'!$C$2:$T$13,4,0)*'各里加權風險人口'!G190/VLOOKUP($B$2:$B$457,'各區加權風險人口'!$C$2:$T$13,4,0)*5.5)</f>
        <v>0.5629440668</v>
      </c>
      <c r="G190" s="5">
        <f>if(VLOOKUP($B$2:$B$457,'各區加權風險人口'!$C$2:$T$13,5,0)=0,0,VLOOKUP($B$2:$B$457,'依個案研判日_台北市'!$C$2:$T$13,5,0)*'各里加權風險人口'!H190/VLOOKUP($B$2:$B$457,'各區加權風險人口'!$C$2:$T$13,5,0)*5.5)</f>
        <v>1.688832201</v>
      </c>
      <c r="H190" s="5">
        <f>if(VLOOKUP($B$2:$B$457,'各區加權風險人口'!$C$2:$T$13,6,0)=0,0,VLOOKUP($B$2:$B$457,'依個案研判日_台北市'!$C$2:$T$13,6,0)*'各里加權風險人口'!I190/VLOOKUP($B$2:$B$457,'各區加權風險人口'!$C$2:$T$13,6,0)*5.5)</f>
        <v>1.125888134</v>
      </c>
      <c r="I190" s="5">
        <f>if(VLOOKUP($B$2:$B$457,'各區加權風險人口'!$C$2:$T$13,7,0)=0,0,VLOOKUP($B$2:$B$457,'依個案研判日_台北市'!$C$2:$T$13,7,0)*'各里加權風險人口'!J190/VLOOKUP($B$2:$B$457,'各區加權風險人口'!$C$2:$T$13,7,0)*5.5)</f>
        <v>0.3752960446</v>
      </c>
      <c r="J190" s="5">
        <f>if(VLOOKUP($B$2:$B$457,'各區加權風險人口'!$C$2:$T$13,8,0)=0,0,VLOOKUP($B$2:$B$457,'依個案研判日_台北市'!$C$2:$T$13,8,0)*'各里加權風險人口'!K190/VLOOKUP($B$2:$B$457,'各區加權風險人口'!$C$2:$T$13,8,0)*5.5)</f>
        <v>0.9382401114</v>
      </c>
      <c r="K190" s="5">
        <f>if(VLOOKUP($B$2:$B$457,'各區加權風險人口'!$C$2:$T$13,9,0)=0,0,VLOOKUP($B$2:$B$457,'依個案研判日_台北市'!$C$2:$T$13,9,0)*'各里加權風險人口'!L190/VLOOKUP($B$2:$B$457,'各區加權風險人口'!$C$2:$T$13,9,0)*5.5)</f>
        <v>1.125888134</v>
      </c>
      <c r="L190" s="5">
        <f>if(VLOOKUP($B$2:$B$457,'各區加權風險人口'!$C$2:$T$13,10,0)=0,0,VLOOKUP($B$2:$B$457,'依個案研判日_台北市'!$C$2:$T$13,10,0)*'各里加權風險人口'!M190/VLOOKUP($B$2:$B$457,'各區加權風險人口'!$C$2:$T$13,10,0)*5.5)</f>
        <v>1.501184178</v>
      </c>
      <c r="M190" s="5">
        <f>if(VLOOKUP($B$2:$B$457,'各區加權風險人口'!$C$2:$T$13,11,0)=0,0,VLOOKUP($B$2:$B$457,'依個案研判日_台北市'!$C$2:$T$13,11,0)*'各里加權風險人口'!N190/VLOOKUP($B$2:$B$457,'各區加權風險人口'!$C$2:$T$13,11,0)*5.5)</f>
        <v>1.501184178</v>
      </c>
      <c r="N190" s="5">
        <f>if(VLOOKUP($B$2:$B$457,'各區加權風險人口'!$C$2:$T$13,12,0)=0,0,VLOOKUP($B$2:$B$457,'依個案研判日_台北市'!$C$2:$T$13,12,0)*'各里加權風險人口'!O190/VLOOKUP($B$2:$B$457,'各區加權風險人口'!$C$2:$T$13,12,0)*5.5)</f>
        <v>2.43942429</v>
      </c>
      <c r="O190" s="5">
        <f>if(VLOOKUP($B$2:$B$457,'各區加權風險人口'!$C$2:$T$13,13,0)=0,0,VLOOKUP($B$2:$B$457,'依個案研判日_台北市'!$C$2:$T$13,13,0)*'各里加權風險人口'!P190/VLOOKUP($B$2:$B$457,'各區加權風險人口'!$C$2:$T$13,13,0)*5.5)</f>
        <v>1.876480223</v>
      </c>
      <c r="P190" s="5">
        <f>if(VLOOKUP($B$2:$B$457,'各區加權風險人口'!$C$2:$T$13,14,0)=0,0,VLOOKUP($B$2:$B$457,'依個案研判日_台北市'!$C$2:$T$13,14,0)*'各里加權風險人口'!Q190/VLOOKUP($B$2:$B$457,'各區加權風險人口'!$C$2:$T$13,14,0)*5.5)</f>
        <v>4.691200557</v>
      </c>
      <c r="Q190" s="5">
        <f>if(VLOOKUP($B$2:$B$457,'各區加權風險人口'!$C$2:$T$13,15,0)=0,0,VLOOKUP($B$2:$B$457,'依個案研判日_台北市'!$C$2:$T$13,15,0)*'各里加權風險人口'!R190/VLOOKUP($B$2:$B$457,'各區加權風險人口'!$C$2:$T$13,15,0)*5.5)</f>
        <v>3.752960446</v>
      </c>
      <c r="R190" s="5">
        <f>if(VLOOKUP($B$2:$B$457,'各區加權風險人口'!$C$2:$T$13,16,0)=0,0,VLOOKUP($B$2:$B$457,'依個案研判日_台北市'!$C$2:$T$13,16,0)*'各里加權風險人口'!S190/VLOOKUP($B$2:$B$457,'各區加權風險人口'!$C$2:$T$13,16,0)*5.5)</f>
        <v>2.064128245</v>
      </c>
      <c r="S190" s="5">
        <f>if(VLOOKUP($B$2:$B$457,'各區加權風險人口'!$C$2:$T$13,17,0)=0,0,VLOOKUP($B$2:$B$457,'依個案研判日_台北市'!$C$2:$T$13,17,0)*'各里加權風險人口'!T190/VLOOKUP($B$2:$B$457,'各區加權風險人口'!$C$2:$T$13,17,0)*5.5)</f>
        <v>3.565312423</v>
      </c>
      <c r="T190" s="5">
        <f>if(VLOOKUP($B$2:$B$457,'各區加權風險人口'!$C$2:$T$13,18,0)=0,0,VLOOKUP($B$2:$B$457,'依個案研判日_台北市'!$C$2:$T$13,18,0)*'各里加權風險人口'!U190/VLOOKUP($B$2:$B$457,'各區加權風險人口'!$C$2:$T$13,18,0)*5.5)</f>
        <v>1.125888134</v>
      </c>
    </row>
    <row r="191">
      <c r="A191" s="3">
        <v>6.3000050021E10</v>
      </c>
      <c r="B191" s="4" t="s">
        <v>176</v>
      </c>
      <c r="C191" s="4" t="s">
        <v>197</v>
      </c>
      <c r="D191" s="5">
        <f>if(VLOOKUP($B$2:$B$457,'各區加權風險人口'!$C$2:$T$13,2,0)=0,0,VLOOKUP($B$2:$B$457,'依個案研判日_台北市'!$C$2:$T$13,2,0)*'各里加權風險人口'!E191/VLOOKUP($B$2:$B$457,'各區加權風險人口'!$C$2:$T$13,2,0)*5.5)</f>
        <v>0</v>
      </c>
      <c r="E191" s="5">
        <f>if(VLOOKUP($B$2:$B$457,'各區加權風險人口'!$C$2:$T$13,3,0)=0,0,VLOOKUP($B$2:$B$457,'依個案研判日_台北市'!$C$2:$T$13,3,0)*'各里加權風險人口'!F191/VLOOKUP($B$2:$B$457,'各區加權風險人口'!$C$2:$T$13,3,0)*5.5)</f>
        <v>1.774624199</v>
      </c>
      <c r="F191" s="5">
        <f>if(VLOOKUP($B$2:$B$457,'各區加權風險人口'!$C$2:$T$13,4,0)=0,0,VLOOKUP($B$2:$B$457,'依個案研判日_台北市'!$C$2:$T$13,4,0)*'各里加權風險人口'!G191/VLOOKUP($B$2:$B$457,'各區加權風險人口'!$C$2:$T$13,4,0)*5.5)</f>
        <v>1.06477452</v>
      </c>
      <c r="G191" s="5">
        <f>if(VLOOKUP($B$2:$B$457,'各區加權風險人口'!$C$2:$T$13,5,0)=0,0,VLOOKUP($B$2:$B$457,'依個案研判日_台北市'!$C$2:$T$13,5,0)*'各里加權風險人口'!H191/VLOOKUP($B$2:$B$457,'各區加權風險人口'!$C$2:$T$13,5,0)*5.5)</f>
        <v>3.194323559</v>
      </c>
      <c r="H191" s="5">
        <f>if(VLOOKUP($B$2:$B$457,'各區加權風險人口'!$C$2:$T$13,6,0)=0,0,VLOOKUP($B$2:$B$457,'依個案研判日_台北市'!$C$2:$T$13,6,0)*'各里加權風險人口'!I191/VLOOKUP($B$2:$B$457,'各區加權風險人口'!$C$2:$T$13,6,0)*5.5)</f>
        <v>2.129549039</v>
      </c>
      <c r="I191" s="5">
        <f>if(VLOOKUP($B$2:$B$457,'各區加權風險人口'!$C$2:$T$13,7,0)=0,0,VLOOKUP($B$2:$B$457,'依個案研判日_台北市'!$C$2:$T$13,7,0)*'各里加權風險人口'!J191/VLOOKUP($B$2:$B$457,'各區加權風險人口'!$C$2:$T$13,7,0)*5.5)</f>
        <v>0.7098496797</v>
      </c>
      <c r="J191" s="5">
        <f>if(VLOOKUP($B$2:$B$457,'各區加權風險人口'!$C$2:$T$13,8,0)=0,0,VLOOKUP($B$2:$B$457,'依個案研判日_台北市'!$C$2:$T$13,8,0)*'各里加權風險人口'!K191/VLOOKUP($B$2:$B$457,'各區加權風險人口'!$C$2:$T$13,8,0)*5.5)</f>
        <v>1.774624199</v>
      </c>
      <c r="K191" s="5">
        <f>if(VLOOKUP($B$2:$B$457,'各區加權風險人口'!$C$2:$T$13,9,0)=0,0,VLOOKUP($B$2:$B$457,'依個案研判日_台北市'!$C$2:$T$13,9,0)*'各里加權風險人口'!L191/VLOOKUP($B$2:$B$457,'各區加權風險人口'!$C$2:$T$13,9,0)*5.5)</f>
        <v>2.129549039</v>
      </c>
      <c r="L191" s="5">
        <f>if(VLOOKUP($B$2:$B$457,'各區加權風險人口'!$C$2:$T$13,10,0)=0,0,VLOOKUP($B$2:$B$457,'依個案研判日_台北市'!$C$2:$T$13,10,0)*'各里加權風險人口'!M191/VLOOKUP($B$2:$B$457,'各區加權風險人口'!$C$2:$T$13,10,0)*5.5)</f>
        <v>2.839398719</v>
      </c>
      <c r="M191" s="5">
        <f>if(VLOOKUP($B$2:$B$457,'各區加權風險人口'!$C$2:$T$13,11,0)=0,0,VLOOKUP($B$2:$B$457,'依個案研判日_台北市'!$C$2:$T$13,11,0)*'各里加權風險人口'!N191/VLOOKUP($B$2:$B$457,'各區加權風險人口'!$C$2:$T$13,11,0)*5.5)</f>
        <v>2.839398719</v>
      </c>
      <c r="N191" s="5">
        <f>if(VLOOKUP($B$2:$B$457,'各區加權風險人口'!$C$2:$T$13,12,0)=0,0,VLOOKUP($B$2:$B$457,'依個案研判日_台北市'!$C$2:$T$13,12,0)*'各里加權風險人口'!O191/VLOOKUP($B$2:$B$457,'各區加權風險人口'!$C$2:$T$13,12,0)*5.5)</f>
        <v>4.614022918</v>
      </c>
      <c r="O191" s="5">
        <f>if(VLOOKUP($B$2:$B$457,'各區加權風險人口'!$C$2:$T$13,13,0)=0,0,VLOOKUP($B$2:$B$457,'依個案研判日_台北市'!$C$2:$T$13,13,0)*'各里加權風險人口'!P191/VLOOKUP($B$2:$B$457,'各區加權風險人口'!$C$2:$T$13,13,0)*5.5)</f>
        <v>3.549248399</v>
      </c>
      <c r="P191" s="5">
        <f>if(VLOOKUP($B$2:$B$457,'各區加權風險人口'!$C$2:$T$13,14,0)=0,0,VLOOKUP($B$2:$B$457,'依個案研判日_台北市'!$C$2:$T$13,14,0)*'各里加權風險人口'!Q191/VLOOKUP($B$2:$B$457,'各區加權風險人口'!$C$2:$T$13,14,0)*5.5)</f>
        <v>8.873120997</v>
      </c>
      <c r="Q191" s="5">
        <f>if(VLOOKUP($B$2:$B$457,'各區加權風險人口'!$C$2:$T$13,15,0)=0,0,VLOOKUP($B$2:$B$457,'依個案研判日_台北市'!$C$2:$T$13,15,0)*'各里加權風險人口'!R191/VLOOKUP($B$2:$B$457,'各區加權風險人口'!$C$2:$T$13,15,0)*5.5)</f>
        <v>7.098496797</v>
      </c>
      <c r="R191" s="5">
        <f>if(VLOOKUP($B$2:$B$457,'各區加權風險人口'!$C$2:$T$13,16,0)=0,0,VLOOKUP($B$2:$B$457,'依個案研判日_台北市'!$C$2:$T$13,16,0)*'各里加權風險人口'!S191/VLOOKUP($B$2:$B$457,'各區加權風險人口'!$C$2:$T$13,16,0)*5.5)</f>
        <v>3.904173239</v>
      </c>
      <c r="S191" s="5">
        <f>if(VLOOKUP($B$2:$B$457,'各區加權風險人口'!$C$2:$T$13,17,0)=0,0,VLOOKUP($B$2:$B$457,'依個案研判日_台北市'!$C$2:$T$13,17,0)*'各里加權風險人口'!T191/VLOOKUP($B$2:$B$457,'各區加權風險人口'!$C$2:$T$13,17,0)*5.5)</f>
        <v>6.743571957</v>
      </c>
      <c r="T191" s="5">
        <f>if(VLOOKUP($B$2:$B$457,'各區加權風險人口'!$C$2:$T$13,18,0)=0,0,VLOOKUP($B$2:$B$457,'依個案研判日_台北市'!$C$2:$T$13,18,0)*'各里加權風險人口'!U191/VLOOKUP($B$2:$B$457,'各區加權風險人口'!$C$2:$T$13,18,0)*5.5)</f>
        <v>2.129549039</v>
      </c>
    </row>
    <row r="192">
      <c r="A192" s="3">
        <v>6.3000050022E10</v>
      </c>
      <c r="B192" s="4" t="s">
        <v>176</v>
      </c>
      <c r="C192" s="4" t="s">
        <v>198</v>
      </c>
      <c r="D192" s="5">
        <f>if(VLOOKUP($B$2:$B$457,'各區加權風險人口'!$C$2:$T$13,2,0)=0,0,VLOOKUP($B$2:$B$457,'依個案研判日_台北市'!$C$2:$T$13,2,0)*'各里加權風險人口'!E192/VLOOKUP($B$2:$B$457,'各區加權風險人口'!$C$2:$T$13,2,0)*5.5)</f>
        <v>0</v>
      </c>
      <c r="E192" s="5">
        <f>if(VLOOKUP($B$2:$B$457,'各區加權風險人口'!$C$2:$T$13,3,0)=0,0,VLOOKUP($B$2:$B$457,'依個案研判日_台北市'!$C$2:$T$13,3,0)*'各里加權風險人口'!F192/VLOOKUP($B$2:$B$457,'各區加權風險人口'!$C$2:$T$13,3,0)*5.5)</f>
        <v>0.2356893565</v>
      </c>
      <c r="F192" s="5">
        <f>if(VLOOKUP($B$2:$B$457,'各區加權風險人口'!$C$2:$T$13,4,0)=0,0,VLOOKUP($B$2:$B$457,'依個案研判日_台北市'!$C$2:$T$13,4,0)*'各里加權風險人口'!G192/VLOOKUP($B$2:$B$457,'各區加權風險人口'!$C$2:$T$13,4,0)*5.5)</f>
        <v>0.1414136139</v>
      </c>
      <c r="G192" s="5">
        <f>if(VLOOKUP($B$2:$B$457,'各區加權風險人口'!$C$2:$T$13,5,0)=0,0,VLOOKUP($B$2:$B$457,'依個案研判日_台北市'!$C$2:$T$13,5,0)*'各里加權風險人口'!H192/VLOOKUP($B$2:$B$457,'各區加權風險人口'!$C$2:$T$13,5,0)*5.5)</f>
        <v>0.4242408417</v>
      </c>
      <c r="H192" s="5">
        <f>if(VLOOKUP($B$2:$B$457,'各區加權風險人口'!$C$2:$T$13,6,0)=0,0,VLOOKUP($B$2:$B$457,'依個案研判日_台北市'!$C$2:$T$13,6,0)*'各里加權風險人口'!I192/VLOOKUP($B$2:$B$457,'各區加權風險人口'!$C$2:$T$13,6,0)*5.5)</f>
        <v>0.2828272278</v>
      </c>
      <c r="I192" s="5">
        <f>if(VLOOKUP($B$2:$B$457,'各區加權風險人口'!$C$2:$T$13,7,0)=0,0,VLOOKUP($B$2:$B$457,'依個案研判日_台北市'!$C$2:$T$13,7,0)*'各里加權風險人口'!J192/VLOOKUP($B$2:$B$457,'各區加權風險人口'!$C$2:$T$13,7,0)*5.5)</f>
        <v>0.09427574259</v>
      </c>
      <c r="J192" s="5">
        <f>if(VLOOKUP($B$2:$B$457,'各區加權風險人口'!$C$2:$T$13,8,0)=0,0,VLOOKUP($B$2:$B$457,'依個案研判日_台北市'!$C$2:$T$13,8,0)*'各里加權風險人口'!K192/VLOOKUP($B$2:$B$457,'各區加權風險人口'!$C$2:$T$13,8,0)*5.5)</f>
        <v>0.2356893565</v>
      </c>
      <c r="K192" s="5">
        <f>if(VLOOKUP($B$2:$B$457,'各區加權風險人口'!$C$2:$T$13,9,0)=0,0,VLOOKUP($B$2:$B$457,'依個案研判日_台北市'!$C$2:$T$13,9,0)*'各里加權風險人口'!L192/VLOOKUP($B$2:$B$457,'各區加權風險人口'!$C$2:$T$13,9,0)*5.5)</f>
        <v>0.2828272278</v>
      </c>
      <c r="L192" s="5">
        <f>if(VLOOKUP($B$2:$B$457,'各區加權風險人口'!$C$2:$T$13,10,0)=0,0,VLOOKUP($B$2:$B$457,'依個案研判日_台北市'!$C$2:$T$13,10,0)*'各里加權風險人口'!M192/VLOOKUP($B$2:$B$457,'各區加權風險人口'!$C$2:$T$13,10,0)*5.5)</f>
        <v>0.3771029704</v>
      </c>
      <c r="M192" s="5">
        <f>if(VLOOKUP($B$2:$B$457,'各區加權風險人口'!$C$2:$T$13,11,0)=0,0,VLOOKUP($B$2:$B$457,'依個案研判日_台北市'!$C$2:$T$13,11,0)*'各里加權風險人口'!N192/VLOOKUP($B$2:$B$457,'各區加權風險人口'!$C$2:$T$13,11,0)*5.5)</f>
        <v>0.3771029704</v>
      </c>
      <c r="N192" s="5">
        <f>if(VLOOKUP($B$2:$B$457,'各區加權風險人口'!$C$2:$T$13,12,0)=0,0,VLOOKUP($B$2:$B$457,'依個案研判日_台北市'!$C$2:$T$13,12,0)*'各里加權風險人口'!O192/VLOOKUP($B$2:$B$457,'各區加權風險人口'!$C$2:$T$13,12,0)*5.5)</f>
        <v>0.6127923269</v>
      </c>
      <c r="O192" s="5">
        <f>if(VLOOKUP($B$2:$B$457,'各區加權風險人口'!$C$2:$T$13,13,0)=0,0,VLOOKUP($B$2:$B$457,'依個案研判日_台北市'!$C$2:$T$13,13,0)*'各里加權風險人口'!P192/VLOOKUP($B$2:$B$457,'各區加權風險人口'!$C$2:$T$13,13,0)*5.5)</f>
        <v>0.471378713</v>
      </c>
      <c r="P192" s="5">
        <f>if(VLOOKUP($B$2:$B$457,'各區加權風險人口'!$C$2:$T$13,14,0)=0,0,VLOOKUP($B$2:$B$457,'依個案研判日_台北市'!$C$2:$T$13,14,0)*'各里加權風險人口'!Q192/VLOOKUP($B$2:$B$457,'各區加權風險人口'!$C$2:$T$13,14,0)*5.5)</f>
        <v>1.178446782</v>
      </c>
      <c r="Q192" s="5">
        <f>if(VLOOKUP($B$2:$B$457,'各區加權風險人口'!$C$2:$T$13,15,0)=0,0,VLOOKUP($B$2:$B$457,'依個案研判日_台北市'!$C$2:$T$13,15,0)*'各里加權風險人口'!R192/VLOOKUP($B$2:$B$457,'各區加權風險人口'!$C$2:$T$13,15,0)*5.5)</f>
        <v>0.9427574259</v>
      </c>
      <c r="R192" s="5">
        <f>if(VLOOKUP($B$2:$B$457,'各區加權風險人口'!$C$2:$T$13,16,0)=0,0,VLOOKUP($B$2:$B$457,'依個案研判日_台北市'!$C$2:$T$13,16,0)*'各里加權風險人口'!S192/VLOOKUP($B$2:$B$457,'各區加權風險人口'!$C$2:$T$13,16,0)*5.5)</f>
        <v>0.5185165843</v>
      </c>
      <c r="S192" s="5">
        <f>if(VLOOKUP($B$2:$B$457,'各區加權風險人口'!$C$2:$T$13,17,0)=0,0,VLOOKUP($B$2:$B$457,'依個案研判日_台北市'!$C$2:$T$13,17,0)*'各里加權風險人口'!T192/VLOOKUP($B$2:$B$457,'各區加權風險人口'!$C$2:$T$13,17,0)*5.5)</f>
        <v>0.8956195546</v>
      </c>
      <c r="T192" s="5">
        <f>if(VLOOKUP($B$2:$B$457,'各區加權風險人口'!$C$2:$T$13,18,0)=0,0,VLOOKUP($B$2:$B$457,'依個案研判日_台北市'!$C$2:$T$13,18,0)*'各里加權風險人口'!U192/VLOOKUP($B$2:$B$457,'各區加權風險人口'!$C$2:$T$13,18,0)*5.5)</f>
        <v>0.2828272278</v>
      </c>
    </row>
    <row r="193">
      <c r="A193" s="3">
        <v>6.3000050023E10</v>
      </c>
      <c r="B193" s="4" t="s">
        <v>176</v>
      </c>
      <c r="C193" s="4" t="s">
        <v>199</v>
      </c>
      <c r="D193" s="5">
        <f>if(VLOOKUP($B$2:$B$457,'各區加權風險人口'!$C$2:$T$13,2,0)=0,0,VLOOKUP($B$2:$B$457,'依個案研判日_台北市'!$C$2:$T$13,2,0)*'各里加權風險人口'!E193/VLOOKUP($B$2:$B$457,'各區加權風險人口'!$C$2:$T$13,2,0)*5.5)</f>
        <v>0</v>
      </c>
      <c r="E193" s="5">
        <f>if(VLOOKUP($B$2:$B$457,'各區加權風險人口'!$C$2:$T$13,3,0)=0,0,VLOOKUP($B$2:$B$457,'依個案研判日_台北市'!$C$2:$T$13,3,0)*'各里加權風險人口'!F193/VLOOKUP($B$2:$B$457,'各區加權風險人口'!$C$2:$T$13,3,0)*5.5)</f>
        <v>0.650312744</v>
      </c>
      <c r="F193" s="5">
        <f>if(VLOOKUP($B$2:$B$457,'各區加權風險人口'!$C$2:$T$13,4,0)=0,0,VLOOKUP($B$2:$B$457,'依個案研判日_台北市'!$C$2:$T$13,4,0)*'各里加權風險人口'!G193/VLOOKUP($B$2:$B$457,'各區加權風險人口'!$C$2:$T$13,4,0)*5.5)</f>
        <v>0.3901876464</v>
      </c>
      <c r="G193" s="5">
        <f>if(VLOOKUP($B$2:$B$457,'各區加權風險人口'!$C$2:$T$13,5,0)=0,0,VLOOKUP($B$2:$B$457,'依個案研判日_台北市'!$C$2:$T$13,5,0)*'各里加權風險人口'!H193/VLOOKUP($B$2:$B$457,'各區加權風險人口'!$C$2:$T$13,5,0)*5.5)</f>
        <v>1.170562939</v>
      </c>
      <c r="H193" s="5">
        <f>if(VLOOKUP($B$2:$B$457,'各區加權風險人口'!$C$2:$T$13,6,0)=0,0,VLOOKUP($B$2:$B$457,'依個案研判日_台北市'!$C$2:$T$13,6,0)*'各里加權風險人口'!I193/VLOOKUP($B$2:$B$457,'各區加權風險人口'!$C$2:$T$13,6,0)*5.5)</f>
        <v>0.7803752928</v>
      </c>
      <c r="I193" s="5">
        <f>if(VLOOKUP($B$2:$B$457,'各區加權風險人口'!$C$2:$T$13,7,0)=0,0,VLOOKUP($B$2:$B$457,'依個案研判日_台北市'!$C$2:$T$13,7,0)*'各里加權風險人口'!J193/VLOOKUP($B$2:$B$457,'各區加權風險人口'!$C$2:$T$13,7,0)*5.5)</f>
        <v>0.2601250976</v>
      </c>
      <c r="J193" s="5">
        <f>if(VLOOKUP($B$2:$B$457,'各區加權風險人口'!$C$2:$T$13,8,0)=0,0,VLOOKUP($B$2:$B$457,'依個案研判日_台北市'!$C$2:$T$13,8,0)*'各里加權風險人口'!K193/VLOOKUP($B$2:$B$457,'各區加權風險人口'!$C$2:$T$13,8,0)*5.5)</f>
        <v>0.650312744</v>
      </c>
      <c r="K193" s="5">
        <f>if(VLOOKUP($B$2:$B$457,'各區加權風險人口'!$C$2:$T$13,9,0)=0,0,VLOOKUP($B$2:$B$457,'依個案研判日_台北市'!$C$2:$T$13,9,0)*'各里加權風險人口'!L193/VLOOKUP($B$2:$B$457,'各區加權風險人口'!$C$2:$T$13,9,0)*5.5)</f>
        <v>0.7803752928</v>
      </c>
      <c r="L193" s="5">
        <f>if(VLOOKUP($B$2:$B$457,'各區加權風險人口'!$C$2:$T$13,10,0)=0,0,VLOOKUP($B$2:$B$457,'依個案研判日_台北市'!$C$2:$T$13,10,0)*'各里加權風險人口'!M193/VLOOKUP($B$2:$B$457,'各區加權風險人口'!$C$2:$T$13,10,0)*5.5)</f>
        <v>1.04050039</v>
      </c>
      <c r="M193" s="5">
        <f>if(VLOOKUP($B$2:$B$457,'各區加權風險人口'!$C$2:$T$13,11,0)=0,0,VLOOKUP($B$2:$B$457,'依個案研判日_台北市'!$C$2:$T$13,11,0)*'各里加權風險人口'!N193/VLOOKUP($B$2:$B$457,'各區加權風險人口'!$C$2:$T$13,11,0)*5.5)</f>
        <v>1.04050039</v>
      </c>
      <c r="N193" s="5">
        <f>if(VLOOKUP($B$2:$B$457,'各區加權風險人口'!$C$2:$T$13,12,0)=0,0,VLOOKUP($B$2:$B$457,'依個案研判日_台北市'!$C$2:$T$13,12,0)*'各里加權風險人口'!O193/VLOOKUP($B$2:$B$457,'各區加權風險人口'!$C$2:$T$13,12,0)*5.5)</f>
        <v>1.690813134</v>
      </c>
      <c r="O193" s="5">
        <f>if(VLOOKUP($B$2:$B$457,'各區加權風險人口'!$C$2:$T$13,13,0)=0,0,VLOOKUP($B$2:$B$457,'依個案研判日_台北市'!$C$2:$T$13,13,0)*'各里加權風險人口'!P193/VLOOKUP($B$2:$B$457,'各區加權風險人口'!$C$2:$T$13,13,0)*5.5)</f>
        <v>1.300625488</v>
      </c>
      <c r="P193" s="5">
        <f>if(VLOOKUP($B$2:$B$457,'各區加權風險人口'!$C$2:$T$13,14,0)=0,0,VLOOKUP($B$2:$B$457,'依個案研判日_台北市'!$C$2:$T$13,14,0)*'各里加權風險人口'!Q193/VLOOKUP($B$2:$B$457,'各區加權風險人口'!$C$2:$T$13,14,0)*5.5)</f>
        <v>3.25156372</v>
      </c>
      <c r="Q193" s="5">
        <f>if(VLOOKUP($B$2:$B$457,'各區加權風險人口'!$C$2:$T$13,15,0)=0,0,VLOOKUP($B$2:$B$457,'依個案研判日_台北市'!$C$2:$T$13,15,0)*'各里加權風險人口'!R193/VLOOKUP($B$2:$B$457,'各區加權風險人口'!$C$2:$T$13,15,0)*5.5)</f>
        <v>2.601250976</v>
      </c>
      <c r="R193" s="5">
        <f>if(VLOOKUP($B$2:$B$457,'各區加權風險人口'!$C$2:$T$13,16,0)=0,0,VLOOKUP($B$2:$B$457,'依個案研判日_台北市'!$C$2:$T$13,16,0)*'各里加權風險人口'!S193/VLOOKUP($B$2:$B$457,'各區加權風險人口'!$C$2:$T$13,16,0)*5.5)</f>
        <v>1.430688037</v>
      </c>
      <c r="S193" s="5">
        <f>if(VLOOKUP($B$2:$B$457,'各區加權風險人口'!$C$2:$T$13,17,0)=0,0,VLOOKUP($B$2:$B$457,'依個案研判日_台北市'!$C$2:$T$13,17,0)*'各里加權風險人口'!T193/VLOOKUP($B$2:$B$457,'各區加權風險人口'!$C$2:$T$13,17,0)*5.5)</f>
        <v>2.471188427</v>
      </c>
      <c r="T193" s="5">
        <f>if(VLOOKUP($B$2:$B$457,'各區加權風險人口'!$C$2:$T$13,18,0)=0,0,VLOOKUP($B$2:$B$457,'依個案研判日_台北市'!$C$2:$T$13,18,0)*'各里加權風險人口'!U193/VLOOKUP($B$2:$B$457,'各區加權風險人口'!$C$2:$T$13,18,0)*5.5)</f>
        <v>0.7803752928</v>
      </c>
    </row>
    <row r="194">
      <c r="A194" s="3">
        <v>6.3000050024E10</v>
      </c>
      <c r="B194" s="4" t="s">
        <v>176</v>
      </c>
      <c r="C194" s="4" t="s">
        <v>200</v>
      </c>
      <c r="D194" s="5">
        <f>if(VLOOKUP($B$2:$B$457,'各區加權風險人口'!$C$2:$T$13,2,0)=0,0,VLOOKUP($B$2:$B$457,'依個案研判日_台北市'!$C$2:$T$13,2,0)*'各里加權風險人口'!E194/VLOOKUP($B$2:$B$457,'各區加權風險人口'!$C$2:$T$13,2,0)*5.5)</f>
        <v>0</v>
      </c>
      <c r="E194" s="5">
        <f>if(VLOOKUP($B$2:$B$457,'各區加權風險人口'!$C$2:$T$13,3,0)=0,0,VLOOKUP($B$2:$B$457,'依個案研判日_台北市'!$C$2:$T$13,3,0)*'各里加權風險人口'!F194/VLOOKUP($B$2:$B$457,'各區加權風險人口'!$C$2:$T$13,3,0)*5.5)</f>
        <v>0.6542971805</v>
      </c>
      <c r="F194" s="5">
        <f>if(VLOOKUP($B$2:$B$457,'各區加權風險人口'!$C$2:$T$13,4,0)=0,0,VLOOKUP($B$2:$B$457,'依個案研判日_台北市'!$C$2:$T$13,4,0)*'各里加權風險人口'!G194/VLOOKUP($B$2:$B$457,'各區加權風險人口'!$C$2:$T$13,4,0)*5.5)</f>
        <v>0.3925783083</v>
      </c>
      <c r="G194" s="5">
        <f>if(VLOOKUP($B$2:$B$457,'各區加權風險人口'!$C$2:$T$13,5,0)=0,0,VLOOKUP($B$2:$B$457,'依個案研判日_台北市'!$C$2:$T$13,5,0)*'各里加權風險人口'!H194/VLOOKUP($B$2:$B$457,'各區加權風險人口'!$C$2:$T$13,5,0)*5.5)</f>
        <v>1.177734925</v>
      </c>
      <c r="H194" s="5">
        <f>if(VLOOKUP($B$2:$B$457,'各區加權風險人口'!$C$2:$T$13,6,0)=0,0,VLOOKUP($B$2:$B$457,'依個案研判日_台北市'!$C$2:$T$13,6,0)*'各里加權風險人口'!I194/VLOOKUP($B$2:$B$457,'各區加權風險人口'!$C$2:$T$13,6,0)*5.5)</f>
        <v>0.7851566165</v>
      </c>
      <c r="I194" s="5">
        <f>if(VLOOKUP($B$2:$B$457,'各區加權風險人口'!$C$2:$T$13,7,0)=0,0,VLOOKUP($B$2:$B$457,'依個案研判日_台北市'!$C$2:$T$13,7,0)*'各里加權風險人口'!J194/VLOOKUP($B$2:$B$457,'各區加權風險人口'!$C$2:$T$13,7,0)*5.5)</f>
        <v>0.2617188722</v>
      </c>
      <c r="J194" s="5">
        <f>if(VLOOKUP($B$2:$B$457,'各區加權風險人口'!$C$2:$T$13,8,0)=0,0,VLOOKUP($B$2:$B$457,'依個案研判日_台北市'!$C$2:$T$13,8,0)*'各里加權風險人口'!K194/VLOOKUP($B$2:$B$457,'各區加權風險人口'!$C$2:$T$13,8,0)*5.5)</f>
        <v>0.6542971805</v>
      </c>
      <c r="K194" s="5">
        <f>if(VLOOKUP($B$2:$B$457,'各區加權風險人口'!$C$2:$T$13,9,0)=0,0,VLOOKUP($B$2:$B$457,'依個案研判日_台北市'!$C$2:$T$13,9,0)*'各里加權風險人口'!L194/VLOOKUP($B$2:$B$457,'各區加權風險人口'!$C$2:$T$13,9,0)*5.5)</f>
        <v>0.7851566165</v>
      </c>
      <c r="L194" s="5">
        <f>if(VLOOKUP($B$2:$B$457,'各區加權風險人口'!$C$2:$T$13,10,0)=0,0,VLOOKUP($B$2:$B$457,'依個案研判日_台北市'!$C$2:$T$13,10,0)*'各里加權風險人口'!M194/VLOOKUP($B$2:$B$457,'各區加權風險人口'!$C$2:$T$13,10,0)*5.5)</f>
        <v>1.046875489</v>
      </c>
      <c r="M194" s="5">
        <f>if(VLOOKUP($B$2:$B$457,'各區加權風險人口'!$C$2:$T$13,11,0)=0,0,VLOOKUP($B$2:$B$457,'依個案研判日_台北市'!$C$2:$T$13,11,0)*'各里加權風險人口'!N194/VLOOKUP($B$2:$B$457,'各區加權風險人口'!$C$2:$T$13,11,0)*5.5)</f>
        <v>1.046875489</v>
      </c>
      <c r="N194" s="5">
        <f>if(VLOOKUP($B$2:$B$457,'各區加權風險人口'!$C$2:$T$13,12,0)=0,0,VLOOKUP($B$2:$B$457,'依個案研判日_台北市'!$C$2:$T$13,12,0)*'各里加權風險人口'!O194/VLOOKUP($B$2:$B$457,'各區加權風險人口'!$C$2:$T$13,12,0)*5.5)</f>
        <v>1.701172669</v>
      </c>
      <c r="O194" s="5">
        <f>if(VLOOKUP($B$2:$B$457,'各區加權風險人口'!$C$2:$T$13,13,0)=0,0,VLOOKUP($B$2:$B$457,'依個案研判日_台北市'!$C$2:$T$13,13,0)*'各里加權風險人口'!P194/VLOOKUP($B$2:$B$457,'各區加權風險人口'!$C$2:$T$13,13,0)*5.5)</f>
        <v>1.308594361</v>
      </c>
      <c r="P194" s="5">
        <f>if(VLOOKUP($B$2:$B$457,'各區加權風險人口'!$C$2:$T$13,14,0)=0,0,VLOOKUP($B$2:$B$457,'依個案研判日_台北市'!$C$2:$T$13,14,0)*'各里加權風險人口'!Q194/VLOOKUP($B$2:$B$457,'各區加權風險人口'!$C$2:$T$13,14,0)*5.5)</f>
        <v>3.271485902</v>
      </c>
      <c r="Q194" s="5">
        <f>if(VLOOKUP($B$2:$B$457,'各區加權風險人口'!$C$2:$T$13,15,0)=0,0,VLOOKUP($B$2:$B$457,'依個案研判日_台北市'!$C$2:$T$13,15,0)*'各里加權風險人口'!R194/VLOOKUP($B$2:$B$457,'各區加權風險人口'!$C$2:$T$13,15,0)*5.5)</f>
        <v>2.617188722</v>
      </c>
      <c r="R194" s="5">
        <f>if(VLOOKUP($B$2:$B$457,'各區加權風險人口'!$C$2:$T$13,16,0)=0,0,VLOOKUP($B$2:$B$457,'依個案研判日_台北市'!$C$2:$T$13,16,0)*'各里加權風險人口'!S194/VLOOKUP($B$2:$B$457,'各區加權風險人口'!$C$2:$T$13,16,0)*5.5)</f>
        <v>1.439453797</v>
      </c>
      <c r="S194" s="5">
        <f>if(VLOOKUP($B$2:$B$457,'各區加權風險人口'!$C$2:$T$13,17,0)=0,0,VLOOKUP($B$2:$B$457,'依個案研判日_台北市'!$C$2:$T$13,17,0)*'各里加權風險人口'!T194/VLOOKUP($B$2:$B$457,'各區加權風險人口'!$C$2:$T$13,17,0)*5.5)</f>
        <v>2.486329286</v>
      </c>
      <c r="T194" s="5">
        <f>if(VLOOKUP($B$2:$B$457,'各區加權風險人口'!$C$2:$T$13,18,0)=0,0,VLOOKUP($B$2:$B$457,'依個案研判日_台北市'!$C$2:$T$13,18,0)*'各里加權風險人口'!U194/VLOOKUP($B$2:$B$457,'各區加權風險人口'!$C$2:$T$13,18,0)*5.5)</f>
        <v>0.7851566165</v>
      </c>
    </row>
    <row r="195">
      <c r="A195" s="3">
        <v>6.3000050025E10</v>
      </c>
      <c r="B195" s="4" t="s">
        <v>176</v>
      </c>
      <c r="C195" s="4" t="s">
        <v>201</v>
      </c>
      <c r="D195" s="5">
        <f>if(VLOOKUP($B$2:$B$457,'各區加權風險人口'!$C$2:$T$13,2,0)=0,0,VLOOKUP($B$2:$B$457,'依個案研判日_台北市'!$C$2:$T$13,2,0)*'各里加權風險人口'!E195/VLOOKUP($B$2:$B$457,'各區加權風險人口'!$C$2:$T$13,2,0)*5.5)</f>
        <v>0</v>
      </c>
      <c r="E195" s="5">
        <f>if(VLOOKUP($B$2:$B$457,'各區加權風險人口'!$C$2:$T$13,3,0)=0,0,VLOOKUP($B$2:$B$457,'依個案研判日_台北市'!$C$2:$T$13,3,0)*'各里加權風險人口'!F195/VLOOKUP($B$2:$B$457,'各區加權風險人口'!$C$2:$T$13,3,0)*5.5)</f>
        <v>0.5153471605</v>
      </c>
      <c r="F195" s="5">
        <f>if(VLOOKUP($B$2:$B$457,'各區加權風險人口'!$C$2:$T$13,4,0)=0,0,VLOOKUP($B$2:$B$457,'依個案研判日_台北市'!$C$2:$T$13,4,0)*'各里加權風險人口'!G195/VLOOKUP($B$2:$B$457,'各區加權風險人口'!$C$2:$T$13,4,0)*5.5)</f>
        <v>0.3092082963</v>
      </c>
      <c r="G195" s="5">
        <f>if(VLOOKUP($B$2:$B$457,'各區加權風險人口'!$C$2:$T$13,5,0)=0,0,VLOOKUP($B$2:$B$457,'依個案研判日_台北市'!$C$2:$T$13,5,0)*'各里加權風險人口'!H195/VLOOKUP($B$2:$B$457,'各區加權風險人口'!$C$2:$T$13,5,0)*5.5)</f>
        <v>0.9276248889</v>
      </c>
      <c r="H195" s="5">
        <f>if(VLOOKUP($B$2:$B$457,'各區加權風險人口'!$C$2:$T$13,6,0)=0,0,VLOOKUP($B$2:$B$457,'依個案研判日_台北市'!$C$2:$T$13,6,0)*'各里加權風險人口'!I195/VLOOKUP($B$2:$B$457,'各區加權風險人口'!$C$2:$T$13,6,0)*5.5)</f>
        <v>0.6184165926</v>
      </c>
      <c r="I195" s="5">
        <f>if(VLOOKUP($B$2:$B$457,'各區加權風險人口'!$C$2:$T$13,7,0)=0,0,VLOOKUP($B$2:$B$457,'依個案研判日_台北市'!$C$2:$T$13,7,0)*'各里加權風險人口'!J195/VLOOKUP($B$2:$B$457,'各區加權風險人口'!$C$2:$T$13,7,0)*5.5)</f>
        <v>0.2061388642</v>
      </c>
      <c r="J195" s="5">
        <f>if(VLOOKUP($B$2:$B$457,'各區加權風險人口'!$C$2:$T$13,8,0)=0,0,VLOOKUP($B$2:$B$457,'依個案研判日_台北市'!$C$2:$T$13,8,0)*'各里加權風險人口'!K195/VLOOKUP($B$2:$B$457,'各區加權風險人口'!$C$2:$T$13,8,0)*5.5)</f>
        <v>0.5153471605</v>
      </c>
      <c r="K195" s="5">
        <f>if(VLOOKUP($B$2:$B$457,'各區加權風險人口'!$C$2:$T$13,9,0)=0,0,VLOOKUP($B$2:$B$457,'依個案研判日_台北市'!$C$2:$T$13,9,0)*'各里加權風險人口'!L195/VLOOKUP($B$2:$B$457,'各區加權風險人口'!$C$2:$T$13,9,0)*5.5)</f>
        <v>0.6184165926</v>
      </c>
      <c r="L195" s="5">
        <f>if(VLOOKUP($B$2:$B$457,'各區加權風險人口'!$C$2:$T$13,10,0)=0,0,VLOOKUP($B$2:$B$457,'依個案研判日_台北市'!$C$2:$T$13,10,0)*'各里加權風險人口'!M195/VLOOKUP($B$2:$B$457,'各區加權風險人口'!$C$2:$T$13,10,0)*5.5)</f>
        <v>0.8245554568</v>
      </c>
      <c r="M195" s="5">
        <f>if(VLOOKUP($B$2:$B$457,'各區加權風險人口'!$C$2:$T$13,11,0)=0,0,VLOOKUP($B$2:$B$457,'依個案研判日_台北市'!$C$2:$T$13,11,0)*'各里加權風險人口'!N195/VLOOKUP($B$2:$B$457,'各區加權風險人口'!$C$2:$T$13,11,0)*5.5)</f>
        <v>0.8245554568</v>
      </c>
      <c r="N195" s="5">
        <f>if(VLOOKUP($B$2:$B$457,'各區加權風險人口'!$C$2:$T$13,12,0)=0,0,VLOOKUP($B$2:$B$457,'依個案研判日_台北市'!$C$2:$T$13,12,0)*'各里加權風險人口'!O195/VLOOKUP($B$2:$B$457,'各區加權風險人口'!$C$2:$T$13,12,0)*5.5)</f>
        <v>1.339902617</v>
      </c>
      <c r="O195" s="5">
        <f>if(VLOOKUP($B$2:$B$457,'各區加權風險人口'!$C$2:$T$13,13,0)=0,0,VLOOKUP($B$2:$B$457,'依個案研判日_台北市'!$C$2:$T$13,13,0)*'各里加權風險人口'!P195/VLOOKUP($B$2:$B$457,'各區加權風險人口'!$C$2:$T$13,13,0)*5.5)</f>
        <v>1.030694321</v>
      </c>
      <c r="P195" s="5">
        <f>if(VLOOKUP($B$2:$B$457,'各區加權風險人口'!$C$2:$T$13,14,0)=0,0,VLOOKUP($B$2:$B$457,'依個案研判日_台北市'!$C$2:$T$13,14,0)*'各里加權風險人口'!Q195/VLOOKUP($B$2:$B$457,'各區加權風險人口'!$C$2:$T$13,14,0)*5.5)</f>
        <v>2.576735802</v>
      </c>
      <c r="Q195" s="5">
        <f>if(VLOOKUP($B$2:$B$457,'各區加權風險人口'!$C$2:$T$13,15,0)=0,0,VLOOKUP($B$2:$B$457,'依個案研判日_台北市'!$C$2:$T$13,15,0)*'各里加權風險人口'!R195/VLOOKUP($B$2:$B$457,'各區加權風險人口'!$C$2:$T$13,15,0)*5.5)</f>
        <v>2.061388642</v>
      </c>
      <c r="R195" s="5">
        <f>if(VLOOKUP($B$2:$B$457,'各區加權風險人口'!$C$2:$T$13,16,0)=0,0,VLOOKUP($B$2:$B$457,'依個案研判日_台北市'!$C$2:$T$13,16,0)*'各里加權風險人口'!S195/VLOOKUP($B$2:$B$457,'各區加權風險人口'!$C$2:$T$13,16,0)*5.5)</f>
        <v>1.133763753</v>
      </c>
      <c r="S195" s="5">
        <f>if(VLOOKUP($B$2:$B$457,'各區加權風險人口'!$C$2:$T$13,17,0)=0,0,VLOOKUP($B$2:$B$457,'依個案研判日_台北市'!$C$2:$T$13,17,0)*'各里加權風險人口'!T195/VLOOKUP($B$2:$B$457,'各區加權風險人口'!$C$2:$T$13,17,0)*5.5)</f>
        <v>1.95831921</v>
      </c>
      <c r="T195" s="5">
        <f>if(VLOOKUP($B$2:$B$457,'各區加權風險人口'!$C$2:$T$13,18,0)=0,0,VLOOKUP($B$2:$B$457,'依個案研判日_台北市'!$C$2:$T$13,18,0)*'各里加權風險人口'!U195/VLOOKUP($B$2:$B$457,'各區加權風險人口'!$C$2:$T$13,18,0)*5.5)</f>
        <v>0.6184165926</v>
      </c>
    </row>
    <row r="196">
      <c r="A196" s="3">
        <v>6.3000050026E10</v>
      </c>
      <c r="B196" s="4" t="s">
        <v>176</v>
      </c>
      <c r="C196" s="4" t="s">
        <v>202</v>
      </c>
      <c r="D196" s="5">
        <f>if(VLOOKUP($B$2:$B$457,'各區加權風險人口'!$C$2:$T$13,2,0)=0,0,VLOOKUP($B$2:$B$457,'依個案研判日_台北市'!$C$2:$T$13,2,0)*'各里加權風險人口'!E196/VLOOKUP($B$2:$B$457,'各區加權風險人口'!$C$2:$T$13,2,0)*5.5)</f>
        <v>0</v>
      </c>
      <c r="E196" s="5">
        <f>if(VLOOKUP($B$2:$B$457,'各區加權風險人口'!$C$2:$T$13,3,0)=0,0,VLOOKUP($B$2:$B$457,'依個案研判日_台北市'!$C$2:$T$13,3,0)*'各里加權風險人口'!F196/VLOOKUP($B$2:$B$457,'各區加權風險人口'!$C$2:$T$13,3,0)*5.5)</f>
        <v>1.141466497</v>
      </c>
      <c r="F196" s="5">
        <f>if(VLOOKUP($B$2:$B$457,'各區加權風險人口'!$C$2:$T$13,4,0)=0,0,VLOOKUP($B$2:$B$457,'依個案研判日_台北市'!$C$2:$T$13,4,0)*'各里加權風險人口'!G196/VLOOKUP($B$2:$B$457,'各區加權風險人口'!$C$2:$T$13,4,0)*5.5)</f>
        <v>0.6848798983</v>
      </c>
      <c r="G196" s="5">
        <f>if(VLOOKUP($B$2:$B$457,'各區加權風險人口'!$C$2:$T$13,5,0)=0,0,VLOOKUP($B$2:$B$457,'依個案研判日_台北市'!$C$2:$T$13,5,0)*'各里加權風險人口'!H196/VLOOKUP($B$2:$B$457,'各區加權風險人口'!$C$2:$T$13,5,0)*5.5)</f>
        <v>2.054639695</v>
      </c>
      <c r="H196" s="5">
        <f>if(VLOOKUP($B$2:$B$457,'各區加權風險人口'!$C$2:$T$13,6,0)=0,0,VLOOKUP($B$2:$B$457,'依個案研判日_台北市'!$C$2:$T$13,6,0)*'各里加權風險人口'!I196/VLOOKUP($B$2:$B$457,'各區加權風險人口'!$C$2:$T$13,6,0)*5.5)</f>
        <v>1.369759797</v>
      </c>
      <c r="I196" s="5">
        <f>if(VLOOKUP($B$2:$B$457,'各區加權風險人口'!$C$2:$T$13,7,0)=0,0,VLOOKUP($B$2:$B$457,'依個案研判日_台北市'!$C$2:$T$13,7,0)*'各里加權風險人口'!J196/VLOOKUP($B$2:$B$457,'各區加權風險人口'!$C$2:$T$13,7,0)*5.5)</f>
        <v>0.4565865988</v>
      </c>
      <c r="J196" s="5">
        <f>if(VLOOKUP($B$2:$B$457,'各區加權風險人口'!$C$2:$T$13,8,0)=0,0,VLOOKUP($B$2:$B$457,'依個案研判日_台北市'!$C$2:$T$13,8,0)*'各里加權風險人口'!K196/VLOOKUP($B$2:$B$457,'各區加權風險人口'!$C$2:$T$13,8,0)*5.5)</f>
        <v>1.141466497</v>
      </c>
      <c r="K196" s="5">
        <f>if(VLOOKUP($B$2:$B$457,'各區加權風險人口'!$C$2:$T$13,9,0)=0,0,VLOOKUP($B$2:$B$457,'依個案研判日_台北市'!$C$2:$T$13,9,0)*'各里加權風險人口'!L196/VLOOKUP($B$2:$B$457,'各區加權風險人口'!$C$2:$T$13,9,0)*5.5)</f>
        <v>1.369759797</v>
      </c>
      <c r="L196" s="5">
        <f>if(VLOOKUP($B$2:$B$457,'各區加權風險人口'!$C$2:$T$13,10,0)=0,0,VLOOKUP($B$2:$B$457,'依個案研判日_台北市'!$C$2:$T$13,10,0)*'各里加權風險人口'!M196/VLOOKUP($B$2:$B$457,'各區加權風險人口'!$C$2:$T$13,10,0)*5.5)</f>
        <v>1.826346395</v>
      </c>
      <c r="M196" s="5">
        <f>if(VLOOKUP($B$2:$B$457,'各區加權風險人口'!$C$2:$T$13,11,0)=0,0,VLOOKUP($B$2:$B$457,'依個案研判日_台北市'!$C$2:$T$13,11,0)*'各里加權風險人口'!N196/VLOOKUP($B$2:$B$457,'各區加權風險人口'!$C$2:$T$13,11,0)*5.5)</f>
        <v>1.826346395</v>
      </c>
      <c r="N196" s="5">
        <f>if(VLOOKUP($B$2:$B$457,'各區加權風險人口'!$C$2:$T$13,12,0)=0,0,VLOOKUP($B$2:$B$457,'依個案研判日_台北市'!$C$2:$T$13,12,0)*'各里加權風險人口'!O196/VLOOKUP($B$2:$B$457,'各區加權風險人口'!$C$2:$T$13,12,0)*5.5)</f>
        <v>2.967812892</v>
      </c>
      <c r="O196" s="5">
        <f>if(VLOOKUP($B$2:$B$457,'各區加權風險人口'!$C$2:$T$13,13,0)=0,0,VLOOKUP($B$2:$B$457,'依個案研判日_台北市'!$C$2:$T$13,13,0)*'各里加權風險人口'!P196/VLOOKUP($B$2:$B$457,'各區加權風險人口'!$C$2:$T$13,13,0)*5.5)</f>
        <v>2.282932994</v>
      </c>
      <c r="P196" s="5">
        <f>if(VLOOKUP($B$2:$B$457,'各區加權風險人口'!$C$2:$T$13,14,0)=0,0,VLOOKUP($B$2:$B$457,'依個案研判日_台北市'!$C$2:$T$13,14,0)*'各里加權風險人口'!Q196/VLOOKUP($B$2:$B$457,'各區加權風險人口'!$C$2:$T$13,14,0)*5.5)</f>
        <v>5.707332486</v>
      </c>
      <c r="Q196" s="5">
        <f>if(VLOOKUP($B$2:$B$457,'各區加權風險人口'!$C$2:$T$13,15,0)=0,0,VLOOKUP($B$2:$B$457,'依個案研判日_台北市'!$C$2:$T$13,15,0)*'各里加權風險人口'!R196/VLOOKUP($B$2:$B$457,'各區加權風險人口'!$C$2:$T$13,15,0)*5.5)</f>
        <v>4.565865988</v>
      </c>
      <c r="R196" s="5">
        <f>if(VLOOKUP($B$2:$B$457,'各區加權風險人口'!$C$2:$T$13,16,0)=0,0,VLOOKUP($B$2:$B$457,'依個案研判日_台北市'!$C$2:$T$13,16,0)*'各里加權風險人口'!S196/VLOOKUP($B$2:$B$457,'各區加權風險人口'!$C$2:$T$13,16,0)*5.5)</f>
        <v>2.511226294</v>
      </c>
      <c r="S196" s="5">
        <f>if(VLOOKUP($B$2:$B$457,'各區加權風險人口'!$C$2:$T$13,17,0)=0,0,VLOOKUP($B$2:$B$457,'依個案研判日_台北市'!$C$2:$T$13,17,0)*'各里加權風險人口'!T196/VLOOKUP($B$2:$B$457,'各區加權風險人口'!$C$2:$T$13,17,0)*5.5)</f>
        <v>4.337572689</v>
      </c>
      <c r="T196" s="5">
        <f>if(VLOOKUP($B$2:$B$457,'各區加權風險人口'!$C$2:$T$13,18,0)=0,0,VLOOKUP($B$2:$B$457,'依個案研判日_台北市'!$C$2:$T$13,18,0)*'各里加權風險人口'!U196/VLOOKUP($B$2:$B$457,'各區加權風險人口'!$C$2:$T$13,18,0)*5.5)</f>
        <v>1.369759797</v>
      </c>
    </row>
    <row r="197">
      <c r="A197" s="3">
        <v>6.3000050027E10</v>
      </c>
      <c r="B197" s="4" t="s">
        <v>176</v>
      </c>
      <c r="C197" s="4" t="s">
        <v>203</v>
      </c>
      <c r="D197" s="5">
        <f>if(VLOOKUP($B$2:$B$457,'各區加權風險人口'!$C$2:$T$13,2,0)=0,0,VLOOKUP($B$2:$B$457,'依個案研判日_台北市'!$C$2:$T$13,2,0)*'各里加權風險人口'!E197/VLOOKUP($B$2:$B$457,'各區加權風險人口'!$C$2:$T$13,2,0)*5.5)</f>
        <v>0</v>
      </c>
      <c r="E197" s="5">
        <f>if(VLOOKUP($B$2:$B$457,'各區加權風險人口'!$C$2:$T$13,3,0)=0,0,VLOOKUP($B$2:$B$457,'依個案研判日_台北市'!$C$2:$T$13,3,0)*'各里加權風險人口'!F197/VLOOKUP($B$2:$B$457,'各區加權風險人口'!$C$2:$T$13,3,0)*5.5)</f>
        <v>0.8260324236</v>
      </c>
      <c r="F197" s="5">
        <f>if(VLOOKUP($B$2:$B$457,'各區加權風險人口'!$C$2:$T$13,4,0)=0,0,VLOOKUP($B$2:$B$457,'依個案研判日_台北市'!$C$2:$T$13,4,0)*'各里加權風險人口'!G197/VLOOKUP($B$2:$B$457,'各區加權風險人口'!$C$2:$T$13,4,0)*5.5)</f>
        <v>0.4956194541</v>
      </c>
      <c r="G197" s="5">
        <f>if(VLOOKUP($B$2:$B$457,'各區加權風險人口'!$C$2:$T$13,5,0)=0,0,VLOOKUP($B$2:$B$457,'依個案研判日_台北市'!$C$2:$T$13,5,0)*'各里加權風險人口'!H197/VLOOKUP($B$2:$B$457,'各區加權風險人口'!$C$2:$T$13,5,0)*5.5)</f>
        <v>1.486858362</v>
      </c>
      <c r="H197" s="5">
        <f>if(VLOOKUP($B$2:$B$457,'各區加權風險人口'!$C$2:$T$13,6,0)=0,0,VLOOKUP($B$2:$B$457,'依個案研判日_台北市'!$C$2:$T$13,6,0)*'各里加權風險人口'!I197/VLOOKUP($B$2:$B$457,'各區加權風險人口'!$C$2:$T$13,6,0)*5.5)</f>
        <v>0.9912389083</v>
      </c>
      <c r="I197" s="5">
        <f>if(VLOOKUP($B$2:$B$457,'各區加權風險人口'!$C$2:$T$13,7,0)=0,0,VLOOKUP($B$2:$B$457,'依個案研判日_台北市'!$C$2:$T$13,7,0)*'各里加權風險人口'!J197/VLOOKUP($B$2:$B$457,'各區加權風險人口'!$C$2:$T$13,7,0)*5.5)</f>
        <v>0.3304129694</v>
      </c>
      <c r="J197" s="5">
        <f>if(VLOOKUP($B$2:$B$457,'各區加權風險人口'!$C$2:$T$13,8,0)=0,0,VLOOKUP($B$2:$B$457,'依個案研判日_台北市'!$C$2:$T$13,8,0)*'各里加權風險人口'!K197/VLOOKUP($B$2:$B$457,'各區加權風險人口'!$C$2:$T$13,8,0)*5.5)</f>
        <v>0.8260324236</v>
      </c>
      <c r="K197" s="5">
        <f>if(VLOOKUP($B$2:$B$457,'各區加權風險人口'!$C$2:$T$13,9,0)=0,0,VLOOKUP($B$2:$B$457,'依個案研判日_台北市'!$C$2:$T$13,9,0)*'各里加權風險人口'!L197/VLOOKUP($B$2:$B$457,'各區加權風險人口'!$C$2:$T$13,9,0)*5.5)</f>
        <v>0.9912389083</v>
      </c>
      <c r="L197" s="5">
        <f>if(VLOOKUP($B$2:$B$457,'各區加權風險人口'!$C$2:$T$13,10,0)=0,0,VLOOKUP($B$2:$B$457,'依個案研判日_台北市'!$C$2:$T$13,10,0)*'各里加權風險人口'!M197/VLOOKUP($B$2:$B$457,'各區加權風險人口'!$C$2:$T$13,10,0)*5.5)</f>
        <v>1.321651878</v>
      </c>
      <c r="M197" s="5">
        <f>if(VLOOKUP($B$2:$B$457,'各區加權風險人口'!$C$2:$T$13,11,0)=0,0,VLOOKUP($B$2:$B$457,'依個案研判日_台北市'!$C$2:$T$13,11,0)*'各里加權風險人口'!N197/VLOOKUP($B$2:$B$457,'各區加權風險人口'!$C$2:$T$13,11,0)*5.5)</f>
        <v>1.321651878</v>
      </c>
      <c r="N197" s="5">
        <f>if(VLOOKUP($B$2:$B$457,'各區加權風險人口'!$C$2:$T$13,12,0)=0,0,VLOOKUP($B$2:$B$457,'依個案研判日_台北市'!$C$2:$T$13,12,0)*'各里加權風險人口'!O197/VLOOKUP($B$2:$B$457,'各區加權風險人口'!$C$2:$T$13,12,0)*5.5)</f>
        <v>2.147684301</v>
      </c>
      <c r="O197" s="5">
        <f>if(VLOOKUP($B$2:$B$457,'各區加權風險人口'!$C$2:$T$13,13,0)=0,0,VLOOKUP($B$2:$B$457,'依個案研判日_台北市'!$C$2:$T$13,13,0)*'各里加權風險人口'!P197/VLOOKUP($B$2:$B$457,'各區加權風險人口'!$C$2:$T$13,13,0)*5.5)</f>
        <v>1.652064847</v>
      </c>
      <c r="P197" s="5">
        <f>if(VLOOKUP($B$2:$B$457,'各區加權風險人口'!$C$2:$T$13,14,0)=0,0,VLOOKUP($B$2:$B$457,'依個案研判日_台北市'!$C$2:$T$13,14,0)*'各里加權風險人口'!Q197/VLOOKUP($B$2:$B$457,'各區加權風險人口'!$C$2:$T$13,14,0)*5.5)</f>
        <v>4.130162118</v>
      </c>
      <c r="Q197" s="5">
        <f>if(VLOOKUP($B$2:$B$457,'各區加權風險人口'!$C$2:$T$13,15,0)=0,0,VLOOKUP($B$2:$B$457,'依個案研判日_台北市'!$C$2:$T$13,15,0)*'各里加權風險人口'!R197/VLOOKUP($B$2:$B$457,'各區加權風險人口'!$C$2:$T$13,15,0)*5.5)</f>
        <v>3.304129694</v>
      </c>
      <c r="R197" s="5">
        <f>if(VLOOKUP($B$2:$B$457,'各區加權風險人口'!$C$2:$T$13,16,0)=0,0,VLOOKUP($B$2:$B$457,'依個案研判日_台北市'!$C$2:$T$13,16,0)*'各里加權風險人口'!S197/VLOOKUP($B$2:$B$457,'各區加權風險人口'!$C$2:$T$13,16,0)*5.5)</f>
        <v>1.817271332</v>
      </c>
      <c r="S197" s="5">
        <f>if(VLOOKUP($B$2:$B$457,'各區加權風險人口'!$C$2:$T$13,17,0)=0,0,VLOOKUP($B$2:$B$457,'依個案研判日_台北市'!$C$2:$T$13,17,0)*'各里加權風險人口'!T197/VLOOKUP($B$2:$B$457,'各區加權風險人口'!$C$2:$T$13,17,0)*5.5)</f>
        <v>3.13892321</v>
      </c>
      <c r="T197" s="5">
        <f>if(VLOOKUP($B$2:$B$457,'各區加權風險人口'!$C$2:$T$13,18,0)=0,0,VLOOKUP($B$2:$B$457,'依個案研判日_台北市'!$C$2:$T$13,18,0)*'各里加權風險人口'!U197/VLOOKUP($B$2:$B$457,'各區加權風險人口'!$C$2:$T$13,18,0)*5.5)</f>
        <v>0.9912389083</v>
      </c>
    </row>
    <row r="198">
      <c r="A198" s="3">
        <v>6.3000050028E10</v>
      </c>
      <c r="B198" s="4" t="s">
        <v>176</v>
      </c>
      <c r="C198" s="4" t="s">
        <v>204</v>
      </c>
      <c r="D198" s="5">
        <f>if(VLOOKUP($B$2:$B$457,'各區加權風險人口'!$C$2:$T$13,2,0)=0,0,VLOOKUP($B$2:$B$457,'依個案研判日_台北市'!$C$2:$T$13,2,0)*'各里加權風險人口'!E198/VLOOKUP($B$2:$B$457,'各區加權風險人口'!$C$2:$T$13,2,0)*5.5)</f>
        <v>0</v>
      </c>
      <c r="E198" s="5">
        <f>if(VLOOKUP($B$2:$B$457,'各區加權風險人口'!$C$2:$T$13,3,0)=0,0,VLOOKUP($B$2:$B$457,'依個案研判日_台北市'!$C$2:$T$13,3,0)*'各里加權風險人口'!F198/VLOOKUP($B$2:$B$457,'各區加權風險人口'!$C$2:$T$13,3,0)*5.5)</f>
        <v>0.6655177179</v>
      </c>
      <c r="F198" s="5">
        <f>if(VLOOKUP($B$2:$B$457,'各區加權風險人口'!$C$2:$T$13,4,0)=0,0,VLOOKUP($B$2:$B$457,'依個案研判日_台北市'!$C$2:$T$13,4,0)*'各里加權風險人口'!G198/VLOOKUP($B$2:$B$457,'各區加權風險人口'!$C$2:$T$13,4,0)*5.5)</f>
        <v>0.3993106308</v>
      </c>
      <c r="G198" s="5">
        <f>if(VLOOKUP($B$2:$B$457,'各區加權風險人口'!$C$2:$T$13,5,0)=0,0,VLOOKUP($B$2:$B$457,'依個案研判日_台北市'!$C$2:$T$13,5,0)*'各里加權風險人口'!H198/VLOOKUP($B$2:$B$457,'各區加權風險人口'!$C$2:$T$13,5,0)*5.5)</f>
        <v>1.197931892</v>
      </c>
      <c r="H198" s="5">
        <f>if(VLOOKUP($B$2:$B$457,'各區加權風險人口'!$C$2:$T$13,6,0)=0,0,VLOOKUP($B$2:$B$457,'依個案研判日_台北市'!$C$2:$T$13,6,0)*'各里加權風險人口'!I198/VLOOKUP($B$2:$B$457,'各區加權風險人口'!$C$2:$T$13,6,0)*5.5)</f>
        <v>0.7986212615</v>
      </c>
      <c r="I198" s="5">
        <f>if(VLOOKUP($B$2:$B$457,'各區加權風險人口'!$C$2:$T$13,7,0)=0,0,VLOOKUP($B$2:$B$457,'依個案研判日_台北市'!$C$2:$T$13,7,0)*'各里加權風險人口'!J198/VLOOKUP($B$2:$B$457,'各區加權風險人口'!$C$2:$T$13,7,0)*5.5)</f>
        <v>0.2662070872</v>
      </c>
      <c r="J198" s="5">
        <f>if(VLOOKUP($B$2:$B$457,'各區加權風險人口'!$C$2:$T$13,8,0)=0,0,VLOOKUP($B$2:$B$457,'依個案研判日_台北市'!$C$2:$T$13,8,0)*'各里加權風險人口'!K198/VLOOKUP($B$2:$B$457,'各區加權風險人口'!$C$2:$T$13,8,0)*5.5)</f>
        <v>0.6655177179</v>
      </c>
      <c r="K198" s="5">
        <f>if(VLOOKUP($B$2:$B$457,'各區加權風險人口'!$C$2:$T$13,9,0)=0,0,VLOOKUP($B$2:$B$457,'依個案研判日_台北市'!$C$2:$T$13,9,0)*'各里加權風險人口'!L198/VLOOKUP($B$2:$B$457,'各區加權風險人口'!$C$2:$T$13,9,0)*5.5)</f>
        <v>0.7986212615</v>
      </c>
      <c r="L198" s="5">
        <f>if(VLOOKUP($B$2:$B$457,'各區加權風險人口'!$C$2:$T$13,10,0)=0,0,VLOOKUP($B$2:$B$457,'依個案研判日_台北市'!$C$2:$T$13,10,0)*'各里加權風險人口'!M198/VLOOKUP($B$2:$B$457,'各區加權風險人口'!$C$2:$T$13,10,0)*5.5)</f>
        <v>1.064828349</v>
      </c>
      <c r="M198" s="5">
        <f>if(VLOOKUP($B$2:$B$457,'各區加權風險人口'!$C$2:$T$13,11,0)=0,0,VLOOKUP($B$2:$B$457,'依個案研判日_台北市'!$C$2:$T$13,11,0)*'各里加權風險人口'!N198/VLOOKUP($B$2:$B$457,'各區加權風險人口'!$C$2:$T$13,11,0)*5.5)</f>
        <v>1.064828349</v>
      </c>
      <c r="N198" s="5">
        <f>if(VLOOKUP($B$2:$B$457,'各區加權風險人口'!$C$2:$T$13,12,0)=0,0,VLOOKUP($B$2:$B$457,'依個案研判日_台北市'!$C$2:$T$13,12,0)*'各里加權風險人口'!O198/VLOOKUP($B$2:$B$457,'各區加權風險人口'!$C$2:$T$13,12,0)*5.5)</f>
        <v>1.730346067</v>
      </c>
      <c r="O198" s="5">
        <f>if(VLOOKUP($B$2:$B$457,'各區加權風險人口'!$C$2:$T$13,13,0)=0,0,VLOOKUP($B$2:$B$457,'依個案研判日_台北市'!$C$2:$T$13,13,0)*'各里加權風險人口'!P198/VLOOKUP($B$2:$B$457,'各區加權風險人口'!$C$2:$T$13,13,0)*5.5)</f>
        <v>1.331035436</v>
      </c>
      <c r="P198" s="5">
        <f>if(VLOOKUP($B$2:$B$457,'各區加權風險人口'!$C$2:$T$13,14,0)=0,0,VLOOKUP($B$2:$B$457,'依個案研判日_台北市'!$C$2:$T$13,14,0)*'各里加權風險人口'!Q198/VLOOKUP($B$2:$B$457,'各區加權風險人口'!$C$2:$T$13,14,0)*5.5)</f>
        <v>3.32758859</v>
      </c>
      <c r="Q198" s="5">
        <f>if(VLOOKUP($B$2:$B$457,'各區加權風險人口'!$C$2:$T$13,15,0)=0,0,VLOOKUP($B$2:$B$457,'依個案研判日_台北市'!$C$2:$T$13,15,0)*'各里加權風險人口'!R198/VLOOKUP($B$2:$B$457,'各區加權風險人口'!$C$2:$T$13,15,0)*5.5)</f>
        <v>2.662070872</v>
      </c>
      <c r="R198" s="5">
        <f>if(VLOOKUP($B$2:$B$457,'各區加權風險人口'!$C$2:$T$13,16,0)=0,0,VLOOKUP($B$2:$B$457,'依個案研判日_台北市'!$C$2:$T$13,16,0)*'各里加權風險人口'!S198/VLOOKUP($B$2:$B$457,'各區加權風險人口'!$C$2:$T$13,16,0)*5.5)</f>
        <v>1.464138979</v>
      </c>
      <c r="S198" s="5">
        <f>if(VLOOKUP($B$2:$B$457,'各區加權風險人口'!$C$2:$T$13,17,0)=0,0,VLOOKUP($B$2:$B$457,'依個案研判日_台北市'!$C$2:$T$13,17,0)*'各里加權風險人口'!T198/VLOOKUP($B$2:$B$457,'各區加權風險人口'!$C$2:$T$13,17,0)*5.5)</f>
        <v>2.528967328</v>
      </c>
      <c r="T198" s="5">
        <f>if(VLOOKUP($B$2:$B$457,'各區加權風險人口'!$C$2:$T$13,18,0)=0,0,VLOOKUP($B$2:$B$457,'依個案研判日_台北市'!$C$2:$T$13,18,0)*'各里加權風險人口'!U198/VLOOKUP($B$2:$B$457,'各區加權風險人口'!$C$2:$T$13,18,0)*5.5)</f>
        <v>0.7986212615</v>
      </c>
    </row>
    <row r="199">
      <c r="A199" s="3">
        <v>6.3000050029E10</v>
      </c>
      <c r="B199" s="4" t="s">
        <v>176</v>
      </c>
      <c r="C199" s="4" t="s">
        <v>205</v>
      </c>
      <c r="D199" s="5">
        <f>if(VLOOKUP($B$2:$B$457,'各區加權風險人口'!$C$2:$T$13,2,0)=0,0,VLOOKUP($B$2:$B$457,'依個案研判日_台北市'!$C$2:$T$13,2,0)*'各里加權風險人口'!E199/VLOOKUP($B$2:$B$457,'各區加權風險人口'!$C$2:$T$13,2,0)*5.5)</f>
        <v>0</v>
      </c>
      <c r="E199" s="5">
        <f>if(VLOOKUP($B$2:$B$457,'各區加權風險人口'!$C$2:$T$13,3,0)=0,0,VLOOKUP($B$2:$B$457,'依個案研判日_台北市'!$C$2:$T$13,3,0)*'各里加權風險人口'!F199/VLOOKUP($B$2:$B$457,'各區加權風險人口'!$C$2:$T$13,3,0)*5.5)</f>
        <v>1.011971373</v>
      </c>
      <c r="F199" s="5">
        <f>if(VLOOKUP($B$2:$B$457,'各區加權風險人口'!$C$2:$T$13,4,0)=0,0,VLOOKUP($B$2:$B$457,'依個案研判日_台北市'!$C$2:$T$13,4,0)*'各里加權風險人口'!G199/VLOOKUP($B$2:$B$457,'各區加權風險人口'!$C$2:$T$13,4,0)*5.5)</f>
        <v>0.6071828236</v>
      </c>
      <c r="G199" s="5">
        <f>if(VLOOKUP($B$2:$B$457,'各區加權風險人口'!$C$2:$T$13,5,0)=0,0,VLOOKUP($B$2:$B$457,'依個案研判日_台北市'!$C$2:$T$13,5,0)*'各里加權風險人口'!H199/VLOOKUP($B$2:$B$457,'各區加權風險人口'!$C$2:$T$13,5,0)*5.5)</f>
        <v>1.821548471</v>
      </c>
      <c r="H199" s="5">
        <f>if(VLOOKUP($B$2:$B$457,'各區加權風險人口'!$C$2:$T$13,6,0)=0,0,VLOOKUP($B$2:$B$457,'依個案研判日_台北市'!$C$2:$T$13,6,0)*'各里加權風險人口'!I199/VLOOKUP($B$2:$B$457,'各區加權風險人口'!$C$2:$T$13,6,0)*5.5)</f>
        <v>1.214365647</v>
      </c>
      <c r="I199" s="5">
        <f>if(VLOOKUP($B$2:$B$457,'各區加權風險人口'!$C$2:$T$13,7,0)=0,0,VLOOKUP($B$2:$B$457,'依個案研判日_台北市'!$C$2:$T$13,7,0)*'各里加權風險人口'!J199/VLOOKUP($B$2:$B$457,'各區加權風險人口'!$C$2:$T$13,7,0)*5.5)</f>
        <v>0.4047885491</v>
      </c>
      <c r="J199" s="5">
        <f>if(VLOOKUP($B$2:$B$457,'各區加權風險人口'!$C$2:$T$13,8,0)=0,0,VLOOKUP($B$2:$B$457,'依個案研判日_台北市'!$C$2:$T$13,8,0)*'各里加權風險人口'!K199/VLOOKUP($B$2:$B$457,'各區加權風險人口'!$C$2:$T$13,8,0)*5.5)</f>
        <v>1.011971373</v>
      </c>
      <c r="K199" s="5">
        <f>if(VLOOKUP($B$2:$B$457,'各區加權風險人口'!$C$2:$T$13,9,0)=0,0,VLOOKUP($B$2:$B$457,'依個案研判日_台北市'!$C$2:$T$13,9,0)*'各里加權風險人口'!L199/VLOOKUP($B$2:$B$457,'各區加權風險人口'!$C$2:$T$13,9,0)*5.5)</f>
        <v>1.214365647</v>
      </c>
      <c r="L199" s="5">
        <f>if(VLOOKUP($B$2:$B$457,'各區加權風險人口'!$C$2:$T$13,10,0)=0,0,VLOOKUP($B$2:$B$457,'依個案研判日_台北市'!$C$2:$T$13,10,0)*'各里加權風險人口'!M199/VLOOKUP($B$2:$B$457,'各區加權風險人口'!$C$2:$T$13,10,0)*5.5)</f>
        <v>1.619154196</v>
      </c>
      <c r="M199" s="5">
        <f>if(VLOOKUP($B$2:$B$457,'各區加權風險人口'!$C$2:$T$13,11,0)=0,0,VLOOKUP($B$2:$B$457,'依個案研判日_台北市'!$C$2:$T$13,11,0)*'各里加權風險人口'!N199/VLOOKUP($B$2:$B$457,'各區加權風險人口'!$C$2:$T$13,11,0)*5.5)</f>
        <v>1.619154196</v>
      </c>
      <c r="N199" s="5">
        <f>if(VLOOKUP($B$2:$B$457,'各區加權風險人口'!$C$2:$T$13,12,0)=0,0,VLOOKUP($B$2:$B$457,'依個案研判日_台北市'!$C$2:$T$13,12,0)*'各里加權風險人口'!O199/VLOOKUP($B$2:$B$457,'各區加權風險人口'!$C$2:$T$13,12,0)*5.5)</f>
        <v>2.631125569</v>
      </c>
      <c r="O199" s="5">
        <f>if(VLOOKUP($B$2:$B$457,'各區加權風險人口'!$C$2:$T$13,13,0)=0,0,VLOOKUP($B$2:$B$457,'依個案研判日_台北市'!$C$2:$T$13,13,0)*'各里加權風險人口'!P199/VLOOKUP($B$2:$B$457,'各區加權風險人口'!$C$2:$T$13,13,0)*5.5)</f>
        <v>2.023942745</v>
      </c>
      <c r="P199" s="5">
        <f>if(VLOOKUP($B$2:$B$457,'各區加權風險人口'!$C$2:$T$13,14,0)=0,0,VLOOKUP($B$2:$B$457,'依個案研判日_台北市'!$C$2:$T$13,14,0)*'各里加權風險人口'!Q199/VLOOKUP($B$2:$B$457,'各區加權風險人口'!$C$2:$T$13,14,0)*5.5)</f>
        <v>5.059856863</v>
      </c>
      <c r="Q199" s="5">
        <f>if(VLOOKUP($B$2:$B$457,'各區加權風險人口'!$C$2:$T$13,15,0)=0,0,VLOOKUP($B$2:$B$457,'依個案研判日_台北市'!$C$2:$T$13,15,0)*'各里加權風險人口'!R199/VLOOKUP($B$2:$B$457,'各區加權風險人口'!$C$2:$T$13,15,0)*5.5)</f>
        <v>4.047885491</v>
      </c>
      <c r="R199" s="5">
        <f>if(VLOOKUP($B$2:$B$457,'各區加權風險人口'!$C$2:$T$13,16,0)=0,0,VLOOKUP($B$2:$B$457,'依個案研判日_台北市'!$C$2:$T$13,16,0)*'各里加權風險人口'!S199/VLOOKUP($B$2:$B$457,'各區加權風險人口'!$C$2:$T$13,16,0)*5.5)</f>
        <v>2.22633702</v>
      </c>
      <c r="S199" s="5">
        <f>if(VLOOKUP($B$2:$B$457,'各區加權風險人口'!$C$2:$T$13,17,0)=0,0,VLOOKUP($B$2:$B$457,'依個案研判日_台北市'!$C$2:$T$13,17,0)*'各里加權風險人口'!T199/VLOOKUP($B$2:$B$457,'各區加權風險人口'!$C$2:$T$13,17,0)*5.5)</f>
        <v>3.845491216</v>
      </c>
      <c r="T199" s="5">
        <f>if(VLOOKUP($B$2:$B$457,'各區加權風險人口'!$C$2:$T$13,18,0)=0,0,VLOOKUP($B$2:$B$457,'依個案研判日_台北市'!$C$2:$T$13,18,0)*'各里加權風險人口'!U199/VLOOKUP($B$2:$B$457,'各區加權風險人口'!$C$2:$T$13,18,0)*5.5)</f>
        <v>1.214365647</v>
      </c>
    </row>
    <row r="200">
      <c r="A200" s="3">
        <v>6.300005003E10</v>
      </c>
      <c r="B200" s="4" t="s">
        <v>176</v>
      </c>
      <c r="C200" s="4" t="s">
        <v>206</v>
      </c>
      <c r="D200" s="5">
        <f>if(VLOOKUP($B$2:$B$457,'各區加權風險人口'!$C$2:$T$13,2,0)=0,0,VLOOKUP($B$2:$B$457,'依個案研判日_台北市'!$C$2:$T$13,2,0)*'各里加權風險人口'!E200/VLOOKUP($B$2:$B$457,'各區加權風險人口'!$C$2:$T$13,2,0)*5.5)</f>
        <v>0</v>
      </c>
      <c r="E200" s="5">
        <f>if(VLOOKUP($B$2:$B$457,'各區加權風險人口'!$C$2:$T$13,3,0)=0,0,VLOOKUP($B$2:$B$457,'依個案研判日_台北市'!$C$2:$T$13,3,0)*'各里加權風險人口'!F200/VLOOKUP($B$2:$B$457,'各區加權風險人口'!$C$2:$T$13,3,0)*5.5)</f>
        <v>1.560252256</v>
      </c>
      <c r="F200" s="5">
        <f>if(VLOOKUP($B$2:$B$457,'各區加權風險人口'!$C$2:$T$13,4,0)=0,0,VLOOKUP($B$2:$B$457,'依個案研判日_台北市'!$C$2:$T$13,4,0)*'各里加權風險人口'!G200/VLOOKUP($B$2:$B$457,'各區加權風險人口'!$C$2:$T$13,4,0)*5.5)</f>
        <v>0.9361513536</v>
      </c>
      <c r="G200" s="5">
        <f>if(VLOOKUP($B$2:$B$457,'各區加權風險人口'!$C$2:$T$13,5,0)=0,0,VLOOKUP($B$2:$B$457,'依個案研判日_台北市'!$C$2:$T$13,5,0)*'各里加權風險人口'!H200/VLOOKUP($B$2:$B$457,'各區加權風險人口'!$C$2:$T$13,5,0)*5.5)</f>
        <v>2.808454061</v>
      </c>
      <c r="H200" s="5">
        <f>if(VLOOKUP($B$2:$B$457,'各區加權風險人口'!$C$2:$T$13,6,0)=0,0,VLOOKUP($B$2:$B$457,'依個案研判日_台北市'!$C$2:$T$13,6,0)*'各里加權風險人口'!I200/VLOOKUP($B$2:$B$457,'各區加權風險人口'!$C$2:$T$13,6,0)*5.5)</f>
        <v>1.872302707</v>
      </c>
      <c r="I200" s="5">
        <f>if(VLOOKUP($B$2:$B$457,'各區加權風險人口'!$C$2:$T$13,7,0)=0,0,VLOOKUP($B$2:$B$457,'依個案研判日_台北市'!$C$2:$T$13,7,0)*'各里加權風險人口'!J200/VLOOKUP($B$2:$B$457,'各區加權風險人口'!$C$2:$T$13,7,0)*5.5)</f>
        <v>0.6241009024</v>
      </c>
      <c r="J200" s="5">
        <f>if(VLOOKUP($B$2:$B$457,'各區加權風險人口'!$C$2:$T$13,8,0)=0,0,VLOOKUP($B$2:$B$457,'依個案研判日_台北市'!$C$2:$T$13,8,0)*'各里加權風險人口'!K200/VLOOKUP($B$2:$B$457,'各區加權風險人口'!$C$2:$T$13,8,0)*5.5)</f>
        <v>1.560252256</v>
      </c>
      <c r="K200" s="5">
        <f>if(VLOOKUP($B$2:$B$457,'各區加權風險人口'!$C$2:$T$13,9,0)=0,0,VLOOKUP($B$2:$B$457,'依個案研判日_台北市'!$C$2:$T$13,9,0)*'各里加權風險人口'!L200/VLOOKUP($B$2:$B$457,'各區加權風險人口'!$C$2:$T$13,9,0)*5.5)</f>
        <v>1.872302707</v>
      </c>
      <c r="L200" s="5">
        <f>if(VLOOKUP($B$2:$B$457,'各區加權風險人口'!$C$2:$T$13,10,0)=0,0,VLOOKUP($B$2:$B$457,'依個案研判日_台北市'!$C$2:$T$13,10,0)*'各里加權風險人口'!M200/VLOOKUP($B$2:$B$457,'各區加權風險人口'!$C$2:$T$13,10,0)*5.5)</f>
        <v>2.49640361</v>
      </c>
      <c r="M200" s="5">
        <f>if(VLOOKUP($B$2:$B$457,'各區加權風險人口'!$C$2:$T$13,11,0)=0,0,VLOOKUP($B$2:$B$457,'依個案研判日_台北市'!$C$2:$T$13,11,0)*'各里加權風險人口'!N200/VLOOKUP($B$2:$B$457,'各區加權風險人口'!$C$2:$T$13,11,0)*5.5)</f>
        <v>2.49640361</v>
      </c>
      <c r="N200" s="5">
        <f>if(VLOOKUP($B$2:$B$457,'各區加權風險人口'!$C$2:$T$13,12,0)=0,0,VLOOKUP($B$2:$B$457,'依個案研判日_台北市'!$C$2:$T$13,12,0)*'各里加權風險人口'!O200/VLOOKUP($B$2:$B$457,'各區加權風險人口'!$C$2:$T$13,12,0)*5.5)</f>
        <v>4.056655866</v>
      </c>
      <c r="O200" s="5">
        <f>if(VLOOKUP($B$2:$B$457,'各區加權風險人口'!$C$2:$T$13,13,0)=0,0,VLOOKUP($B$2:$B$457,'依個案研判日_台北市'!$C$2:$T$13,13,0)*'各里加權風險人口'!P200/VLOOKUP($B$2:$B$457,'各區加權風險人口'!$C$2:$T$13,13,0)*5.5)</f>
        <v>3.120504512</v>
      </c>
      <c r="P200" s="5">
        <f>if(VLOOKUP($B$2:$B$457,'各區加權風險人口'!$C$2:$T$13,14,0)=0,0,VLOOKUP($B$2:$B$457,'依個案研判日_台北市'!$C$2:$T$13,14,0)*'各里加權風險人口'!Q200/VLOOKUP($B$2:$B$457,'各區加權風險人口'!$C$2:$T$13,14,0)*5.5)</f>
        <v>7.80126128</v>
      </c>
      <c r="Q200" s="5">
        <f>if(VLOOKUP($B$2:$B$457,'各區加權風險人口'!$C$2:$T$13,15,0)=0,0,VLOOKUP($B$2:$B$457,'依個案研判日_台北市'!$C$2:$T$13,15,0)*'各里加權風險人口'!R200/VLOOKUP($B$2:$B$457,'各區加權風險人口'!$C$2:$T$13,15,0)*5.5)</f>
        <v>6.241009024</v>
      </c>
      <c r="R200" s="5">
        <f>if(VLOOKUP($B$2:$B$457,'各區加權風險人口'!$C$2:$T$13,16,0)=0,0,VLOOKUP($B$2:$B$457,'依個案研判日_台北市'!$C$2:$T$13,16,0)*'各里加權風險人口'!S200/VLOOKUP($B$2:$B$457,'各區加權風險人口'!$C$2:$T$13,16,0)*5.5)</f>
        <v>3.432554963</v>
      </c>
      <c r="S200" s="5">
        <f>if(VLOOKUP($B$2:$B$457,'各區加權風險人口'!$C$2:$T$13,17,0)=0,0,VLOOKUP($B$2:$B$457,'依個案研判日_台北市'!$C$2:$T$13,17,0)*'各里加權風險人口'!T200/VLOOKUP($B$2:$B$457,'各區加權風險人口'!$C$2:$T$13,17,0)*5.5)</f>
        <v>5.928958573</v>
      </c>
      <c r="T200" s="5">
        <f>if(VLOOKUP($B$2:$B$457,'各區加權風險人口'!$C$2:$T$13,18,0)=0,0,VLOOKUP($B$2:$B$457,'依個案研判日_台北市'!$C$2:$T$13,18,0)*'各里加權風險人口'!U200/VLOOKUP($B$2:$B$457,'各區加權風險人口'!$C$2:$T$13,18,0)*5.5)</f>
        <v>1.872302707</v>
      </c>
    </row>
    <row r="201">
      <c r="A201" s="3">
        <v>6.3000050031E10</v>
      </c>
      <c r="B201" s="4" t="s">
        <v>176</v>
      </c>
      <c r="C201" s="4" t="s">
        <v>207</v>
      </c>
      <c r="D201" s="5">
        <f>if(VLOOKUP($B$2:$B$457,'各區加權風險人口'!$C$2:$T$13,2,0)=0,0,VLOOKUP($B$2:$B$457,'依個案研判日_台北市'!$C$2:$T$13,2,0)*'各里加權風險人口'!E201/VLOOKUP($B$2:$B$457,'各區加權風險人口'!$C$2:$T$13,2,0)*5.5)</f>
        <v>0</v>
      </c>
      <c r="E201" s="5">
        <f>if(VLOOKUP($B$2:$B$457,'各區加權風險人口'!$C$2:$T$13,3,0)=0,0,VLOOKUP($B$2:$B$457,'依個案研判日_台北市'!$C$2:$T$13,3,0)*'各里加權風險人口'!F201/VLOOKUP($B$2:$B$457,'各區加權風險人口'!$C$2:$T$13,3,0)*5.5)</f>
        <v>1.714464435</v>
      </c>
      <c r="F201" s="5">
        <f>if(VLOOKUP($B$2:$B$457,'各區加權風險人口'!$C$2:$T$13,4,0)=0,0,VLOOKUP($B$2:$B$457,'依個案研判日_台北市'!$C$2:$T$13,4,0)*'各里加權風險人口'!G201/VLOOKUP($B$2:$B$457,'各區加權風險人口'!$C$2:$T$13,4,0)*5.5)</f>
        <v>1.028678661</v>
      </c>
      <c r="G201" s="5">
        <f>if(VLOOKUP($B$2:$B$457,'各區加權風險人口'!$C$2:$T$13,5,0)=0,0,VLOOKUP($B$2:$B$457,'依個案研判日_台北市'!$C$2:$T$13,5,0)*'各里加權風險人口'!H201/VLOOKUP($B$2:$B$457,'各區加權風險人口'!$C$2:$T$13,5,0)*5.5)</f>
        <v>3.086035983</v>
      </c>
      <c r="H201" s="5">
        <f>if(VLOOKUP($B$2:$B$457,'各區加權風險人口'!$C$2:$T$13,6,0)=0,0,VLOOKUP($B$2:$B$457,'依個案研判日_台北市'!$C$2:$T$13,6,0)*'各里加權風險人口'!I201/VLOOKUP($B$2:$B$457,'各區加權風險人口'!$C$2:$T$13,6,0)*5.5)</f>
        <v>2.057357322</v>
      </c>
      <c r="I201" s="5">
        <f>if(VLOOKUP($B$2:$B$457,'各區加權風險人口'!$C$2:$T$13,7,0)=0,0,VLOOKUP($B$2:$B$457,'依個案研判日_台北市'!$C$2:$T$13,7,0)*'各里加權風險人口'!J201/VLOOKUP($B$2:$B$457,'各區加權風險人口'!$C$2:$T$13,7,0)*5.5)</f>
        <v>0.6857857741</v>
      </c>
      <c r="J201" s="5">
        <f>if(VLOOKUP($B$2:$B$457,'各區加權風險人口'!$C$2:$T$13,8,0)=0,0,VLOOKUP($B$2:$B$457,'依個案研判日_台北市'!$C$2:$T$13,8,0)*'各里加權風險人口'!K201/VLOOKUP($B$2:$B$457,'各區加權風險人口'!$C$2:$T$13,8,0)*5.5)</f>
        <v>1.714464435</v>
      </c>
      <c r="K201" s="5">
        <f>if(VLOOKUP($B$2:$B$457,'各區加權風險人口'!$C$2:$T$13,9,0)=0,0,VLOOKUP($B$2:$B$457,'依個案研判日_台北市'!$C$2:$T$13,9,0)*'各里加權風險人口'!L201/VLOOKUP($B$2:$B$457,'各區加權風險人口'!$C$2:$T$13,9,0)*5.5)</f>
        <v>2.057357322</v>
      </c>
      <c r="L201" s="5">
        <f>if(VLOOKUP($B$2:$B$457,'各區加權風險人口'!$C$2:$T$13,10,0)=0,0,VLOOKUP($B$2:$B$457,'依個案研判日_台北市'!$C$2:$T$13,10,0)*'各里加權風險人口'!M201/VLOOKUP($B$2:$B$457,'各區加權風險人口'!$C$2:$T$13,10,0)*5.5)</f>
        <v>2.743143096</v>
      </c>
      <c r="M201" s="5">
        <f>if(VLOOKUP($B$2:$B$457,'各區加權風險人口'!$C$2:$T$13,11,0)=0,0,VLOOKUP($B$2:$B$457,'依個案研判日_台北市'!$C$2:$T$13,11,0)*'各里加權風險人口'!N201/VLOOKUP($B$2:$B$457,'各區加權風險人口'!$C$2:$T$13,11,0)*5.5)</f>
        <v>2.743143096</v>
      </c>
      <c r="N201" s="5">
        <f>if(VLOOKUP($B$2:$B$457,'各區加權風險人口'!$C$2:$T$13,12,0)=0,0,VLOOKUP($B$2:$B$457,'依個案研判日_台北市'!$C$2:$T$13,12,0)*'各里加權風險人口'!O201/VLOOKUP($B$2:$B$457,'各區加權風險人口'!$C$2:$T$13,12,0)*5.5)</f>
        <v>4.457607532</v>
      </c>
      <c r="O201" s="5">
        <f>if(VLOOKUP($B$2:$B$457,'各區加權風險人口'!$C$2:$T$13,13,0)=0,0,VLOOKUP($B$2:$B$457,'依個案研判日_台北市'!$C$2:$T$13,13,0)*'各里加權風險人口'!P201/VLOOKUP($B$2:$B$457,'各區加權風險人口'!$C$2:$T$13,13,0)*5.5)</f>
        <v>3.42892887</v>
      </c>
      <c r="P201" s="5">
        <f>if(VLOOKUP($B$2:$B$457,'各區加權風險人口'!$C$2:$T$13,14,0)=0,0,VLOOKUP($B$2:$B$457,'依個案研判日_台北市'!$C$2:$T$13,14,0)*'各里加權風險人口'!Q201/VLOOKUP($B$2:$B$457,'各區加權風險人口'!$C$2:$T$13,14,0)*5.5)</f>
        <v>8.572322176</v>
      </c>
      <c r="Q201" s="5">
        <f>if(VLOOKUP($B$2:$B$457,'各區加權風險人口'!$C$2:$T$13,15,0)=0,0,VLOOKUP($B$2:$B$457,'依個案研判日_台北市'!$C$2:$T$13,15,0)*'各里加權風險人口'!R201/VLOOKUP($B$2:$B$457,'各區加權風險人口'!$C$2:$T$13,15,0)*5.5)</f>
        <v>6.857857741</v>
      </c>
      <c r="R201" s="5">
        <f>if(VLOOKUP($B$2:$B$457,'各區加權風險人口'!$C$2:$T$13,16,0)=0,0,VLOOKUP($B$2:$B$457,'依個案研判日_台北市'!$C$2:$T$13,16,0)*'各里加權風險人口'!S201/VLOOKUP($B$2:$B$457,'各區加權風險人口'!$C$2:$T$13,16,0)*5.5)</f>
        <v>3.771821757</v>
      </c>
      <c r="S201" s="5">
        <f>if(VLOOKUP($B$2:$B$457,'各區加權風險人口'!$C$2:$T$13,17,0)=0,0,VLOOKUP($B$2:$B$457,'依個案研判日_台北市'!$C$2:$T$13,17,0)*'各里加權風險人口'!T201/VLOOKUP($B$2:$B$457,'各區加權風險人口'!$C$2:$T$13,17,0)*5.5)</f>
        <v>6.514964854</v>
      </c>
      <c r="T201" s="5">
        <f>if(VLOOKUP($B$2:$B$457,'各區加權風險人口'!$C$2:$T$13,18,0)=0,0,VLOOKUP($B$2:$B$457,'依個案研判日_台北市'!$C$2:$T$13,18,0)*'各里加權風險人口'!U201/VLOOKUP($B$2:$B$457,'各區加權風險人口'!$C$2:$T$13,18,0)*5.5)</f>
        <v>2.057357322</v>
      </c>
    </row>
    <row r="202">
      <c r="A202" s="3">
        <v>6.3000060001E10</v>
      </c>
      <c r="B202" s="4" t="s">
        <v>208</v>
      </c>
      <c r="C202" s="4" t="s">
        <v>209</v>
      </c>
      <c r="D202" s="5">
        <f>if(VLOOKUP($B$2:$B$457,'各區加權風險人口'!$C$2:$T$13,2,0)=0,0,VLOOKUP($B$2:$B$457,'依個案研判日_台北市'!$C$2:$T$13,2,0)*'各里加權風險人口'!E202/VLOOKUP($B$2:$B$457,'各區加權風險人口'!$C$2:$T$13,2,0)*5.5)</f>
        <v>0</v>
      </c>
      <c r="E202" s="5">
        <f>if(VLOOKUP($B$2:$B$457,'各區加權風險人口'!$C$2:$T$13,3,0)=0,0,VLOOKUP($B$2:$B$457,'依個案研判日_台北市'!$C$2:$T$13,3,0)*'各里加權風險人口'!F202/VLOOKUP($B$2:$B$457,'各區加權風險人口'!$C$2:$T$13,3,0)*5.5)</f>
        <v>0.4692082769</v>
      </c>
      <c r="F202" s="5">
        <f>if(VLOOKUP($B$2:$B$457,'各區加權風險人口'!$C$2:$T$13,4,0)=0,0,VLOOKUP($B$2:$B$457,'依個案研判日_台北市'!$C$2:$T$13,4,0)*'各里加權風險人口'!G202/VLOOKUP($B$2:$B$457,'各區加權風險人口'!$C$2:$T$13,4,0)*5.5)</f>
        <v>0.1173020692</v>
      </c>
      <c r="G202" s="5">
        <f>if(VLOOKUP($B$2:$B$457,'各區加權風險人口'!$C$2:$T$13,5,0)=0,0,VLOOKUP($B$2:$B$457,'依個案研判日_台北市'!$C$2:$T$13,5,0)*'各里加權風險人口'!H202/VLOOKUP($B$2:$B$457,'各區加權風險人口'!$C$2:$T$13,5,0)*5.5)</f>
        <v>1.173020692</v>
      </c>
      <c r="H202" s="5">
        <f>if(VLOOKUP($B$2:$B$457,'各區加權風險人口'!$C$2:$T$13,6,0)=0,0,VLOOKUP($B$2:$B$457,'依個案研判日_台北市'!$C$2:$T$13,6,0)*'各里加權風險人口'!I202/VLOOKUP($B$2:$B$457,'各區加權風險人口'!$C$2:$T$13,6,0)*5.5)</f>
        <v>1.055718623</v>
      </c>
      <c r="I202" s="5">
        <f>if(VLOOKUP($B$2:$B$457,'各區加權風險人口'!$C$2:$T$13,7,0)=0,0,VLOOKUP($B$2:$B$457,'依個案研判日_台北市'!$C$2:$T$13,7,0)*'各里加權風險人口'!J202/VLOOKUP($B$2:$B$457,'各區加權風險人口'!$C$2:$T$13,7,0)*5.5)</f>
        <v>0.1173020692</v>
      </c>
      <c r="J202" s="5">
        <f>if(VLOOKUP($B$2:$B$457,'各區加權風險人口'!$C$2:$T$13,8,0)=0,0,VLOOKUP($B$2:$B$457,'依個案研判日_台北市'!$C$2:$T$13,8,0)*'各里加權風險人口'!K202/VLOOKUP($B$2:$B$457,'各區加權風險人口'!$C$2:$T$13,8,0)*5.5)</f>
        <v>0.2346041385</v>
      </c>
      <c r="K202" s="5">
        <f>if(VLOOKUP($B$2:$B$457,'各區加權風險人口'!$C$2:$T$13,9,0)=0,0,VLOOKUP($B$2:$B$457,'依個案研判日_台北市'!$C$2:$T$13,9,0)*'各里加權風險人口'!L202/VLOOKUP($B$2:$B$457,'各區加權風險人口'!$C$2:$T$13,9,0)*5.5)</f>
        <v>1.407624831</v>
      </c>
      <c r="L202" s="5">
        <f>if(VLOOKUP($B$2:$B$457,'各區加權風險人口'!$C$2:$T$13,10,0)=0,0,VLOOKUP($B$2:$B$457,'依個案研判日_台北市'!$C$2:$T$13,10,0)*'各里加權風險人口'!M202/VLOOKUP($B$2:$B$457,'各區加權風險人口'!$C$2:$T$13,10,0)*5.5)</f>
        <v>0.8211144846</v>
      </c>
      <c r="M202" s="5">
        <f>if(VLOOKUP($B$2:$B$457,'各區加權風險人口'!$C$2:$T$13,11,0)=0,0,VLOOKUP($B$2:$B$457,'依個案研判日_台北市'!$C$2:$T$13,11,0)*'各里加權風險人口'!N202/VLOOKUP($B$2:$B$457,'各區加權風險人口'!$C$2:$T$13,11,0)*5.5)</f>
        <v>0</v>
      </c>
      <c r="N202" s="5">
        <f>if(VLOOKUP($B$2:$B$457,'各區加權風險人口'!$C$2:$T$13,12,0)=0,0,VLOOKUP($B$2:$B$457,'依個案研判日_台北市'!$C$2:$T$13,12,0)*'各里加權風險人口'!O202/VLOOKUP($B$2:$B$457,'各區加權風險人口'!$C$2:$T$13,12,0)*5.5)</f>
        <v>1.055718623</v>
      </c>
      <c r="O202" s="5">
        <f>if(VLOOKUP($B$2:$B$457,'各區加權風險人口'!$C$2:$T$13,13,0)=0,0,VLOOKUP($B$2:$B$457,'依個案研判日_台北市'!$C$2:$T$13,13,0)*'各里加權風險人口'!P202/VLOOKUP($B$2:$B$457,'各區加權風險人口'!$C$2:$T$13,13,0)*5.5)</f>
        <v>0.8211144846</v>
      </c>
      <c r="P202" s="5">
        <f>if(VLOOKUP($B$2:$B$457,'各區加權風險人口'!$C$2:$T$13,14,0)=0,0,VLOOKUP($B$2:$B$457,'依個案研判日_台北市'!$C$2:$T$13,14,0)*'各里加權風險人口'!Q202/VLOOKUP($B$2:$B$457,'各區加權風險人口'!$C$2:$T$13,14,0)*5.5)</f>
        <v>2.346041385</v>
      </c>
      <c r="Q202" s="5">
        <f>if(VLOOKUP($B$2:$B$457,'各區加權風險人口'!$C$2:$T$13,15,0)=0,0,VLOOKUP($B$2:$B$457,'依個案研判日_台北市'!$C$2:$T$13,15,0)*'各里加權風險人口'!R202/VLOOKUP($B$2:$B$457,'各區加權風險人口'!$C$2:$T$13,15,0)*5.5)</f>
        <v>1.642228969</v>
      </c>
      <c r="R202" s="5">
        <f>if(VLOOKUP($B$2:$B$457,'各區加權風險人口'!$C$2:$T$13,16,0)=0,0,VLOOKUP($B$2:$B$457,'依個案研判日_台北市'!$C$2:$T$13,16,0)*'各里加權風險人口'!S202/VLOOKUP($B$2:$B$457,'各區加權風險人口'!$C$2:$T$13,16,0)*5.5)</f>
        <v>1.5249269</v>
      </c>
      <c r="S202" s="5">
        <f>if(VLOOKUP($B$2:$B$457,'各區加權風險人口'!$C$2:$T$13,17,0)=0,0,VLOOKUP($B$2:$B$457,'依個案研判日_台北市'!$C$2:$T$13,17,0)*'各里加權風險人口'!T202/VLOOKUP($B$2:$B$457,'各區加權風險人口'!$C$2:$T$13,17,0)*5.5)</f>
        <v>0.9384165539</v>
      </c>
      <c r="T202" s="5">
        <f>if(VLOOKUP($B$2:$B$457,'各區加權風險人口'!$C$2:$T$13,18,0)=0,0,VLOOKUP($B$2:$B$457,'依個案研判日_台北市'!$C$2:$T$13,18,0)*'各里加權風險人口'!U202/VLOOKUP($B$2:$B$457,'各區加權風險人口'!$C$2:$T$13,18,0)*5.5)</f>
        <v>0.2346041385</v>
      </c>
    </row>
    <row r="203">
      <c r="A203" s="3">
        <v>6.3000060002E10</v>
      </c>
      <c r="B203" s="4" t="s">
        <v>208</v>
      </c>
      <c r="C203" s="4" t="s">
        <v>210</v>
      </c>
      <c r="D203" s="5">
        <f>if(VLOOKUP($B$2:$B$457,'各區加權風險人口'!$C$2:$T$13,2,0)=0,0,VLOOKUP($B$2:$B$457,'依個案研判日_台北市'!$C$2:$T$13,2,0)*'各里加權風險人口'!E203/VLOOKUP($B$2:$B$457,'各區加權風險人口'!$C$2:$T$13,2,0)*5.5)</f>
        <v>0</v>
      </c>
      <c r="E203" s="5">
        <f>if(VLOOKUP($B$2:$B$457,'各區加權風險人口'!$C$2:$T$13,3,0)=0,0,VLOOKUP($B$2:$B$457,'依個案研判日_台北市'!$C$2:$T$13,3,0)*'各里加權風險人口'!F203/VLOOKUP($B$2:$B$457,'各區加權風險人口'!$C$2:$T$13,3,0)*5.5)</f>
        <v>0.5563036933</v>
      </c>
      <c r="F203" s="5">
        <f>if(VLOOKUP($B$2:$B$457,'各區加權風險人口'!$C$2:$T$13,4,0)=0,0,VLOOKUP($B$2:$B$457,'依個案研判日_台北市'!$C$2:$T$13,4,0)*'各里加權風險人口'!G203/VLOOKUP($B$2:$B$457,'各區加權風險人口'!$C$2:$T$13,4,0)*5.5)</f>
        <v>0.1390759233</v>
      </c>
      <c r="G203" s="5">
        <f>if(VLOOKUP($B$2:$B$457,'各區加權風險人口'!$C$2:$T$13,5,0)=0,0,VLOOKUP($B$2:$B$457,'依個案研判日_台北市'!$C$2:$T$13,5,0)*'各里加權風險人口'!H203/VLOOKUP($B$2:$B$457,'各區加權風險人口'!$C$2:$T$13,5,0)*5.5)</f>
        <v>1.390759233</v>
      </c>
      <c r="H203" s="5">
        <f>if(VLOOKUP($B$2:$B$457,'各區加權風險人口'!$C$2:$T$13,6,0)=0,0,VLOOKUP($B$2:$B$457,'依個案研判日_台北市'!$C$2:$T$13,6,0)*'各里加權風險人口'!I203/VLOOKUP($B$2:$B$457,'各區加權風險人口'!$C$2:$T$13,6,0)*5.5)</f>
        <v>1.25168331</v>
      </c>
      <c r="I203" s="5">
        <f>if(VLOOKUP($B$2:$B$457,'各區加權風險人口'!$C$2:$T$13,7,0)=0,0,VLOOKUP($B$2:$B$457,'依個案研判日_台北市'!$C$2:$T$13,7,0)*'各里加權風險人口'!J203/VLOOKUP($B$2:$B$457,'各區加權風險人口'!$C$2:$T$13,7,0)*5.5)</f>
        <v>0.1390759233</v>
      </c>
      <c r="J203" s="5">
        <f>if(VLOOKUP($B$2:$B$457,'各區加權風險人口'!$C$2:$T$13,8,0)=0,0,VLOOKUP($B$2:$B$457,'依個案研判日_台北市'!$C$2:$T$13,8,0)*'各里加權風險人口'!K203/VLOOKUP($B$2:$B$457,'各區加權風險人口'!$C$2:$T$13,8,0)*5.5)</f>
        <v>0.2781518467</v>
      </c>
      <c r="K203" s="5">
        <f>if(VLOOKUP($B$2:$B$457,'各區加權風險人口'!$C$2:$T$13,9,0)=0,0,VLOOKUP($B$2:$B$457,'依個案研判日_台北市'!$C$2:$T$13,9,0)*'各里加權風險人口'!L203/VLOOKUP($B$2:$B$457,'各區加權風險人口'!$C$2:$T$13,9,0)*5.5)</f>
        <v>1.66891108</v>
      </c>
      <c r="L203" s="5">
        <f>if(VLOOKUP($B$2:$B$457,'各區加權風險人口'!$C$2:$T$13,10,0)=0,0,VLOOKUP($B$2:$B$457,'依個案研判日_台北市'!$C$2:$T$13,10,0)*'各里加權風險人口'!M203/VLOOKUP($B$2:$B$457,'各區加權風險人口'!$C$2:$T$13,10,0)*5.5)</f>
        <v>0.9735314633</v>
      </c>
      <c r="M203" s="5">
        <f>if(VLOOKUP($B$2:$B$457,'各區加權風險人口'!$C$2:$T$13,11,0)=0,0,VLOOKUP($B$2:$B$457,'依個案研判日_台北市'!$C$2:$T$13,11,0)*'各里加權風險人口'!N203/VLOOKUP($B$2:$B$457,'各區加權風險人口'!$C$2:$T$13,11,0)*5.5)</f>
        <v>0</v>
      </c>
      <c r="N203" s="5">
        <f>if(VLOOKUP($B$2:$B$457,'各區加權風險人口'!$C$2:$T$13,12,0)=0,0,VLOOKUP($B$2:$B$457,'依個案研判日_台北市'!$C$2:$T$13,12,0)*'各里加權風險人口'!O203/VLOOKUP($B$2:$B$457,'各區加權風險人口'!$C$2:$T$13,12,0)*5.5)</f>
        <v>1.25168331</v>
      </c>
      <c r="O203" s="5">
        <f>if(VLOOKUP($B$2:$B$457,'各區加權風險人口'!$C$2:$T$13,13,0)=0,0,VLOOKUP($B$2:$B$457,'依個案研判日_台北市'!$C$2:$T$13,13,0)*'各里加權風險人口'!P203/VLOOKUP($B$2:$B$457,'各區加權風險人口'!$C$2:$T$13,13,0)*5.5)</f>
        <v>0.9735314633</v>
      </c>
      <c r="P203" s="5">
        <f>if(VLOOKUP($B$2:$B$457,'各區加權風險人口'!$C$2:$T$13,14,0)=0,0,VLOOKUP($B$2:$B$457,'依個案研判日_台北市'!$C$2:$T$13,14,0)*'各里加權風險人口'!Q203/VLOOKUP($B$2:$B$457,'各區加權風險人口'!$C$2:$T$13,14,0)*5.5)</f>
        <v>2.781518467</v>
      </c>
      <c r="Q203" s="5">
        <f>if(VLOOKUP($B$2:$B$457,'各區加權風險人口'!$C$2:$T$13,15,0)=0,0,VLOOKUP($B$2:$B$457,'依個案研判日_台北市'!$C$2:$T$13,15,0)*'各里加權風險人口'!R203/VLOOKUP($B$2:$B$457,'各區加權風險人口'!$C$2:$T$13,15,0)*5.5)</f>
        <v>1.947062927</v>
      </c>
      <c r="R203" s="5">
        <f>if(VLOOKUP($B$2:$B$457,'各區加權風險人口'!$C$2:$T$13,16,0)=0,0,VLOOKUP($B$2:$B$457,'依個案研判日_台北市'!$C$2:$T$13,16,0)*'各里加權風險人口'!S203/VLOOKUP($B$2:$B$457,'各區加權風險人口'!$C$2:$T$13,16,0)*5.5)</f>
        <v>1.807987003</v>
      </c>
      <c r="S203" s="5">
        <f>if(VLOOKUP($B$2:$B$457,'各區加權風險人口'!$C$2:$T$13,17,0)=0,0,VLOOKUP($B$2:$B$457,'依個案研判日_台北市'!$C$2:$T$13,17,0)*'各里加權風險人口'!T203/VLOOKUP($B$2:$B$457,'各區加權風險人口'!$C$2:$T$13,17,0)*5.5)</f>
        <v>1.112607387</v>
      </c>
      <c r="T203" s="5">
        <f>if(VLOOKUP($B$2:$B$457,'各區加權風險人口'!$C$2:$T$13,18,0)=0,0,VLOOKUP($B$2:$B$457,'依個案研判日_台北市'!$C$2:$T$13,18,0)*'各里加權風險人口'!U203/VLOOKUP($B$2:$B$457,'各區加權風險人口'!$C$2:$T$13,18,0)*5.5)</f>
        <v>0.2781518467</v>
      </c>
    </row>
    <row r="204">
      <c r="A204" s="3">
        <v>6.3000060003E10</v>
      </c>
      <c r="B204" s="4" t="s">
        <v>208</v>
      </c>
      <c r="C204" s="4" t="s">
        <v>211</v>
      </c>
      <c r="D204" s="5">
        <f>if(VLOOKUP($B$2:$B$457,'各區加權風險人口'!$C$2:$T$13,2,0)=0,0,VLOOKUP($B$2:$B$457,'依個案研判日_台北市'!$C$2:$T$13,2,0)*'各里加權風險人口'!E204/VLOOKUP($B$2:$B$457,'各區加權風險人口'!$C$2:$T$13,2,0)*5.5)</f>
        <v>0</v>
      </c>
      <c r="E204" s="5">
        <f>if(VLOOKUP($B$2:$B$457,'各區加權風險人口'!$C$2:$T$13,3,0)=0,0,VLOOKUP($B$2:$B$457,'依個案研判日_台北市'!$C$2:$T$13,3,0)*'各里加權風險人口'!F204/VLOOKUP($B$2:$B$457,'各區加權風險人口'!$C$2:$T$13,3,0)*5.5)</f>
        <v>0.8289714073</v>
      </c>
      <c r="F204" s="5">
        <f>if(VLOOKUP($B$2:$B$457,'各區加權風險人口'!$C$2:$T$13,4,0)=0,0,VLOOKUP($B$2:$B$457,'依個案研判日_台北市'!$C$2:$T$13,4,0)*'各里加權風險人口'!G204/VLOOKUP($B$2:$B$457,'各區加權風險人口'!$C$2:$T$13,4,0)*5.5)</f>
        <v>0.2072428518</v>
      </c>
      <c r="G204" s="5">
        <f>if(VLOOKUP($B$2:$B$457,'各區加權風險人口'!$C$2:$T$13,5,0)=0,0,VLOOKUP($B$2:$B$457,'依個案研判日_台北市'!$C$2:$T$13,5,0)*'各里加權風險人口'!H204/VLOOKUP($B$2:$B$457,'各區加權風險人口'!$C$2:$T$13,5,0)*5.5)</f>
        <v>2.072428518</v>
      </c>
      <c r="H204" s="5">
        <f>if(VLOOKUP($B$2:$B$457,'各區加權風險人口'!$C$2:$T$13,6,0)=0,0,VLOOKUP($B$2:$B$457,'依個案研判日_台北市'!$C$2:$T$13,6,0)*'各里加權風險人口'!I204/VLOOKUP($B$2:$B$457,'各區加權風險人口'!$C$2:$T$13,6,0)*5.5)</f>
        <v>1.865185666</v>
      </c>
      <c r="I204" s="5">
        <f>if(VLOOKUP($B$2:$B$457,'各區加權風險人口'!$C$2:$T$13,7,0)=0,0,VLOOKUP($B$2:$B$457,'依個案研判日_台北市'!$C$2:$T$13,7,0)*'各里加權風險人口'!J204/VLOOKUP($B$2:$B$457,'各區加權風險人口'!$C$2:$T$13,7,0)*5.5)</f>
        <v>0.2072428518</v>
      </c>
      <c r="J204" s="5">
        <f>if(VLOOKUP($B$2:$B$457,'各區加權風險人口'!$C$2:$T$13,8,0)=0,0,VLOOKUP($B$2:$B$457,'依個案研判日_台北市'!$C$2:$T$13,8,0)*'各里加權風險人口'!K204/VLOOKUP($B$2:$B$457,'各區加權風險人口'!$C$2:$T$13,8,0)*5.5)</f>
        <v>0.4144857036</v>
      </c>
      <c r="K204" s="5">
        <f>if(VLOOKUP($B$2:$B$457,'各區加權風險人口'!$C$2:$T$13,9,0)=0,0,VLOOKUP($B$2:$B$457,'依個案研判日_台北市'!$C$2:$T$13,9,0)*'各里加權風險人口'!L204/VLOOKUP($B$2:$B$457,'各區加權風險人口'!$C$2:$T$13,9,0)*5.5)</f>
        <v>2.486914222</v>
      </c>
      <c r="L204" s="5">
        <f>if(VLOOKUP($B$2:$B$457,'各區加權風險人口'!$C$2:$T$13,10,0)=0,0,VLOOKUP($B$2:$B$457,'依個案研判日_台北市'!$C$2:$T$13,10,0)*'各里加權風險人口'!M204/VLOOKUP($B$2:$B$457,'各區加權風險人口'!$C$2:$T$13,10,0)*5.5)</f>
        <v>1.450699963</v>
      </c>
      <c r="M204" s="5">
        <f>if(VLOOKUP($B$2:$B$457,'各區加權風險人口'!$C$2:$T$13,11,0)=0,0,VLOOKUP($B$2:$B$457,'依個案研判日_台北市'!$C$2:$T$13,11,0)*'各里加權風險人口'!N204/VLOOKUP($B$2:$B$457,'各區加權風險人口'!$C$2:$T$13,11,0)*5.5)</f>
        <v>0</v>
      </c>
      <c r="N204" s="5">
        <f>if(VLOOKUP($B$2:$B$457,'各區加權風險人口'!$C$2:$T$13,12,0)=0,0,VLOOKUP($B$2:$B$457,'依個案研判日_台北市'!$C$2:$T$13,12,0)*'各里加權風險人口'!O204/VLOOKUP($B$2:$B$457,'各區加權風險人口'!$C$2:$T$13,12,0)*5.5)</f>
        <v>1.865185666</v>
      </c>
      <c r="O204" s="5">
        <f>if(VLOOKUP($B$2:$B$457,'各區加權風險人口'!$C$2:$T$13,13,0)=0,0,VLOOKUP($B$2:$B$457,'依個案研判日_台北市'!$C$2:$T$13,13,0)*'各里加權風險人口'!P204/VLOOKUP($B$2:$B$457,'各區加權風險人口'!$C$2:$T$13,13,0)*5.5)</f>
        <v>1.450699963</v>
      </c>
      <c r="P204" s="5">
        <f>if(VLOOKUP($B$2:$B$457,'各區加權風險人口'!$C$2:$T$13,14,0)=0,0,VLOOKUP($B$2:$B$457,'依個案研判日_台北市'!$C$2:$T$13,14,0)*'各里加權風險人口'!Q204/VLOOKUP($B$2:$B$457,'各區加權風險人口'!$C$2:$T$13,14,0)*5.5)</f>
        <v>4.144857036</v>
      </c>
      <c r="Q204" s="5">
        <f>if(VLOOKUP($B$2:$B$457,'各區加權風險人口'!$C$2:$T$13,15,0)=0,0,VLOOKUP($B$2:$B$457,'依個案研判日_台北市'!$C$2:$T$13,15,0)*'各里加權風險人口'!R204/VLOOKUP($B$2:$B$457,'各區加權風險人口'!$C$2:$T$13,15,0)*5.5)</f>
        <v>2.901399926</v>
      </c>
      <c r="R204" s="5">
        <f>if(VLOOKUP($B$2:$B$457,'各區加權風險人口'!$C$2:$T$13,16,0)=0,0,VLOOKUP($B$2:$B$457,'依個案研判日_台北市'!$C$2:$T$13,16,0)*'各里加權風險人口'!S204/VLOOKUP($B$2:$B$457,'各區加權風險人口'!$C$2:$T$13,16,0)*5.5)</f>
        <v>2.694157074</v>
      </c>
      <c r="S204" s="5">
        <f>if(VLOOKUP($B$2:$B$457,'各區加權風險人口'!$C$2:$T$13,17,0)=0,0,VLOOKUP($B$2:$B$457,'依個案研判日_台北市'!$C$2:$T$13,17,0)*'各里加權風險人口'!T204/VLOOKUP($B$2:$B$457,'各區加權風險人口'!$C$2:$T$13,17,0)*5.5)</f>
        <v>1.657942815</v>
      </c>
      <c r="T204" s="5">
        <f>if(VLOOKUP($B$2:$B$457,'各區加權風險人口'!$C$2:$T$13,18,0)=0,0,VLOOKUP($B$2:$B$457,'依個案研判日_台北市'!$C$2:$T$13,18,0)*'各里加權風險人口'!U204/VLOOKUP($B$2:$B$457,'各區加權風險人口'!$C$2:$T$13,18,0)*5.5)</f>
        <v>0.4144857036</v>
      </c>
    </row>
    <row r="205">
      <c r="A205" s="3">
        <v>6.3000060004E10</v>
      </c>
      <c r="B205" s="4" t="s">
        <v>208</v>
      </c>
      <c r="C205" s="4" t="s">
        <v>212</v>
      </c>
      <c r="D205" s="5">
        <f>if(VLOOKUP($B$2:$B$457,'各區加權風險人口'!$C$2:$T$13,2,0)=0,0,VLOOKUP($B$2:$B$457,'依個案研判日_台北市'!$C$2:$T$13,2,0)*'各里加權風險人口'!E205/VLOOKUP($B$2:$B$457,'各區加權風險人口'!$C$2:$T$13,2,0)*5.5)</f>
        <v>0</v>
      </c>
      <c r="E205" s="5">
        <f>if(VLOOKUP($B$2:$B$457,'各區加權風險人口'!$C$2:$T$13,3,0)=0,0,VLOOKUP($B$2:$B$457,'依個案研判日_台北市'!$C$2:$T$13,3,0)*'各里加權風險人口'!F205/VLOOKUP($B$2:$B$457,'各區加權風險人口'!$C$2:$T$13,3,0)*5.5)</f>
        <v>0.6651575883</v>
      </c>
      <c r="F205" s="5">
        <f>if(VLOOKUP($B$2:$B$457,'各區加權風險人口'!$C$2:$T$13,4,0)=0,0,VLOOKUP($B$2:$B$457,'依個案研判日_台北市'!$C$2:$T$13,4,0)*'各里加權風險人口'!G205/VLOOKUP($B$2:$B$457,'各區加權風險人口'!$C$2:$T$13,4,0)*5.5)</f>
        <v>0.1662893971</v>
      </c>
      <c r="G205" s="5">
        <f>if(VLOOKUP($B$2:$B$457,'各區加權風險人口'!$C$2:$T$13,5,0)=0,0,VLOOKUP($B$2:$B$457,'依個案研判日_台北市'!$C$2:$T$13,5,0)*'各里加權風險人口'!H205/VLOOKUP($B$2:$B$457,'各區加權風險人口'!$C$2:$T$13,5,0)*5.5)</f>
        <v>1.662893971</v>
      </c>
      <c r="H205" s="5">
        <f>if(VLOOKUP($B$2:$B$457,'各區加權風險人口'!$C$2:$T$13,6,0)=0,0,VLOOKUP($B$2:$B$457,'依個案研判日_台北市'!$C$2:$T$13,6,0)*'各里加權風險人口'!I205/VLOOKUP($B$2:$B$457,'各區加權風險人口'!$C$2:$T$13,6,0)*5.5)</f>
        <v>1.496604574</v>
      </c>
      <c r="I205" s="5">
        <f>if(VLOOKUP($B$2:$B$457,'各區加權風險人口'!$C$2:$T$13,7,0)=0,0,VLOOKUP($B$2:$B$457,'依個案研判日_台北市'!$C$2:$T$13,7,0)*'各里加權風險人口'!J205/VLOOKUP($B$2:$B$457,'各區加權風險人口'!$C$2:$T$13,7,0)*5.5)</f>
        <v>0.1662893971</v>
      </c>
      <c r="J205" s="5">
        <f>if(VLOOKUP($B$2:$B$457,'各區加權風險人口'!$C$2:$T$13,8,0)=0,0,VLOOKUP($B$2:$B$457,'依個案研判日_台北市'!$C$2:$T$13,8,0)*'各里加權風險人口'!K205/VLOOKUP($B$2:$B$457,'各區加權風險人口'!$C$2:$T$13,8,0)*5.5)</f>
        <v>0.3325787942</v>
      </c>
      <c r="K205" s="5">
        <f>if(VLOOKUP($B$2:$B$457,'各區加權風險人口'!$C$2:$T$13,9,0)=0,0,VLOOKUP($B$2:$B$457,'依個案研判日_台北市'!$C$2:$T$13,9,0)*'各里加權風險人口'!L205/VLOOKUP($B$2:$B$457,'各區加權風險人口'!$C$2:$T$13,9,0)*5.5)</f>
        <v>1.995472765</v>
      </c>
      <c r="L205" s="5">
        <f>if(VLOOKUP($B$2:$B$457,'各區加權風險人口'!$C$2:$T$13,10,0)=0,0,VLOOKUP($B$2:$B$457,'依個案研判日_台北市'!$C$2:$T$13,10,0)*'各里加權風險人口'!M205/VLOOKUP($B$2:$B$457,'各區加權風險人口'!$C$2:$T$13,10,0)*5.5)</f>
        <v>1.16402578</v>
      </c>
      <c r="M205" s="5">
        <f>if(VLOOKUP($B$2:$B$457,'各區加權風險人口'!$C$2:$T$13,11,0)=0,0,VLOOKUP($B$2:$B$457,'依個案研判日_台北市'!$C$2:$T$13,11,0)*'各里加權風險人口'!N205/VLOOKUP($B$2:$B$457,'各區加權風險人口'!$C$2:$T$13,11,0)*5.5)</f>
        <v>0</v>
      </c>
      <c r="N205" s="5">
        <f>if(VLOOKUP($B$2:$B$457,'各區加權風險人口'!$C$2:$T$13,12,0)=0,0,VLOOKUP($B$2:$B$457,'依個案研判日_台北市'!$C$2:$T$13,12,0)*'各里加權風險人口'!O205/VLOOKUP($B$2:$B$457,'各區加權風險人口'!$C$2:$T$13,12,0)*5.5)</f>
        <v>1.496604574</v>
      </c>
      <c r="O205" s="5">
        <f>if(VLOOKUP($B$2:$B$457,'各區加權風險人口'!$C$2:$T$13,13,0)=0,0,VLOOKUP($B$2:$B$457,'依個案研判日_台北市'!$C$2:$T$13,13,0)*'各里加權風險人口'!P205/VLOOKUP($B$2:$B$457,'各區加權風險人口'!$C$2:$T$13,13,0)*5.5)</f>
        <v>1.16402578</v>
      </c>
      <c r="P205" s="5">
        <f>if(VLOOKUP($B$2:$B$457,'各區加權風險人口'!$C$2:$T$13,14,0)=0,0,VLOOKUP($B$2:$B$457,'依個案研判日_台北市'!$C$2:$T$13,14,0)*'各里加權風險人口'!Q205/VLOOKUP($B$2:$B$457,'各區加權風險人口'!$C$2:$T$13,14,0)*5.5)</f>
        <v>3.325787942</v>
      </c>
      <c r="Q205" s="5">
        <f>if(VLOOKUP($B$2:$B$457,'各區加權風險人口'!$C$2:$T$13,15,0)=0,0,VLOOKUP($B$2:$B$457,'依個案研判日_台北市'!$C$2:$T$13,15,0)*'各里加權風險人口'!R205/VLOOKUP($B$2:$B$457,'各區加權風險人口'!$C$2:$T$13,15,0)*5.5)</f>
        <v>2.328051559</v>
      </c>
      <c r="R205" s="5">
        <f>if(VLOOKUP($B$2:$B$457,'各區加權風險人口'!$C$2:$T$13,16,0)=0,0,VLOOKUP($B$2:$B$457,'依個案研判日_台北市'!$C$2:$T$13,16,0)*'各里加權風險人口'!S205/VLOOKUP($B$2:$B$457,'各區加權風險人口'!$C$2:$T$13,16,0)*5.5)</f>
        <v>2.161762162</v>
      </c>
      <c r="S205" s="5">
        <f>if(VLOOKUP($B$2:$B$457,'各區加權風險人口'!$C$2:$T$13,17,0)=0,0,VLOOKUP($B$2:$B$457,'依個案研判日_台北市'!$C$2:$T$13,17,0)*'各里加權風險人口'!T205/VLOOKUP($B$2:$B$457,'各區加權風險人口'!$C$2:$T$13,17,0)*5.5)</f>
        <v>1.330315177</v>
      </c>
      <c r="T205" s="5">
        <f>if(VLOOKUP($B$2:$B$457,'各區加權風險人口'!$C$2:$T$13,18,0)=0,0,VLOOKUP($B$2:$B$457,'依個案研判日_台北市'!$C$2:$T$13,18,0)*'各里加權風險人口'!U205/VLOOKUP($B$2:$B$457,'各區加權風險人口'!$C$2:$T$13,18,0)*5.5)</f>
        <v>0.3325787942</v>
      </c>
    </row>
    <row r="206">
      <c r="A206" s="3">
        <v>6.3000060005E10</v>
      </c>
      <c r="B206" s="4" t="s">
        <v>208</v>
      </c>
      <c r="C206" s="4" t="s">
        <v>213</v>
      </c>
      <c r="D206" s="5">
        <f>if(VLOOKUP($B$2:$B$457,'各區加權風險人口'!$C$2:$T$13,2,0)=0,0,VLOOKUP($B$2:$B$457,'依個案研判日_台北市'!$C$2:$T$13,2,0)*'各里加權風險人口'!E206/VLOOKUP($B$2:$B$457,'各區加權風險人口'!$C$2:$T$13,2,0)*5.5)</f>
        <v>0</v>
      </c>
      <c r="E206" s="5">
        <f>if(VLOOKUP($B$2:$B$457,'各區加權風險人口'!$C$2:$T$13,3,0)=0,0,VLOOKUP($B$2:$B$457,'依個案研判日_台北市'!$C$2:$T$13,3,0)*'各里加權風險人口'!F206/VLOOKUP($B$2:$B$457,'各區加權風險人口'!$C$2:$T$13,3,0)*5.5)</f>
        <v>0.9712760378</v>
      </c>
      <c r="F206" s="5">
        <f>if(VLOOKUP($B$2:$B$457,'各區加權風險人口'!$C$2:$T$13,4,0)=0,0,VLOOKUP($B$2:$B$457,'依個案研判日_台北市'!$C$2:$T$13,4,0)*'各里加權風險人口'!G206/VLOOKUP($B$2:$B$457,'各區加權風險人口'!$C$2:$T$13,4,0)*5.5)</f>
        <v>0.2428190095</v>
      </c>
      <c r="G206" s="5">
        <f>if(VLOOKUP($B$2:$B$457,'各區加權風險人口'!$C$2:$T$13,5,0)=0,0,VLOOKUP($B$2:$B$457,'依個案研判日_台北市'!$C$2:$T$13,5,0)*'各里加權風險人口'!H206/VLOOKUP($B$2:$B$457,'各區加權風險人口'!$C$2:$T$13,5,0)*5.5)</f>
        <v>2.428190095</v>
      </c>
      <c r="H206" s="5">
        <f>if(VLOOKUP($B$2:$B$457,'各區加權風險人口'!$C$2:$T$13,6,0)=0,0,VLOOKUP($B$2:$B$457,'依個案研判日_台北市'!$C$2:$T$13,6,0)*'各里加權風險人口'!I206/VLOOKUP($B$2:$B$457,'各區加權風險人口'!$C$2:$T$13,6,0)*5.5)</f>
        <v>2.185371085</v>
      </c>
      <c r="I206" s="5">
        <f>if(VLOOKUP($B$2:$B$457,'各區加權風險人口'!$C$2:$T$13,7,0)=0,0,VLOOKUP($B$2:$B$457,'依個案研判日_台北市'!$C$2:$T$13,7,0)*'各里加權風險人口'!J206/VLOOKUP($B$2:$B$457,'各區加權風險人口'!$C$2:$T$13,7,0)*5.5)</f>
        <v>0.2428190095</v>
      </c>
      <c r="J206" s="5">
        <f>if(VLOOKUP($B$2:$B$457,'各區加權風險人口'!$C$2:$T$13,8,0)=0,0,VLOOKUP($B$2:$B$457,'依個案研判日_台北市'!$C$2:$T$13,8,0)*'各里加權風險人口'!K206/VLOOKUP($B$2:$B$457,'各區加權風險人口'!$C$2:$T$13,8,0)*5.5)</f>
        <v>0.4856380189</v>
      </c>
      <c r="K206" s="5">
        <f>if(VLOOKUP($B$2:$B$457,'各區加權風險人口'!$C$2:$T$13,9,0)=0,0,VLOOKUP($B$2:$B$457,'依個案研判日_台北市'!$C$2:$T$13,9,0)*'各里加權風險人口'!L206/VLOOKUP($B$2:$B$457,'各區加權風險人口'!$C$2:$T$13,9,0)*5.5)</f>
        <v>2.913828114</v>
      </c>
      <c r="L206" s="5">
        <f>if(VLOOKUP($B$2:$B$457,'各區加權風險人口'!$C$2:$T$13,10,0)=0,0,VLOOKUP($B$2:$B$457,'依個案研判日_台北市'!$C$2:$T$13,10,0)*'各里加權風險人口'!M206/VLOOKUP($B$2:$B$457,'各區加權風險人口'!$C$2:$T$13,10,0)*5.5)</f>
        <v>1.699733066</v>
      </c>
      <c r="M206" s="5">
        <f>if(VLOOKUP($B$2:$B$457,'各區加權風險人口'!$C$2:$T$13,11,0)=0,0,VLOOKUP($B$2:$B$457,'依個案研判日_台北市'!$C$2:$T$13,11,0)*'各里加權風險人口'!N206/VLOOKUP($B$2:$B$457,'各區加權風險人口'!$C$2:$T$13,11,0)*5.5)</f>
        <v>0</v>
      </c>
      <c r="N206" s="5">
        <f>if(VLOOKUP($B$2:$B$457,'各區加權風險人口'!$C$2:$T$13,12,0)=0,0,VLOOKUP($B$2:$B$457,'依個案研判日_台北市'!$C$2:$T$13,12,0)*'各里加權風險人口'!O206/VLOOKUP($B$2:$B$457,'各區加權風險人口'!$C$2:$T$13,12,0)*5.5)</f>
        <v>2.185371085</v>
      </c>
      <c r="O206" s="5">
        <f>if(VLOOKUP($B$2:$B$457,'各區加權風險人口'!$C$2:$T$13,13,0)=0,0,VLOOKUP($B$2:$B$457,'依個案研判日_台北市'!$C$2:$T$13,13,0)*'各里加權風險人口'!P206/VLOOKUP($B$2:$B$457,'各區加權風險人口'!$C$2:$T$13,13,0)*5.5)</f>
        <v>1.699733066</v>
      </c>
      <c r="P206" s="5">
        <f>if(VLOOKUP($B$2:$B$457,'各區加權風險人口'!$C$2:$T$13,14,0)=0,0,VLOOKUP($B$2:$B$457,'依個案研判日_台北市'!$C$2:$T$13,14,0)*'各里加權風險人口'!Q206/VLOOKUP($B$2:$B$457,'各區加權風險人口'!$C$2:$T$13,14,0)*5.5)</f>
        <v>4.856380189</v>
      </c>
      <c r="Q206" s="5">
        <f>if(VLOOKUP($B$2:$B$457,'各區加權風險人口'!$C$2:$T$13,15,0)=0,0,VLOOKUP($B$2:$B$457,'依個案研判日_台北市'!$C$2:$T$13,15,0)*'各里加權風險人口'!R206/VLOOKUP($B$2:$B$457,'各區加權風險人口'!$C$2:$T$13,15,0)*5.5)</f>
        <v>3.399466132</v>
      </c>
      <c r="R206" s="5">
        <f>if(VLOOKUP($B$2:$B$457,'各區加權風險人口'!$C$2:$T$13,16,0)=0,0,VLOOKUP($B$2:$B$457,'依個案研判日_台北市'!$C$2:$T$13,16,0)*'各里加權風險人口'!S206/VLOOKUP($B$2:$B$457,'各區加權風險人口'!$C$2:$T$13,16,0)*5.5)</f>
        <v>3.156647123</v>
      </c>
      <c r="S206" s="5">
        <f>if(VLOOKUP($B$2:$B$457,'各區加權風險人口'!$C$2:$T$13,17,0)=0,0,VLOOKUP($B$2:$B$457,'依個案研判日_台北市'!$C$2:$T$13,17,0)*'各里加權風險人口'!T206/VLOOKUP($B$2:$B$457,'各區加權風險人口'!$C$2:$T$13,17,0)*5.5)</f>
        <v>1.942552076</v>
      </c>
      <c r="T206" s="5">
        <f>if(VLOOKUP($B$2:$B$457,'各區加權風險人口'!$C$2:$T$13,18,0)=0,0,VLOOKUP($B$2:$B$457,'依個案研判日_台北市'!$C$2:$T$13,18,0)*'各里加權風險人口'!U206/VLOOKUP($B$2:$B$457,'各區加權風險人口'!$C$2:$T$13,18,0)*5.5)</f>
        <v>0.4856380189</v>
      </c>
    </row>
    <row r="207">
      <c r="A207" s="3">
        <v>6.3000060006E10</v>
      </c>
      <c r="B207" s="4" t="s">
        <v>208</v>
      </c>
      <c r="C207" s="4" t="s">
        <v>214</v>
      </c>
      <c r="D207" s="5">
        <f>if(VLOOKUP($B$2:$B$457,'各區加權風險人口'!$C$2:$T$13,2,0)=0,0,VLOOKUP($B$2:$B$457,'依個案研判日_台北市'!$C$2:$T$13,2,0)*'各里加權風險人口'!E207/VLOOKUP($B$2:$B$457,'各區加權風險人口'!$C$2:$T$13,2,0)*5.5)</f>
        <v>0</v>
      </c>
      <c r="E207" s="5">
        <f>if(VLOOKUP($B$2:$B$457,'各區加權風險人口'!$C$2:$T$13,3,0)=0,0,VLOOKUP($B$2:$B$457,'依個案研判日_台北市'!$C$2:$T$13,3,0)*'各里加權風險人口'!F207/VLOOKUP($B$2:$B$457,'各區加權風險人口'!$C$2:$T$13,3,0)*5.5)</f>
        <v>0.8061173344</v>
      </c>
      <c r="F207" s="5">
        <f>if(VLOOKUP($B$2:$B$457,'各區加權風險人口'!$C$2:$T$13,4,0)=0,0,VLOOKUP($B$2:$B$457,'依個案研判日_台北市'!$C$2:$T$13,4,0)*'各里加權風險人口'!G207/VLOOKUP($B$2:$B$457,'各區加權風險人口'!$C$2:$T$13,4,0)*5.5)</f>
        <v>0.2015293336</v>
      </c>
      <c r="G207" s="5">
        <f>if(VLOOKUP($B$2:$B$457,'各區加權風險人口'!$C$2:$T$13,5,0)=0,0,VLOOKUP($B$2:$B$457,'依個案研判日_台北市'!$C$2:$T$13,5,0)*'各里加權風險人口'!H207/VLOOKUP($B$2:$B$457,'各區加權風險人口'!$C$2:$T$13,5,0)*5.5)</f>
        <v>2.015293336</v>
      </c>
      <c r="H207" s="5">
        <f>if(VLOOKUP($B$2:$B$457,'各區加權風險人口'!$C$2:$T$13,6,0)=0,0,VLOOKUP($B$2:$B$457,'依個案研判日_台北市'!$C$2:$T$13,6,0)*'各里加權風險人口'!I207/VLOOKUP($B$2:$B$457,'各區加權風險人口'!$C$2:$T$13,6,0)*5.5)</f>
        <v>1.813764002</v>
      </c>
      <c r="I207" s="5">
        <f>if(VLOOKUP($B$2:$B$457,'各區加權風險人口'!$C$2:$T$13,7,0)=0,0,VLOOKUP($B$2:$B$457,'依個案研判日_台北市'!$C$2:$T$13,7,0)*'各里加權風險人口'!J207/VLOOKUP($B$2:$B$457,'各區加權風險人口'!$C$2:$T$13,7,0)*5.5)</f>
        <v>0.2015293336</v>
      </c>
      <c r="J207" s="5">
        <f>if(VLOOKUP($B$2:$B$457,'各區加權風險人口'!$C$2:$T$13,8,0)=0,0,VLOOKUP($B$2:$B$457,'依個案研判日_台北市'!$C$2:$T$13,8,0)*'各里加權風險人口'!K207/VLOOKUP($B$2:$B$457,'各區加權風險人口'!$C$2:$T$13,8,0)*5.5)</f>
        <v>0.4030586672</v>
      </c>
      <c r="K207" s="5">
        <f>if(VLOOKUP($B$2:$B$457,'各區加權風險人口'!$C$2:$T$13,9,0)=0,0,VLOOKUP($B$2:$B$457,'依個案研判日_台北市'!$C$2:$T$13,9,0)*'各里加權風險人口'!L207/VLOOKUP($B$2:$B$457,'各區加權風險人口'!$C$2:$T$13,9,0)*5.5)</f>
        <v>2.418352003</v>
      </c>
      <c r="L207" s="5">
        <f>if(VLOOKUP($B$2:$B$457,'各區加權風險人口'!$C$2:$T$13,10,0)=0,0,VLOOKUP($B$2:$B$457,'依個案研判日_台北市'!$C$2:$T$13,10,0)*'各里加權風險人口'!M207/VLOOKUP($B$2:$B$457,'各區加權風險人口'!$C$2:$T$13,10,0)*5.5)</f>
        <v>1.410705335</v>
      </c>
      <c r="M207" s="5">
        <f>if(VLOOKUP($B$2:$B$457,'各區加權風險人口'!$C$2:$T$13,11,0)=0,0,VLOOKUP($B$2:$B$457,'依個案研判日_台北市'!$C$2:$T$13,11,0)*'各里加權風險人口'!N207/VLOOKUP($B$2:$B$457,'各區加權風險人口'!$C$2:$T$13,11,0)*5.5)</f>
        <v>0</v>
      </c>
      <c r="N207" s="5">
        <f>if(VLOOKUP($B$2:$B$457,'各區加權風險人口'!$C$2:$T$13,12,0)=0,0,VLOOKUP($B$2:$B$457,'依個案研判日_台北市'!$C$2:$T$13,12,0)*'各里加權風險人口'!O207/VLOOKUP($B$2:$B$457,'各區加權風險人口'!$C$2:$T$13,12,0)*5.5)</f>
        <v>1.813764002</v>
      </c>
      <c r="O207" s="5">
        <f>if(VLOOKUP($B$2:$B$457,'各區加權風險人口'!$C$2:$T$13,13,0)=0,0,VLOOKUP($B$2:$B$457,'依個案研判日_台北市'!$C$2:$T$13,13,0)*'各里加權風險人口'!P207/VLOOKUP($B$2:$B$457,'各區加權風險人口'!$C$2:$T$13,13,0)*5.5)</f>
        <v>1.410705335</v>
      </c>
      <c r="P207" s="5">
        <f>if(VLOOKUP($B$2:$B$457,'各區加權風險人口'!$C$2:$T$13,14,0)=0,0,VLOOKUP($B$2:$B$457,'依個案研判日_台北市'!$C$2:$T$13,14,0)*'各里加權風險人口'!Q207/VLOOKUP($B$2:$B$457,'各區加權風險人口'!$C$2:$T$13,14,0)*5.5)</f>
        <v>4.030586672</v>
      </c>
      <c r="Q207" s="5">
        <f>if(VLOOKUP($B$2:$B$457,'各區加權風險人口'!$C$2:$T$13,15,0)=0,0,VLOOKUP($B$2:$B$457,'依個案研判日_台北市'!$C$2:$T$13,15,0)*'各里加權風險人口'!R207/VLOOKUP($B$2:$B$457,'各區加權風險人口'!$C$2:$T$13,15,0)*5.5)</f>
        <v>2.82141067</v>
      </c>
      <c r="R207" s="5">
        <f>if(VLOOKUP($B$2:$B$457,'各區加權風險人口'!$C$2:$T$13,16,0)=0,0,VLOOKUP($B$2:$B$457,'依個案研判日_台北市'!$C$2:$T$13,16,0)*'各里加權風險人口'!S207/VLOOKUP($B$2:$B$457,'各區加權風險人口'!$C$2:$T$13,16,0)*5.5)</f>
        <v>2.619881337</v>
      </c>
      <c r="S207" s="5">
        <f>if(VLOOKUP($B$2:$B$457,'各區加權風險人口'!$C$2:$T$13,17,0)=0,0,VLOOKUP($B$2:$B$457,'依個案研判日_台北市'!$C$2:$T$13,17,0)*'各里加權風險人口'!T207/VLOOKUP($B$2:$B$457,'各區加權風險人口'!$C$2:$T$13,17,0)*5.5)</f>
        <v>1.612234669</v>
      </c>
      <c r="T207" s="5">
        <f>if(VLOOKUP($B$2:$B$457,'各區加權風險人口'!$C$2:$T$13,18,0)=0,0,VLOOKUP($B$2:$B$457,'依個案研判日_台北市'!$C$2:$T$13,18,0)*'各里加權風險人口'!U207/VLOOKUP($B$2:$B$457,'各區加權風險人口'!$C$2:$T$13,18,0)*5.5)</f>
        <v>0.4030586672</v>
      </c>
    </row>
    <row r="208">
      <c r="A208" s="3">
        <v>6.3000060007E10</v>
      </c>
      <c r="B208" s="4" t="s">
        <v>208</v>
      </c>
      <c r="C208" s="4" t="s">
        <v>215</v>
      </c>
      <c r="D208" s="5">
        <f>if(VLOOKUP($B$2:$B$457,'各區加權風險人口'!$C$2:$T$13,2,0)=0,0,VLOOKUP($B$2:$B$457,'依個案研判日_台北市'!$C$2:$T$13,2,0)*'各里加權風險人口'!E208/VLOOKUP($B$2:$B$457,'各區加權風險人口'!$C$2:$T$13,2,0)*5.5)</f>
        <v>0</v>
      </c>
      <c r="E208" s="5">
        <f>if(VLOOKUP($B$2:$B$457,'各區加權風險人口'!$C$2:$T$13,3,0)=0,0,VLOOKUP($B$2:$B$457,'依個案研判日_台北市'!$C$2:$T$13,3,0)*'各里加權風險人口'!F208/VLOOKUP($B$2:$B$457,'各區加權風險人口'!$C$2:$T$13,3,0)*5.5)</f>
        <v>1.114681534</v>
      </c>
      <c r="F208" s="5">
        <f>if(VLOOKUP($B$2:$B$457,'各區加權風險人口'!$C$2:$T$13,4,0)=0,0,VLOOKUP($B$2:$B$457,'依個案研判日_台北市'!$C$2:$T$13,4,0)*'各里加權風險人口'!G208/VLOOKUP($B$2:$B$457,'各區加權風險人口'!$C$2:$T$13,4,0)*5.5)</f>
        <v>0.2786703835</v>
      </c>
      <c r="G208" s="5">
        <f>if(VLOOKUP($B$2:$B$457,'各區加權風險人口'!$C$2:$T$13,5,0)=0,0,VLOOKUP($B$2:$B$457,'依個案研判日_台北市'!$C$2:$T$13,5,0)*'各里加權風險人口'!H208/VLOOKUP($B$2:$B$457,'各區加權風險人口'!$C$2:$T$13,5,0)*5.5)</f>
        <v>2.786703835</v>
      </c>
      <c r="H208" s="5">
        <f>if(VLOOKUP($B$2:$B$457,'各區加權風險人口'!$C$2:$T$13,6,0)=0,0,VLOOKUP($B$2:$B$457,'依個案研判日_台北市'!$C$2:$T$13,6,0)*'各里加權風險人口'!I208/VLOOKUP($B$2:$B$457,'各區加權風險人口'!$C$2:$T$13,6,0)*5.5)</f>
        <v>2.508033452</v>
      </c>
      <c r="I208" s="5">
        <f>if(VLOOKUP($B$2:$B$457,'各區加權風險人口'!$C$2:$T$13,7,0)=0,0,VLOOKUP($B$2:$B$457,'依個案研判日_台北市'!$C$2:$T$13,7,0)*'各里加權風險人口'!J208/VLOOKUP($B$2:$B$457,'各區加權風險人口'!$C$2:$T$13,7,0)*5.5)</f>
        <v>0.2786703835</v>
      </c>
      <c r="J208" s="5">
        <f>if(VLOOKUP($B$2:$B$457,'各區加權風險人口'!$C$2:$T$13,8,0)=0,0,VLOOKUP($B$2:$B$457,'依個案研判日_台北市'!$C$2:$T$13,8,0)*'各里加權風險人口'!K208/VLOOKUP($B$2:$B$457,'各區加權風險人口'!$C$2:$T$13,8,0)*5.5)</f>
        <v>0.557340767</v>
      </c>
      <c r="K208" s="5">
        <f>if(VLOOKUP($B$2:$B$457,'各區加權風險人口'!$C$2:$T$13,9,0)=0,0,VLOOKUP($B$2:$B$457,'依個案研判日_台北市'!$C$2:$T$13,9,0)*'各里加權風險人口'!L208/VLOOKUP($B$2:$B$457,'各區加權風險人口'!$C$2:$T$13,9,0)*5.5)</f>
        <v>3.344044602</v>
      </c>
      <c r="L208" s="5">
        <f>if(VLOOKUP($B$2:$B$457,'各區加權風險人口'!$C$2:$T$13,10,0)=0,0,VLOOKUP($B$2:$B$457,'依個案研判日_台北市'!$C$2:$T$13,10,0)*'各里加權風險人口'!M208/VLOOKUP($B$2:$B$457,'各區加權風險人口'!$C$2:$T$13,10,0)*5.5)</f>
        <v>1.950692685</v>
      </c>
      <c r="M208" s="5">
        <f>if(VLOOKUP($B$2:$B$457,'各區加權風險人口'!$C$2:$T$13,11,0)=0,0,VLOOKUP($B$2:$B$457,'依個案研判日_台北市'!$C$2:$T$13,11,0)*'各里加權風險人口'!N208/VLOOKUP($B$2:$B$457,'各區加權風險人口'!$C$2:$T$13,11,0)*5.5)</f>
        <v>0</v>
      </c>
      <c r="N208" s="5">
        <f>if(VLOOKUP($B$2:$B$457,'各區加權風險人口'!$C$2:$T$13,12,0)=0,0,VLOOKUP($B$2:$B$457,'依個案研判日_台北市'!$C$2:$T$13,12,0)*'各里加權風險人口'!O208/VLOOKUP($B$2:$B$457,'各區加權風險人口'!$C$2:$T$13,12,0)*5.5)</f>
        <v>2.508033452</v>
      </c>
      <c r="O208" s="5">
        <f>if(VLOOKUP($B$2:$B$457,'各區加權風險人口'!$C$2:$T$13,13,0)=0,0,VLOOKUP($B$2:$B$457,'依個案研判日_台北市'!$C$2:$T$13,13,0)*'各里加權風險人口'!P208/VLOOKUP($B$2:$B$457,'各區加權風險人口'!$C$2:$T$13,13,0)*5.5)</f>
        <v>1.950692685</v>
      </c>
      <c r="P208" s="5">
        <f>if(VLOOKUP($B$2:$B$457,'各區加權風險人口'!$C$2:$T$13,14,0)=0,0,VLOOKUP($B$2:$B$457,'依個案研判日_台北市'!$C$2:$T$13,14,0)*'各里加權風險人口'!Q208/VLOOKUP($B$2:$B$457,'各區加權風險人口'!$C$2:$T$13,14,0)*5.5)</f>
        <v>5.57340767</v>
      </c>
      <c r="Q208" s="5">
        <f>if(VLOOKUP($B$2:$B$457,'各區加權風險人口'!$C$2:$T$13,15,0)=0,0,VLOOKUP($B$2:$B$457,'依個案研判日_台北市'!$C$2:$T$13,15,0)*'各里加權風險人口'!R208/VLOOKUP($B$2:$B$457,'各區加權風險人口'!$C$2:$T$13,15,0)*5.5)</f>
        <v>3.901385369</v>
      </c>
      <c r="R208" s="5">
        <f>if(VLOOKUP($B$2:$B$457,'各區加權風險人口'!$C$2:$T$13,16,0)=0,0,VLOOKUP($B$2:$B$457,'依個案研判日_台北市'!$C$2:$T$13,16,0)*'各里加權風險人口'!S208/VLOOKUP($B$2:$B$457,'各區加權風險人口'!$C$2:$T$13,16,0)*5.5)</f>
        <v>3.622714986</v>
      </c>
      <c r="S208" s="5">
        <f>if(VLOOKUP($B$2:$B$457,'各區加權風險人口'!$C$2:$T$13,17,0)=0,0,VLOOKUP($B$2:$B$457,'依個案研判日_台北市'!$C$2:$T$13,17,0)*'各里加權風險人口'!T208/VLOOKUP($B$2:$B$457,'各區加權風險人口'!$C$2:$T$13,17,0)*5.5)</f>
        <v>2.229363068</v>
      </c>
      <c r="T208" s="5">
        <f>if(VLOOKUP($B$2:$B$457,'各區加權風險人口'!$C$2:$T$13,18,0)=0,0,VLOOKUP($B$2:$B$457,'依個案研判日_台北市'!$C$2:$T$13,18,0)*'各里加權風險人口'!U208/VLOOKUP($B$2:$B$457,'各區加權風險人口'!$C$2:$T$13,18,0)*5.5)</f>
        <v>0.557340767</v>
      </c>
    </row>
    <row r="209">
      <c r="A209" s="3">
        <v>6.3000060008E10</v>
      </c>
      <c r="B209" s="4" t="s">
        <v>208</v>
      </c>
      <c r="C209" s="4" t="s">
        <v>216</v>
      </c>
      <c r="D209" s="5">
        <f>if(VLOOKUP($B$2:$B$457,'各區加權風險人口'!$C$2:$T$13,2,0)=0,0,VLOOKUP($B$2:$B$457,'依個案研判日_台北市'!$C$2:$T$13,2,0)*'各里加權風險人口'!E209/VLOOKUP($B$2:$B$457,'各區加權風險人口'!$C$2:$T$13,2,0)*5.5)</f>
        <v>0</v>
      </c>
      <c r="E209" s="5">
        <f>if(VLOOKUP($B$2:$B$457,'各區加權風險人口'!$C$2:$T$13,3,0)=0,0,VLOOKUP($B$2:$B$457,'依個案研判日_台北市'!$C$2:$T$13,3,0)*'各里加權風險人口'!F209/VLOOKUP($B$2:$B$457,'各區加權風險人口'!$C$2:$T$13,3,0)*5.5)</f>
        <v>0.9089280659</v>
      </c>
      <c r="F209" s="5">
        <f>if(VLOOKUP($B$2:$B$457,'各區加權風險人口'!$C$2:$T$13,4,0)=0,0,VLOOKUP($B$2:$B$457,'依個案研判日_台北市'!$C$2:$T$13,4,0)*'各里加權風險人口'!G209/VLOOKUP($B$2:$B$457,'各區加權風險人口'!$C$2:$T$13,4,0)*5.5)</f>
        <v>0.2272320165</v>
      </c>
      <c r="G209" s="5">
        <f>if(VLOOKUP($B$2:$B$457,'各區加權風險人口'!$C$2:$T$13,5,0)=0,0,VLOOKUP($B$2:$B$457,'依個案研判日_台北市'!$C$2:$T$13,5,0)*'各里加權風險人口'!H209/VLOOKUP($B$2:$B$457,'各區加權風險人口'!$C$2:$T$13,5,0)*5.5)</f>
        <v>2.272320165</v>
      </c>
      <c r="H209" s="5">
        <f>if(VLOOKUP($B$2:$B$457,'各區加權風險人口'!$C$2:$T$13,6,0)=0,0,VLOOKUP($B$2:$B$457,'依個案研判日_台北市'!$C$2:$T$13,6,0)*'各里加權風險人口'!I209/VLOOKUP($B$2:$B$457,'各區加權風險人口'!$C$2:$T$13,6,0)*5.5)</f>
        <v>2.045088148</v>
      </c>
      <c r="I209" s="5">
        <f>if(VLOOKUP($B$2:$B$457,'各區加權風險人口'!$C$2:$T$13,7,0)=0,0,VLOOKUP($B$2:$B$457,'依個案研判日_台北市'!$C$2:$T$13,7,0)*'各里加權風險人口'!J209/VLOOKUP($B$2:$B$457,'各區加權風險人口'!$C$2:$T$13,7,0)*5.5)</f>
        <v>0.2272320165</v>
      </c>
      <c r="J209" s="5">
        <f>if(VLOOKUP($B$2:$B$457,'各區加權風險人口'!$C$2:$T$13,8,0)=0,0,VLOOKUP($B$2:$B$457,'依個案研判日_台北市'!$C$2:$T$13,8,0)*'各里加權風險人口'!K209/VLOOKUP($B$2:$B$457,'各區加權風險人口'!$C$2:$T$13,8,0)*5.5)</f>
        <v>0.4544640329</v>
      </c>
      <c r="K209" s="5">
        <f>if(VLOOKUP($B$2:$B$457,'各區加權風險人口'!$C$2:$T$13,9,0)=0,0,VLOOKUP($B$2:$B$457,'依個案研判日_台北市'!$C$2:$T$13,9,0)*'各里加權風險人口'!L209/VLOOKUP($B$2:$B$457,'各區加權風險人口'!$C$2:$T$13,9,0)*5.5)</f>
        <v>2.726784198</v>
      </c>
      <c r="L209" s="5">
        <f>if(VLOOKUP($B$2:$B$457,'各區加權風險人口'!$C$2:$T$13,10,0)=0,0,VLOOKUP($B$2:$B$457,'依個案研判日_台北市'!$C$2:$T$13,10,0)*'各里加權風險人口'!M209/VLOOKUP($B$2:$B$457,'各區加權風險人口'!$C$2:$T$13,10,0)*5.5)</f>
        <v>1.590624115</v>
      </c>
      <c r="M209" s="5">
        <f>if(VLOOKUP($B$2:$B$457,'各區加權風險人口'!$C$2:$T$13,11,0)=0,0,VLOOKUP($B$2:$B$457,'依個案研判日_台北市'!$C$2:$T$13,11,0)*'各里加權風險人口'!N209/VLOOKUP($B$2:$B$457,'各區加權風險人口'!$C$2:$T$13,11,0)*5.5)</f>
        <v>0</v>
      </c>
      <c r="N209" s="5">
        <f>if(VLOOKUP($B$2:$B$457,'各區加權風險人口'!$C$2:$T$13,12,0)=0,0,VLOOKUP($B$2:$B$457,'依個案研判日_台北市'!$C$2:$T$13,12,0)*'各里加權風險人口'!O209/VLOOKUP($B$2:$B$457,'各區加權風險人口'!$C$2:$T$13,12,0)*5.5)</f>
        <v>2.045088148</v>
      </c>
      <c r="O209" s="5">
        <f>if(VLOOKUP($B$2:$B$457,'各區加權風險人口'!$C$2:$T$13,13,0)=0,0,VLOOKUP($B$2:$B$457,'依個案研判日_台北市'!$C$2:$T$13,13,0)*'各里加權風險人口'!P209/VLOOKUP($B$2:$B$457,'各區加權風險人口'!$C$2:$T$13,13,0)*5.5)</f>
        <v>1.590624115</v>
      </c>
      <c r="P209" s="5">
        <f>if(VLOOKUP($B$2:$B$457,'各區加權風險人口'!$C$2:$T$13,14,0)=0,0,VLOOKUP($B$2:$B$457,'依個案研判日_台北市'!$C$2:$T$13,14,0)*'各里加權風險人口'!Q209/VLOOKUP($B$2:$B$457,'各區加權風險人口'!$C$2:$T$13,14,0)*5.5)</f>
        <v>4.544640329</v>
      </c>
      <c r="Q209" s="5">
        <f>if(VLOOKUP($B$2:$B$457,'各區加權風險人口'!$C$2:$T$13,15,0)=0,0,VLOOKUP($B$2:$B$457,'依個案研判日_台北市'!$C$2:$T$13,15,0)*'各里加權風險人口'!R209/VLOOKUP($B$2:$B$457,'各區加權風險人口'!$C$2:$T$13,15,0)*5.5)</f>
        <v>3.181248231</v>
      </c>
      <c r="R209" s="5">
        <f>if(VLOOKUP($B$2:$B$457,'各區加權風險人口'!$C$2:$T$13,16,0)=0,0,VLOOKUP($B$2:$B$457,'依個案研判日_台北市'!$C$2:$T$13,16,0)*'各里加權風險人口'!S209/VLOOKUP($B$2:$B$457,'各區加權風險人口'!$C$2:$T$13,16,0)*5.5)</f>
        <v>2.954016214</v>
      </c>
      <c r="S209" s="5">
        <f>if(VLOOKUP($B$2:$B$457,'各區加權風險人口'!$C$2:$T$13,17,0)=0,0,VLOOKUP($B$2:$B$457,'依個案研判日_台北市'!$C$2:$T$13,17,0)*'各里加權風險人口'!T209/VLOOKUP($B$2:$B$457,'各區加權風險人口'!$C$2:$T$13,17,0)*5.5)</f>
        <v>1.817856132</v>
      </c>
      <c r="T209" s="5">
        <f>if(VLOOKUP($B$2:$B$457,'各區加權風險人口'!$C$2:$T$13,18,0)=0,0,VLOOKUP($B$2:$B$457,'依個案研判日_台北市'!$C$2:$T$13,18,0)*'各里加權風險人口'!U209/VLOOKUP($B$2:$B$457,'各區加權風險人口'!$C$2:$T$13,18,0)*5.5)</f>
        <v>0.4544640329</v>
      </c>
    </row>
    <row r="210">
      <c r="A210" s="3">
        <v>6.3000060009E10</v>
      </c>
      <c r="B210" s="4" t="s">
        <v>208</v>
      </c>
      <c r="C210" s="4" t="s">
        <v>217</v>
      </c>
      <c r="D210" s="5">
        <f>if(VLOOKUP($B$2:$B$457,'各區加權風險人口'!$C$2:$T$13,2,0)=0,0,VLOOKUP($B$2:$B$457,'依個案研判日_台北市'!$C$2:$T$13,2,0)*'各里加權風險人口'!E210/VLOOKUP($B$2:$B$457,'各區加權風險人口'!$C$2:$T$13,2,0)*5.5)</f>
        <v>0</v>
      </c>
      <c r="E210" s="5">
        <f>if(VLOOKUP($B$2:$B$457,'各區加權風險人口'!$C$2:$T$13,3,0)=0,0,VLOOKUP($B$2:$B$457,'依個案研判日_台北市'!$C$2:$T$13,3,0)*'各里加權風險人口'!F210/VLOOKUP($B$2:$B$457,'各區加權風險人口'!$C$2:$T$13,3,0)*5.5)</f>
        <v>0.8019608045</v>
      </c>
      <c r="F210" s="5">
        <f>if(VLOOKUP($B$2:$B$457,'各區加權風險人口'!$C$2:$T$13,4,0)=0,0,VLOOKUP($B$2:$B$457,'依個案研判日_台北市'!$C$2:$T$13,4,0)*'各里加權風險人口'!G210/VLOOKUP($B$2:$B$457,'各區加權風險人口'!$C$2:$T$13,4,0)*5.5)</f>
        <v>0.2004902011</v>
      </c>
      <c r="G210" s="5">
        <f>if(VLOOKUP($B$2:$B$457,'各區加權風險人口'!$C$2:$T$13,5,0)=0,0,VLOOKUP($B$2:$B$457,'依個案研判日_台北市'!$C$2:$T$13,5,0)*'各里加權風險人口'!H210/VLOOKUP($B$2:$B$457,'各區加權風險人口'!$C$2:$T$13,5,0)*5.5)</f>
        <v>2.004902011</v>
      </c>
      <c r="H210" s="5">
        <f>if(VLOOKUP($B$2:$B$457,'各區加權風險人口'!$C$2:$T$13,6,0)=0,0,VLOOKUP($B$2:$B$457,'依個案研判日_台北市'!$C$2:$T$13,6,0)*'各里加權風險人口'!I210/VLOOKUP($B$2:$B$457,'各區加權風險人口'!$C$2:$T$13,6,0)*5.5)</f>
        <v>1.80441181</v>
      </c>
      <c r="I210" s="5">
        <f>if(VLOOKUP($B$2:$B$457,'各區加權風險人口'!$C$2:$T$13,7,0)=0,0,VLOOKUP($B$2:$B$457,'依個案研判日_台北市'!$C$2:$T$13,7,0)*'各里加權風險人口'!J210/VLOOKUP($B$2:$B$457,'各區加權風險人口'!$C$2:$T$13,7,0)*5.5)</f>
        <v>0.2004902011</v>
      </c>
      <c r="J210" s="5">
        <f>if(VLOOKUP($B$2:$B$457,'各區加權風險人口'!$C$2:$T$13,8,0)=0,0,VLOOKUP($B$2:$B$457,'依個案研判日_台北市'!$C$2:$T$13,8,0)*'各里加權風險人口'!K210/VLOOKUP($B$2:$B$457,'各區加權風險人口'!$C$2:$T$13,8,0)*5.5)</f>
        <v>0.4009804023</v>
      </c>
      <c r="K210" s="5">
        <f>if(VLOOKUP($B$2:$B$457,'各區加權風險人口'!$C$2:$T$13,9,0)=0,0,VLOOKUP($B$2:$B$457,'依個案研判日_台北市'!$C$2:$T$13,9,0)*'各里加權風險人口'!L210/VLOOKUP($B$2:$B$457,'各區加權風險人口'!$C$2:$T$13,9,0)*5.5)</f>
        <v>2.405882414</v>
      </c>
      <c r="L210" s="5">
        <f>if(VLOOKUP($B$2:$B$457,'各區加權風險人口'!$C$2:$T$13,10,0)=0,0,VLOOKUP($B$2:$B$457,'依個案研判日_台北市'!$C$2:$T$13,10,0)*'各里加權風險人口'!M210/VLOOKUP($B$2:$B$457,'各區加權風險人口'!$C$2:$T$13,10,0)*5.5)</f>
        <v>1.403431408</v>
      </c>
      <c r="M210" s="5">
        <f>if(VLOOKUP($B$2:$B$457,'各區加權風險人口'!$C$2:$T$13,11,0)=0,0,VLOOKUP($B$2:$B$457,'依個案研判日_台北市'!$C$2:$T$13,11,0)*'各里加權風險人口'!N210/VLOOKUP($B$2:$B$457,'各區加權風險人口'!$C$2:$T$13,11,0)*5.5)</f>
        <v>0</v>
      </c>
      <c r="N210" s="5">
        <f>if(VLOOKUP($B$2:$B$457,'各區加權風險人口'!$C$2:$T$13,12,0)=0,0,VLOOKUP($B$2:$B$457,'依個案研判日_台北市'!$C$2:$T$13,12,0)*'各里加權風險人口'!O210/VLOOKUP($B$2:$B$457,'各區加權風險人口'!$C$2:$T$13,12,0)*5.5)</f>
        <v>1.80441181</v>
      </c>
      <c r="O210" s="5">
        <f>if(VLOOKUP($B$2:$B$457,'各區加權風險人口'!$C$2:$T$13,13,0)=0,0,VLOOKUP($B$2:$B$457,'依個案研判日_台北市'!$C$2:$T$13,13,0)*'各里加權風險人口'!P210/VLOOKUP($B$2:$B$457,'各區加權風險人口'!$C$2:$T$13,13,0)*5.5)</f>
        <v>1.403431408</v>
      </c>
      <c r="P210" s="5">
        <f>if(VLOOKUP($B$2:$B$457,'各區加權風險人口'!$C$2:$T$13,14,0)=0,0,VLOOKUP($B$2:$B$457,'依個案研判日_台北市'!$C$2:$T$13,14,0)*'各里加權風險人口'!Q210/VLOOKUP($B$2:$B$457,'各區加權風險人口'!$C$2:$T$13,14,0)*5.5)</f>
        <v>4.009804023</v>
      </c>
      <c r="Q210" s="5">
        <f>if(VLOOKUP($B$2:$B$457,'各區加權風險人口'!$C$2:$T$13,15,0)=0,0,VLOOKUP($B$2:$B$457,'依個案研判日_台北市'!$C$2:$T$13,15,0)*'各里加權風險人口'!R210/VLOOKUP($B$2:$B$457,'各區加權風險人口'!$C$2:$T$13,15,0)*5.5)</f>
        <v>2.806862816</v>
      </c>
      <c r="R210" s="5">
        <f>if(VLOOKUP($B$2:$B$457,'各區加權風險人口'!$C$2:$T$13,16,0)=0,0,VLOOKUP($B$2:$B$457,'依個案研判日_台北市'!$C$2:$T$13,16,0)*'各里加權風險人口'!S210/VLOOKUP($B$2:$B$457,'各區加權風險人口'!$C$2:$T$13,16,0)*5.5)</f>
        <v>2.606372615</v>
      </c>
      <c r="S210" s="5">
        <f>if(VLOOKUP($B$2:$B$457,'各區加權風險人口'!$C$2:$T$13,17,0)=0,0,VLOOKUP($B$2:$B$457,'依個案研判日_台北市'!$C$2:$T$13,17,0)*'各里加權風險人口'!T210/VLOOKUP($B$2:$B$457,'各區加權風險人口'!$C$2:$T$13,17,0)*5.5)</f>
        <v>1.603921609</v>
      </c>
      <c r="T210" s="5">
        <f>if(VLOOKUP($B$2:$B$457,'各區加權風險人口'!$C$2:$T$13,18,0)=0,0,VLOOKUP($B$2:$B$457,'依個案研判日_台北市'!$C$2:$T$13,18,0)*'各里加權風險人口'!U210/VLOOKUP($B$2:$B$457,'各區加權風險人口'!$C$2:$T$13,18,0)*5.5)</f>
        <v>0.4009804023</v>
      </c>
    </row>
    <row r="211">
      <c r="A211" s="3">
        <v>6.300006001E10</v>
      </c>
      <c r="B211" s="4" t="s">
        <v>208</v>
      </c>
      <c r="C211" s="4" t="s">
        <v>218</v>
      </c>
      <c r="D211" s="5">
        <f>if(VLOOKUP($B$2:$B$457,'各區加權風險人口'!$C$2:$T$13,2,0)=0,0,VLOOKUP($B$2:$B$457,'依個案研判日_台北市'!$C$2:$T$13,2,0)*'各里加權風險人口'!E211/VLOOKUP($B$2:$B$457,'各區加權風險人口'!$C$2:$T$13,2,0)*5.5)</f>
        <v>0</v>
      </c>
      <c r="E211" s="5">
        <f>if(VLOOKUP($B$2:$B$457,'各區加權風險人口'!$C$2:$T$13,3,0)=0,0,VLOOKUP($B$2:$B$457,'依個案研判日_台北市'!$C$2:$T$13,3,0)*'各里加權風險人口'!F211/VLOOKUP($B$2:$B$457,'各區加權風險人口'!$C$2:$T$13,3,0)*5.5)</f>
        <v>0.808083319</v>
      </c>
      <c r="F211" s="5">
        <f>if(VLOOKUP($B$2:$B$457,'各區加權風險人口'!$C$2:$T$13,4,0)=0,0,VLOOKUP($B$2:$B$457,'依個案研判日_台北市'!$C$2:$T$13,4,0)*'各里加權風險人口'!G211/VLOOKUP($B$2:$B$457,'各區加權風險人口'!$C$2:$T$13,4,0)*5.5)</f>
        <v>0.2020208298</v>
      </c>
      <c r="G211" s="5">
        <f>if(VLOOKUP($B$2:$B$457,'各區加權風險人口'!$C$2:$T$13,5,0)=0,0,VLOOKUP($B$2:$B$457,'依個案研判日_台北市'!$C$2:$T$13,5,0)*'各里加權風險人口'!H211/VLOOKUP($B$2:$B$457,'各區加權風險人口'!$C$2:$T$13,5,0)*5.5)</f>
        <v>2.020208298</v>
      </c>
      <c r="H211" s="5">
        <f>if(VLOOKUP($B$2:$B$457,'各區加權風險人口'!$C$2:$T$13,6,0)=0,0,VLOOKUP($B$2:$B$457,'依個案研判日_台北市'!$C$2:$T$13,6,0)*'各里加權風險人口'!I211/VLOOKUP($B$2:$B$457,'各區加權風險人口'!$C$2:$T$13,6,0)*5.5)</f>
        <v>1.818187468</v>
      </c>
      <c r="I211" s="5">
        <f>if(VLOOKUP($B$2:$B$457,'各區加權風險人口'!$C$2:$T$13,7,0)=0,0,VLOOKUP($B$2:$B$457,'依個案研判日_台北市'!$C$2:$T$13,7,0)*'各里加權風險人口'!J211/VLOOKUP($B$2:$B$457,'各區加權風險人口'!$C$2:$T$13,7,0)*5.5)</f>
        <v>0.2020208298</v>
      </c>
      <c r="J211" s="5">
        <f>if(VLOOKUP($B$2:$B$457,'各區加權風險人口'!$C$2:$T$13,8,0)=0,0,VLOOKUP($B$2:$B$457,'依個案研判日_台北市'!$C$2:$T$13,8,0)*'各里加權風險人口'!K211/VLOOKUP($B$2:$B$457,'各區加權風險人口'!$C$2:$T$13,8,0)*5.5)</f>
        <v>0.4040416595</v>
      </c>
      <c r="K211" s="5">
        <f>if(VLOOKUP($B$2:$B$457,'各區加權風險人口'!$C$2:$T$13,9,0)=0,0,VLOOKUP($B$2:$B$457,'依個案研判日_台北市'!$C$2:$T$13,9,0)*'各里加權風險人口'!L211/VLOOKUP($B$2:$B$457,'各區加權風險人口'!$C$2:$T$13,9,0)*5.5)</f>
        <v>2.424249957</v>
      </c>
      <c r="L211" s="5">
        <f>if(VLOOKUP($B$2:$B$457,'各區加權風險人口'!$C$2:$T$13,10,0)=0,0,VLOOKUP($B$2:$B$457,'依個案研判日_台北市'!$C$2:$T$13,10,0)*'各里加權風險人口'!M211/VLOOKUP($B$2:$B$457,'各區加權風險人口'!$C$2:$T$13,10,0)*5.5)</f>
        <v>1.414145808</v>
      </c>
      <c r="M211" s="5">
        <f>if(VLOOKUP($B$2:$B$457,'各區加權風險人口'!$C$2:$T$13,11,0)=0,0,VLOOKUP($B$2:$B$457,'依個案研判日_台北市'!$C$2:$T$13,11,0)*'各里加權風險人口'!N211/VLOOKUP($B$2:$B$457,'各區加權風險人口'!$C$2:$T$13,11,0)*5.5)</f>
        <v>0</v>
      </c>
      <c r="N211" s="5">
        <f>if(VLOOKUP($B$2:$B$457,'各區加權風險人口'!$C$2:$T$13,12,0)=0,0,VLOOKUP($B$2:$B$457,'依個案研判日_台北市'!$C$2:$T$13,12,0)*'各里加權風險人口'!O211/VLOOKUP($B$2:$B$457,'各區加權風險人口'!$C$2:$T$13,12,0)*5.5)</f>
        <v>1.818187468</v>
      </c>
      <c r="O211" s="5">
        <f>if(VLOOKUP($B$2:$B$457,'各區加權風險人口'!$C$2:$T$13,13,0)=0,0,VLOOKUP($B$2:$B$457,'依個案研判日_台北市'!$C$2:$T$13,13,0)*'各里加權風險人口'!P211/VLOOKUP($B$2:$B$457,'各區加權風險人口'!$C$2:$T$13,13,0)*5.5)</f>
        <v>1.414145808</v>
      </c>
      <c r="P211" s="5">
        <f>if(VLOOKUP($B$2:$B$457,'各區加權風險人口'!$C$2:$T$13,14,0)=0,0,VLOOKUP($B$2:$B$457,'依個案研判日_台北市'!$C$2:$T$13,14,0)*'各里加權風險人口'!Q211/VLOOKUP($B$2:$B$457,'各區加權風險人口'!$C$2:$T$13,14,0)*5.5)</f>
        <v>4.040416595</v>
      </c>
      <c r="Q211" s="5">
        <f>if(VLOOKUP($B$2:$B$457,'各區加權風險人口'!$C$2:$T$13,15,0)=0,0,VLOOKUP($B$2:$B$457,'依個案研判日_台北市'!$C$2:$T$13,15,0)*'各里加權風險人口'!R211/VLOOKUP($B$2:$B$457,'各區加權風險人口'!$C$2:$T$13,15,0)*5.5)</f>
        <v>2.828291617</v>
      </c>
      <c r="R211" s="5">
        <f>if(VLOOKUP($B$2:$B$457,'各區加權風險人口'!$C$2:$T$13,16,0)=0,0,VLOOKUP($B$2:$B$457,'依個案研判日_台北市'!$C$2:$T$13,16,0)*'各里加權風險人口'!S211/VLOOKUP($B$2:$B$457,'各區加權風險人口'!$C$2:$T$13,16,0)*5.5)</f>
        <v>2.626270787</v>
      </c>
      <c r="S211" s="5">
        <f>if(VLOOKUP($B$2:$B$457,'各區加權風險人口'!$C$2:$T$13,17,0)=0,0,VLOOKUP($B$2:$B$457,'依個案研判日_台北市'!$C$2:$T$13,17,0)*'各里加權風險人口'!T211/VLOOKUP($B$2:$B$457,'各區加權風險人口'!$C$2:$T$13,17,0)*5.5)</f>
        <v>1.616166638</v>
      </c>
      <c r="T211" s="5">
        <f>if(VLOOKUP($B$2:$B$457,'各區加權風險人口'!$C$2:$T$13,18,0)=0,0,VLOOKUP($B$2:$B$457,'依個案研判日_台北市'!$C$2:$T$13,18,0)*'各里加權風險人口'!U211/VLOOKUP($B$2:$B$457,'各區加權風險人口'!$C$2:$T$13,18,0)*5.5)</f>
        <v>0.4040416595</v>
      </c>
    </row>
    <row r="212">
      <c r="A212" s="3">
        <v>6.3000060011E10</v>
      </c>
      <c r="B212" s="4" t="s">
        <v>208</v>
      </c>
      <c r="C212" s="4" t="s">
        <v>219</v>
      </c>
      <c r="D212" s="5">
        <f>if(VLOOKUP($B$2:$B$457,'各區加權風險人口'!$C$2:$T$13,2,0)=0,0,VLOOKUP($B$2:$B$457,'依個案研判日_台北市'!$C$2:$T$13,2,0)*'各里加權風險人口'!E212/VLOOKUP($B$2:$B$457,'各區加權風險人口'!$C$2:$T$13,2,0)*5.5)</f>
        <v>0</v>
      </c>
      <c r="E212" s="5">
        <f>if(VLOOKUP($B$2:$B$457,'各區加權風險人口'!$C$2:$T$13,3,0)=0,0,VLOOKUP($B$2:$B$457,'依個案研判日_台北市'!$C$2:$T$13,3,0)*'各里加權風險人口'!F212/VLOOKUP($B$2:$B$457,'各區加權風險人口'!$C$2:$T$13,3,0)*5.5)</f>
        <v>1.813120538</v>
      </c>
      <c r="F212" s="5">
        <f>if(VLOOKUP($B$2:$B$457,'各區加權風險人口'!$C$2:$T$13,4,0)=0,0,VLOOKUP($B$2:$B$457,'依個案研判日_台北市'!$C$2:$T$13,4,0)*'各里加權風險人口'!G212/VLOOKUP($B$2:$B$457,'各區加權風險人口'!$C$2:$T$13,4,0)*5.5)</f>
        <v>0.4532801344</v>
      </c>
      <c r="G212" s="5">
        <f>if(VLOOKUP($B$2:$B$457,'各區加權風險人口'!$C$2:$T$13,5,0)=0,0,VLOOKUP($B$2:$B$457,'依個案研判日_台北市'!$C$2:$T$13,5,0)*'各里加權風險人口'!H212/VLOOKUP($B$2:$B$457,'各區加權風險人口'!$C$2:$T$13,5,0)*5.5)</f>
        <v>4.532801344</v>
      </c>
      <c r="H212" s="5">
        <f>if(VLOOKUP($B$2:$B$457,'各區加權風險人口'!$C$2:$T$13,6,0)=0,0,VLOOKUP($B$2:$B$457,'依個案研判日_台北市'!$C$2:$T$13,6,0)*'各里加權風險人口'!I212/VLOOKUP($B$2:$B$457,'各區加權風險人口'!$C$2:$T$13,6,0)*5.5)</f>
        <v>4.079521209</v>
      </c>
      <c r="I212" s="5">
        <f>if(VLOOKUP($B$2:$B$457,'各區加權風險人口'!$C$2:$T$13,7,0)=0,0,VLOOKUP($B$2:$B$457,'依個案研判日_台北市'!$C$2:$T$13,7,0)*'各里加權風險人口'!J212/VLOOKUP($B$2:$B$457,'各區加權風險人口'!$C$2:$T$13,7,0)*5.5)</f>
        <v>0.4532801344</v>
      </c>
      <c r="J212" s="5">
        <f>if(VLOOKUP($B$2:$B$457,'各區加權風險人口'!$C$2:$T$13,8,0)=0,0,VLOOKUP($B$2:$B$457,'依個案研判日_台北市'!$C$2:$T$13,8,0)*'各里加權風險人口'!K212/VLOOKUP($B$2:$B$457,'各區加權風險人口'!$C$2:$T$13,8,0)*5.5)</f>
        <v>0.9065602688</v>
      </c>
      <c r="K212" s="5">
        <f>if(VLOOKUP($B$2:$B$457,'各區加權風險人口'!$C$2:$T$13,9,0)=0,0,VLOOKUP($B$2:$B$457,'依個案研判日_台北市'!$C$2:$T$13,9,0)*'各里加權風險人口'!L212/VLOOKUP($B$2:$B$457,'各區加權風險人口'!$C$2:$T$13,9,0)*5.5)</f>
        <v>5.439361613</v>
      </c>
      <c r="L212" s="5">
        <f>if(VLOOKUP($B$2:$B$457,'各區加權風險人口'!$C$2:$T$13,10,0)=0,0,VLOOKUP($B$2:$B$457,'依個案研判日_台北市'!$C$2:$T$13,10,0)*'各里加權風險人口'!M212/VLOOKUP($B$2:$B$457,'各區加權風險人口'!$C$2:$T$13,10,0)*5.5)</f>
        <v>3.172960941</v>
      </c>
      <c r="M212" s="5">
        <f>if(VLOOKUP($B$2:$B$457,'各區加權風險人口'!$C$2:$T$13,11,0)=0,0,VLOOKUP($B$2:$B$457,'依個案研判日_台北市'!$C$2:$T$13,11,0)*'各里加權風險人口'!N212/VLOOKUP($B$2:$B$457,'各區加權風險人口'!$C$2:$T$13,11,0)*5.5)</f>
        <v>0</v>
      </c>
      <c r="N212" s="5">
        <f>if(VLOOKUP($B$2:$B$457,'各區加權風險人口'!$C$2:$T$13,12,0)=0,0,VLOOKUP($B$2:$B$457,'依個案研判日_台北市'!$C$2:$T$13,12,0)*'各里加權風險人口'!O212/VLOOKUP($B$2:$B$457,'各區加權風險人口'!$C$2:$T$13,12,0)*5.5)</f>
        <v>4.079521209</v>
      </c>
      <c r="O212" s="5">
        <f>if(VLOOKUP($B$2:$B$457,'各區加權風險人口'!$C$2:$T$13,13,0)=0,0,VLOOKUP($B$2:$B$457,'依個案研判日_台北市'!$C$2:$T$13,13,0)*'各里加權風險人口'!P212/VLOOKUP($B$2:$B$457,'各區加權風險人口'!$C$2:$T$13,13,0)*5.5)</f>
        <v>3.172960941</v>
      </c>
      <c r="P212" s="5">
        <f>if(VLOOKUP($B$2:$B$457,'各區加權風險人口'!$C$2:$T$13,14,0)=0,0,VLOOKUP($B$2:$B$457,'依個案研判日_台北市'!$C$2:$T$13,14,0)*'各里加權風險人口'!Q212/VLOOKUP($B$2:$B$457,'各區加權風險人口'!$C$2:$T$13,14,0)*5.5)</f>
        <v>9.065602688</v>
      </c>
      <c r="Q212" s="5">
        <f>if(VLOOKUP($B$2:$B$457,'各區加權風險人口'!$C$2:$T$13,15,0)=0,0,VLOOKUP($B$2:$B$457,'依個案研判日_台北市'!$C$2:$T$13,15,0)*'各里加權風險人口'!R212/VLOOKUP($B$2:$B$457,'各區加權風險人口'!$C$2:$T$13,15,0)*5.5)</f>
        <v>6.345921881</v>
      </c>
      <c r="R212" s="5">
        <f>if(VLOOKUP($B$2:$B$457,'各區加權風險人口'!$C$2:$T$13,16,0)=0,0,VLOOKUP($B$2:$B$457,'依個案研判日_台北市'!$C$2:$T$13,16,0)*'各里加權風險人口'!S212/VLOOKUP($B$2:$B$457,'各區加權風險人口'!$C$2:$T$13,16,0)*5.5)</f>
        <v>5.892641747</v>
      </c>
      <c r="S212" s="5">
        <f>if(VLOOKUP($B$2:$B$457,'各區加權風險人口'!$C$2:$T$13,17,0)=0,0,VLOOKUP($B$2:$B$457,'依個案研判日_台北市'!$C$2:$T$13,17,0)*'各里加權風險人口'!T212/VLOOKUP($B$2:$B$457,'各區加權風險人口'!$C$2:$T$13,17,0)*5.5)</f>
        <v>3.626241075</v>
      </c>
      <c r="T212" s="5">
        <f>if(VLOOKUP($B$2:$B$457,'各區加權風險人口'!$C$2:$T$13,18,0)=0,0,VLOOKUP($B$2:$B$457,'依個案研判日_台北市'!$C$2:$T$13,18,0)*'各里加權風險人口'!U212/VLOOKUP($B$2:$B$457,'各區加權風險人口'!$C$2:$T$13,18,0)*5.5)</f>
        <v>0.9065602688</v>
      </c>
    </row>
    <row r="213">
      <c r="A213" s="3">
        <v>6.3000060012E10</v>
      </c>
      <c r="B213" s="4" t="s">
        <v>208</v>
      </c>
      <c r="C213" s="4" t="s">
        <v>220</v>
      </c>
      <c r="D213" s="5">
        <f>if(VLOOKUP($B$2:$B$457,'各區加權風險人口'!$C$2:$T$13,2,0)=0,0,VLOOKUP($B$2:$B$457,'依個案研判日_台北市'!$C$2:$T$13,2,0)*'各里加權風險人口'!E213/VLOOKUP($B$2:$B$457,'各區加權風險人口'!$C$2:$T$13,2,0)*5.5)</f>
        <v>0</v>
      </c>
      <c r="E213" s="5">
        <f>if(VLOOKUP($B$2:$B$457,'各區加權風險人口'!$C$2:$T$13,3,0)=0,0,VLOOKUP($B$2:$B$457,'依個案研判日_台北市'!$C$2:$T$13,3,0)*'各里加權風險人口'!F213/VLOOKUP($B$2:$B$457,'各區加權風險人口'!$C$2:$T$13,3,0)*5.5)</f>
        <v>0.6811083333</v>
      </c>
      <c r="F213" s="5">
        <f>if(VLOOKUP($B$2:$B$457,'各區加權風險人口'!$C$2:$T$13,4,0)=0,0,VLOOKUP($B$2:$B$457,'依個案研判日_台北市'!$C$2:$T$13,4,0)*'各里加權風險人口'!G213/VLOOKUP($B$2:$B$457,'各區加權風險人口'!$C$2:$T$13,4,0)*5.5)</f>
        <v>0.1702770833</v>
      </c>
      <c r="G213" s="5">
        <f>if(VLOOKUP($B$2:$B$457,'各區加權風險人口'!$C$2:$T$13,5,0)=0,0,VLOOKUP($B$2:$B$457,'依個案研判日_台北市'!$C$2:$T$13,5,0)*'各里加權風險人口'!H213/VLOOKUP($B$2:$B$457,'各區加權風險人口'!$C$2:$T$13,5,0)*5.5)</f>
        <v>1.702770833</v>
      </c>
      <c r="H213" s="5">
        <f>if(VLOOKUP($B$2:$B$457,'各區加權風險人口'!$C$2:$T$13,6,0)=0,0,VLOOKUP($B$2:$B$457,'依個案研判日_台北市'!$C$2:$T$13,6,0)*'各里加權風險人口'!I213/VLOOKUP($B$2:$B$457,'各區加權風險人口'!$C$2:$T$13,6,0)*5.5)</f>
        <v>1.53249375</v>
      </c>
      <c r="I213" s="5">
        <f>if(VLOOKUP($B$2:$B$457,'各區加權風險人口'!$C$2:$T$13,7,0)=0,0,VLOOKUP($B$2:$B$457,'依個案研判日_台北市'!$C$2:$T$13,7,0)*'各里加權風險人口'!J213/VLOOKUP($B$2:$B$457,'各區加權風險人口'!$C$2:$T$13,7,0)*5.5)</f>
        <v>0.1702770833</v>
      </c>
      <c r="J213" s="5">
        <f>if(VLOOKUP($B$2:$B$457,'各區加權風險人口'!$C$2:$T$13,8,0)=0,0,VLOOKUP($B$2:$B$457,'依個案研判日_台北市'!$C$2:$T$13,8,0)*'各里加權風險人口'!K213/VLOOKUP($B$2:$B$457,'各區加權風險人口'!$C$2:$T$13,8,0)*5.5)</f>
        <v>0.3405541666</v>
      </c>
      <c r="K213" s="5">
        <f>if(VLOOKUP($B$2:$B$457,'各區加權風險人口'!$C$2:$T$13,9,0)=0,0,VLOOKUP($B$2:$B$457,'依個案研判日_台北市'!$C$2:$T$13,9,0)*'各里加權風險人口'!L213/VLOOKUP($B$2:$B$457,'各區加權風險人口'!$C$2:$T$13,9,0)*5.5)</f>
        <v>2.043325</v>
      </c>
      <c r="L213" s="5">
        <f>if(VLOOKUP($B$2:$B$457,'各區加權風險人口'!$C$2:$T$13,10,0)=0,0,VLOOKUP($B$2:$B$457,'依個案研判日_台北市'!$C$2:$T$13,10,0)*'各里加權風險人口'!M213/VLOOKUP($B$2:$B$457,'各區加權風險人口'!$C$2:$T$13,10,0)*5.5)</f>
        <v>1.191939583</v>
      </c>
      <c r="M213" s="5">
        <f>if(VLOOKUP($B$2:$B$457,'各區加權風險人口'!$C$2:$T$13,11,0)=0,0,VLOOKUP($B$2:$B$457,'依個案研判日_台北市'!$C$2:$T$13,11,0)*'各里加權風險人口'!N213/VLOOKUP($B$2:$B$457,'各區加權風險人口'!$C$2:$T$13,11,0)*5.5)</f>
        <v>0</v>
      </c>
      <c r="N213" s="5">
        <f>if(VLOOKUP($B$2:$B$457,'各區加權風險人口'!$C$2:$T$13,12,0)=0,0,VLOOKUP($B$2:$B$457,'依個案研判日_台北市'!$C$2:$T$13,12,0)*'各里加權風險人口'!O213/VLOOKUP($B$2:$B$457,'各區加權風險人口'!$C$2:$T$13,12,0)*5.5)</f>
        <v>1.53249375</v>
      </c>
      <c r="O213" s="5">
        <f>if(VLOOKUP($B$2:$B$457,'各區加權風險人口'!$C$2:$T$13,13,0)=0,0,VLOOKUP($B$2:$B$457,'依個案研判日_台北市'!$C$2:$T$13,13,0)*'各里加權風險人口'!P213/VLOOKUP($B$2:$B$457,'各區加權風險人口'!$C$2:$T$13,13,0)*5.5)</f>
        <v>1.191939583</v>
      </c>
      <c r="P213" s="5">
        <f>if(VLOOKUP($B$2:$B$457,'各區加權風險人口'!$C$2:$T$13,14,0)=0,0,VLOOKUP($B$2:$B$457,'依個案研判日_台北市'!$C$2:$T$13,14,0)*'各里加權風險人口'!Q213/VLOOKUP($B$2:$B$457,'各區加權風險人口'!$C$2:$T$13,14,0)*5.5)</f>
        <v>3.405541666</v>
      </c>
      <c r="Q213" s="5">
        <f>if(VLOOKUP($B$2:$B$457,'各區加權風險人口'!$C$2:$T$13,15,0)=0,0,VLOOKUP($B$2:$B$457,'依個案研判日_台北市'!$C$2:$T$13,15,0)*'各里加權風險人口'!R213/VLOOKUP($B$2:$B$457,'各區加權風險人口'!$C$2:$T$13,15,0)*5.5)</f>
        <v>2.383879166</v>
      </c>
      <c r="R213" s="5">
        <f>if(VLOOKUP($B$2:$B$457,'各區加權風險人口'!$C$2:$T$13,16,0)=0,0,VLOOKUP($B$2:$B$457,'依個案研判日_台北市'!$C$2:$T$13,16,0)*'各里加權風險人口'!S213/VLOOKUP($B$2:$B$457,'各區加權風險人口'!$C$2:$T$13,16,0)*5.5)</f>
        <v>2.213602083</v>
      </c>
      <c r="S213" s="5">
        <f>if(VLOOKUP($B$2:$B$457,'各區加權風險人口'!$C$2:$T$13,17,0)=0,0,VLOOKUP($B$2:$B$457,'依個案研判日_台北市'!$C$2:$T$13,17,0)*'各里加權風險人口'!T213/VLOOKUP($B$2:$B$457,'各區加權風險人口'!$C$2:$T$13,17,0)*5.5)</f>
        <v>1.362216667</v>
      </c>
      <c r="T213" s="5">
        <f>if(VLOOKUP($B$2:$B$457,'各區加權風險人口'!$C$2:$T$13,18,0)=0,0,VLOOKUP($B$2:$B$457,'依個案研判日_台北市'!$C$2:$T$13,18,0)*'各里加權風險人口'!U213/VLOOKUP($B$2:$B$457,'各區加權風險人口'!$C$2:$T$13,18,0)*5.5)</f>
        <v>0.3405541666</v>
      </c>
    </row>
    <row r="214">
      <c r="A214" s="3">
        <v>6.3000060013E10</v>
      </c>
      <c r="B214" s="4" t="s">
        <v>208</v>
      </c>
      <c r="C214" s="4" t="s">
        <v>221</v>
      </c>
      <c r="D214" s="5">
        <f>if(VLOOKUP($B$2:$B$457,'各區加權風險人口'!$C$2:$T$13,2,0)=0,0,VLOOKUP($B$2:$B$457,'依個案研判日_台北市'!$C$2:$T$13,2,0)*'各里加權風險人口'!E214/VLOOKUP($B$2:$B$457,'各區加權風險人口'!$C$2:$T$13,2,0)*5.5)</f>
        <v>0</v>
      </c>
      <c r="E214" s="5">
        <f>if(VLOOKUP($B$2:$B$457,'各區加權風險人口'!$C$2:$T$13,3,0)=0,0,VLOOKUP($B$2:$B$457,'依個案研判日_台北市'!$C$2:$T$13,3,0)*'各里加權風險人口'!F214/VLOOKUP($B$2:$B$457,'各區加權風險人口'!$C$2:$T$13,3,0)*5.5)</f>
        <v>1.215771435</v>
      </c>
      <c r="F214" s="5">
        <f>if(VLOOKUP($B$2:$B$457,'各區加權風險人口'!$C$2:$T$13,4,0)=0,0,VLOOKUP($B$2:$B$457,'依個案研判日_台北市'!$C$2:$T$13,4,0)*'各里加權風險人口'!G214/VLOOKUP($B$2:$B$457,'各區加權風險人口'!$C$2:$T$13,4,0)*5.5)</f>
        <v>0.3039428587</v>
      </c>
      <c r="G214" s="5">
        <f>if(VLOOKUP($B$2:$B$457,'各區加權風險人口'!$C$2:$T$13,5,0)=0,0,VLOOKUP($B$2:$B$457,'依個案研判日_台北市'!$C$2:$T$13,5,0)*'各里加權風險人口'!H214/VLOOKUP($B$2:$B$457,'各區加權風險人口'!$C$2:$T$13,5,0)*5.5)</f>
        <v>3.039428587</v>
      </c>
      <c r="H214" s="5">
        <f>if(VLOOKUP($B$2:$B$457,'各區加權風險人口'!$C$2:$T$13,6,0)=0,0,VLOOKUP($B$2:$B$457,'依個案研判日_台北市'!$C$2:$T$13,6,0)*'各里加權風險人口'!I214/VLOOKUP($B$2:$B$457,'各區加權風險人口'!$C$2:$T$13,6,0)*5.5)</f>
        <v>2.735485728</v>
      </c>
      <c r="I214" s="5">
        <f>if(VLOOKUP($B$2:$B$457,'各區加權風險人口'!$C$2:$T$13,7,0)=0,0,VLOOKUP($B$2:$B$457,'依個案研判日_台北市'!$C$2:$T$13,7,0)*'各里加權風險人口'!J214/VLOOKUP($B$2:$B$457,'各區加權風險人口'!$C$2:$T$13,7,0)*5.5)</f>
        <v>0.3039428587</v>
      </c>
      <c r="J214" s="5">
        <f>if(VLOOKUP($B$2:$B$457,'各區加權風險人口'!$C$2:$T$13,8,0)=0,0,VLOOKUP($B$2:$B$457,'依個案研判日_台北市'!$C$2:$T$13,8,0)*'各里加權風險人口'!K214/VLOOKUP($B$2:$B$457,'各區加權風險人口'!$C$2:$T$13,8,0)*5.5)</f>
        <v>0.6078857174</v>
      </c>
      <c r="K214" s="5">
        <f>if(VLOOKUP($B$2:$B$457,'各區加權風險人口'!$C$2:$T$13,9,0)=0,0,VLOOKUP($B$2:$B$457,'依個案研判日_台北市'!$C$2:$T$13,9,0)*'各里加權風險人口'!L214/VLOOKUP($B$2:$B$457,'各區加權風險人口'!$C$2:$T$13,9,0)*5.5)</f>
        <v>3.647314304</v>
      </c>
      <c r="L214" s="5">
        <f>if(VLOOKUP($B$2:$B$457,'各區加權風險人口'!$C$2:$T$13,10,0)=0,0,VLOOKUP($B$2:$B$457,'依個案研判日_台北市'!$C$2:$T$13,10,0)*'各里加權風險人口'!M214/VLOOKUP($B$2:$B$457,'各區加權風險人口'!$C$2:$T$13,10,0)*5.5)</f>
        <v>2.127600011</v>
      </c>
      <c r="M214" s="5">
        <f>if(VLOOKUP($B$2:$B$457,'各區加權風險人口'!$C$2:$T$13,11,0)=0,0,VLOOKUP($B$2:$B$457,'依個案研判日_台北市'!$C$2:$T$13,11,0)*'各里加權風險人口'!N214/VLOOKUP($B$2:$B$457,'各區加權風險人口'!$C$2:$T$13,11,0)*5.5)</f>
        <v>0</v>
      </c>
      <c r="N214" s="5">
        <f>if(VLOOKUP($B$2:$B$457,'各區加權風險人口'!$C$2:$T$13,12,0)=0,0,VLOOKUP($B$2:$B$457,'依個案研判日_台北市'!$C$2:$T$13,12,0)*'各里加權風險人口'!O214/VLOOKUP($B$2:$B$457,'各區加權風險人口'!$C$2:$T$13,12,0)*5.5)</f>
        <v>2.735485728</v>
      </c>
      <c r="O214" s="5">
        <f>if(VLOOKUP($B$2:$B$457,'各區加權風險人口'!$C$2:$T$13,13,0)=0,0,VLOOKUP($B$2:$B$457,'依個案研判日_台北市'!$C$2:$T$13,13,0)*'各里加權風險人口'!P214/VLOOKUP($B$2:$B$457,'各區加權風險人口'!$C$2:$T$13,13,0)*5.5)</f>
        <v>2.127600011</v>
      </c>
      <c r="P214" s="5">
        <f>if(VLOOKUP($B$2:$B$457,'各區加權風險人口'!$C$2:$T$13,14,0)=0,0,VLOOKUP($B$2:$B$457,'依個案研判日_台北市'!$C$2:$T$13,14,0)*'各里加權風險人口'!Q214/VLOOKUP($B$2:$B$457,'各區加權風險人口'!$C$2:$T$13,14,0)*5.5)</f>
        <v>6.078857174</v>
      </c>
      <c r="Q214" s="5">
        <f>if(VLOOKUP($B$2:$B$457,'各區加權風險人口'!$C$2:$T$13,15,0)=0,0,VLOOKUP($B$2:$B$457,'依個案研判日_台北市'!$C$2:$T$13,15,0)*'各里加權風險人口'!R214/VLOOKUP($B$2:$B$457,'各區加權風險人口'!$C$2:$T$13,15,0)*5.5)</f>
        <v>4.255200022</v>
      </c>
      <c r="R214" s="5">
        <f>if(VLOOKUP($B$2:$B$457,'各區加權風險人口'!$C$2:$T$13,16,0)=0,0,VLOOKUP($B$2:$B$457,'依個案研判日_台北市'!$C$2:$T$13,16,0)*'各里加權風險人口'!S214/VLOOKUP($B$2:$B$457,'各區加權風險人口'!$C$2:$T$13,16,0)*5.5)</f>
        <v>3.951257163</v>
      </c>
      <c r="S214" s="5">
        <f>if(VLOOKUP($B$2:$B$457,'各區加權風險人口'!$C$2:$T$13,17,0)=0,0,VLOOKUP($B$2:$B$457,'依個案研判日_台北市'!$C$2:$T$13,17,0)*'各里加權風險人口'!T214/VLOOKUP($B$2:$B$457,'各區加權風險人口'!$C$2:$T$13,17,0)*5.5)</f>
        <v>2.431542869</v>
      </c>
      <c r="T214" s="5">
        <f>if(VLOOKUP($B$2:$B$457,'各區加權風險人口'!$C$2:$T$13,18,0)=0,0,VLOOKUP($B$2:$B$457,'依個案研判日_台北市'!$C$2:$T$13,18,0)*'各里加權風險人口'!U214/VLOOKUP($B$2:$B$457,'各區加權風險人口'!$C$2:$T$13,18,0)*5.5)</f>
        <v>0.6078857174</v>
      </c>
    </row>
    <row r="215">
      <c r="A215" s="3">
        <v>6.3000060014E10</v>
      </c>
      <c r="B215" s="4" t="s">
        <v>208</v>
      </c>
      <c r="C215" s="4" t="s">
        <v>222</v>
      </c>
      <c r="D215" s="5">
        <f>if(VLOOKUP($B$2:$B$457,'各區加權風險人口'!$C$2:$T$13,2,0)=0,0,VLOOKUP($B$2:$B$457,'依個案研判日_台北市'!$C$2:$T$13,2,0)*'各里加權風險人口'!E215/VLOOKUP($B$2:$B$457,'各區加權風險人口'!$C$2:$T$13,2,0)*5.5)</f>
        <v>0</v>
      </c>
      <c r="E215" s="5">
        <f>if(VLOOKUP($B$2:$B$457,'各區加權風險人口'!$C$2:$T$13,3,0)=0,0,VLOOKUP($B$2:$B$457,'依個案研判日_台北市'!$C$2:$T$13,3,0)*'各里加權風險人口'!F215/VLOOKUP($B$2:$B$457,'各區加權風險人口'!$C$2:$T$13,3,0)*5.5)</f>
        <v>0.4404552386</v>
      </c>
      <c r="F215" s="5">
        <f>if(VLOOKUP($B$2:$B$457,'各區加權風險人口'!$C$2:$T$13,4,0)=0,0,VLOOKUP($B$2:$B$457,'依個案研判日_台北市'!$C$2:$T$13,4,0)*'各里加權風險人口'!G215/VLOOKUP($B$2:$B$457,'各區加權風險人口'!$C$2:$T$13,4,0)*5.5)</f>
        <v>0.1101138096</v>
      </c>
      <c r="G215" s="5">
        <f>if(VLOOKUP($B$2:$B$457,'各區加權風險人口'!$C$2:$T$13,5,0)=0,0,VLOOKUP($B$2:$B$457,'依個案研判日_台北市'!$C$2:$T$13,5,0)*'各里加權風險人口'!H215/VLOOKUP($B$2:$B$457,'各區加權風險人口'!$C$2:$T$13,5,0)*5.5)</f>
        <v>1.101138096</v>
      </c>
      <c r="H215" s="5">
        <f>if(VLOOKUP($B$2:$B$457,'各區加權風險人口'!$C$2:$T$13,6,0)=0,0,VLOOKUP($B$2:$B$457,'依個案研判日_台北市'!$C$2:$T$13,6,0)*'各里加權風險人口'!I215/VLOOKUP($B$2:$B$457,'各區加權風險人口'!$C$2:$T$13,6,0)*5.5)</f>
        <v>0.9910242867</v>
      </c>
      <c r="I215" s="5">
        <f>if(VLOOKUP($B$2:$B$457,'各區加權風險人口'!$C$2:$T$13,7,0)=0,0,VLOOKUP($B$2:$B$457,'依個案研判日_台北市'!$C$2:$T$13,7,0)*'各里加權風險人口'!J215/VLOOKUP($B$2:$B$457,'各區加權風險人口'!$C$2:$T$13,7,0)*5.5)</f>
        <v>0.1101138096</v>
      </c>
      <c r="J215" s="5">
        <f>if(VLOOKUP($B$2:$B$457,'各區加權風險人口'!$C$2:$T$13,8,0)=0,0,VLOOKUP($B$2:$B$457,'依個案研判日_台北市'!$C$2:$T$13,8,0)*'各里加權風險人口'!K215/VLOOKUP($B$2:$B$457,'各區加權風險人口'!$C$2:$T$13,8,0)*5.5)</f>
        <v>0.2202276193</v>
      </c>
      <c r="K215" s="5">
        <f>if(VLOOKUP($B$2:$B$457,'各區加權風險人口'!$C$2:$T$13,9,0)=0,0,VLOOKUP($B$2:$B$457,'依個案研判日_台北市'!$C$2:$T$13,9,0)*'各里加權風險人口'!L215/VLOOKUP($B$2:$B$457,'各區加權風險人口'!$C$2:$T$13,9,0)*5.5)</f>
        <v>1.321365716</v>
      </c>
      <c r="L215" s="5">
        <f>if(VLOOKUP($B$2:$B$457,'各區加權風險人口'!$C$2:$T$13,10,0)=0,0,VLOOKUP($B$2:$B$457,'依個案研判日_台北市'!$C$2:$T$13,10,0)*'各里加權風險人口'!M215/VLOOKUP($B$2:$B$457,'各區加權風險人口'!$C$2:$T$13,10,0)*5.5)</f>
        <v>0.7707966675</v>
      </c>
      <c r="M215" s="5">
        <f>if(VLOOKUP($B$2:$B$457,'各區加權風險人口'!$C$2:$T$13,11,0)=0,0,VLOOKUP($B$2:$B$457,'依個案研判日_台北市'!$C$2:$T$13,11,0)*'各里加權風險人口'!N215/VLOOKUP($B$2:$B$457,'各區加權風險人口'!$C$2:$T$13,11,0)*5.5)</f>
        <v>0</v>
      </c>
      <c r="N215" s="5">
        <f>if(VLOOKUP($B$2:$B$457,'各區加權風險人口'!$C$2:$T$13,12,0)=0,0,VLOOKUP($B$2:$B$457,'依個案研判日_台北市'!$C$2:$T$13,12,0)*'各里加權風險人口'!O215/VLOOKUP($B$2:$B$457,'各區加權風險人口'!$C$2:$T$13,12,0)*5.5)</f>
        <v>0.9910242867</v>
      </c>
      <c r="O215" s="5">
        <f>if(VLOOKUP($B$2:$B$457,'各區加權風險人口'!$C$2:$T$13,13,0)=0,0,VLOOKUP($B$2:$B$457,'依個案研判日_台北市'!$C$2:$T$13,13,0)*'各里加權風險人口'!P215/VLOOKUP($B$2:$B$457,'各區加權風險人口'!$C$2:$T$13,13,0)*5.5)</f>
        <v>0.7707966675</v>
      </c>
      <c r="P215" s="5">
        <f>if(VLOOKUP($B$2:$B$457,'各區加權風險人口'!$C$2:$T$13,14,0)=0,0,VLOOKUP($B$2:$B$457,'依個案研判日_台北市'!$C$2:$T$13,14,0)*'各里加權風險人口'!Q215/VLOOKUP($B$2:$B$457,'各區加權風險人口'!$C$2:$T$13,14,0)*5.5)</f>
        <v>2.202276193</v>
      </c>
      <c r="Q215" s="5">
        <f>if(VLOOKUP($B$2:$B$457,'各區加權風險人口'!$C$2:$T$13,15,0)=0,0,VLOOKUP($B$2:$B$457,'依個案研判日_台北市'!$C$2:$T$13,15,0)*'各里加權風險人口'!R215/VLOOKUP($B$2:$B$457,'各區加權風險人口'!$C$2:$T$13,15,0)*5.5)</f>
        <v>1.541593335</v>
      </c>
      <c r="R215" s="5">
        <f>if(VLOOKUP($B$2:$B$457,'各區加權風險人口'!$C$2:$T$13,16,0)=0,0,VLOOKUP($B$2:$B$457,'依個案研判日_台北市'!$C$2:$T$13,16,0)*'各里加權風險人口'!S215/VLOOKUP($B$2:$B$457,'各區加權風險人口'!$C$2:$T$13,16,0)*5.5)</f>
        <v>1.431479525</v>
      </c>
      <c r="S215" s="5">
        <f>if(VLOOKUP($B$2:$B$457,'各區加權風險人口'!$C$2:$T$13,17,0)=0,0,VLOOKUP($B$2:$B$457,'依個案研判日_台北市'!$C$2:$T$13,17,0)*'各里加權風險人口'!T215/VLOOKUP($B$2:$B$457,'各區加權風險人口'!$C$2:$T$13,17,0)*5.5)</f>
        <v>0.8809104771</v>
      </c>
      <c r="T215" s="5">
        <f>if(VLOOKUP($B$2:$B$457,'各區加權風險人口'!$C$2:$T$13,18,0)=0,0,VLOOKUP($B$2:$B$457,'依個案研判日_台北市'!$C$2:$T$13,18,0)*'各里加權風險人口'!U215/VLOOKUP($B$2:$B$457,'各區加權風險人口'!$C$2:$T$13,18,0)*5.5)</f>
        <v>0.2202276193</v>
      </c>
    </row>
    <row r="216">
      <c r="A216" s="3">
        <v>6.3000060015E10</v>
      </c>
      <c r="B216" s="4" t="s">
        <v>208</v>
      </c>
      <c r="C216" s="4" t="s">
        <v>223</v>
      </c>
      <c r="D216" s="5">
        <f>if(VLOOKUP($B$2:$B$457,'各區加權風險人口'!$C$2:$T$13,2,0)=0,0,VLOOKUP($B$2:$B$457,'依個案研判日_台北市'!$C$2:$T$13,2,0)*'各里加權風險人口'!E216/VLOOKUP($B$2:$B$457,'各區加權風險人口'!$C$2:$T$13,2,0)*5.5)</f>
        <v>0</v>
      </c>
      <c r="E216" s="5">
        <f>if(VLOOKUP($B$2:$B$457,'各區加權風險人口'!$C$2:$T$13,3,0)=0,0,VLOOKUP($B$2:$B$457,'依個案研判日_台北市'!$C$2:$T$13,3,0)*'各里加權風險人口'!F216/VLOOKUP($B$2:$B$457,'各區加權風險人口'!$C$2:$T$13,3,0)*5.5)</f>
        <v>0.56468099</v>
      </c>
      <c r="F216" s="5">
        <f>if(VLOOKUP($B$2:$B$457,'各區加權風險人口'!$C$2:$T$13,4,0)=0,0,VLOOKUP($B$2:$B$457,'依個案研判日_台北市'!$C$2:$T$13,4,0)*'各里加權風險人口'!G216/VLOOKUP($B$2:$B$457,'各區加權風險人口'!$C$2:$T$13,4,0)*5.5)</f>
        <v>0.1411702475</v>
      </c>
      <c r="G216" s="5">
        <f>if(VLOOKUP($B$2:$B$457,'各區加權風險人口'!$C$2:$T$13,5,0)=0,0,VLOOKUP($B$2:$B$457,'依個案研判日_台北市'!$C$2:$T$13,5,0)*'各里加權風險人口'!H216/VLOOKUP($B$2:$B$457,'各區加權風險人口'!$C$2:$T$13,5,0)*5.5)</f>
        <v>1.411702475</v>
      </c>
      <c r="H216" s="5">
        <f>if(VLOOKUP($B$2:$B$457,'各區加權風險人口'!$C$2:$T$13,6,0)=0,0,VLOOKUP($B$2:$B$457,'依個案研判日_台北市'!$C$2:$T$13,6,0)*'各里加權風險人口'!I216/VLOOKUP($B$2:$B$457,'各區加權風險人口'!$C$2:$T$13,6,0)*5.5)</f>
        <v>1.270532228</v>
      </c>
      <c r="I216" s="5">
        <f>if(VLOOKUP($B$2:$B$457,'各區加權風險人口'!$C$2:$T$13,7,0)=0,0,VLOOKUP($B$2:$B$457,'依個案研判日_台北市'!$C$2:$T$13,7,0)*'各里加權風險人口'!J216/VLOOKUP($B$2:$B$457,'各區加權風險人口'!$C$2:$T$13,7,0)*5.5)</f>
        <v>0.1411702475</v>
      </c>
      <c r="J216" s="5">
        <f>if(VLOOKUP($B$2:$B$457,'各區加權風險人口'!$C$2:$T$13,8,0)=0,0,VLOOKUP($B$2:$B$457,'依個案研判日_台北市'!$C$2:$T$13,8,0)*'各里加權風險人口'!K216/VLOOKUP($B$2:$B$457,'各區加權風險人口'!$C$2:$T$13,8,0)*5.5)</f>
        <v>0.282340495</v>
      </c>
      <c r="K216" s="5">
        <f>if(VLOOKUP($B$2:$B$457,'各區加權風險人口'!$C$2:$T$13,9,0)=0,0,VLOOKUP($B$2:$B$457,'依個案研判日_台北市'!$C$2:$T$13,9,0)*'各里加權風險人口'!L216/VLOOKUP($B$2:$B$457,'各區加權風險人口'!$C$2:$T$13,9,0)*5.5)</f>
        <v>1.69404297</v>
      </c>
      <c r="L216" s="5">
        <f>if(VLOOKUP($B$2:$B$457,'各區加權風險人口'!$C$2:$T$13,10,0)=0,0,VLOOKUP($B$2:$B$457,'依個案研判日_台北市'!$C$2:$T$13,10,0)*'各里加權風險人口'!M216/VLOOKUP($B$2:$B$457,'各區加權風險人口'!$C$2:$T$13,10,0)*5.5)</f>
        <v>0.9881917325</v>
      </c>
      <c r="M216" s="5">
        <f>if(VLOOKUP($B$2:$B$457,'各區加權風險人口'!$C$2:$T$13,11,0)=0,0,VLOOKUP($B$2:$B$457,'依個案研判日_台北市'!$C$2:$T$13,11,0)*'各里加權風險人口'!N216/VLOOKUP($B$2:$B$457,'各區加權風險人口'!$C$2:$T$13,11,0)*5.5)</f>
        <v>0</v>
      </c>
      <c r="N216" s="5">
        <f>if(VLOOKUP($B$2:$B$457,'各區加權風險人口'!$C$2:$T$13,12,0)=0,0,VLOOKUP($B$2:$B$457,'依個案研判日_台北市'!$C$2:$T$13,12,0)*'各里加權風險人口'!O216/VLOOKUP($B$2:$B$457,'各區加權風險人口'!$C$2:$T$13,12,0)*5.5)</f>
        <v>1.270532228</v>
      </c>
      <c r="O216" s="5">
        <f>if(VLOOKUP($B$2:$B$457,'各區加權風險人口'!$C$2:$T$13,13,0)=0,0,VLOOKUP($B$2:$B$457,'依個案研判日_台北市'!$C$2:$T$13,13,0)*'各里加權風險人口'!P216/VLOOKUP($B$2:$B$457,'各區加權風險人口'!$C$2:$T$13,13,0)*5.5)</f>
        <v>0.9881917325</v>
      </c>
      <c r="P216" s="5">
        <f>if(VLOOKUP($B$2:$B$457,'各區加權風險人口'!$C$2:$T$13,14,0)=0,0,VLOOKUP($B$2:$B$457,'依個案研判日_台北市'!$C$2:$T$13,14,0)*'各里加權風險人口'!Q216/VLOOKUP($B$2:$B$457,'各區加權風險人口'!$C$2:$T$13,14,0)*5.5)</f>
        <v>2.82340495</v>
      </c>
      <c r="Q216" s="5">
        <f>if(VLOOKUP($B$2:$B$457,'各區加權風險人口'!$C$2:$T$13,15,0)=0,0,VLOOKUP($B$2:$B$457,'依個案研判日_台北市'!$C$2:$T$13,15,0)*'各里加權風險人口'!R216/VLOOKUP($B$2:$B$457,'各區加權風險人口'!$C$2:$T$13,15,0)*5.5)</f>
        <v>1.976383465</v>
      </c>
      <c r="R216" s="5">
        <f>if(VLOOKUP($B$2:$B$457,'各區加權風險人口'!$C$2:$T$13,16,0)=0,0,VLOOKUP($B$2:$B$457,'依個案研判日_台北市'!$C$2:$T$13,16,0)*'各里加權風險人口'!S216/VLOOKUP($B$2:$B$457,'各區加權風險人口'!$C$2:$T$13,16,0)*5.5)</f>
        <v>1.835213218</v>
      </c>
      <c r="S216" s="5">
        <f>if(VLOOKUP($B$2:$B$457,'各區加權風險人口'!$C$2:$T$13,17,0)=0,0,VLOOKUP($B$2:$B$457,'依個案研判日_台北市'!$C$2:$T$13,17,0)*'各里加權風險人口'!T216/VLOOKUP($B$2:$B$457,'各區加權風險人口'!$C$2:$T$13,17,0)*5.5)</f>
        <v>1.12936198</v>
      </c>
      <c r="T216" s="5">
        <f>if(VLOOKUP($B$2:$B$457,'各區加權風險人口'!$C$2:$T$13,18,0)=0,0,VLOOKUP($B$2:$B$457,'依個案研判日_台北市'!$C$2:$T$13,18,0)*'各里加權風險人口'!U216/VLOOKUP($B$2:$B$457,'各區加權風險人口'!$C$2:$T$13,18,0)*5.5)</f>
        <v>0.282340495</v>
      </c>
    </row>
    <row r="217">
      <c r="A217" s="3">
        <v>6.3000060016E10</v>
      </c>
      <c r="B217" s="4" t="s">
        <v>208</v>
      </c>
      <c r="C217" s="4" t="s">
        <v>224</v>
      </c>
      <c r="D217" s="5">
        <f>if(VLOOKUP($B$2:$B$457,'各區加權風險人口'!$C$2:$T$13,2,0)=0,0,VLOOKUP($B$2:$B$457,'依個案研判日_台北市'!$C$2:$T$13,2,0)*'各里加權風險人口'!E217/VLOOKUP($B$2:$B$457,'各區加權風險人口'!$C$2:$T$13,2,0)*5.5)</f>
        <v>0</v>
      </c>
      <c r="E217" s="5">
        <f>if(VLOOKUP($B$2:$B$457,'各區加權風險人口'!$C$2:$T$13,3,0)=0,0,VLOOKUP($B$2:$B$457,'依個案研判日_台北市'!$C$2:$T$13,3,0)*'各里加權風險人口'!F217/VLOOKUP($B$2:$B$457,'各區加權風險人口'!$C$2:$T$13,3,0)*5.5)</f>
        <v>0.8511170667</v>
      </c>
      <c r="F217" s="5">
        <f>if(VLOOKUP($B$2:$B$457,'各區加權風險人口'!$C$2:$T$13,4,0)=0,0,VLOOKUP($B$2:$B$457,'依個案研判日_台北市'!$C$2:$T$13,4,0)*'各里加權風險人口'!G217/VLOOKUP($B$2:$B$457,'各區加權風險人口'!$C$2:$T$13,4,0)*5.5)</f>
        <v>0.2127792667</v>
      </c>
      <c r="G217" s="5">
        <f>if(VLOOKUP($B$2:$B$457,'各區加權風險人口'!$C$2:$T$13,5,0)=0,0,VLOOKUP($B$2:$B$457,'依個案研判日_台北市'!$C$2:$T$13,5,0)*'各里加權風險人口'!H217/VLOOKUP($B$2:$B$457,'各區加權風險人口'!$C$2:$T$13,5,0)*5.5)</f>
        <v>2.127792667</v>
      </c>
      <c r="H217" s="5">
        <f>if(VLOOKUP($B$2:$B$457,'各區加權風險人口'!$C$2:$T$13,6,0)=0,0,VLOOKUP($B$2:$B$457,'依個案研判日_台北市'!$C$2:$T$13,6,0)*'各里加權風險人口'!I217/VLOOKUP($B$2:$B$457,'各區加權風險人口'!$C$2:$T$13,6,0)*5.5)</f>
        <v>1.9150134</v>
      </c>
      <c r="I217" s="5">
        <f>if(VLOOKUP($B$2:$B$457,'各區加權風險人口'!$C$2:$T$13,7,0)=0,0,VLOOKUP($B$2:$B$457,'依個案研判日_台北市'!$C$2:$T$13,7,0)*'各里加權風險人口'!J217/VLOOKUP($B$2:$B$457,'各區加權風險人口'!$C$2:$T$13,7,0)*5.5)</f>
        <v>0.2127792667</v>
      </c>
      <c r="J217" s="5">
        <f>if(VLOOKUP($B$2:$B$457,'各區加權風險人口'!$C$2:$T$13,8,0)=0,0,VLOOKUP($B$2:$B$457,'依個案研判日_台北市'!$C$2:$T$13,8,0)*'各里加權風險人口'!K217/VLOOKUP($B$2:$B$457,'各區加權風險人口'!$C$2:$T$13,8,0)*5.5)</f>
        <v>0.4255585333</v>
      </c>
      <c r="K217" s="5">
        <f>if(VLOOKUP($B$2:$B$457,'各區加權風險人口'!$C$2:$T$13,9,0)=0,0,VLOOKUP($B$2:$B$457,'依個案研判日_台北市'!$C$2:$T$13,9,0)*'各里加權風險人口'!L217/VLOOKUP($B$2:$B$457,'各區加權風險人口'!$C$2:$T$13,9,0)*5.5)</f>
        <v>2.5533512</v>
      </c>
      <c r="L217" s="5">
        <f>if(VLOOKUP($B$2:$B$457,'各區加權風險人口'!$C$2:$T$13,10,0)=0,0,VLOOKUP($B$2:$B$457,'依個案研判日_台北市'!$C$2:$T$13,10,0)*'各里加權風險人口'!M217/VLOOKUP($B$2:$B$457,'各區加權風險人口'!$C$2:$T$13,10,0)*5.5)</f>
        <v>1.489454867</v>
      </c>
      <c r="M217" s="5">
        <f>if(VLOOKUP($B$2:$B$457,'各區加權風險人口'!$C$2:$T$13,11,0)=0,0,VLOOKUP($B$2:$B$457,'依個案研判日_台北市'!$C$2:$T$13,11,0)*'各里加權風險人口'!N217/VLOOKUP($B$2:$B$457,'各區加權風險人口'!$C$2:$T$13,11,0)*5.5)</f>
        <v>0</v>
      </c>
      <c r="N217" s="5">
        <f>if(VLOOKUP($B$2:$B$457,'各區加權風險人口'!$C$2:$T$13,12,0)=0,0,VLOOKUP($B$2:$B$457,'依個案研判日_台北市'!$C$2:$T$13,12,0)*'各里加權風險人口'!O217/VLOOKUP($B$2:$B$457,'各區加權風險人口'!$C$2:$T$13,12,0)*5.5)</f>
        <v>1.9150134</v>
      </c>
      <c r="O217" s="5">
        <f>if(VLOOKUP($B$2:$B$457,'各區加權風險人口'!$C$2:$T$13,13,0)=0,0,VLOOKUP($B$2:$B$457,'依個案研判日_台北市'!$C$2:$T$13,13,0)*'各里加權風險人口'!P217/VLOOKUP($B$2:$B$457,'各區加權風險人口'!$C$2:$T$13,13,0)*5.5)</f>
        <v>1.489454867</v>
      </c>
      <c r="P217" s="5">
        <f>if(VLOOKUP($B$2:$B$457,'各區加權風險人口'!$C$2:$T$13,14,0)=0,0,VLOOKUP($B$2:$B$457,'依個案研判日_台北市'!$C$2:$T$13,14,0)*'各里加權風險人口'!Q217/VLOOKUP($B$2:$B$457,'各區加權風險人口'!$C$2:$T$13,14,0)*5.5)</f>
        <v>4.255585333</v>
      </c>
      <c r="Q217" s="5">
        <f>if(VLOOKUP($B$2:$B$457,'各區加權風險人口'!$C$2:$T$13,15,0)=0,0,VLOOKUP($B$2:$B$457,'依個案研判日_台北市'!$C$2:$T$13,15,0)*'各里加權風險人口'!R217/VLOOKUP($B$2:$B$457,'各區加權風險人口'!$C$2:$T$13,15,0)*5.5)</f>
        <v>2.978909733</v>
      </c>
      <c r="R217" s="5">
        <f>if(VLOOKUP($B$2:$B$457,'各區加權風險人口'!$C$2:$T$13,16,0)=0,0,VLOOKUP($B$2:$B$457,'依個案研判日_台北市'!$C$2:$T$13,16,0)*'各里加權風險人口'!S217/VLOOKUP($B$2:$B$457,'各區加權風險人口'!$C$2:$T$13,16,0)*5.5)</f>
        <v>2.766130467</v>
      </c>
      <c r="S217" s="5">
        <f>if(VLOOKUP($B$2:$B$457,'各區加權風險人口'!$C$2:$T$13,17,0)=0,0,VLOOKUP($B$2:$B$457,'依個案研判日_台北市'!$C$2:$T$13,17,0)*'各里加權風險人口'!T217/VLOOKUP($B$2:$B$457,'各區加權風險人口'!$C$2:$T$13,17,0)*5.5)</f>
        <v>1.702234133</v>
      </c>
      <c r="T217" s="5">
        <f>if(VLOOKUP($B$2:$B$457,'各區加權風險人口'!$C$2:$T$13,18,0)=0,0,VLOOKUP($B$2:$B$457,'依個案研判日_台北市'!$C$2:$T$13,18,0)*'各里加權風險人口'!U217/VLOOKUP($B$2:$B$457,'各區加權風險人口'!$C$2:$T$13,18,0)*5.5)</f>
        <v>0.4255585333</v>
      </c>
    </row>
    <row r="218">
      <c r="A218" s="3">
        <v>6.3000060017E10</v>
      </c>
      <c r="B218" s="4" t="s">
        <v>208</v>
      </c>
      <c r="C218" s="4" t="s">
        <v>225</v>
      </c>
      <c r="D218" s="5">
        <f>if(VLOOKUP($B$2:$B$457,'各區加權風險人口'!$C$2:$T$13,2,0)=0,0,VLOOKUP($B$2:$B$457,'依個案研判日_台北市'!$C$2:$T$13,2,0)*'各里加權風險人口'!E218/VLOOKUP($B$2:$B$457,'各區加權風險人口'!$C$2:$T$13,2,0)*5.5)</f>
        <v>0</v>
      </c>
      <c r="E218" s="5">
        <f>if(VLOOKUP($B$2:$B$457,'各區加權風險人口'!$C$2:$T$13,3,0)=0,0,VLOOKUP($B$2:$B$457,'依個案研判日_台北市'!$C$2:$T$13,3,0)*'各里加權風險人口'!F218/VLOOKUP($B$2:$B$457,'各區加權風險人口'!$C$2:$T$13,3,0)*5.5)</f>
        <v>0.4129100895</v>
      </c>
      <c r="F218" s="5">
        <f>if(VLOOKUP($B$2:$B$457,'各區加權風險人口'!$C$2:$T$13,4,0)=0,0,VLOOKUP($B$2:$B$457,'依個案研判日_台北市'!$C$2:$T$13,4,0)*'各里加權風險人口'!G218/VLOOKUP($B$2:$B$457,'各區加權風險人口'!$C$2:$T$13,4,0)*5.5)</f>
        <v>0.1032275224</v>
      </c>
      <c r="G218" s="5">
        <f>if(VLOOKUP($B$2:$B$457,'各區加權風險人口'!$C$2:$T$13,5,0)=0,0,VLOOKUP($B$2:$B$457,'依個案研判日_台北市'!$C$2:$T$13,5,0)*'各里加權風險人口'!H218/VLOOKUP($B$2:$B$457,'各區加權風險人口'!$C$2:$T$13,5,0)*5.5)</f>
        <v>1.032275224</v>
      </c>
      <c r="H218" s="5">
        <f>if(VLOOKUP($B$2:$B$457,'各區加權風險人口'!$C$2:$T$13,6,0)=0,0,VLOOKUP($B$2:$B$457,'依個案研判日_台北市'!$C$2:$T$13,6,0)*'各里加權風險人口'!I218/VLOOKUP($B$2:$B$457,'各區加權風險人口'!$C$2:$T$13,6,0)*5.5)</f>
        <v>0.9290477015</v>
      </c>
      <c r="I218" s="5">
        <f>if(VLOOKUP($B$2:$B$457,'各區加權風險人口'!$C$2:$T$13,7,0)=0,0,VLOOKUP($B$2:$B$457,'依個案研判日_台北市'!$C$2:$T$13,7,0)*'各里加權風險人口'!J218/VLOOKUP($B$2:$B$457,'各區加權風險人口'!$C$2:$T$13,7,0)*5.5)</f>
        <v>0.1032275224</v>
      </c>
      <c r="J218" s="5">
        <f>if(VLOOKUP($B$2:$B$457,'各區加權風險人口'!$C$2:$T$13,8,0)=0,0,VLOOKUP($B$2:$B$457,'依個案研判日_台北市'!$C$2:$T$13,8,0)*'各里加權風險人口'!K218/VLOOKUP($B$2:$B$457,'各區加權風險人口'!$C$2:$T$13,8,0)*5.5)</f>
        <v>0.2064550448</v>
      </c>
      <c r="K218" s="5">
        <f>if(VLOOKUP($B$2:$B$457,'各區加權風險人口'!$C$2:$T$13,9,0)=0,0,VLOOKUP($B$2:$B$457,'依個案研判日_台北市'!$C$2:$T$13,9,0)*'各里加權風險人口'!L218/VLOOKUP($B$2:$B$457,'各區加權風險人口'!$C$2:$T$13,9,0)*5.5)</f>
        <v>1.238730269</v>
      </c>
      <c r="L218" s="5">
        <f>if(VLOOKUP($B$2:$B$457,'各區加權風險人口'!$C$2:$T$13,10,0)=0,0,VLOOKUP($B$2:$B$457,'依個案研判日_台北市'!$C$2:$T$13,10,0)*'各里加權風險人口'!M218/VLOOKUP($B$2:$B$457,'各區加權風險人口'!$C$2:$T$13,10,0)*5.5)</f>
        <v>0.7225926567</v>
      </c>
      <c r="M218" s="5">
        <f>if(VLOOKUP($B$2:$B$457,'各區加權風險人口'!$C$2:$T$13,11,0)=0,0,VLOOKUP($B$2:$B$457,'依個案研判日_台北市'!$C$2:$T$13,11,0)*'各里加權風險人口'!N218/VLOOKUP($B$2:$B$457,'各區加權風險人口'!$C$2:$T$13,11,0)*5.5)</f>
        <v>0</v>
      </c>
      <c r="N218" s="5">
        <f>if(VLOOKUP($B$2:$B$457,'各區加權風險人口'!$C$2:$T$13,12,0)=0,0,VLOOKUP($B$2:$B$457,'依個案研判日_台北市'!$C$2:$T$13,12,0)*'各里加權風險人口'!O218/VLOOKUP($B$2:$B$457,'各區加權風險人口'!$C$2:$T$13,12,0)*5.5)</f>
        <v>0.9290477015</v>
      </c>
      <c r="O218" s="5">
        <f>if(VLOOKUP($B$2:$B$457,'各區加權風險人口'!$C$2:$T$13,13,0)=0,0,VLOOKUP($B$2:$B$457,'依個案研判日_台北市'!$C$2:$T$13,13,0)*'各里加權風險人口'!P218/VLOOKUP($B$2:$B$457,'各區加權風險人口'!$C$2:$T$13,13,0)*5.5)</f>
        <v>0.7225926567</v>
      </c>
      <c r="P218" s="5">
        <f>if(VLOOKUP($B$2:$B$457,'各區加權風險人口'!$C$2:$T$13,14,0)=0,0,VLOOKUP($B$2:$B$457,'依個案研判日_台北市'!$C$2:$T$13,14,0)*'各里加權風險人口'!Q218/VLOOKUP($B$2:$B$457,'各區加權風險人口'!$C$2:$T$13,14,0)*5.5)</f>
        <v>2.064550448</v>
      </c>
      <c r="Q218" s="5">
        <f>if(VLOOKUP($B$2:$B$457,'各區加權風險人口'!$C$2:$T$13,15,0)=0,0,VLOOKUP($B$2:$B$457,'依個案研判日_台北市'!$C$2:$T$13,15,0)*'各里加權風險人口'!R218/VLOOKUP($B$2:$B$457,'各區加權風險人口'!$C$2:$T$13,15,0)*5.5)</f>
        <v>1.445185313</v>
      </c>
      <c r="R218" s="5">
        <f>if(VLOOKUP($B$2:$B$457,'各區加權風險人口'!$C$2:$T$13,16,0)=0,0,VLOOKUP($B$2:$B$457,'依個案研判日_台北市'!$C$2:$T$13,16,0)*'各里加權風險人口'!S218/VLOOKUP($B$2:$B$457,'各區加權風險人口'!$C$2:$T$13,16,0)*5.5)</f>
        <v>1.341957791</v>
      </c>
      <c r="S218" s="5">
        <f>if(VLOOKUP($B$2:$B$457,'各區加權風險人口'!$C$2:$T$13,17,0)=0,0,VLOOKUP($B$2:$B$457,'依個案研判日_台北市'!$C$2:$T$13,17,0)*'各里加權風險人口'!T218/VLOOKUP($B$2:$B$457,'各區加權風險人口'!$C$2:$T$13,17,0)*5.5)</f>
        <v>0.8258201791</v>
      </c>
      <c r="T218" s="5">
        <f>if(VLOOKUP($B$2:$B$457,'各區加權風險人口'!$C$2:$T$13,18,0)=0,0,VLOOKUP($B$2:$B$457,'依個案研判日_台北市'!$C$2:$T$13,18,0)*'各里加權風險人口'!U218/VLOOKUP($B$2:$B$457,'各區加權風險人口'!$C$2:$T$13,18,0)*5.5)</f>
        <v>0.2064550448</v>
      </c>
    </row>
    <row r="219">
      <c r="A219" s="3">
        <v>6.3000060018E10</v>
      </c>
      <c r="B219" s="4" t="s">
        <v>208</v>
      </c>
      <c r="C219" s="4" t="s">
        <v>226</v>
      </c>
      <c r="D219" s="5">
        <f>if(VLOOKUP($B$2:$B$457,'各區加權風險人口'!$C$2:$T$13,2,0)=0,0,VLOOKUP($B$2:$B$457,'依個案研判日_台北市'!$C$2:$T$13,2,0)*'各里加權風險人口'!E219/VLOOKUP($B$2:$B$457,'各區加權風險人口'!$C$2:$T$13,2,0)*5.5)</f>
        <v>0</v>
      </c>
      <c r="E219" s="5">
        <f>if(VLOOKUP($B$2:$B$457,'各區加權風險人口'!$C$2:$T$13,3,0)=0,0,VLOOKUP($B$2:$B$457,'依個案研判日_台北市'!$C$2:$T$13,3,0)*'各里加權風險人口'!F219/VLOOKUP($B$2:$B$457,'各區加權風險人口'!$C$2:$T$13,3,0)*5.5)</f>
        <v>0.8241046136</v>
      </c>
      <c r="F219" s="5">
        <f>if(VLOOKUP($B$2:$B$457,'各區加權風險人口'!$C$2:$T$13,4,0)=0,0,VLOOKUP($B$2:$B$457,'依個案研判日_台北市'!$C$2:$T$13,4,0)*'各里加權風險人口'!G219/VLOOKUP($B$2:$B$457,'各區加權風險人口'!$C$2:$T$13,4,0)*5.5)</f>
        <v>0.2060261534</v>
      </c>
      <c r="G219" s="5">
        <f>if(VLOOKUP($B$2:$B$457,'各區加權風險人口'!$C$2:$T$13,5,0)=0,0,VLOOKUP($B$2:$B$457,'依個案研判日_台北市'!$C$2:$T$13,5,0)*'各里加權風險人口'!H219/VLOOKUP($B$2:$B$457,'各區加權風險人口'!$C$2:$T$13,5,0)*5.5)</f>
        <v>2.060261534</v>
      </c>
      <c r="H219" s="5">
        <f>if(VLOOKUP($B$2:$B$457,'各區加權風險人口'!$C$2:$T$13,6,0)=0,0,VLOOKUP($B$2:$B$457,'依個案研判日_台北市'!$C$2:$T$13,6,0)*'各里加權風險人口'!I219/VLOOKUP($B$2:$B$457,'各區加權風險人口'!$C$2:$T$13,6,0)*5.5)</f>
        <v>1.854235381</v>
      </c>
      <c r="I219" s="5">
        <f>if(VLOOKUP($B$2:$B$457,'各區加權風險人口'!$C$2:$T$13,7,0)=0,0,VLOOKUP($B$2:$B$457,'依個案研判日_台北市'!$C$2:$T$13,7,0)*'各里加權風險人口'!J219/VLOOKUP($B$2:$B$457,'各區加權風險人口'!$C$2:$T$13,7,0)*5.5)</f>
        <v>0.2060261534</v>
      </c>
      <c r="J219" s="5">
        <f>if(VLOOKUP($B$2:$B$457,'各區加權風險人口'!$C$2:$T$13,8,0)=0,0,VLOOKUP($B$2:$B$457,'依個案研判日_台北市'!$C$2:$T$13,8,0)*'各里加權風險人口'!K219/VLOOKUP($B$2:$B$457,'各區加權風險人口'!$C$2:$T$13,8,0)*5.5)</f>
        <v>0.4120523068</v>
      </c>
      <c r="K219" s="5">
        <f>if(VLOOKUP($B$2:$B$457,'各區加權風險人口'!$C$2:$T$13,9,0)=0,0,VLOOKUP($B$2:$B$457,'依個案研判日_台北市'!$C$2:$T$13,9,0)*'各里加權風險人口'!L219/VLOOKUP($B$2:$B$457,'各區加權風險人口'!$C$2:$T$13,9,0)*5.5)</f>
        <v>2.472313841</v>
      </c>
      <c r="L219" s="5">
        <f>if(VLOOKUP($B$2:$B$457,'各區加權風險人口'!$C$2:$T$13,10,0)=0,0,VLOOKUP($B$2:$B$457,'依個案研判日_台北市'!$C$2:$T$13,10,0)*'各里加權風險人口'!M219/VLOOKUP($B$2:$B$457,'各區加權風險人口'!$C$2:$T$13,10,0)*5.5)</f>
        <v>1.442183074</v>
      </c>
      <c r="M219" s="5">
        <f>if(VLOOKUP($B$2:$B$457,'各區加權風險人口'!$C$2:$T$13,11,0)=0,0,VLOOKUP($B$2:$B$457,'依個案研判日_台北市'!$C$2:$T$13,11,0)*'各里加權風險人口'!N219/VLOOKUP($B$2:$B$457,'各區加權風險人口'!$C$2:$T$13,11,0)*5.5)</f>
        <v>0</v>
      </c>
      <c r="N219" s="5">
        <f>if(VLOOKUP($B$2:$B$457,'各區加權風險人口'!$C$2:$T$13,12,0)=0,0,VLOOKUP($B$2:$B$457,'依個案研判日_台北市'!$C$2:$T$13,12,0)*'各里加權風險人口'!O219/VLOOKUP($B$2:$B$457,'各區加權風險人口'!$C$2:$T$13,12,0)*5.5)</f>
        <v>1.854235381</v>
      </c>
      <c r="O219" s="5">
        <f>if(VLOOKUP($B$2:$B$457,'各區加權風險人口'!$C$2:$T$13,13,0)=0,0,VLOOKUP($B$2:$B$457,'依個案研判日_台北市'!$C$2:$T$13,13,0)*'各里加權風險人口'!P219/VLOOKUP($B$2:$B$457,'各區加權風險人口'!$C$2:$T$13,13,0)*5.5)</f>
        <v>1.442183074</v>
      </c>
      <c r="P219" s="5">
        <f>if(VLOOKUP($B$2:$B$457,'各區加權風險人口'!$C$2:$T$13,14,0)=0,0,VLOOKUP($B$2:$B$457,'依個案研判日_台北市'!$C$2:$T$13,14,0)*'各里加權風險人口'!Q219/VLOOKUP($B$2:$B$457,'各區加權風險人口'!$C$2:$T$13,14,0)*5.5)</f>
        <v>4.120523068</v>
      </c>
      <c r="Q219" s="5">
        <f>if(VLOOKUP($B$2:$B$457,'各區加權風險人口'!$C$2:$T$13,15,0)=0,0,VLOOKUP($B$2:$B$457,'依個案研判日_台北市'!$C$2:$T$13,15,0)*'各里加權風險人口'!R219/VLOOKUP($B$2:$B$457,'各區加權風險人口'!$C$2:$T$13,15,0)*5.5)</f>
        <v>2.884366148</v>
      </c>
      <c r="R219" s="5">
        <f>if(VLOOKUP($B$2:$B$457,'各區加權風險人口'!$C$2:$T$13,16,0)=0,0,VLOOKUP($B$2:$B$457,'依個案研判日_台北市'!$C$2:$T$13,16,0)*'各里加權風險人口'!S219/VLOOKUP($B$2:$B$457,'各區加權風險人口'!$C$2:$T$13,16,0)*5.5)</f>
        <v>2.678339994</v>
      </c>
      <c r="S219" s="5">
        <f>if(VLOOKUP($B$2:$B$457,'各區加權風險人口'!$C$2:$T$13,17,0)=0,0,VLOOKUP($B$2:$B$457,'依個案研判日_台北市'!$C$2:$T$13,17,0)*'各里加權風險人口'!T219/VLOOKUP($B$2:$B$457,'各區加權風險人口'!$C$2:$T$13,17,0)*5.5)</f>
        <v>1.648209227</v>
      </c>
      <c r="T219" s="5">
        <f>if(VLOOKUP($B$2:$B$457,'各區加權風險人口'!$C$2:$T$13,18,0)=0,0,VLOOKUP($B$2:$B$457,'依個案研判日_台北市'!$C$2:$T$13,18,0)*'各里加權風險人口'!U219/VLOOKUP($B$2:$B$457,'各區加權風險人口'!$C$2:$T$13,18,0)*5.5)</f>
        <v>0.4120523068</v>
      </c>
    </row>
    <row r="220">
      <c r="A220" s="3">
        <v>6.3000060019E10</v>
      </c>
      <c r="B220" s="4" t="s">
        <v>208</v>
      </c>
      <c r="C220" s="4" t="s">
        <v>227</v>
      </c>
      <c r="D220" s="5">
        <f>if(VLOOKUP($B$2:$B$457,'各區加權風險人口'!$C$2:$T$13,2,0)=0,0,VLOOKUP($B$2:$B$457,'依個案研判日_台北市'!$C$2:$T$13,2,0)*'各里加權風險人口'!E220/VLOOKUP($B$2:$B$457,'各區加權風險人口'!$C$2:$T$13,2,0)*5.5)</f>
        <v>0</v>
      </c>
      <c r="E220" s="5">
        <f>if(VLOOKUP($B$2:$B$457,'各區加權風險人口'!$C$2:$T$13,3,0)=0,0,VLOOKUP($B$2:$B$457,'依個案研判日_台北市'!$C$2:$T$13,3,0)*'各里加權風險人口'!F220/VLOOKUP($B$2:$B$457,'各區加權風險人口'!$C$2:$T$13,3,0)*5.5)</f>
        <v>0.7838833385</v>
      </c>
      <c r="F220" s="5">
        <f>if(VLOOKUP($B$2:$B$457,'各區加權風險人口'!$C$2:$T$13,4,0)=0,0,VLOOKUP($B$2:$B$457,'依個案研判日_台北市'!$C$2:$T$13,4,0)*'各里加權風險人口'!G220/VLOOKUP($B$2:$B$457,'各區加權風險人口'!$C$2:$T$13,4,0)*5.5)</f>
        <v>0.1959708346</v>
      </c>
      <c r="G220" s="5">
        <f>if(VLOOKUP($B$2:$B$457,'各區加權風險人口'!$C$2:$T$13,5,0)=0,0,VLOOKUP($B$2:$B$457,'依個案研判日_台北市'!$C$2:$T$13,5,0)*'各里加權風險人口'!H220/VLOOKUP($B$2:$B$457,'各區加權風險人口'!$C$2:$T$13,5,0)*5.5)</f>
        <v>1.959708346</v>
      </c>
      <c r="H220" s="5">
        <f>if(VLOOKUP($B$2:$B$457,'各區加權風險人口'!$C$2:$T$13,6,0)=0,0,VLOOKUP($B$2:$B$457,'依個案研判日_台北市'!$C$2:$T$13,6,0)*'各里加權風險人口'!I220/VLOOKUP($B$2:$B$457,'各區加權風險人口'!$C$2:$T$13,6,0)*5.5)</f>
        <v>1.763737512</v>
      </c>
      <c r="I220" s="5">
        <f>if(VLOOKUP($B$2:$B$457,'各區加權風險人口'!$C$2:$T$13,7,0)=0,0,VLOOKUP($B$2:$B$457,'依個案研判日_台北市'!$C$2:$T$13,7,0)*'各里加權風險人口'!J220/VLOOKUP($B$2:$B$457,'各區加權風險人口'!$C$2:$T$13,7,0)*5.5)</f>
        <v>0.1959708346</v>
      </c>
      <c r="J220" s="5">
        <f>if(VLOOKUP($B$2:$B$457,'各區加權風險人口'!$C$2:$T$13,8,0)=0,0,VLOOKUP($B$2:$B$457,'依個案研判日_台北市'!$C$2:$T$13,8,0)*'各里加權風險人口'!K220/VLOOKUP($B$2:$B$457,'各區加權風險人口'!$C$2:$T$13,8,0)*5.5)</f>
        <v>0.3919416693</v>
      </c>
      <c r="K220" s="5">
        <f>if(VLOOKUP($B$2:$B$457,'各區加權風險人口'!$C$2:$T$13,9,0)=0,0,VLOOKUP($B$2:$B$457,'依個案研判日_台北市'!$C$2:$T$13,9,0)*'各里加權風險人口'!L220/VLOOKUP($B$2:$B$457,'各區加權風險人口'!$C$2:$T$13,9,0)*5.5)</f>
        <v>2.351650016</v>
      </c>
      <c r="L220" s="5">
        <f>if(VLOOKUP($B$2:$B$457,'各區加權風險人口'!$C$2:$T$13,10,0)=0,0,VLOOKUP($B$2:$B$457,'依個案研判日_台北市'!$C$2:$T$13,10,0)*'各里加權風險人口'!M220/VLOOKUP($B$2:$B$457,'各區加權風險人口'!$C$2:$T$13,10,0)*5.5)</f>
        <v>1.371795842</v>
      </c>
      <c r="M220" s="5">
        <f>if(VLOOKUP($B$2:$B$457,'各區加權風險人口'!$C$2:$T$13,11,0)=0,0,VLOOKUP($B$2:$B$457,'依個案研判日_台北市'!$C$2:$T$13,11,0)*'各里加權風險人口'!N220/VLOOKUP($B$2:$B$457,'各區加權風險人口'!$C$2:$T$13,11,0)*5.5)</f>
        <v>0</v>
      </c>
      <c r="N220" s="5">
        <f>if(VLOOKUP($B$2:$B$457,'各區加權風險人口'!$C$2:$T$13,12,0)=0,0,VLOOKUP($B$2:$B$457,'依個案研判日_台北市'!$C$2:$T$13,12,0)*'各里加權風險人口'!O220/VLOOKUP($B$2:$B$457,'各區加權風險人口'!$C$2:$T$13,12,0)*5.5)</f>
        <v>1.763737512</v>
      </c>
      <c r="O220" s="5">
        <f>if(VLOOKUP($B$2:$B$457,'各區加權風險人口'!$C$2:$T$13,13,0)=0,0,VLOOKUP($B$2:$B$457,'依個案研判日_台北市'!$C$2:$T$13,13,0)*'各里加權風險人口'!P220/VLOOKUP($B$2:$B$457,'各區加權風險人口'!$C$2:$T$13,13,0)*5.5)</f>
        <v>1.371795842</v>
      </c>
      <c r="P220" s="5">
        <f>if(VLOOKUP($B$2:$B$457,'各區加權風險人口'!$C$2:$T$13,14,0)=0,0,VLOOKUP($B$2:$B$457,'依個案研判日_台北市'!$C$2:$T$13,14,0)*'各里加權風險人口'!Q220/VLOOKUP($B$2:$B$457,'各區加權風險人口'!$C$2:$T$13,14,0)*5.5)</f>
        <v>3.919416693</v>
      </c>
      <c r="Q220" s="5">
        <f>if(VLOOKUP($B$2:$B$457,'各區加權風險人口'!$C$2:$T$13,15,0)=0,0,VLOOKUP($B$2:$B$457,'依個案研判日_台北市'!$C$2:$T$13,15,0)*'各里加權風險人口'!R220/VLOOKUP($B$2:$B$457,'各區加權風險人口'!$C$2:$T$13,15,0)*5.5)</f>
        <v>2.743591685</v>
      </c>
      <c r="R220" s="5">
        <f>if(VLOOKUP($B$2:$B$457,'各區加權風險人口'!$C$2:$T$13,16,0)=0,0,VLOOKUP($B$2:$B$457,'依個案研判日_台北市'!$C$2:$T$13,16,0)*'各里加權風險人口'!S220/VLOOKUP($B$2:$B$457,'各區加權風險人口'!$C$2:$T$13,16,0)*5.5)</f>
        <v>2.54762085</v>
      </c>
      <c r="S220" s="5">
        <f>if(VLOOKUP($B$2:$B$457,'各區加權風險人口'!$C$2:$T$13,17,0)=0,0,VLOOKUP($B$2:$B$457,'依個案研判日_台北市'!$C$2:$T$13,17,0)*'各里加權風險人口'!T220/VLOOKUP($B$2:$B$457,'各區加權風險人口'!$C$2:$T$13,17,0)*5.5)</f>
        <v>1.567766677</v>
      </c>
      <c r="T220" s="5">
        <f>if(VLOOKUP($B$2:$B$457,'各區加權風險人口'!$C$2:$T$13,18,0)=0,0,VLOOKUP($B$2:$B$457,'依個案研判日_台北市'!$C$2:$T$13,18,0)*'各里加權風險人口'!U220/VLOOKUP($B$2:$B$457,'各區加權風險人口'!$C$2:$T$13,18,0)*5.5)</f>
        <v>0.3919416693</v>
      </c>
    </row>
    <row r="221">
      <c r="A221" s="3">
        <v>6.300006002E10</v>
      </c>
      <c r="B221" s="4" t="s">
        <v>208</v>
      </c>
      <c r="C221" s="4" t="s">
        <v>228</v>
      </c>
      <c r="D221" s="5">
        <f>if(VLOOKUP($B$2:$B$457,'各區加權風險人口'!$C$2:$T$13,2,0)=0,0,VLOOKUP($B$2:$B$457,'依個案研判日_台北市'!$C$2:$T$13,2,0)*'各里加權風險人口'!E221/VLOOKUP($B$2:$B$457,'各區加權風險人口'!$C$2:$T$13,2,0)*5.5)</f>
        <v>0</v>
      </c>
      <c r="E221" s="5">
        <f>if(VLOOKUP($B$2:$B$457,'各區加權風險人口'!$C$2:$T$13,3,0)=0,0,VLOOKUP($B$2:$B$457,'依個案研判日_台北市'!$C$2:$T$13,3,0)*'各里加權風險人口'!F221/VLOOKUP($B$2:$B$457,'各區加權風險人口'!$C$2:$T$13,3,0)*5.5)</f>
        <v>0.8331563256</v>
      </c>
      <c r="F221" s="5">
        <f>if(VLOOKUP($B$2:$B$457,'各區加權風險人口'!$C$2:$T$13,4,0)=0,0,VLOOKUP($B$2:$B$457,'依個案研判日_台北市'!$C$2:$T$13,4,0)*'各里加權風險人口'!G221/VLOOKUP($B$2:$B$457,'各區加權風險人口'!$C$2:$T$13,4,0)*5.5)</f>
        <v>0.2082890814</v>
      </c>
      <c r="G221" s="5">
        <f>if(VLOOKUP($B$2:$B$457,'各區加權風險人口'!$C$2:$T$13,5,0)=0,0,VLOOKUP($B$2:$B$457,'依個案研判日_台北市'!$C$2:$T$13,5,0)*'各里加權風險人口'!H221/VLOOKUP($B$2:$B$457,'各區加權風險人口'!$C$2:$T$13,5,0)*5.5)</f>
        <v>2.082890814</v>
      </c>
      <c r="H221" s="5">
        <f>if(VLOOKUP($B$2:$B$457,'各區加權風險人口'!$C$2:$T$13,6,0)=0,0,VLOOKUP($B$2:$B$457,'依個案研判日_台北市'!$C$2:$T$13,6,0)*'各里加權風險人口'!I221/VLOOKUP($B$2:$B$457,'各區加權風險人口'!$C$2:$T$13,6,0)*5.5)</f>
        <v>1.874601733</v>
      </c>
      <c r="I221" s="5">
        <f>if(VLOOKUP($B$2:$B$457,'各區加權風險人口'!$C$2:$T$13,7,0)=0,0,VLOOKUP($B$2:$B$457,'依個案研判日_台北市'!$C$2:$T$13,7,0)*'各里加權風險人口'!J221/VLOOKUP($B$2:$B$457,'各區加權風險人口'!$C$2:$T$13,7,0)*5.5)</f>
        <v>0.2082890814</v>
      </c>
      <c r="J221" s="5">
        <f>if(VLOOKUP($B$2:$B$457,'各區加權風險人口'!$C$2:$T$13,8,0)=0,0,VLOOKUP($B$2:$B$457,'依個案研判日_台北市'!$C$2:$T$13,8,0)*'各里加權風險人口'!K221/VLOOKUP($B$2:$B$457,'各區加權風險人口'!$C$2:$T$13,8,0)*5.5)</f>
        <v>0.4165781628</v>
      </c>
      <c r="K221" s="5">
        <f>if(VLOOKUP($B$2:$B$457,'各區加權風險人口'!$C$2:$T$13,9,0)=0,0,VLOOKUP($B$2:$B$457,'依個案研判日_台北市'!$C$2:$T$13,9,0)*'各里加權風險人口'!L221/VLOOKUP($B$2:$B$457,'各區加權風險人口'!$C$2:$T$13,9,0)*5.5)</f>
        <v>2.499468977</v>
      </c>
      <c r="L221" s="5">
        <f>if(VLOOKUP($B$2:$B$457,'各區加權風險人口'!$C$2:$T$13,10,0)=0,0,VLOOKUP($B$2:$B$457,'依個案研判日_台北市'!$C$2:$T$13,10,0)*'各里加權風險人口'!M221/VLOOKUP($B$2:$B$457,'各區加權風險人口'!$C$2:$T$13,10,0)*5.5)</f>
        <v>1.45802357</v>
      </c>
      <c r="M221" s="5">
        <f>if(VLOOKUP($B$2:$B$457,'各區加權風險人口'!$C$2:$T$13,11,0)=0,0,VLOOKUP($B$2:$B$457,'依個案研判日_台北市'!$C$2:$T$13,11,0)*'各里加權風險人口'!N221/VLOOKUP($B$2:$B$457,'各區加權風險人口'!$C$2:$T$13,11,0)*5.5)</f>
        <v>0</v>
      </c>
      <c r="N221" s="5">
        <f>if(VLOOKUP($B$2:$B$457,'各區加權風險人口'!$C$2:$T$13,12,0)=0,0,VLOOKUP($B$2:$B$457,'依個案研判日_台北市'!$C$2:$T$13,12,0)*'各里加權風險人口'!O221/VLOOKUP($B$2:$B$457,'各區加權風險人口'!$C$2:$T$13,12,0)*5.5)</f>
        <v>1.874601733</v>
      </c>
      <c r="O221" s="5">
        <f>if(VLOOKUP($B$2:$B$457,'各區加權風險人口'!$C$2:$T$13,13,0)=0,0,VLOOKUP($B$2:$B$457,'依個案研判日_台北市'!$C$2:$T$13,13,0)*'各里加權風險人口'!P221/VLOOKUP($B$2:$B$457,'各區加權風險人口'!$C$2:$T$13,13,0)*5.5)</f>
        <v>1.45802357</v>
      </c>
      <c r="P221" s="5">
        <f>if(VLOOKUP($B$2:$B$457,'各區加權風險人口'!$C$2:$T$13,14,0)=0,0,VLOOKUP($B$2:$B$457,'依個案研判日_台北市'!$C$2:$T$13,14,0)*'各里加權風險人口'!Q221/VLOOKUP($B$2:$B$457,'各區加權風險人口'!$C$2:$T$13,14,0)*5.5)</f>
        <v>4.165781628</v>
      </c>
      <c r="Q221" s="5">
        <f>if(VLOOKUP($B$2:$B$457,'各區加權風險人口'!$C$2:$T$13,15,0)=0,0,VLOOKUP($B$2:$B$457,'依個案研判日_台北市'!$C$2:$T$13,15,0)*'各里加權風險人口'!R221/VLOOKUP($B$2:$B$457,'各區加權風險人口'!$C$2:$T$13,15,0)*5.5)</f>
        <v>2.91604714</v>
      </c>
      <c r="R221" s="5">
        <f>if(VLOOKUP($B$2:$B$457,'各區加權風險人口'!$C$2:$T$13,16,0)=0,0,VLOOKUP($B$2:$B$457,'依個案研判日_台北市'!$C$2:$T$13,16,0)*'各里加權風險人口'!S221/VLOOKUP($B$2:$B$457,'各區加權風險人口'!$C$2:$T$13,16,0)*5.5)</f>
        <v>2.707758058</v>
      </c>
      <c r="S221" s="5">
        <f>if(VLOOKUP($B$2:$B$457,'各區加權風險人口'!$C$2:$T$13,17,0)=0,0,VLOOKUP($B$2:$B$457,'依個案研判日_台北市'!$C$2:$T$13,17,0)*'各里加權風險人口'!T221/VLOOKUP($B$2:$B$457,'各區加權風險人口'!$C$2:$T$13,17,0)*5.5)</f>
        <v>1.666312651</v>
      </c>
      <c r="T221" s="5">
        <f>if(VLOOKUP($B$2:$B$457,'各區加權風險人口'!$C$2:$T$13,18,0)=0,0,VLOOKUP($B$2:$B$457,'依個案研判日_台北市'!$C$2:$T$13,18,0)*'各里加權風險人口'!U221/VLOOKUP($B$2:$B$457,'各區加權風險人口'!$C$2:$T$13,18,0)*5.5)</f>
        <v>0.4165781628</v>
      </c>
    </row>
    <row r="222">
      <c r="A222" s="3">
        <v>6.3000060021E10</v>
      </c>
      <c r="B222" s="4" t="s">
        <v>208</v>
      </c>
      <c r="C222" s="4" t="s">
        <v>229</v>
      </c>
      <c r="D222" s="5">
        <f>if(VLOOKUP($B$2:$B$457,'各區加權風險人口'!$C$2:$T$13,2,0)=0,0,VLOOKUP($B$2:$B$457,'依個案研判日_台北市'!$C$2:$T$13,2,0)*'各里加權風險人口'!E222/VLOOKUP($B$2:$B$457,'各區加權風險人口'!$C$2:$T$13,2,0)*5.5)</f>
        <v>0</v>
      </c>
      <c r="E222" s="5">
        <f>if(VLOOKUP($B$2:$B$457,'各區加權風險人口'!$C$2:$T$13,3,0)=0,0,VLOOKUP($B$2:$B$457,'依個案研判日_台北市'!$C$2:$T$13,3,0)*'各里加權風險人口'!F222/VLOOKUP($B$2:$B$457,'各區加權風險人口'!$C$2:$T$13,3,0)*5.5)</f>
        <v>1.179591143</v>
      </c>
      <c r="F222" s="5">
        <f>if(VLOOKUP($B$2:$B$457,'各區加權風險人口'!$C$2:$T$13,4,0)=0,0,VLOOKUP($B$2:$B$457,'依個案研判日_台北市'!$C$2:$T$13,4,0)*'各里加權風險人口'!G222/VLOOKUP($B$2:$B$457,'各區加權風險人口'!$C$2:$T$13,4,0)*5.5)</f>
        <v>0.2948977857</v>
      </c>
      <c r="G222" s="5">
        <f>if(VLOOKUP($B$2:$B$457,'各區加權風險人口'!$C$2:$T$13,5,0)=0,0,VLOOKUP($B$2:$B$457,'依個案研判日_台北市'!$C$2:$T$13,5,0)*'各里加權風險人口'!H222/VLOOKUP($B$2:$B$457,'各區加權風險人口'!$C$2:$T$13,5,0)*5.5)</f>
        <v>2.948977857</v>
      </c>
      <c r="H222" s="5">
        <f>if(VLOOKUP($B$2:$B$457,'各區加權風險人口'!$C$2:$T$13,6,0)=0,0,VLOOKUP($B$2:$B$457,'依個案研判日_台北市'!$C$2:$T$13,6,0)*'各里加權風險人口'!I222/VLOOKUP($B$2:$B$457,'各區加權風險人口'!$C$2:$T$13,6,0)*5.5)</f>
        <v>2.654080071</v>
      </c>
      <c r="I222" s="5">
        <f>if(VLOOKUP($B$2:$B$457,'各區加權風險人口'!$C$2:$T$13,7,0)=0,0,VLOOKUP($B$2:$B$457,'依個案研判日_台北市'!$C$2:$T$13,7,0)*'各里加權風險人口'!J222/VLOOKUP($B$2:$B$457,'各區加權風險人口'!$C$2:$T$13,7,0)*5.5)</f>
        <v>0.2948977857</v>
      </c>
      <c r="J222" s="5">
        <f>if(VLOOKUP($B$2:$B$457,'各區加權風險人口'!$C$2:$T$13,8,0)=0,0,VLOOKUP($B$2:$B$457,'依個案研判日_台北市'!$C$2:$T$13,8,0)*'各里加權風險人口'!K222/VLOOKUP($B$2:$B$457,'各區加權風險人口'!$C$2:$T$13,8,0)*5.5)</f>
        <v>0.5897955714</v>
      </c>
      <c r="K222" s="5">
        <f>if(VLOOKUP($B$2:$B$457,'各區加權風險人口'!$C$2:$T$13,9,0)=0,0,VLOOKUP($B$2:$B$457,'依個案研判日_台北市'!$C$2:$T$13,9,0)*'各里加權風險人口'!L222/VLOOKUP($B$2:$B$457,'各區加權風險人口'!$C$2:$T$13,9,0)*5.5)</f>
        <v>3.538773428</v>
      </c>
      <c r="L222" s="5">
        <f>if(VLOOKUP($B$2:$B$457,'各區加權風險人口'!$C$2:$T$13,10,0)=0,0,VLOOKUP($B$2:$B$457,'依個案研判日_台北市'!$C$2:$T$13,10,0)*'各里加權風險人口'!M222/VLOOKUP($B$2:$B$457,'各區加權風險人口'!$C$2:$T$13,10,0)*5.5)</f>
        <v>2.0642845</v>
      </c>
      <c r="M222" s="5">
        <f>if(VLOOKUP($B$2:$B$457,'各區加權風險人口'!$C$2:$T$13,11,0)=0,0,VLOOKUP($B$2:$B$457,'依個案研判日_台北市'!$C$2:$T$13,11,0)*'各里加權風險人口'!N222/VLOOKUP($B$2:$B$457,'各區加權風險人口'!$C$2:$T$13,11,0)*5.5)</f>
        <v>0</v>
      </c>
      <c r="N222" s="5">
        <f>if(VLOOKUP($B$2:$B$457,'各區加權風險人口'!$C$2:$T$13,12,0)=0,0,VLOOKUP($B$2:$B$457,'依個案研判日_台北市'!$C$2:$T$13,12,0)*'各里加權風險人口'!O222/VLOOKUP($B$2:$B$457,'各區加權風險人口'!$C$2:$T$13,12,0)*5.5)</f>
        <v>2.654080071</v>
      </c>
      <c r="O222" s="5">
        <f>if(VLOOKUP($B$2:$B$457,'各區加權風險人口'!$C$2:$T$13,13,0)=0,0,VLOOKUP($B$2:$B$457,'依個案研判日_台北市'!$C$2:$T$13,13,0)*'各里加權風險人口'!P222/VLOOKUP($B$2:$B$457,'各區加權風險人口'!$C$2:$T$13,13,0)*5.5)</f>
        <v>2.0642845</v>
      </c>
      <c r="P222" s="5">
        <f>if(VLOOKUP($B$2:$B$457,'各區加權風險人口'!$C$2:$T$13,14,0)=0,0,VLOOKUP($B$2:$B$457,'依個案研判日_台北市'!$C$2:$T$13,14,0)*'各里加權風險人口'!Q222/VLOOKUP($B$2:$B$457,'各區加權風險人口'!$C$2:$T$13,14,0)*5.5)</f>
        <v>5.897955714</v>
      </c>
      <c r="Q222" s="5">
        <f>if(VLOOKUP($B$2:$B$457,'各區加權風險人口'!$C$2:$T$13,15,0)=0,0,VLOOKUP($B$2:$B$457,'依個案研判日_台北市'!$C$2:$T$13,15,0)*'各里加權風險人口'!R222/VLOOKUP($B$2:$B$457,'各區加權風險人口'!$C$2:$T$13,15,0)*5.5)</f>
        <v>4.128569</v>
      </c>
      <c r="R222" s="5">
        <f>if(VLOOKUP($B$2:$B$457,'各區加權風險人口'!$C$2:$T$13,16,0)=0,0,VLOOKUP($B$2:$B$457,'依個案研判日_台北市'!$C$2:$T$13,16,0)*'各里加權風險人口'!S222/VLOOKUP($B$2:$B$457,'各區加權風險人口'!$C$2:$T$13,16,0)*5.5)</f>
        <v>3.833671214</v>
      </c>
      <c r="S222" s="5">
        <f>if(VLOOKUP($B$2:$B$457,'各區加權風險人口'!$C$2:$T$13,17,0)=0,0,VLOOKUP($B$2:$B$457,'依個案研判日_台北市'!$C$2:$T$13,17,0)*'各里加權風險人口'!T222/VLOOKUP($B$2:$B$457,'各區加權風險人口'!$C$2:$T$13,17,0)*5.5)</f>
        <v>2.359182286</v>
      </c>
      <c r="T222" s="5">
        <f>if(VLOOKUP($B$2:$B$457,'各區加權風險人口'!$C$2:$T$13,18,0)=0,0,VLOOKUP($B$2:$B$457,'依個案研判日_台北市'!$C$2:$T$13,18,0)*'各里加權風險人口'!U222/VLOOKUP($B$2:$B$457,'各區加權風險人口'!$C$2:$T$13,18,0)*5.5)</f>
        <v>0.5897955714</v>
      </c>
    </row>
    <row r="223">
      <c r="A223" s="3">
        <v>6.3000060022E10</v>
      </c>
      <c r="B223" s="4" t="s">
        <v>208</v>
      </c>
      <c r="C223" s="4" t="s">
        <v>230</v>
      </c>
      <c r="D223" s="5">
        <f>if(VLOOKUP($B$2:$B$457,'各區加權風險人口'!$C$2:$T$13,2,0)=0,0,VLOOKUP($B$2:$B$457,'依個案研判日_台北市'!$C$2:$T$13,2,0)*'各里加權風險人口'!E223/VLOOKUP($B$2:$B$457,'各區加權風險人口'!$C$2:$T$13,2,0)*5.5)</f>
        <v>0</v>
      </c>
      <c r="E223" s="5">
        <f>if(VLOOKUP($B$2:$B$457,'各區加權風險人口'!$C$2:$T$13,3,0)=0,0,VLOOKUP($B$2:$B$457,'依個案研判日_台北市'!$C$2:$T$13,3,0)*'各里加權風險人口'!F223/VLOOKUP($B$2:$B$457,'各區加權風險人口'!$C$2:$T$13,3,0)*5.5)</f>
        <v>1.407869355</v>
      </c>
      <c r="F223" s="5">
        <f>if(VLOOKUP($B$2:$B$457,'各區加權風險人口'!$C$2:$T$13,4,0)=0,0,VLOOKUP($B$2:$B$457,'依個案研判日_台北市'!$C$2:$T$13,4,0)*'各里加權風險人口'!G223/VLOOKUP($B$2:$B$457,'各區加權風險人口'!$C$2:$T$13,4,0)*5.5)</f>
        <v>0.3519673388</v>
      </c>
      <c r="G223" s="5">
        <f>if(VLOOKUP($B$2:$B$457,'各區加權風險人口'!$C$2:$T$13,5,0)=0,0,VLOOKUP($B$2:$B$457,'依個案研判日_台北市'!$C$2:$T$13,5,0)*'各里加權風險人口'!H223/VLOOKUP($B$2:$B$457,'各區加權風險人口'!$C$2:$T$13,5,0)*5.5)</f>
        <v>3.519673388</v>
      </c>
      <c r="H223" s="5">
        <f>if(VLOOKUP($B$2:$B$457,'各區加權風險人口'!$C$2:$T$13,6,0)=0,0,VLOOKUP($B$2:$B$457,'依個案研判日_台北市'!$C$2:$T$13,6,0)*'各里加權風險人口'!I223/VLOOKUP($B$2:$B$457,'各區加權風險人口'!$C$2:$T$13,6,0)*5.5)</f>
        <v>3.167706049</v>
      </c>
      <c r="I223" s="5">
        <f>if(VLOOKUP($B$2:$B$457,'各區加權風險人口'!$C$2:$T$13,7,0)=0,0,VLOOKUP($B$2:$B$457,'依個案研判日_台北市'!$C$2:$T$13,7,0)*'各里加權風險人口'!J223/VLOOKUP($B$2:$B$457,'各區加權風險人口'!$C$2:$T$13,7,0)*5.5)</f>
        <v>0.3519673388</v>
      </c>
      <c r="J223" s="5">
        <f>if(VLOOKUP($B$2:$B$457,'各區加權風險人口'!$C$2:$T$13,8,0)=0,0,VLOOKUP($B$2:$B$457,'依個案研判日_台北市'!$C$2:$T$13,8,0)*'各里加權風險人口'!K223/VLOOKUP($B$2:$B$457,'各區加權風險人口'!$C$2:$T$13,8,0)*5.5)</f>
        <v>0.7039346776</v>
      </c>
      <c r="K223" s="5">
        <f>if(VLOOKUP($B$2:$B$457,'各區加權風險人口'!$C$2:$T$13,9,0)=0,0,VLOOKUP($B$2:$B$457,'依個案研判日_台北市'!$C$2:$T$13,9,0)*'各里加權風險人口'!L223/VLOOKUP($B$2:$B$457,'各區加權風險人口'!$C$2:$T$13,9,0)*5.5)</f>
        <v>4.223608066</v>
      </c>
      <c r="L223" s="5">
        <f>if(VLOOKUP($B$2:$B$457,'各區加權風險人口'!$C$2:$T$13,10,0)=0,0,VLOOKUP($B$2:$B$457,'依個案研判日_台北市'!$C$2:$T$13,10,0)*'各里加權風險人口'!M223/VLOOKUP($B$2:$B$457,'各區加權風險人口'!$C$2:$T$13,10,0)*5.5)</f>
        <v>2.463771372</v>
      </c>
      <c r="M223" s="5">
        <f>if(VLOOKUP($B$2:$B$457,'各區加權風險人口'!$C$2:$T$13,11,0)=0,0,VLOOKUP($B$2:$B$457,'依個案研判日_台北市'!$C$2:$T$13,11,0)*'各里加權風險人口'!N223/VLOOKUP($B$2:$B$457,'各區加權風險人口'!$C$2:$T$13,11,0)*5.5)</f>
        <v>0</v>
      </c>
      <c r="N223" s="5">
        <f>if(VLOOKUP($B$2:$B$457,'各區加權風險人口'!$C$2:$T$13,12,0)=0,0,VLOOKUP($B$2:$B$457,'依個案研判日_台北市'!$C$2:$T$13,12,0)*'各里加權風險人口'!O223/VLOOKUP($B$2:$B$457,'各區加權風險人口'!$C$2:$T$13,12,0)*5.5)</f>
        <v>3.167706049</v>
      </c>
      <c r="O223" s="5">
        <f>if(VLOOKUP($B$2:$B$457,'各區加權風險人口'!$C$2:$T$13,13,0)=0,0,VLOOKUP($B$2:$B$457,'依個案研判日_台北市'!$C$2:$T$13,13,0)*'各里加權風險人口'!P223/VLOOKUP($B$2:$B$457,'各區加權風險人口'!$C$2:$T$13,13,0)*5.5)</f>
        <v>2.463771372</v>
      </c>
      <c r="P223" s="5">
        <f>if(VLOOKUP($B$2:$B$457,'各區加權風險人口'!$C$2:$T$13,14,0)=0,0,VLOOKUP($B$2:$B$457,'依個案研判日_台北市'!$C$2:$T$13,14,0)*'各里加權風險人口'!Q223/VLOOKUP($B$2:$B$457,'各區加權風險人口'!$C$2:$T$13,14,0)*5.5)</f>
        <v>7.039346776</v>
      </c>
      <c r="Q223" s="5">
        <f>if(VLOOKUP($B$2:$B$457,'各區加權風險人口'!$C$2:$T$13,15,0)=0,0,VLOOKUP($B$2:$B$457,'依個案研判日_台北市'!$C$2:$T$13,15,0)*'各里加權風險人口'!R223/VLOOKUP($B$2:$B$457,'各區加權風險人口'!$C$2:$T$13,15,0)*5.5)</f>
        <v>4.927542743</v>
      </c>
      <c r="R223" s="5">
        <f>if(VLOOKUP($B$2:$B$457,'各區加權風險人口'!$C$2:$T$13,16,0)=0,0,VLOOKUP($B$2:$B$457,'依個案研判日_台北市'!$C$2:$T$13,16,0)*'各里加權風險人口'!S223/VLOOKUP($B$2:$B$457,'各區加權風險人口'!$C$2:$T$13,16,0)*5.5)</f>
        <v>4.575575404</v>
      </c>
      <c r="S223" s="5">
        <f>if(VLOOKUP($B$2:$B$457,'各區加權風險人口'!$C$2:$T$13,17,0)=0,0,VLOOKUP($B$2:$B$457,'依個案研判日_台北市'!$C$2:$T$13,17,0)*'各里加權風險人口'!T223/VLOOKUP($B$2:$B$457,'各區加權風險人口'!$C$2:$T$13,17,0)*5.5)</f>
        <v>2.81573871</v>
      </c>
      <c r="T223" s="5">
        <f>if(VLOOKUP($B$2:$B$457,'各區加權風險人口'!$C$2:$T$13,18,0)=0,0,VLOOKUP($B$2:$B$457,'依個案研判日_台北市'!$C$2:$T$13,18,0)*'各里加權風險人口'!U223/VLOOKUP($B$2:$B$457,'各區加權風險人口'!$C$2:$T$13,18,0)*5.5)</f>
        <v>0.7039346776</v>
      </c>
    </row>
    <row r="224">
      <c r="A224" s="3">
        <v>6.3000060024E10</v>
      </c>
      <c r="B224" s="4" t="s">
        <v>208</v>
      </c>
      <c r="C224" s="4" t="s">
        <v>231</v>
      </c>
      <c r="D224" s="5">
        <f>if(VLOOKUP($B$2:$B$457,'各區加權風險人口'!$C$2:$T$13,2,0)=0,0,VLOOKUP($B$2:$B$457,'依個案研判日_台北市'!$C$2:$T$13,2,0)*'各里加權風險人口'!E224/VLOOKUP($B$2:$B$457,'各區加權風險人口'!$C$2:$T$13,2,0)*5.5)</f>
        <v>0</v>
      </c>
      <c r="E224" s="5">
        <f>if(VLOOKUP($B$2:$B$457,'各區加權風險人口'!$C$2:$T$13,3,0)=0,0,VLOOKUP($B$2:$B$457,'依個案研判日_台北市'!$C$2:$T$13,3,0)*'各里加權風險人口'!F224/VLOOKUP($B$2:$B$457,'各區加權風險人口'!$C$2:$T$13,3,0)*5.5)</f>
        <v>1.075384166</v>
      </c>
      <c r="F224" s="5">
        <f>if(VLOOKUP($B$2:$B$457,'各區加權風險人口'!$C$2:$T$13,4,0)=0,0,VLOOKUP($B$2:$B$457,'依個案研判日_台北市'!$C$2:$T$13,4,0)*'各里加權風險人口'!G224/VLOOKUP($B$2:$B$457,'各區加權風險人口'!$C$2:$T$13,4,0)*5.5)</f>
        <v>0.2688460415</v>
      </c>
      <c r="G224" s="5">
        <f>if(VLOOKUP($B$2:$B$457,'各區加權風險人口'!$C$2:$T$13,5,0)=0,0,VLOOKUP($B$2:$B$457,'依個案研判日_台北市'!$C$2:$T$13,5,0)*'各里加權風險人口'!H224/VLOOKUP($B$2:$B$457,'各區加權風險人口'!$C$2:$T$13,5,0)*5.5)</f>
        <v>2.688460415</v>
      </c>
      <c r="H224" s="5">
        <f>if(VLOOKUP($B$2:$B$457,'各區加權風險人口'!$C$2:$T$13,6,0)=0,0,VLOOKUP($B$2:$B$457,'依個案研判日_台北市'!$C$2:$T$13,6,0)*'各里加權風險人口'!I224/VLOOKUP($B$2:$B$457,'各區加權風險人口'!$C$2:$T$13,6,0)*5.5)</f>
        <v>2.419614374</v>
      </c>
      <c r="I224" s="5">
        <f>if(VLOOKUP($B$2:$B$457,'各區加權風險人口'!$C$2:$T$13,7,0)=0,0,VLOOKUP($B$2:$B$457,'依個案研判日_台北市'!$C$2:$T$13,7,0)*'各里加權風險人口'!J224/VLOOKUP($B$2:$B$457,'各區加權風險人口'!$C$2:$T$13,7,0)*5.5)</f>
        <v>0.2688460415</v>
      </c>
      <c r="J224" s="5">
        <f>if(VLOOKUP($B$2:$B$457,'各區加權風險人口'!$C$2:$T$13,8,0)=0,0,VLOOKUP($B$2:$B$457,'依個案研判日_台北市'!$C$2:$T$13,8,0)*'各里加權風險人口'!K224/VLOOKUP($B$2:$B$457,'各區加權風險人口'!$C$2:$T$13,8,0)*5.5)</f>
        <v>0.5376920831</v>
      </c>
      <c r="K224" s="5">
        <f>if(VLOOKUP($B$2:$B$457,'各區加權風險人口'!$C$2:$T$13,9,0)=0,0,VLOOKUP($B$2:$B$457,'依個案研判日_台北市'!$C$2:$T$13,9,0)*'各里加權風險人口'!L224/VLOOKUP($B$2:$B$457,'各區加權風險人口'!$C$2:$T$13,9,0)*5.5)</f>
        <v>3.226152499</v>
      </c>
      <c r="L224" s="5">
        <f>if(VLOOKUP($B$2:$B$457,'各區加權風險人口'!$C$2:$T$13,10,0)=0,0,VLOOKUP($B$2:$B$457,'依個案研判日_台北市'!$C$2:$T$13,10,0)*'各里加權風險人口'!M224/VLOOKUP($B$2:$B$457,'各區加權風險人口'!$C$2:$T$13,10,0)*5.5)</f>
        <v>1.881922291</v>
      </c>
      <c r="M224" s="5">
        <f>if(VLOOKUP($B$2:$B$457,'各區加權風險人口'!$C$2:$T$13,11,0)=0,0,VLOOKUP($B$2:$B$457,'依個案研判日_台北市'!$C$2:$T$13,11,0)*'各里加權風險人口'!N224/VLOOKUP($B$2:$B$457,'各區加權風險人口'!$C$2:$T$13,11,0)*5.5)</f>
        <v>0</v>
      </c>
      <c r="N224" s="5">
        <f>if(VLOOKUP($B$2:$B$457,'各區加權風險人口'!$C$2:$T$13,12,0)=0,0,VLOOKUP($B$2:$B$457,'依個案研判日_台北市'!$C$2:$T$13,12,0)*'各里加權風險人口'!O224/VLOOKUP($B$2:$B$457,'各區加權風險人口'!$C$2:$T$13,12,0)*5.5)</f>
        <v>2.419614374</v>
      </c>
      <c r="O224" s="5">
        <f>if(VLOOKUP($B$2:$B$457,'各區加權風險人口'!$C$2:$T$13,13,0)=0,0,VLOOKUP($B$2:$B$457,'依個案研判日_台北市'!$C$2:$T$13,13,0)*'各里加權風險人口'!P224/VLOOKUP($B$2:$B$457,'各區加權風險人口'!$C$2:$T$13,13,0)*5.5)</f>
        <v>1.881922291</v>
      </c>
      <c r="P224" s="5">
        <f>if(VLOOKUP($B$2:$B$457,'各區加權風險人口'!$C$2:$T$13,14,0)=0,0,VLOOKUP($B$2:$B$457,'依個案研判日_台北市'!$C$2:$T$13,14,0)*'各里加權風險人口'!Q224/VLOOKUP($B$2:$B$457,'各區加權風險人口'!$C$2:$T$13,14,0)*5.5)</f>
        <v>5.376920831</v>
      </c>
      <c r="Q224" s="5">
        <f>if(VLOOKUP($B$2:$B$457,'各區加權風險人口'!$C$2:$T$13,15,0)=0,0,VLOOKUP($B$2:$B$457,'依個案研判日_台北市'!$C$2:$T$13,15,0)*'各里加權風險人口'!R224/VLOOKUP($B$2:$B$457,'各區加權風險人口'!$C$2:$T$13,15,0)*5.5)</f>
        <v>3.763844582</v>
      </c>
      <c r="R224" s="5">
        <f>if(VLOOKUP($B$2:$B$457,'各區加權風險人口'!$C$2:$T$13,16,0)=0,0,VLOOKUP($B$2:$B$457,'依個案研判日_台北市'!$C$2:$T$13,16,0)*'各里加權風險人口'!S224/VLOOKUP($B$2:$B$457,'各區加權風險人口'!$C$2:$T$13,16,0)*5.5)</f>
        <v>3.49499854</v>
      </c>
      <c r="S224" s="5">
        <f>if(VLOOKUP($B$2:$B$457,'各區加權風險人口'!$C$2:$T$13,17,0)=0,0,VLOOKUP($B$2:$B$457,'依個案研判日_台北市'!$C$2:$T$13,17,0)*'各里加權風險人口'!T224/VLOOKUP($B$2:$B$457,'各區加權風險人口'!$C$2:$T$13,17,0)*5.5)</f>
        <v>2.150768332</v>
      </c>
      <c r="T224" s="5">
        <f>if(VLOOKUP($B$2:$B$457,'各區加權風險人口'!$C$2:$T$13,18,0)=0,0,VLOOKUP($B$2:$B$457,'依個案研判日_台北市'!$C$2:$T$13,18,0)*'各里加權風險人口'!U224/VLOOKUP($B$2:$B$457,'各區加權風險人口'!$C$2:$T$13,18,0)*5.5)</f>
        <v>0.5376920831</v>
      </c>
    </row>
    <row r="225">
      <c r="A225" s="3">
        <v>6.3000060025E10</v>
      </c>
      <c r="B225" s="4" t="s">
        <v>208</v>
      </c>
      <c r="C225" s="4" t="s">
        <v>232</v>
      </c>
      <c r="D225" s="5">
        <f>if(VLOOKUP($B$2:$B$457,'各區加權風險人口'!$C$2:$T$13,2,0)=0,0,VLOOKUP($B$2:$B$457,'依個案研判日_台北市'!$C$2:$T$13,2,0)*'各里加權風險人口'!E225/VLOOKUP($B$2:$B$457,'各區加權風險人口'!$C$2:$T$13,2,0)*5.5)</f>
        <v>0</v>
      </c>
      <c r="E225" s="5">
        <f>if(VLOOKUP($B$2:$B$457,'各區加權風險人口'!$C$2:$T$13,3,0)=0,0,VLOOKUP($B$2:$B$457,'依個案研判日_台北市'!$C$2:$T$13,3,0)*'各里加權風險人口'!F225/VLOOKUP($B$2:$B$457,'各區加權風險人口'!$C$2:$T$13,3,0)*5.5)</f>
        <v>1.238943418</v>
      </c>
      <c r="F225" s="5">
        <f>if(VLOOKUP($B$2:$B$457,'各區加權風險人口'!$C$2:$T$13,4,0)=0,0,VLOOKUP($B$2:$B$457,'依個案研判日_台北市'!$C$2:$T$13,4,0)*'各里加權風險人口'!G225/VLOOKUP($B$2:$B$457,'各區加權風險人口'!$C$2:$T$13,4,0)*5.5)</f>
        <v>0.3097358545</v>
      </c>
      <c r="G225" s="5">
        <f>if(VLOOKUP($B$2:$B$457,'各區加權風險人口'!$C$2:$T$13,5,0)=0,0,VLOOKUP($B$2:$B$457,'依個案研判日_台北市'!$C$2:$T$13,5,0)*'各里加權風險人口'!H225/VLOOKUP($B$2:$B$457,'各區加權風險人口'!$C$2:$T$13,5,0)*5.5)</f>
        <v>3.097358545</v>
      </c>
      <c r="H225" s="5">
        <f>if(VLOOKUP($B$2:$B$457,'各區加權風險人口'!$C$2:$T$13,6,0)=0,0,VLOOKUP($B$2:$B$457,'依個案研判日_台北市'!$C$2:$T$13,6,0)*'各里加權風險人口'!I225/VLOOKUP($B$2:$B$457,'各區加權風險人口'!$C$2:$T$13,6,0)*5.5)</f>
        <v>2.78762269</v>
      </c>
      <c r="I225" s="5">
        <f>if(VLOOKUP($B$2:$B$457,'各區加權風險人口'!$C$2:$T$13,7,0)=0,0,VLOOKUP($B$2:$B$457,'依個案研判日_台北市'!$C$2:$T$13,7,0)*'各里加權風險人口'!J225/VLOOKUP($B$2:$B$457,'各區加權風險人口'!$C$2:$T$13,7,0)*5.5)</f>
        <v>0.3097358545</v>
      </c>
      <c r="J225" s="5">
        <f>if(VLOOKUP($B$2:$B$457,'各區加權風險人口'!$C$2:$T$13,8,0)=0,0,VLOOKUP($B$2:$B$457,'依個案研判日_台北市'!$C$2:$T$13,8,0)*'各里加權風險人口'!K225/VLOOKUP($B$2:$B$457,'各區加權風險人口'!$C$2:$T$13,8,0)*5.5)</f>
        <v>0.6194717089</v>
      </c>
      <c r="K225" s="5">
        <f>if(VLOOKUP($B$2:$B$457,'各區加權風險人口'!$C$2:$T$13,9,0)=0,0,VLOOKUP($B$2:$B$457,'依個案研判日_台北市'!$C$2:$T$13,9,0)*'各里加權風險人口'!L225/VLOOKUP($B$2:$B$457,'各區加權風險人口'!$C$2:$T$13,9,0)*5.5)</f>
        <v>3.716830253</v>
      </c>
      <c r="L225" s="5">
        <f>if(VLOOKUP($B$2:$B$457,'各區加權風險人口'!$C$2:$T$13,10,0)=0,0,VLOOKUP($B$2:$B$457,'依個案研判日_台北市'!$C$2:$T$13,10,0)*'各里加權風險人口'!M225/VLOOKUP($B$2:$B$457,'各區加權風險人口'!$C$2:$T$13,10,0)*5.5)</f>
        <v>2.168150981</v>
      </c>
      <c r="M225" s="5">
        <f>if(VLOOKUP($B$2:$B$457,'各區加權風險人口'!$C$2:$T$13,11,0)=0,0,VLOOKUP($B$2:$B$457,'依個案研判日_台北市'!$C$2:$T$13,11,0)*'各里加權風險人口'!N225/VLOOKUP($B$2:$B$457,'各區加權風險人口'!$C$2:$T$13,11,0)*5.5)</f>
        <v>0</v>
      </c>
      <c r="N225" s="5">
        <f>if(VLOOKUP($B$2:$B$457,'各區加權風險人口'!$C$2:$T$13,12,0)=0,0,VLOOKUP($B$2:$B$457,'依個案研判日_台北市'!$C$2:$T$13,12,0)*'各里加權風險人口'!O225/VLOOKUP($B$2:$B$457,'各區加權風險人口'!$C$2:$T$13,12,0)*5.5)</f>
        <v>2.78762269</v>
      </c>
      <c r="O225" s="5">
        <f>if(VLOOKUP($B$2:$B$457,'各區加權風險人口'!$C$2:$T$13,13,0)=0,0,VLOOKUP($B$2:$B$457,'依個案研判日_台北市'!$C$2:$T$13,13,0)*'各里加權風險人口'!P225/VLOOKUP($B$2:$B$457,'各區加權風險人口'!$C$2:$T$13,13,0)*5.5)</f>
        <v>2.168150981</v>
      </c>
      <c r="P225" s="5">
        <f>if(VLOOKUP($B$2:$B$457,'各區加權風險人口'!$C$2:$T$13,14,0)=0,0,VLOOKUP($B$2:$B$457,'依個案研判日_台北市'!$C$2:$T$13,14,0)*'各里加權風險人口'!Q225/VLOOKUP($B$2:$B$457,'各區加權風險人口'!$C$2:$T$13,14,0)*5.5)</f>
        <v>6.194717089</v>
      </c>
      <c r="Q225" s="5">
        <f>if(VLOOKUP($B$2:$B$457,'各區加權風險人口'!$C$2:$T$13,15,0)=0,0,VLOOKUP($B$2:$B$457,'依個案研判日_台北市'!$C$2:$T$13,15,0)*'各里加權風險人口'!R225/VLOOKUP($B$2:$B$457,'各區加權風險人口'!$C$2:$T$13,15,0)*5.5)</f>
        <v>4.336301962</v>
      </c>
      <c r="R225" s="5">
        <f>if(VLOOKUP($B$2:$B$457,'各區加權風險人口'!$C$2:$T$13,16,0)=0,0,VLOOKUP($B$2:$B$457,'依個案研判日_台北市'!$C$2:$T$13,16,0)*'各里加權風險人口'!S225/VLOOKUP($B$2:$B$457,'各區加權風險人口'!$C$2:$T$13,16,0)*5.5)</f>
        <v>4.026566108</v>
      </c>
      <c r="S225" s="5">
        <f>if(VLOOKUP($B$2:$B$457,'各區加權風險人口'!$C$2:$T$13,17,0)=0,0,VLOOKUP($B$2:$B$457,'依個案研判日_台北市'!$C$2:$T$13,17,0)*'各里加權風險人口'!T225/VLOOKUP($B$2:$B$457,'各區加權風險人口'!$C$2:$T$13,17,0)*5.5)</f>
        <v>2.477886836</v>
      </c>
      <c r="T225" s="5">
        <f>if(VLOOKUP($B$2:$B$457,'各區加權風險人口'!$C$2:$T$13,18,0)=0,0,VLOOKUP($B$2:$B$457,'依個案研判日_台北市'!$C$2:$T$13,18,0)*'各里加權風險人口'!U225/VLOOKUP($B$2:$B$457,'各區加權風險人口'!$C$2:$T$13,18,0)*5.5)</f>
        <v>0.6194717089</v>
      </c>
    </row>
    <row r="226">
      <c r="A226" s="3">
        <v>6.3000060026E10</v>
      </c>
      <c r="B226" s="4" t="s">
        <v>208</v>
      </c>
      <c r="C226" s="4" t="s">
        <v>233</v>
      </c>
      <c r="D226" s="5">
        <f>if(VLOOKUP($B$2:$B$457,'各區加權風險人口'!$C$2:$T$13,2,0)=0,0,VLOOKUP($B$2:$B$457,'依個案研判日_台北市'!$C$2:$T$13,2,0)*'各里加權風險人口'!E226/VLOOKUP($B$2:$B$457,'各區加權風險人口'!$C$2:$T$13,2,0)*5.5)</f>
        <v>0</v>
      </c>
      <c r="E226" s="5">
        <f>if(VLOOKUP($B$2:$B$457,'各區加權風險人口'!$C$2:$T$13,3,0)=0,0,VLOOKUP($B$2:$B$457,'依個案研判日_台北市'!$C$2:$T$13,3,0)*'各里加權風險人口'!F226/VLOOKUP($B$2:$B$457,'各區加權風險人口'!$C$2:$T$13,3,0)*5.5)</f>
        <v>0.7472158884</v>
      </c>
      <c r="F226" s="5">
        <f>if(VLOOKUP($B$2:$B$457,'各區加權風險人口'!$C$2:$T$13,4,0)=0,0,VLOOKUP($B$2:$B$457,'依個案研判日_台北市'!$C$2:$T$13,4,0)*'各里加權風險人口'!G226/VLOOKUP($B$2:$B$457,'各區加權風險人口'!$C$2:$T$13,4,0)*5.5)</f>
        <v>0.1868039721</v>
      </c>
      <c r="G226" s="5">
        <f>if(VLOOKUP($B$2:$B$457,'各區加權風險人口'!$C$2:$T$13,5,0)=0,0,VLOOKUP($B$2:$B$457,'依個案研判日_台北市'!$C$2:$T$13,5,0)*'各里加權風險人口'!H226/VLOOKUP($B$2:$B$457,'各區加權風險人口'!$C$2:$T$13,5,0)*5.5)</f>
        <v>1.868039721</v>
      </c>
      <c r="H226" s="5">
        <f>if(VLOOKUP($B$2:$B$457,'各區加權風險人口'!$C$2:$T$13,6,0)=0,0,VLOOKUP($B$2:$B$457,'依個案研判日_台北市'!$C$2:$T$13,6,0)*'各里加權風險人口'!I226/VLOOKUP($B$2:$B$457,'各區加權風險人口'!$C$2:$T$13,6,0)*5.5)</f>
        <v>1.681235749</v>
      </c>
      <c r="I226" s="5">
        <f>if(VLOOKUP($B$2:$B$457,'各區加權風險人口'!$C$2:$T$13,7,0)=0,0,VLOOKUP($B$2:$B$457,'依個案研判日_台北市'!$C$2:$T$13,7,0)*'各里加權風險人口'!J226/VLOOKUP($B$2:$B$457,'各區加權風險人口'!$C$2:$T$13,7,0)*5.5)</f>
        <v>0.1868039721</v>
      </c>
      <c r="J226" s="5">
        <f>if(VLOOKUP($B$2:$B$457,'各區加權風險人口'!$C$2:$T$13,8,0)=0,0,VLOOKUP($B$2:$B$457,'依個案研判日_台北市'!$C$2:$T$13,8,0)*'各里加權風險人口'!K226/VLOOKUP($B$2:$B$457,'各區加權風險人口'!$C$2:$T$13,8,0)*5.5)</f>
        <v>0.3736079442</v>
      </c>
      <c r="K226" s="5">
        <f>if(VLOOKUP($B$2:$B$457,'各區加權風險人口'!$C$2:$T$13,9,0)=0,0,VLOOKUP($B$2:$B$457,'依個案研判日_台北市'!$C$2:$T$13,9,0)*'各里加權風險人口'!L226/VLOOKUP($B$2:$B$457,'各區加權風險人口'!$C$2:$T$13,9,0)*5.5)</f>
        <v>2.241647665</v>
      </c>
      <c r="L226" s="5">
        <f>if(VLOOKUP($B$2:$B$457,'各區加權風險人口'!$C$2:$T$13,10,0)=0,0,VLOOKUP($B$2:$B$457,'依個案研判日_台北市'!$C$2:$T$13,10,0)*'各里加權風險人口'!M226/VLOOKUP($B$2:$B$457,'各區加權風險人口'!$C$2:$T$13,10,0)*5.5)</f>
        <v>1.307627805</v>
      </c>
      <c r="M226" s="5">
        <f>if(VLOOKUP($B$2:$B$457,'各區加權風險人口'!$C$2:$T$13,11,0)=0,0,VLOOKUP($B$2:$B$457,'依個案研判日_台北市'!$C$2:$T$13,11,0)*'各里加權風險人口'!N226/VLOOKUP($B$2:$B$457,'各區加權風險人口'!$C$2:$T$13,11,0)*5.5)</f>
        <v>0</v>
      </c>
      <c r="N226" s="5">
        <f>if(VLOOKUP($B$2:$B$457,'各區加權風險人口'!$C$2:$T$13,12,0)=0,0,VLOOKUP($B$2:$B$457,'依個案研判日_台北市'!$C$2:$T$13,12,0)*'各里加權風險人口'!O226/VLOOKUP($B$2:$B$457,'各區加權風險人口'!$C$2:$T$13,12,0)*5.5)</f>
        <v>1.681235749</v>
      </c>
      <c r="O226" s="5">
        <f>if(VLOOKUP($B$2:$B$457,'各區加權風險人口'!$C$2:$T$13,13,0)=0,0,VLOOKUP($B$2:$B$457,'依個案研判日_台北市'!$C$2:$T$13,13,0)*'各里加權風險人口'!P226/VLOOKUP($B$2:$B$457,'各區加權風險人口'!$C$2:$T$13,13,0)*5.5)</f>
        <v>1.307627805</v>
      </c>
      <c r="P226" s="5">
        <f>if(VLOOKUP($B$2:$B$457,'各區加權風險人口'!$C$2:$T$13,14,0)=0,0,VLOOKUP($B$2:$B$457,'依個案研判日_台北市'!$C$2:$T$13,14,0)*'各里加權風險人口'!Q226/VLOOKUP($B$2:$B$457,'各區加權風險人口'!$C$2:$T$13,14,0)*5.5)</f>
        <v>3.736079442</v>
      </c>
      <c r="Q226" s="5">
        <f>if(VLOOKUP($B$2:$B$457,'各區加權風險人口'!$C$2:$T$13,15,0)=0,0,VLOOKUP($B$2:$B$457,'依個案研判日_台北市'!$C$2:$T$13,15,0)*'各里加權風險人口'!R226/VLOOKUP($B$2:$B$457,'各區加權風險人口'!$C$2:$T$13,15,0)*5.5)</f>
        <v>2.615255609</v>
      </c>
      <c r="R226" s="5">
        <f>if(VLOOKUP($B$2:$B$457,'各區加權風險人口'!$C$2:$T$13,16,0)=0,0,VLOOKUP($B$2:$B$457,'依個案研判日_台北市'!$C$2:$T$13,16,0)*'各里加權風險人口'!S226/VLOOKUP($B$2:$B$457,'各區加權風險人口'!$C$2:$T$13,16,0)*5.5)</f>
        <v>2.428451637</v>
      </c>
      <c r="S226" s="5">
        <f>if(VLOOKUP($B$2:$B$457,'各區加權風險人口'!$C$2:$T$13,17,0)=0,0,VLOOKUP($B$2:$B$457,'依個案研判日_台北市'!$C$2:$T$13,17,0)*'各里加權風險人口'!T226/VLOOKUP($B$2:$B$457,'各區加權風險人口'!$C$2:$T$13,17,0)*5.5)</f>
        <v>1.494431777</v>
      </c>
      <c r="T226" s="5">
        <f>if(VLOOKUP($B$2:$B$457,'各區加權風險人口'!$C$2:$T$13,18,0)=0,0,VLOOKUP($B$2:$B$457,'依個案研判日_台北市'!$C$2:$T$13,18,0)*'各里加權風險人口'!U226/VLOOKUP($B$2:$B$457,'各區加權風險人口'!$C$2:$T$13,18,0)*5.5)</f>
        <v>0.3736079442</v>
      </c>
    </row>
    <row r="227">
      <c r="A227" s="3">
        <v>6.3000070001E10</v>
      </c>
      <c r="B227" s="4" t="s">
        <v>234</v>
      </c>
      <c r="C227" s="4" t="s">
        <v>235</v>
      </c>
      <c r="D227" s="5">
        <f>if(VLOOKUP($B$2:$B$457,'各區加權風險人口'!$C$2:$T$13,2,0)=0,0,VLOOKUP($B$2:$B$457,'依個案研判日_台北市'!$C$2:$T$13,2,0)*'各里加權風險人口'!E227/VLOOKUP($B$2:$B$457,'各區加權風險人口'!$C$2:$T$13,2,0)*5.5)</f>
        <v>0</v>
      </c>
      <c r="E227" s="5">
        <f>if(VLOOKUP($B$2:$B$457,'各區加權風險人口'!$C$2:$T$13,3,0)=0,0,VLOOKUP($B$2:$B$457,'依個案研判日_台北市'!$C$2:$T$13,3,0)*'各里加權風險人口'!F227/VLOOKUP($B$2:$B$457,'各區加權風險人口'!$C$2:$T$13,3,0)*5.5)</f>
        <v>9.196994086</v>
      </c>
      <c r="F227" s="5">
        <f>if(VLOOKUP($B$2:$B$457,'各區加權風險人口'!$C$2:$T$13,4,0)=0,0,VLOOKUP($B$2:$B$457,'依個案研判日_台北市'!$C$2:$T$13,4,0)*'各里加權風險人口'!G227/VLOOKUP($B$2:$B$457,'各區加權風險人口'!$C$2:$T$13,4,0)*5.5)</f>
        <v>10.70195675</v>
      </c>
      <c r="G227" s="5">
        <f>if(VLOOKUP($B$2:$B$457,'各區加權風險人口'!$C$2:$T$13,5,0)=0,0,VLOOKUP($B$2:$B$457,'依個案研判日_台北市'!$C$2:$T$13,5,0)*'各里加權風險人口'!H227/VLOOKUP($B$2:$B$457,'各區加權風險人口'!$C$2:$T$13,5,0)*5.5)</f>
        <v>15.88571706</v>
      </c>
      <c r="H227" s="5">
        <f>if(VLOOKUP($B$2:$B$457,'各區加權風險人口'!$C$2:$T$13,6,0)=0,0,VLOOKUP($B$2:$B$457,'依個案研判日_台北市'!$C$2:$T$13,6,0)*'各里加權風險人口'!I227/VLOOKUP($B$2:$B$457,'各區加權風險人口'!$C$2:$T$13,6,0)*5.5)</f>
        <v>8.360903715</v>
      </c>
      <c r="I227" s="5">
        <f>if(VLOOKUP($B$2:$B$457,'各區加權風險人口'!$C$2:$T$13,7,0)=0,0,VLOOKUP($B$2:$B$457,'依個案研判日_台北市'!$C$2:$T$13,7,0)*'各里加權風險人口'!J227/VLOOKUP($B$2:$B$457,'各區加權風險人口'!$C$2:$T$13,7,0)*5.5)</f>
        <v>5.518196452</v>
      </c>
      <c r="J227" s="5">
        <f>if(VLOOKUP($B$2:$B$457,'各區加權風險人口'!$C$2:$T$13,8,0)=0,0,VLOOKUP($B$2:$B$457,'依個案研判日_台北市'!$C$2:$T$13,8,0)*'各里加權風險人口'!K227/VLOOKUP($B$2:$B$457,'各區加權風險人口'!$C$2:$T$13,8,0)*5.5)</f>
        <v>6.521504897</v>
      </c>
      <c r="K227" s="5">
        <f>if(VLOOKUP($B$2:$B$457,'各區加權風險人口'!$C$2:$T$13,9,0)=0,0,VLOOKUP($B$2:$B$457,'依個案研判日_台北市'!$C$2:$T$13,9,0)*'各里加權風險人口'!L227/VLOOKUP($B$2:$B$457,'各區加權風險人口'!$C$2:$T$13,9,0)*5.5)</f>
        <v>10.03308446</v>
      </c>
      <c r="L227" s="5">
        <f>if(VLOOKUP($B$2:$B$457,'各區加權風險人口'!$C$2:$T$13,10,0)=0,0,VLOOKUP($B$2:$B$457,'依個案研判日_台北市'!$C$2:$T$13,10,0)*'各里加權風險人口'!M227/VLOOKUP($B$2:$B$457,'各區加權風險人口'!$C$2:$T$13,10,0)*5.5)</f>
        <v>28.09263648</v>
      </c>
      <c r="M227" s="5">
        <f>if(VLOOKUP($B$2:$B$457,'各區加權風險人口'!$C$2:$T$13,11,0)=0,0,VLOOKUP($B$2:$B$457,'依個案研判日_台北市'!$C$2:$T$13,11,0)*'各里加權風險人口'!N227/VLOOKUP($B$2:$B$457,'各區加權風險人口'!$C$2:$T$13,11,0)*5.5)</f>
        <v>14.38075439</v>
      </c>
      <c r="N227" s="5">
        <f>if(VLOOKUP($B$2:$B$457,'各區加權風險人口'!$C$2:$T$13,12,0)=0,0,VLOOKUP($B$2:$B$457,'依個案研判日_台北市'!$C$2:$T$13,12,0)*'各里加權風險人口'!O227/VLOOKUP($B$2:$B$457,'各區加權風險人口'!$C$2:$T$13,12,0)*5.5)</f>
        <v>19.06286047</v>
      </c>
      <c r="O227" s="5">
        <f>if(VLOOKUP($B$2:$B$457,'各區加權風險人口'!$C$2:$T$13,13,0)=0,0,VLOOKUP($B$2:$B$457,'依個案研判日_台北市'!$C$2:$T$13,13,0)*'各里加權風險人口'!P227/VLOOKUP($B$2:$B$457,'各區加權風險人口'!$C$2:$T$13,13,0)*5.5)</f>
        <v>16.8890255</v>
      </c>
      <c r="P227" s="5">
        <f>if(VLOOKUP($B$2:$B$457,'各區加權風險人口'!$C$2:$T$13,14,0)=0,0,VLOOKUP($B$2:$B$457,'依個案研判日_台北市'!$C$2:$T$13,14,0)*'各里加權風險人口'!Q227/VLOOKUP($B$2:$B$457,'各區加權風險人口'!$C$2:$T$13,14,0)*5.5)</f>
        <v>19.56451469</v>
      </c>
      <c r="Q227" s="5">
        <f>if(VLOOKUP($B$2:$B$457,'各區加權風險人口'!$C$2:$T$13,15,0)=0,0,VLOOKUP($B$2:$B$457,'依個案研判日_台北市'!$C$2:$T$13,15,0)*'各里加權風險人口'!R227/VLOOKUP($B$2:$B$457,'各區加權風險人口'!$C$2:$T$13,15,0)*5.5)</f>
        <v>13.04300979</v>
      </c>
      <c r="R227" s="5">
        <f>if(VLOOKUP($B$2:$B$457,'各區加權風險人口'!$C$2:$T$13,16,0)=0,0,VLOOKUP($B$2:$B$457,'依個案研判日_台北市'!$C$2:$T$13,16,0)*'各里加權風險人口'!S227/VLOOKUP($B$2:$B$457,'各區加權風險人口'!$C$2:$T$13,16,0)*5.5)</f>
        <v>13.87910017</v>
      </c>
      <c r="S227" s="5">
        <f>if(VLOOKUP($B$2:$B$457,'各區加權風險人口'!$C$2:$T$13,17,0)=0,0,VLOOKUP($B$2:$B$457,'依個案研判日_台北市'!$C$2:$T$13,17,0)*'各里加權風險人口'!T227/VLOOKUP($B$2:$B$457,'各區加權風險人口'!$C$2:$T$13,17,0)*5.5)</f>
        <v>7.02315912</v>
      </c>
      <c r="T227" s="5">
        <f>if(VLOOKUP($B$2:$B$457,'各區加權風險人口'!$C$2:$T$13,18,0)=0,0,VLOOKUP($B$2:$B$457,'依個案研判日_台北市'!$C$2:$T$13,18,0)*'各里加權風險人口'!U227/VLOOKUP($B$2:$B$457,'各區加權風險人口'!$C$2:$T$13,18,0)*5.5)</f>
        <v>3.177143412</v>
      </c>
    </row>
    <row r="228">
      <c r="A228" s="3">
        <v>6.3000070002E10</v>
      </c>
      <c r="B228" s="4" t="s">
        <v>234</v>
      </c>
      <c r="C228" s="4" t="s">
        <v>236</v>
      </c>
      <c r="D228" s="5">
        <f>if(VLOOKUP($B$2:$B$457,'各區加權風險人口'!$C$2:$T$13,2,0)=0,0,VLOOKUP($B$2:$B$457,'依個案研判日_台北市'!$C$2:$T$13,2,0)*'各里加權風險人口'!E228/VLOOKUP($B$2:$B$457,'各區加權風險人口'!$C$2:$T$13,2,0)*5.5)</f>
        <v>0</v>
      </c>
      <c r="E228" s="5">
        <f>if(VLOOKUP($B$2:$B$457,'各區加權風險人口'!$C$2:$T$13,3,0)=0,0,VLOOKUP($B$2:$B$457,'依個案研判日_台北市'!$C$2:$T$13,3,0)*'各里加權風險人口'!F228/VLOOKUP($B$2:$B$457,'各區加權風險人口'!$C$2:$T$13,3,0)*5.5)</f>
        <v>5.213447831</v>
      </c>
      <c r="F228" s="5">
        <f>if(VLOOKUP($B$2:$B$457,'各區加權風險人口'!$C$2:$T$13,4,0)=0,0,VLOOKUP($B$2:$B$457,'依個案研判日_台北市'!$C$2:$T$13,4,0)*'各里加權風險人口'!G228/VLOOKUP($B$2:$B$457,'各區加權風險人口'!$C$2:$T$13,4,0)*5.5)</f>
        <v>6.066557476</v>
      </c>
      <c r="G228" s="5">
        <f>if(VLOOKUP($B$2:$B$457,'各區加權風險人口'!$C$2:$T$13,5,0)=0,0,VLOOKUP($B$2:$B$457,'依個案研判日_台北市'!$C$2:$T$13,5,0)*'各里加權風險人口'!H228/VLOOKUP($B$2:$B$457,'各區加權風險人口'!$C$2:$T$13,5,0)*5.5)</f>
        <v>9.005046253</v>
      </c>
      <c r="H228" s="5">
        <f>if(VLOOKUP($B$2:$B$457,'各區加權風險人口'!$C$2:$T$13,6,0)=0,0,VLOOKUP($B$2:$B$457,'依個案研判日_台北市'!$C$2:$T$13,6,0)*'各里加權風險人口'!I228/VLOOKUP($B$2:$B$457,'各區加權風險人口'!$C$2:$T$13,6,0)*5.5)</f>
        <v>4.739498028</v>
      </c>
      <c r="I228" s="5">
        <f>if(VLOOKUP($B$2:$B$457,'各區加權風險人口'!$C$2:$T$13,7,0)=0,0,VLOOKUP($B$2:$B$457,'依個案研判日_台北市'!$C$2:$T$13,7,0)*'各里加權風險人口'!J228/VLOOKUP($B$2:$B$457,'各區加權風險人口'!$C$2:$T$13,7,0)*5.5)</f>
        <v>3.128068698</v>
      </c>
      <c r="J228" s="5">
        <f>if(VLOOKUP($B$2:$B$457,'各區加權風險人口'!$C$2:$T$13,8,0)=0,0,VLOOKUP($B$2:$B$457,'依個案研判日_台北市'!$C$2:$T$13,8,0)*'各里加權風險人口'!K228/VLOOKUP($B$2:$B$457,'各區加權風險人口'!$C$2:$T$13,8,0)*5.5)</f>
        <v>3.696808462</v>
      </c>
      <c r="K228" s="5">
        <f>if(VLOOKUP($B$2:$B$457,'各區加權風險人口'!$C$2:$T$13,9,0)=0,0,VLOOKUP($B$2:$B$457,'依個案研判日_台北市'!$C$2:$T$13,9,0)*'各里加權風險人口'!L228/VLOOKUP($B$2:$B$457,'各區加權風險人口'!$C$2:$T$13,9,0)*5.5)</f>
        <v>5.687397633</v>
      </c>
      <c r="L228" s="5">
        <f>if(VLOOKUP($B$2:$B$457,'各區加權風險人口'!$C$2:$T$13,10,0)=0,0,VLOOKUP($B$2:$B$457,'依個案研判日_台北市'!$C$2:$T$13,10,0)*'各里加權風險人口'!M228/VLOOKUP($B$2:$B$457,'各區加權風險人口'!$C$2:$T$13,10,0)*5.5)</f>
        <v>15.92471337</v>
      </c>
      <c r="M228" s="5">
        <f>if(VLOOKUP($B$2:$B$457,'各區加權風險人口'!$C$2:$T$13,11,0)=0,0,VLOOKUP($B$2:$B$457,'依個案研判日_台北市'!$C$2:$T$13,11,0)*'各里加權風險人口'!N228/VLOOKUP($B$2:$B$457,'各區加權風險人口'!$C$2:$T$13,11,0)*5.5)</f>
        <v>8.151936608</v>
      </c>
      <c r="N228" s="5">
        <f>if(VLOOKUP($B$2:$B$457,'各區加權風險人口'!$C$2:$T$13,12,0)=0,0,VLOOKUP($B$2:$B$457,'依個案研判日_台北市'!$C$2:$T$13,12,0)*'各里加權風險人口'!O228/VLOOKUP($B$2:$B$457,'各區加權風險人口'!$C$2:$T$13,12,0)*5.5)</f>
        <v>10.8060555</v>
      </c>
      <c r="O228" s="5">
        <f>if(VLOOKUP($B$2:$B$457,'各區加權風險人口'!$C$2:$T$13,13,0)=0,0,VLOOKUP($B$2:$B$457,'依個案研判日_台北市'!$C$2:$T$13,13,0)*'各里加權風險人口'!P228/VLOOKUP($B$2:$B$457,'各區加權風險人口'!$C$2:$T$13,13,0)*5.5)</f>
        <v>9.573786016</v>
      </c>
      <c r="P228" s="5">
        <f>if(VLOOKUP($B$2:$B$457,'各區加權風險人口'!$C$2:$T$13,14,0)=0,0,VLOOKUP($B$2:$B$457,'依個案研判日_台北市'!$C$2:$T$13,14,0)*'各里加權風險人口'!Q228/VLOOKUP($B$2:$B$457,'各區加權風險人口'!$C$2:$T$13,14,0)*5.5)</f>
        <v>11.09042538</v>
      </c>
      <c r="Q228" s="5">
        <f>if(VLOOKUP($B$2:$B$457,'各區加權風險人口'!$C$2:$T$13,15,0)=0,0,VLOOKUP($B$2:$B$457,'依個案研判日_台北市'!$C$2:$T$13,15,0)*'各里加權風險人口'!R228/VLOOKUP($B$2:$B$457,'各區加權風險人口'!$C$2:$T$13,15,0)*5.5)</f>
        <v>7.393616923</v>
      </c>
      <c r="R228" s="5">
        <f>if(VLOOKUP($B$2:$B$457,'各區加權風險人口'!$C$2:$T$13,16,0)=0,0,VLOOKUP($B$2:$B$457,'依個案研判日_台北市'!$C$2:$T$13,16,0)*'各里加權風險人口'!S228/VLOOKUP($B$2:$B$457,'各區加權風險人口'!$C$2:$T$13,16,0)*5.5)</f>
        <v>7.867566726</v>
      </c>
      <c r="S228" s="5">
        <f>if(VLOOKUP($B$2:$B$457,'各區加權風險人口'!$C$2:$T$13,17,0)=0,0,VLOOKUP($B$2:$B$457,'依個案研判日_台北市'!$C$2:$T$13,17,0)*'各里加權風險人口'!T228/VLOOKUP($B$2:$B$457,'各區加權風險人口'!$C$2:$T$13,17,0)*5.5)</f>
        <v>3.981178343</v>
      </c>
      <c r="T228" s="5">
        <f>if(VLOOKUP($B$2:$B$457,'各區加權風險人口'!$C$2:$T$13,18,0)=0,0,VLOOKUP($B$2:$B$457,'依個案研判日_台北市'!$C$2:$T$13,18,0)*'各里加權風險人口'!U228/VLOOKUP($B$2:$B$457,'各區加權風險人口'!$C$2:$T$13,18,0)*5.5)</f>
        <v>1.801009251</v>
      </c>
    </row>
    <row r="229">
      <c r="A229" s="3">
        <v>6.3000070003E10</v>
      </c>
      <c r="B229" s="4" t="s">
        <v>234</v>
      </c>
      <c r="C229" s="4" t="s">
        <v>237</v>
      </c>
      <c r="D229" s="5">
        <f>if(VLOOKUP($B$2:$B$457,'各區加權風險人口'!$C$2:$T$13,2,0)=0,0,VLOOKUP($B$2:$B$457,'依個案研判日_台北市'!$C$2:$T$13,2,0)*'各里加權風險人口'!E229/VLOOKUP($B$2:$B$457,'各區加權風險人口'!$C$2:$T$13,2,0)*5.5)</f>
        <v>0</v>
      </c>
      <c r="E229" s="5">
        <f>if(VLOOKUP($B$2:$B$457,'各區加權風險人口'!$C$2:$T$13,3,0)=0,0,VLOOKUP($B$2:$B$457,'依個案研判日_台北市'!$C$2:$T$13,3,0)*'各里加權風險人口'!F229/VLOOKUP($B$2:$B$457,'各區加權風險人口'!$C$2:$T$13,3,0)*5.5)</f>
        <v>6.063471281</v>
      </c>
      <c r="F229" s="5">
        <f>if(VLOOKUP($B$2:$B$457,'各區加權風險人口'!$C$2:$T$13,4,0)=0,0,VLOOKUP($B$2:$B$457,'依個案研判日_台北市'!$C$2:$T$13,4,0)*'各里加權風險人口'!G229/VLOOKUP($B$2:$B$457,'各區加權風險人口'!$C$2:$T$13,4,0)*5.5)</f>
        <v>7.055675673</v>
      </c>
      <c r="G229" s="5">
        <f>if(VLOOKUP($B$2:$B$457,'各區加權風險人口'!$C$2:$T$13,5,0)=0,0,VLOOKUP($B$2:$B$457,'依個案研判日_台北市'!$C$2:$T$13,5,0)*'各里加權風險人口'!H229/VLOOKUP($B$2:$B$457,'各區加權風險人口'!$C$2:$T$13,5,0)*5.5)</f>
        <v>10.47326858</v>
      </c>
      <c r="H229" s="5">
        <f>if(VLOOKUP($B$2:$B$457,'各區加權風險人口'!$C$2:$T$13,6,0)=0,0,VLOOKUP($B$2:$B$457,'依個案研判日_台北市'!$C$2:$T$13,6,0)*'各里加權風險人口'!I229/VLOOKUP($B$2:$B$457,'各區加權風險人口'!$C$2:$T$13,6,0)*5.5)</f>
        <v>5.512246619</v>
      </c>
      <c r="I229" s="5">
        <f>if(VLOOKUP($B$2:$B$457,'各區加權風險人口'!$C$2:$T$13,7,0)=0,0,VLOOKUP($B$2:$B$457,'依個案研判日_台北市'!$C$2:$T$13,7,0)*'各里加權風險人口'!J229/VLOOKUP($B$2:$B$457,'各區加權風險人口'!$C$2:$T$13,7,0)*5.5)</f>
        <v>3.638082769</v>
      </c>
      <c r="J229" s="5">
        <f>if(VLOOKUP($B$2:$B$457,'各區加權風險人口'!$C$2:$T$13,8,0)=0,0,VLOOKUP($B$2:$B$457,'依個案研判日_台北市'!$C$2:$T$13,8,0)*'各里加權風險人口'!K229/VLOOKUP($B$2:$B$457,'各區加權風險人口'!$C$2:$T$13,8,0)*5.5)</f>
        <v>4.299552363</v>
      </c>
      <c r="K229" s="5">
        <f>if(VLOOKUP($B$2:$B$457,'各區加權風險人口'!$C$2:$T$13,9,0)=0,0,VLOOKUP($B$2:$B$457,'依個案研判日_台北市'!$C$2:$T$13,9,0)*'各里加權風險人口'!L229/VLOOKUP($B$2:$B$457,'各區加權風險人口'!$C$2:$T$13,9,0)*5.5)</f>
        <v>6.614695943</v>
      </c>
      <c r="L229" s="5">
        <f>if(VLOOKUP($B$2:$B$457,'各區加權風險人口'!$C$2:$T$13,10,0)=0,0,VLOOKUP($B$2:$B$457,'依個案研判日_台北市'!$C$2:$T$13,10,0)*'各里加權風險人口'!M229/VLOOKUP($B$2:$B$457,'各區加權風險人口'!$C$2:$T$13,10,0)*5.5)</f>
        <v>18.52114864</v>
      </c>
      <c r="M229" s="5">
        <f>if(VLOOKUP($B$2:$B$457,'各區加權風險人口'!$C$2:$T$13,11,0)=0,0,VLOOKUP($B$2:$B$457,'依個案研判日_台北市'!$C$2:$T$13,11,0)*'各里加權風險人口'!N229/VLOOKUP($B$2:$B$457,'各區加權風險人口'!$C$2:$T$13,11,0)*5.5)</f>
        <v>9.481064185</v>
      </c>
      <c r="N229" s="5">
        <f>if(VLOOKUP($B$2:$B$457,'各區加權風險人口'!$C$2:$T$13,12,0)=0,0,VLOOKUP($B$2:$B$457,'依個案研判日_台北市'!$C$2:$T$13,12,0)*'各里加權風險人口'!O229/VLOOKUP($B$2:$B$457,'各區加權風險人口'!$C$2:$T$13,12,0)*5.5)</f>
        <v>12.56792229</v>
      </c>
      <c r="O229" s="5">
        <f>if(VLOOKUP($B$2:$B$457,'各區加權風險人口'!$C$2:$T$13,13,0)=0,0,VLOOKUP($B$2:$B$457,'依個案研判日_台北市'!$C$2:$T$13,13,0)*'各里加權風險人口'!P229/VLOOKUP($B$2:$B$457,'各區加權風險人口'!$C$2:$T$13,13,0)*5.5)</f>
        <v>11.13473817</v>
      </c>
      <c r="P229" s="5">
        <f>if(VLOOKUP($B$2:$B$457,'各區加權風險人口'!$C$2:$T$13,14,0)=0,0,VLOOKUP($B$2:$B$457,'依個案研判日_台北市'!$C$2:$T$13,14,0)*'各里加權風險人口'!Q229/VLOOKUP($B$2:$B$457,'各區加權風險人口'!$C$2:$T$13,14,0)*5.5)</f>
        <v>12.89865709</v>
      </c>
      <c r="Q229" s="5">
        <f>if(VLOOKUP($B$2:$B$457,'各區加權風險人口'!$C$2:$T$13,15,0)=0,0,VLOOKUP($B$2:$B$457,'依個案研判日_台北市'!$C$2:$T$13,15,0)*'各里加權風險人口'!R229/VLOOKUP($B$2:$B$457,'各區加權風險人口'!$C$2:$T$13,15,0)*5.5)</f>
        <v>8.599104726</v>
      </c>
      <c r="R229" s="5">
        <f>if(VLOOKUP($B$2:$B$457,'各區加權風險人口'!$C$2:$T$13,16,0)=0,0,VLOOKUP($B$2:$B$457,'依個案研判日_台北市'!$C$2:$T$13,16,0)*'各里加權風險人口'!S229/VLOOKUP($B$2:$B$457,'各區加權風險人口'!$C$2:$T$13,16,0)*5.5)</f>
        <v>9.150329388</v>
      </c>
      <c r="S229" s="5">
        <f>if(VLOOKUP($B$2:$B$457,'各區加權風險人口'!$C$2:$T$13,17,0)=0,0,VLOOKUP($B$2:$B$457,'依個案研判日_台北市'!$C$2:$T$13,17,0)*'各里加權風險人口'!T229/VLOOKUP($B$2:$B$457,'各區加權風險人口'!$C$2:$T$13,17,0)*5.5)</f>
        <v>4.63028716</v>
      </c>
      <c r="T229" s="5">
        <f>if(VLOOKUP($B$2:$B$457,'各區加權風險人口'!$C$2:$T$13,18,0)=0,0,VLOOKUP($B$2:$B$457,'依個案研判日_台北市'!$C$2:$T$13,18,0)*'各里加權風險人口'!U229/VLOOKUP($B$2:$B$457,'各區加權風險人口'!$C$2:$T$13,18,0)*5.5)</f>
        <v>2.094653715</v>
      </c>
    </row>
    <row r="230">
      <c r="A230" s="3">
        <v>6.3000070004E10</v>
      </c>
      <c r="B230" s="4" t="s">
        <v>234</v>
      </c>
      <c r="C230" s="4" t="s">
        <v>238</v>
      </c>
      <c r="D230" s="5">
        <f>if(VLOOKUP($B$2:$B$457,'各區加權風險人口'!$C$2:$T$13,2,0)=0,0,VLOOKUP($B$2:$B$457,'依個案研判日_台北市'!$C$2:$T$13,2,0)*'各里加權風險人口'!E230/VLOOKUP($B$2:$B$457,'各區加權風險人口'!$C$2:$T$13,2,0)*5.5)</f>
        <v>0</v>
      </c>
      <c r="E230" s="5">
        <f>if(VLOOKUP($B$2:$B$457,'各區加權風險人口'!$C$2:$T$13,3,0)=0,0,VLOOKUP($B$2:$B$457,'依個案研判日_台北市'!$C$2:$T$13,3,0)*'各里加權風險人口'!F230/VLOOKUP($B$2:$B$457,'各區加權風險人口'!$C$2:$T$13,3,0)*5.5)</f>
        <v>12.37754799</v>
      </c>
      <c r="F230" s="5">
        <f>if(VLOOKUP($B$2:$B$457,'各區加權風險人口'!$C$2:$T$13,4,0)=0,0,VLOOKUP($B$2:$B$457,'依個案研判日_台北市'!$C$2:$T$13,4,0)*'各里加權風險人口'!G230/VLOOKUP($B$2:$B$457,'各區加權風險人口'!$C$2:$T$13,4,0)*5.5)</f>
        <v>14.40296493</v>
      </c>
      <c r="G230" s="5">
        <f>if(VLOOKUP($B$2:$B$457,'各區加權風險人口'!$C$2:$T$13,5,0)=0,0,VLOOKUP($B$2:$B$457,'依個案研判日_台北市'!$C$2:$T$13,5,0)*'各里加權風險人口'!H230/VLOOKUP($B$2:$B$457,'各區加權風險人口'!$C$2:$T$13,5,0)*5.5)</f>
        <v>21.37940107</v>
      </c>
      <c r="H230" s="5">
        <f>if(VLOOKUP($B$2:$B$457,'各區加權風險人口'!$C$2:$T$13,6,0)=0,0,VLOOKUP($B$2:$B$457,'依個案研判日_台北市'!$C$2:$T$13,6,0)*'各里加權風險人口'!I230/VLOOKUP($B$2:$B$457,'各區加權風險人口'!$C$2:$T$13,6,0)*5.5)</f>
        <v>11.25231635</v>
      </c>
      <c r="I230" s="5">
        <f>if(VLOOKUP($B$2:$B$457,'各區加權風險人口'!$C$2:$T$13,7,0)=0,0,VLOOKUP($B$2:$B$457,'依個案研判日_台北市'!$C$2:$T$13,7,0)*'各里加權風險人口'!J230/VLOOKUP($B$2:$B$457,'各區加權風險人口'!$C$2:$T$13,7,0)*5.5)</f>
        <v>7.426528792</v>
      </c>
      <c r="J230" s="5">
        <f>if(VLOOKUP($B$2:$B$457,'各區加權風險人口'!$C$2:$T$13,8,0)=0,0,VLOOKUP($B$2:$B$457,'依個案研判日_台北市'!$C$2:$T$13,8,0)*'各里加權風險人口'!K230/VLOOKUP($B$2:$B$457,'各區加權風險人口'!$C$2:$T$13,8,0)*5.5)</f>
        <v>8.776806755</v>
      </c>
      <c r="K230" s="5">
        <f>if(VLOOKUP($B$2:$B$457,'各區加權風險人口'!$C$2:$T$13,9,0)=0,0,VLOOKUP($B$2:$B$457,'依個案研判日_台北市'!$C$2:$T$13,9,0)*'各里加權風險人口'!L230/VLOOKUP($B$2:$B$457,'各區加權風險人口'!$C$2:$T$13,9,0)*5.5)</f>
        <v>13.50277962</v>
      </c>
      <c r="L230" s="5">
        <f>if(VLOOKUP($B$2:$B$457,'各區加權風險人口'!$C$2:$T$13,10,0)=0,0,VLOOKUP($B$2:$B$457,'依個案研判日_台北市'!$C$2:$T$13,10,0)*'各里加權風險人口'!M230/VLOOKUP($B$2:$B$457,'各區加權風險人口'!$C$2:$T$13,10,0)*5.5)</f>
        <v>37.80778294</v>
      </c>
      <c r="M230" s="5">
        <f>if(VLOOKUP($B$2:$B$457,'各區加權風險人口'!$C$2:$T$13,11,0)=0,0,VLOOKUP($B$2:$B$457,'依個案研判日_台北市'!$C$2:$T$13,11,0)*'各里加權風險人口'!N230/VLOOKUP($B$2:$B$457,'各區加權風險人口'!$C$2:$T$13,11,0)*5.5)</f>
        <v>19.35398413</v>
      </c>
      <c r="N230" s="5">
        <f>if(VLOOKUP($B$2:$B$457,'各區加權風險人口'!$C$2:$T$13,12,0)=0,0,VLOOKUP($B$2:$B$457,'依個案研判日_台北市'!$C$2:$T$13,12,0)*'各里加權風險人口'!O230/VLOOKUP($B$2:$B$457,'各區加權風險人口'!$C$2:$T$13,12,0)*5.5)</f>
        <v>25.65528128</v>
      </c>
      <c r="O230" s="5">
        <f>if(VLOOKUP($B$2:$B$457,'各區加權風險人口'!$C$2:$T$13,13,0)=0,0,VLOOKUP($B$2:$B$457,'依個案研判日_台北市'!$C$2:$T$13,13,0)*'各里加權風險人口'!P230/VLOOKUP($B$2:$B$457,'各區加權風險人口'!$C$2:$T$13,13,0)*5.5)</f>
        <v>22.72967903</v>
      </c>
      <c r="P230" s="5">
        <f>if(VLOOKUP($B$2:$B$457,'各區加權風險人口'!$C$2:$T$13,14,0)=0,0,VLOOKUP($B$2:$B$457,'依個案研判日_台北市'!$C$2:$T$13,14,0)*'各里加權風險人口'!Q230/VLOOKUP($B$2:$B$457,'各區加權風險人口'!$C$2:$T$13,14,0)*5.5)</f>
        <v>26.33042026</v>
      </c>
      <c r="Q230" s="5">
        <f>if(VLOOKUP($B$2:$B$457,'各區加權風險人口'!$C$2:$T$13,15,0)=0,0,VLOOKUP($B$2:$B$457,'依個案研判日_台北市'!$C$2:$T$13,15,0)*'各里加權風險人口'!R230/VLOOKUP($B$2:$B$457,'各區加權風險人口'!$C$2:$T$13,15,0)*5.5)</f>
        <v>17.55361351</v>
      </c>
      <c r="R230" s="5">
        <f>if(VLOOKUP($B$2:$B$457,'各區加權風險人口'!$C$2:$T$13,16,0)=0,0,VLOOKUP($B$2:$B$457,'依個案研判日_台北市'!$C$2:$T$13,16,0)*'各里加權風險人口'!S230/VLOOKUP($B$2:$B$457,'各區加權風險人口'!$C$2:$T$13,16,0)*5.5)</f>
        <v>18.67884514</v>
      </c>
      <c r="S230" s="5">
        <f>if(VLOOKUP($B$2:$B$457,'各區加權風險人口'!$C$2:$T$13,17,0)=0,0,VLOOKUP($B$2:$B$457,'依個案研判日_台北市'!$C$2:$T$13,17,0)*'各里加權風險人口'!T230/VLOOKUP($B$2:$B$457,'各區加權風險人口'!$C$2:$T$13,17,0)*5.5)</f>
        <v>9.451945736</v>
      </c>
      <c r="T230" s="5">
        <f>if(VLOOKUP($B$2:$B$457,'各區加權風險人口'!$C$2:$T$13,18,0)=0,0,VLOOKUP($B$2:$B$457,'依個案研判日_台北市'!$C$2:$T$13,18,0)*'各里加權風險人口'!U230/VLOOKUP($B$2:$B$457,'各區加權風險人口'!$C$2:$T$13,18,0)*5.5)</f>
        <v>4.275880214</v>
      </c>
    </row>
    <row r="231">
      <c r="A231" s="3">
        <v>6.3000070005E10</v>
      </c>
      <c r="B231" s="4" t="s">
        <v>234</v>
      </c>
      <c r="C231" s="4" t="s">
        <v>239</v>
      </c>
      <c r="D231" s="5">
        <f>if(VLOOKUP($B$2:$B$457,'各區加權風險人口'!$C$2:$T$13,2,0)=0,0,VLOOKUP($B$2:$B$457,'依個案研判日_台北市'!$C$2:$T$13,2,0)*'各里加權風險人口'!E231/VLOOKUP($B$2:$B$457,'各區加權風險人口'!$C$2:$T$13,2,0)*5.5)</f>
        <v>0</v>
      </c>
      <c r="E231" s="5">
        <f>if(VLOOKUP($B$2:$B$457,'各區加權風險人口'!$C$2:$T$13,3,0)=0,0,VLOOKUP($B$2:$B$457,'依個案研判日_台北市'!$C$2:$T$13,3,0)*'各里加權風險人口'!F231/VLOOKUP($B$2:$B$457,'各區加權風險人口'!$C$2:$T$13,3,0)*5.5)</f>
        <v>10.6464588</v>
      </c>
      <c r="F231" s="5">
        <f>if(VLOOKUP($B$2:$B$457,'各區加權風險人口'!$C$2:$T$13,4,0)=0,0,VLOOKUP($B$2:$B$457,'依個案研判日_台北市'!$C$2:$T$13,4,0)*'各里加權風險人口'!G231/VLOOKUP($B$2:$B$457,'各區加權風險人口'!$C$2:$T$13,4,0)*5.5)</f>
        <v>12.38860661</v>
      </c>
      <c r="G231" s="5">
        <f>if(VLOOKUP($B$2:$B$457,'各區加權風險人口'!$C$2:$T$13,5,0)=0,0,VLOOKUP($B$2:$B$457,'依個案研判日_台北市'!$C$2:$T$13,5,0)*'各里加權風險人口'!H231/VLOOKUP($B$2:$B$457,'各區加權風險人口'!$C$2:$T$13,5,0)*5.5)</f>
        <v>18.38933793</v>
      </c>
      <c r="H231" s="5">
        <f>if(VLOOKUP($B$2:$B$457,'各區加權風險人口'!$C$2:$T$13,6,0)=0,0,VLOOKUP($B$2:$B$457,'依個案研判日_台北市'!$C$2:$T$13,6,0)*'各里加權風險人口'!I231/VLOOKUP($B$2:$B$457,'各區加權風險人口'!$C$2:$T$13,6,0)*5.5)</f>
        <v>9.678598912</v>
      </c>
      <c r="I231" s="5">
        <f>if(VLOOKUP($B$2:$B$457,'各區加權風險人口'!$C$2:$T$13,7,0)=0,0,VLOOKUP($B$2:$B$457,'依個案研判日_台北市'!$C$2:$T$13,7,0)*'各里加權風險人口'!J231/VLOOKUP($B$2:$B$457,'各區加權風險人口'!$C$2:$T$13,7,0)*5.5)</f>
        <v>6.387875282</v>
      </c>
      <c r="J231" s="5">
        <f>if(VLOOKUP($B$2:$B$457,'各區加權風險人口'!$C$2:$T$13,8,0)=0,0,VLOOKUP($B$2:$B$457,'依個案研判日_台北市'!$C$2:$T$13,8,0)*'各里加權風險人口'!K231/VLOOKUP($B$2:$B$457,'各區加權風險人口'!$C$2:$T$13,8,0)*5.5)</f>
        <v>7.549307152</v>
      </c>
      <c r="K231" s="5">
        <f>if(VLOOKUP($B$2:$B$457,'各區加權風險人口'!$C$2:$T$13,9,0)=0,0,VLOOKUP($B$2:$B$457,'依個案研判日_台北市'!$C$2:$T$13,9,0)*'各里加權風險人口'!L231/VLOOKUP($B$2:$B$457,'各區加權風險人口'!$C$2:$T$13,9,0)*5.5)</f>
        <v>11.61431869</v>
      </c>
      <c r="L231" s="5">
        <f>if(VLOOKUP($B$2:$B$457,'各區加權風險人口'!$C$2:$T$13,10,0)=0,0,VLOOKUP($B$2:$B$457,'依個案研判日_台北市'!$C$2:$T$13,10,0)*'各里加權風險人口'!M231/VLOOKUP($B$2:$B$457,'各區加權風險人口'!$C$2:$T$13,10,0)*5.5)</f>
        <v>32.52009235</v>
      </c>
      <c r="M231" s="5">
        <f>if(VLOOKUP($B$2:$B$457,'各區加權風險人口'!$C$2:$T$13,11,0)=0,0,VLOOKUP($B$2:$B$457,'依個案研判日_台北市'!$C$2:$T$13,11,0)*'各里加權風險人口'!N231/VLOOKUP($B$2:$B$457,'各區加權風險人口'!$C$2:$T$13,11,0)*5.5)</f>
        <v>16.64719013</v>
      </c>
      <c r="N231" s="5">
        <f>if(VLOOKUP($B$2:$B$457,'各區加權風險人口'!$C$2:$T$13,12,0)=0,0,VLOOKUP($B$2:$B$457,'依個案研判日_台北市'!$C$2:$T$13,12,0)*'各里加權風險人口'!O231/VLOOKUP($B$2:$B$457,'各區加權風險人口'!$C$2:$T$13,12,0)*5.5)</f>
        <v>22.06720552</v>
      </c>
      <c r="O231" s="5">
        <f>if(VLOOKUP($B$2:$B$457,'各區加權風險人口'!$C$2:$T$13,13,0)=0,0,VLOOKUP($B$2:$B$457,'依個案研判日_台北市'!$C$2:$T$13,13,0)*'各里加權風險人口'!P231/VLOOKUP($B$2:$B$457,'各區加權風險人口'!$C$2:$T$13,13,0)*5.5)</f>
        <v>19.5507698</v>
      </c>
      <c r="P231" s="5">
        <f>if(VLOOKUP($B$2:$B$457,'各區加權風險人口'!$C$2:$T$13,14,0)=0,0,VLOOKUP($B$2:$B$457,'依個案研判日_台北市'!$C$2:$T$13,14,0)*'各里加權風險人口'!Q231/VLOOKUP($B$2:$B$457,'各區加權風險人口'!$C$2:$T$13,14,0)*5.5)</f>
        <v>22.64792145</v>
      </c>
      <c r="Q231" s="5">
        <f>if(VLOOKUP($B$2:$B$457,'各區加權風險人口'!$C$2:$T$13,15,0)=0,0,VLOOKUP($B$2:$B$457,'依個案研判日_台北市'!$C$2:$T$13,15,0)*'各里加權風險人口'!R231/VLOOKUP($B$2:$B$457,'各區加權風險人口'!$C$2:$T$13,15,0)*5.5)</f>
        <v>15.0986143</v>
      </c>
      <c r="R231" s="5">
        <f>if(VLOOKUP($B$2:$B$457,'各區加權風險人口'!$C$2:$T$13,16,0)=0,0,VLOOKUP($B$2:$B$457,'依個案研判日_台北市'!$C$2:$T$13,16,0)*'各里加權風險人口'!S231/VLOOKUP($B$2:$B$457,'各區加權風險人口'!$C$2:$T$13,16,0)*5.5)</f>
        <v>16.06647419</v>
      </c>
      <c r="S231" s="5">
        <f>if(VLOOKUP($B$2:$B$457,'各區加權風險人口'!$C$2:$T$13,17,0)=0,0,VLOOKUP($B$2:$B$457,'依個案研判日_台北市'!$C$2:$T$13,17,0)*'各里加權風險人口'!T231/VLOOKUP($B$2:$B$457,'各區加權風險人口'!$C$2:$T$13,17,0)*5.5)</f>
        <v>8.130023086</v>
      </c>
      <c r="T231" s="5">
        <f>if(VLOOKUP($B$2:$B$457,'各區加權風險人口'!$C$2:$T$13,18,0)=0,0,VLOOKUP($B$2:$B$457,'依個案研判日_台北市'!$C$2:$T$13,18,0)*'各里加權風險人口'!U231/VLOOKUP($B$2:$B$457,'各區加權風險人口'!$C$2:$T$13,18,0)*5.5)</f>
        <v>3.677867587</v>
      </c>
    </row>
    <row r="232">
      <c r="A232" s="3">
        <v>6.3000070006E10</v>
      </c>
      <c r="B232" s="4" t="s">
        <v>234</v>
      </c>
      <c r="C232" s="4" t="s">
        <v>240</v>
      </c>
      <c r="D232" s="5">
        <f>if(VLOOKUP($B$2:$B$457,'各區加權風險人口'!$C$2:$T$13,2,0)=0,0,VLOOKUP($B$2:$B$457,'依個案研判日_台北市'!$C$2:$T$13,2,0)*'各里加權風險人口'!E232/VLOOKUP($B$2:$B$457,'各區加權風險人口'!$C$2:$T$13,2,0)*5.5)</f>
        <v>0</v>
      </c>
      <c r="E232" s="5">
        <f>if(VLOOKUP($B$2:$B$457,'各區加權風險人口'!$C$2:$T$13,3,0)=0,0,VLOOKUP($B$2:$B$457,'依個案研判日_台北市'!$C$2:$T$13,3,0)*'各里加權風險人口'!F232/VLOOKUP($B$2:$B$457,'各區加權風險人口'!$C$2:$T$13,3,0)*5.5)</f>
        <v>9.878212444</v>
      </c>
      <c r="F232" s="5">
        <f>if(VLOOKUP($B$2:$B$457,'各區加權風險人口'!$C$2:$T$13,4,0)=0,0,VLOOKUP($B$2:$B$457,'依個案研判日_台北市'!$C$2:$T$13,4,0)*'各里加權風險人口'!G232/VLOOKUP($B$2:$B$457,'各區加權風險人口'!$C$2:$T$13,4,0)*5.5)</f>
        <v>11.49464721</v>
      </c>
      <c r="G232" s="5">
        <f>if(VLOOKUP($B$2:$B$457,'各區加權風險人口'!$C$2:$T$13,5,0)=0,0,VLOOKUP($B$2:$B$457,'依個案研判日_台北市'!$C$2:$T$13,5,0)*'各里加權風險人口'!H232/VLOOKUP($B$2:$B$457,'各區加權風險人口'!$C$2:$T$13,5,0)*5.5)</f>
        <v>17.06236695</v>
      </c>
      <c r="H232" s="5">
        <f>if(VLOOKUP($B$2:$B$457,'各區加權風險人口'!$C$2:$T$13,6,0)=0,0,VLOOKUP($B$2:$B$457,'依個案研判日_台北市'!$C$2:$T$13,6,0)*'各里加權風險人口'!I232/VLOOKUP($B$2:$B$457,'各區加權風險人口'!$C$2:$T$13,6,0)*5.5)</f>
        <v>8.980193131</v>
      </c>
      <c r="I232" s="5">
        <f>if(VLOOKUP($B$2:$B$457,'各區加權風險人口'!$C$2:$T$13,7,0)=0,0,VLOOKUP($B$2:$B$457,'依個案研判日_台北市'!$C$2:$T$13,7,0)*'各里加權風險人口'!J232/VLOOKUP($B$2:$B$457,'各區加權風險人口'!$C$2:$T$13,7,0)*5.5)</f>
        <v>5.926927467</v>
      </c>
      <c r="J232" s="5">
        <f>if(VLOOKUP($B$2:$B$457,'各區加權風險人口'!$C$2:$T$13,8,0)=0,0,VLOOKUP($B$2:$B$457,'依個案研判日_台北市'!$C$2:$T$13,8,0)*'各里加權風險人口'!K232/VLOOKUP($B$2:$B$457,'各區加權風險人口'!$C$2:$T$13,8,0)*5.5)</f>
        <v>7.004550642</v>
      </c>
      <c r="K232" s="5">
        <f>if(VLOOKUP($B$2:$B$457,'各區加權風險人口'!$C$2:$T$13,9,0)=0,0,VLOOKUP($B$2:$B$457,'依個案研判日_台北市'!$C$2:$T$13,9,0)*'各里加權風險人口'!L232/VLOOKUP($B$2:$B$457,'各區加權風險人口'!$C$2:$T$13,9,0)*5.5)</f>
        <v>10.77623176</v>
      </c>
      <c r="L232" s="5">
        <f>if(VLOOKUP($B$2:$B$457,'各區加權風險人口'!$C$2:$T$13,10,0)=0,0,VLOOKUP($B$2:$B$457,'依個案研判日_台北市'!$C$2:$T$13,10,0)*'各里加權風險人口'!M232/VLOOKUP($B$2:$B$457,'各區加權風險人口'!$C$2:$T$13,10,0)*5.5)</f>
        <v>30.17344892</v>
      </c>
      <c r="M232" s="5">
        <f>if(VLOOKUP($B$2:$B$457,'各區加權風險人口'!$C$2:$T$13,11,0)=0,0,VLOOKUP($B$2:$B$457,'依個案研判日_台北市'!$C$2:$T$13,11,0)*'各里加權風險人口'!N232/VLOOKUP($B$2:$B$457,'各區加權風險人口'!$C$2:$T$13,11,0)*5.5)</f>
        <v>15.44593219</v>
      </c>
      <c r="N232" s="5">
        <f>if(VLOOKUP($B$2:$B$457,'各區加權風險人口'!$C$2:$T$13,12,0)=0,0,VLOOKUP($B$2:$B$457,'依個案研判日_台北市'!$C$2:$T$13,12,0)*'各里加權風險人口'!O232/VLOOKUP($B$2:$B$457,'各區加權風險人口'!$C$2:$T$13,12,0)*5.5)</f>
        <v>20.47484034</v>
      </c>
      <c r="O232" s="5">
        <f>if(VLOOKUP($B$2:$B$457,'各區加權風險人口'!$C$2:$T$13,13,0)=0,0,VLOOKUP($B$2:$B$457,'依個案研判日_台北市'!$C$2:$T$13,13,0)*'各里加權風險人口'!P232/VLOOKUP($B$2:$B$457,'各區加權風險人口'!$C$2:$T$13,13,0)*5.5)</f>
        <v>18.13999013</v>
      </c>
      <c r="P232" s="5">
        <f>if(VLOOKUP($B$2:$B$457,'各區加權風險人口'!$C$2:$T$13,14,0)=0,0,VLOOKUP($B$2:$B$457,'依個案研判日_台北市'!$C$2:$T$13,14,0)*'各里加權風險人口'!Q232/VLOOKUP($B$2:$B$457,'各區加權風險人口'!$C$2:$T$13,14,0)*5.5)</f>
        <v>21.01365193</v>
      </c>
      <c r="Q232" s="5">
        <f>if(VLOOKUP($B$2:$B$457,'各區加權風險人口'!$C$2:$T$13,15,0)=0,0,VLOOKUP($B$2:$B$457,'依個案研判日_台北市'!$C$2:$T$13,15,0)*'各里加權風險人口'!R232/VLOOKUP($B$2:$B$457,'各區加權風險人口'!$C$2:$T$13,15,0)*5.5)</f>
        <v>14.00910128</v>
      </c>
      <c r="R232" s="5">
        <f>if(VLOOKUP($B$2:$B$457,'各區加權風險人口'!$C$2:$T$13,16,0)=0,0,VLOOKUP($B$2:$B$457,'依個案研判日_台北市'!$C$2:$T$13,16,0)*'各里加權風險人口'!S232/VLOOKUP($B$2:$B$457,'各區加權風險人口'!$C$2:$T$13,16,0)*5.5)</f>
        <v>14.9071206</v>
      </c>
      <c r="S232" s="5">
        <f>if(VLOOKUP($B$2:$B$457,'各區加權風險人口'!$C$2:$T$13,17,0)=0,0,VLOOKUP($B$2:$B$457,'依個案研判日_台北市'!$C$2:$T$13,17,0)*'各里加權風險人口'!T232/VLOOKUP($B$2:$B$457,'各區加權風險人口'!$C$2:$T$13,17,0)*5.5)</f>
        <v>7.54336223</v>
      </c>
      <c r="T232" s="5">
        <f>if(VLOOKUP($B$2:$B$457,'各區加權風險人口'!$C$2:$T$13,18,0)=0,0,VLOOKUP($B$2:$B$457,'依個案研判日_台北市'!$C$2:$T$13,18,0)*'各里加權風險人口'!U232/VLOOKUP($B$2:$B$457,'各區加權風險人口'!$C$2:$T$13,18,0)*5.5)</f>
        <v>3.41247339</v>
      </c>
    </row>
    <row r="233">
      <c r="A233" s="3">
        <v>6.3000070007E10</v>
      </c>
      <c r="B233" s="4" t="s">
        <v>234</v>
      </c>
      <c r="C233" s="4" t="s">
        <v>241</v>
      </c>
      <c r="D233" s="5">
        <f>if(VLOOKUP($B$2:$B$457,'各區加權風險人口'!$C$2:$T$13,2,0)=0,0,VLOOKUP($B$2:$B$457,'依個案研判日_台北市'!$C$2:$T$13,2,0)*'各里加權風險人口'!E233/VLOOKUP($B$2:$B$457,'各區加權風險人口'!$C$2:$T$13,2,0)*5.5)</f>
        <v>0</v>
      </c>
      <c r="E233" s="5">
        <f>if(VLOOKUP($B$2:$B$457,'各區加權風險人口'!$C$2:$T$13,3,0)=0,0,VLOOKUP($B$2:$B$457,'依個案研判日_台北市'!$C$2:$T$13,3,0)*'各里加權風險人口'!F233/VLOOKUP($B$2:$B$457,'各區加權風險人口'!$C$2:$T$13,3,0)*5.5)</f>
        <v>8.457724665</v>
      </c>
      <c r="F233" s="5">
        <f>if(VLOOKUP($B$2:$B$457,'各區加權風險人口'!$C$2:$T$13,4,0)=0,0,VLOOKUP($B$2:$B$457,'依個案研判日_台北市'!$C$2:$T$13,4,0)*'各里加權風險人口'!G233/VLOOKUP($B$2:$B$457,'各區加權風險人口'!$C$2:$T$13,4,0)*5.5)</f>
        <v>9.841715974</v>
      </c>
      <c r="G233" s="5">
        <f>if(VLOOKUP($B$2:$B$457,'各區加權風險人口'!$C$2:$T$13,5,0)=0,0,VLOOKUP($B$2:$B$457,'依個案研判日_台北市'!$C$2:$T$13,5,0)*'各里加權風險人口'!H233/VLOOKUP($B$2:$B$457,'各區加權風險人口'!$C$2:$T$13,5,0)*5.5)</f>
        <v>14.60879715</v>
      </c>
      <c r="H233" s="5">
        <f>if(VLOOKUP($B$2:$B$457,'各區加權風險人口'!$C$2:$T$13,6,0)=0,0,VLOOKUP($B$2:$B$457,'依個案研判日_台北市'!$C$2:$T$13,6,0)*'各里加權風險人口'!I233/VLOOKUP($B$2:$B$457,'各區加權風險人口'!$C$2:$T$13,6,0)*5.5)</f>
        <v>7.688840605</v>
      </c>
      <c r="I233" s="5">
        <f>if(VLOOKUP($B$2:$B$457,'各區加權風險人口'!$C$2:$T$13,7,0)=0,0,VLOOKUP($B$2:$B$457,'依個案研判日_台北市'!$C$2:$T$13,7,0)*'各里加權風險人口'!J233/VLOOKUP($B$2:$B$457,'各區加權風險人口'!$C$2:$T$13,7,0)*5.5)</f>
        <v>5.074634799</v>
      </c>
      <c r="J233" s="5">
        <f>if(VLOOKUP($B$2:$B$457,'各區加權風險人口'!$C$2:$T$13,8,0)=0,0,VLOOKUP($B$2:$B$457,'依個案研判日_台北市'!$C$2:$T$13,8,0)*'各里加權風險人口'!K233/VLOOKUP($B$2:$B$457,'各區加權風險人口'!$C$2:$T$13,8,0)*5.5)</f>
        <v>5.997295672</v>
      </c>
      <c r="K233" s="5">
        <f>if(VLOOKUP($B$2:$B$457,'各區加權風險人口'!$C$2:$T$13,9,0)=0,0,VLOOKUP($B$2:$B$457,'依個案研判日_台北市'!$C$2:$T$13,9,0)*'各里加權風險人口'!L233/VLOOKUP($B$2:$B$457,'各區加權風險人口'!$C$2:$T$13,9,0)*5.5)</f>
        <v>9.226608726</v>
      </c>
      <c r="L233" s="5">
        <f>if(VLOOKUP($B$2:$B$457,'各區加權風險人口'!$C$2:$T$13,10,0)=0,0,VLOOKUP($B$2:$B$457,'依個案研判日_台北市'!$C$2:$T$13,10,0)*'各里加權風險人口'!M233/VLOOKUP($B$2:$B$457,'各區加權風險人口'!$C$2:$T$13,10,0)*5.5)</f>
        <v>25.83450443</v>
      </c>
      <c r="M233" s="5">
        <f>if(VLOOKUP($B$2:$B$457,'各區加權風險人口'!$C$2:$T$13,11,0)=0,0,VLOOKUP($B$2:$B$457,'依個案研判日_台北市'!$C$2:$T$13,11,0)*'各里加權風險人口'!N233/VLOOKUP($B$2:$B$457,'各區加權風險人口'!$C$2:$T$13,11,0)*5.5)</f>
        <v>13.22480584</v>
      </c>
      <c r="N233" s="5">
        <f>if(VLOOKUP($B$2:$B$457,'各區加權風險人口'!$C$2:$T$13,12,0)=0,0,VLOOKUP($B$2:$B$457,'依個案研判日_台北市'!$C$2:$T$13,12,0)*'各里加權風險人口'!O233/VLOOKUP($B$2:$B$457,'各區加權風險人口'!$C$2:$T$13,12,0)*5.5)</f>
        <v>17.53055658</v>
      </c>
      <c r="O233" s="5">
        <f>if(VLOOKUP($B$2:$B$457,'各區加權風險人口'!$C$2:$T$13,13,0)=0,0,VLOOKUP($B$2:$B$457,'依個案研判日_台北市'!$C$2:$T$13,13,0)*'各里加權風險人口'!P233/VLOOKUP($B$2:$B$457,'各區加權風險人口'!$C$2:$T$13,13,0)*5.5)</f>
        <v>15.53145802</v>
      </c>
      <c r="P233" s="5">
        <f>if(VLOOKUP($B$2:$B$457,'各區加權風險人口'!$C$2:$T$13,14,0)=0,0,VLOOKUP($B$2:$B$457,'依個案研判日_台北市'!$C$2:$T$13,14,0)*'各里加權風險人口'!Q233/VLOOKUP($B$2:$B$457,'各區加權風險人口'!$C$2:$T$13,14,0)*5.5)</f>
        <v>17.99188702</v>
      </c>
      <c r="Q233" s="5">
        <f>if(VLOOKUP($B$2:$B$457,'各區加權風險人口'!$C$2:$T$13,15,0)=0,0,VLOOKUP($B$2:$B$457,'依個案研判日_台北市'!$C$2:$T$13,15,0)*'各里加權風險人口'!R233/VLOOKUP($B$2:$B$457,'各區加權風險人口'!$C$2:$T$13,15,0)*5.5)</f>
        <v>11.99459134</v>
      </c>
      <c r="R233" s="5">
        <f>if(VLOOKUP($B$2:$B$457,'各區加權風險人口'!$C$2:$T$13,16,0)=0,0,VLOOKUP($B$2:$B$457,'依個案研判日_台北市'!$C$2:$T$13,16,0)*'各里加權風險人口'!S233/VLOOKUP($B$2:$B$457,'各區加權風險人口'!$C$2:$T$13,16,0)*5.5)</f>
        <v>12.7634754</v>
      </c>
      <c r="S233" s="5">
        <f>if(VLOOKUP($B$2:$B$457,'各區加權風險人口'!$C$2:$T$13,17,0)=0,0,VLOOKUP($B$2:$B$457,'依個案研判日_台北市'!$C$2:$T$13,17,0)*'各里加權風險人口'!T233/VLOOKUP($B$2:$B$457,'各區加權風險人口'!$C$2:$T$13,17,0)*5.5)</f>
        <v>6.458626108</v>
      </c>
      <c r="T233" s="5">
        <f>if(VLOOKUP($B$2:$B$457,'各區加權風險人口'!$C$2:$T$13,18,0)=0,0,VLOOKUP($B$2:$B$457,'依個案研判日_台北市'!$C$2:$T$13,18,0)*'各里加權風險人口'!U233/VLOOKUP($B$2:$B$457,'各區加權風險人口'!$C$2:$T$13,18,0)*5.5)</f>
        <v>2.92175943</v>
      </c>
    </row>
    <row r="234">
      <c r="A234" s="3">
        <v>6.3000070008E10</v>
      </c>
      <c r="B234" s="4" t="s">
        <v>234</v>
      </c>
      <c r="C234" s="4" t="s">
        <v>242</v>
      </c>
      <c r="D234" s="5">
        <f>if(VLOOKUP($B$2:$B$457,'各區加權風險人口'!$C$2:$T$13,2,0)=0,0,VLOOKUP($B$2:$B$457,'依個案研判日_台北市'!$C$2:$T$13,2,0)*'各里加權風險人口'!E234/VLOOKUP($B$2:$B$457,'各區加權風險人口'!$C$2:$T$13,2,0)*5.5)</f>
        <v>0</v>
      </c>
      <c r="E234" s="5">
        <f>if(VLOOKUP($B$2:$B$457,'各區加權風險人口'!$C$2:$T$13,3,0)=0,0,VLOOKUP($B$2:$B$457,'依個案研判日_台北市'!$C$2:$T$13,3,0)*'各里加權風險人口'!F234/VLOOKUP($B$2:$B$457,'各區加權風險人口'!$C$2:$T$13,3,0)*5.5)</f>
        <v>6.10753203</v>
      </c>
      <c r="F234" s="5">
        <f>if(VLOOKUP($B$2:$B$457,'各區加權風險人口'!$C$2:$T$13,4,0)=0,0,VLOOKUP($B$2:$B$457,'依個案研判日_台北市'!$C$2:$T$13,4,0)*'各里加權風險人口'!G234/VLOOKUP($B$2:$B$457,'各區加權風險人口'!$C$2:$T$13,4,0)*5.5)</f>
        <v>7.106946363</v>
      </c>
      <c r="G234" s="5">
        <f>if(VLOOKUP($B$2:$B$457,'各區加權風險人口'!$C$2:$T$13,5,0)=0,0,VLOOKUP($B$2:$B$457,'依個案研判日_台北市'!$C$2:$T$13,5,0)*'各里加權風險人口'!H234/VLOOKUP($B$2:$B$457,'各區加權風險人口'!$C$2:$T$13,5,0)*5.5)</f>
        <v>10.54937351</v>
      </c>
      <c r="H234" s="5">
        <f>if(VLOOKUP($B$2:$B$457,'各區加權風險人口'!$C$2:$T$13,6,0)=0,0,VLOOKUP($B$2:$B$457,'依個案研判日_台北市'!$C$2:$T$13,6,0)*'各里加權風險人口'!I234/VLOOKUP($B$2:$B$457,'各區加權風險人口'!$C$2:$T$13,6,0)*5.5)</f>
        <v>5.552301846</v>
      </c>
      <c r="I234" s="5">
        <f>if(VLOOKUP($B$2:$B$457,'各區加權風險人口'!$C$2:$T$13,7,0)=0,0,VLOOKUP($B$2:$B$457,'依個案研判日_台北市'!$C$2:$T$13,7,0)*'各里加權風險人口'!J234/VLOOKUP($B$2:$B$457,'各區加權風險人口'!$C$2:$T$13,7,0)*5.5)</f>
        <v>3.664519218</v>
      </c>
      <c r="J234" s="5">
        <f>if(VLOOKUP($B$2:$B$457,'各區加權風險人口'!$C$2:$T$13,8,0)=0,0,VLOOKUP($B$2:$B$457,'依個案研判日_台北市'!$C$2:$T$13,8,0)*'各里加權風險人口'!K234/VLOOKUP($B$2:$B$457,'各區加權風險人口'!$C$2:$T$13,8,0)*5.5)</f>
        <v>4.33079544</v>
      </c>
      <c r="K234" s="5">
        <f>if(VLOOKUP($B$2:$B$457,'各區加權風險人口'!$C$2:$T$13,9,0)=0,0,VLOOKUP($B$2:$B$457,'依個案研判日_台北市'!$C$2:$T$13,9,0)*'各里加權風險人口'!L234/VLOOKUP($B$2:$B$457,'各區加權風險人口'!$C$2:$T$13,9,0)*5.5)</f>
        <v>6.662762215</v>
      </c>
      <c r="L234" s="5">
        <f>if(VLOOKUP($B$2:$B$457,'各區加權風險人口'!$C$2:$T$13,10,0)=0,0,VLOOKUP($B$2:$B$457,'依個案研判日_台北市'!$C$2:$T$13,10,0)*'各里加權風險人口'!M234/VLOOKUP($B$2:$B$457,'各區加權風險人口'!$C$2:$T$13,10,0)*5.5)</f>
        <v>18.6557342</v>
      </c>
      <c r="M234" s="5">
        <f>if(VLOOKUP($B$2:$B$457,'各區加權風險人口'!$C$2:$T$13,11,0)=0,0,VLOOKUP($B$2:$B$457,'依個案研判日_台北市'!$C$2:$T$13,11,0)*'各里加權風險人口'!N234/VLOOKUP($B$2:$B$457,'各區加權風險人口'!$C$2:$T$13,11,0)*5.5)</f>
        <v>9.549959175</v>
      </c>
      <c r="N234" s="5">
        <f>if(VLOOKUP($B$2:$B$457,'各區加權風險人口'!$C$2:$T$13,12,0)=0,0,VLOOKUP($B$2:$B$457,'依個案研判日_台北市'!$C$2:$T$13,12,0)*'各里加權風險人口'!O234/VLOOKUP($B$2:$B$457,'各區加權風險人口'!$C$2:$T$13,12,0)*5.5)</f>
        <v>12.65924821</v>
      </c>
      <c r="O234" s="5">
        <f>if(VLOOKUP($B$2:$B$457,'各區加權風險人口'!$C$2:$T$13,13,0)=0,0,VLOOKUP($B$2:$B$457,'依個案研判日_台北市'!$C$2:$T$13,13,0)*'各里加權風險人口'!P234/VLOOKUP($B$2:$B$457,'各區加權風險人口'!$C$2:$T$13,13,0)*5.5)</f>
        <v>11.21564973</v>
      </c>
      <c r="P234" s="5">
        <f>if(VLOOKUP($B$2:$B$457,'各區加權風險人口'!$C$2:$T$13,14,0)=0,0,VLOOKUP($B$2:$B$457,'依個案研判日_台北市'!$C$2:$T$13,14,0)*'各里加權風險人口'!Q234/VLOOKUP($B$2:$B$457,'各區加權風險人口'!$C$2:$T$13,14,0)*5.5)</f>
        <v>12.99238632</v>
      </c>
      <c r="Q234" s="5">
        <f>if(VLOOKUP($B$2:$B$457,'各區加權風險人口'!$C$2:$T$13,15,0)=0,0,VLOOKUP($B$2:$B$457,'依個案研判日_台北市'!$C$2:$T$13,15,0)*'各里加權風險人口'!R234/VLOOKUP($B$2:$B$457,'各區加權風險人口'!$C$2:$T$13,15,0)*5.5)</f>
        <v>8.661590879</v>
      </c>
      <c r="R234" s="5">
        <f>if(VLOOKUP($B$2:$B$457,'各區加權風險人口'!$C$2:$T$13,16,0)=0,0,VLOOKUP($B$2:$B$457,'依個案研判日_台北市'!$C$2:$T$13,16,0)*'各里加權風險人口'!S234/VLOOKUP($B$2:$B$457,'各區加權風險人口'!$C$2:$T$13,16,0)*5.5)</f>
        <v>9.216821064</v>
      </c>
      <c r="S234" s="5">
        <f>if(VLOOKUP($B$2:$B$457,'各區加權風險人口'!$C$2:$T$13,17,0)=0,0,VLOOKUP($B$2:$B$457,'依個案研判日_台北市'!$C$2:$T$13,17,0)*'各里加權風險人口'!T234/VLOOKUP($B$2:$B$457,'各區加權風險人口'!$C$2:$T$13,17,0)*5.5)</f>
        <v>4.66393355</v>
      </c>
      <c r="T234" s="5">
        <f>if(VLOOKUP($B$2:$B$457,'各區加權風險人口'!$C$2:$T$13,18,0)=0,0,VLOOKUP($B$2:$B$457,'依個案研判日_台北市'!$C$2:$T$13,18,0)*'各里加權風險人口'!U234/VLOOKUP($B$2:$B$457,'各區加權風險人口'!$C$2:$T$13,18,0)*5.5)</f>
        <v>2.109874701</v>
      </c>
    </row>
    <row r="235">
      <c r="A235" s="3">
        <v>6.3000070009E10</v>
      </c>
      <c r="B235" s="4" t="s">
        <v>234</v>
      </c>
      <c r="C235" s="4" t="s">
        <v>243</v>
      </c>
      <c r="D235" s="5">
        <f>if(VLOOKUP($B$2:$B$457,'各區加權風險人口'!$C$2:$T$13,2,0)=0,0,VLOOKUP($B$2:$B$457,'依個案研判日_台北市'!$C$2:$T$13,2,0)*'各里加權風險人口'!E235/VLOOKUP($B$2:$B$457,'各區加權風險人口'!$C$2:$T$13,2,0)*5.5)</f>
        <v>0</v>
      </c>
      <c r="E235" s="5">
        <f>if(VLOOKUP($B$2:$B$457,'各區加權風險人口'!$C$2:$T$13,3,0)=0,0,VLOOKUP($B$2:$B$457,'依個案研判日_台北市'!$C$2:$T$13,3,0)*'各里加權風險人口'!F235/VLOOKUP($B$2:$B$457,'各區加權風險人口'!$C$2:$T$13,3,0)*5.5)</f>
        <v>8.071034127</v>
      </c>
      <c r="F235" s="5">
        <f>if(VLOOKUP($B$2:$B$457,'各區加權風險人口'!$C$2:$T$13,4,0)=0,0,VLOOKUP($B$2:$B$457,'依個案研判日_台北市'!$C$2:$T$13,4,0)*'各里加權風險人口'!G235/VLOOKUP($B$2:$B$457,'各區加權風險人口'!$C$2:$T$13,4,0)*5.5)</f>
        <v>9.391748802</v>
      </c>
      <c r="G235" s="5">
        <f>if(VLOOKUP($B$2:$B$457,'各區加權風險人口'!$C$2:$T$13,5,0)=0,0,VLOOKUP($B$2:$B$457,'依個案研判日_台北市'!$C$2:$T$13,5,0)*'各里加權風險人口'!H235/VLOOKUP($B$2:$B$457,'各區加權風險人口'!$C$2:$T$13,5,0)*5.5)</f>
        <v>13.94087713</v>
      </c>
      <c r="H235" s="5">
        <f>if(VLOOKUP($B$2:$B$457,'各區加權風險人口'!$C$2:$T$13,6,0)=0,0,VLOOKUP($B$2:$B$457,'依個案研判日_台北市'!$C$2:$T$13,6,0)*'各里加權風險人口'!I235/VLOOKUP($B$2:$B$457,'各區加權風險人口'!$C$2:$T$13,6,0)*5.5)</f>
        <v>7.337303752</v>
      </c>
      <c r="I235" s="5">
        <f>if(VLOOKUP($B$2:$B$457,'各區加權風險人口'!$C$2:$T$13,7,0)=0,0,VLOOKUP($B$2:$B$457,'依個案研判日_台北市'!$C$2:$T$13,7,0)*'各里加權風險人口'!J235/VLOOKUP($B$2:$B$457,'各區加權風險人口'!$C$2:$T$13,7,0)*5.5)</f>
        <v>4.842620476</v>
      </c>
      <c r="J235" s="5">
        <f>if(VLOOKUP($B$2:$B$457,'各區加權風險人口'!$C$2:$T$13,8,0)=0,0,VLOOKUP($B$2:$B$457,'依個案研判日_台北市'!$C$2:$T$13,8,0)*'各里加權風險人口'!K235/VLOOKUP($B$2:$B$457,'各區加權風險人口'!$C$2:$T$13,8,0)*5.5)</f>
        <v>5.723096926</v>
      </c>
      <c r="K235" s="5">
        <f>if(VLOOKUP($B$2:$B$457,'各區加權風險人口'!$C$2:$T$13,9,0)=0,0,VLOOKUP($B$2:$B$457,'依個案研判日_台北市'!$C$2:$T$13,9,0)*'各里加權風險人口'!L235/VLOOKUP($B$2:$B$457,'各區加權風險人口'!$C$2:$T$13,9,0)*5.5)</f>
        <v>8.804764502</v>
      </c>
      <c r="L235" s="5">
        <f>if(VLOOKUP($B$2:$B$457,'各區加權風險人口'!$C$2:$T$13,10,0)=0,0,VLOOKUP($B$2:$B$457,'依個案研判日_台北市'!$C$2:$T$13,10,0)*'各里加權風險人口'!M235/VLOOKUP($B$2:$B$457,'各區加權風險人口'!$C$2:$T$13,10,0)*5.5)</f>
        <v>24.65334061</v>
      </c>
      <c r="M235" s="5">
        <f>if(VLOOKUP($B$2:$B$457,'各區加權風險人口'!$C$2:$T$13,11,0)=0,0,VLOOKUP($B$2:$B$457,'依個案研判日_台北市'!$C$2:$T$13,11,0)*'各里加權風險人口'!N235/VLOOKUP($B$2:$B$457,'各區加權風險人口'!$C$2:$T$13,11,0)*5.5)</f>
        <v>12.62016245</v>
      </c>
      <c r="N235" s="5">
        <f>if(VLOOKUP($B$2:$B$457,'各區加權風險人口'!$C$2:$T$13,12,0)=0,0,VLOOKUP($B$2:$B$457,'依個案研判日_台北市'!$C$2:$T$13,12,0)*'各里加權風險人口'!O235/VLOOKUP($B$2:$B$457,'各區加權風險人口'!$C$2:$T$13,12,0)*5.5)</f>
        <v>16.72905255</v>
      </c>
      <c r="O235" s="5">
        <f>if(VLOOKUP($B$2:$B$457,'各區加權風險人口'!$C$2:$T$13,13,0)=0,0,VLOOKUP($B$2:$B$457,'依個案研判日_台北市'!$C$2:$T$13,13,0)*'各里加權風險人口'!P235/VLOOKUP($B$2:$B$457,'各區加權風險人口'!$C$2:$T$13,13,0)*5.5)</f>
        <v>14.82135358</v>
      </c>
      <c r="P235" s="5">
        <f>if(VLOOKUP($B$2:$B$457,'各區加權風險人口'!$C$2:$T$13,14,0)=0,0,VLOOKUP($B$2:$B$457,'依個案研判日_台北市'!$C$2:$T$13,14,0)*'各里加權風險人口'!Q235/VLOOKUP($B$2:$B$457,'各區加權風險人口'!$C$2:$T$13,14,0)*5.5)</f>
        <v>17.16929078</v>
      </c>
      <c r="Q235" s="5">
        <f>if(VLOOKUP($B$2:$B$457,'各區加權風險人口'!$C$2:$T$13,15,0)=0,0,VLOOKUP($B$2:$B$457,'依個案研判日_台北市'!$C$2:$T$13,15,0)*'各里加權風險人口'!R235/VLOOKUP($B$2:$B$457,'各區加權風險人口'!$C$2:$T$13,15,0)*5.5)</f>
        <v>11.44619385</v>
      </c>
      <c r="R235" s="5">
        <f>if(VLOOKUP($B$2:$B$457,'各區加權風險人口'!$C$2:$T$13,16,0)=0,0,VLOOKUP($B$2:$B$457,'依個案研判日_台北市'!$C$2:$T$13,16,0)*'各里加權風險人口'!S235/VLOOKUP($B$2:$B$457,'各區加權風險人口'!$C$2:$T$13,16,0)*5.5)</f>
        <v>12.17992423</v>
      </c>
      <c r="S235" s="5">
        <f>if(VLOOKUP($B$2:$B$457,'各區加權風險人口'!$C$2:$T$13,17,0)=0,0,VLOOKUP($B$2:$B$457,'依個案研判日_台北市'!$C$2:$T$13,17,0)*'各里加權風險人口'!T235/VLOOKUP($B$2:$B$457,'各區加權風險人口'!$C$2:$T$13,17,0)*5.5)</f>
        <v>6.163335151</v>
      </c>
      <c r="T235" s="5">
        <f>if(VLOOKUP($B$2:$B$457,'各區加權風險人口'!$C$2:$T$13,18,0)=0,0,VLOOKUP($B$2:$B$457,'依個案研判日_台北市'!$C$2:$T$13,18,0)*'各里加權風險人口'!U235/VLOOKUP($B$2:$B$457,'各區加權風險人口'!$C$2:$T$13,18,0)*5.5)</f>
        <v>2.788175426</v>
      </c>
    </row>
    <row r="236">
      <c r="A236" s="3">
        <v>6.300007001E10</v>
      </c>
      <c r="B236" s="4" t="s">
        <v>234</v>
      </c>
      <c r="C236" s="4" t="s">
        <v>244</v>
      </c>
      <c r="D236" s="5">
        <f>if(VLOOKUP($B$2:$B$457,'各區加權風險人口'!$C$2:$T$13,2,0)=0,0,VLOOKUP($B$2:$B$457,'依個案研判日_台北市'!$C$2:$T$13,2,0)*'各里加權風險人口'!E236/VLOOKUP($B$2:$B$457,'各區加權風險人口'!$C$2:$T$13,2,0)*5.5)</f>
        <v>0</v>
      </c>
      <c r="E236" s="5">
        <f>if(VLOOKUP($B$2:$B$457,'各區加權風險人口'!$C$2:$T$13,3,0)=0,0,VLOOKUP($B$2:$B$457,'依個案研判日_台北市'!$C$2:$T$13,3,0)*'各里加權風險人口'!F236/VLOOKUP($B$2:$B$457,'各區加權風險人口'!$C$2:$T$13,3,0)*5.5)</f>
        <v>10.27406885</v>
      </c>
      <c r="F236" s="5">
        <f>if(VLOOKUP($B$2:$B$457,'各區加權風險人口'!$C$2:$T$13,4,0)=0,0,VLOOKUP($B$2:$B$457,'依個案研判日_台北市'!$C$2:$T$13,4,0)*'各里加權風險人口'!G236/VLOOKUP($B$2:$B$457,'各區加權風險人口'!$C$2:$T$13,4,0)*5.5)</f>
        <v>11.95528011</v>
      </c>
      <c r="G236" s="5">
        <f>if(VLOOKUP($B$2:$B$457,'各區加權風險人口'!$C$2:$T$13,5,0)=0,0,VLOOKUP($B$2:$B$457,'依個案研判日_台北市'!$C$2:$T$13,5,0)*'各里加權風險人口'!H236/VLOOKUP($B$2:$B$457,'各區加權風險人口'!$C$2:$T$13,5,0)*5.5)</f>
        <v>17.74611892</v>
      </c>
      <c r="H236" s="5">
        <f>if(VLOOKUP($B$2:$B$457,'各區加權風險人口'!$C$2:$T$13,6,0)=0,0,VLOOKUP($B$2:$B$457,'依個案研判日_台北市'!$C$2:$T$13,6,0)*'各里加權風險人口'!I236/VLOOKUP($B$2:$B$457,'各區加權風險人口'!$C$2:$T$13,6,0)*5.5)</f>
        <v>9.340062589</v>
      </c>
      <c r="I236" s="5">
        <f>if(VLOOKUP($B$2:$B$457,'各區加權風險人口'!$C$2:$T$13,7,0)=0,0,VLOOKUP($B$2:$B$457,'依個案研判日_台北市'!$C$2:$T$13,7,0)*'各里加權風險人口'!J236/VLOOKUP($B$2:$B$457,'各區加權風險人口'!$C$2:$T$13,7,0)*5.5)</f>
        <v>6.164441308</v>
      </c>
      <c r="J236" s="5">
        <f>if(VLOOKUP($B$2:$B$457,'各區加權風險人口'!$C$2:$T$13,8,0)=0,0,VLOOKUP($B$2:$B$457,'依個案研判日_台北市'!$C$2:$T$13,8,0)*'各里加權風險人口'!K236/VLOOKUP($B$2:$B$457,'各區加權風險人口'!$C$2:$T$13,8,0)*5.5)</f>
        <v>7.285248819</v>
      </c>
      <c r="K236" s="5">
        <f>if(VLOOKUP($B$2:$B$457,'各區加權風險人口'!$C$2:$T$13,9,0)=0,0,VLOOKUP($B$2:$B$457,'依個案研判日_台北市'!$C$2:$T$13,9,0)*'各里加權風險人口'!L236/VLOOKUP($B$2:$B$457,'各區加權風險人口'!$C$2:$T$13,9,0)*5.5)</f>
        <v>11.20807511</v>
      </c>
      <c r="L236" s="5">
        <f>if(VLOOKUP($B$2:$B$457,'各區加權風險人口'!$C$2:$T$13,10,0)=0,0,VLOOKUP($B$2:$B$457,'依個案研判日_台北市'!$C$2:$T$13,10,0)*'各里加權風險人口'!M236/VLOOKUP($B$2:$B$457,'各區加權風險人口'!$C$2:$T$13,10,0)*5.5)</f>
        <v>31.3826103</v>
      </c>
      <c r="M236" s="5">
        <f>if(VLOOKUP($B$2:$B$457,'各區加權風險人口'!$C$2:$T$13,11,0)=0,0,VLOOKUP($B$2:$B$457,'依個案研判日_台北市'!$C$2:$T$13,11,0)*'各里加權風險人口'!N236/VLOOKUP($B$2:$B$457,'各區加權風險人口'!$C$2:$T$13,11,0)*5.5)</f>
        <v>16.06490765</v>
      </c>
      <c r="N236" s="5">
        <f>if(VLOOKUP($B$2:$B$457,'各區加權風險人口'!$C$2:$T$13,12,0)=0,0,VLOOKUP($B$2:$B$457,'依個案研判日_台北市'!$C$2:$T$13,12,0)*'各里加權風險人口'!O236/VLOOKUP($B$2:$B$457,'各區加權風險人口'!$C$2:$T$13,12,0)*5.5)</f>
        <v>21.2953427</v>
      </c>
      <c r="O236" s="5">
        <f>if(VLOOKUP($B$2:$B$457,'各區加權風險人口'!$C$2:$T$13,13,0)=0,0,VLOOKUP($B$2:$B$457,'依個案研判日_台北市'!$C$2:$T$13,13,0)*'各里加權風險人口'!P236/VLOOKUP($B$2:$B$457,'各區加權風險人口'!$C$2:$T$13,13,0)*5.5)</f>
        <v>18.86692643</v>
      </c>
      <c r="P236" s="5">
        <f>if(VLOOKUP($B$2:$B$457,'各區加權風險人口'!$C$2:$T$13,14,0)=0,0,VLOOKUP($B$2:$B$457,'依個案研判日_台北市'!$C$2:$T$13,14,0)*'各里加權風險人口'!Q236/VLOOKUP($B$2:$B$457,'各區加權風險人口'!$C$2:$T$13,14,0)*5.5)</f>
        <v>21.85574646</v>
      </c>
      <c r="Q236" s="5">
        <f>if(VLOOKUP($B$2:$B$457,'各區加權風險人口'!$C$2:$T$13,15,0)=0,0,VLOOKUP($B$2:$B$457,'依個案研判日_台北市'!$C$2:$T$13,15,0)*'各里加權風險人口'!R236/VLOOKUP($B$2:$B$457,'各區加權風險人口'!$C$2:$T$13,15,0)*5.5)</f>
        <v>14.57049764</v>
      </c>
      <c r="R236" s="5">
        <f>if(VLOOKUP($B$2:$B$457,'各區加權風險人口'!$C$2:$T$13,16,0)=0,0,VLOOKUP($B$2:$B$457,'依個案研判日_台北市'!$C$2:$T$13,16,0)*'各里加權風險人口'!S236/VLOOKUP($B$2:$B$457,'各區加權風險人口'!$C$2:$T$13,16,0)*5.5)</f>
        <v>15.5045039</v>
      </c>
      <c r="S236" s="5">
        <f>if(VLOOKUP($B$2:$B$457,'各區加權風險人口'!$C$2:$T$13,17,0)=0,0,VLOOKUP($B$2:$B$457,'依個案研判日_台北市'!$C$2:$T$13,17,0)*'各里加權風險人口'!T236/VLOOKUP($B$2:$B$457,'各區加權風險人口'!$C$2:$T$13,17,0)*5.5)</f>
        <v>7.845652574</v>
      </c>
      <c r="T236" s="5">
        <f>if(VLOOKUP($B$2:$B$457,'各區加權風險人口'!$C$2:$T$13,18,0)=0,0,VLOOKUP($B$2:$B$457,'依個案研判日_台北市'!$C$2:$T$13,18,0)*'各里加權風險人口'!U236/VLOOKUP($B$2:$B$457,'各區加權風險人口'!$C$2:$T$13,18,0)*5.5)</f>
        <v>3.549223784</v>
      </c>
    </row>
    <row r="237">
      <c r="A237" s="3">
        <v>6.3000070011E10</v>
      </c>
      <c r="B237" s="4" t="s">
        <v>234</v>
      </c>
      <c r="C237" s="4" t="s">
        <v>245</v>
      </c>
      <c r="D237" s="5">
        <f>if(VLOOKUP($B$2:$B$457,'各區加權風險人口'!$C$2:$T$13,2,0)=0,0,VLOOKUP($B$2:$B$457,'依個案研判日_台北市'!$C$2:$T$13,2,0)*'各里加權風險人口'!E237/VLOOKUP($B$2:$B$457,'各區加權風險人口'!$C$2:$T$13,2,0)*5.5)</f>
        <v>0</v>
      </c>
      <c r="E237" s="5">
        <f>if(VLOOKUP($B$2:$B$457,'各區加權風險人口'!$C$2:$T$13,3,0)=0,0,VLOOKUP($B$2:$B$457,'依個案研判日_台北市'!$C$2:$T$13,3,0)*'各里加權風險人口'!F237/VLOOKUP($B$2:$B$457,'各區加權風險人口'!$C$2:$T$13,3,0)*5.5)</f>
        <v>12.39124734</v>
      </c>
      <c r="F237" s="5">
        <f>if(VLOOKUP($B$2:$B$457,'各區加權風險人口'!$C$2:$T$13,4,0)=0,0,VLOOKUP($B$2:$B$457,'依個案研判日_台北市'!$C$2:$T$13,4,0)*'各里加權風險人口'!G237/VLOOKUP($B$2:$B$457,'各區加權風險人口'!$C$2:$T$13,4,0)*5.5)</f>
        <v>14.418906</v>
      </c>
      <c r="G237" s="5">
        <f>if(VLOOKUP($B$2:$B$457,'各區加權風險人口'!$C$2:$T$13,5,0)=0,0,VLOOKUP($B$2:$B$457,'依個案研判日_台北市'!$C$2:$T$13,5,0)*'各里加權風險人口'!H237/VLOOKUP($B$2:$B$457,'各區加權風險人口'!$C$2:$T$13,5,0)*5.5)</f>
        <v>21.40306359</v>
      </c>
      <c r="H237" s="5">
        <f>if(VLOOKUP($B$2:$B$457,'各區加權風險人口'!$C$2:$T$13,6,0)=0,0,VLOOKUP($B$2:$B$457,'依個案研判日_台北市'!$C$2:$T$13,6,0)*'各里加權風險人口'!I237/VLOOKUP($B$2:$B$457,'各區加權風險人口'!$C$2:$T$13,6,0)*5.5)</f>
        <v>11.26477031</v>
      </c>
      <c r="I237" s="5">
        <f>if(VLOOKUP($B$2:$B$457,'各區加權風險人口'!$C$2:$T$13,7,0)=0,0,VLOOKUP($B$2:$B$457,'依個案研判日_台北市'!$C$2:$T$13,7,0)*'各里加權風險人口'!J237/VLOOKUP($B$2:$B$457,'各區加權風險人口'!$C$2:$T$13,7,0)*5.5)</f>
        <v>7.434748406</v>
      </c>
      <c r="J237" s="5">
        <f>if(VLOOKUP($B$2:$B$457,'各區加權風險人口'!$C$2:$T$13,8,0)=0,0,VLOOKUP($B$2:$B$457,'依個案研判日_台北市'!$C$2:$T$13,8,0)*'各里加權風險人口'!K237/VLOOKUP($B$2:$B$457,'各區加權風險人口'!$C$2:$T$13,8,0)*5.5)</f>
        <v>8.786520843</v>
      </c>
      <c r="K237" s="5">
        <f>if(VLOOKUP($B$2:$B$457,'各區加權風險人口'!$C$2:$T$13,9,0)=0,0,VLOOKUP($B$2:$B$457,'依個案研判日_台北市'!$C$2:$T$13,9,0)*'各里加權風險人口'!L237/VLOOKUP($B$2:$B$457,'各區加權風險人口'!$C$2:$T$13,9,0)*5.5)</f>
        <v>13.51772437</v>
      </c>
      <c r="L237" s="5">
        <f>if(VLOOKUP($B$2:$B$457,'各區加權風險人口'!$C$2:$T$13,10,0)=0,0,VLOOKUP($B$2:$B$457,'依個案研判日_台北市'!$C$2:$T$13,10,0)*'各里加權風險人口'!M237/VLOOKUP($B$2:$B$457,'各區加權風險人口'!$C$2:$T$13,10,0)*5.5)</f>
        <v>37.84962825</v>
      </c>
      <c r="M237" s="5">
        <f>if(VLOOKUP($B$2:$B$457,'各區加權風險人口'!$C$2:$T$13,11,0)=0,0,VLOOKUP($B$2:$B$457,'依個案研判日_台北市'!$C$2:$T$13,11,0)*'各里加權風險人口'!N237/VLOOKUP($B$2:$B$457,'各區加權風險人口'!$C$2:$T$13,11,0)*5.5)</f>
        <v>19.37540494</v>
      </c>
      <c r="N237" s="5">
        <f>if(VLOOKUP($B$2:$B$457,'各區加權風險人口'!$C$2:$T$13,12,0)=0,0,VLOOKUP($B$2:$B$457,'依個案研判日_台北市'!$C$2:$T$13,12,0)*'各里加權風險人口'!O237/VLOOKUP($B$2:$B$457,'各區加權風險人口'!$C$2:$T$13,12,0)*5.5)</f>
        <v>25.68367631</v>
      </c>
      <c r="O237" s="5">
        <f>if(VLOOKUP($B$2:$B$457,'各區加權風險人口'!$C$2:$T$13,13,0)=0,0,VLOOKUP($B$2:$B$457,'依個案研判日_台北市'!$C$2:$T$13,13,0)*'各里加權風險人口'!P237/VLOOKUP($B$2:$B$457,'各區加權風險人口'!$C$2:$T$13,13,0)*5.5)</f>
        <v>22.75483603</v>
      </c>
      <c r="P237" s="5">
        <f>if(VLOOKUP($B$2:$B$457,'各區加權風險人口'!$C$2:$T$13,14,0)=0,0,VLOOKUP($B$2:$B$457,'依個案研判日_台北市'!$C$2:$T$13,14,0)*'各里加權風險人口'!Q237/VLOOKUP($B$2:$B$457,'各區加權風險人口'!$C$2:$T$13,14,0)*5.5)</f>
        <v>26.35956253</v>
      </c>
      <c r="Q237" s="5">
        <f>if(VLOOKUP($B$2:$B$457,'各區加權風險人口'!$C$2:$T$13,15,0)=0,0,VLOOKUP($B$2:$B$457,'依個案研判日_台北市'!$C$2:$T$13,15,0)*'各里加權風險人口'!R237/VLOOKUP($B$2:$B$457,'各區加權風險人口'!$C$2:$T$13,15,0)*5.5)</f>
        <v>17.57304169</v>
      </c>
      <c r="R237" s="5">
        <f>if(VLOOKUP($B$2:$B$457,'各區加權風險人口'!$C$2:$T$13,16,0)=0,0,VLOOKUP($B$2:$B$457,'依個案研判日_台北市'!$C$2:$T$13,16,0)*'各里加權風險人口'!S237/VLOOKUP($B$2:$B$457,'各區加權風險人口'!$C$2:$T$13,16,0)*5.5)</f>
        <v>18.69951872</v>
      </c>
      <c r="S237" s="5">
        <f>if(VLOOKUP($B$2:$B$457,'各區加權風險人口'!$C$2:$T$13,17,0)=0,0,VLOOKUP($B$2:$B$457,'依個案研判日_台北市'!$C$2:$T$13,17,0)*'各里加權風險人口'!T237/VLOOKUP($B$2:$B$457,'各區加權風險人口'!$C$2:$T$13,17,0)*5.5)</f>
        <v>9.462407062</v>
      </c>
      <c r="T237" s="5">
        <f>if(VLOOKUP($B$2:$B$457,'各區加權風險人口'!$C$2:$T$13,18,0)=0,0,VLOOKUP($B$2:$B$457,'依個案研判日_台北市'!$C$2:$T$13,18,0)*'各里加權風險人口'!U237/VLOOKUP($B$2:$B$457,'各區加權風險人口'!$C$2:$T$13,18,0)*5.5)</f>
        <v>4.280612718</v>
      </c>
    </row>
    <row r="238">
      <c r="A238" s="3">
        <v>6.3000070012E10</v>
      </c>
      <c r="B238" s="4" t="s">
        <v>234</v>
      </c>
      <c r="C238" s="4" t="s">
        <v>246</v>
      </c>
      <c r="D238" s="5">
        <f>if(VLOOKUP($B$2:$B$457,'各區加權風險人口'!$C$2:$T$13,2,0)=0,0,VLOOKUP($B$2:$B$457,'依個案研判日_台北市'!$C$2:$T$13,2,0)*'各里加權風險人口'!E238/VLOOKUP($B$2:$B$457,'各區加權風險人口'!$C$2:$T$13,2,0)*5.5)</f>
        <v>0</v>
      </c>
      <c r="E238" s="5">
        <f>if(VLOOKUP($B$2:$B$457,'各區加權風險人口'!$C$2:$T$13,3,0)=0,0,VLOOKUP($B$2:$B$457,'依個案研判日_台北市'!$C$2:$T$13,3,0)*'各里加權風險人口'!F238/VLOOKUP($B$2:$B$457,'各區加權風險人口'!$C$2:$T$13,3,0)*5.5)</f>
        <v>7.433896281</v>
      </c>
      <c r="F238" s="5">
        <f>if(VLOOKUP($B$2:$B$457,'各區加權風險人口'!$C$2:$T$13,4,0)=0,0,VLOOKUP($B$2:$B$457,'依個案研判日_台北市'!$C$2:$T$13,4,0)*'各里加權風險人口'!G238/VLOOKUP($B$2:$B$457,'各區加權風險人口'!$C$2:$T$13,4,0)*5.5)</f>
        <v>8.650352036</v>
      </c>
      <c r="G238" s="5">
        <f>if(VLOOKUP($B$2:$B$457,'各區加權風險人口'!$C$2:$T$13,5,0)=0,0,VLOOKUP($B$2:$B$457,'依個案研判日_台北市'!$C$2:$T$13,5,0)*'各里加權風險人口'!H238/VLOOKUP($B$2:$B$457,'各區加權風險人口'!$C$2:$T$13,5,0)*5.5)</f>
        <v>12.8403663</v>
      </c>
      <c r="H238" s="5">
        <f>if(VLOOKUP($B$2:$B$457,'各區加權風險人口'!$C$2:$T$13,6,0)=0,0,VLOOKUP($B$2:$B$457,'依個案研判日_台北市'!$C$2:$T$13,6,0)*'各里加權風險人口'!I238/VLOOKUP($B$2:$B$457,'各區加權風險人口'!$C$2:$T$13,6,0)*5.5)</f>
        <v>6.758087528</v>
      </c>
      <c r="I238" s="5">
        <f>if(VLOOKUP($B$2:$B$457,'各區加權風險人口'!$C$2:$T$13,7,0)=0,0,VLOOKUP($B$2:$B$457,'依個案研判日_台北市'!$C$2:$T$13,7,0)*'各里加權風險人口'!J238/VLOOKUP($B$2:$B$457,'各區加權風險人口'!$C$2:$T$13,7,0)*5.5)</f>
        <v>4.460337769</v>
      </c>
      <c r="J238" s="5">
        <f>if(VLOOKUP($B$2:$B$457,'各區加權風險人口'!$C$2:$T$13,8,0)=0,0,VLOOKUP($B$2:$B$457,'依個案研判日_台北市'!$C$2:$T$13,8,0)*'各里加權風險人口'!K238/VLOOKUP($B$2:$B$457,'各區加權風險人口'!$C$2:$T$13,8,0)*5.5)</f>
        <v>5.271308272</v>
      </c>
      <c r="K238" s="5">
        <f>if(VLOOKUP($B$2:$B$457,'各區加權風險人口'!$C$2:$T$13,9,0)=0,0,VLOOKUP($B$2:$B$457,'依個案研判日_台北市'!$C$2:$T$13,9,0)*'各里加權風險人口'!L238/VLOOKUP($B$2:$B$457,'各區加權風險人口'!$C$2:$T$13,9,0)*5.5)</f>
        <v>8.109705034</v>
      </c>
      <c r="L238" s="5">
        <f>if(VLOOKUP($B$2:$B$457,'各區加權風險人口'!$C$2:$T$13,10,0)=0,0,VLOOKUP($B$2:$B$457,'依個案研判日_台北市'!$C$2:$T$13,10,0)*'各里加權風險人口'!M238/VLOOKUP($B$2:$B$457,'各區加權風險人口'!$C$2:$T$13,10,0)*5.5)</f>
        <v>22.70717409</v>
      </c>
      <c r="M238" s="5">
        <f>if(VLOOKUP($B$2:$B$457,'各區加權風險人口'!$C$2:$T$13,11,0)=0,0,VLOOKUP($B$2:$B$457,'依個案研判日_台北市'!$C$2:$T$13,11,0)*'各里加權風險人口'!N238/VLOOKUP($B$2:$B$457,'各區加權風險人口'!$C$2:$T$13,11,0)*5.5)</f>
        <v>11.62391055</v>
      </c>
      <c r="N238" s="5">
        <f>if(VLOOKUP($B$2:$B$457,'各區加權風險人口'!$C$2:$T$13,12,0)=0,0,VLOOKUP($B$2:$B$457,'依個案研判日_台北市'!$C$2:$T$13,12,0)*'各里加權風險人口'!O238/VLOOKUP($B$2:$B$457,'各區加權風險人口'!$C$2:$T$13,12,0)*5.5)</f>
        <v>15.40843956</v>
      </c>
      <c r="O238" s="5">
        <f>if(VLOOKUP($B$2:$B$457,'各區加權風險人口'!$C$2:$T$13,13,0)=0,0,VLOOKUP($B$2:$B$457,'依個案研判日_台北市'!$C$2:$T$13,13,0)*'各里加權風險人口'!P238/VLOOKUP($B$2:$B$457,'各區加權風險人口'!$C$2:$T$13,13,0)*5.5)</f>
        <v>13.65133681</v>
      </c>
      <c r="P238" s="5">
        <f>if(VLOOKUP($B$2:$B$457,'各區加權風險人口'!$C$2:$T$13,14,0)=0,0,VLOOKUP($B$2:$B$457,'依個案研判日_台北市'!$C$2:$T$13,14,0)*'各里加權風險人口'!Q238/VLOOKUP($B$2:$B$457,'各區加權風險人口'!$C$2:$T$13,14,0)*5.5)</f>
        <v>15.81392482</v>
      </c>
      <c r="Q238" s="5">
        <f>if(VLOOKUP($B$2:$B$457,'各區加權風險人口'!$C$2:$T$13,15,0)=0,0,VLOOKUP($B$2:$B$457,'依個案研判日_台北市'!$C$2:$T$13,15,0)*'各里加權風險人口'!R238/VLOOKUP($B$2:$B$457,'各區加權風險人口'!$C$2:$T$13,15,0)*5.5)</f>
        <v>10.54261654</v>
      </c>
      <c r="R238" s="5">
        <f>if(VLOOKUP($B$2:$B$457,'各區加權風險人口'!$C$2:$T$13,16,0)=0,0,VLOOKUP($B$2:$B$457,'依個案研判日_台北市'!$C$2:$T$13,16,0)*'各里加權風險人口'!S238/VLOOKUP($B$2:$B$457,'各區加權風險人口'!$C$2:$T$13,16,0)*5.5)</f>
        <v>11.2184253</v>
      </c>
      <c r="S238" s="5">
        <f>if(VLOOKUP($B$2:$B$457,'各區加權風險人口'!$C$2:$T$13,17,0)=0,0,VLOOKUP($B$2:$B$457,'依個案研判日_台北市'!$C$2:$T$13,17,0)*'各里加權風險人口'!T238/VLOOKUP($B$2:$B$457,'各區加權風險人口'!$C$2:$T$13,17,0)*5.5)</f>
        <v>5.676793524</v>
      </c>
      <c r="T238" s="5">
        <f>if(VLOOKUP($B$2:$B$457,'各區加權風險人口'!$C$2:$T$13,18,0)=0,0,VLOOKUP($B$2:$B$457,'依個案研判日_台北市'!$C$2:$T$13,18,0)*'各里加權風險人口'!U238/VLOOKUP($B$2:$B$457,'各區加權風險人口'!$C$2:$T$13,18,0)*5.5)</f>
        <v>2.568073261</v>
      </c>
    </row>
    <row r="239">
      <c r="A239" s="3">
        <v>6.3000070013E10</v>
      </c>
      <c r="B239" s="4" t="s">
        <v>234</v>
      </c>
      <c r="C239" s="4" t="s">
        <v>247</v>
      </c>
      <c r="D239" s="5">
        <f>if(VLOOKUP($B$2:$B$457,'各區加權風險人口'!$C$2:$T$13,2,0)=0,0,VLOOKUP($B$2:$B$457,'依個案研判日_台北市'!$C$2:$T$13,2,0)*'各里加權風險人口'!E239/VLOOKUP($B$2:$B$457,'各區加權風險人口'!$C$2:$T$13,2,0)*5.5)</f>
        <v>0</v>
      </c>
      <c r="E239" s="5">
        <f>if(VLOOKUP($B$2:$B$457,'各區加權風險人口'!$C$2:$T$13,3,0)=0,0,VLOOKUP($B$2:$B$457,'依個案研判日_台北市'!$C$2:$T$13,3,0)*'各里加權風險人口'!F239/VLOOKUP($B$2:$B$457,'各區加權風險人口'!$C$2:$T$13,3,0)*5.5)</f>
        <v>5.723525631</v>
      </c>
      <c r="F239" s="5">
        <f>if(VLOOKUP($B$2:$B$457,'各區加權風險人口'!$C$2:$T$13,4,0)=0,0,VLOOKUP($B$2:$B$457,'依個案研判日_台北市'!$C$2:$T$13,4,0)*'各里加權風險人口'!G239/VLOOKUP($B$2:$B$457,'各區加權風險人口'!$C$2:$T$13,4,0)*5.5)</f>
        <v>6.660102552</v>
      </c>
      <c r="G239" s="5">
        <f>if(VLOOKUP($B$2:$B$457,'各區加權風險人口'!$C$2:$T$13,5,0)=0,0,VLOOKUP($B$2:$B$457,'依個案研判日_台北市'!$C$2:$T$13,5,0)*'各里加權風險人口'!H239/VLOOKUP($B$2:$B$457,'各區加權風險人口'!$C$2:$T$13,5,0)*5.5)</f>
        <v>9.886089726</v>
      </c>
      <c r="H239" s="5">
        <f>if(VLOOKUP($B$2:$B$457,'各區加權風險人口'!$C$2:$T$13,6,0)=0,0,VLOOKUP($B$2:$B$457,'依個案研判日_台北市'!$C$2:$T$13,6,0)*'各里加權風險人口'!I239/VLOOKUP($B$2:$B$457,'各區加權風險人口'!$C$2:$T$13,6,0)*5.5)</f>
        <v>5.203205119</v>
      </c>
      <c r="I239" s="5">
        <f>if(VLOOKUP($B$2:$B$457,'各區加權風險人口'!$C$2:$T$13,7,0)=0,0,VLOOKUP($B$2:$B$457,'依個案研判日_台北市'!$C$2:$T$13,7,0)*'各里加權風險人口'!J239/VLOOKUP($B$2:$B$457,'各區加權風險人口'!$C$2:$T$13,7,0)*5.5)</f>
        <v>3.434115378</v>
      </c>
      <c r="J239" s="5">
        <f>if(VLOOKUP($B$2:$B$457,'各區加權風險人口'!$C$2:$T$13,8,0)=0,0,VLOOKUP($B$2:$B$457,'依個案研判日_台北市'!$C$2:$T$13,8,0)*'各里加權風險人口'!K239/VLOOKUP($B$2:$B$457,'各區加權風險人口'!$C$2:$T$13,8,0)*5.5)</f>
        <v>4.058499993</v>
      </c>
      <c r="K239" s="5">
        <f>if(VLOOKUP($B$2:$B$457,'各區加權風險人口'!$C$2:$T$13,9,0)=0,0,VLOOKUP($B$2:$B$457,'依個案研判日_台北市'!$C$2:$T$13,9,0)*'各里加權風險人口'!L239/VLOOKUP($B$2:$B$457,'各區加權風險人口'!$C$2:$T$13,9,0)*5.5)</f>
        <v>6.243846143</v>
      </c>
      <c r="L239" s="5">
        <f>if(VLOOKUP($B$2:$B$457,'各區加權風險人口'!$C$2:$T$13,10,0)=0,0,VLOOKUP($B$2:$B$457,'依個案研判日_台北市'!$C$2:$T$13,10,0)*'各里加權風險人口'!M239/VLOOKUP($B$2:$B$457,'各區加權風險人口'!$C$2:$T$13,10,0)*5.5)</f>
        <v>17.4827692</v>
      </c>
      <c r="M239" s="5">
        <f>if(VLOOKUP($B$2:$B$457,'各區加權風險人口'!$C$2:$T$13,11,0)=0,0,VLOOKUP($B$2:$B$457,'依個案研判日_台北市'!$C$2:$T$13,11,0)*'各里加權風險人口'!N239/VLOOKUP($B$2:$B$457,'各區加權風險人口'!$C$2:$T$13,11,0)*5.5)</f>
        <v>8.949512804</v>
      </c>
      <c r="N239" s="5">
        <f>if(VLOOKUP($B$2:$B$457,'各區加權風險人口'!$C$2:$T$13,12,0)=0,0,VLOOKUP($B$2:$B$457,'依個案研判日_台北市'!$C$2:$T$13,12,0)*'各里加權風險人口'!O239/VLOOKUP($B$2:$B$457,'各區加權風險人口'!$C$2:$T$13,12,0)*5.5)</f>
        <v>11.86330767</v>
      </c>
      <c r="O239" s="5">
        <f>if(VLOOKUP($B$2:$B$457,'各區加權風險人口'!$C$2:$T$13,13,0)=0,0,VLOOKUP($B$2:$B$457,'依個案研判日_台北市'!$C$2:$T$13,13,0)*'各里加權風險人口'!P239/VLOOKUP($B$2:$B$457,'各區加權風險人口'!$C$2:$T$13,13,0)*5.5)</f>
        <v>10.51047434</v>
      </c>
      <c r="P239" s="5">
        <f>if(VLOOKUP($B$2:$B$457,'各區加權風險人口'!$C$2:$T$13,14,0)=0,0,VLOOKUP($B$2:$B$457,'依個案研判日_台北市'!$C$2:$T$13,14,0)*'各里加權風險人口'!Q239/VLOOKUP($B$2:$B$457,'各區加權風險人口'!$C$2:$T$13,14,0)*5.5)</f>
        <v>12.17549998</v>
      </c>
      <c r="Q239" s="5">
        <f>if(VLOOKUP($B$2:$B$457,'各區加權風險人口'!$C$2:$T$13,15,0)=0,0,VLOOKUP($B$2:$B$457,'依個案研判日_台北市'!$C$2:$T$13,15,0)*'各里加權風險人口'!R239/VLOOKUP($B$2:$B$457,'各區加權風險人口'!$C$2:$T$13,15,0)*5.5)</f>
        <v>8.116999985</v>
      </c>
      <c r="R239" s="5">
        <f>if(VLOOKUP($B$2:$B$457,'各區加權風險人口'!$C$2:$T$13,16,0)=0,0,VLOOKUP($B$2:$B$457,'依個案研判日_台北市'!$C$2:$T$13,16,0)*'各里加權風險人口'!S239/VLOOKUP($B$2:$B$457,'各區加權風險人口'!$C$2:$T$13,16,0)*5.5)</f>
        <v>8.637320497</v>
      </c>
      <c r="S239" s="5">
        <f>if(VLOOKUP($B$2:$B$457,'各區加權風險人口'!$C$2:$T$13,17,0)=0,0,VLOOKUP($B$2:$B$457,'依個案研判日_台北市'!$C$2:$T$13,17,0)*'各里加權風險人口'!T239/VLOOKUP($B$2:$B$457,'各區加權風險人口'!$C$2:$T$13,17,0)*5.5)</f>
        <v>4.3706923</v>
      </c>
      <c r="T239" s="5">
        <f>if(VLOOKUP($B$2:$B$457,'各區加權風險人口'!$C$2:$T$13,18,0)=0,0,VLOOKUP($B$2:$B$457,'依個案研判日_台北市'!$C$2:$T$13,18,0)*'各里加權風險人口'!U239/VLOOKUP($B$2:$B$457,'各區加權風險人口'!$C$2:$T$13,18,0)*5.5)</f>
        <v>1.977217945</v>
      </c>
    </row>
    <row r="240">
      <c r="A240" s="3">
        <v>6.3000070014E10</v>
      </c>
      <c r="B240" s="4" t="s">
        <v>234</v>
      </c>
      <c r="C240" s="4" t="s">
        <v>248</v>
      </c>
      <c r="D240" s="5">
        <f>if(VLOOKUP($B$2:$B$457,'各區加權風險人口'!$C$2:$T$13,2,0)=0,0,VLOOKUP($B$2:$B$457,'依個案研判日_台北市'!$C$2:$T$13,2,0)*'各里加權風險人口'!E240/VLOOKUP($B$2:$B$457,'各區加權風險人口'!$C$2:$T$13,2,0)*5.5)</f>
        <v>0</v>
      </c>
      <c r="E240" s="5">
        <f>if(VLOOKUP($B$2:$B$457,'各區加權風險人口'!$C$2:$T$13,3,0)=0,0,VLOOKUP($B$2:$B$457,'依個案研判日_台北市'!$C$2:$T$13,3,0)*'各里加權風險人口'!F240/VLOOKUP($B$2:$B$457,'各區加權風險人口'!$C$2:$T$13,3,0)*5.5)</f>
        <v>14.24438122</v>
      </c>
      <c r="F240" s="5">
        <f>if(VLOOKUP($B$2:$B$457,'各區加權風險人口'!$C$2:$T$13,4,0)=0,0,VLOOKUP($B$2:$B$457,'依個案研判日_台北市'!$C$2:$T$13,4,0)*'各里加權風險人口'!G240/VLOOKUP($B$2:$B$457,'各區加權風險人口'!$C$2:$T$13,4,0)*5.5)</f>
        <v>16.57527997</v>
      </c>
      <c r="G240" s="5">
        <f>if(VLOOKUP($B$2:$B$457,'各區加權風險人口'!$C$2:$T$13,5,0)=0,0,VLOOKUP($B$2:$B$457,'依個案研判日_台北市'!$C$2:$T$13,5,0)*'各里加權風險人口'!H240/VLOOKUP($B$2:$B$457,'各區加權風險人口'!$C$2:$T$13,5,0)*5.5)</f>
        <v>24.6039312</v>
      </c>
      <c r="H240" s="5">
        <f>if(VLOOKUP($B$2:$B$457,'各區加權風險人口'!$C$2:$T$13,6,0)=0,0,VLOOKUP($B$2:$B$457,'依個案研判日_台北市'!$C$2:$T$13,6,0)*'各里加權風險人口'!I240/VLOOKUP($B$2:$B$457,'各區加權風險人口'!$C$2:$T$13,6,0)*5.5)</f>
        <v>12.94943747</v>
      </c>
      <c r="I240" s="5">
        <f>if(VLOOKUP($B$2:$B$457,'各區加權風險人口'!$C$2:$T$13,7,0)=0,0,VLOOKUP($B$2:$B$457,'依個案研判日_台北市'!$C$2:$T$13,7,0)*'各里加權風險人口'!J240/VLOOKUP($B$2:$B$457,'各區加權風險人口'!$C$2:$T$13,7,0)*5.5)</f>
        <v>8.546628733</v>
      </c>
      <c r="J240" s="5">
        <f>if(VLOOKUP($B$2:$B$457,'各區加權風險人口'!$C$2:$T$13,8,0)=0,0,VLOOKUP($B$2:$B$457,'依個案研判日_台北市'!$C$2:$T$13,8,0)*'各里加權風險人口'!K240/VLOOKUP($B$2:$B$457,'各區加權風險人口'!$C$2:$T$13,8,0)*5.5)</f>
        <v>10.10056123</v>
      </c>
      <c r="K240" s="5">
        <f>if(VLOOKUP($B$2:$B$457,'各區加權風險人口'!$C$2:$T$13,9,0)=0,0,VLOOKUP($B$2:$B$457,'依個案研判日_台北市'!$C$2:$T$13,9,0)*'各里加權風險人口'!L240/VLOOKUP($B$2:$B$457,'各區加權風險人口'!$C$2:$T$13,9,0)*5.5)</f>
        <v>15.53932497</v>
      </c>
      <c r="L240" s="5">
        <f>if(VLOOKUP($B$2:$B$457,'各區加權風險人口'!$C$2:$T$13,10,0)=0,0,VLOOKUP($B$2:$B$457,'依個案研判日_台北市'!$C$2:$T$13,10,0)*'各里加權風險人口'!M240/VLOOKUP($B$2:$B$457,'各區加權風險人口'!$C$2:$T$13,10,0)*5.5)</f>
        <v>43.51010991</v>
      </c>
      <c r="M240" s="5">
        <f>if(VLOOKUP($B$2:$B$457,'各區加權風險人口'!$C$2:$T$13,11,0)=0,0,VLOOKUP($B$2:$B$457,'依個案研判日_台北市'!$C$2:$T$13,11,0)*'各里加權風險人口'!N240/VLOOKUP($B$2:$B$457,'各區加權風險人口'!$C$2:$T$13,11,0)*5.5)</f>
        <v>22.27303246</v>
      </c>
      <c r="N240" s="5">
        <f>if(VLOOKUP($B$2:$B$457,'各區加權風險人口'!$C$2:$T$13,12,0)=0,0,VLOOKUP($B$2:$B$457,'依個案研判日_台北市'!$C$2:$T$13,12,0)*'各里加權風險人口'!O240/VLOOKUP($B$2:$B$457,'各區加權風險人口'!$C$2:$T$13,12,0)*5.5)</f>
        <v>29.52471744</v>
      </c>
      <c r="O240" s="5">
        <f>if(VLOOKUP($B$2:$B$457,'各區加權風險人口'!$C$2:$T$13,13,0)=0,0,VLOOKUP($B$2:$B$457,'依個案研判日_台北市'!$C$2:$T$13,13,0)*'各里加權風險人口'!P240/VLOOKUP($B$2:$B$457,'各區加權風險人口'!$C$2:$T$13,13,0)*5.5)</f>
        <v>26.1578637</v>
      </c>
      <c r="P240" s="5">
        <f>if(VLOOKUP($B$2:$B$457,'各區加權風險人口'!$C$2:$T$13,14,0)=0,0,VLOOKUP($B$2:$B$457,'依個案研判日_台北市'!$C$2:$T$13,14,0)*'各里加權風險人口'!Q240/VLOOKUP($B$2:$B$457,'各區加權風險人口'!$C$2:$T$13,14,0)*5.5)</f>
        <v>30.30168369</v>
      </c>
      <c r="Q240" s="5">
        <f>if(VLOOKUP($B$2:$B$457,'各區加權風險人口'!$C$2:$T$13,15,0)=0,0,VLOOKUP($B$2:$B$457,'依個案研判日_台北市'!$C$2:$T$13,15,0)*'各里加權風險人口'!R240/VLOOKUP($B$2:$B$457,'各區加權風險人口'!$C$2:$T$13,15,0)*5.5)</f>
        <v>20.20112246</v>
      </c>
      <c r="R240" s="5">
        <f>if(VLOOKUP($B$2:$B$457,'各區加權風險人口'!$C$2:$T$13,16,0)=0,0,VLOOKUP($B$2:$B$457,'依個案研判日_台北市'!$C$2:$T$13,16,0)*'各里加權風險人口'!S240/VLOOKUP($B$2:$B$457,'各區加權風險人口'!$C$2:$T$13,16,0)*5.5)</f>
        <v>21.49606621</v>
      </c>
      <c r="S240" s="5">
        <f>if(VLOOKUP($B$2:$B$457,'各區加權風險人口'!$C$2:$T$13,17,0)=0,0,VLOOKUP($B$2:$B$457,'依個案研判日_台北市'!$C$2:$T$13,17,0)*'各里加權風險人口'!T240/VLOOKUP($B$2:$B$457,'各區加權風險人口'!$C$2:$T$13,17,0)*5.5)</f>
        <v>10.87752748</v>
      </c>
      <c r="T240" s="5">
        <f>if(VLOOKUP($B$2:$B$457,'各區加權風險人口'!$C$2:$T$13,18,0)=0,0,VLOOKUP($B$2:$B$457,'依個案研判日_台北市'!$C$2:$T$13,18,0)*'各里加權風險人口'!U240/VLOOKUP($B$2:$B$457,'各區加權風險人口'!$C$2:$T$13,18,0)*5.5)</f>
        <v>4.92078624</v>
      </c>
    </row>
    <row r="241">
      <c r="A241" s="3">
        <v>6.3000070015E10</v>
      </c>
      <c r="B241" s="4" t="s">
        <v>234</v>
      </c>
      <c r="C241" s="4" t="s">
        <v>249</v>
      </c>
      <c r="D241" s="5">
        <f>if(VLOOKUP($B$2:$B$457,'各區加權風險人口'!$C$2:$T$13,2,0)=0,0,VLOOKUP($B$2:$B$457,'依個案研判日_台北市'!$C$2:$T$13,2,0)*'各里加權風險人口'!E241/VLOOKUP($B$2:$B$457,'各區加權風險人口'!$C$2:$T$13,2,0)*5.5)</f>
        <v>0</v>
      </c>
      <c r="E241" s="5">
        <f>if(VLOOKUP($B$2:$B$457,'各區加權風險人口'!$C$2:$T$13,3,0)=0,0,VLOOKUP($B$2:$B$457,'依個案研判日_台北市'!$C$2:$T$13,3,0)*'各里加權風險人口'!F241/VLOOKUP($B$2:$B$457,'各區加權風險人口'!$C$2:$T$13,3,0)*5.5)</f>
        <v>9.292733073</v>
      </c>
      <c r="F241" s="5">
        <f>if(VLOOKUP($B$2:$B$457,'各區加權風險人口'!$C$2:$T$13,4,0)=0,0,VLOOKUP($B$2:$B$457,'依個案研判日_台北市'!$C$2:$T$13,4,0)*'各里加權風險人口'!G241/VLOOKUP($B$2:$B$457,'各區加權風險人口'!$C$2:$T$13,4,0)*5.5)</f>
        <v>10.81336212</v>
      </c>
      <c r="G241" s="5">
        <f>if(VLOOKUP($B$2:$B$457,'各區加權風險人口'!$C$2:$T$13,5,0)=0,0,VLOOKUP($B$2:$B$457,'依個案研判日_台北市'!$C$2:$T$13,5,0)*'各里加權風險人口'!H241/VLOOKUP($B$2:$B$457,'各區加權風險人口'!$C$2:$T$13,5,0)*5.5)</f>
        <v>16.0510844</v>
      </c>
      <c r="H241" s="5">
        <f>if(VLOOKUP($B$2:$B$457,'各區加權風險人口'!$C$2:$T$13,6,0)=0,0,VLOOKUP($B$2:$B$457,'依個案研判日_台北市'!$C$2:$T$13,6,0)*'各里加權風險人口'!I241/VLOOKUP($B$2:$B$457,'各區加權風險人口'!$C$2:$T$13,6,0)*5.5)</f>
        <v>8.447939158</v>
      </c>
      <c r="I241" s="5">
        <f>if(VLOOKUP($B$2:$B$457,'各區加權風險人口'!$C$2:$T$13,7,0)=0,0,VLOOKUP($B$2:$B$457,'依個案研判日_台北市'!$C$2:$T$13,7,0)*'各里加權風險人口'!J241/VLOOKUP($B$2:$B$457,'各區加權風險人口'!$C$2:$T$13,7,0)*5.5)</f>
        <v>5.575639844</v>
      </c>
      <c r="J241" s="5">
        <f>if(VLOOKUP($B$2:$B$457,'各區加權風險人口'!$C$2:$T$13,8,0)=0,0,VLOOKUP($B$2:$B$457,'依個案研判日_台北市'!$C$2:$T$13,8,0)*'各里加權風險人口'!K241/VLOOKUP($B$2:$B$457,'各區加權風險人口'!$C$2:$T$13,8,0)*5.5)</f>
        <v>6.589392543</v>
      </c>
      <c r="K241" s="5">
        <f>if(VLOOKUP($B$2:$B$457,'各區加權風險人口'!$C$2:$T$13,9,0)=0,0,VLOOKUP($B$2:$B$457,'依個案研判日_台北市'!$C$2:$T$13,9,0)*'各里加權風險人口'!L241/VLOOKUP($B$2:$B$457,'各區加權風險人口'!$C$2:$T$13,9,0)*5.5)</f>
        <v>10.13752699</v>
      </c>
      <c r="L241" s="5">
        <f>if(VLOOKUP($B$2:$B$457,'各區加權風險人口'!$C$2:$T$13,10,0)=0,0,VLOOKUP($B$2:$B$457,'依個案研判日_台北市'!$C$2:$T$13,10,0)*'各里加權風險人口'!M241/VLOOKUP($B$2:$B$457,'各區加權風險人口'!$C$2:$T$13,10,0)*5.5)</f>
        <v>28.38507557</v>
      </c>
      <c r="M241" s="5">
        <f>if(VLOOKUP($B$2:$B$457,'各區加權風險人口'!$C$2:$T$13,11,0)=0,0,VLOOKUP($B$2:$B$457,'依個案研判日_台北市'!$C$2:$T$13,11,0)*'各里加權風險人口'!N241/VLOOKUP($B$2:$B$457,'各區加權風險人口'!$C$2:$T$13,11,0)*5.5)</f>
        <v>14.53045535</v>
      </c>
      <c r="N241" s="5">
        <f>if(VLOOKUP($B$2:$B$457,'各區加權風險人口'!$C$2:$T$13,12,0)=0,0,VLOOKUP($B$2:$B$457,'依個案研判日_台北市'!$C$2:$T$13,12,0)*'各里加權風險人口'!O241/VLOOKUP($B$2:$B$457,'各區加權風險人口'!$C$2:$T$13,12,0)*5.5)</f>
        <v>19.26130128</v>
      </c>
      <c r="O241" s="5">
        <f>if(VLOOKUP($B$2:$B$457,'各區加權風險人口'!$C$2:$T$13,13,0)=0,0,VLOOKUP($B$2:$B$457,'依個案研判日_台北市'!$C$2:$T$13,13,0)*'各里加權風險人口'!P241/VLOOKUP($B$2:$B$457,'各區加權風險人口'!$C$2:$T$13,13,0)*5.5)</f>
        <v>17.0648371</v>
      </c>
      <c r="P241" s="5">
        <f>if(VLOOKUP($B$2:$B$457,'各區加權風險人口'!$C$2:$T$13,14,0)=0,0,VLOOKUP($B$2:$B$457,'依個案研判日_台北市'!$C$2:$T$13,14,0)*'各里加權風險人口'!Q241/VLOOKUP($B$2:$B$457,'各區加權風險人口'!$C$2:$T$13,14,0)*5.5)</f>
        <v>19.76817763</v>
      </c>
      <c r="Q241" s="5">
        <f>if(VLOOKUP($B$2:$B$457,'各區加權風險人口'!$C$2:$T$13,15,0)=0,0,VLOOKUP($B$2:$B$457,'依個案研判日_台北市'!$C$2:$T$13,15,0)*'各里加權風險人口'!R241/VLOOKUP($B$2:$B$457,'各區加權風險人口'!$C$2:$T$13,15,0)*5.5)</f>
        <v>13.17878509</v>
      </c>
      <c r="R241" s="5">
        <f>if(VLOOKUP($B$2:$B$457,'各區加權風險人口'!$C$2:$T$13,16,0)=0,0,VLOOKUP($B$2:$B$457,'依個案研判日_台北市'!$C$2:$T$13,16,0)*'各里加權風險人口'!S241/VLOOKUP($B$2:$B$457,'各區加權風險人口'!$C$2:$T$13,16,0)*5.5)</f>
        <v>14.023579</v>
      </c>
      <c r="S241" s="5">
        <f>if(VLOOKUP($B$2:$B$457,'各區加權風險人口'!$C$2:$T$13,17,0)=0,0,VLOOKUP($B$2:$B$457,'依個案研判日_台北市'!$C$2:$T$13,17,0)*'各里加權風險人口'!T241/VLOOKUP($B$2:$B$457,'各區加權風險人口'!$C$2:$T$13,17,0)*5.5)</f>
        <v>7.096268892</v>
      </c>
      <c r="T241" s="5">
        <f>if(VLOOKUP($B$2:$B$457,'各區加權風險人口'!$C$2:$T$13,18,0)=0,0,VLOOKUP($B$2:$B$457,'依個案研判日_台北市'!$C$2:$T$13,18,0)*'各里加權風險人口'!U241/VLOOKUP($B$2:$B$457,'各區加權風險人口'!$C$2:$T$13,18,0)*5.5)</f>
        <v>3.21021688</v>
      </c>
    </row>
    <row r="242">
      <c r="A242" s="3">
        <v>6.3000070016E10</v>
      </c>
      <c r="B242" s="4" t="s">
        <v>234</v>
      </c>
      <c r="C242" s="4" t="s">
        <v>250</v>
      </c>
      <c r="D242" s="5">
        <f>if(VLOOKUP($B$2:$B$457,'各區加權風險人口'!$C$2:$T$13,2,0)=0,0,VLOOKUP($B$2:$B$457,'依個案研判日_台北市'!$C$2:$T$13,2,0)*'各里加權風險人口'!E242/VLOOKUP($B$2:$B$457,'各區加權風險人口'!$C$2:$T$13,2,0)*5.5)</f>
        <v>0</v>
      </c>
      <c r="E242" s="5">
        <f>if(VLOOKUP($B$2:$B$457,'各區加權風險人口'!$C$2:$T$13,3,0)=0,0,VLOOKUP($B$2:$B$457,'依個案研判日_台北市'!$C$2:$T$13,3,0)*'各里加權風險人口'!F242/VLOOKUP($B$2:$B$457,'各區加權風險人口'!$C$2:$T$13,3,0)*5.5)</f>
        <v>11.9233577</v>
      </c>
      <c r="F242" s="5">
        <f>if(VLOOKUP($B$2:$B$457,'各區加權風險人口'!$C$2:$T$13,4,0)=0,0,VLOOKUP($B$2:$B$457,'依個案研判日_台北市'!$C$2:$T$13,4,0)*'各里加權風險人口'!G242/VLOOKUP($B$2:$B$457,'各區加權風險人口'!$C$2:$T$13,4,0)*5.5)</f>
        <v>13.8744526</v>
      </c>
      <c r="G242" s="5">
        <f>if(VLOOKUP($B$2:$B$457,'各區加權風險人口'!$C$2:$T$13,5,0)=0,0,VLOOKUP($B$2:$B$457,'依個案研判日_台北市'!$C$2:$T$13,5,0)*'各里加權風險人口'!H242/VLOOKUP($B$2:$B$457,'各區加權風險人口'!$C$2:$T$13,5,0)*5.5)</f>
        <v>20.59489057</v>
      </c>
      <c r="H242" s="5">
        <f>if(VLOOKUP($B$2:$B$457,'各區加權風險人口'!$C$2:$T$13,6,0)=0,0,VLOOKUP($B$2:$B$457,'依個案研判日_台北市'!$C$2:$T$13,6,0)*'各里加權風險人口'!I242/VLOOKUP($B$2:$B$457,'各區加權風險人口'!$C$2:$T$13,6,0)*5.5)</f>
        <v>10.83941609</v>
      </c>
      <c r="I242" s="5">
        <f>if(VLOOKUP($B$2:$B$457,'各區加權風險人口'!$C$2:$T$13,7,0)=0,0,VLOOKUP($B$2:$B$457,'依個案研判日_台北市'!$C$2:$T$13,7,0)*'各里加權風險人口'!J242/VLOOKUP($B$2:$B$457,'各區加權風險人口'!$C$2:$T$13,7,0)*5.5)</f>
        <v>7.15401462</v>
      </c>
      <c r="J242" s="5">
        <f>if(VLOOKUP($B$2:$B$457,'各區加權風險人口'!$C$2:$T$13,8,0)=0,0,VLOOKUP($B$2:$B$457,'依個案研判日_台北市'!$C$2:$T$13,8,0)*'各里加權風險人口'!K242/VLOOKUP($B$2:$B$457,'各區加權風險人口'!$C$2:$T$13,8,0)*5.5)</f>
        <v>8.454744551</v>
      </c>
      <c r="K242" s="5">
        <f>if(VLOOKUP($B$2:$B$457,'各區加權風險人口'!$C$2:$T$13,9,0)=0,0,VLOOKUP($B$2:$B$457,'依個案研判日_台北市'!$C$2:$T$13,9,0)*'各里加權風險人口'!L242/VLOOKUP($B$2:$B$457,'各區加權風險人口'!$C$2:$T$13,9,0)*5.5)</f>
        <v>13.00729931</v>
      </c>
      <c r="L242" s="5">
        <f>if(VLOOKUP($B$2:$B$457,'各區加權風險人口'!$C$2:$T$13,10,0)=0,0,VLOOKUP($B$2:$B$457,'依個案研判日_台北市'!$C$2:$T$13,10,0)*'各里加權風險人口'!M242/VLOOKUP($B$2:$B$457,'各區加權風險人口'!$C$2:$T$13,10,0)*5.5)</f>
        <v>36.42043806</v>
      </c>
      <c r="M242" s="5">
        <f>if(VLOOKUP($B$2:$B$457,'各區加權風險人口'!$C$2:$T$13,11,0)=0,0,VLOOKUP($B$2:$B$457,'依個案研判日_台北市'!$C$2:$T$13,11,0)*'各里加權風險人口'!N242/VLOOKUP($B$2:$B$457,'各區加權風險人口'!$C$2:$T$13,11,0)*5.5)</f>
        <v>18.64379568</v>
      </c>
      <c r="N242" s="5">
        <f>if(VLOOKUP($B$2:$B$457,'各區加權風險人口'!$C$2:$T$13,12,0)=0,0,VLOOKUP($B$2:$B$457,'依個案研判日_台北市'!$C$2:$T$13,12,0)*'各里加權風險人口'!O242/VLOOKUP($B$2:$B$457,'各區加權風險人口'!$C$2:$T$13,12,0)*5.5)</f>
        <v>24.71386869</v>
      </c>
      <c r="O242" s="5">
        <f>if(VLOOKUP($B$2:$B$457,'各區加權風險人口'!$C$2:$T$13,13,0)=0,0,VLOOKUP($B$2:$B$457,'依個案研判日_台北市'!$C$2:$T$13,13,0)*'各里加權風險人口'!P242/VLOOKUP($B$2:$B$457,'各區加權風險人口'!$C$2:$T$13,13,0)*5.5)</f>
        <v>21.8956205</v>
      </c>
      <c r="P242" s="5">
        <f>if(VLOOKUP($B$2:$B$457,'各區加權風險人口'!$C$2:$T$13,14,0)=0,0,VLOOKUP($B$2:$B$457,'依個案研判日_台北市'!$C$2:$T$13,14,0)*'各里加權風險人口'!Q242/VLOOKUP($B$2:$B$457,'各區加權風險人口'!$C$2:$T$13,14,0)*5.5)</f>
        <v>25.36423365</v>
      </c>
      <c r="Q242" s="5">
        <f>if(VLOOKUP($B$2:$B$457,'各區加權風險人口'!$C$2:$T$13,15,0)=0,0,VLOOKUP($B$2:$B$457,'依個案研判日_台北市'!$C$2:$T$13,15,0)*'各里加權風險人口'!R242/VLOOKUP($B$2:$B$457,'各區加權風險人口'!$C$2:$T$13,15,0)*5.5)</f>
        <v>16.9094891</v>
      </c>
      <c r="R242" s="5">
        <f>if(VLOOKUP($B$2:$B$457,'各區加權風險人口'!$C$2:$T$13,16,0)=0,0,VLOOKUP($B$2:$B$457,'依個案研判日_台北市'!$C$2:$T$13,16,0)*'各里加權風險人口'!S242/VLOOKUP($B$2:$B$457,'各區加權風險人口'!$C$2:$T$13,16,0)*5.5)</f>
        <v>17.99343071</v>
      </c>
      <c r="S242" s="5">
        <f>if(VLOOKUP($B$2:$B$457,'各區加權風險人口'!$C$2:$T$13,17,0)=0,0,VLOOKUP($B$2:$B$457,'依個案研判日_台北市'!$C$2:$T$13,17,0)*'各里加權風險人口'!T242/VLOOKUP($B$2:$B$457,'各區加權風險人口'!$C$2:$T$13,17,0)*5.5)</f>
        <v>9.105109516</v>
      </c>
      <c r="T242" s="5">
        <f>if(VLOOKUP($B$2:$B$457,'各區加權風險人口'!$C$2:$T$13,18,0)=0,0,VLOOKUP($B$2:$B$457,'依個案研判日_台北市'!$C$2:$T$13,18,0)*'各里加權風險人口'!U242/VLOOKUP($B$2:$B$457,'各區加權風險人口'!$C$2:$T$13,18,0)*5.5)</f>
        <v>4.118978114</v>
      </c>
    </row>
    <row r="243">
      <c r="A243" s="3">
        <v>6.3000070017E10</v>
      </c>
      <c r="B243" s="4" t="s">
        <v>234</v>
      </c>
      <c r="C243" s="4" t="s">
        <v>251</v>
      </c>
      <c r="D243" s="5">
        <f>if(VLOOKUP($B$2:$B$457,'各區加權風險人口'!$C$2:$T$13,2,0)=0,0,VLOOKUP($B$2:$B$457,'依個案研判日_台北市'!$C$2:$T$13,2,0)*'各里加權風險人口'!E243/VLOOKUP($B$2:$B$457,'各區加權風險人口'!$C$2:$T$13,2,0)*5.5)</f>
        <v>0</v>
      </c>
      <c r="E243" s="5">
        <f>if(VLOOKUP($B$2:$B$457,'各區加權風險人口'!$C$2:$T$13,3,0)=0,0,VLOOKUP($B$2:$B$457,'依個案研判日_台北市'!$C$2:$T$13,3,0)*'各里加權風險人口'!F243/VLOOKUP($B$2:$B$457,'各區加權風險人口'!$C$2:$T$13,3,0)*5.5)</f>
        <v>6.888301802</v>
      </c>
      <c r="F243" s="5">
        <f>if(VLOOKUP($B$2:$B$457,'各區加權風險人口'!$C$2:$T$13,4,0)=0,0,VLOOKUP($B$2:$B$457,'依個案研判日_台北市'!$C$2:$T$13,4,0)*'各里加權風險人口'!G243/VLOOKUP($B$2:$B$457,'各區加權風險人口'!$C$2:$T$13,4,0)*5.5)</f>
        <v>8.01547846</v>
      </c>
      <c r="G243" s="5">
        <f>if(VLOOKUP($B$2:$B$457,'各區加權風險人口'!$C$2:$T$13,5,0)=0,0,VLOOKUP($B$2:$B$457,'依個案研判日_台北市'!$C$2:$T$13,5,0)*'各里加權風險人口'!H243/VLOOKUP($B$2:$B$457,'各區加權風險人口'!$C$2:$T$13,5,0)*5.5)</f>
        <v>11.89797584</v>
      </c>
      <c r="H243" s="5">
        <f>if(VLOOKUP($B$2:$B$457,'各區加權風險人口'!$C$2:$T$13,6,0)=0,0,VLOOKUP($B$2:$B$457,'依個案研判日_台北市'!$C$2:$T$13,6,0)*'各里加權風險人口'!I243/VLOOKUP($B$2:$B$457,'各區加權風險人口'!$C$2:$T$13,6,0)*5.5)</f>
        <v>6.262092547</v>
      </c>
      <c r="I243" s="5">
        <f>if(VLOOKUP($B$2:$B$457,'各區加權風險人口'!$C$2:$T$13,7,0)=0,0,VLOOKUP($B$2:$B$457,'依個案研判日_台北市'!$C$2:$T$13,7,0)*'各里加權風險人口'!J243/VLOOKUP($B$2:$B$457,'各區加權風險人口'!$C$2:$T$13,7,0)*5.5)</f>
        <v>4.132981081</v>
      </c>
      <c r="J243" s="5">
        <f>if(VLOOKUP($B$2:$B$457,'各區加權風險人口'!$C$2:$T$13,8,0)=0,0,VLOOKUP($B$2:$B$457,'依個案研判日_台北市'!$C$2:$T$13,8,0)*'各里加權風險人口'!K243/VLOOKUP($B$2:$B$457,'各區加權風險人口'!$C$2:$T$13,8,0)*5.5)</f>
        <v>4.884432187</v>
      </c>
      <c r="K243" s="5">
        <f>if(VLOOKUP($B$2:$B$457,'各區加權風險人口'!$C$2:$T$13,9,0)=0,0,VLOOKUP($B$2:$B$457,'依個案研判日_台北市'!$C$2:$T$13,9,0)*'各里加權風險人口'!L243/VLOOKUP($B$2:$B$457,'各區加權風險人口'!$C$2:$T$13,9,0)*5.5)</f>
        <v>7.514511056</v>
      </c>
      <c r="L243" s="5">
        <f>if(VLOOKUP($B$2:$B$457,'各區加權風險人口'!$C$2:$T$13,10,0)=0,0,VLOOKUP($B$2:$B$457,'依個案研判日_台北市'!$C$2:$T$13,10,0)*'各里加權風險人口'!M243/VLOOKUP($B$2:$B$457,'各區加權風險人口'!$C$2:$T$13,10,0)*5.5)</f>
        <v>21.04063096</v>
      </c>
      <c r="M243" s="5">
        <f>if(VLOOKUP($B$2:$B$457,'各區加權風險人口'!$C$2:$T$13,11,0)=0,0,VLOOKUP($B$2:$B$457,'依個案研判日_台北市'!$C$2:$T$13,11,0)*'各里加權風險人口'!N243/VLOOKUP($B$2:$B$457,'各區加權風險人口'!$C$2:$T$13,11,0)*5.5)</f>
        <v>10.77079918</v>
      </c>
      <c r="N243" s="5">
        <f>if(VLOOKUP($B$2:$B$457,'各區加權風險人口'!$C$2:$T$13,12,0)=0,0,VLOOKUP($B$2:$B$457,'依個案研判日_台北市'!$C$2:$T$13,12,0)*'各里加權風險人口'!O243/VLOOKUP($B$2:$B$457,'各區加權風險人口'!$C$2:$T$13,12,0)*5.5)</f>
        <v>14.27757101</v>
      </c>
      <c r="O243" s="5">
        <f>if(VLOOKUP($B$2:$B$457,'各區加權風險人口'!$C$2:$T$13,13,0)=0,0,VLOOKUP($B$2:$B$457,'依個案研判日_台北市'!$C$2:$T$13,13,0)*'各里加權風險人口'!P243/VLOOKUP($B$2:$B$457,'各區加權風險人口'!$C$2:$T$13,13,0)*5.5)</f>
        <v>12.64942694</v>
      </c>
      <c r="P243" s="5">
        <f>if(VLOOKUP($B$2:$B$457,'各區加權風險人口'!$C$2:$T$13,14,0)=0,0,VLOOKUP($B$2:$B$457,'依個案研判日_台北市'!$C$2:$T$13,14,0)*'各里加權風險人口'!Q243/VLOOKUP($B$2:$B$457,'各區加權風險人口'!$C$2:$T$13,14,0)*5.5)</f>
        <v>14.65329656</v>
      </c>
      <c r="Q243" s="5">
        <f>if(VLOOKUP($B$2:$B$457,'各區加權風險人口'!$C$2:$T$13,15,0)=0,0,VLOOKUP($B$2:$B$457,'依個案研判日_台北市'!$C$2:$T$13,15,0)*'各里加權風險人口'!R243/VLOOKUP($B$2:$B$457,'各區加權風險人口'!$C$2:$T$13,15,0)*5.5)</f>
        <v>9.768864373</v>
      </c>
      <c r="R243" s="5">
        <f>if(VLOOKUP($B$2:$B$457,'各區加權風險人口'!$C$2:$T$13,16,0)=0,0,VLOOKUP($B$2:$B$457,'依個案研判日_台北市'!$C$2:$T$13,16,0)*'各里加權風險人口'!S243/VLOOKUP($B$2:$B$457,'各區加權風險人口'!$C$2:$T$13,16,0)*5.5)</f>
        <v>10.39507363</v>
      </c>
      <c r="S243" s="5">
        <f>if(VLOOKUP($B$2:$B$457,'各區加權風險人口'!$C$2:$T$13,17,0)=0,0,VLOOKUP($B$2:$B$457,'依個案研判日_台北市'!$C$2:$T$13,17,0)*'各里加權風險人口'!T243/VLOOKUP($B$2:$B$457,'各區加權風險人口'!$C$2:$T$13,17,0)*5.5)</f>
        <v>5.260157739</v>
      </c>
      <c r="T243" s="5">
        <f>if(VLOOKUP($B$2:$B$457,'各區加權風險人口'!$C$2:$T$13,18,0)=0,0,VLOOKUP($B$2:$B$457,'依個案研判日_台北市'!$C$2:$T$13,18,0)*'各里加權風險人口'!U243/VLOOKUP($B$2:$B$457,'各區加權風險人口'!$C$2:$T$13,18,0)*5.5)</f>
        <v>2.379595168</v>
      </c>
    </row>
    <row r="244">
      <c r="A244" s="3">
        <v>6.3000070018E10</v>
      </c>
      <c r="B244" s="4" t="s">
        <v>234</v>
      </c>
      <c r="C244" s="4" t="s">
        <v>252</v>
      </c>
      <c r="D244" s="5">
        <f>if(VLOOKUP($B$2:$B$457,'各區加權風險人口'!$C$2:$T$13,2,0)=0,0,VLOOKUP($B$2:$B$457,'依個案研判日_台北市'!$C$2:$T$13,2,0)*'各里加權風險人口'!E244/VLOOKUP($B$2:$B$457,'各區加權風險人口'!$C$2:$T$13,2,0)*5.5)</f>
        <v>0</v>
      </c>
      <c r="E244" s="5">
        <f>if(VLOOKUP($B$2:$B$457,'各區加權風險人口'!$C$2:$T$13,3,0)=0,0,VLOOKUP($B$2:$B$457,'依個案研判日_台北市'!$C$2:$T$13,3,0)*'各里加權風險人口'!F244/VLOOKUP($B$2:$B$457,'各區加權風險人口'!$C$2:$T$13,3,0)*5.5)</f>
        <v>14.01405154</v>
      </c>
      <c r="F244" s="5">
        <f>if(VLOOKUP($B$2:$B$457,'各區加權風險人口'!$C$2:$T$13,4,0)=0,0,VLOOKUP($B$2:$B$457,'依個案研判日_台北市'!$C$2:$T$13,4,0)*'各里加權風險人口'!G244/VLOOKUP($B$2:$B$457,'各區加權風險人口'!$C$2:$T$13,4,0)*5.5)</f>
        <v>16.30725997</v>
      </c>
      <c r="G244" s="5">
        <f>if(VLOOKUP($B$2:$B$457,'各區加權風險人口'!$C$2:$T$13,5,0)=0,0,VLOOKUP($B$2:$B$457,'依個案研判日_台北市'!$C$2:$T$13,5,0)*'各里加權風險人口'!H244/VLOOKUP($B$2:$B$457,'各區加權風險人口'!$C$2:$T$13,5,0)*5.5)</f>
        <v>24.20608902</v>
      </c>
      <c r="H244" s="5">
        <f>if(VLOOKUP($B$2:$B$457,'各區加權風險人口'!$C$2:$T$13,6,0)=0,0,VLOOKUP($B$2:$B$457,'依個案研判日_台北市'!$C$2:$T$13,6,0)*'各里加權風險人口'!I244/VLOOKUP($B$2:$B$457,'各區加權風險人口'!$C$2:$T$13,6,0)*5.5)</f>
        <v>12.74004685</v>
      </c>
      <c r="I244" s="5">
        <f>if(VLOOKUP($B$2:$B$457,'各區加權風險人口'!$C$2:$T$13,7,0)=0,0,VLOOKUP($B$2:$B$457,'依個案研判日_台北市'!$C$2:$T$13,7,0)*'各里加權風險人口'!J244/VLOOKUP($B$2:$B$457,'各區加權風險人口'!$C$2:$T$13,7,0)*5.5)</f>
        <v>8.408430922</v>
      </c>
      <c r="J244" s="5">
        <f>if(VLOOKUP($B$2:$B$457,'各區加權風險人口'!$C$2:$T$13,8,0)=0,0,VLOOKUP($B$2:$B$457,'依個案研判日_台北市'!$C$2:$T$13,8,0)*'各里加權風險人口'!K244/VLOOKUP($B$2:$B$457,'各區加權風險人口'!$C$2:$T$13,8,0)*5.5)</f>
        <v>9.937236544</v>
      </c>
      <c r="K244" s="5">
        <f>if(VLOOKUP($B$2:$B$457,'各區加權風險人口'!$C$2:$T$13,9,0)=0,0,VLOOKUP($B$2:$B$457,'依個案研判日_台北市'!$C$2:$T$13,9,0)*'各里加權風險人口'!L244/VLOOKUP($B$2:$B$457,'各區加權風險人口'!$C$2:$T$13,9,0)*5.5)</f>
        <v>15.28805622</v>
      </c>
      <c r="L244" s="5">
        <f>if(VLOOKUP($B$2:$B$457,'各區加權風險人口'!$C$2:$T$13,10,0)=0,0,VLOOKUP($B$2:$B$457,'依個案研判日_台北市'!$C$2:$T$13,10,0)*'各里加權風險人口'!M244/VLOOKUP($B$2:$B$457,'各區加權風險人口'!$C$2:$T$13,10,0)*5.5)</f>
        <v>42.80655742</v>
      </c>
      <c r="M244" s="5">
        <f>if(VLOOKUP($B$2:$B$457,'各區加權風險人口'!$C$2:$T$13,11,0)=0,0,VLOOKUP($B$2:$B$457,'依個案研判日_台北市'!$C$2:$T$13,11,0)*'各里加權風險人口'!N244/VLOOKUP($B$2:$B$457,'各區加權風險人口'!$C$2:$T$13,11,0)*5.5)</f>
        <v>21.91288058</v>
      </c>
      <c r="N244" s="5">
        <f>if(VLOOKUP($B$2:$B$457,'各區加權風險人口'!$C$2:$T$13,12,0)=0,0,VLOOKUP($B$2:$B$457,'依個案研判日_台北市'!$C$2:$T$13,12,0)*'各里加權風險人口'!O244/VLOOKUP($B$2:$B$457,'各區加權風險人口'!$C$2:$T$13,12,0)*5.5)</f>
        <v>29.04730682</v>
      </c>
      <c r="O244" s="5">
        <f>if(VLOOKUP($B$2:$B$457,'各區加權風險人口'!$C$2:$T$13,13,0)=0,0,VLOOKUP($B$2:$B$457,'依個案研判日_台北市'!$C$2:$T$13,13,0)*'各里加權風險人口'!P244/VLOOKUP($B$2:$B$457,'各區加權風險人口'!$C$2:$T$13,13,0)*5.5)</f>
        <v>25.73489464</v>
      </c>
      <c r="P244" s="5">
        <f>if(VLOOKUP($B$2:$B$457,'各區加權風險人口'!$C$2:$T$13,14,0)=0,0,VLOOKUP($B$2:$B$457,'依個案研判日_台北市'!$C$2:$T$13,14,0)*'各里加權風險人口'!Q244/VLOOKUP($B$2:$B$457,'各區加權風險人口'!$C$2:$T$13,14,0)*5.5)</f>
        <v>29.81170963</v>
      </c>
      <c r="Q244" s="5">
        <f>if(VLOOKUP($B$2:$B$457,'各區加權風險人口'!$C$2:$T$13,15,0)=0,0,VLOOKUP($B$2:$B$457,'依個案研判日_台北市'!$C$2:$T$13,15,0)*'各里加權風險人口'!R244/VLOOKUP($B$2:$B$457,'各區加權風險人口'!$C$2:$T$13,15,0)*5.5)</f>
        <v>19.87447309</v>
      </c>
      <c r="R244" s="5">
        <f>if(VLOOKUP($B$2:$B$457,'各區加權風險人口'!$C$2:$T$13,16,0)=0,0,VLOOKUP($B$2:$B$457,'依個案研判日_台北市'!$C$2:$T$13,16,0)*'各里加權風險人口'!S244/VLOOKUP($B$2:$B$457,'各區加權風險人口'!$C$2:$T$13,16,0)*5.5)</f>
        <v>21.14847777</v>
      </c>
      <c r="S244" s="5">
        <f>if(VLOOKUP($B$2:$B$457,'各區加權風險人口'!$C$2:$T$13,17,0)=0,0,VLOOKUP($B$2:$B$457,'依個案研判日_台北市'!$C$2:$T$13,17,0)*'各里加權風險人口'!T244/VLOOKUP($B$2:$B$457,'各區加權風險人口'!$C$2:$T$13,17,0)*5.5)</f>
        <v>10.70163936</v>
      </c>
      <c r="T244" s="5">
        <f>if(VLOOKUP($B$2:$B$457,'各區加權風險人口'!$C$2:$T$13,18,0)=0,0,VLOOKUP($B$2:$B$457,'依個案研判日_台北市'!$C$2:$T$13,18,0)*'各里加權風險人口'!U244/VLOOKUP($B$2:$B$457,'各區加權風險人口'!$C$2:$T$13,18,0)*5.5)</f>
        <v>4.841217804</v>
      </c>
    </row>
    <row r="245">
      <c r="A245" s="3">
        <v>6.3000070019E10</v>
      </c>
      <c r="B245" s="4" t="s">
        <v>234</v>
      </c>
      <c r="C245" s="4" t="s">
        <v>253</v>
      </c>
      <c r="D245" s="5">
        <f>if(VLOOKUP($B$2:$B$457,'各區加權風險人口'!$C$2:$T$13,2,0)=0,0,VLOOKUP($B$2:$B$457,'依個案研判日_台北市'!$C$2:$T$13,2,0)*'各里加權風險人口'!E245/VLOOKUP($B$2:$B$457,'各區加權風險人口'!$C$2:$T$13,2,0)*5.5)</f>
        <v>0</v>
      </c>
      <c r="E245" s="5">
        <f>if(VLOOKUP($B$2:$B$457,'各區加權風險人口'!$C$2:$T$13,3,0)=0,0,VLOOKUP($B$2:$B$457,'依個案研判日_台北市'!$C$2:$T$13,3,0)*'各里加權風險人口'!F245/VLOOKUP($B$2:$B$457,'各區加權風險人口'!$C$2:$T$13,3,0)*5.5)</f>
        <v>8.299269078</v>
      </c>
      <c r="F245" s="5">
        <f>if(VLOOKUP($B$2:$B$457,'各區加權風險人口'!$C$2:$T$13,4,0)=0,0,VLOOKUP($B$2:$B$457,'依個案研判日_台北市'!$C$2:$T$13,4,0)*'各里加權風險人口'!G245/VLOOKUP($B$2:$B$457,'各區加權風險人口'!$C$2:$T$13,4,0)*5.5)</f>
        <v>9.657331291</v>
      </c>
      <c r="G245" s="5">
        <f>if(VLOOKUP($B$2:$B$457,'各區加權風險人口'!$C$2:$T$13,5,0)=0,0,VLOOKUP($B$2:$B$457,'依個案研判日_台北市'!$C$2:$T$13,5,0)*'各里加權風險人口'!H245/VLOOKUP($B$2:$B$457,'各區加權風險人口'!$C$2:$T$13,5,0)*5.5)</f>
        <v>14.33510114</v>
      </c>
      <c r="H245" s="5">
        <f>if(VLOOKUP($B$2:$B$457,'各區加權風險人口'!$C$2:$T$13,6,0)=0,0,VLOOKUP($B$2:$B$457,'依個案研判日_台北市'!$C$2:$T$13,6,0)*'各里加權風險人口'!I245/VLOOKUP($B$2:$B$457,'各區加權風險人口'!$C$2:$T$13,6,0)*5.5)</f>
        <v>7.544790071</v>
      </c>
      <c r="I245" s="5">
        <f>if(VLOOKUP($B$2:$B$457,'各區加權風險人口'!$C$2:$T$13,7,0)=0,0,VLOOKUP($B$2:$B$457,'依個案研判日_台北市'!$C$2:$T$13,7,0)*'各里加權風險人口'!J245/VLOOKUP($B$2:$B$457,'各區加權風險人口'!$C$2:$T$13,7,0)*5.5)</f>
        <v>4.979561447</v>
      </c>
      <c r="J245" s="5">
        <f>if(VLOOKUP($B$2:$B$457,'各區加權風險人口'!$C$2:$T$13,8,0)=0,0,VLOOKUP($B$2:$B$457,'依個案研判日_台北市'!$C$2:$T$13,8,0)*'各里加權風險人口'!K245/VLOOKUP($B$2:$B$457,'各區加權風險人口'!$C$2:$T$13,8,0)*5.5)</f>
        <v>5.884936255</v>
      </c>
      <c r="K245" s="5">
        <f>if(VLOOKUP($B$2:$B$457,'各區加權風險人口'!$C$2:$T$13,9,0)=0,0,VLOOKUP($B$2:$B$457,'依個案研判日_台北市'!$C$2:$T$13,9,0)*'各里加權風險人口'!L245/VLOOKUP($B$2:$B$457,'各區加權風險人口'!$C$2:$T$13,9,0)*5.5)</f>
        <v>9.053748085</v>
      </c>
      <c r="L245" s="5">
        <f>if(VLOOKUP($B$2:$B$457,'各區加權風險人口'!$C$2:$T$13,10,0)=0,0,VLOOKUP($B$2:$B$457,'依個案研判日_台北市'!$C$2:$T$13,10,0)*'各里加權風險人口'!M245/VLOOKUP($B$2:$B$457,'各區加權風險人口'!$C$2:$T$13,10,0)*5.5)</f>
        <v>25.35049464</v>
      </c>
      <c r="M245" s="5">
        <f>if(VLOOKUP($B$2:$B$457,'各區加權風險人口'!$C$2:$T$13,11,0)=0,0,VLOOKUP($B$2:$B$457,'依個案研判日_台北市'!$C$2:$T$13,11,0)*'各里加權風險人口'!N245/VLOOKUP($B$2:$B$457,'各區加權風險人口'!$C$2:$T$13,11,0)*5.5)</f>
        <v>12.97703892</v>
      </c>
      <c r="N245" s="5">
        <f>if(VLOOKUP($B$2:$B$457,'各區加權風險人口'!$C$2:$T$13,12,0)=0,0,VLOOKUP($B$2:$B$457,'依個案研判日_台北市'!$C$2:$T$13,12,0)*'各里加權風險人口'!O245/VLOOKUP($B$2:$B$457,'各區加權風險人口'!$C$2:$T$13,12,0)*5.5)</f>
        <v>17.20212136</v>
      </c>
      <c r="O245" s="5">
        <f>if(VLOOKUP($B$2:$B$457,'各區加權風險人口'!$C$2:$T$13,13,0)=0,0,VLOOKUP($B$2:$B$457,'依個案研判日_台北市'!$C$2:$T$13,13,0)*'各里加權風險人口'!P245/VLOOKUP($B$2:$B$457,'各區加權風險人口'!$C$2:$T$13,13,0)*5.5)</f>
        <v>15.24047594</v>
      </c>
      <c r="P245" s="5">
        <f>if(VLOOKUP($B$2:$B$457,'各區加權風險人口'!$C$2:$T$13,14,0)=0,0,VLOOKUP($B$2:$B$457,'依個案研判日_台北市'!$C$2:$T$13,14,0)*'各里加權風險人口'!Q245/VLOOKUP($B$2:$B$457,'各區加權風險人口'!$C$2:$T$13,14,0)*5.5)</f>
        <v>17.65480877</v>
      </c>
      <c r="Q245" s="5">
        <f>if(VLOOKUP($B$2:$B$457,'各區加權風險人口'!$C$2:$T$13,15,0)=0,0,VLOOKUP($B$2:$B$457,'依個案研判日_台北市'!$C$2:$T$13,15,0)*'各里加權風險人口'!R245/VLOOKUP($B$2:$B$457,'各區加權風險人口'!$C$2:$T$13,15,0)*5.5)</f>
        <v>11.76987251</v>
      </c>
      <c r="R245" s="5">
        <f>if(VLOOKUP($B$2:$B$457,'各區加權風險人口'!$C$2:$T$13,16,0)=0,0,VLOOKUP($B$2:$B$457,'依個案研判日_台北市'!$C$2:$T$13,16,0)*'各里加權風險人口'!S245/VLOOKUP($B$2:$B$457,'各區加權風險人口'!$C$2:$T$13,16,0)*5.5)</f>
        <v>12.52435152</v>
      </c>
      <c r="S245" s="5">
        <f>if(VLOOKUP($B$2:$B$457,'各區加權風險人口'!$C$2:$T$13,17,0)=0,0,VLOOKUP($B$2:$B$457,'依個案研判日_台北市'!$C$2:$T$13,17,0)*'各里加權風險人口'!T245/VLOOKUP($B$2:$B$457,'各區加權風險人口'!$C$2:$T$13,17,0)*5.5)</f>
        <v>6.33762366</v>
      </c>
      <c r="T245" s="5">
        <f>if(VLOOKUP($B$2:$B$457,'各區加權風險人口'!$C$2:$T$13,18,0)=0,0,VLOOKUP($B$2:$B$457,'依個案研判日_台北市'!$C$2:$T$13,18,0)*'各里加權風險人口'!U245/VLOOKUP($B$2:$B$457,'各區加權風險人口'!$C$2:$T$13,18,0)*5.5)</f>
        <v>2.867020227</v>
      </c>
    </row>
    <row r="246">
      <c r="A246" s="3">
        <v>6.300007002E10</v>
      </c>
      <c r="B246" s="4" t="s">
        <v>234</v>
      </c>
      <c r="C246" s="4" t="s">
        <v>254</v>
      </c>
      <c r="D246" s="5">
        <f>if(VLOOKUP($B$2:$B$457,'各區加權風險人口'!$C$2:$T$13,2,0)=0,0,VLOOKUP($B$2:$B$457,'依個案研判日_台北市'!$C$2:$T$13,2,0)*'各里加權風險人口'!E246/VLOOKUP($B$2:$B$457,'各區加權風險人口'!$C$2:$T$13,2,0)*5.5)</f>
        <v>0</v>
      </c>
      <c r="E246" s="5">
        <f>if(VLOOKUP($B$2:$B$457,'各區加權風險人口'!$C$2:$T$13,3,0)=0,0,VLOOKUP($B$2:$B$457,'依個案研判日_台北市'!$C$2:$T$13,3,0)*'各里加權風險人口'!F246/VLOOKUP($B$2:$B$457,'各區加權風險人口'!$C$2:$T$13,3,0)*5.5)</f>
        <v>5.893302456</v>
      </c>
      <c r="F246" s="5">
        <f>if(VLOOKUP($B$2:$B$457,'各區加權風險人口'!$C$2:$T$13,4,0)=0,0,VLOOKUP($B$2:$B$457,'依個案研判日_台北市'!$C$2:$T$13,4,0)*'各里加權風險人口'!G246/VLOOKUP($B$2:$B$457,'各區加權風險人口'!$C$2:$T$13,4,0)*5.5)</f>
        <v>6.857661039</v>
      </c>
      <c r="G246" s="5">
        <f>if(VLOOKUP($B$2:$B$457,'各區加權風險人口'!$C$2:$T$13,5,0)=0,0,VLOOKUP($B$2:$B$457,'依個案研判日_台北市'!$C$2:$T$13,5,0)*'各里加權風險人口'!H246/VLOOKUP($B$2:$B$457,'各區加權風險人口'!$C$2:$T$13,5,0)*5.5)</f>
        <v>10.17934061</v>
      </c>
      <c r="H246" s="5">
        <f>if(VLOOKUP($B$2:$B$457,'各區加權風險人口'!$C$2:$T$13,6,0)=0,0,VLOOKUP($B$2:$B$457,'依個案研判日_台北市'!$C$2:$T$13,6,0)*'各里加權風險人口'!I246/VLOOKUP($B$2:$B$457,'各區加權風險人口'!$C$2:$T$13,6,0)*5.5)</f>
        <v>5.357547687</v>
      </c>
      <c r="I246" s="5">
        <f>if(VLOOKUP($B$2:$B$457,'各區加權風險人口'!$C$2:$T$13,7,0)=0,0,VLOOKUP($B$2:$B$457,'依個案研判日_台北市'!$C$2:$T$13,7,0)*'各里加權風險人口'!J246/VLOOKUP($B$2:$B$457,'各區加權風險人口'!$C$2:$T$13,7,0)*5.5)</f>
        <v>3.535981473</v>
      </c>
      <c r="J246" s="5">
        <f>if(VLOOKUP($B$2:$B$457,'各區加權風險人口'!$C$2:$T$13,8,0)=0,0,VLOOKUP($B$2:$B$457,'依個案研判日_台北市'!$C$2:$T$13,8,0)*'各里加權風險人口'!K246/VLOOKUP($B$2:$B$457,'各區加權風險人口'!$C$2:$T$13,8,0)*5.5)</f>
        <v>4.178887196</v>
      </c>
      <c r="K246" s="5">
        <f>if(VLOOKUP($B$2:$B$457,'各區加權風險人口'!$C$2:$T$13,9,0)=0,0,VLOOKUP($B$2:$B$457,'依個案研判日_台北市'!$C$2:$T$13,9,0)*'各里加權風險人口'!L246/VLOOKUP($B$2:$B$457,'各區加權風險人口'!$C$2:$T$13,9,0)*5.5)</f>
        <v>6.429057224</v>
      </c>
      <c r="L246" s="5">
        <f>if(VLOOKUP($B$2:$B$457,'各區加權風險人口'!$C$2:$T$13,10,0)=0,0,VLOOKUP($B$2:$B$457,'依個案研判日_台北市'!$C$2:$T$13,10,0)*'各里加權風險人口'!M246/VLOOKUP($B$2:$B$457,'各區加權風險人口'!$C$2:$T$13,10,0)*5.5)</f>
        <v>18.00136023</v>
      </c>
      <c r="M246" s="5">
        <f>if(VLOOKUP($B$2:$B$457,'各區加權風險人口'!$C$2:$T$13,11,0)=0,0,VLOOKUP($B$2:$B$457,'依個案研判日_台北市'!$C$2:$T$13,11,0)*'各里加權風險人口'!N246/VLOOKUP($B$2:$B$457,'各區加權風險人口'!$C$2:$T$13,11,0)*5.5)</f>
        <v>9.214982022</v>
      </c>
      <c r="N246" s="5">
        <f>if(VLOOKUP($B$2:$B$457,'各區加權風險人口'!$C$2:$T$13,12,0)=0,0,VLOOKUP($B$2:$B$457,'依個案研判日_台北市'!$C$2:$T$13,12,0)*'各里加權風險人口'!O246/VLOOKUP($B$2:$B$457,'各區加權風險人口'!$C$2:$T$13,12,0)*5.5)</f>
        <v>12.21520873</v>
      </c>
      <c r="O246" s="5">
        <f>if(VLOOKUP($B$2:$B$457,'各區加權風險人口'!$C$2:$T$13,13,0)=0,0,VLOOKUP($B$2:$B$457,'依個案研判日_台北市'!$C$2:$T$13,13,0)*'各里加權風險人口'!P246/VLOOKUP($B$2:$B$457,'各區加權風險人口'!$C$2:$T$13,13,0)*5.5)</f>
        <v>10.82224633</v>
      </c>
      <c r="P246" s="5">
        <f>if(VLOOKUP($B$2:$B$457,'各區加權風險人口'!$C$2:$T$13,14,0)=0,0,VLOOKUP($B$2:$B$457,'依個案研判日_台北市'!$C$2:$T$13,14,0)*'各里加權風險人口'!Q246/VLOOKUP($B$2:$B$457,'各區加權風險人口'!$C$2:$T$13,14,0)*5.5)</f>
        <v>12.53666159</v>
      </c>
      <c r="Q246" s="5">
        <f>if(VLOOKUP($B$2:$B$457,'各區加權風險人口'!$C$2:$T$13,15,0)=0,0,VLOOKUP($B$2:$B$457,'依個案研判日_台北市'!$C$2:$T$13,15,0)*'各里加權風險人口'!R246/VLOOKUP($B$2:$B$457,'各區加權風險人口'!$C$2:$T$13,15,0)*5.5)</f>
        <v>8.357774392</v>
      </c>
      <c r="R246" s="5">
        <f>if(VLOOKUP($B$2:$B$457,'各區加權風險人口'!$C$2:$T$13,16,0)=0,0,VLOOKUP($B$2:$B$457,'依個案研判日_台北市'!$C$2:$T$13,16,0)*'各里加權風險人口'!S246/VLOOKUP($B$2:$B$457,'各區加權風險人口'!$C$2:$T$13,16,0)*5.5)</f>
        <v>8.89352916</v>
      </c>
      <c r="S246" s="5">
        <f>if(VLOOKUP($B$2:$B$457,'各區加權風險人口'!$C$2:$T$13,17,0)=0,0,VLOOKUP($B$2:$B$457,'依個案研判日_台北市'!$C$2:$T$13,17,0)*'各里加權風險人口'!T246/VLOOKUP($B$2:$B$457,'各區加權風險人口'!$C$2:$T$13,17,0)*5.5)</f>
        <v>4.500340057</v>
      </c>
      <c r="T246" s="5">
        <f>if(VLOOKUP($B$2:$B$457,'各區加權風險人口'!$C$2:$T$13,18,0)=0,0,VLOOKUP($B$2:$B$457,'依個案研判日_台北市'!$C$2:$T$13,18,0)*'各里加權風險人口'!U246/VLOOKUP($B$2:$B$457,'各區加權風險人口'!$C$2:$T$13,18,0)*5.5)</f>
        <v>2.035868121</v>
      </c>
    </row>
    <row r="247">
      <c r="A247" s="3">
        <v>6.3000070021E10</v>
      </c>
      <c r="B247" s="4" t="s">
        <v>234</v>
      </c>
      <c r="C247" s="4" t="s">
        <v>255</v>
      </c>
      <c r="D247" s="5">
        <f>if(VLOOKUP($B$2:$B$457,'各區加權風險人口'!$C$2:$T$13,2,0)=0,0,VLOOKUP($B$2:$B$457,'依個案研判日_台北市'!$C$2:$T$13,2,0)*'各里加權風險人口'!E247/VLOOKUP($B$2:$B$457,'各區加權風險人口'!$C$2:$T$13,2,0)*5.5)</f>
        <v>0</v>
      </c>
      <c r="E247" s="5">
        <f>if(VLOOKUP($B$2:$B$457,'各區加權風險人口'!$C$2:$T$13,3,0)=0,0,VLOOKUP($B$2:$B$457,'依個案研判日_台北市'!$C$2:$T$13,3,0)*'各里加權風險人口'!F247/VLOOKUP($B$2:$B$457,'各區加權風險人口'!$C$2:$T$13,3,0)*5.5)</f>
        <v>9.029488162</v>
      </c>
      <c r="F247" s="5">
        <f>if(VLOOKUP($B$2:$B$457,'各區加權風險人口'!$C$2:$T$13,4,0)=0,0,VLOOKUP($B$2:$B$457,'依個案研判日_台北市'!$C$2:$T$13,4,0)*'各里加權風險人口'!G247/VLOOKUP($B$2:$B$457,'各區加權風險人口'!$C$2:$T$13,4,0)*5.5)</f>
        <v>10.50704077</v>
      </c>
      <c r="G247" s="5">
        <f>if(VLOOKUP($B$2:$B$457,'各區加權風險人口'!$C$2:$T$13,5,0)=0,0,VLOOKUP($B$2:$B$457,'依個案研判日_台北市'!$C$2:$T$13,5,0)*'各里加權風險人口'!H247/VLOOKUP($B$2:$B$457,'各區加權風險人口'!$C$2:$T$13,5,0)*5.5)</f>
        <v>15.59638864</v>
      </c>
      <c r="H247" s="5">
        <f>if(VLOOKUP($B$2:$B$457,'各區加權風險人口'!$C$2:$T$13,6,0)=0,0,VLOOKUP($B$2:$B$457,'依個案研判日_台北市'!$C$2:$T$13,6,0)*'各里加權風險人口'!I247/VLOOKUP($B$2:$B$457,'各區加權風險人口'!$C$2:$T$13,6,0)*5.5)</f>
        <v>8.208625602</v>
      </c>
      <c r="I247" s="5">
        <f>if(VLOOKUP($B$2:$B$457,'各區加權風險人口'!$C$2:$T$13,7,0)=0,0,VLOOKUP($B$2:$B$457,'依個案研判日_台北市'!$C$2:$T$13,7,0)*'各里加權風險人口'!J247/VLOOKUP($B$2:$B$457,'各區加權風險人口'!$C$2:$T$13,7,0)*5.5)</f>
        <v>5.417692897</v>
      </c>
      <c r="J247" s="5">
        <f>if(VLOOKUP($B$2:$B$457,'各區加權風險人口'!$C$2:$T$13,8,0)=0,0,VLOOKUP($B$2:$B$457,'依個案研判日_台北市'!$C$2:$T$13,8,0)*'各里加權風險人口'!K247/VLOOKUP($B$2:$B$457,'各區加權風險人口'!$C$2:$T$13,8,0)*5.5)</f>
        <v>6.402727969</v>
      </c>
      <c r="K247" s="5">
        <f>if(VLOOKUP($B$2:$B$457,'各區加權風險人口'!$C$2:$T$13,9,0)=0,0,VLOOKUP($B$2:$B$457,'依個案研判日_台北市'!$C$2:$T$13,9,0)*'各里加權風險人口'!L247/VLOOKUP($B$2:$B$457,'各區加權風險人口'!$C$2:$T$13,9,0)*5.5)</f>
        <v>9.850350722</v>
      </c>
      <c r="L247" s="5">
        <f>if(VLOOKUP($B$2:$B$457,'各區加權風險人口'!$C$2:$T$13,10,0)=0,0,VLOOKUP($B$2:$B$457,'依個案研判日_台北市'!$C$2:$T$13,10,0)*'各里加權風險人口'!M247/VLOOKUP($B$2:$B$457,'各區加權風險人口'!$C$2:$T$13,10,0)*5.5)</f>
        <v>27.58098202</v>
      </c>
      <c r="M247" s="5">
        <f>if(VLOOKUP($B$2:$B$457,'各區加權風險人口'!$C$2:$T$13,11,0)=0,0,VLOOKUP($B$2:$B$457,'依個案研判日_台北市'!$C$2:$T$13,11,0)*'各里加權風險人口'!N247/VLOOKUP($B$2:$B$457,'各區加權風險人口'!$C$2:$T$13,11,0)*5.5)</f>
        <v>14.11883603</v>
      </c>
      <c r="N247" s="5">
        <f>if(VLOOKUP($B$2:$B$457,'各區加權風險人口'!$C$2:$T$13,12,0)=0,0,VLOOKUP($B$2:$B$457,'依個案研判日_台北市'!$C$2:$T$13,12,0)*'各里加權風險人口'!O247/VLOOKUP($B$2:$B$457,'各區加權風險人口'!$C$2:$T$13,12,0)*5.5)</f>
        <v>18.71566637</v>
      </c>
      <c r="O247" s="5">
        <f>if(VLOOKUP($B$2:$B$457,'各區加權風險人口'!$C$2:$T$13,13,0)=0,0,VLOOKUP($B$2:$B$457,'依個案研判日_台北市'!$C$2:$T$13,13,0)*'各里加權風險人口'!P247/VLOOKUP($B$2:$B$457,'各區加權風險人口'!$C$2:$T$13,13,0)*5.5)</f>
        <v>16.58142372</v>
      </c>
      <c r="P247" s="5">
        <f>if(VLOOKUP($B$2:$B$457,'各區加權風險人口'!$C$2:$T$13,14,0)=0,0,VLOOKUP($B$2:$B$457,'依個案研判日_台北市'!$C$2:$T$13,14,0)*'各里加權風險人口'!Q247/VLOOKUP($B$2:$B$457,'各區加權風險人口'!$C$2:$T$13,14,0)*5.5)</f>
        <v>19.20818391</v>
      </c>
      <c r="Q247" s="5">
        <f>if(VLOOKUP($B$2:$B$457,'各區加權風險人口'!$C$2:$T$13,15,0)=0,0,VLOOKUP($B$2:$B$457,'依個案研判日_台北市'!$C$2:$T$13,15,0)*'各里加權風險人口'!R247/VLOOKUP($B$2:$B$457,'各區加權風險人口'!$C$2:$T$13,15,0)*5.5)</f>
        <v>12.80545594</v>
      </c>
      <c r="R247" s="5">
        <f>if(VLOOKUP($B$2:$B$457,'各區加權風險人口'!$C$2:$T$13,16,0)=0,0,VLOOKUP($B$2:$B$457,'依個案研判日_台北市'!$C$2:$T$13,16,0)*'各里加權風險人口'!S247/VLOOKUP($B$2:$B$457,'各區加權風險人口'!$C$2:$T$13,16,0)*5.5)</f>
        <v>13.6263185</v>
      </c>
      <c r="S247" s="5">
        <f>if(VLOOKUP($B$2:$B$457,'各區加權風險人口'!$C$2:$T$13,17,0)=0,0,VLOOKUP($B$2:$B$457,'依個案研判日_台北市'!$C$2:$T$13,17,0)*'各里加權風險人口'!T247/VLOOKUP($B$2:$B$457,'各區加權風險人口'!$C$2:$T$13,17,0)*5.5)</f>
        <v>6.895245505</v>
      </c>
      <c r="T247" s="5">
        <f>if(VLOOKUP($B$2:$B$457,'各區加權風險人口'!$C$2:$T$13,18,0)=0,0,VLOOKUP($B$2:$B$457,'依個案研判日_台北市'!$C$2:$T$13,18,0)*'各里加權風險人口'!U247/VLOOKUP($B$2:$B$457,'各區加權風險人口'!$C$2:$T$13,18,0)*5.5)</f>
        <v>3.119277729</v>
      </c>
    </row>
    <row r="248">
      <c r="A248" s="3">
        <v>6.3000070022E10</v>
      </c>
      <c r="B248" s="4" t="s">
        <v>234</v>
      </c>
      <c r="C248" s="4" t="s">
        <v>256</v>
      </c>
      <c r="D248" s="5">
        <f>if(VLOOKUP($B$2:$B$457,'各區加權風險人口'!$C$2:$T$13,2,0)=0,0,VLOOKUP($B$2:$B$457,'依個案研判日_台北市'!$C$2:$T$13,2,0)*'各里加權風險人口'!E248/VLOOKUP($B$2:$B$457,'各區加權風險人口'!$C$2:$T$13,2,0)*5.5)</f>
        <v>0</v>
      </c>
      <c r="E248" s="5">
        <f>if(VLOOKUP($B$2:$B$457,'各區加權風險人口'!$C$2:$T$13,3,0)=0,0,VLOOKUP($B$2:$B$457,'依個案研判日_台北市'!$C$2:$T$13,3,0)*'各里加權風險人口'!F248/VLOOKUP($B$2:$B$457,'各區加權風險人口'!$C$2:$T$13,3,0)*5.5)</f>
        <v>7.205059712</v>
      </c>
      <c r="F248" s="5">
        <f>if(VLOOKUP($B$2:$B$457,'各區加權風險人口'!$C$2:$T$13,4,0)=0,0,VLOOKUP($B$2:$B$457,'依個案研判日_台北市'!$C$2:$T$13,4,0)*'各里加權風險人口'!G248/VLOOKUP($B$2:$B$457,'各區加權風險人口'!$C$2:$T$13,4,0)*5.5)</f>
        <v>8.384069482</v>
      </c>
      <c r="G248" s="5">
        <f>if(VLOOKUP($B$2:$B$457,'各區加權風險人口'!$C$2:$T$13,5,0)=0,0,VLOOKUP($B$2:$B$457,'依個案研判日_台北市'!$C$2:$T$13,5,0)*'各里加權風險人口'!H248/VLOOKUP($B$2:$B$457,'各區加權風險人口'!$C$2:$T$13,5,0)*5.5)</f>
        <v>12.44510314</v>
      </c>
      <c r="H248" s="5">
        <f>if(VLOOKUP($B$2:$B$457,'各區加權風險人口'!$C$2:$T$13,6,0)=0,0,VLOOKUP($B$2:$B$457,'依個案研判日_台北市'!$C$2:$T$13,6,0)*'各里加權風險人口'!I248/VLOOKUP($B$2:$B$457,'各區加權風險人口'!$C$2:$T$13,6,0)*5.5)</f>
        <v>6.550054283</v>
      </c>
      <c r="I248" s="5">
        <f>if(VLOOKUP($B$2:$B$457,'各區加權風險人口'!$C$2:$T$13,7,0)=0,0,VLOOKUP($B$2:$B$457,'依個案研判日_台北市'!$C$2:$T$13,7,0)*'各里加權風險人口'!J248/VLOOKUP($B$2:$B$457,'各區加權風險人口'!$C$2:$T$13,7,0)*5.5)</f>
        <v>4.323035827</v>
      </c>
      <c r="J248" s="5">
        <f>if(VLOOKUP($B$2:$B$457,'各區加權風險人口'!$C$2:$T$13,8,0)=0,0,VLOOKUP($B$2:$B$457,'依個案研判日_台北市'!$C$2:$T$13,8,0)*'各里加權風險人口'!K248/VLOOKUP($B$2:$B$457,'各區加權風險人口'!$C$2:$T$13,8,0)*5.5)</f>
        <v>5.109042341</v>
      </c>
      <c r="K248" s="5">
        <f>if(VLOOKUP($B$2:$B$457,'各區加權風險人口'!$C$2:$T$13,9,0)=0,0,VLOOKUP($B$2:$B$457,'依個案研判日_台北市'!$C$2:$T$13,9,0)*'各里加權風險人口'!L248/VLOOKUP($B$2:$B$457,'各區加權風險人口'!$C$2:$T$13,9,0)*5.5)</f>
        <v>7.86006514</v>
      </c>
      <c r="L248" s="5">
        <f>if(VLOOKUP($B$2:$B$457,'各區加權風險人口'!$C$2:$T$13,10,0)=0,0,VLOOKUP($B$2:$B$457,'依個案研判日_台北市'!$C$2:$T$13,10,0)*'各里加權風險人口'!M248/VLOOKUP($B$2:$B$457,'各區加權風險人口'!$C$2:$T$13,10,0)*5.5)</f>
        <v>22.00818239</v>
      </c>
      <c r="M248" s="5">
        <f>if(VLOOKUP($B$2:$B$457,'各區加權風險人口'!$C$2:$T$13,11,0)=0,0,VLOOKUP($B$2:$B$457,'依個案研判日_台北市'!$C$2:$T$13,11,0)*'各里加權風險人口'!N248/VLOOKUP($B$2:$B$457,'各區加權風險人口'!$C$2:$T$13,11,0)*5.5)</f>
        <v>11.26609337</v>
      </c>
      <c r="N248" s="5">
        <f>if(VLOOKUP($B$2:$B$457,'各區加權風險人口'!$C$2:$T$13,12,0)=0,0,VLOOKUP($B$2:$B$457,'依個案研判日_台北市'!$C$2:$T$13,12,0)*'各里加權風險人口'!O248/VLOOKUP($B$2:$B$457,'各區加權風險人口'!$C$2:$T$13,12,0)*5.5)</f>
        <v>14.93412377</v>
      </c>
      <c r="O248" s="5">
        <f>if(VLOOKUP($B$2:$B$457,'各區加權風險人口'!$C$2:$T$13,13,0)=0,0,VLOOKUP($B$2:$B$457,'依個案研判日_台北市'!$C$2:$T$13,13,0)*'各里加權風險人口'!P248/VLOOKUP($B$2:$B$457,'各區加權風險人口'!$C$2:$T$13,13,0)*5.5)</f>
        <v>13.23110965</v>
      </c>
      <c r="P248" s="5">
        <f>if(VLOOKUP($B$2:$B$457,'各區加權風險人口'!$C$2:$T$13,14,0)=0,0,VLOOKUP($B$2:$B$457,'依個案研判日_台北市'!$C$2:$T$13,14,0)*'各里加權風險人口'!Q248/VLOOKUP($B$2:$B$457,'各區加權風險人口'!$C$2:$T$13,14,0)*5.5)</f>
        <v>15.32712702</v>
      </c>
      <c r="Q248" s="5">
        <f>if(VLOOKUP($B$2:$B$457,'各區加權風險人口'!$C$2:$T$13,15,0)=0,0,VLOOKUP($B$2:$B$457,'依個案研判日_台北市'!$C$2:$T$13,15,0)*'各里加權風險人口'!R248/VLOOKUP($B$2:$B$457,'各區加權風險人口'!$C$2:$T$13,15,0)*5.5)</f>
        <v>10.21808468</v>
      </c>
      <c r="R248" s="5">
        <f>if(VLOOKUP($B$2:$B$457,'各區加權風險人口'!$C$2:$T$13,16,0)=0,0,VLOOKUP($B$2:$B$457,'依個案研判日_台北市'!$C$2:$T$13,16,0)*'各里加權風險人口'!S248/VLOOKUP($B$2:$B$457,'各區加權風險人口'!$C$2:$T$13,16,0)*5.5)</f>
        <v>10.87309011</v>
      </c>
      <c r="S248" s="5">
        <f>if(VLOOKUP($B$2:$B$457,'各區加權風險人口'!$C$2:$T$13,17,0)=0,0,VLOOKUP($B$2:$B$457,'依個案研判日_台北市'!$C$2:$T$13,17,0)*'各里加權風險人口'!T248/VLOOKUP($B$2:$B$457,'各區加權風險人口'!$C$2:$T$13,17,0)*5.5)</f>
        <v>5.502045598</v>
      </c>
      <c r="T248" s="5">
        <f>if(VLOOKUP($B$2:$B$457,'各區加權風險人口'!$C$2:$T$13,18,0)=0,0,VLOOKUP($B$2:$B$457,'依個案研判日_台北市'!$C$2:$T$13,18,0)*'各里加權風險人口'!U248/VLOOKUP($B$2:$B$457,'各區加權風險人口'!$C$2:$T$13,18,0)*5.5)</f>
        <v>2.489020628</v>
      </c>
    </row>
    <row r="249">
      <c r="A249" s="3">
        <v>6.3000070023E10</v>
      </c>
      <c r="B249" s="4" t="s">
        <v>234</v>
      </c>
      <c r="C249" s="4" t="s">
        <v>257</v>
      </c>
      <c r="D249" s="5">
        <f>if(VLOOKUP($B$2:$B$457,'各區加權風險人口'!$C$2:$T$13,2,0)=0,0,VLOOKUP($B$2:$B$457,'依個案研判日_台北市'!$C$2:$T$13,2,0)*'各里加權風險人口'!E249/VLOOKUP($B$2:$B$457,'各區加權風險人口'!$C$2:$T$13,2,0)*5.5)</f>
        <v>0</v>
      </c>
      <c r="E249" s="5">
        <f>if(VLOOKUP($B$2:$B$457,'各區加權風險人口'!$C$2:$T$13,3,0)=0,0,VLOOKUP($B$2:$B$457,'依個案研判日_台北市'!$C$2:$T$13,3,0)*'各里加權風險人口'!F249/VLOOKUP($B$2:$B$457,'各區加權風險人口'!$C$2:$T$13,3,0)*5.5)</f>
        <v>5.209722415</v>
      </c>
      <c r="F249" s="5">
        <f>if(VLOOKUP($B$2:$B$457,'各區加權風險人口'!$C$2:$T$13,4,0)=0,0,VLOOKUP($B$2:$B$457,'依個案研判日_台北市'!$C$2:$T$13,4,0)*'各里加權風險人口'!G249/VLOOKUP($B$2:$B$457,'各區加權風險人口'!$C$2:$T$13,4,0)*5.5)</f>
        <v>6.062222447</v>
      </c>
      <c r="G249" s="5">
        <f>if(VLOOKUP($B$2:$B$457,'各區加權風險人口'!$C$2:$T$13,5,0)=0,0,VLOOKUP($B$2:$B$457,'依個案研判日_台北市'!$C$2:$T$13,5,0)*'各里加權風險人口'!H249/VLOOKUP($B$2:$B$457,'各區加權風險人口'!$C$2:$T$13,5,0)*5.5)</f>
        <v>8.998611445</v>
      </c>
      <c r="H249" s="5">
        <f>if(VLOOKUP($B$2:$B$457,'各區加權風險人口'!$C$2:$T$13,6,0)=0,0,VLOOKUP($B$2:$B$457,'依個案研判日_台北市'!$C$2:$T$13,6,0)*'各里加權風險人口'!I249/VLOOKUP($B$2:$B$457,'各區加權風險人口'!$C$2:$T$13,6,0)*5.5)</f>
        <v>4.736111287</v>
      </c>
      <c r="I249" s="5">
        <f>if(VLOOKUP($B$2:$B$457,'各區加權風險人口'!$C$2:$T$13,7,0)=0,0,VLOOKUP($B$2:$B$457,'依個案研判日_台北市'!$C$2:$T$13,7,0)*'各里加權風險人口'!J249/VLOOKUP($B$2:$B$457,'各區加權風險人口'!$C$2:$T$13,7,0)*5.5)</f>
        <v>3.125833449</v>
      </c>
      <c r="J249" s="5">
        <f>if(VLOOKUP($B$2:$B$457,'各區加權風險人口'!$C$2:$T$13,8,0)=0,0,VLOOKUP($B$2:$B$457,'依個案研判日_台北市'!$C$2:$T$13,8,0)*'各里加權風險人口'!K249/VLOOKUP($B$2:$B$457,'各區加權風險人口'!$C$2:$T$13,8,0)*5.5)</f>
        <v>3.694166804</v>
      </c>
      <c r="K249" s="5">
        <f>if(VLOOKUP($B$2:$B$457,'各區加權風險人口'!$C$2:$T$13,9,0)=0,0,VLOOKUP($B$2:$B$457,'依個案研判日_台北市'!$C$2:$T$13,9,0)*'各里加權風險人口'!L249/VLOOKUP($B$2:$B$457,'各區加權風險人口'!$C$2:$T$13,9,0)*5.5)</f>
        <v>5.683333544</v>
      </c>
      <c r="L249" s="5">
        <f>if(VLOOKUP($B$2:$B$457,'各區加權風險人口'!$C$2:$T$13,10,0)=0,0,VLOOKUP($B$2:$B$457,'依個案研判日_台北市'!$C$2:$T$13,10,0)*'各里加權風險人口'!M249/VLOOKUP($B$2:$B$457,'各區加權風險人口'!$C$2:$T$13,10,0)*5.5)</f>
        <v>15.91333392</v>
      </c>
      <c r="M249" s="5">
        <f>if(VLOOKUP($B$2:$B$457,'各區加權風險人口'!$C$2:$T$13,11,0)=0,0,VLOOKUP($B$2:$B$457,'依個案研判日_台北市'!$C$2:$T$13,11,0)*'各里加權風險人口'!N249/VLOOKUP($B$2:$B$457,'各區加權風險人口'!$C$2:$T$13,11,0)*5.5)</f>
        <v>8.146111413</v>
      </c>
      <c r="N249" s="5">
        <f>if(VLOOKUP($B$2:$B$457,'各區加權風險人口'!$C$2:$T$13,12,0)=0,0,VLOOKUP($B$2:$B$457,'依個案研判日_台北市'!$C$2:$T$13,12,0)*'各里加權風險人口'!O249/VLOOKUP($B$2:$B$457,'各區加權風險人口'!$C$2:$T$13,12,0)*5.5)</f>
        <v>10.79833373</v>
      </c>
      <c r="O249" s="5">
        <f>if(VLOOKUP($B$2:$B$457,'各區加權風險人口'!$C$2:$T$13,13,0)=0,0,VLOOKUP($B$2:$B$457,'依個案研判日_台北市'!$C$2:$T$13,13,0)*'各里加權風險人口'!P249/VLOOKUP($B$2:$B$457,'各區加權風險人口'!$C$2:$T$13,13,0)*5.5)</f>
        <v>9.566944799</v>
      </c>
      <c r="P249" s="5">
        <f>if(VLOOKUP($B$2:$B$457,'各區加權風險人口'!$C$2:$T$13,14,0)=0,0,VLOOKUP($B$2:$B$457,'依個案研判日_台北市'!$C$2:$T$13,14,0)*'各里加權風險人口'!Q249/VLOOKUP($B$2:$B$457,'各區加權風險人口'!$C$2:$T$13,14,0)*5.5)</f>
        <v>11.08250041</v>
      </c>
      <c r="Q249" s="5">
        <f>if(VLOOKUP($B$2:$B$457,'各區加權風險人口'!$C$2:$T$13,15,0)=0,0,VLOOKUP($B$2:$B$457,'依個案研判日_台北市'!$C$2:$T$13,15,0)*'各里加權風險人口'!R249/VLOOKUP($B$2:$B$457,'各區加權風險人口'!$C$2:$T$13,15,0)*5.5)</f>
        <v>7.388333607</v>
      </c>
      <c r="R249" s="5">
        <f>if(VLOOKUP($B$2:$B$457,'各區加權風險人口'!$C$2:$T$13,16,0)=0,0,VLOOKUP($B$2:$B$457,'依個案研判日_台北市'!$C$2:$T$13,16,0)*'各里加權風險人口'!S249/VLOOKUP($B$2:$B$457,'各區加權風險人口'!$C$2:$T$13,16,0)*5.5)</f>
        <v>7.861944736</v>
      </c>
      <c r="S249" s="5">
        <f>if(VLOOKUP($B$2:$B$457,'各區加權風險人口'!$C$2:$T$13,17,0)=0,0,VLOOKUP($B$2:$B$457,'依個案研判日_台北市'!$C$2:$T$13,17,0)*'各里加權風險人口'!T249/VLOOKUP($B$2:$B$457,'各區加權風險人口'!$C$2:$T$13,17,0)*5.5)</f>
        <v>3.978333481</v>
      </c>
      <c r="T249" s="5">
        <f>if(VLOOKUP($B$2:$B$457,'各區加權風險人口'!$C$2:$T$13,18,0)=0,0,VLOOKUP($B$2:$B$457,'依個案研判日_台北市'!$C$2:$T$13,18,0)*'各里加權風險人口'!U249/VLOOKUP($B$2:$B$457,'各區加權風險人口'!$C$2:$T$13,18,0)*5.5)</f>
        <v>1.799722289</v>
      </c>
    </row>
    <row r="250">
      <c r="A250" s="3">
        <v>6.3000070024E10</v>
      </c>
      <c r="B250" s="4" t="s">
        <v>234</v>
      </c>
      <c r="C250" s="4" t="s">
        <v>258</v>
      </c>
      <c r="D250" s="5">
        <f>if(VLOOKUP($B$2:$B$457,'各區加權風險人口'!$C$2:$T$13,2,0)=0,0,VLOOKUP($B$2:$B$457,'依個案研判日_台北市'!$C$2:$T$13,2,0)*'各里加權風險人口'!E250/VLOOKUP($B$2:$B$457,'各區加權風險人口'!$C$2:$T$13,2,0)*5.5)</f>
        <v>0</v>
      </c>
      <c r="E250" s="5">
        <f>if(VLOOKUP($B$2:$B$457,'各區加權風險人口'!$C$2:$T$13,3,0)=0,0,VLOOKUP($B$2:$B$457,'依個案研判日_台北市'!$C$2:$T$13,3,0)*'各里加權風險人口'!F250/VLOOKUP($B$2:$B$457,'各區加權風險人口'!$C$2:$T$13,3,0)*5.5)</f>
        <v>10.76018182</v>
      </c>
      <c r="F250" s="5">
        <f>if(VLOOKUP($B$2:$B$457,'各區加權風險人口'!$C$2:$T$13,4,0)=0,0,VLOOKUP($B$2:$B$457,'依個案研判日_台北市'!$C$2:$T$13,4,0)*'各里加權風險人口'!G250/VLOOKUP($B$2:$B$457,'各區加權風險人口'!$C$2:$T$13,4,0)*5.5)</f>
        <v>12.52093885</v>
      </c>
      <c r="G250" s="5">
        <f>if(VLOOKUP($B$2:$B$457,'各區加權風險人口'!$C$2:$T$13,5,0)=0,0,VLOOKUP($B$2:$B$457,'依個案研判日_台北市'!$C$2:$T$13,5,0)*'各里加權風險人口'!H250/VLOOKUP($B$2:$B$457,'各區加權風險人口'!$C$2:$T$13,5,0)*5.5)</f>
        <v>18.58576861</v>
      </c>
      <c r="H250" s="5">
        <f>if(VLOOKUP($B$2:$B$457,'各區加權風險人口'!$C$2:$T$13,6,0)=0,0,VLOOKUP($B$2:$B$457,'依個案研判日_台北市'!$C$2:$T$13,6,0)*'各里加權風險人口'!I250/VLOOKUP($B$2:$B$457,'各區加權風險人口'!$C$2:$T$13,6,0)*5.5)</f>
        <v>9.781983477</v>
      </c>
      <c r="I250" s="5">
        <f>if(VLOOKUP($B$2:$B$457,'各區加權風險人口'!$C$2:$T$13,7,0)=0,0,VLOOKUP($B$2:$B$457,'依個案研判日_台北市'!$C$2:$T$13,7,0)*'各里加權風險人口'!J250/VLOOKUP($B$2:$B$457,'各區加權風險人口'!$C$2:$T$13,7,0)*5.5)</f>
        <v>6.456109095</v>
      </c>
      <c r="J250" s="5">
        <f>if(VLOOKUP($B$2:$B$457,'各區加權風險人口'!$C$2:$T$13,8,0)=0,0,VLOOKUP($B$2:$B$457,'依個案研判日_台北市'!$C$2:$T$13,8,0)*'各里加權風險人口'!K250/VLOOKUP($B$2:$B$457,'各區加權風險人口'!$C$2:$T$13,8,0)*5.5)</f>
        <v>7.629947112</v>
      </c>
      <c r="K250" s="5">
        <f>if(VLOOKUP($B$2:$B$457,'各區加權風險人口'!$C$2:$T$13,9,0)=0,0,VLOOKUP($B$2:$B$457,'依個案研判日_台北市'!$C$2:$T$13,9,0)*'各里加權風險人口'!L250/VLOOKUP($B$2:$B$457,'各區加權風險人口'!$C$2:$T$13,9,0)*5.5)</f>
        <v>11.73838017</v>
      </c>
      <c r="L250" s="5">
        <f>if(VLOOKUP($B$2:$B$457,'各區加權風險人口'!$C$2:$T$13,10,0)=0,0,VLOOKUP($B$2:$B$457,'依個案研判日_台北市'!$C$2:$T$13,10,0)*'各里加權風險人口'!M250/VLOOKUP($B$2:$B$457,'各區加權風險人口'!$C$2:$T$13,10,0)*5.5)</f>
        <v>32.86746448</v>
      </c>
      <c r="M250" s="5">
        <f>if(VLOOKUP($B$2:$B$457,'各區加權風險人口'!$C$2:$T$13,11,0)=0,0,VLOOKUP($B$2:$B$457,'依個案研判日_台北市'!$C$2:$T$13,11,0)*'各里加權風險人口'!N250/VLOOKUP($B$2:$B$457,'各區加權風險人口'!$C$2:$T$13,11,0)*5.5)</f>
        <v>16.82501158</v>
      </c>
      <c r="N250" s="5">
        <f>if(VLOOKUP($B$2:$B$457,'各區加權風險人口'!$C$2:$T$13,12,0)=0,0,VLOOKUP($B$2:$B$457,'依個案研判日_台北市'!$C$2:$T$13,12,0)*'各里加權風險人口'!O250/VLOOKUP($B$2:$B$457,'各區加權風險人口'!$C$2:$T$13,12,0)*5.5)</f>
        <v>22.30292233</v>
      </c>
      <c r="O250" s="5">
        <f>if(VLOOKUP($B$2:$B$457,'各區加權風險人口'!$C$2:$T$13,13,0)=0,0,VLOOKUP($B$2:$B$457,'依個案研判日_台北市'!$C$2:$T$13,13,0)*'各里加權風險人口'!P250/VLOOKUP($B$2:$B$457,'各區加權風險人口'!$C$2:$T$13,13,0)*5.5)</f>
        <v>19.75960662</v>
      </c>
      <c r="P250" s="5">
        <f>if(VLOOKUP($B$2:$B$457,'各區加權風險人口'!$C$2:$T$13,14,0)=0,0,VLOOKUP($B$2:$B$457,'依個案研判日_台北市'!$C$2:$T$13,14,0)*'各里加權風險人口'!Q250/VLOOKUP($B$2:$B$457,'各區加權風險人口'!$C$2:$T$13,14,0)*5.5)</f>
        <v>22.88984134</v>
      </c>
      <c r="Q250" s="5">
        <f>if(VLOOKUP($B$2:$B$457,'各區加權風險人口'!$C$2:$T$13,15,0)=0,0,VLOOKUP($B$2:$B$457,'依個案研判日_台北市'!$C$2:$T$13,15,0)*'各里加權風險人口'!R250/VLOOKUP($B$2:$B$457,'各區加權風險人口'!$C$2:$T$13,15,0)*5.5)</f>
        <v>15.25989422</v>
      </c>
      <c r="R250" s="5">
        <f>if(VLOOKUP($B$2:$B$457,'各區加權風險人口'!$C$2:$T$13,16,0)=0,0,VLOOKUP($B$2:$B$457,'依個案研判日_台北市'!$C$2:$T$13,16,0)*'各里加權風險人口'!S250/VLOOKUP($B$2:$B$457,'各區加權風險人口'!$C$2:$T$13,16,0)*5.5)</f>
        <v>16.23809257</v>
      </c>
      <c r="S250" s="5">
        <f>if(VLOOKUP($B$2:$B$457,'各區加權風險人口'!$C$2:$T$13,17,0)=0,0,VLOOKUP($B$2:$B$457,'依個案研判日_台北市'!$C$2:$T$13,17,0)*'各里加權風險人口'!T250/VLOOKUP($B$2:$B$457,'各區加權風險人口'!$C$2:$T$13,17,0)*5.5)</f>
        <v>8.216866121</v>
      </c>
      <c r="T250" s="5">
        <f>if(VLOOKUP($B$2:$B$457,'各區加權風險人口'!$C$2:$T$13,18,0)=0,0,VLOOKUP($B$2:$B$457,'依個案研判日_台北市'!$C$2:$T$13,18,0)*'各里加權風險人口'!U250/VLOOKUP($B$2:$B$457,'各區加權風險人口'!$C$2:$T$13,18,0)*5.5)</f>
        <v>3.717153721</v>
      </c>
    </row>
    <row r="251">
      <c r="A251" s="3">
        <v>6.3000070025E10</v>
      </c>
      <c r="B251" s="4" t="s">
        <v>234</v>
      </c>
      <c r="C251" s="4" t="s">
        <v>259</v>
      </c>
      <c r="D251" s="5">
        <f>if(VLOOKUP($B$2:$B$457,'各區加權風險人口'!$C$2:$T$13,2,0)=0,0,VLOOKUP($B$2:$B$457,'依個案研判日_台北市'!$C$2:$T$13,2,0)*'各里加權風險人口'!E251/VLOOKUP($B$2:$B$457,'各區加權風險人口'!$C$2:$T$13,2,0)*5.5)</f>
        <v>0</v>
      </c>
      <c r="E251" s="5">
        <f>if(VLOOKUP($B$2:$B$457,'各區加權風險人口'!$C$2:$T$13,3,0)=0,0,VLOOKUP($B$2:$B$457,'依個案研判日_台北市'!$C$2:$T$13,3,0)*'各里加權風險人口'!F251/VLOOKUP($B$2:$B$457,'各區加權風險人口'!$C$2:$T$13,3,0)*5.5)</f>
        <v>8.863359035</v>
      </c>
      <c r="F251" s="5">
        <f>if(VLOOKUP($B$2:$B$457,'各區加權風險人口'!$C$2:$T$13,4,0)=0,0,VLOOKUP($B$2:$B$457,'依個案研判日_台北市'!$C$2:$T$13,4,0)*'各里加權風險人口'!G251/VLOOKUP($B$2:$B$457,'各區加權風險人口'!$C$2:$T$13,4,0)*5.5)</f>
        <v>10.31372688</v>
      </c>
      <c r="G251" s="5">
        <f>if(VLOOKUP($B$2:$B$457,'各區加權風險人口'!$C$2:$T$13,5,0)=0,0,VLOOKUP($B$2:$B$457,'依個案研判日_台北市'!$C$2:$T$13,5,0)*'各里加權風險人口'!H251/VLOOKUP($B$2:$B$457,'各區加權風險人口'!$C$2:$T$13,5,0)*5.5)</f>
        <v>15.30943833</v>
      </c>
      <c r="H251" s="5">
        <f>if(VLOOKUP($B$2:$B$457,'各區加權風險人口'!$C$2:$T$13,6,0)=0,0,VLOOKUP($B$2:$B$457,'依個案研判日_台北市'!$C$2:$T$13,6,0)*'各里加權風險人口'!I251/VLOOKUP($B$2:$B$457,'各區加權風險人口'!$C$2:$T$13,6,0)*5.5)</f>
        <v>8.057599122</v>
      </c>
      <c r="I251" s="5">
        <f>if(VLOOKUP($B$2:$B$457,'各區加權風險人口'!$C$2:$T$13,7,0)=0,0,VLOOKUP($B$2:$B$457,'依個案研判日_台北市'!$C$2:$T$13,7,0)*'各里加權風險人口'!J251/VLOOKUP($B$2:$B$457,'各區加權風險人口'!$C$2:$T$13,7,0)*5.5)</f>
        <v>5.318015421</v>
      </c>
      <c r="J251" s="5">
        <f>if(VLOOKUP($B$2:$B$457,'各區加權風險人口'!$C$2:$T$13,8,0)=0,0,VLOOKUP($B$2:$B$457,'依個案研判日_台北市'!$C$2:$T$13,8,0)*'各里加權風險人口'!K251/VLOOKUP($B$2:$B$457,'各區加權風險人口'!$C$2:$T$13,8,0)*5.5)</f>
        <v>6.284927316</v>
      </c>
      <c r="K251" s="5">
        <f>if(VLOOKUP($B$2:$B$457,'各區加權風險人口'!$C$2:$T$13,9,0)=0,0,VLOOKUP($B$2:$B$457,'依個案研判日_台北市'!$C$2:$T$13,9,0)*'各里加權風險人口'!L251/VLOOKUP($B$2:$B$457,'各區加權風險人口'!$C$2:$T$13,9,0)*5.5)</f>
        <v>9.669118947</v>
      </c>
      <c r="L251" s="5">
        <f>if(VLOOKUP($B$2:$B$457,'各區加權風險人口'!$C$2:$T$13,10,0)=0,0,VLOOKUP($B$2:$B$457,'依個案研判日_台北市'!$C$2:$T$13,10,0)*'各里加權風險人口'!M251/VLOOKUP($B$2:$B$457,'各區加權風險人口'!$C$2:$T$13,10,0)*5.5)</f>
        <v>27.07353305</v>
      </c>
      <c r="M251" s="5">
        <f>if(VLOOKUP($B$2:$B$457,'各區加權風險人口'!$C$2:$T$13,11,0)=0,0,VLOOKUP($B$2:$B$457,'依個案研判日_台北市'!$C$2:$T$13,11,0)*'各里加權風險人口'!N251/VLOOKUP($B$2:$B$457,'各區加權風險人口'!$C$2:$T$13,11,0)*5.5)</f>
        <v>13.85907049</v>
      </c>
      <c r="N251" s="5">
        <f>if(VLOOKUP($B$2:$B$457,'各區加權風險人口'!$C$2:$T$13,12,0)=0,0,VLOOKUP($B$2:$B$457,'依個案研判日_台北市'!$C$2:$T$13,12,0)*'各里加權風險人口'!O251/VLOOKUP($B$2:$B$457,'各區加權風險人口'!$C$2:$T$13,12,0)*5.5)</f>
        <v>18.371326</v>
      </c>
      <c r="O251" s="5">
        <f>if(VLOOKUP($B$2:$B$457,'各區加權風險人口'!$C$2:$T$13,13,0)=0,0,VLOOKUP($B$2:$B$457,'依個案研判日_台北市'!$C$2:$T$13,13,0)*'各里加權風險人口'!P251/VLOOKUP($B$2:$B$457,'各區加權風險人口'!$C$2:$T$13,13,0)*5.5)</f>
        <v>16.27635023</v>
      </c>
      <c r="P251" s="5">
        <f>if(VLOOKUP($B$2:$B$457,'各區加權風險人口'!$C$2:$T$13,14,0)=0,0,VLOOKUP($B$2:$B$457,'依個案研判日_台北市'!$C$2:$T$13,14,0)*'各里加權風險人口'!Q251/VLOOKUP($B$2:$B$457,'各區加權風險人口'!$C$2:$T$13,14,0)*5.5)</f>
        <v>18.85478195</v>
      </c>
      <c r="Q251" s="5">
        <f>if(VLOOKUP($B$2:$B$457,'各區加權風險人口'!$C$2:$T$13,15,0)=0,0,VLOOKUP($B$2:$B$457,'依個案研判日_台北市'!$C$2:$T$13,15,0)*'各里加權風險人口'!R251/VLOOKUP($B$2:$B$457,'各區加權風險人口'!$C$2:$T$13,15,0)*5.5)</f>
        <v>12.56985463</v>
      </c>
      <c r="R251" s="5">
        <f>if(VLOOKUP($B$2:$B$457,'各區加權風險人口'!$C$2:$T$13,16,0)=0,0,VLOOKUP($B$2:$B$457,'依個案研判日_台北市'!$C$2:$T$13,16,0)*'各里加權風險人口'!S251/VLOOKUP($B$2:$B$457,'各區加權風險人口'!$C$2:$T$13,16,0)*5.5)</f>
        <v>13.37561454</v>
      </c>
      <c r="S251" s="5">
        <f>if(VLOOKUP($B$2:$B$457,'各區加權風險人口'!$C$2:$T$13,17,0)=0,0,VLOOKUP($B$2:$B$457,'依個案研判日_台北市'!$C$2:$T$13,17,0)*'各里加權風險人口'!T251/VLOOKUP($B$2:$B$457,'各區加權風險人口'!$C$2:$T$13,17,0)*5.5)</f>
        <v>6.768383263</v>
      </c>
      <c r="T251" s="5">
        <f>if(VLOOKUP($B$2:$B$457,'各區加權風險人口'!$C$2:$T$13,18,0)=0,0,VLOOKUP($B$2:$B$457,'依個案研判日_台北市'!$C$2:$T$13,18,0)*'各里加權風險人口'!U251/VLOOKUP($B$2:$B$457,'各區加權風險人口'!$C$2:$T$13,18,0)*5.5)</f>
        <v>3.061887667</v>
      </c>
    </row>
    <row r="252">
      <c r="A252" s="3">
        <v>6.3000070026E10</v>
      </c>
      <c r="B252" s="4" t="s">
        <v>234</v>
      </c>
      <c r="C252" s="4" t="s">
        <v>260</v>
      </c>
      <c r="D252" s="5">
        <f>if(VLOOKUP($B$2:$B$457,'各區加權風險人口'!$C$2:$T$13,2,0)=0,0,VLOOKUP($B$2:$B$457,'依個案研判日_台北市'!$C$2:$T$13,2,0)*'各里加權風險人口'!E252/VLOOKUP($B$2:$B$457,'各區加權風險人口'!$C$2:$T$13,2,0)*5.5)</f>
        <v>0</v>
      </c>
      <c r="E252" s="5">
        <f>if(VLOOKUP($B$2:$B$457,'各區加權風險人口'!$C$2:$T$13,3,0)=0,0,VLOOKUP($B$2:$B$457,'依個案研判日_台北市'!$C$2:$T$13,3,0)*'各里加權風險人口'!F252/VLOOKUP($B$2:$B$457,'各區加權風險人口'!$C$2:$T$13,3,0)*5.5)</f>
        <v>6.962907097</v>
      </c>
      <c r="F252" s="5">
        <f>if(VLOOKUP($B$2:$B$457,'各區加權風險人口'!$C$2:$T$13,4,0)=0,0,VLOOKUP($B$2:$B$457,'依個案研判日_台北市'!$C$2:$T$13,4,0)*'各里加權風險人口'!G252/VLOOKUP($B$2:$B$457,'各區加權風險人口'!$C$2:$T$13,4,0)*5.5)</f>
        <v>8.102291894</v>
      </c>
      <c r="G252" s="5">
        <f>if(VLOOKUP($B$2:$B$457,'各區加權風險人口'!$C$2:$T$13,5,0)=0,0,VLOOKUP($B$2:$B$457,'依個案研判日_台北市'!$C$2:$T$13,5,0)*'各里加權風險人口'!H252/VLOOKUP($B$2:$B$457,'各區加權風險人口'!$C$2:$T$13,5,0)*5.5)</f>
        <v>12.02683953</v>
      </c>
      <c r="H252" s="5">
        <f>if(VLOOKUP($B$2:$B$457,'各區加權風險人口'!$C$2:$T$13,6,0)=0,0,VLOOKUP($B$2:$B$457,'依個案研判日_台北市'!$C$2:$T$13,6,0)*'各里加權風險人口'!I252/VLOOKUP($B$2:$B$457,'各區加權風險人口'!$C$2:$T$13,6,0)*5.5)</f>
        <v>6.329915542</v>
      </c>
      <c r="I252" s="5">
        <f>if(VLOOKUP($B$2:$B$457,'各區加權風險人口'!$C$2:$T$13,7,0)=0,0,VLOOKUP($B$2:$B$457,'依個案研判日_台北市'!$C$2:$T$13,7,0)*'各里加權風險人口'!J252/VLOOKUP($B$2:$B$457,'各區加權風險人口'!$C$2:$T$13,7,0)*5.5)</f>
        <v>4.177744258</v>
      </c>
      <c r="J252" s="5">
        <f>if(VLOOKUP($B$2:$B$457,'各區加權風險人口'!$C$2:$T$13,8,0)=0,0,VLOOKUP($B$2:$B$457,'依個案研判日_台北市'!$C$2:$T$13,8,0)*'各里加權風險人口'!K252/VLOOKUP($B$2:$B$457,'各區加權風險人口'!$C$2:$T$13,8,0)*5.5)</f>
        <v>4.937334123</v>
      </c>
      <c r="K252" s="5">
        <f>if(VLOOKUP($B$2:$B$457,'各區加權風險人口'!$C$2:$T$13,9,0)=0,0,VLOOKUP($B$2:$B$457,'依個案研判日_台北市'!$C$2:$T$13,9,0)*'各里加權風險人口'!L252/VLOOKUP($B$2:$B$457,'各區加權風險人口'!$C$2:$T$13,9,0)*5.5)</f>
        <v>7.595898651</v>
      </c>
      <c r="L252" s="5">
        <f>if(VLOOKUP($B$2:$B$457,'各區加權風險人口'!$C$2:$T$13,10,0)=0,0,VLOOKUP($B$2:$B$457,'依個案研判日_台北市'!$C$2:$T$13,10,0)*'各里加權風險人口'!M252/VLOOKUP($B$2:$B$457,'各區加權風險人口'!$C$2:$T$13,10,0)*5.5)</f>
        <v>21.26851622</v>
      </c>
      <c r="M252" s="5">
        <f>if(VLOOKUP($B$2:$B$457,'各區加權風險人口'!$C$2:$T$13,11,0)=0,0,VLOOKUP($B$2:$B$457,'依個案研判日_台北市'!$C$2:$T$13,11,0)*'各里加權風險人口'!N252/VLOOKUP($B$2:$B$457,'各區加權風險人口'!$C$2:$T$13,11,0)*5.5)</f>
        <v>10.88745473</v>
      </c>
      <c r="N252" s="5">
        <f>if(VLOOKUP($B$2:$B$457,'各區加權風險人口'!$C$2:$T$13,12,0)=0,0,VLOOKUP($B$2:$B$457,'依個案研判日_台北市'!$C$2:$T$13,12,0)*'各里加權風險人口'!O252/VLOOKUP($B$2:$B$457,'各區加權風險人口'!$C$2:$T$13,12,0)*5.5)</f>
        <v>14.43220744</v>
      </c>
      <c r="O252" s="5">
        <f>if(VLOOKUP($B$2:$B$457,'各區加權風險人口'!$C$2:$T$13,13,0)=0,0,VLOOKUP($B$2:$B$457,'依個案研判日_台北市'!$C$2:$T$13,13,0)*'各里加權風險人口'!P252/VLOOKUP($B$2:$B$457,'各區加權風險人口'!$C$2:$T$13,13,0)*5.5)</f>
        <v>12.7864294</v>
      </c>
      <c r="P252" s="5">
        <f>if(VLOOKUP($B$2:$B$457,'各區加權風險人口'!$C$2:$T$13,14,0)=0,0,VLOOKUP($B$2:$B$457,'依個案研判日_台北市'!$C$2:$T$13,14,0)*'各里加權風險人口'!Q252/VLOOKUP($B$2:$B$457,'各區加權風險人口'!$C$2:$T$13,14,0)*5.5)</f>
        <v>14.81200237</v>
      </c>
      <c r="Q252" s="5">
        <f>if(VLOOKUP($B$2:$B$457,'各區加權風險人口'!$C$2:$T$13,15,0)=0,0,VLOOKUP($B$2:$B$457,'依個案研判日_台北市'!$C$2:$T$13,15,0)*'各里加權風險人口'!R252/VLOOKUP($B$2:$B$457,'各區加權風險人口'!$C$2:$T$13,15,0)*5.5)</f>
        <v>9.874668246</v>
      </c>
      <c r="R252" s="5">
        <f>if(VLOOKUP($B$2:$B$457,'各區加權風險人口'!$C$2:$T$13,16,0)=0,0,VLOOKUP($B$2:$B$457,'依個案研判日_台北市'!$C$2:$T$13,16,0)*'各里加權風險人口'!S252/VLOOKUP($B$2:$B$457,'各區加權風險人口'!$C$2:$T$13,16,0)*5.5)</f>
        <v>10.5076598</v>
      </c>
      <c r="S252" s="5">
        <f>if(VLOOKUP($B$2:$B$457,'各區加權風險人口'!$C$2:$T$13,17,0)=0,0,VLOOKUP($B$2:$B$457,'依個案研判日_台北市'!$C$2:$T$13,17,0)*'各里加權風險人口'!T252/VLOOKUP($B$2:$B$457,'各區加權風險人口'!$C$2:$T$13,17,0)*5.5)</f>
        <v>5.317129056</v>
      </c>
      <c r="T252" s="5">
        <f>if(VLOOKUP($B$2:$B$457,'各區加權風險人口'!$C$2:$T$13,18,0)=0,0,VLOOKUP($B$2:$B$457,'依個案研判日_台北市'!$C$2:$T$13,18,0)*'各里加權風險人口'!U252/VLOOKUP($B$2:$B$457,'各區加權風險人口'!$C$2:$T$13,18,0)*5.5)</f>
        <v>2.405367906</v>
      </c>
    </row>
    <row r="253">
      <c r="A253" s="3">
        <v>6.3000070027E10</v>
      </c>
      <c r="B253" s="4" t="s">
        <v>234</v>
      </c>
      <c r="C253" s="4" t="s">
        <v>261</v>
      </c>
      <c r="D253" s="5">
        <f>if(VLOOKUP($B$2:$B$457,'各區加權風險人口'!$C$2:$T$13,2,0)=0,0,VLOOKUP($B$2:$B$457,'依個案研判日_台北市'!$C$2:$T$13,2,0)*'各里加權風險人口'!E253/VLOOKUP($B$2:$B$457,'各區加權風險人口'!$C$2:$T$13,2,0)*5.5)</f>
        <v>0</v>
      </c>
      <c r="E253" s="5">
        <f>if(VLOOKUP($B$2:$B$457,'各區加權風險人口'!$C$2:$T$13,3,0)=0,0,VLOOKUP($B$2:$B$457,'依個案研判日_台北市'!$C$2:$T$13,3,0)*'各里加權風險人口'!F253/VLOOKUP($B$2:$B$457,'各區加權風險人口'!$C$2:$T$13,3,0)*5.5)</f>
        <v>5.712854228</v>
      </c>
      <c r="F253" s="5">
        <f>if(VLOOKUP($B$2:$B$457,'各區加權風險人口'!$C$2:$T$13,4,0)=0,0,VLOOKUP($B$2:$B$457,'依個案研判日_台北市'!$C$2:$T$13,4,0)*'各里加權風險人口'!G253/VLOOKUP($B$2:$B$457,'各區加權風險人口'!$C$2:$T$13,4,0)*5.5)</f>
        <v>6.64768492</v>
      </c>
      <c r="G253" s="5">
        <f>if(VLOOKUP($B$2:$B$457,'各區加權風險人口'!$C$2:$T$13,5,0)=0,0,VLOOKUP($B$2:$B$457,'依個案研判日_台北市'!$C$2:$T$13,5,0)*'各里加權風險人口'!H253/VLOOKUP($B$2:$B$457,'各區加權風險人口'!$C$2:$T$13,5,0)*5.5)</f>
        <v>9.867657303</v>
      </c>
      <c r="H253" s="5">
        <f>if(VLOOKUP($B$2:$B$457,'各區加權風險人口'!$C$2:$T$13,6,0)=0,0,VLOOKUP($B$2:$B$457,'依個案研判日_台北市'!$C$2:$T$13,6,0)*'各里加權風險人口'!I253/VLOOKUP($B$2:$B$457,'各區加權風險人口'!$C$2:$T$13,6,0)*5.5)</f>
        <v>5.193503844</v>
      </c>
      <c r="I253" s="5">
        <f>if(VLOOKUP($B$2:$B$457,'各區加權風險人口'!$C$2:$T$13,7,0)=0,0,VLOOKUP($B$2:$B$457,'依個案研判日_台北市'!$C$2:$T$13,7,0)*'各里加權風險人口'!J253/VLOOKUP($B$2:$B$457,'各區加權風險人口'!$C$2:$T$13,7,0)*5.5)</f>
        <v>3.427712537</v>
      </c>
      <c r="J253" s="5">
        <f>if(VLOOKUP($B$2:$B$457,'各區加權風險人口'!$C$2:$T$13,8,0)=0,0,VLOOKUP($B$2:$B$457,'依個案研判日_台北市'!$C$2:$T$13,8,0)*'各里加權風險人口'!K253/VLOOKUP($B$2:$B$457,'各區加權風險人口'!$C$2:$T$13,8,0)*5.5)</f>
        <v>4.050932998</v>
      </c>
      <c r="K253" s="5">
        <f>if(VLOOKUP($B$2:$B$457,'各區加權風險人口'!$C$2:$T$13,9,0)=0,0,VLOOKUP($B$2:$B$457,'依個案研判日_台北市'!$C$2:$T$13,9,0)*'各里加權風險人口'!L253/VLOOKUP($B$2:$B$457,'各區加權風險人口'!$C$2:$T$13,9,0)*5.5)</f>
        <v>6.232204613</v>
      </c>
      <c r="L253" s="5">
        <f>if(VLOOKUP($B$2:$B$457,'各區加權風險人口'!$C$2:$T$13,10,0)=0,0,VLOOKUP($B$2:$B$457,'依個案研判日_台北市'!$C$2:$T$13,10,0)*'各里加權風險人口'!M253/VLOOKUP($B$2:$B$457,'各區加權風險人口'!$C$2:$T$13,10,0)*5.5)</f>
        <v>17.45017292</v>
      </c>
      <c r="M253" s="5">
        <f>if(VLOOKUP($B$2:$B$457,'各區加權風險人口'!$C$2:$T$13,11,0)=0,0,VLOOKUP($B$2:$B$457,'依個案研判日_台北市'!$C$2:$T$13,11,0)*'各里加權風險人口'!N253/VLOOKUP($B$2:$B$457,'各區加權風險人口'!$C$2:$T$13,11,0)*5.5)</f>
        <v>8.932826612</v>
      </c>
      <c r="N253" s="5">
        <f>if(VLOOKUP($B$2:$B$457,'各區加權風險人口'!$C$2:$T$13,12,0)=0,0,VLOOKUP($B$2:$B$457,'依個案研判日_台北市'!$C$2:$T$13,12,0)*'各里加權風險人口'!O253/VLOOKUP($B$2:$B$457,'各區加權風險人口'!$C$2:$T$13,12,0)*5.5)</f>
        <v>11.84118876</v>
      </c>
      <c r="O253" s="5">
        <f>if(VLOOKUP($B$2:$B$457,'各區加權風險人口'!$C$2:$T$13,13,0)=0,0,VLOOKUP($B$2:$B$457,'依個案研判日_台北市'!$C$2:$T$13,13,0)*'各里加權風險人口'!P253/VLOOKUP($B$2:$B$457,'各區加權風險人口'!$C$2:$T$13,13,0)*5.5)</f>
        <v>10.49087776</v>
      </c>
      <c r="P253" s="5">
        <f>if(VLOOKUP($B$2:$B$457,'各區加權風險人口'!$C$2:$T$13,14,0)=0,0,VLOOKUP($B$2:$B$457,'依個案研判日_台北市'!$C$2:$T$13,14,0)*'各里加權風險人口'!Q253/VLOOKUP($B$2:$B$457,'各區加權風險人口'!$C$2:$T$13,14,0)*5.5)</f>
        <v>12.15279899</v>
      </c>
      <c r="Q253" s="5">
        <f>if(VLOOKUP($B$2:$B$457,'各區加權風險人口'!$C$2:$T$13,15,0)=0,0,VLOOKUP($B$2:$B$457,'依個案研判日_台北市'!$C$2:$T$13,15,0)*'各里加權風險人口'!R253/VLOOKUP($B$2:$B$457,'各區加權風險人口'!$C$2:$T$13,15,0)*5.5)</f>
        <v>8.101865996</v>
      </c>
      <c r="R253" s="5">
        <f>if(VLOOKUP($B$2:$B$457,'各區加權風險人口'!$C$2:$T$13,16,0)=0,0,VLOOKUP($B$2:$B$457,'依個案研判日_台北市'!$C$2:$T$13,16,0)*'各里加權風險人口'!S253/VLOOKUP($B$2:$B$457,'各區加權風險人口'!$C$2:$T$13,16,0)*5.5)</f>
        <v>8.621216381</v>
      </c>
      <c r="S253" s="5">
        <f>if(VLOOKUP($B$2:$B$457,'各區加權風險人口'!$C$2:$T$13,17,0)=0,0,VLOOKUP($B$2:$B$457,'依個案研判日_台北市'!$C$2:$T$13,17,0)*'各里加權風險人口'!T253/VLOOKUP($B$2:$B$457,'各區加權風險人口'!$C$2:$T$13,17,0)*5.5)</f>
        <v>4.362543229</v>
      </c>
      <c r="T253" s="5">
        <f>if(VLOOKUP($B$2:$B$457,'各區加權風險人口'!$C$2:$T$13,18,0)=0,0,VLOOKUP($B$2:$B$457,'依個案研判日_台北市'!$C$2:$T$13,18,0)*'各里加權風險人口'!U253/VLOOKUP($B$2:$B$457,'各區加權風險人口'!$C$2:$T$13,18,0)*5.5)</f>
        <v>1.973531461</v>
      </c>
    </row>
    <row r="254">
      <c r="A254" s="3">
        <v>6.3000070028E10</v>
      </c>
      <c r="B254" s="4" t="s">
        <v>234</v>
      </c>
      <c r="C254" s="4" t="s">
        <v>262</v>
      </c>
      <c r="D254" s="5">
        <f>if(VLOOKUP($B$2:$B$457,'各區加權風險人口'!$C$2:$T$13,2,0)=0,0,VLOOKUP($B$2:$B$457,'依個案研判日_台北市'!$C$2:$T$13,2,0)*'各里加權風險人口'!E254/VLOOKUP($B$2:$B$457,'各區加權風險人口'!$C$2:$T$13,2,0)*5.5)</f>
        <v>0</v>
      </c>
      <c r="E254" s="5">
        <f>if(VLOOKUP($B$2:$B$457,'各區加權風險人口'!$C$2:$T$13,3,0)=0,0,VLOOKUP($B$2:$B$457,'依個案研判日_台北市'!$C$2:$T$13,3,0)*'各里加權風險人口'!F254/VLOOKUP($B$2:$B$457,'各區加權風險人口'!$C$2:$T$13,3,0)*5.5)</f>
        <v>7.472785416</v>
      </c>
      <c r="F254" s="5">
        <f>if(VLOOKUP($B$2:$B$457,'各區加權風險人口'!$C$2:$T$13,4,0)=0,0,VLOOKUP($B$2:$B$457,'依個案研判日_台北市'!$C$2:$T$13,4,0)*'各里加權風險人口'!G254/VLOOKUP($B$2:$B$457,'各區加權風險人口'!$C$2:$T$13,4,0)*5.5)</f>
        <v>8.695604848</v>
      </c>
      <c r="G254" s="5">
        <f>if(VLOOKUP($B$2:$B$457,'各區加權風險人口'!$C$2:$T$13,5,0)=0,0,VLOOKUP($B$2:$B$457,'依個案研判日_台北市'!$C$2:$T$13,5,0)*'各里加權風險人口'!H254/VLOOKUP($B$2:$B$457,'各區加權風險人口'!$C$2:$T$13,5,0)*5.5)</f>
        <v>12.90753845</v>
      </c>
      <c r="H254" s="5">
        <f>if(VLOOKUP($B$2:$B$457,'各區加權風險人口'!$C$2:$T$13,6,0)=0,0,VLOOKUP($B$2:$B$457,'依個案研判日_台北市'!$C$2:$T$13,6,0)*'各里加權風險人口'!I254/VLOOKUP($B$2:$B$457,'各區加權風險人口'!$C$2:$T$13,6,0)*5.5)</f>
        <v>6.793441287</v>
      </c>
      <c r="I254" s="5">
        <f>if(VLOOKUP($B$2:$B$457,'各區加權風險人口'!$C$2:$T$13,7,0)=0,0,VLOOKUP($B$2:$B$457,'依個案研判日_台北市'!$C$2:$T$13,7,0)*'各里加權風險人口'!J254/VLOOKUP($B$2:$B$457,'各區加權風險人口'!$C$2:$T$13,7,0)*5.5)</f>
        <v>4.48367125</v>
      </c>
      <c r="J254" s="5">
        <f>if(VLOOKUP($B$2:$B$457,'各區加權風險人口'!$C$2:$T$13,8,0)=0,0,VLOOKUP($B$2:$B$457,'依個案研判日_台北市'!$C$2:$T$13,8,0)*'各里加權風險人口'!K254/VLOOKUP($B$2:$B$457,'各區加權風險人口'!$C$2:$T$13,8,0)*5.5)</f>
        <v>5.298884204</v>
      </c>
      <c r="K254" s="5">
        <f>if(VLOOKUP($B$2:$B$457,'各區加權風險人口'!$C$2:$T$13,9,0)=0,0,VLOOKUP($B$2:$B$457,'依個案研判日_台北市'!$C$2:$T$13,9,0)*'各里加權風險人口'!L254/VLOOKUP($B$2:$B$457,'各區加權風險人口'!$C$2:$T$13,9,0)*5.5)</f>
        <v>8.152129545</v>
      </c>
      <c r="L254" s="5">
        <f>if(VLOOKUP($B$2:$B$457,'各區加權風險人口'!$C$2:$T$13,10,0)=0,0,VLOOKUP($B$2:$B$457,'依個案研判日_台北市'!$C$2:$T$13,10,0)*'各里加權風險人口'!M254/VLOOKUP($B$2:$B$457,'各區加權風險人口'!$C$2:$T$13,10,0)*5.5)</f>
        <v>22.82596273</v>
      </c>
      <c r="M254" s="5">
        <f>if(VLOOKUP($B$2:$B$457,'各區加權風險人口'!$C$2:$T$13,11,0)=0,0,VLOOKUP($B$2:$B$457,'依個案研判日_台北市'!$C$2:$T$13,11,0)*'各里加權風險人口'!N254/VLOOKUP($B$2:$B$457,'各區加權風險人口'!$C$2:$T$13,11,0)*5.5)</f>
        <v>11.68471901</v>
      </c>
      <c r="N254" s="5">
        <f>if(VLOOKUP($B$2:$B$457,'各區加權風險人口'!$C$2:$T$13,12,0)=0,0,VLOOKUP($B$2:$B$457,'依個案研判日_台北市'!$C$2:$T$13,12,0)*'各里加權風險人口'!O254/VLOOKUP($B$2:$B$457,'各區加權風險人口'!$C$2:$T$13,12,0)*5.5)</f>
        <v>15.48904613</v>
      </c>
      <c r="O254" s="5">
        <f>if(VLOOKUP($B$2:$B$457,'各區加權風險人口'!$C$2:$T$13,13,0)=0,0,VLOOKUP($B$2:$B$457,'依個案研判日_台北市'!$C$2:$T$13,13,0)*'各里加權風險人口'!P254/VLOOKUP($B$2:$B$457,'各區加權風險人口'!$C$2:$T$13,13,0)*5.5)</f>
        <v>13.7227514</v>
      </c>
      <c r="P254" s="5">
        <f>if(VLOOKUP($B$2:$B$457,'各區加權風險人口'!$C$2:$T$13,14,0)=0,0,VLOOKUP($B$2:$B$457,'依個案研判日_台北市'!$C$2:$T$13,14,0)*'各里加權風險人口'!Q254/VLOOKUP($B$2:$B$457,'各區加權風險人口'!$C$2:$T$13,14,0)*5.5)</f>
        <v>15.89665261</v>
      </c>
      <c r="Q254" s="5">
        <f>if(VLOOKUP($B$2:$B$457,'各區加權風險人口'!$C$2:$T$13,15,0)=0,0,VLOOKUP($B$2:$B$457,'依個案研判日_台北市'!$C$2:$T$13,15,0)*'各里加權風險人口'!R254/VLOOKUP($B$2:$B$457,'各區加權風險人口'!$C$2:$T$13,15,0)*5.5)</f>
        <v>10.59776841</v>
      </c>
      <c r="R254" s="5">
        <f>if(VLOOKUP($B$2:$B$457,'各區加權風險人口'!$C$2:$T$13,16,0)=0,0,VLOOKUP($B$2:$B$457,'依個案研判日_台北市'!$C$2:$T$13,16,0)*'各里加權風險人口'!S254/VLOOKUP($B$2:$B$457,'各區加權風險人口'!$C$2:$T$13,16,0)*5.5)</f>
        <v>11.27711254</v>
      </c>
      <c r="S254" s="5">
        <f>if(VLOOKUP($B$2:$B$457,'各區加權風險人口'!$C$2:$T$13,17,0)=0,0,VLOOKUP($B$2:$B$457,'依個案研判日_台北市'!$C$2:$T$13,17,0)*'各里加權風險人口'!T254/VLOOKUP($B$2:$B$457,'各區加權風險人口'!$C$2:$T$13,17,0)*5.5)</f>
        <v>5.706490681</v>
      </c>
      <c r="T254" s="5">
        <f>if(VLOOKUP($B$2:$B$457,'各區加權風險人口'!$C$2:$T$13,18,0)=0,0,VLOOKUP($B$2:$B$457,'依個案研判日_台北市'!$C$2:$T$13,18,0)*'各里加權風險人口'!U254/VLOOKUP($B$2:$B$457,'各區加權風險人口'!$C$2:$T$13,18,0)*5.5)</f>
        <v>2.581507689</v>
      </c>
    </row>
    <row r="255">
      <c r="A255" s="3">
        <v>6.3000070029E10</v>
      </c>
      <c r="B255" s="4" t="s">
        <v>234</v>
      </c>
      <c r="C255" s="4" t="s">
        <v>263</v>
      </c>
      <c r="D255" s="5">
        <f>if(VLOOKUP($B$2:$B$457,'各區加權風險人口'!$C$2:$T$13,2,0)=0,0,VLOOKUP($B$2:$B$457,'依個案研判日_台北市'!$C$2:$T$13,2,0)*'各里加權風險人口'!E255/VLOOKUP($B$2:$B$457,'各區加權風險人口'!$C$2:$T$13,2,0)*5.5)</f>
        <v>0</v>
      </c>
      <c r="E255" s="5">
        <f>if(VLOOKUP($B$2:$B$457,'各區加權風險人口'!$C$2:$T$13,3,0)=0,0,VLOOKUP($B$2:$B$457,'依個案研判日_台北市'!$C$2:$T$13,3,0)*'各里加權風險人口'!F255/VLOOKUP($B$2:$B$457,'各區加權風險人口'!$C$2:$T$13,3,0)*5.5)</f>
        <v>5.810833242</v>
      </c>
      <c r="F255" s="5">
        <f>if(VLOOKUP($B$2:$B$457,'各區加權風險人口'!$C$2:$T$13,4,0)=0,0,VLOOKUP($B$2:$B$457,'依個案研判日_台北市'!$C$2:$T$13,4,0)*'各里加權風險人口'!G255/VLOOKUP($B$2:$B$457,'各區加權風險人口'!$C$2:$T$13,4,0)*5.5)</f>
        <v>6.761696863</v>
      </c>
      <c r="G255" s="5">
        <f>if(VLOOKUP($B$2:$B$457,'各區加權風險人口'!$C$2:$T$13,5,0)=0,0,VLOOKUP($B$2:$B$457,'依個案研判日_台北市'!$C$2:$T$13,5,0)*'各里加權風險人口'!H255/VLOOKUP($B$2:$B$457,'各區加權風險人口'!$C$2:$T$13,5,0)*5.5)</f>
        <v>10.03689378</v>
      </c>
      <c r="H255" s="5">
        <f>if(VLOOKUP($B$2:$B$457,'各區加權風險人口'!$C$2:$T$13,6,0)=0,0,VLOOKUP($B$2:$B$457,'依個案研判日_台北市'!$C$2:$T$13,6,0)*'各里加權風險人口'!I255/VLOOKUP($B$2:$B$457,'各區加權風險人口'!$C$2:$T$13,6,0)*5.5)</f>
        <v>5.282575674</v>
      </c>
      <c r="I255" s="5">
        <f>if(VLOOKUP($B$2:$B$457,'各區加權風險人口'!$C$2:$T$13,7,0)=0,0,VLOOKUP($B$2:$B$457,'依個案研判日_台北市'!$C$2:$T$13,7,0)*'各里加權風險人口'!J255/VLOOKUP($B$2:$B$457,'各區加權風險人口'!$C$2:$T$13,7,0)*5.5)</f>
        <v>3.486499945</v>
      </c>
      <c r="J255" s="5">
        <f>if(VLOOKUP($B$2:$B$457,'各區加權風險人口'!$C$2:$T$13,8,0)=0,0,VLOOKUP($B$2:$B$457,'依個案研判日_台北市'!$C$2:$T$13,8,0)*'各里加權風險人口'!K255/VLOOKUP($B$2:$B$457,'各區加權風險人口'!$C$2:$T$13,8,0)*5.5)</f>
        <v>4.120409026</v>
      </c>
      <c r="K255" s="5">
        <f>if(VLOOKUP($B$2:$B$457,'各區加權風險人口'!$C$2:$T$13,9,0)=0,0,VLOOKUP($B$2:$B$457,'依個案研判日_台北市'!$C$2:$T$13,9,0)*'各里加權風險人口'!L255/VLOOKUP($B$2:$B$457,'各區加權風險人口'!$C$2:$T$13,9,0)*5.5)</f>
        <v>6.339090809</v>
      </c>
      <c r="L255" s="5">
        <f>if(VLOOKUP($B$2:$B$457,'各區加權風險人口'!$C$2:$T$13,10,0)=0,0,VLOOKUP($B$2:$B$457,'依個案研判日_台北市'!$C$2:$T$13,10,0)*'各里加權風險人口'!M255/VLOOKUP($B$2:$B$457,'各區加權風險人口'!$C$2:$T$13,10,0)*5.5)</f>
        <v>17.74945427</v>
      </c>
      <c r="M255" s="5">
        <f>if(VLOOKUP($B$2:$B$457,'各區加權風險人口'!$C$2:$T$13,11,0)=0,0,VLOOKUP($B$2:$B$457,'依個案研判日_台北市'!$C$2:$T$13,11,0)*'各里加權風險人口'!N255/VLOOKUP($B$2:$B$457,'各區加權風險人口'!$C$2:$T$13,11,0)*5.5)</f>
        <v>9.08603016</v>
      </c>
      <c r="N255" s="5">
        <f>if(VLOOKUP($B$2:$B$457,'各區加權風險人口'!$C$2:$T$13,12,0)=0,0,VLOOKUP($B$2:$B$457,'依個案研判日_台北市'!$C$2:$T$13,12,0)*'各里加權風險人口'!O255/VLOOKUP($B$2:$B$457,'各區加權風險人口'!$C$2:$T$13,12,0)*5.5)</f>
        <v>12.04427254</v>
      </c>
      <c r="O255" s="5">
        <f>if(VLOOKUP($B$2:$B$457,'各區加權風險人口'!$C$2:$T$13,13,0)=0,0,VLOOKUP($B$2:$B$457,'依個案研判日_台北市'!$C$2:$T$13,13,0)*'各里加權風險人口'!P255/VLOOKUP($B$2:$B$457,'各區加權風險人口'!$C$2:$T$13,13,0)*5.5)</f>
        <v>10.67080286</v>
      </c>
      <c r="P255" s="5">
        <f>if(VLOOKUP($B$2:$B$457,'各區加權風險人口'!$C$2:$T$13,14,0)=0,0,VLOOKUP($B$2:$B$457,'依個案研判日_台北市'!$C$2:$T$13,14,0)*'各里加權風險人口'!Q255/VLOOKUP($B$2:$B$457,'各區加權風險人口'!$C$2:$T$13,14,0)*5.5)</f>
        <v>12.36122708</v>
      </c>
      <c r="Q255" s="5">
        <f>if(VLOOKUP($B$2:$B$457,'各區加權風險人口'!$C$2:$T$13,15,0)=0,0,VLOOKUP($B$2:$B$457,'依個案研判日_台北市'!$C$2:$T$13,15,0)*'各里加權風險人口'!R255/VLOOKUP($B$2:$B$457,'各區加權風險人口'!$C$2:$T$13,15,0)*5.5)</f>
        <v>8.240818052</v>
      </c>
      <c r="R255" s="5">
        <f>if(VLOOKUP($B$2:$B$457,'各區加權風險人口'!$C$2:$T$13,16,0)=0,0,VLOOKUP($B$2:$B$457,'依個案研判日_台北市'!$C$2:$T$13,16,0)*'各里加權風險人口'!S255/VLOOKUP($B$2:$B$457,'各區加權風險人口'!$C$2:$T$13,16,0)*5.5)</f>
        <v>8.769075619</v>
      </c>
      <c r="S255" s="5">
        <f>if(VLOOKUP($B$2:$B$457,'各區加權風險人口'!$C$2:$T$13,17,0)=0,0,VLOOKUP($B$2:$B$457,'依個案研判日_台北市'!$C$2:$T$13,17,0)*'各里加權風險人口'!T255/VLOOKUP($B$2:$B$457,'各區加權風險人口'!$C$2:$T$13,17,0)*5.5)</f>
        <v>4.437363566</v>
      </c>
      <c r="T255" s="5">
        <f>if(VLOOKUP($B$2:$B$457,'各區加權風險人口'!$C$2:$T$13,18,0)=0,0,VLOOKUP($B$2:$B$457,'依個案研判日_台北市'!$C$2:$T$13,18,0)*'各里加權風險人口'!U255/VLOOKUP($B$2:$B$457,'各區加權風險人口'!$C$2:$T$13,18,0)*5.5)</f>
        <v>2.007378756</v>
      </c>
    </row>
    <row r="256">
      <c r="A256" s="3">
        <v>6.300007003E10</v>
      </c>
      <c r="B256" s="4" t="s">
        <v>234</v>
      </c>
      <c r="C256" s="4" t="s">
        <v>264</v>
      </c>
      <c r="D256" s="5">
        <f>if(VLOOKUP($B$2:$B$457,'各區加權風險人口'!$C$2:$T$13,2,0)=0,0,VLOOKUP($B$2:$B$457,'依個案研判日_台北市'!$C$2:$T$13,2,0)*'各里加權風險人口'!E256/VLOOKUP($B$2:$B$457,'各區加權風險人口'!$C$2:$T$13,2,0)*5.5)</f>
        <v>0</v>
      </c>
      <c r="E256" s="5">
        <f>if(VLOOKUP($B$2:$B$457,'各區加權風險人口'!$C$2:$T$13,3,0)=0,0,VLOOKUP($B$2:$B$457,'依個案研判日_台北市'!$C$2:$T$13,3,0)*'各里加權風險人口'!F256/VLOOKUP($B$2:$B$457,'各區加權風險人口'!$C$2:$T$13,3,0)*5.5)</f>
        <v>8.412719926</v>
      </c>
      <c r="F256" s="5">
        <f>if(VLOOKUP($B$2:$B$457,'各區加權風險人口'!$C$2:$T$13,4,0)=0,0,VLOOKUP($B$2:$B$457,'依個案研判日_台北市'!$C$2:$T$13,4,0)*'各里加權風險人口'!G256/VLOOKUP($B$2:$B$457,'各區加權風險人口'!$C$2:$T$13,4,0)*5.5)</f>
        <v>9.789346822</v>
      </c>
      <c r="G256" s="5">
        <f>if(VLOOKUP($B$2:$B$457,'各區加權風險人口'!$C$2:$T$13,5,0)=0,0,VLOOKUP($B$2:$B$457,'依個案研判日_台北市'!$C$2:$T$13,5,0)*'各里加權風險人口'!H256/VLOOKUP($B$2:$B$457,'各區加權風險人口'!$C$2:$T$13,5,0)*5.5)</f>
        <v>14.53106169</v>
      </c>
      <c r="H256" s="5">
        <f>if(VLOOKUP($B$2:$B$457,'各區加權風險人口'!$C$2:$T$13,6,0)=0,0,VLOOKUP($B$2:$B$457,'依個案研判日_台北市'!$C$2:$T$13,6,0)*'各里加權風險人口'!I256/VLOOKUP($B$2:$B$457,'各區加權風險人口'!$C$2:$T$13,6,0)*5.5)</f>
        <v>7.647927205</v>
      </c>
      <c r="I256" s="5">
        <f>if(VLOOKUP($B$2:$B$457,'各區加權風險人口'!$C$2:$T$13,7,0)=0,0,VLOOKUP($B$2:$B$457,'依個案研判日_台北市'!$C$2:$T$13,7,0)*'各里加權風險人口'!J256/VLOOKUP($B$2:$B$457,'各區加權風險人口'!$C$2:$T$13,7,0)*5.5)</f>
        <v>5.047631955</v>
      </c>
      <c r="J256" s="5">
        <f>if(VLOOKUP($B$2:$B$457,'各區加權風險人口'!$C$2:$T$13,8,0)=0,0,VLOOKUP($B$2:$B$457,'依個案研判日_台北市'!$C$2:$T$13,8,0)*'各里加權風險人口'!K256/VLOOKUP($B$2:$B$457,'各區加權風險人口'!$C$2:$T$13,8,0)*5.5)</f>
        <v>5.96538322</v>
      </c>
      <c r="K256" s="5">
        <f>if(VLOOKUP($B$2:$B$457,'各區加權風險人口'!$C$2:$T$13,9,0)=0,0,VLOOKUP($B$2:$B$457,'依個案研判日_台北市'!$C$2:$T$13,9,0)*'各里加權風險人口'!L256/VLOOKUP($B$2:$B$457,'各區加權風險人口'!$C$2:$T$13,9,0)*5.5)</f>
        <v>9.177512646</v>
      </c>
      <c r="L256" s="5">
        <f>if(VLOOKUP($B$2:$B$457,'各區加權風險人口'!$C$2:$T$13,10,0)=0,0,VLOOKUP($B$2:$B$457,'依個案研判日_台北市'!$C$2:$T$13,10,0)*'各里加權風險人口'!M256/VLOOKUP($B$2:$B$457,'各區加權風險人口'!$C$2:$T$13,10,0)*5.5)</f>
        <v>25.69703541</v>
      </c>
      <c r="M256" s="5">
        <f>if(VLOOKUP($B$2:$B$457,'各區加權風險人口'!$C$2:$T$13,11,0)=0,0,VLOOKUP($B$2:$B$457,'依個案研判日_台北市'!$C$2:$T$13,11,0)*'各里加權風險人口'!N256/VLOOKUP($B$2:$B$457,'各區加權風險人口'!$C$2:$T$13,11,0)*5.5)</f>
        <v>13.15443479</v>
      </c>
      <c r="N256" s="5">
        <f>if(VLOOKUP($B$2:$B$457,'各區加權風險人口'!$C$2:$T$13,12,0)=0,0,VLOOKUP($B$2:$B$457,'依個案研判日_台北市'!$C$2:$T$13,12,0)*'各里加權風險人口'!O256/VLOOKUP($B$2:$B$457,'各區加權風險人口'!$C$2:$T$13,12,0)*5.5)</f>
        <v>17.43727403</v>
      </c>
      <c r="O256" s="5">
        <f>if(VLOOKUP($B$2:$B$457,'各區加權風險人口'!$C$2:$T$13,13,0)=0,0,VLOOKUP($B$2:$B$457,'依個案研判日_台北市'!$C$2:$T$13,13,0)*'各里加權風險人口'!P256/VLOOKUP($B$2:$B$457,'各區加權風險人口'!$C$2:$T$13,13,0)*5.5)</f>
        <v>15.44881295</v>
      </c>
      <c r="P256" s="5">
        <f>if(VLOOKUP($B$2:$B$457,'各區加權風險人口'!$C$2:$T$13,14,0)=0,0,VLOOKUP($B$2:$B$457,'依個案研判日_台北市'!$C$2:$T$13,14,0)*'各里加權風險人口'!Q256/VLOOKUP($B$2:$B$457,'各區加權風險人口'!$C$2:$T$13,14,0)*5.5)</f>
        <v>17.89614966</v>
      </c>
      <c r="Q256" s="5">
        <f>if(VLOOKUP($B$2:$B$457,'各區加權風險人口'!$C$2:$T$13,15,0)=0,0,VLOOKUP($B$2:$B$457,'依個案研判日_台北市'!$C$2:$T$13,15,0)*'各里加權風險人口'!R256/VLOOKUP($B$2:$B$457,'各區加權風險人口'!$C$2:$T$13,15,0)*5.5)</f>
        <v>11.93076644</v>
      </c>
      <c r="R256" s="5">
        <f>if(VLOOKUP($B$2:$B$457,'各區加權風險人口'!$C$2:$T$13,16,0)=0,0,VLOOKUP($B$2:$B$457,'依個案研判日_台北市'!$C$2:$T$13,16,0)*'各里加權風險人口'!S256/VLOOKUP($B$2:$B$457,'各區加權風險人口'!$C$2:$T$13,16,0)*5.5)</f>
        <v>12.69555916</v>
      </c>
      <c r="S256" s="5">
        <f>if(VLOOKUP($B$2:$B$457,'各區加權風險人口'!$C$2:$T$13,17,0)=0,0,VLOOKUP($B$2:$B$457,'依個案研判日_台北市'!$C$2:$T$13,17,0)*'各里加權風險人口'!T256/VLOOKUP($B$2:$B$457,'各區加權風險人口'!$C$2:$T$13,17,0)*5.5)</f>
        <v>6.424258852</v>
      </c>
      <c r="T256" s="5">
        <f>if(VLOOKUP($B$2:$B$457,'各區加權風險人口'!$C$2:$T$13,18,0)=0,0,VLOOKUP($B$2:$B$457,'依個案研判日_台北市'!$C$2:$T$13,18,0)*'各里加權風險人口'!U256/VLOOKUP($B$2:$B$457,'各區加權風險人口'!$C$2:$T$13,18,0)*5.5)</f>
        <v>2.906212338</v>
      </c>
    </row>
    <row r="257">
      <c r="A257" s="3">
        <v>6.3000070031E10</v>
      </c>
      <c r="B257" s="4" t="s">
        <v>234</v>
      </c>
      <c r="C257" s="4" t="s">
        <v>265</v>
      </c>
      <c r="D257" s="5">
        <f>if(VLOOKUP($B$2:$B$457,'各區加權風險人口'!$C$2:$T$13,2,0)=0,0,VLOOKUP($B$2:$B$457,'依個案研判日_台北市'!$C$2:$T$13,2,0)*'各里加權風險人口'!E257/VLOOKUP($B$2:$B$457,'各區加權風險人口'!$C$2:$T$13,2,0)*5.5)</f>
        <v>0</v>
      </c>
      <c r="E257" s="5">
        <f>if(VLOOKUP($B$2:$B$457,'各區加權風險人口'!$C$2:$T$13,3,0)=0,0,VLOOKUP($B$2:$B$457,'依個案研判日_台北市'!$C$2:$T$13,3,0)*'各里加權風險人口'!F257/VLOOKUP($B$2:$B$457,'各區加權風險人口'!$C$2:$T$13,3,0)*5.5)</f>
        <v>6.973508285</v>
      </c>
      <c r="F257" s="5">
        <f>if(VLOOKUP($B$2:$B$457,'各區加權風險人口'!$C$2:$T$13,4,0)=0,0,VLOOKUP($B$2:$B$457,'依個案研判日_台北市'!$C$2:$T$13,4,0)*'各里加權風險人口'!G257/VLOOKUP($B$2:$B$457,'各區加權風險人口'!$C$2:$T$13,4,0)*5.5)</f>
        <v>8.114627822</v>
      </c>
      <c r="G257" s="5">
        <f>if(VLOOKUP($B$2:$B$457,'各區加權風險人口'!$C$2:$T$13,5,0)=0,0,VLOOKUP($B$2:$B$457,'依個案研判日_台北市'!$C$2:$T$13,5,0)*'各里加權風險人口'!H257/VLOOKUP($B$2:$B$457,'各區加權風險人口'!$C$2:$T$13,5,0)*5.5)</f>
        <v>12.04515067</v>
      </c>
      <c r="H257" s="5">
        <f>if(VLOOKUP($B$2:$B$457,'各區加權風險人口'!$C$2:$T$13,6,0)=0,0,VLOOKUP($B$2:$B$457,'依個案研判日_台北市'!$C$2:$T$13,6,0)*'各里加權風險人口'!I257/VLOOKUP($B$2:$B$457,'各區加權風險人口'!$C$2:$T$13,6,0)*5.5)</f>
        <v>6.339552986</v>
      </c>
      <c r="I257" s="5">
        <f>if(VLOOKUP($B$2:$B$457,'各區加權風險人口'!$C$2:$T$13,7,0)=0,0,VLOOKUP($B$2:$B$457,'依個案研判日_台北市'!$C$2:$T$13,7,0)*'各里加權風險人口'!J257/VLOOKUP($B$2:$B$457,'各區加權風險人口'!$C$2:$T$13,7,0)*5.5)</f>
        <v>4.184104971</v>
      </c>
      <c r="J257" s="5">
        <f>if(VLOOKUP($B$2:$B$457,'各區加權風險人口'!$C$2:$T$13,8,0)=0,0,VLOOKUP($B$2:$B$457,'依個案研判日_台北市'!$C$2:$T$13,8,0)*'各里加權風險人口'!K257/VLOOKUP($B$2:$B$457,'各區加權風險人口'!$C$2:$T$13,8,0)*5.5)</f>
        <v>4.944851329</v>
      </c>
      <c r="K257" s="5">
        <f>if(VLOOKUP($B$2:$B$457,'各區加權風險人口'!$C$2:$T$13,9,0)=0,0,VLOOKUP($B$2:$B$457,'依個案研判日_台北市'!$C$2:$T$13,9,0)*'各里加權風險人口'!L257/VLOOKUP($B$2:$B$457,'各區加權風險人口'!$C$2:$T$13,9,0)*5.5)</f>
        <v>7.607463584</v>
      </c>
      <c r="L257" s="5">
        <f>if(VLOOKUP($B$2:$B$457,'各區加權風險人口'!$C$2:$T$13,10,0)=0,0,VLOOKUP($B$2:$B$457,'依個案研判日_台北市'!$C$2:$T$13,10,0)*'各里加權風險人口'!M257/VLOOKUP($B$2:$B$457,'各區加權風險人口'!$C$2:$T$13,10,0)*5.5)</f>
        <v>21.30089803</v>
      </c>
      <c r="M257" s="5">
        <f>if(VLOOKUP($B$2:$B$457,'各區加權風險人口'!$C$2:$T$13,11,0)=0,0,VLOOKUP($B$2:$B$457,'依個案研判日_台北市'!$C$2:$T$13,11,0)*'各里加權風險人口'!N257/VLOOKUP($B$2:$B$457,'各區加權風險人口'!$C$2:$T$13,11,0)*5.5)</f>
        <v>10.90403114</v>
      </c>
      <c r="N257" s="5">
        <f>if(VLOOKUP($B$2:$B$457,'各區加權風險人口'!$C$2:$T$13,12,0)=0,0,VLOOKUP($B$2:$B$457,'依個案研判日_台北市'!$C$2:$T$13,12,0)*'各里加權風險人口'!O257/VLOOKUP($B$2:$B$457,'各區加權風險人口'!$C$2:$T$13,12,0)*5.5)</f>
        <v>14.45418081</v>
      </c>
      <c r="O257" s="5">
        <f>if(VLOOKUP($B$2:$B$457,'各區加權風險人口'!$C$2:$T$13,13,0)=0,0,VLOOKUP($B$2:$B$457,'依個案研判日_台北市'!$C$2:$T$13,13,0)*'各里加權風險人口'!P257/VLOOKUP($B$2:$B$457,'各區加權風險人口'!$C$2:$T$13,13,0)*5.5)</f>
        <v>12.80589703</v>
      </c>
      <c r="P257" s="5">
        <f>if(VLOOKUP($B$2:$B$457,'各區加權風險人口'!$C$2:$T$13,14,0)=0,0,VLOOKUP($B$2:$B$457,'依個案研判日_台北市'!$C$2:$T$13,14,0)*'各里加權風險人口'!Q257/VLOOKUP($B$2:$B$457,'各區加權風險人口'!$C$2:$T$13,14,0)*5.5)</f>
        <v>14.83455399</v>
      </c>
      <c r="Q257" s="5">
        <f>if(VLOOKUP($B$2:$B$457,'各區加權風險人口'!$C$2:$T$13,15,0)=0,0,VLOOKUP($B$2:$B$457,'依個案研判日_台北市'!$C$2:$T$13,15,0)*'各里加權風險人口'!R257/VLOOKUP($B$2:$B$457,'各區加權風險人口'!$C$2:$T$13,15,0)*5.5)</f>
        <v>9.889702659</v>
      </c>
      <c r="R257" s="5">
        <f>if(VLOOKUP($B$2:$B$457,'各區加權風險人口'!$C$2:$T$13,16,0)=0,0,VLOOKUP($B$2:$B$457,'依個案研判日_台北市'!$C$2:$T$13,16,0)*'各里加權風險人口'!S257/VLOOKUP($B$2:$B$457,'各區加權風險人口'!$C$2:$T$13,16,0)*5.5)</f>
        <v>10.52365796</v>
      </c>
      <c r="S257" s="5">
        <f>if(VLOOKUP($B$2:$B$457,'各區加權風險人口'!$C$2:$T$13,17,0)=0,0,VLOOKUP($B$2:$B$457,'依個案研判日_台北市'!$C$2:$T$13,17,0)*'各里加權風險人口'!T257/VLOOKUP($B$2:$B$457,'各區加權風險人口'!$C$2:$T$13,17,0)*5.5)</f>
        <v>5.325224508</v>
      </c>
      <c r="T257" s="5">
        <f>if(VLOOKUP($B$2:$B$457,'各區加權風險人口'!$C$2:$T$13,18,0)=0,0,VLOOKUP($B$2:$B$457,'依個案研判日_台北市'!$C$2:$T$13,18,0)*'各里加權風險人口'!U257/VLOOKUP($B$2:$B$457,'各區加權風險人口'!$C$2:$T$13,18,0)*5.5)</f>
        <v>2.409030135</v>
      </c>
    </row>
    <row r="258">
      <c r="A258" s="3">
        <v>6.3000070032E10</v>
      </c>
      <c r="B258" s="4" t="s">
        <v>234</v>
      </c>
      <c r="C258" s="4" t="s">
        <v>266</v>
      </c>
      <c r="D258" s="5">
        <f>if(VLOOKUP($B$2:$B$457,'各區加權風險人口'!$C$2:$T$13,2,0)=0,0,VLOOKUP($B$2:$B$457,'依個案研判日_台北市'!$C$2:$T$13,2,0)*'各里加權風險人口'!E258/VLOOKUP($B$2:$B$457,'各區加權風險人口'!$C$2:$T$13,2,0)*5.5)</f>
        <v>0</v>
      </c>
      <c r="E258" s="5">
        <f>if(VLOOKUP($B$2:$B$457,'各區加權風險人口'!$C$2:$T$13,3,0)=0,0,VLOOKUP($B$2:$B$457,'依個案研判日_台北市'!$C$2:$T$13,3,0)*'各里加權風險人口'!F258/VLOOKUP($B$2:$B$457,'各區加權風險人口'!$C$2:$T$13,3,0)*5.5)</f>
        <v>9.560429028</v>
      </c>
      <c r="F258" s="5">
        <f>if(VLOOKUP($B$2:$B$457,'各區加權風險人口'!$C$2:$T$13,4,0)=0,0,VLOOKUP($B$2:$B$457,'依個案研判日_台北市'!$C$2:$T$13,4,0)*'各里加權風險人口'!G258/VLOOKUP($B$2:$B$457,'各區加權風險人口'!$C$2:$T$13,4,0)*5.5)</f>
        <v>11.12486287</v>
      </c>
      <c r="G258" s="5">
        <f>if(VLOOKUP($B$2:$B$457,'各區加權風險人口'!$C$2:$T$13,5,0)=0,0,VLOOKUP($B$2:$B$457,'依個案研判日_台北市'!$C$2:$T$13,5,0)*'各里加權風險人口'!H258/VLOOKUP($B$2:$B$457,'各區加權風險人口'!$C$2:$T$13,5,0)*5.5)</f>
        <v>16.51346832</v>
      </c>
      <c r="H258" s="5">
        <f>if(VLOOKUP($B$2:$B$457,'各區加權風險人口'!$C$2:$T$13,6,0)=0,0,VLOOKUP($B$2:$B$457,'依個案研判日_台北市'!$C$2:$T$13,6,0)*'各里加權風險人口'!I258/VLOOKUP($B$2:$B$457,'各區加權風險人口'!$C$2:$T$13,6,0)*5.5)</f>
        <v>8.691299116</v>
      </c>
      <c r="I258" s="5">
        <f>if(VLOOKUP($B$2:$B$457,'各區加權風險人口'!$C$2:$T$13,7,0)=0,0,VLOOKUP($B$2:$B$457,'依個案研判日_台北市'!$C$2:$T$13,7,0)*'各里加權風險人口'!J258/VLOOKUP($B$2:$B$457,'各區加權風險人口'!$C$2:$T$13,7,0)*5.5)</f>
        <v>5.736257417</v>
      </c>
      <c r="J258" s="5">
        <f>if(VLOOKUP($B$2:$B$457,'各區加權風險人口'!$C$2:$T$13,8,0)=0,0,VLOOKUP($B$2:$B$457,'依個案研判日_台北市'!$C$2:$T$13,8,0)*'各里加權風險人口'!K258/VLOOKUP($B$2:$B$457,'各區加權風險人口'!$C$2:$T$13,8,0)*5.5)</f>
        <v>6.779213311</v>
      </c>
      <c r="K258" s="5">
        <f>if(VLOOKUP($B$2:$B$457,'各區加權風險人口'!$C$2:$T$13,9,0)=0,0,VLOOKUP($B$2:$B$457,'依個案研判日_台北市'!$C$2:$T$13,9,0)*'各里加權風險人口'!L258/VLOOKUP($B$2:$B$457,'各區加權風險人口'!$C$2:$T$13,9,0)*5.5)</f>
        <v>10.42955894</v>
      </c>
      <c r="L258" s="5">
        <f>if(VLOOKUP($B$2:$B$457,'各區加權風險人口'!$C$2:$T$13,10,0)=0,0,VLOOKUP($B$2:$B$457,'依個案研判日_台北市'!$C$2:$T$13,10,0)*'各里加權風險人口'!M258/VLOOKUP($B$2:$B$457,'各區加權風險人口'!$C$2:$T$13,10,0)*5.5)</f>
        <v>29.20276503</v>
      </c>
      <c r="M258" s="5">
        <f>if(VLOOKUP($B$2:$B$457,'各區加權風險人口'!$C$2:$T$13,11,0)=0,0,VLOOKUP($B$2:$B$457,'依個案研判日_台北市'!$C$2:$T$13,11,0)*'各里加權風險人口'!N258/VLOOKUP($B$2:$B$457,'各區加權風險人口'!$C$2:$T$13,11,0)*5.5)</f>
        <v>14.94903448</v>
      </c>
      <c r="N258" s="5">
        <f>if(VLOOKUP($B$2:$B$457,'各區加權風險人口'!$C$2:$T$13,12,0)=0,0,VLOOKUP($B$2:$B$457,'依個案研判日_台北市'!$C$2:$T$13,12,0)*'各里加權風險人口'!O258/VLOOKUP($B$2:$B$457,'各區加權風險人口'!$C$2:$T$13,12,0)*5.5)</f>
        <v>19.81616198</v>
      </c>
      <c r="O258" s="5">
        <f>if(VLOOKUP($B$2:$B$457,'各區加權風險人口'!$C$2:$T$13,13,0)=0,0,VLOOKUP($B$2:$B$457,'依個案研判日_台北市'!$C$2:$T$13,13,0)*'各里加權風險人口'!P258/VLOOKUP($B$2:$B$457,'各區加權風險人口'!$C$2:$T$13,13,0)*5.5)</f>
        <v>17.55642421</v>
      </c>
      <c r="P258" s="5">
        <f>if(VLOOKUP($B$2:$B$457,'各區加權風險人口'!$C$2:$T$13,14,0)=0,0,VLOOKUP($B$2:$B$457,'依個案研判日_台北市'!$C$2:$T$13,14,0)*'各里加權風險人口'!Q258/VLOOKUP($B$2:$B$457,'各區加權風險人口'!$C$2:$T$13,14,0)*5.5)</f>
        <v>20.33763993</v>
      </c>
      <c r="Q258" s="5">
        <f>if(VLOOKUP($B$2:$B$457,'各區加權風險人口'!$C$2:$T$13,15,0)=0,0,VLOOKUP($B$2:$B$457,'依個案研判日_台北市'!$C$2:$T$13,15,0)*'各里加權風險人口'!R258/VLOOKUP($B$2:$B$457,'各區加權風險人口'!$C$2:$T$13,15,0)*5.5)</f>
        <v>13.55842662</v>
      </c>
      <c r="R258" s="5">
        <f>if(VLOOKUP($B$2:$B$457,'各區加權風險人口'!$C$2:$T$13,16,0)=0,0,VLOOKUP($B$2:$B$457,'依個案研判日_台北市'!$C$2:$T$13,16,0)*'各里加權風險人口'!S258/VLOOKUP($B$2:$B$457,'各區加權風險人口'!$C$2:$T$13,16,0)*5.5)</f>
        <v>14.42755653</v>
      </c>
      <c r="S258" s="5">
        <f>if(VLOOKUP($B$2:$B$457,'各區加權風險人口'!$C$2:$T$13,17,0)=0,0,VLOOKUP($B$2:$B$457,'依個案研判日_台北市'!$C$2:$T$13,17,0)*'各里加權風險人口'!T258/VLOOKUP($B$2:$B$457,'各區加權風險人口'!$C$2:$T$13,17,0)*5.5)</f>
        <v>7.300691258</v>
      </c>
      <c r="T258" s="5">
        <f>if(VLOOKUP($B$2:$B$457,'各區加權風險人口'!$C$2:$T$13,18,0)=0,0,VLOOKUP($B$2:$B$457,'依個案研判日_台北市'!$C$2:$T$13,18,0)*'各里加權風險人口'!U258/VLOOKUP($B$2:$B$457,'各區加權風險人口'!$C$2:$T$13,18,0)*5.5)</f>
        <v>3.302693664</v>
      </c>
    </row>
    <row r="259">
      <c r="A259" s="3">
        <v>6.3000070033E10</v>
      </c>
      <c r="B259" s="4" t="s">
        <v>234</v>
      </c>
      <c r="C259" s="4" t="s">
        <v>267</v>
      </c>
      <c r="D259" s="5">
        <f>if(VLOOKUP($B$2:$B$457,'各區加權風險人口'!$C$2:$T$13,2,0)=0,0,VLOOKUP($B$2:$B$457,'依個案研判日_台北市'!$C$2:$T$13,2,0)*'各里加權風險人口'!E259/VLOOKUP($B$2:$B$457,'各區加權風險人口'!$C$2:$T$13,2,0)*5.5)</f>
        <v>0</v>
      </c>
      <c r="E259" s="5">
        <f>if(VLOOKUP($B$2:$B$457,'各區加權風險人口'!$C$2:$T$13,3,0)=0,0,VLOOKUP($B$2:$B$457,'依個案研判日_台北市'!$C$2:$T$13,3,0)*'各里加權風險人口'!F259/VLOOKUP($B$2:$B$457,'各區加權風險人口'!$C$2:$T$13,3,0)*5.5)</f>
        <v>9.781558298</v>
      </c>
      <c r="F259" s="5">
        <f>if(VLOOKUP($B$2:$B$457,'各區加權風險人口'!$C$2:$T$13,4,0)=0,0,VLOOKUP($B$2:$B$457,'依個案研判日_台北市'!$C$2:$T$13,4,0)*'各里加權風險人口'!G259/VLOOKUP($B$2:$B$457,'各區加權風險人口'!$C$2:$T$13,4,0)*5.5)</f>
        <v>11.38217693</v>
      </c>
      <c r="G259" s="5">
        <f>if(VLOOKUP($B$2:$B$457,'各區加權風險人口'!$C$2:$T$13,5,0)=0,0,VLOOKUP($B$2:$B$457,'依個案研判日_台北市'!$C$2:$T$13,5,0)*'各里加權風險人口'!H259/VLOOKUP($B$2:$B$457,'各區加權風險人口'!$C$2:$T$13,5,0)*5.5)</f>
        <v>16.89541888</v>
      </c>
      <c r="H259" s="5">
        <f>if(VLOOKUP($B$2:$B$457,'各區加權風險人口'!$C$2:$T$13,6,0)=0,0,VLOOKUP($B$2:$B$457,'依個案研判日_台北市'!$C$2:$T$13,6,0)*'各里加權風險人口'!I259/VLOOKUP($B$2:$B$457,'各區加權風險人口'!$C$2:$T$13,6,0)*5.5)</f>
        <v>8.892325725</v>
      </c>
      <c r="I259" s="5">
        <f>if(VLOOKUP($B$2:$B$457,'各區加權風險人口'!$C$2:$T$13,7,0)=0,0,VLOOKUP($B$2:$B$457,'依個案研判日_台北市'!$C$2:$T$13,7,0)*'各里加權風險人口'!J259/VLOOKUP($B$2:$B$457,'各區加權風險人口'!$C$2:$T$13,7,0)*5.5)</f>
        <v>5.868934979</v>
      </c>
      <c r="J259" s="5">
        <f>if(VLOOKUP($B$2:$B$457,'各區加權風險人口'!$C$2:$T$13,8,0)=0,0,VLOOKUP($B$2:$B$457,'依個案研判日_台北市'!$C$2:$T$13,8,0)*'各里加權風險人口'!K259/VLOOKUP($B$2:$B$457,'各區加權風險人口'!$C$2:$T$13,8,0)*5.5)</f>
        <v>6.936014066</v>
      </c>
      <c r="K259" s="5">
        <f>if(VLOOKUP($B$2:$B$457,'各區加權風險人口'!$C$2:$T$13,9,0)=0,0,VLOOKUP($B$2:$B$457,'依個案研判日_台北市'!$C$2:$T$13,9,0)*'各里加權風險人口'!L259/VLOOKUP($B$2:$B$457,'各區加權風險人口'!$C$2:$T$13,9,0)*5.5)</f>
        <v>10.67079087</v>
      </c>
      <c r="L259" s="5">
        <f>if(VLOOKUP($B$2:$B$457,'各區加權風險人口'!$C$2:$T$13,10,0)=0,0,VLOOKUP($B$2:$B$457,'依個案研判日_台北市'!$C$2:$T$13,10,0)*'各里加權風險人口'!M259/VLOOKUP($B$2:$B$457,'各區加權風險人口'!$C$2:$T$13,10,0)*5.5)</f>
        <v>29.87821444</v>
      </c>
      <c r="M259" s="5">
        <f>if(VLOOKUP($B$2:$B$457,'各區加權風險人口'!$C$2:$T$13,11,0)=0,0,VLOOKUP($B$2:$B$457,'依個案研判日_台北市'!$C$2:$T$13,11,0)*'各里加權風險人口'!N259/VLOOKUP($B$2:$B$457,'各區加權風險人口'!$C$2:$T$13,11,0)*5.5)</f>
        <v>15.29480025</v>
      </c>
      <c r="N259" s="5">
        <f>if(VLOOKUP($B$2:$B$457,'各區加權風險人口'!$C$2:$T$13,12,0)=0,0,VLOOKUP($B$2:$B$457,'依個案研判日_台北市'!$C$2:$T$13,12,0)*'各里加權風險人口'!O259/VLOOKUP($B$2:$B$457,'各區加權風險人口'!$C$2:$T$13,12,0)*5.5)</f>
        <v>20.27450265</v>
      </c>
      <c r="O259" s="5">
        <f>if(VLOOKUP($B$2:$B$457,'各區加權風險人口'!$C$2:$T$13,13,0)=0,0,VLOOKUP($B$2:$B$457,'依個案研判日_台北市'!$C$2:$T$13,13,0)*'各里加權風險人口'!P259/VLOOKUP($B$2:$B$457,'各區加權風險人口'!$C$2:$T$13,13,0)*5.5)</f>
        <v>17.96249797</v>
      </c>
      <c r="P259" s="5">
        <f>if(VLOOKUP($B$2:$B$457,'各區加權風險人口'!$C$2:$T$13,14,0)=0,0,VLOOKUP($B$2:$B$457,'依個案研判日_台北市'!$C$2:$T$13,14,0)*'各里加權風險人口'!Q259/VLOOKUP($B$2:$B$457,'各區加權風險人口'!$C$2:$T$13,14,0)*5.5)</f>
        <v>20.8080422</v>
      </c>
      <c r="Q259" s="5">
        <f>if(VLOOKUP($B$2:$B$457,'各區加權風險人口'!$C$2:$T$13,15,0)=0,0,VLOOKUP($B$2:$B$457,'依個案研判日_台北市'!$C$2:$T$13,15,0)*'各里加權風險人口'!R259/VLOOKUP($B$2:$B$457,'各區加權風險人口'!$C$2:$T$13,15,0)*5.5)</f>
        <v>13.87202813</v>
      </c>
      <c r="R259" s="5">
        <f>if(VLOOKUP($B$2:$B$457,'各區加權風險人口'!$C$2:$T$13,16,0)=0,0,VLOOKUP($B$2:$B$457,'依個案研判日_台北市'!$C$2:$T$13,16,0)*'各里加權風險人口'!S259/VLOOKUP($B$2:$B$457,'各區加權風險人口'!$C$2:$T$13,16,0)*5.5)</f>
        <v>14.7612607</v>
      </c>
      <c r="S259" s="5">
        <f>if(VLOOKUP($B$2:$B$457,'各區加權風險人口'!$C$2:$T$13,17,0)=0,0,VLOOKUP($B$2:$B$457,'依個案研判日_台北市'!$C$2:$T$13,17,0)*'各里加權風險人口'!T259/VLOOKUP($B$2:$B$457,'各區加權風險人口'!$C$2:$T$13,17,0)*5.5)</f>
        <v>7.469553609</v>
      </c>
      <c r="T259" s="5">
        <f>if(VLOOKUP($B$2:$B$457,'各區加權風險人口'!$C$2:$T$13,18,0)=0,0,VLOOKUP($B$2:$B$457,'依個案研判日_台北市'!$C$2:$T$13,18,0)*'各里加權風險人口'!U259/VLOOKUP($B$2:$B$457,'各區加權風險人口'!$C$2:$T$13,18,0)*5.5)</f>
        <v>3.379083776</v>
      </c>
    </row>
    <row r="260">
      <c r="A260" s="3">
        <v>6.3000070034E10</v>
      </c>
      <c r="B260" s="4" t="s">
        <v>234</v>
      </c>
      <c r="C260" s="4" t="s">
        <v>268</v>
      </c>
      <c r="D260" s="5">
        <f>if(VLOOKUP($B$2:$B$457,'各區加權風險人口'!$C$2:$T$13,2,0)=0,0,VLOOKUP($B$2:$B$457,'依個案研判日_台北市'!$C$2:$T$13,2,0)*'各里加權風險人口'!E260/VLOOKUP($B$2:$B$457,'各區加權風險人口'!$C$2:$T$13,2,0)*5.5)</f>
        <v>0</v>
      </c>
      <c r="E260" s="5">
        <f>if(VLOOKUP($B$2:$B$457,'各區加權風險人口'!$C$2:$T$13,3,0)=0,0,VLOOKUP($B$2:$B$457,'依個案研判日_台北市'!$C$2:$T$13,3,0)*'各里加權風險人口'!F260/VLOOKUP($B$2:$B$457,'各區加權風險人口'!$C$2:$T$13,3,0)*5.5)</f>
        <v>8.0448508</v>
      </c>
      <c r="F260" s="5">
        <f>if(VLOOKUP($B$2:$B$457,'各區加權風險人口'!$C$2:$T$13,4,0)=0,0,VLOOKUP($B$2:$B$457,'依個案研判日_台北市'!$C$2:$T$13,4,0)*'各里加權風險人口'!G260/VLOOKUP($B$2:$B$457,'各區加權風險人口'!$C$2:$T$13,4,0)*5.5)</f>
        <v>9.361280931</v>
      </c>
      <c r="G260" s="5">
        <f>if(VLOOKUP($B$2:$B$457,'各區加權風險人口'!$C$2:$T$13,5,0)=0,0,VLOOKUP($B$2:$B$457,'依個案研判日_台北市'!$C$2:$T$13,5,0)*'各里加權風險人口'!H260/VLOOKUP($B$2:$B$457,'各區加權風險人口'!$C$2:$T$13,5,0)*5.5)</f>
        <v>13.89565138</v>
      </c>
      <c r="H260" s="5">
        <f>if(VLOOKUP($B$2:$B$457,'各區加權風險人口'!$C$2:$T$13,6,0)=0,0,VLOOKUP($B$2:$B$457,'依個案研判日_台北市'!$C$2:$T$13,6,0)*'各里加權風險人口'!I260/VLOOKUP($B$2:$B$457,'各區加權風險人口'!$C$2:$T$13,6,0)*5.5)</f>
        <v>7.313500727</v>
      </c>
      <c r="I260" s="5">
        <f>if(VLOOKUP($B$2:$B$457,'各區加權風險人口'!$C$2:$T$13,7,0)=0,0,VLOOKUP($B$2:$B$457,'依個案研判日_台北市'!$C$2:$T$13,7,0)*'各里加權風險人口'!J260/VLOOKUP($B$2:$B$457,'各區加權風險人口'!$C$2:$T$13,7,0)*5.5)</f>
        <v>4.82691048</v>
      </c>
      <c r="J260" s="5">
        <f>if(VLOOKUP($B$2:$B$457,'各區加權風險人口'!$C$2:$T$13,8,0)=0,0,VLOOKUP($B$2:$B$457,'依個案研判日_台北市'!$C$2:$T$13,8,0)*'各里加權風險人口'!K260/VLOOKUP($B$2:$B$457,'各區加權風險人口'!$C$2:$T$13,8,0)*5.5)</f>
        <v>5.704530567</v>
      </c>
      <c r="K260" s="5">
        <f>if(VLOOKUP($B$2:$B$457,'各區加權風險人口'!$C$2:$T$13,9,0)=0,0,VLOOKUP($B$2:$B$457,'依個案研判日_台北市'!$C$2:$T$13,9,0)*'各里加權風險人口'!L260/VLOOKUP($B$2:$B$457,'各區加權風險人口'!$C$2:$T$13,9,0)*5.5)</f>
        <v>8.776200873</v>
      </c>
      <c r="L260" s="5">
        <f>if(VLOOKUP($B$2:$B$457,'各區加權風險人口'!$C$2:$T$13,10,0)=0,0,VLOOKUP($B$2:$B$457,'依個案研判日_台北市'!$C$2:$T$13,10,0)*'各里加權風險人口'!M260/VLOOKUP($B$2:$B$457,'各區加權風險人口'!$C$2:$T$13,10,0)*5.5)</f>
        <v>24.57336244</v>
      </c>
      <c r="M260" s="5">
        <f>if(VLOOKUP($B$2:$B$457,'各區加權風險人口'!$C$2:$T$13,11,0)=0,0,VLOOKUP($B$2:$B$457,'依個案研判日_台北市'!$C$2:$T$13,11,0)*'各里加權風險人口'!N260/VLOOKUP($B$2:$B$457,'各區加權風險人口'!$C$2:$T$13,11,0)*5.5)</f>
        <v>12.57922125</v>
      </c>
      <c r="N260" s="5">
        <f>if(VLOOKUP($B$2:$B$457,'各區加權風險人口'!$C$2:$T$13,12,0)=0,0,VLOOKUP($B$2:$B$457,'依個案研判日_台北市'!$C$2:$T$13,12,0)*'各里加權風險人口'!O260/VLOOKUP($B$2:$B$457,'各區加權風險人口'!$C$2:$T$13,12,0)*5.5)</f>
        <v>16.67478166</v>
      </c>
      <c r="O260" s="5">
        <f>if(VLOOKUP($B$2:$B$457,'各區加權風險人口'!$C$2:$T$13,13,0)=0,0,VLOOKUP($B$2:$B$457,'依個案研判日_台北市'!$C$2:$T$13,13,0)*'各里加權風險人口'!P260/VLOOKUP($B$2:$B$457,'各區加權風險人口'!$C$2:$T$13,13,0)*5.5)</f>
        <v>14.77327147</v>
      </c>
      <c r="P260" s="5">
        <f>if(VLOOKUP($B$2:$B$457,'各區加權風險人口'!$C$2:$T$13,14,0)=0,0,VLOOKUP($B$2:$B$457,'依個案研判日_台北市'!$C$2:$T$13,14,0)*'各里加權風險人口'!Q260/VLOOKUP($B$2:$B$457,'各區加權風險人口'!$C$2:$T$13,14,0)*5.5)</f>
        <v>17.1135917</v>
      </c>
      <c r="Q260" s="5">
        <f>if(VLOOKUP($B$2:$B$457,'各區加權風險人口'!$C$2:$T$13,15,0)=0,0,VLOOKUP($B$2:$B$457,'依個案研判日_台北市'!$C$2:$T$13,15,0)*'各里加權風險人口'!R260/VLOOKUP($B$2:$B$457,'各區加權風險人口'!$C$2:$T$13,15,0)*5.5)</f>
        <v>11.40906113</v>
      </c>
      <c r="R260" s="5">
        <f>if(VLOOKUP($B$2:$B$457,'各區加權風險人口'!$C$2:$T$13,16,0)=0,0,VLOOKUP($B$2:$B$457,'依個案研判日_台北市'!$C$2:$T$13,16,0)*'各里加權風險人口'!S260/VLOOKUP($B$2:$B$457,'各區加權風險人口'!$C$2:$T$13,16,0)*5.5)</f>
        <v>12.14041121</v>
      </c>
      <c r="S260" s="5">
        <f>if(VLOOKUP($B$2:$B$457,'各區加權風險人口'!$C$2:$T$13,17,0)=0,0,VLOOKUP($B$2:$B$457,'依個案研判日_台北市'!$C$2:$T$13,17,0)*'各里加權風險人口'!T260/VLOOKUP($B$2:$B$457,'各區加權風險人口'!$C$2:$T$13,17,0)*5.5)</f>
        <v>6.143340611</v>
      </c>
      <c r="T260" s="5">
        <f>if(VLOOKUP($B$2:$B$457,'各區加權風險人口'!$C$2:$T$13,18,0)=0,0,VLOOKUP($B$2:$B$457,'依個案研判日_台北市'!$C$2:$T$13,18,0)*'各里加權風險人口'!U260/VLOOKUP($B$2:$B$457,'各區加權風險人口'!$C$2:$T$13,18,0)*5.5)</f>
        <v>2.779130276</v>
      </c>
    </row>
    <row r="261">
      <c r="A261" s="3">
        <v>6.3000070035E10</v>
      </c>
      <c r="B261" s="4" t="s">
        <v>234</v>
      </c>
      <c r="C261" s="4" t="s">
        <v>269</v>
      </c>
      <c r="D261" s="5">
        <f>if(VLOOKUP($B$2:$B$457,'各區加權風險人口'!$C$2:$T$13,2,0)=0,0,VLOOKUP($B$2:$B$457,'依個案研判日_台北市'!$C$2:$T$13,2,0)*'各里加權風險人口'!E261/VLOOKUP($B$2:$B$457,'各區加權風險人口'!$C$2:$T$13,2,0)*5.5)</f>
        <v>0</v>
      </c>
      <c r="E261" s="5">
        <f>if(VLOOKUP($B$2:$B$457,'各區加權風險人口'!$C$2:$T$13,3,0)=0,0,VLOOKUP($B$2:$B$457,'依個案研判日_台北市'!$C$2:$T$13,3,0)*'各里加權風險人口'!F261/VLOOKUP($B$2:$B$457,'各區加權風險人口'!$C$2:$T$13,3,0)*5.5)</f>
        <v>5.910644766</v>
      </c>
      <c r="F261" s="5">
        <f>if(VLOOKUP($B$2:$B$457,'各區加權風險人口'!$C$2:$T$13,4,0)=0,0,VLOOKUP($B$2:$B$457,'依個案研判日_台北市'!$C$2:$T$13,4,0)*'各里加權風險人口'!G261/VLOOKUP($B$2:$B$457,'各區加權風險人口'!$C$2:$T$13,4,0)*5.5)</f>
        <v>6.877841182</v>
      </c>
      <c r="G261" s="5">
        <f>if(VLOOKUP($B$2:$B$457,'各區加權風險人口'!$C$2:$T$13,5,0)=0,0,VLOOKUP($B$2:$B$457,'依個案研判日_台北市'!$C$2:$T$13,5,0)*'各里加權風險人口'!H261/VLOOKUP($B$2:$B$457,'各區加權風險人口'!$C$2:$T$13,5,0)*5.5)</f>
        <v>10.2092955</v>
      </c>
      <c r="H261" s="5">
        <f>if(VLOOKUP($B$2:$B$457,'各區加權風險人口'!$C$2:$T$13,6,0)=0,0,VLOOKUP($B$2:$B$457,'依個案研判日_台北市'!$C$2:$T$13,6,0)*'各里加權風險人口'!I261/VLOOKUP($B$2:$B$457,'各區加權風險人口'!$C$2:$T$13,6,0)*5.5)</f>
        <v>5.373313423</v>
      </c>
      <c r="I261" s="5">
        <f>if(VLOOKUP($B$2:$B$457,'各區加權風險人口'!$C$2:$T$13,7,0)=0,0,VLOOKUP($B$2:$B$457,'依個案研判日_台北市'!$C$2:$T$13,7,0)*'各里加權風險人口'!J261/VLOOKUP($B$2:$B$457,'各區加權風險人口'!$C$2:$T$13,7,0)*5.5)</f>
        <v>3.546386859</v>
      </c>
      <c r="J261" s="5">
        <f>if(VLOOKUP($B$2:$B$457,'各區加權風險人口'!$C$2:$T$13,8,0)=0,0,VLOOKUP($B$2:$B$457,'依個案研判日_台北市'!$C$2:$T$13,8,0)*'各里加權風險人口'!K261/VLOOKUP($B$2:$B$457,'各區加權風險人口'!$C$2:$T$13,8,0)*5.5)</f>
        <v>4.19118447</v>
      </c>
      <c r="K261" s="5">
        <f>if(VLOOKUP($B$2:$B$457,'各區加權風險人口'!$C$2:$T$13,9,0)=0,0,VLOOKUP($B$2:$B$457,'依個案研判日_台北市'!$C$2:$T$13,9,0)*'各里加權風險人口'!L261/VLOOKUP($B$2:$B$457,'各區加權風險人口'!$C$2:$T$13,9,0)*5.5)</f>
        <v>6.447976108</v>
      </c>
      <c r="L261" s="5">
        <f>if(VLOOKUP($B$2:$B$457,'各區加權風險人口'!$C$2:$T$13,10,0)=0,0,VLOOKUP($B$2:$B$457,'依個案研判日_台北市'!$C$2:$T$13,10,0)*'各里加權風險人口'!M261/VLOOKUP($B$2:$B$457,'各區加權風險人口'!$C$2:$T$13,10,0)*5.5)</f>
        <v>18.0543331</v>
      </c>
      <c r="M261" s="5">
        <f>if(VLOOKUP($B$2:$B$457,'各區加權風險人口'!$C$2:$T$13,11,0)=0,0,VLOOKUP($B$2:$B$457,'依個案研判日_台北市'!$C$2:$T$13,11,0)*'各里加權風險人口'!N261/VLOOKUP($B$2:$B$457,'各區加權風險人口'!$C$2:$T$13,11,0)*5.5)</f>
        <v>9.242099088</v>
      </c>
      <c r="N261" s="5">
        <f>if(VLOOKUP($B$2:$B$457,'各區加權風險人口'!$C$2:$T$13,12,0)=0,0,VLOOKUP($B$2:$B$457,'依個案研判日_台北市'!$C$2:$T$13,12,0)*'各里加權風險人口'!O261/VLOOKUP($B$2:$B$457,'各區加權風險人口'!$C$2:$T$13,12,0)*5.5)</f>
        <v>12.25115461</v>
      </c>
      <c r="O261" s="5">
        <f>if(VLOOKUP($B$2:$B$457,'各區加權風險人口'!$C$2:$T$13,13,0)=0,0,VLOOKUP($B$2:$B$457,'依個案研判日_台北市'!$C$2:$T$13,13,0)*'各里加權風險人口'!P261/VLOOKUP($B$2:$B$457,'各區加權風險人口'!$C$2:$T$13,13,0)*5.5)</f>
        <v>10.85409312</v>
      </c>
      <c r="P261" s="5">
        <f>if(VLOOKUP($B$2:$B$457,'各區加權風險人口'!$C$2:$T$13,14,0)=0,0,VLOOKUP($B$2:$B$457,'依個案研判日_台北市'!$C$2:$T$13,14,0)*'各里加權風險人口'!Q261/VLOOKUP($B$2:$B$457,'各區加權風險人口'!$C$2:$T$13,14,0)*5.5)</f>
        <v>12.57355341</v>
      </c>
      <c r="Q261" s="5">
        <f>if(VLOOKUP($B$2:$B$457,'各區加權風險人口'!$C$2:$T$13,15,0)=0,0,VLOOKUP($B$2:$B$457,'依個案研判日_台北市'!$C$2:$T$13,15,0)*'各里加權風險人口'!R261/VLOOKUP($B$2:$B$457,'各區加權風險人口'!$C$2:$T$13,15,0)*5.5)</f>
        <v>8.38236894</v>
      </c>
      <c r="R261" s="5">
        <f>if(VLOOKUP($B$2:$B$457,'各區加權風險人口'!$C$2:$T$13,16,0)=0,0,VLOOKUP($B$2:$B$457,'依個案研判日_台北市'!$C$2:$T$13,16,0)*'各里加權風險人口'!S261/VLOOKUP($B$2:$B$457,'各區加權風險人口'!$C$2:$T$13,16,0)*5.5)</f>
        <v>8.919700283</v>
      </c>
      <c r="S261" s="5">
        <f>if(VLOOKUP($B$2:$B$457,'各區加權風險人口'!$C$2:$T$13,17,0)=0,0,VLOOKUP($B$2:$B$457,'依個案研判日_台北市'!$C$2:$T$13,17,0)*'各里加權風險人口'!T261/VLOOKUP($B$2:$B$457,'各區加權風險人口'!$C$2:$T$13,17,0)*5.5)</f>
        <v>4.513583276</v>
      </c>
      <c r="T261" s="5">
        <f>if(VLOOKUP($B$2:$B$457,'各區加權風險人口'!$C$2:$T$13,18,0)=0,0,VLOOKUP($B$2:$B$457,'依個案研判日_台北市'!$C$2:$T$13,18,0)*'各里加權風險人口'!U261/VLOOKUP($B$2:$B$457,'各區加權風險人口'!$C$2:$T$13,18,0)*5.5)</f>
        <v>2.041859101</v>
      </c>
    </row>
    <row r="262">
      <c r="A262" s="3">
        <v>6.3000070036E10</v>
      </c>
      <c r="B262" s="4" t="s">
        <v>234</v>
      </c>
      <c r="C262" s="4" t="s">
        <v>270</v>
      </c>
      <c r="D262" s="5">
        <f>if(VLOOKUP($B$2:$B$457,'各區加權風險人口'!$C$2:$T$13,2,0)=0,0,VLOOKUP($B$2:$B$457,'依個案研判日_台北市'!$C$2:$T$13,2,0)*'各里加權風險人口'!E262/VLOOKUP($B$2:$B$457,'各區加權風險人口'!$C$2:$T$13,2,0)*5.5)</f>
        <v>0</v>
      </c>
      <c r="E262" s="5">
        <f>if(VLOOKUP($B$2:$B$457,'各區加權風險人口'!$C$2:$T$13,3,0)=0,0,VLOOKUP($B$2:$B$457,'依個案研判日_台北市'!$C$2:$T$13,3,0)*'各里加權風險人口'!F262/VLOOKUP($B$2:$B$457,'各區加權風險人口'!$C$2:$T$13,3,0)*5.5)</f>
        <v>4.398539544</v>
      </c>
      <c r="F262" s="5">
        <f>if(VLOOKUP($B$2:$B$457,'各區加權風險人口'!$C$2:$T$13,4,0)=0,0,VLOOKUP($B$2:$B$457,'依個案研判日_台北市'!$C$2:$T$13,4,0)*'各里加權風險人口'!G262/VLOOKUP($B$2:$B$457,'各區加權風險人口'!$C$2:$T$13,4,0)*5.5)</f>
        <v>5.11830056</v>
      </c>
      <c r="G262" s="5">
        <f>if(VLOOKUP($B$2:$B$457,'各區加權風險人口'!$C$2:$T$13,5,0)=0,0,VLOOKUP($B$2:$B$457,'依個案研判日_台北市'!$C$2:$T$13,5,0)*'各里加權風險人口'!H262/VLOOKUP($B$2:$B$457,'各區加權風險人口'!$C$2:$T$13,5,0)*5.5)</f>
        <v>7.597477394</v>
      </c>
      <c r="H262" s="5">
        <f>if(VLOOKUP($B$2:$B$457,'各區加權風險人口'!$C$2:$T$13,6,0)=0,0,VLOOKUP($B$2:$B$457,'依個案研判日_台北市'!$C$2:$T$13,6,0)*'各里加權風險人口'!I262/VLOOKUP($B$2:$B$457,'各區加權風險人口'!$C$2:$T$13,6,0)*5.5)</f>
        <v>3.998672313</v>
      </c>
      <c r="I262" s="5">
        <f>if(VLOOKUP($B$2:$B$457,'各區加權風險人口'!$C$2:$T$13,7,0)=0,0,VLOOKUP($B$2:$B$457,'依個案研判日_台北市'!$C$2:$T$13,7,0)*'各里加權風險人口'!J262/VLOOKUP($B$2:$B$457,'各區加權風險人口'!$C$2:$T$13,7,0)*5.5)</f>
        <v>2.639123726</v>
      </c>
      <c r="J262" s="5">
        <f>if(VLOOKUP($B$2:$B$457,'各區加權風險人口'!$C$2:$T$13,8,0)=0,0,VLOOKUP($B$2:$B$457,'依個案研判日_台北市'!$C$2:$T$13,8,0)*'各里加權風險人口'!K262/VLOOKUP($B$2:$B$457,'各區加權風險人口'!$C$2:$T$13,8,0)*5.5)</f>
        <v>3.118964404</v>
      </c>
      <c r="K262" s="5">
        <f>if(VLOOKUP($B$2:$B$457,'各區加權風險人口'!$C$2:$T$13,9,0)=0,0,VLOOKUP($B$2:$B$457,'依個案研判日_台北市'!$C$2:$T$13,9,0)*'各里加權風險人口'!L262/VLOOKUP($B$2:$B$457,'各區加權風險人口'!$C$2:$T$13,9,0)*5.5)</f>
        <v>4.798406775</v>
      </c>
      <c r="L262" s="5">
        <f>if(VLOOKUP($B$2:$B$457,'各區加權風險人口'!$C$2:$T$13,10,0)=0,0,VLOOKUP($B$2:$B$457,'依個案研判日_台北市'!$C$2:$T$13,10,0)*'各里加權風險人口'!M262/VLOOKUP($B$2:$B$457,'各區加權風險人口'!$C$2:$T$13,10,0)*5.5)</f>
        <v>13.43553897</v>
      </c>
      <c r="M262" s="5">
        <f>if(VLOOKUP($B$2:$B$457,'各區加權風險人口'!$C$2:$T$13,11,0)=0,0,VLOOKUP($B$2:$B$457,'依個案研判日_台北市'!$C$2:$T$13,11,0)*'各里加權風險人口'!N262/VLOOKUP($B$2:$B$457,'各區加權風險人口'!$C$2:$T$13,11,0)*5.5)</f>
        <v>6.877716378</v>
      </c>
      <c r="N262" s="5">
        <f>if(VLOOKUP($B$2:$B$457,'各區加權風險人口'!$C$2:$T$13,12,0)=0,0,VLOOKUP($B$2:$B$457,'依個案研判日_台北市'!$C$2:$T$13,12,0)*'各里加權風險人口'!O262/VLOOKUP($B$2:$B$457,'各區加權風險人口'!$C$2:$T$13,12,0)*5.5)</f>
        <v>9.116972873</v>
      </c>
      <c r="O262" s="5">
        <f>if(VLOOKUP($B$2:$B$457,'各區加權風險人口'!$C$2:$T$13,13,0)=0,0,VLOOKUP($B$2:$B$457,'依個案研判日_台北市'!$C$2:$T$13,13,0)*'各里加權風險人口'!P262/VLOOKUP($B$2:$B$457,'各區加權風險人口'!$C$2:$T$13,13,0)*5.5)</f>
        <v>8.077318072</v>
      </c>
      <c r="P262" s="5">
        <f>if(VLOOKUP($B$2:$B$457,'各區加權風險人口'!$C$2:$T$13,14,0)=0,0,VLOOKUP($B$2:$B$457,'依個案研判日_台北市'!$C$2:$T$13,14,0)*'各里加權風險人口'!Q262/VLOOKUP($B$2:$B$457,'各區加權風險人口'!$C$2:$T$13,14,0)*5.5)</f>
        <v>9.356893212</v>
      </c>
      <c r="Q262" s="5">
        <f>if(VLOOKUP($B$2:$B$457,'各區加權風險人口'!$C$2:$T$13,15,0)=0,0,VLOOKUP($B$2:$B$457,'依個案研判日_台北市'!$C$2:$T$13,15,0)*'各里加權風險人口'!R262/VLOOKUP($B$2:$B$457,'各區加權風險人口'!$C$2:$T$13,15,0)*5.5)</f>
        <v>6.237928808</v>
      </c>
      <c r="R262" s="5">
        <f>if(VLOOKUP($B$2:$B$457,'各區加權風險人口'!$C$2:$T$13,16,0)=0,0,VLOOKUP($B$2:$B$457,'依個案研判日_台北市'!$C$2:$T$13,16,0)*'各里加權風險人口'!S262/VLOOKUP($B$2:$B$457,'各區加權風險人口'!$C$2:$T$13,16,0)*5.5)</f>
        <v>6.637796039</v>
      </c>
      <c r="S262" s="5">
        <f>if(VLOOKUP($B$2:$B$457,'各區加權風險人口'!$C$2:$T$13,17,0)=0,0,VLOOKUP($B$2:$B$457,'依個案研判日_台北市'!$C$2:$T$13,17,0)*'各里加權風險人口'!T262/VLOOKUP($B$2:$B$457,'各區加權風險人口'!$C$2:$T$13,17,0)*5.5)</f>
        <v>3.358884743</v>
      </c>
      <c r="T262" s="5">
        <f>if(VLOOKUP($B$2:$B$457,'各區加權風險人口'!$C$2:$T$13,18,0)=0,0,VLOOKUP($B$2:$B$457,'依個案研判日_台北市'!$C$2:$T$13,18,0)*'各里加權風險人口'!U262/VLOOKUP($B$2:$B$457,'各區加權風險人口'!$C$2:$T$13,18,0)*5.5)</f>
        <v>1.519495479</v>
      </c>
    </row>
    <row r="263">
      <c r="A263" s="3">
        <v>6.3000080001E10</v>
      </c>
      <c r="B263" s="4" t="s">
        <v>271</v>
      </c>
      <c r="C263" s="4" t="s">
        <v>272</v>
      </c>
      <c r="D263" s="5">
        <f>if(VLOOKUP($B$2:$B$457,'各區加權風險人口'!$C$2:$T$13,2,0)=0,0,VLOOKUP($B$2:$B$457,'依個案研判日_台北市'!$C$2:$T$13,2,0)*'各里加權風險人口'!E263/VLOOKUP($B$2:$B$457,'各區加權風險人口'!$C$2:$T$13,2,0)*5.5)</f>
        <v>0</v>
      </c>
      <c r="E263" s="5">
        <f>if(VLOOKUP($B$2:$B$457,'各區加權風險人口'!$C$2:$T$13,3,0)=0,0,VLOOKUP($B$2:$B$457,'依個案研判日_台北市'!$C$2:$T$13,3,0)*'各里加權風險人口'!F263/VLOOKUP($B$2:$B$457,'各區加權風險人口'!$C$2:$T$13,3,0)*5.5)</f>
        <v>0.1749728655</v>
      </c>
      <c r="F263" s="5">
        <f>if(VLOOKUP($B$2:$B$457,'各區加權風險人口'!$C$2:$T$13,4,0)=0,0,VLOOKUP($B$2:$B$457,'依個案研判日_台北市'!$C$2:$T$13,4,0)*'各里加權風險人口'!G263/VLOOKUP($B$2:$B$457,'各區加權風險人口'!$C$2:$T$13,4,0)*5.5)</f>
        <v>0</v>
      </c>
      <c r="G263" s="5">
        <f>if(VLOOKUP($B$2:$B$457,'各區加權風險人口'!$C$2:$T$13,5,0)=0,0,VLOOKUP($B$2:$B$457,'依個案研判日_台北市'!$C$2:$T$13,5,0)*'各里加權風險人口'!H263/VLOOKUP($B$2:$B$457,'各區加權風險人口'!$C$2:$T$13,5,0)*5.5)</f>
        <v>1.224810059</v>
      </c>
      <c r="H263" s="5">
        <f>if(VLOOKUP($B$2:$B$457,'各區加權風險人口'!$C$2:$T$13,6,0)=0,0,VLOOKUP($B$2:$B$457,'依個案研判日_台北市'!$C$2:$T$13,6,0)*'各里加權風險人口'!I263/VLOOKUP($B$2:$B$457,'各區加權風險人口'!$C$2:$T$13,6,0)*5.5)</f>
        <v>2.449620117</v>
      </c>
      <c r="I263" s="5">
        <f>if(VLOOKUP($B$2:$B$457,'各區加權風險人口'!$C$2:$T$13,7,0)=0,0,VLOOKUP($B$2:$B$457,'依個案研判日_台北市'!$C$2:$T$13,7,0)*'各里加權風險人口'!J263/VLOOKUP($B$2:$B$457,'各區加權風險人口'!$C$2:$T$13,7,0)*5.5)</f>
        <v>1.049837193</v>
      </c>
      <c r="J263" s="5">
        <f>if(VLOOKUP($B$2:$B$457,'各區加權風險人口'!$C$2:$T$13,8,0)=0,0,VLOOKUP($B$2:$B$457,'依個案研判日_台北市'!$C$2:$T$13,8,0)*'各里加權風險人口'!K263/VLOOKUP($B$2:$B$457,'各區加權風險人口'!$C$2:$T$13,8,0)*5.5)</f>
        <v>0.5249185966</v>
      </c>
      <c r="K263" s="5">
        <f>if(VLOOKUP($B$2:$B$457,'各區加權風險人口'!$C$2:$T$13,9,0)=0,0,VLOOKUP($B$2:$B$457,'依個案研判日_台北市'!$C$2:$T$13,9,0)*'各里加權風險人口'!L263/VLOOKUP($B$2:$B$457,'各區加權風險人口'!$C$2:$T$13,9,0)*5.5)</f>
        <v>1.924701521</v>
      </c>
      <c r="L263" s="5">
        <f>if(VLOOKUP($B$2:$B$457,'各區加權風險人口'!$C$2:$T$13,10,0)=0,0,VLOOKUP($B$2:$B$457,'依個案研判日_台北市'!$C$2:$T$13,10,0)*'各里加權風險人口'!M263/VLOOKUP($B$2:$B$457,'各區加權風險人口'!$C$2:$T$13,10,0)*5.5)</f>
        <v>2.974538714</v>
      </c>
      <c r="M263" s="5">
        <f>if(VLOOKUP($B$2:$B$457,'各區加權風險人口'!$C$2:$T$13,11,0)=0,0,VLOOKUP($B$2:$B$457,'依個案研判日_台北市'!$C$2:$T$13,11,0)*'各里加權風險人口'!N263/VLOOKUP($B$2:$B$457,'各區加權風險人口'!$C$2:$T$13,11,0)*5.5)</f>
        <v>2.449620117</v>
      </c>
      <c r="N263" s="5">
        <f>if(VLOOKUP($B$2:$B$457,'各區加權風險人口'!$C$2:$T$13,12,0)=0,0,VLOOKUP($B$2:$B$457,'依個案研判日_台北市'!$C$2:$T$13,12,0)*'各里加權風險人口'!O263/VLOOKUP($B$2:$B$457,'各區加權風險人口'!$C$2:$T$13,12,0)*5.5)</f>
        <v>2.974538714</v>
      </c>
      <c r="O263" s="5">
        <f>if(VLOOKUP($B$2:$B$457,'各區加權風險人口'!$C$2:$T$13,13,0)=0,0,VLOOKUP($B$2:$B$457,'依個案研判日_台北市'!$C$2:$T$13,13,0)*'各里加權風險人口'!P263/VLOOKUP($B$2:$B$457,'各區加權風險人口'!$C$2:$T$13,13,0)*5.5)</f>
        <v>1.57475579</v>
      </c>
      <c r="P263" s="5">
        <f>if(VLOOKUP($B$2:$B$457,'各區加權風險人口'!$C$2:$T$13,14,0)=0,0,VLOOKUP($B$2:$B$457,'依個案研判日_台北市'!$C$2:$T$13,14,0)*'各里加權風險人口'!Q263/VLOOKUP($B$2:$B$457,'各區加權風險人口'!$C$2:$T$13,14,0)*5.5)</f>
        <v>4.199348773</v>
      </c>
      <c r="Q263" s="5">
        <f>if(VLOOKUP($B$2:$B$457,'各區加權風險人口'!$C$2:$T$13,15,0)=0,0,VLOOKUP($B$2:$B$457,'依個案研判日_台北市'!$C$2:$T$13,15,0)*'各里加權風險人口'!R263/VLOOKUP($B$2:$B$457,'各區加權風險人口'!$C$2:$T$13,15,0)*5.5)</f>
        <v>6.299023159</v>
      </c>
      <c r="R263" s="5">
        <f>if(VLOOKUP($B$2:$B$457,'各區加權風險人口'!$C$2:$T$13,16,0)=0,0,VLOOKUP($B$2:$B$457,'依個案研判日_台北市'!$C$2:$T$13,16,0)*'各里加權風險人口'!S263/VLOOKUP($B$2:$B$457,'各區加權風險人口'!$C$2:$T$13,16,0)*5.5)</f>
        <v>3.324484445</v>
      </c>
      <c r="S263" s="5">
        <f>if(VLOOKUP($B$2:$B$457,'各區加權風險人口'!$C$2:$T$13,17,0)=0,0,VLOOKUP($B$2:$B$457,'依個案研判日_台北市'!$C$2:$T$13,17,0)*'各里加權風險人口'!T263/VLOOKUP($B$2:$B$457,'各區加權風險人口'!$C$2:$T$13,17,0)*5.5)</f>
        <v>2.624592983</v>
      </c>
      <c r="T263" s="5">
        <f>if(VLOOKUP($B$2:$B$457,'各區加權風險人口'!$C$2:$T$13,18,0)=0,0,VLOOKUP($B$2:$B$457,'依個案研判日_台北市'!$C$2:$T$13,18,0)*'各里加權風險人口'!U263/VLOOKUP($B$2:$B$457,'各區加權風險人口'!$C$2:$T$13,18,0)*5.5)</f>
        <v>1.224810059</v>
      </c>
    </row>
    <row r="264">
      <c r="A264" s="3">
        <v>6.3000080002E10</v>
      </c>
      <c r="B264" s="4" t="s">
        <v>271</v>
      </c>
      <c r="C264" s="4" t="s">
        <v>273</v>
      </c>
      <c r="D264" s="5">
        <f>if(VLOOKUP($B$2:$B$457,'各區加權風險人口'!$C$2:$T$13,2,0)=0,0,VLOOKUP($B$2:$B$457,'依個案研判日_台北市'!$C$2:$T$13,2,0)*'各里加權風險人口'!E264/VLOOKUP($B$2:$B$457,'各區加權風險人口'!$C$2:$T$13,2,0)*5.5)</f>
        <v>0</v>
      </c>
      <c r="E264" s="5">
        <f>if(VLOOKUP($B$2:$B$457,'各區加權風險人口'!$C$2:$T$13,3,0)=0,0,VLOOKUP($B$2:$B$457,'依個案研判日_台北市'!$C$2:$T$13,3,0)*'各里加權風險人口'!F264/VLOOKUP($B$2:$B$457,'各區加權風險人口'!$C$2:$T$13,3,0)*5.5)</f>
        <v>0.1597196438</v>
      </c>
      <c r="F264" s="5">
        <f>if(VLOOKUP($B$2:$B$457,'各區加權風險人口'!$C$2:$T$13,4,0)=0,0,VLOOKUP($B$2:$B$457,'依個案研判日_台北市'!$C$2:$T$13,4,0)*'各里加權風險人口'!G264/VLOOKUP($B$2:$B$457,'各區加權風險人口'!$C$2:$T$13,4,0)*5.5)</f>
        <v>0</v>
      </c>
      <c r="G264" s="5">
        <f>if(VLOOKUP($B$2:$B$457,'各區加權風險人口'!$C$2:$T$13,5,0)=0,0,VLOOKUP($B$2:$B$457,'依個案研判日_台北市'!$C$2:$T$13,5,0)*'各里加權風險人口'!H264/VLOOKUP($B$2:$B$457,'各區加權風險人口'!$C$2:$T$13,5,0)*5.5)</f>
        <v>1.118037507</v>
      </c>
      <c r="H264" s="5">
        <f>if(VLOOKUP($B$2:$B$457,'各區加權風險人口'!$C$2:$T$13,6,0)=0,0,VLOOKUP($B$2:$B$457,'依個案研判日_台北市'!$C$2:$T$13,6,0)*'各里加權風險人口'!I264/VLOOKUP($B$2:$B$457,'各區加權風險人口'!$C$2:$T$13,6,0)*5.5)</f>
        <v>2.236075014</v>
      </c>
      <c r="I264" s="5">
        <f>if(VLOOKUP($B$2:$B$457,'各區加權風險人口'!$C$2:$T$13,7,0)=0,0,VLOOKUP($B$2:$B$457,'依個案研判日_台北市'!$C$2:$T$13,7,0)*'各里加權風險人口'!J264/VLOOKUP($B$2:$B$457,'各區加權風險人口'!$C$2:$T$13,7,0)*5.5)</f>
        <v>0.9583178631</v>
      </c>
      <c r="J264" s="5">
        <f>if(VLOOKUP($B$2:$B$457,'各區加權風險人口'!$C$2:$T$13,8,0)=0,0,VLOOKUP($B$2:$B$457,'依個案研判日_台北市'!$C$2:$T$13,8,0)*'各里加權風險人口'!K264/VLOOKUP($B$2:$B$457,'各區加權風險人口'!$C$2:$T$13,8,0)*5.5)</f>
        <v>0.4791589315</v>
      </c>
      <c r="K264" s="5">
        <f>if(VLOOKUP($B$2:$B$457,'各區加權風險人口'!$C$2:$T$13,9,0)=0,0,VLOOKUP($B$2:$B$457,'依個案研判日_台北市'!$C$2:$T$13,9,0)*'各里加權風險人口'!L264/VLOOKUP($B$2:$B$457,'各區加權風險人口'!$C$2:$T$13,9,0)*5.5)</f>
        <v>1.756916082</v>
      </c>
      <c r="L264" s="5">
        <f>if(VLOOKUP($B$2:$B$457,'各區加權風險人口'!$C$2:$T$13,10,0)=0,0,VLOOKUP($B$2:$B$457,'依個案研判日_台北市'!$C$2:$T$13,10,0)*'各里加權風險人口'!M264/VLOOKUP($B$2:$B$457,'各區加權風險人口'!$C$2:$T$13,10,0)*5.5)</f>
        <v>2.715233945</v>
      </c>
      <c r="M264" s="5">
        <f>if(VLOOKUP($B$2:$B$457,'各區加權風險人口'!$C$2:$T$13,11,0)=0,0,VLOOKUP($B$2:$B$457,'依個案研判日_台北市'!$C$2:$T$13,11,0)*'各里加權風險人口'!N264/VLOOKUP($B$2:$B$457,'各區加權風險人口'!$C$2:$T$13,11,0)*5.5)</f>
        <v>2.236075014</v>
      </c>
      <c r="N264" s="5">
        <f>if(VLOOKUP($B$2:$B$457,'各區加權風險人口'!$C$2:$T$13,12,0)=0,0,VLOOKUP($B$2:$B$457,'依個案研判日_台北市'!$C$2:$T$13,12,0)*'各里加權風險人口'!O264/VLOOKUP($B$2:$B$457,'各區加權風險人口'!$C$2:$T$13,12,0)*5.5)</f>
        <v>2.715233945</v>
      </c>
      <c r="O264" s="5">
        <f>if(VLOOKUP($B$2:$B$457,'各區加權風險人口'!$C$2:$T$13,13,0)=0,0,VLOOKUP($B$2:$B$457,'依個案研判日_台北市'!$C$2:$T$13,13,0)*'各里加權風險人口'!P264/VLOOKUP($B$2:$B$457,'各區加權風險人口'!$C$2:$T$13,13,0)*5.5)</f>
        <v>1.437476795</v>
      </c>
      <c r="P264" s="5">
        <f>if(VLOOKUP($B$2:$B$457,'各區加權風險人口'!$C$2:$T$13,14,0)=0,0,VLOOKUP($B$2:$B$457,'依個案研判日_台北市'!$C$2:$T$13,14,0)*'各里加權風險人口'!Q264/VLOOKUP($B$2:$B$457,'各區加權風險人口'!$C$2:$T$13,14,0)*5.5)</f>
        <v>3.833271452</v>
      </c>
      <c r="Q264" s="5">
        <f>if(VLOOKUP($B$2:$B$457,'各區加權風險人口'!$C$2:$T$13,15,0)=0,0,VLOOKUP($B$2:$B$457,'依個案研判日_台北市'!$C$2:$T$13,15,0)*'各里加權風險人口'!R264/VLOOKUP($B$2:$B$457,'各區加權風險人口'!$C$2:$T$13,15,0)*5.5)</f>
        <v>5.749907178</v>
      </c>
      <c r="R264" s="5">
        <f>if(VLOOKUP($B$2:$B$457,'各區加權風險人口'!$C$2:$T$13,16,0)=0,0,VLOOKUP($B$2:$B$457,'依個案研判日_台北市'!$C$2:$T$13,16,0)*'各里加權風險人口'!S264/VLOOKUP($B$2:$B$457,'各區加權風險人口'!$C$2:$T$13,16,0)*5.5)</f>
        <v>3.034673233</v>
      </c>
      <c r="S264" s="5">
        <f>if(VLOOKUP($B$2:$B$457,'各區加權風險人口'!$C$2:$T$13,17,0)=0,0,VLOOKUP($B$2:$B$457,'依個案研判日_台北市'!$C$2:$T$13,17,0)*'各里加權風險人口'!T264/VLOOKUP($B$2:$B$457,'各區加權風險人口'!$C$2:$T$13,17,0)*5.5)</f>
        <v>2.395794658</v>
      </c>
      <c r="T264" s="5">
        <f>if(VLOOKUP($B$2:$B$457,'各區加權風險人口'!$C$2:$T$13,18,0)=0,0,VLOOKUP($B$2:$B$457,'依個案研判日_台北市'!$C$2:$T$13,18,0)*'各里加權風險人口'!U264/VLOOKUP($B$2:$B$457,'各區加權風險人口'!$C$2:$T$13,18,0)*5.5)</f>
        <v>1.118037507</v>
      </c>
    </row>
    <row r="265">
      <c r="A265" s="3">
        <v>6.3000080003E10</v>
      </c>
      <c r="B265" s="4" t="s">
        <v>271</v>
      </c>
      <c r="C265" s="4" t="s">
        <v>274</v>
      </c>
      <c r="D265" s="5">
        <f>if(VLOOKUP($B$2:$B$457,'各區加權風險人口'!$C$2:$T$13,2,0)=0,0,VLOOKUP($B$2:$B$457,'依個案研判日_台北市'!$C$2:$T$13,2,0)*'各里加權風險人口'!E265/VLOOKUP($B$2:$B$457,'各區加權風險人口'!$C$2:$T$13,2,0)*5.5)</f>
        <v>0</v>
      </c>
      <c r="E265" s="5">
        <f>if(VLOOKUP($B$2:$B$457,'各區加權風險人口'!$C$2:$T$13,3,0)=0,0,VLOOKUP($B$2:$B$457,'依個案研判日_台北市'!$C$2:$T$13,3,0)*'各里加權風險人口'!F265/VLOOKUP($B$2:$B$457,'各區加權風險人口'!$C$2:$T$13,3,0)*5.5)</f>
        <v>0.1157092685</v>
      </c>
      <c r="F265" s="5">
        <f>if(VLOOKUP($B$2:$B$457,'各區加權風險人口'!$C$2:$T$13,4,0)=0,0,VLOOKUP($B$2:$B$457,'依個案研判日_台北市'!$C$2:$T$13,4,0)*'各里加權風險人口'!G265/VLOOKUP($B$2:$B$457,'各區加權風險人口'!$C$2:$T$13,4,0)*5.5)</f>
        <v>0</v>
      </c>
      <c r="G265" s="5">
        <f>if(VLOOKUP($B$2:$B$457,'各區加權風險人口'!$C$2:$T$13,5,0)=0,0,VLOOKUP($B$2:$B$457,'依個案研判日_台北市'!$C$2:$T$13,5,0)*'各里加權風險人口'!H265/VLOOKUP($B$2:$B$457,'各區加權風險人口'!$C$2:$T$13,5,0)*5.5)</f>
        <v>0.8099648793</v>
      </c>
      <c r="H265" s="5">
        <f>if(VLOOKUP($B$2:$B$457,'各區加權風險人口'!$C$2:$T$13,6,0)=0,0,VLOOKUP($B$2:$B$457,'依個案研判日_台北市'!$C$2:$T$13,6,0)*'各里加權風險人口'!I265/VLOOKUP($B$2:$B$457,'各區加權風險人口'!$C$2:$T$13,6,0)*5.5)</f>
        <v>1.619929759</v>
      </c>
      <c r="I265" s="5">
        <f>if(VLOOKUP($B$2:$B$457,'各區加權風險人口'!$C$2:$T$13,7,0)=0,0,VLOOKUP($B$2:$B$457,'依個案研判日_台北市'!$C$2:$T$13,7,0)*'各里加權風險人口'!J265/VLOOKUP($B$2:$B$457,'各區加權風險人口'!$C$2:$T$13,7,0)*5.5)</f>
        <v>0.6942556108</v>
      </c>
      <c r="J265" s="5">
        <f>if(VLOOKUP($B$2:$B$457,'各區加權風險人口'!$C$2:$T$13,8,0)=0,0,VLOOKUP($B$2:$B$457,'依個案研判日_台北市'!$C$2:$T$13,8,0)*'各里加權風險人口'!K265/VLOOKUP($B$2:$B$457,'各區加權風險人口'!$C$2:$T$13,8,0)*5.5)</f>
        <v>0.3471278054</v>
      </c>
      <c r="K265" s="5">
        <f>if(VLOOKUP($B$2:$B$457,'各區加權風險人口'!$C$2:$T$13,9,0)=0,0,VLOOKUP($B$2:$B$457,'依個案研判日_台北市'!$C$2:$T$13,9,0)*'各里加權風險人口'!L265/VLOOKUP($B$2:$B$457,'各區加權風險人口'!$C$2:$T$13,9,0)*5.5)</f>
        <v>1.272801953</v>
      </c>
      <c r="L265" s="5">
        <f>if(VLOOKUP($B$2:$B$457,'各區加權風險人口'!$C$2:$T$13,10,0)=0,0,VLOOKUP($B$2:$B$457,'依個案研判日_台北市'!$C$2:$T$13,10,0)*'各里加權風險人口'!M265/VLOOKUP($B$2:$B$457,'各區加權風險人口'!$C$2:$T$13,10,0)*5.5)</f>
        <v>1.967057564</v>
      </c>
      <c r="M265" s="5">
        <f>if(VLOOKUP($B$2:$B$457,'各區加權風險人口'!$C$2:$T$13,11,0)=0,0,VLOOKUP($B$2:$B$457,'依個案研判日_台北市'!$C$2:$T$13,11,0)*'各里加權風險人口'!N265/VLOOKUP($B$2:$B$457,'各區加權風險人口'!$C$2:$T$13,11,0)*5.5)</f>
        <v>1.619929759</v>
      </c>
      <c r="N265" s="5">
        <f>if(VLOOKUP($B$2:$B$457,'各區加權風險人口'!$C$2:$T$13,12,0)=0,0,VLOOKUP($B$2:$B$457,'依個案研判日_台北市'!$C$2:$T$13,12,0)*'各里加權風險人口'!O265/VLOOKUP($B$2:$B$457,'各區加權風險人口'!$C$2:$T$13,12,0)*5.5)</f>
        <v>1.967057564</v>
      </c>
      <c r="O265" s="5">
        <f>if(VLOOKUP($B$2:$B$457,'各區加權風險人口'!$C$2:$T$13,13,0)=0,0,VLOOKUP($B$2:$B$457,'依個案研判日_台北市'!$C$2:$T$13,13,0)*'各里加權風險人口'!P265/VLOOKUP($B$2:$B$457,'各區加權風險人口'!$C$2:$T$13,13,0)*5.5)</f>
        <v>1.041383416</v>
      </c>
      <c r="P265" s="5">
        <f>if(VLOOKUP($B$2:$B$457,'各區加權風險人口'!$C$2:$T$13,14,0)=0,0,VLOOKUP($B$2:$B$457,'依個案研判日_台北市'!$C$2:$T$13,14,0)*'各里加權風險人口'!Q265/VLOOKUP($B$2:$B$457,'各區加權風險人口'!$C$2:$T$13,14,0)*5.5)</f>
        <v>2.777022443</v>
      </c>
      <c r="Q265" s="5">
        <f>if(VLOOKUP($B$2:$B$457,'各區加權風險人口'!$C$2:$T$13,15,0)=0,0,VLOOKUP($B$2:$B$457,'依個案研判日_台北市'!$C$2:$T$13,15,0)*'各里加權風險人口'!R265/VLOOKUP($B$2:$B$457,'各區加權風險人口'!$C$2:$T$13,15,0)*5.5)</f>
        <v>4.165533665</v>
      </c>
      <c r="R265" s="5">
        <f>if(VLOOKUP($B$2:$B$457,'各區加權風險人口'!$C$2:$T$13,16,0)=0,0,VLOOKUP($B$2:$B$457,'依個案研判日_台北市'!$C$2:$T$13,16,0)*'各里加權風險人口'!S265/VLOOKUP($B$2:$B$457,'各區加權風險人口'!$C$2:$T$13,16,0)*5.5)</f>
        <v>2.198476101</v>
      </c>
      <c r="S265" s="5">
        <f>if(VLOOKUP($B$2:$B$457,'各區加權風險人口'!$C$2:$T$13,17,0)=0,0,VLOOKUP($B$2:$B$457,'依個案研判日_台北市'!$C$2:$T$13,17,0)*'各里加權風險人口'!T265/VLOOKUP($B$2:$B$457,'各區加權風險人口'!$C$2:$T$13,17,0)*5.5)</f>
        <v>1.735639027</v>
      </c>
      <c r="T265" s="5">
        <f>if(VLOOKUP($B$2:$B$457,'各區加權風險人口'!$C$2:$T$13,18,0)=0,0,VLOOKUP($B$2:$B$457,'依個案研判日_台北市'!$C$2:$T$13,18,0)*'各里加權風險人口'!U265/VLOOKUP($B$2:$B$457,'各區加權風險人口'!$C$2:$T$13,18,0)*5.5)</f>
        <v>0.8099648793</v>
      </c>
    </row>
    <row r="266">
      <c r="A266" s="3">
        <v>6.3000080004E10</v>
      </c>
      <c r="B266" s="4" t="s">
        <v>271</v>
      </c>
      <c r="C266" s="4" t="s">
        <v>275</v>
      </c>
      <c r="D266" s="5">
        <f>if(VLOOKUP($B$2:$B$457,'各區加權風險人口'!$C$2:$T$13,2,0)=0,0,VLOOKUP($B$2:$B$457,'依個案研判日_台北市'!$C$2:$T$13,2,0)*'各里加權風險人口'!E266/VLOOKUP($B$2:$B$457,'各區加權風險人口'!$C$2:$T$13,2,0)*5.5)</f>
        <v>0</v>
      </c>
      <c r="E266" s="5">
        <f>if(VLOOKUP($B$2:$B$457,'各區加權風險人口'!$C$2:$T$13,3,0)=0,0,VLOOKUP($B$2:$B$457,'依個案研判日_台北市'!$C$2:$T$13,3,0)*'各里加權風險人口'!F266/VLOOKUP($B$2:$B$457,'各區加權風險人口'!$C$2:$T$13,3,0)*5.5)</f>
        <v>0.1457978039</v>
      </c>
      <c r="F266" s="5">
        <f>if(VLOOKUP($B$2:$B$457,'各區加權風險人口'!$C$2:$T$13,4,0)=0,0,VLOOKUP($B$2:$B$457,'依個案研判日_台北市'!$C$2:$T$13,4,0)*'各里加權風險人口'!G266/VLOOKUP($B$2:$B$457,'各區加權風險人口'!$C$2:$T$13,4,0)*5.5)</f>
        <v>0</v>
      </c>
      <c r="G266" s="5">
        <f>if(VLOOKUP($B$2:$B$457,'各區加權風險人口'!$C$2:$T$13,5,0)=0,0,VLOOKUP($B$2:$B$457,'依個案研判日_台北市'!$C$2:$T$13,5,0)*'各里加權風險人口'!H266/VLOOKUP($B$2:$B$457,'各區加權風險人口'!$C$2:$T$13,5,0)*5.5)</f>
        <v>1.020584627</v>
      </c>
      <c r="H266" s="5">
        <f>if(VLOOKUP($B$2:$B$457,'各區加權風險人口'!$C$2:$T$13,6,0)=0,0,VLOOKUP($B$2:$B$457,'依個案研判日_台北市'!$C$2:$T$13,6,0)*'各里加權風險人口'!I266/VLOOKUP($B$2:$B$457,'各區加權風險人口'!$C$2:$T$13,6,0)*5.5)</f>
        <v>2.041169254</v>
      </c>
      <c r="I266" s="5">
        <f>if(VLOOKUP($B$2:$B$457,'各區加權風險人口'!$C$2:$T$13,7,0)=0,0,VLOOKUP($B$2:$B$457,'依個案研判日_台北市'!$C$2:$T$13,7,0)*'各里加權風險人口'!J266/VLOOKUP($B$2:$B$457,'各區加權風險人口'!$C$2:$T$13,7,0)*5.5)</f>
        <v>0.8747868231</v>
      </c>
      <c r="J266" s="5">
        <f>if(VLOOKUP($B$2:$B$457,'各區加權風險人口'!$C$2:$T$13,8,0)=0,0,VLOOKUP($B$2:$B$457,'依個案研判日_台北市'!$C$2:$T$13,8,0)*'各里加權風險人口'!K266/VLOOKUP($B$2:$B$457,'各區加權風險人口'!$C$2:$T$13,8,0)*5.5)</f>
        <v>0.4373934116</v>
      </c>
      <c r="K266" s="5">
        <f>if(VLOOKUP($B$2:$B$457,'各區加權風險人口'!$C$2:$T$13,9,0)=0,0,VLOOKUP($B$2:$B$457,'依個案研判日_台北市'!$C$2:$T$13,9,0)*'各里加權風險人口'!L266/VLOOKUP($B$2:$B$457,'各區加權風險人口'!$C$2:$T$13,9,0)*5.5)</f>
        <v>1.603775842</v>
      </c>
      <c r="L266" s="5">
        <f>if(VLOOKUP($B$2:$B$457,'各區加權風險人口'!$C$2:$T$13,10,0)=0,0,VLOOKUP($B$2:$B$457,'依個案研判日_台北市'!$C$2:$T$13,10,0)*'各里加權風險人口'!M266/VLOOKUP($B$2:$B$457,'各區加權風險人口'!$C$2:$T$13,10,0)*5.5)</f>
        <v>2.478562665</v>
      </c>
      <c r="M266" s="5">
        <f>if(VLOOKUP($B$2:$B$457,'各區加權風險人口'!$C$2:$T$13,11,0)=0,0,VLOOKUP($B$2:$B$457,'依個案研判日_台北市'!$C$2:$T$13,11,0)*'各里加權風險人口'!N266/VLOOKUP($B$2:$B$457,'各區加權風險人口'!$C$2:$T$13,11,0)*5.5)</f>
        <v>2.041169254</v>
      </c>
      <c r="N266" s="5">
        <f>if(VLOOKUP($B$2:$B$457,'各區加權風險人口'!$C$2:$T$13,12,0)=0,0,VLOOKUP($B$2:$B$457,'依個案研判日_台北市'!$C$2:$T$13,12,0)*'各里加權風險人口'!O266/VLOOKUP($B$2:$B$457,'各區加權風險人口'!$C$2:$T$13,12,0)*5.5)</f>
        <v>2.478562665</v>
      </c>
      <c r="O266" s="5">
        <f>if(VLOOKUP($B$2:$B$457,'各區加權風險人口'!$C$2:$T$13,13,0)=0,0,VLOOKUP($B$2:$B$457,'依個案研判日_台北市'!$C$2:$T$13,13,0)*'各里加權風險人口'!P266/VLOOKUP($B$2:$B$457,'各區加權風險人口'!$C$2:$T$13,13,0)*5.5)</f>
        <v>1.312180235</v>
      </c>
      <c r="P266" s="5">
        <f>if(VLOOKUP($B$2:$B$457,'各區加權風險人口'!$C$2:$T$13,14,0)=0,0,VLOOKUP($B$2:$B$457,'依個案研判日_台北市'!$C$2:$T$13,14,0)*'各里加權風險人口'!Q266/VLOOKUP($B$2:$B$457,'各區加權風險人口'!$C$2:$T$13,14,0)*5.5)</f>
        <v>3.499147292</v>
      </c>
      <c r="Q266" s="5">
        <f>if(VLOOKUP($B$2:$B$457,'各區加權風險人口'!$C$2:$T$13,15,0)=0,0,VLOOKUP($B$2:$B$457,'依個案研判日_台北市'!$C$2:$T$13,15,0)*'各里加權風險人口'!R266/VLOOKUP($B$2:$B$457,'各區加權風險人口'!$C$2:$T$13,15,0)*5.5)</f>
        <v>5.248720939</v>
      </c>
      <c r="R266" s="5">
        <f>if(VLOOKUP($B$2:$B$457,'各區加權風險人口'!$C$2:$T$13,16,0)=0,0,VLOOKUP($B$2:$B$457,'依個案研判日_台北市'!$C$2:$T$13,16,0)*'各里加權風險人口'!S266/VLOOKUP($B$2:$B$457,'各區加權風險人口'!$C$2:$T$13,16,0)*5.5)</f>
        <v>2.770158273</v>
      </c>
      <c r="S266" s="5">
        <f>if(VLOOKUP($B$2:$B$457,'各區加權風險人口'!$C$2:$T$13,17,0)=0,0,VLOOKUP($B$2:$B$457,'依個案研判日_台北市'!$C$2:$T$13,17,0)*'各里加權風險人口'!T266/VLOOKUP($B$2:$B$457,'各區加權風險人口'!$C$2:$T$13,17,0)*5.5)</f>
        <v>2.186967058</v>
      </c>
      <c r="T266" s="5">
        <f>if(VLOOKUP($B$2:$B$457,'各區加權風險人口'!$C$2:$T$13,18,0)=0,0,VLOOKUP($B$2:$B$457,'依個案研判日_台北市'!$C$2:$T$13,18,0)*'各里加權風險人口'!U266/VLOOKUP($B$2:$B$457,'各區加權風險人口'!$C$2:$T$13,18,0)*5.5)</f>
        <v>1.020584627</v>
      </c>
    </row>
    <row r="267">
      <c r="A267" s="3">
        <v>6.3000080005E10</v>
      </c>
      <c r="B267" s="4" t="s">
        <v>271</v>
      </c>
      <c r="C267" s="4" t="s">
        <v>276</v>
      </c>
      <c r="D267" s="5">
        <f>if(VLOOKUP($B$2:$B$457,'各區加權風險人口'!$C$2:$T$13,2,0)=0,0,VLOOKUP($B$2:$B$457,'依個案研判日_台北市'!$C$2:$T$13,2,0)*'各里加權風險人口'!E267/VLOOKUP($B$2:$B$457,'各區加權風險人口'!$C$2:$T$13,2,0)*5.5)</f>
        <v>0</v>
      </c>
      <c r="E267" s="5">
        <f>if(VLOOKUP($B$2:$B$457,'各區加權風險人口'!$C$2:$T$13,3,0)=0,0,VLOOKUP($B$2:$B$457,'依個案研判日_台北市'!$C$2:$T$13,3,0)*'各里加權風險人口'!F267/VLOOKUP($B$2:$B$457,'各區加權風險人口'!$C$2:$T$13,3,0)*5.5)</f>
        <v>0.1264842954</v>
      </c>
      <c r="F267" s="5">
        <f>if(VLOOKUP($B$2:$B$457,'各區加權風險人口'!$C$2:$T$13,4,0)=0,0,VLOOKUP($B$2:$B$457,'依個案研判日_台北市'!$C$2:$T$13,4,0)*'各里加權風險人口'!G267/VLOOKUP($B$2:$B$457,'各區加權風險人口'!$C$2:$T$13,4,0)*5.5)</f>
        <v>0</v>
      </c>
      <c r="G267" s="5">
        <f>if(VLOOKUP($B$2:$B$457,'各區加權風險人口'!$C$2:$T$13,5,0)=0,0,VLOOKUP($B$2:$B$457,'依個案研判日_台北市'!$C$2:$T$13,5,0)*'各里加權風險人口'!H267/VLOOKUP($B$2:$B$457,'各區加權風險人口'!$C$2:$T$13,5,0)*5.5)</f>
        <v>0.8853900675</v>
      </c>
      <c r="H267" s="5">
        <f>if(VLOOKUP($B$2:$B$457,'各區加權風險人口'!$C$2:$T$13,6,0)=0,0,VLOOKUP($B$2:$B$457,'依個案研判日_台北市'!$C$2:$T$13,6,0)*'各里加權風險人口'!I267/VLOOKUP($B$2:$B$457,'各區加權風險人口'!$C$2:$T$13,6,0)*5.5)</f>
        <v>1.770780135</v>
      </c>
      <c r="I267" s="5">
        <f>if(VLOOKUP($B$2:$B$457,'各區加權風險人口'!$C$2:$T$13,7,0)=0,0,VLOOKUP($B$2:$B$457,'依個案研判日_台北市'!$C$2:$T$13,7,0)*'各里加權風險人口'!J267/VLOOKUP($B$2:$B$457,'各區加權風險人口'!$C$2:$T$13,7,0)*5.5)</f>
        <v>0.7589057722</v>
      </c>
      <c r="J267" s="5">
        <f>if(VLOOKUP($B$2:$B$457,'各區加權風險人口'!$C$2:$T$13,8,0)=0,0,VLOOKUP($B$2:$B$457,'依個案研判日_台北市'!$C$2:$T$13,8,0)*'各里加權風險人口'!K267/VLOOKUP($B$2:$B$457,'各區加權風險人口'!$C$2:$T$13,8,0)*5.5)</f>
        <v>0.3794528861</v>
      </c>
      <c r="K267" s="5">
        <f>if(VLOOKUP($B$2:$B$457,'各區加權風險人口'!$C$2:$T$13,9,0)=0,0,VLOOKUP($B$2:$B$457,'依個案研判日_台北市'!$C$2:$T$13,9,0)*'各里加權風險人口'!L267/VLOOKUP($B$2:$B$457,'各區加權風險人口'!$C$2:$T$13,9,0)*5.5)</f>
        <v>1.391327249</v>
      </c>
      <c r="L267" s="5">
        <f>if(VLOOKUP($B$2:$B$457,'各區加權風險人口'!$C$2:$T$13,10,0)=0,0,VLOOKUP($B$2:$B$457,'依個案研判日_台北市'!$C$2:$T$13,10,0)*'各里加權風險人口'!M267/VLOOKUP($B$2:$B$457,'各區加權風險人口'!$C$2:$T$13,10,0)*5.5)</f>
        <v>2.150233021</v>
      </c>
      <c r="M267" s="5">
        <f>if(VLOOKUP($B$2:$B$457,'各區加權風險人口'!$C$2:$T$13,11,0)=0,0,VLOOKUP($B$2:$B$457,'依個案研判日_台北市'!$C$2:$T$13,11,0)*'各里加權風險人口'!N267/VLOOKUP($B$2:$B$457,'各區加權風險人口'!$C$2:$T$13,11,0)*5.5)</f>
        <v>1.770780135</v>
      </c>
      <c r="N267" s="5">
        <f>if(VLOOKUP($B$2:$B$457,'各區加權風險人口'!$C$2:$T$13,12,0)=0,0,VLOOKUP($B$2:$B$457,'依個案研判日_台北市'!$C$2:$T$13,12,0)*'各里加權風險人口'!O267/VLOOKUP($B$2:$B$457,'各區加權風險人口'!$C$2:$T$13,12,0)*5.5)</f>
        <v>2.150233021</v>
      </c>
      <c r="O267" s="5">
        <f>if(VLOOKUP($B$2:$B$457,'各區加權風險人口'!$C$2:$T$13,13,0)=0,0,VLOOKUP($B$2:$B$457,'依個案研判日_台北市'!$C$2:$T$13,13,0)*'各里加權風險人口'!P267/VLOOKUP($B$2:$B$457,'各區加權風險人口'!$C$2:$T$13,13,0)*5.5)</f>
        <v>1.138358658</v>
      </c>
      <c r="P267" s="5">
        <f>if(VLOOKUP($B$2:$B$457,'各區加權風險人口'!$C$2:$T$13,14,0)=0,0,VLOOKUP($B$2:$B$457,'依個案研判日_台北市'!$C$2:$T$13,14,0)*'各里加權風險人口'!Q267/VLOOKUP($B$2:$B$457,'各區加權風險人口'!$C$2:$T$13,14,0)*5.5)</f>
        <v>3.035623089</v>
      </c>
      <c r="Q267" s="5">
        <f>if(VLOOKUP($B$2:$B$457,'各區加權風險人口'!$C$2:$T$13,15,0)=0,0,VLOOKUP($B$2:$B$457,'依個案研判日_台北市'!$C$2:$T$13,15,0)*'各里加權風險人口'!R267/VLOOKUP($B$2:$B$457,'各區加權風險人口'!$C$2:$T$13,15,0)*5.5)</f>
        <v>4.553434633</v>
      </c>
      <c r="R267" s="5">
        <f>if(VLOOKUP($B$2:$B$457,'各區加權風險人口'!$C$2:$T$13,16,0)=0,0,VLOOKUP($B$2:$B$457,'依個案研判日_台北市'!$C$2:$T$13,16,0)*'各里加權風險人口'!S267/VLOOKUP($B$2:$B$457,'各區加權風險人口'!$C$2:$T$13,16,0)*5.5)</f>
        <v>2.403201612</v>
      </c>
      <c r="S267" s="5">
        <f>if(VLOOKUP($B$2:$B$457,'各區加權風險人口'!$C$2:$T$13,17,0)=0,0,VLOOKUP($B$2:$B$457,'依個案研判日_台北市'!$C$2:$T$13,17,0)*'各里加權風險人口'!T267/VLOOKUP($B$2:$B$457,'各區加權風險人口'!$C$2:$T$13,17,0)*5.5)</f>
        <v>1.89726443</v>
      </c>
      <c r="T267" s="5">
        <f>if(VLOOKUP($B$2:$B$457,'各區加權風險人口'!$C$2:$T$13,18,0)=0,0,VLOOKUP($B$2:$B$457,'依個案研判日_台北市'!$C$2:$T$13,18,0)*'各里加權風險人口'!U267/VLOOKUP($B$2:$B$457,'各區加權風險人口'!$C$2:$T$13,18,0)*5.5)</f>
        <v>0.8853900675</v>
      </c>
    </row>
    <row r="268">
      <c r="A268" s="3">
        <v>6.3000080006E10</v>
      </c>
      <c r="B268" s="4" t="s">
        <v>271</v>
      </c>
      <c r="C268" s="4" t="s">
        <v>277</v>
      </c>
      <c r="D268" s="5">
        <f>if(VLOOKUP($B$2:$B$457,'各區加權風險人口'!$C$2:$T$13,2,0)=0,0,VLOOKUP($B$2:$B$457,'依個案研判日_台北市'!$C$2:$T$13,2,0)*'各里加權風險人口'!E268/VLOOKUP($B$2:$B$457,'各區加權風險人口'!$C$2:$T$13,2,0)*5.5)</f>
        <v>0</v>
      </c>
      <c r="E268" s="5">
        <f>if(VLOOKUP($B$2:$B$457,'各區加權風險人口'!$C$2:$T$13,3,0)=0,0,VLOOKUP($B$2:$B$457,'依個案研判日_台北市'!$C$2:$T$13,3,0)*'各里加權風險人口'!F268/VLOOKUP($B$2:$B$457,'各區加權風險人口'!$C$2:$T$13,3,0)*5.5)</f>
        <v>0.1192807947</v>
      </c>
      <c r="F268" s="5">
        <f>if(VLOOKUP($B$2:$B$457,'各區加權風險人口'!$C$2:$T$13,4,0)=0,0,VLOOKUP($B$2:$B$457,'依個案研判日_台北市'!$C$2:$T$13,4,0)*'各里加權風險人口'!G268/VLOOKUP($B$2:$B$457,'各區加權風險人口'!$C$2:$T$13,4,0)*5.5)</f>
        <v>0</v>
      </c>
      <c r="G268" s="5">
        <f>if(VLOOKUP($B$2:$B$457,'各區加權風險人口'!$C$2:$T$13,5,0)=0,0,VLOOKUP($B$2:$B$457,'依個案研判日_台北市'!$C$2:$T$13,5,0)*'各里加權風險人口'!H268/VLOOKUP($B$2:$B$457,'各區加權風險人口'!$C$2:$T$13,5,0)*5.5)</f>
        <v>0.834965563</v>
      </c>
      <c r="H268" s="5">
        <f>if(VLOOKUP($B$2:$B$457,'各區加權風險人口'!$C$2:$T$13,6,0)=0,0,VLOOKUP($B$2:$B$457,'依個案研判日_台北市'!$C$2:$T$13,6,0)*'各里加權風險人口'!I268/VLOOKUP($B$2:$B$457,'各區加權風險人口'!$C$2:$T$13,6,0)*5.5)</f>
        <v>1.669931126</v>
      </c>
      <c r="I268" s="5">
        <f>if(VLOOKUP($B$2:$B$457,'各區加權風險人口'!$C$2:$T$13,7,0)=0,0,VLOOKUP($B$2:$B$457,'依個案研判日_台北市'!$C$2:$T$13,7,0)*'各里加權風險人口'!J268/VLOOKUP($B$2:$B$457,'各區加權風險人口'!$C$2:$T$13,7,0)*5.5)</f>
        <v>0.7156847683</v>
      </c>
      <c r="J268" s="5">
        <f>if(VLOOKUP($B$2:$B$457,'各區加權風險人口'!$C$2:$T$13,8,0)=0,0,VLOOKUP($B$2:$B$457,'依個案研判日_台北市'!$C$2:$T$13,8,0)*'各里加權風險人口'!K268/VLOOKUP($B$2:$B$457,'各區加權風險人口'!$C$2:$T$13,8,0)*5.5)</f>
        <v>0.3578423842</v>
      </c>
      <c r="K268" s="5">
        <f>if(VLOOKUP($B$2:$B$457,'各區加權風險人口'!$C$2:$T$13,9,0)=0,0,VLOOKUP($B$2:$B$457,'依個案研判日_台北市'!$C$2:$T$13,9,0)*'各里加權風險人口'!L268/VLOOKUP($B$2:$B$457,'各區加權風險人口'!$C$2:$T$13,9,0)*5.5)</f>
        <v>1.312088742</v>
      </c>
      <c r="L268" s="5">
        <f>if(VLOOKUP($B$2:$B$457,'各區加權風險人口'!$C$2:$T$13,10,0)=0,0,VLOOKUP($B$2:$B$457,'依個案研判日_台北市'!$C$2:$T$13,10,0)*'各里加權風險人口'!M268/VLOOKUP($B$2:$B$457,'各區加權風險人口'!$C$2:$T$13,10,0)*5.5)</f>
        <v>2.02777351</v>
      </c>
      <c r="M268" s="5">
        <f>if(VLOOKUP($B$2:$B$457,'各區加權風險人口'!$C$2:$T$13,11,0)=0,0,VLOOKUP($B$2:$B$457,'依個案研判日_台北市'!$C$2:$T$13,11,0)*'各里加權風險人口'!N268/VLOOKUP($B$2:$B$457,'各區加權風險人口'!$C$2:$T$13,11,0)*5.5)</f>
        <v>1.669931126</v>
      </c>
      <c r="N268" s="5">
        <f>if(VLOOKUP($B$2:$B$457,'各區加權風險人口'!$C$2:$T$13,12,0)=0,0,VLOOKUP($B$2:$B$457,'依個案研判日_台北市'!$C$2:$T$13,12,0)*'各里加權風險人口'!O268/VLOOKUP($B$2:$B$457,'各區加權風險人口'!$C$2:$T$13,12,0)*5.5)</f>
        <v>2.02777351</v>
      </c>
      <c r="O268" s="5">
        <f>if(VLOOKUP($B$2:$B$457,'各區加權風險人口'!$C$2:$T$13,13,0)=0,0,VLOOKUP($B$2:$B$457,'依個案研判日_台北市'!$C$2:$T$13,13,0)*'各里加權風險人口'!P268/VLOOKUP($B$2:$B$457,'各區加權風險人口'!$C$2:$T$13,13,0)*5.5)</f>
        <v>1.073527152</v>
      </c>
      <c r="P268" s="5">
        <f>if(VLOOKUP($B$2:$B$457,'各區加權風險人口'!$C$2:$T$13,14,0)=0,0,VLOOKUP($B$2:$B$457,'依個案研判日_台北市'!$C$2:$T$13,14,0)*'各里加權風險人口'!Q268/VLOOKUP($B$2:$B$457,'各區加權風險人口'!$C$2:$T$13,14,0)*5.5)</f>
        <v>2.862739073</v>
      </c>
      <c r="Q268" s="5">
        <f>if(VLOOKUP($B$2:$B$457,'各區加權風險人口'!$C$2:$T$13,15,0)=0,0,VLOOKUP($B$2:$B$457,'依個案研判日_台北市'!$C$2:$T$13,15,0)*'各里加權風險人口'!R268/VLOOKUP($B$2:$B$457,'各區加權風險人口'!$C$2:$T$13,15,0)*5.5)</f>
        <v>4.29410861</v>
      </c>
      <c r="R268" s="5">
        <f>if(VLOOKUP($B$2:$B$457,'各區加權風險人口'!$C$2:$T$13,16,0)=0,0,VLOOKUP($B$2:$B$457,'依個案研判日_台北市'!$C$2:$T$13,16,0)*'各里加權風險人口'!S268/VLOOKUP($B$2:$B$457,'各區加權風險人口'!$C$2:$T$13,16,0)*5.5)</f>
        <v>2.2663351</v>
      </c>
      <c r="S268" s="5">
        <f>if(VLOOKUP($B$2:$B$457,'各區加權風險人口'!$C$2:$T$13,17,0)=0,0,VLOOKUP($B$2:$B$457,'依個案研判日_台北市'!$C$2:$T$13,17,0)*'各里加權風險人口'!T268/VLOOKUP($B$2:$B$457,'各區加權風險人口'!$C$2:$T$13,17,0)*5.5)</f>
        <v>1.789211921</v>
      </c>
      <c r="T268" s="5">
        <f>if(VLOOKUP($B$2:$B$457,'各區加權風險人口'!$C$2:$T$13,18,0)=0,0,VLOOKUP($B$2:$B$457,'依個案研判日_台北市'!$C$2:$T$13,18,0)*'各里加權風險人口'!U268/VLOOKUP($B$2:$B$457,'各區加權風險人口'!$C$2:$T$13,18,0)*5.5)</f>
        <v>0.834965563</v>
      </c>
    </row>
    <row r="269">
      <c r="A269" s="3">
        <v>6.3000080007E10</v>
      </c>
      <c r="B269" s="4" t="s">
        <v>271</v>
      </c>
      <c r="C269" s="4" t="s">
        <v>278</v>
      </c>
      <c r="D269" s="5">
        <f>if(VLOOKUP($B$2:$B$457,'各區加權風險人口'!$C$2:$T$13,2,0)=0,0,VLOOKUP($B$2:$B$457,'依個案研判日_台北市'!$C$2:$T$13,2,0)*'各里加權風險人口'!E269/VLOOKUP($B$2:$B$457,'各區加權風險人口'!$C$2:$T$13,2,0)*5.5)</f>
        <v>0</v>
      </c>
      <c r="E269" s="5">
        <f>if(VLOOKUP($B$2:$B$457,'各區加權風險人口'!$C$2:$T$13,3,0)=0,0,VLOOKUP($B$2:$B$457,'依個案研判日_台北市'!$C$2:$T$13,3,0)*'各里加權風險人口'!F269/VLOOKUP($B$2:$B$457,'各區加權風險人口'!$C$2:$T$13,3,0)*5.5)</f>
        <v>0.1173699224</v>
      </c>
      <c r="F269" s="5">
        <f>if(VLOOKUP($B$2:$B$457,'各區加權風險人口'!$C$2:$T$13,4,0)=0,0,VLOOKUP($B$2:$B$457,'依個案研判日_台北市'!$C$2:$T$13,4,0)*'各里加權風險人口'!G269/VLOOKUP($B$2:$B$457,'各區加權風險人口'!$C$2:$T$13,4,0)*5.5)</f>
        <v>0</v>
      </c>
      <c r="G269" s="5">
        <f>if(VLOOKUP($B$2:$B$457,'各區加權風險人口'!$C$2:$T$13,5,0)=0,0,VLOOKUP($B$2:$B$457,'依個案研判日_台北市'!$C$2:$T$13,5,0)*'各里加權風險人口'!H269/VLOOKUP($B$2:$B$457,'各區加權風險人口'!$C$2:$T$13,5,0)*5.5)</f>
        <v>0.8215894565</v>
      </c>
      <c r="H269" s="5">
        <f>if(VLOOKUP($B$2:$B$457,'各區加權風險人口'!$C$2:$T$13,6,0)=0,0,VLOOKUP($B$2:$B$457,'依個案研判日_台北市'!$C$2:$T$13,6,0)*'各里加權風險人口'!I269/VLOOKUP($B$2:$B$457,'各區加權風險人口'!$C$2:$T$13,6,0)*5.5)</f>
        <v>1.643178913</v>
      </c>
      <c r="I269" s="5">
        <f>if(VLOOKUP($B$2:$B$457,'各區加權風險人口'!$C$2:$T$13,7,0)=0,0,VLOOKUP($B$2:$B$457,'依個案研判日_台北市'!$C$2:$T$13,7,0)*'各里加權風險人口'!J269/VLOOKUP($B$2:$B$457,'各區加權風險人口'!$C$2:$T$13,7,0)*5.5)</f>
        <v>0.7042195342</v>
      </c>
      <c r="J269" s="5">
        <f>if(VLOOKUP($B$2:$B$457,'各區加權風險人口'!$C$2:$T$13,8,0)=0,0,VLOOKUP($B$2:$B$457,'依個案研判日_台北市'!$C$2:$T$13,8,0)*'各里加權風險人口'!K269/VLOOKUP($B$2:$B$457,'各區加權風險人口'!$C$2:$T$13,8,0)*5.5)</f>
        <v>0.3521097671</v>
      </c>
      <c r="K269" s="5">
        <f>if(VLOOKUP($B$2:$B$457,'各區加權風險人口'!$C$2:$T$13,9,0)=0,0,VLOOKUP($B$2:$B$457,'依個案研判日_台北市'!$C$2:$T$13,9,0)*'各里加權風險人口'!L269/VLOOKUP($B$2:$B$457,'各區加權風險人口'!$C$2:$T$13,9,0)*5.5)</f>
        <v>1.291069146</v>
      </c>
      <c r="L269" s="5">
        <f>if(VLOOKUP($B$2:$B$457,'各區加權風險人口'!$C$2:$T$13,10,0)=0,0,VLOOKUP($B$2:$B$457,'依個案研判日_台北市'!$C$2:$T$13,10,0)*'各里加權風險人口'!M269/VLOOKUP($B$2:$B$457,'各區加權風險人口'!$C$2:$T$13,10,0)*5.5)</f>
        <v>1.99528868</v>
      </c>
      <c r="M269" s="5">
        <f>if(VLOOKUP($B$2:$B$457,'各區加權風險人口'!$C$2:$T$13,11,0)=0,0,VLOOKUP($B$2:$B$457,'依個案研判日_台北市'!$C$2:$T$13,11,0)*'各里加權風險人口'!N269/VLOOKUP($B$2:$B$457,'各區加權風險人口'!$C$2:$T$13,11,0)*5.5)</f>
        <v>1.643178913</v>
      </c>
      <c r="N269" s="5">
        <f>if(VLOOKUP($B$2:$B$457,'各區加權風險人口'!$C$2:$T$13,12,0)=0,0,VLOOKUP($B$2:$B$457,'依個案研判日_台北市'!$C$2:$T$13,12,0)*'各里加權風險人口'!O269/VLOOKUP($B$2:$B$457,'各區加權風險人口'!$C$2:$T$13,12,0)*5.5)</f>
        <v>1.99528868</v>
      </c>
      <c r="O269" s="5">
        <f>if(VLOOKUP($B$2:$B$457,'各區加權風險人口'!$C$2:$T$13,13,0)=0,0,VLOOKUP($B$2:$B$457,'依個案研判日_台北市'!$C$2:$T$13,13,0)*'各里加權風險人口'!P269/VLOOKUP($B$2:$B$457,'各區加權風險人口'!$C$2:$T$13,13,0)*5.5)</f>
        <v>1.056329301</v>
      </c>
      <c r="P269" s="5">
        <f>if(VLOOKUP($B$2:$B$457,'各區加權風險人口'!$C$2:$T$13,14,0)=0,0,VLOOKUP($B$2:$B$457,'依個案研判日_台北市'!$C$2:$T$13,14,0)*'各里加權風險人口'!Q269/VLOOKUP($B$2:$B$457,'各區加權風險人口'!$C$2:$T$13,14,0)*5.5)</f>
        <v>2.816878137</v>
      </c>
      <c r="Q269" s="5">
        <f>if(VLOOKUP($B$2:$B$457,'各區加權風險人口'!$C$2:$T$13,15,0)=0,0,VLOOKUP($B$2:$B$457,'依個案研判日_台北市'!$C$2:$T$13,15,0)*'各里加權風險人口'!R269/VLOOKUP($B$2:$B$457,'各區加權風險人口'!$C$2:$T$13,15,0)*5.5)</f>
        <v>4.225317205</v>
      </c>
      <c r="R269" s="5">
        <f>if(VLOOKUP($B$2:$B$457,'各區加權風險人口'!$C$2:$T$13,16,0)=0,0,VLOOKUP($B$2:$B$457,'依個案研判日_台北市'!$C$2:$T$13,16,0)*'各里加權風險人口'!S269/VLOOKUP($B$2:$B$457,'各區加權風險人口'!$C$2:$T$13,16,0)*5.5)</f>
        <v>2.230028525</v>
      </c>
      <c r="S269" s="5">
        <f>if(VLOOKUP($B$2:$B$457,'各區加權風險人口'!$C$2:$T$13,17,0)=0,0,VLOOKUP($B$2:$B$457,'依個案研判日_台北市'!$C$2:$T$13,17,0)*'各里加權風險人口'!T269/VLOOKUP($B$2:$B$457,'各區加權風險人口'!$C$2:$T$13,17,0)*5.5)</f>
        <v>1.760548835</v>
      </c>
      <c r="T269" s="5">
        <f>if(VLOOKUP($B$2:$B$457,'各區加權風險人口'!$C$2:$T$13,18,0)=0,0,VLOOKUP($B$2:$B$457,'依個案研判日_台北市'!$C$2:$T$13,18,0)*'各里加權風險人口'!U269/VLOOKUP($B$2:$B$457,'各區加權風險人口'!$C$2:$T$13,18,0)*5.5)</f>
        <v>0.8215894565</v>
      </c>
    </row>
    <row r="270">
      <c r="A270" s="3">
        <v>6.3000080008E10</v>
      </c>
      <c r="B270" s="4" t="s">
        <v>271</v>
      </c>
      <c r="C270" s="4" t="s">
        <v>279</v>
      </c>
      <c r="D270" s="5">
        <f>if(VLOOKUP($B$2:$B$457,'各區加權風險人口'!$C$2:$T$13,2,0)=0,0,VLOOKUP($B$2:$B$457,'依個案研判日_台北市'!$C$2:$T$13,2,0)*'各里加權風險人口'!E270/VLOOKUP($B$2:$B$457,'各區加權風險人口'!$C$2:$T$13,2,0)*5.5)</f>
        <v>0</v>
      </c>
      <c r="E270" s="5">
        <f>if(VLOOKUP($B$2:$B$457,'各區加權風險人口'!$C$2:$T$13,3,0)=0,0,VLOOKUP($B$2:$B$457,'依個案研判日_台北市'!$C$2:$T$13,3,0)*'各里加權風險人口'!F270/VLOOKUP($B$2:$B$457,'各區加權風險人口'!$C$2:$T$13,3,0)*5.5)</f>
        <v>0.09283894765</v>
      </c>
      <c r="F270" s="5">
        <f>if(VLOOKUP($B$2:$B$457,'各區加權風險人口'!$C$2:$T$13,4,0)=0,0,VLOOKUP($B$2:$B$457,'依個案研判日_台北市'!$C$2:$T$13,4,0)*'各里加權風險人口'!G270/VLOOKUP($B$2:$B$457,'各區加權風險人口'!$C$2:$T$13,4,0)*5.5)</f>
        <v>0</v>
      </c>
      <c r="G270" s="5">
        <f>if(VLOOKUP($B$2:$B$457,'各區加權風險人口'!$C$2:$T$13,5,0)=0,0,VLOOKUP($B$2:$B$457,'依個案研判日_台北市'!$C$2:$T$13,5,0)*'各里加權風險人口'!H270/VLOOKUP($B$2:$B$457,'各區加權風險人口'!$C$2:$T$13,5,0)*5.5)</f>
        <v>0.6498726336</v>
      </c>
      <c r="H270" s="5">
        <f>if(VLOOKUP($B$2:$B$457,'各區加權風險人口'!$C$2:$T$13,6,0)=0,0,VLOOKUP($B$2:$B$457,'依個案研判日_台北市'!$C$2:$T$13,6,0)*'各里加權風險人口'!I270/VLOOKUP($B$2:$B$457,'各區加權風險人口'!$C$2:$T$13,6,0)*5.5)</f>
        <v>1.299745267</v>
      </c>
      <c r="I270" s="5">
        <f>if(VLOOKUP($B$2:$B$457,'各區加權風險人口'!$C$2:$T$13,7,0)=0,0,VLOOKUP($B$2:$B$457,'依個案研判日_台北市'!$C$2:$T$13,7,0)*'各里加權風險人口'!J270/VLOOKUP($B$2:$B$457,'各區加權風險人口'!$C$2:$T$13,7,0)*5.5)</f>
        <v>0.5570336859</v>
      </c>
      <c r="J270" s="5">
        <f>if(VLOOKUP($B$2:$B$457,'各區加權風險人口'!$C$2:$T$13,8,0)=0,0,VLOOKUP($B$2:$B$457,'依個案研判日_台北市'!$C$2:$T$13,8,0)*'各里加權風險人口'!K270/VLOOKUP($B$2:$B$457,'各區加權風險人口'!$C$2:$T$13,8,0)*5.5)</f>
        <v>0.278516843</v>
      </c>
      <c r="K270" s="5">
        <f>if(VLOOKUP($B$2:$B$457,'各區加權風險人口'!$C$2:$T$13,9,0)=0,0,VLOOKUP($B$2:$B$457,'依個案研判日_台北市'!$C$2:$T$13,9,0)*'各里加權風險人口'!L270/VLOOKUP($B$2:$B$457,'各區加權風險人口'!$C$2:$T$13,9,0)*5.5)</f>
        <v>1.021228424</v>
      </c>
      <c r="L270" s="5">
        <f>if(VLOOKUP($B$2:$B$457,'各區加權風險人口'!$C$2:$T$13,10,0)=0,0,VLOOKUP($B$2:$B$457,'依個案研判日_台北市'!$C$2:$T$13,10,0)*'各里加權風險人口'!M270/VLOOKUP($B$2:$B$457,'各區加權風險人口'!$C$2:$T$13,10,0)*5.5)</f>
        <v>1.57826211</v>
      </c>
      <c r="M270" s="5">
        <f>if(VLOOKUP($B$2:$B$457,'各區加權風險人口'!$C$2:$T$13,11,0)=0,0,VLOOKUP($B$2:$B$457,'依個案研判日_台北市'!$C$2:$T$13,11,0)*'各里加權風險人口'!N270/VLOOKUP($B$2:$B$457,'各區加權風險人口'!$C$2:$T$13,11,0)*5.5)</f>
        <v>1.299745267</v>
      </c>
      <c r="N270" s="5">
        <f>if(VLOOKUP($B$2:$B$457,'各區加權風險人口'!$C$2:$T$13,12,0)=0,0,VLOOKUP($B$2:$B$457,'依個案研判日_台北市'!$C$2:$T$13,12,0)*'各里加權風險人口'!O270/VLOOKUP($B$2:$B$457,'各區加權風險人口'!$C$2:$T$13,12,0)*5.5)</f>
        <v>1.57826211</v>
      </c>
      <c r="O270" s="5">
        <f>if(VLOOKUP($B$2:$B$457,'各區加權風險人口'!$C$2:$T$13,13,0)=0,0,VLOOKUP($B$2:$B$457,'依個案研判日_台北市'!$C$2:$T$13,13,0)*'各里加權風險人口'!P270/VLOOKUP($B$2:$B$457,'各區加權風險人口'!$C$2:$T$13,13,0)*5.5)</f>
        <v>0.8355505289</v>
      </c>
      <c r="P270" s="5">
        <f>if(VLOOKUP($B$2:$B$457,'各區加權風險人口'!$C$2:$T$13,14,0)=0,0,VLOOKUP($B$2:$B$457,'依個案研判日_台北市'!$C$2:$T$13,14,0)*'各里加權風險人口'!Q270/VLOOKUP($B$2:$B$457,'各區加權風險人口'!$C$2:$T$13,14,0)*5.5)</f>
        <v>2.228134744</v>
      </c>
      <c r="Q270" s="5">
        <f>if(VLOOKUP($B$2:$B$457,'各區加權風險人口'!$C$2:$T$13,15,0)=0,0,VLOOKUP($B$2:$B$457,'依個案研判日_台北市'!$C$2:$T$13,15,0)*'各里加權風險人口'!R270/VLOOKUP($B$2:$B$457,'各區加權風險人口'!$C$2:$T$13,15,0)*5.5)</f>
        <v>3.342202116</v>
      </c>
      <c r="R270" s="5">
        <f>if(VLOOKUP($B$2:$B$457,'各區加權風險人口'!$C$2:$T$13,16,0)=0,0,VLOOKUP($B$2:$B$457,'依個案研判日_台北市'!$C$2:$T$13,16,0)*'各里加權風險人口'!S270/VLOOKUP($B$2:$B$457,'各區加權風險人口'!$C$2:$T$13,16,0)*5.5)</f>
        <v>1.763940005</v>
      </c>
      <c r="S270" s="5">
        <f>if(VLOOKUP($B$2:$B$457,'各區加權風險人口'!$C$2:$T$13,17,0)=0,0,VLOOKUP($B$2:$B$457,'依個案研判日_台北市'!$C$2:$T$13,17,0)*'各里加權風險人口'!T270/VLOOKUP($B$2:$B$457,'各區加權風險人口'!$C$2:$T$13,17,0)*5.5)</f>
        <v>1.392584215</v>
      </c>
      <c r="T270" s="5">
        <f>if(VLOOKUP($B$2:$B$457,'各區加權風險人口'!$C$2:$T$13,18,0)=0,0,VLOOKUP($B$2:$B$457,'依個案研判日_台北市'!$C$2:$T$13,18,0)*'各里加權風險人口'!U270/VLOOKUP($B$2:$B$457,'各區加權風險人口'!$C$2:$T$13,18,0)*5.5)</f>
        <v>0.6498726336</v>
      </c>
    </row>
    <row r="271">
      <c r="A271" s="3">
        <v>6.3000080009E10</v>
      </c>
      <c r="B271" s="4" t="s">
        <v>271</v>
      </c>
      <c r="C271" s="4" t="s">
        <v>280</v>
      </c>
      <c r="D271" s="5">
        <f>if(VLOOKUP($B$2:$B$457,'各區加權風險人口'!$C$2:$T$13,2,0)=0,0,VLOOKUP($B$2:$B$457,'依個案研判日_台北市'!$C$2:$T$13,2,0)*'各里加權風險人口'!E271/VLOOKUP($B$2:$B$457,'各區加權風險人口'!$C$2:$T$13,2,0)*5.5)</f>
        <v>0</v>
      </c>
      <c r="E271" s="5">
        <f>if(VLOOKUP($B$2:$B$457,'各區加權風險人口'!$C$2:$T$13,3,0)=0,0,VLOOKUP($B$2:$B$457,'依個案研判日_台北市'!$C$2:$T$13,3,0)*'各里加權風險人口'!F271/VLOOKUP($B$2:$B$457,'各區加權風險人口'!$C$2:$T$13,3,0)*5.5)</f>
        <v>0.1545292712</v>
      </c>
      <c r="F271" s="5">
        <f>if(VLOOKUP($B$2:$B$457,'各區加權風險人口'!$C$2:$T$13,4,0)=0,0,VLOOKUP($B$2:$B$457,'依個案研判日_台北市'!$C$2:$T$13,4,0)*'各里加權風險人口'!G271/VLOOKUP($B$2:$B$457,'各區加權風險人口'!$C$2:$T$13,4,0)*5.5)</f>
        <v>0</v>
      </c>
      <c r="G271" s="5">
        <f>if(VLOOKUP($B$2:$B$457,'各區加權風險人口'!$C$2:$T$13,5,0)=0,0,VLOOKUP($B$2:$B$457,'依個案研判日_台北市'!$C$2:$T$13,5,0)*'各里加權風險人口'!H271/VLOOKUP($B$2:$B$457,'各區加權風險人口'!$C$2:$T$13,5,0)*5.5)</f>
        <v>1.081704899</v>
      </c>
      <c r="H271" s="5">
        <f>if(VLOOKUP($B$2:$B$457,'各區加權風險人口'!$C$2:$T$13,6,0)=0,0,VLOOKUP($B$2:$B$457,'依個案研判日_台北市'!$C$2:$T$13,6,0)*'各里加權風險人口'!I271/VLOOKUP($B$2:$B$457,'各區加權風險人口'!$C$2:$T$13,6,0)*5.5)</f>
        <v>2.163409797</v>
      </c>
      <c r="I271" s="5">
        <f>if(VLOOKUP($B$2:$B$457,'各區加權風險人口'!$C$2:$T$13,7,0)=0,0,VLOOKUP($B$2:$B$457,'依個案研判日_台北市'!$C$2:$T$13,7,0)*'各里加權風險人口'!J271/VLOOKUP($B$2:$B$457,'各區加權風險人口'!$C$2:$T$13,7,0)*5.5)</f>
        <v>0.9271756274</v>
      </c>
      <c r="J271" s="5">
        <f>if(VLOOKUP($B$2:$B$457,'各區加權風險人口'!$C$2:$T$13,8,0)=0,0,VLOOKUP($B$2:$B$457,'依個案研判日_台北市'!$C$2:$T$13,8,0)*'各里加權風險人口'!K271/VLOOKUP($B$2:$B$457,'各區加權風險人口'!$C$2:$T$13,8,0)*5.5)</f>
        <v>0.4635878137</v>
      </c>
      <c r="K271" s="5">
        <f>if(VLOOKUP($B$2:$B$457,'各區加權風險人口'!$C$2:$T$13,9,0)=0,0,VLOOKUP($B$2:$B$457,'依個案研判日_台北市'!$C$2:$T$13,9,0)*'各里加權風險人口'!L271/VLOOKUP($B$2:$B$457,'各區加權風險人口'!$C$2:$T$13,9,0)*5.5)</f>
        <v>1.699821983</v>
      </c>
      <c r="L271" s="5">
        <f>if(VLOOKUP($B$2:$B$457,'各區加權風險人口'!$C$2:$T$13,10,0)=0,0,VLOOKUP($B$2:$B$457,'依個案研判日_台北市'!$C$2:$T$13,10,0)*'各里加權風險人口'!M271/VLOOKUP($B$2:$B$457,'各區加權風險人口'!$C$2:$T$13,10,0)*5.5)</f>
        <v>2.626997611</v>
      </c>
      <c r="M271" s="5">
        <f>if(VLOOKUP($B$2:$B$457,'各區加權風險人口'!$C$2:$T$13,11,0)=0,0,VLOOKUP($B$2:$B$457,'依個案研判日_台北市'!$C$2:$T$13,11,0)*'各里加權風險人口'!N271/VLOOKUP($B$2:$B$457,'各區加權風險人口'!$C$2:$T$13,11,0)*5.5)</f>
        <v>2.163409797</v>
      </c>
      <c r="N271" s="5">
        <f>if(VLOOKUP($B$2:$B$457,'各區加權風險人口'!$C$2:$T$13,12,0)=0,0,VLOOKUP($B$2:$B$457,'依個案研判日_台北市'!$C$2:$T$13,12,0)*'各里加權風險人口'!O271/VLOOKUP($B$2:$B$457,'各區加權風險人口'!$C$2:$T$13,12,0)*5.5)</f>
        <v>2.626997611</v>
      </c>
      <c r="O271" s="5">
        <f>if(VLOOKUP($B$2:$B$457,'各區加權風險人口'!$C$2:$T$13,13,0)=0,0,VLOOKUP($B$2:$B$457,'依個案研判日_台北市'!$C$2:$T$13,13,0)*'各里加權風險人口'!P271/VLOOKUP($B$2:$B$457,'各區加權風險人口'!$C$2:$T$13,13,0)*5.5)</f>
        <v>1.390763441</v>
      </c>
      <c r="P271" s="5">
        <f>if(VLOOKUP($B$2:$B$457,'各區加權風險人口'!$C$2:$T$13,14,0)=0,0,VLOOKUP($B$2:$B$457,'依個案研判日_台北市'!$C$2:$T$13,14,0)*'各里加權風險人口'!Q271/VLOOKUP($B$2:$B$457,'各區加權風險人口'!$C$2:$T$13,14,0)*5.5)</f>
        <v>3.708702509</v>
      </c>
      <c r="Q271" s="5">
        <f>if(VLOOKUP($B$2:$B$457,'各區加權風險人口'!$C$2:$T$13,15,0)=0,0,VLOOKUP($B$2:$B$457,'依個案研判日_台北市'!$C$2:$T$13,15,0)*'各里加權風險人口'!R271/VLOOKUP($B$2:$B$457,'各區加權風險人口'!$C$2:$T$13,15,0)*5.5)</f>
        <v>5.563053764</v>
      </c>
      <c r="R271" s="5">
        <f>if(VLOOKUP($B$2:$B$457,'各區加權風險人口'!$C$2:$T$13,16,0)=0,0,VLOOKUP($B$2:$B$457,'依個案研判日_台北市'!$C$2:$T$13,16,0)*'各里加權風險人口'!S271/VLOOKUP($B$2:$B$457,'各區加權風險人口'!$C$2:$T$13,16,0)*5.5)</f>
        <v>2.936056153</v>
      </c>
      <c r="S271" s="5">
        <f>if(VLOOKUP($B$2:$B$457,'各區加權風險人口'!$C$2:$T$13,17,0)=0,0,VLOOKUP($B$2:$B$457,'依個案研判日_台北市'!$C$2:$T$13,17,0)*'各里加權風險人口'!T271/VLOOKUP($B$2:$B$457,'各區加權風險人口'!$C$2:$T$13,17,0)*5.5)</f>
        <v>2.317939068</v>
      </c>
      <c r="T271" s="5">
        <f>if(VLOOKUP($B$2:$B$457,'各區加權風險人口'!$C$2:$T$13,18,0)=0,0,VLOOKUP($B$2:$B$457,'依個案研判日_台北市'!$C$2:$T$13,18,0)*'各里加權風險人口'!U271/VLOOKUP($B$2:$B$457,'各區加權風險人口'!$C$2:$T$13,18,0)*5.5)</f>
        <v>1.081704899</v>
      </c>
    </row>
    <row r="272">
      <c r="A272" s="3">
        <v>6.300008001E10</v>
      </c>
      <c r="B272" s="4" t="s">
        <v>271</v>
      </c>
      <c r="C272" s="4" t="s">
        <v>281</v>
      </c>
      <c r="D272" s="5">
        <f>if(VLOOKUP($B$2:$B$457,'各區加權風險人口'!$C$2:$T$13,2,0)=0,0,VLOOKUP($B$2:$B$457,'依個案研判日_台北市'!$C$2:$T$13,2,0)*'各里加權風險人口'!E272/VLOOKUP($B$2:$B$457,'各區加權風險人口'!$C$2:$T$13,2,0)*5.5)</f>
        <v>0</v>
      </c>
      <c r="E272" s="5">
        <f>if(VLOOKUP($B$2:$B$457,'各區加權風險人口'!$C$2:$T$13,3,0)=0,0,VLOOKUP($B$2:$B$457,'依個案研判日_台北市'!$C$2:$T$13,3,0)*'各里加權風險人口'!F272/VLOOKUP($B$2:$B$457,'各區加權風險人口'!$C$2:$T$13,3,0)*5.5)</f>
        <v>0.1104257697</v>
      </c>
      <c r="F272" s="5">
        <f>if(VLOOKUP($B$2:$B$457,'各區加權風險人口'!$C$2:$T$13,4,0)=0,0,VLOOKUP($B$2:$B$457,'依個案研判日_台北市'!$C$2:$T$13,4,0)*'各里加權風險人口'!G272/VLOOKUP($B$2:$B$457,'各區加權風險人口'!$C$2:$T$13,4,0)*5.5)</f>
        <v>0</v>
      </c>
      <c r="G272" s="5">
        <f>if(VLOOKUP($B$2:$B$457,'各區加權風險人口'!$C$2:$T$13,5,0)=0,0,VLOOKUP($B$2:$B$457,'依個案研判日_台北市'!$C$2:$T$13,5,0)*'各里加權風險人口'!H272/VLOOKUP($B$2:$B$457,'各區加權風險人口'!$C$2:$T$13,5,0)*5.5)</f>
        <v>0.772980388</v>
      </c>
      <c r="H272" s="5">
        <f>if(VLOOKUP($B$2:$B$457,'各區加權風險人口'!$C$2:$T$13,6,0)=0,0,VLOOKUP($B$2:$B$457,'依個案研判日_台北市'!$C$2:$T$13,6,0)*'各里加權風險人口'!I272/VLOOKUP($B$2:$B$457,'各區加權風險人口'!$C$2:$T$13,6,0)*5.5)</f>
        <v>1.545960776</v>
      </c>
      <c r="I272" s="5">
        <f>if(VLOOKUP($B$2:$B$457,'各區加權風險人口'!$C$2:$T$13,7,0)=0,0,VLOOKUP($B$2:$B$457,'依個案研判日_台北市'!$C$2:$T$13,7,0)*'各里加權風險人口'!J272/VLOOKUP($B$2:$B$457,'各區加權風險人口'!$C$2:$T$13,7,0)*5.5)</f>
        <v>0.6625546182</v>
      </c>
      <c r="J272" s="5">
        <f>if(VLOOKUP($B$2:$B$457,'各區加權風險人口'!$C$2:$T$13,8,0)=0,0,VLOOKUP($B$2:$B$457,'依個案研判日_台北市'!$C$2:$T$13,8,0)*'各里加權風險人口'!K272/VLOOKUP($B$2:$B$457,'各區加權風險人口'!$C$2:$T$13,8,0)*5.5)</f>
        <v>0.3312773091</v>
      </c>
      <c r="K272" s="5">
        <f>if(VLOOKUP($B$2:$B$457,'各區加權風險人口'!$C$2:$T$13,9,0)=0,0,VLOOKUP($B$2:$B$457,'依個案研判日_台北市'!$C$2:$T$13,9,0)*'各里加權風險人口'!L272/VLOOKUP($B$2:$B$457,'各區加權風險人口'!$C$2:$T$13,9,0)*5.5)</f>
        <v>1.214683467</v>
      </c>
      <c r="L272" s="5">
        <f>if(VLOOKUP($B$2:$B$457,'各區加權風險人口'!$C$2:$T$13,10,0)=0,0,VLOOKUP($B$2:$B$457,'依個案研判日_台北市'!$C$2:$T$13,10,0)*'各里加權風險人口'!M272/VLOOKUP($B$2:$B$457,'各區加權風險人口'!$C$2:$T$13,10,0)*5.5)</f>
        <v>1.877238085</v>
      </c>
      <c r="M272" s="5">
        <f>if(VLOOKUP($B$2:$B$457,'各區加權風險人口'!$C$2:$T$13,11,0)=0,0,VLOOKUP($B$2:$B$457,'依個案研判日_台北市'!$C$2:$T$13,11,0)*'各里加權風險人口'!N272/VLOOKUP($B$2:$B$457,'各區加權風險人口'!$C$2:$T$13,11,0)*5.5)</f>
        <v>1.545960776</v>
      </c>
      <c r="N272" s="5">
        <f>if(VLOOKUP($B$2:$B$457,'各區加權風險人口'!$C$2:$T$13,12,0)=0,0,VLOOKUP($B$2:$B$457,'依個案研判日_台北市'!$C$2:$T$13,12,0)*'各里加權風險人口'!O272/VLOOKUP($B$2:$B$457,'各區加權風險人口'!$C$2:$T$13,12,0)*5.5)</f>
        <v>1.877238085</v>
      </c>
      <c r="O272" s="5">
        <f>if(VLOOKUP($B$2:$B$457,'各區加權風險人口'!$C$2:$T$13,13,0)=0,0,VLOOKUP($B$2:$B$457,'依個案研判日_台北市'!$C$2:$T$13,13,0)*'各里加權風險人口'!P272/VLOOKUP($B$2:$B$457,'各區加權風險人口'!$C$2:$T$13,13,0)*5.5)</f>
        <v>0.9938319274</v>
      </c>
      <c r="P272" s="5">
        <f>if(VLOOKUP($B$2:$B$457,'各區加權風險人口'!$C$2:$T$13,14,0)=0,0,VLOOKUP($B$2:$B$457,'依個案研判日_台北市'!$C$2:$T$13,14,0)*'各里加權風險人口'!Q272/VLOOKUP($B$2:$B$457,'各區加權風險人口'!$C$2:$T$13,14,0)*5.5)</f>
        <v>2.650218473</v>
      </c>
      <c r="Q272" s="5">
        <f>if(VLOOKUP($B$2:$B$457,'各區加權風險人口'!$C$2:$T$13,15,0)=0,0,VLOOKUP($B$2:$B$457,'依個案研判日_台北市'!$C$2:$T$13,15,0)*'各里加權風險人口'!R272/VLOOKUP($B$2:$B$457,'各區加權風險人口'!$C$2:$T$13,15,0)*5.5)</f>
        <v>3.975327709</v>
      </c>
      <c r="R272" s="5">
        <f>if(VLOOKUP($B$2:$B$457,'各區加權風險人口'!$C$2:$T$13,16,0)=0,0,VLOOKUP($B$2:$B$457,'依個案研判日_台北市'!$C$2:$T$13,16,0)*'各里加權風險人口'!S272/VLOOKUP($B$2:$B$457,'各區加權風險人口'!$C$2:$T$13,16,0)*5.5)</f>
        <v>2.098089624</v>
      </c>
      <c r="S272" s="5">
        <f>if(VLOOKUP($B$2:$B$457,'各區加權風險人口'!$C$2:$T$13,17,0)=0,0,VLOOKUP($B$2:$B$457,'依個案研判日_台北市'!$C$2:$T$13,17,0)*'各里加權風險人口'!T272/VLOOKUP($B$2:$B$457,'各區加權風險人口'!$C$2:$T$13,17,0)*5.5)</f>
        <v>1.656386546</v>
      </c>
      <c r="T272" s="5">
        <f>if(VLOOKUP($B$2:$B$457,'各區加權風險人口'!$C$2:$T$13,18,0)=0,0,VLOOKUP($B$2:$B$457,'依個案研判日_台北市'!$C$2:$T$13,18,0)*'各里加權風險人口'!U272/VLOOKUP($B$2:$B$457,'各區加權風險人口'!$C$2:$T$13,18,0)*5.5)</f>
        <v>0.772980388</v>
      </c>
    </row>
    <row r="273">
      <c r="A273" s="3">
        <v>6.3000080011E10</v>
      </c>
      <c r="B273" s="4" t="s">
        <v>271</v>
      </c>
      <c r="C273" s="4" t="s">
        <v>282</v>
      </c>
      <c r="D273" s="5">
        <f>if(VLOOKUP($B$2:$B$457,'各區加權風險人口'!$C$2:$T$13,2,0)=0,0,VLOOKUP($B$2:$B$457,'依個案研判日_台北市'!$C$2:$T$13,2,0)*'各里加權風險人口'!E273/VLOOKUP($B$2:$B$457,'各區加權風險人口'!$C$2:$T$13,2,0)*5.5)</f>
        <v>0</v>
      </c>
      <c r="E273" s="5">
        <f>if(VLOOKUP($B$2:$B$457,'各區加權風險人口'!$C$2:$T$13,3,0)=0,0,VLOOKUP($B$2:$B$457,'依個案研判日_台北市'!$C$2:$T$13,3,0)*'各里加權風險人口'!F273/VLOOKUP($B$2:$B$457,'各區加權風險人口'!$C$2:$T$13,3,0)*5.5)</f>
        <v>0.06208799328</v>
      </c>
      <c r="F273" s="5">
        <f>if(VLOOKUP($B$2:$B$457,'各區加權風險人口'!$C$2:$T$13,4,0)=0,0,VLOOKUP($B$2:$B$457,'依個案研判日_台北市'!$C$2:$T$13,4,0)*'各里加權風險人口'!G273/VLOOKUP($B$2:$B$457,'各區加權風險人口'!$C$2:$T$13,4,0)*5.5)</f>
        <v>0</v>
      </c>
      <c r="G273" s="5">
        <f>if(VLOOKUP($B$2:$B$457,'各區加權風險人口'!$C$2:$T$13,5,0)=0,0,VLOOKUP($B$2:$B$457,'依個案研判日_台北市'!$C$2:$T$13,5,0)*'各里加權風險人口'!H273/VLOOKUP($B$2:$B$457,'各區加權風險人口'!$C$2:$T$13,5,0)*5.5)</f>
        <v>0.4346159529</v>
      </c>
      <c r="H273" s="5">
        <f>if(VLOOKUP($B$2:$B$457,'各區加權風險人口'!$C$2:$T$13,6,0)=0,0,VLOOKUP($B$2:$B$457,'依個案研判日_台北市'!$C$2:$T$13,6,0)*'各里加權風險人口'!I273/VLOOKUP($B$2:$B$457,'各區加權風險人口'!$C$2:$T$13,6,0)*5.5)</f>
        <v>0.8692319059</v>
      </c>
      <c r="I273" s="5">
        <f>if(VLOOKUP($B$2:$B$457,'各區加權風險人口'!$C$2:$T$13,7,0)=0,0,VLOOKUP($B$2:$B$457,'依個案研判日_台北市'!$C$2:$T$13,7,0)*'各里加權風險人口'!J273/VLOOKUP($B$2:$B$457,'各區加權風險人口'!$C$2:$T$13,7,0)*5.5)</f>
        <v>0.3725279597</v>
      </c>
      <c r="J273" s="5">
        <f>if(VLOOKUP($B$2:$B$457,'各區加權風險人口'!$C$2:$T$13,8,0)=0,0,VLOOKUP($B$2:$B$457,'依個案研判日_台北市'!$C$2:$T$13,8,0)*'各里加權風險人口'!K273/VLOOKUP($B$2:$B$457,'各區加權風險人口'!$C$2:$T$13,8,0)*5.5)</f>
        <v>0.1862639798</v>
      </c>
      <c r="K273" s="5">
        <f>if(VLOOKUP($B$2:$B$457,'各區加權風險人口'!$C$2:$T$13,9,0)=0,0,VLOOKUP($B$2:$B$457,'依個案研判日_台北市'!$C$2:$T$13,9,0)*'各里加權風險人口'!L273/VLOOKUP($B$2:$B$457,'各區加權風險人口'!$C$2:$T$13,9,0)*5.5)</f>
        <v>0.682967926</v>
      </c>
      <c r="L273" s="5">
        <f>if(VLOOKUP($B$2:$B$457,'各區加權風險人口'!$C$2:$T$13,10,0)=0,0,VLOOKUP($B$2:$B$457,'依個案研判日_台北市'!$C$2:$T$13,10,0)*'各里加權風險人口'!M273/VLOOKUP($B$2:$B$457,'各區加權風險人口'!$C$2:$T$13,10,0)*5.5)</f>
        <v>1.055495886</v>
      </c>
      <c r="M273" s="5">
        <f>if(VLOOKUP($B$2:$B$457,'各區加權風險人口'!$C$2:$T$13,11,0)=0,0,VLOOKUP($B$2:$B$457,'依個案研判日_台北市'!$C$2:$T$13,11,0)*'各里加權風險人口'!N273/VLOOKUP($B$2:$B$457,'各區加權風險人口'!$C$2:$T$13,11,0)*5.5)</f>
        <v>0.8692319059</v>
      </c>
      <c r="N273" s="5">
        <f>if(VLOOKUP($B$2:$B$457,'各區加權風險人口'!$C$2:$T$13,12,0)=0,0,VLOOKUP($B$2:$B$457,'依個案研判日_台北市'!$C$2:$T$13,12,0)*'各里加權風險人口'!O273/VLOOKUP($B$2:$B$457,'各區加權風險人口'!$C$2:$T$13,12,0)*5.5)</f>
        <v>1.055495886</v>
      </c>
      <c r="O273" s="5">
        <f>if(VLOOKUP($B$2:$B$457,'各區加權風險人口'!$C$2:$T$13,13,0)=0,0,VLOOKUP($B$2:$B$457,'依個案研判日_台北市'!$C$2:$T$13,13,0)*'各里加權風險人口'!P273/VLOOKUP($B$2:$B$457,'各區加權風險人口'!$C$2:$T$13,13,0)*5.5)</f>
        <v>0.5587919395</v>
      </c>
      <c r="P273" s="5">
        <f>if(VLOOKUP($B$2:$B$457,'各區加權風險人口'!$C$2:$T$13,14,0)=0,0,VLOOKUP($B$2:$B$457,'依個案研判日_台北市'!$C$2:$T$13,14,0)*'各里加權風險人口'!Q273/VLOOKUP($B$2:$B$457,'各區加權風險人口'!$C$2:$T$13,14,0)*5.5)</f>
        <v>1.490111839</v>
      </c>
      <c r="Q273" s="5">
        <f>if(VLOOKUP($B$2:$B$457,'各區加權風險人口'!$C$2:$T$13,15,0)=0,0,VLOOKUP($B$2:$B$457,'依個案研判日_台北市'!$C$2:$T$13,15,0)*'各里加權風險人口'!R273/VLOOKUP($B$2:$B$457,'各區加權風險人口'!$C$2:$T$13,15,0)*5.5)</f>
        <v>2.235167758</v>
      </c>
      <c r="R273" s="5">
        <f>if(VLOOKUP($B$2:$B$457,'各區加權風險人口'!$C$2:$T$13,16,0)=0,0,VLOOKUP($B$2:$B$457,'依個案研判日_台北市'!$C$2:$T$13,16,0)*'各里加權風險人口'!S273/VLOOKUP($B$2:$B$457,'各區加權風險人口'!$C$2:$T$13,16,0)*5.5)</f>
        <v>1.179671872</v>
      </c>
      <c r="S273" s="5">
        <f>if(VLOOKUP($B$2:$B$457,'各區加權風險人口'!$C$2:$T$13,17,0)=0,0,VLOOKUP($B$2:$B$457,'依個案研判日_台北市'!$C$2:$T$13,17,0)*'各里加權風險人口'!T273/VLOOKUP($B$2:$B$457,'各區加權風險人口'!$C$2:$T$13,17,0)*5.5)</f>
        <v>0.9313198991</v>
      </c>
      <c r="T273" s="5">
        <f>if(VLOOKUP($B$2:$B$457,'各區加權風險人口'!$C$2:$T$13,18,0)=0,0,VLOOKUP($B$2:$B$457,'依個案研判日_台北市'!$C$2:$T$13,18,0)*'各里加權風險人口'!U273/VLOOKUP($B$2:$B$457,'各區加權風險人口'!$C$2:$T$13,18,0)*5.5)</f>
        <v>0.4346159529</v>
      </c>
    </row>
    <row r="274">
      <c r="A274" s="3">
        <v>6.3000080012E10</v>
      </c>
      <c r="B274" s="4" t="s">
        <v>271</v>
      </c>
      <c r="C274" s="4" t="s">
        <v>283</v>
      </c>
      <c r="D274" s="5">
        <f>if(VLOOKUP($B$2:$B$457,'各區加權風險人口'!$C$2:$T$13,2,0)=0,0,VLOOKUP($B$2:$B$457,'依個案研判日_台北市'!$C$2:$T$13,2,0)*'各里加權風險人口'!E274/VLOOKUP($B$2:$B$457,'各區加權風險人口'!$C$2:$T$13,2,0)*5.5)</f>
        <v>0</v>
      </c>
      <c r="E274" s="5">
        <f>if(VLOOKUP($B$2:$B$457,'各區加權風險人口'!$C$2:$T$13,3,0)=0,0,VLOOKUP($B$2:$B$457,'依個案研判日_台北市'!$C$2:$T$13,3,0)*'各里加權風險人口'!F274/VLOOKUP($B$2:$B$457,'各區加權風險人口'!$C$2:$T$13,3,0)*5.5)</f>
        <v>0.0961628435</v>
      </c>
      <c r="F274" s="5">
        <f>if(VLOOKUP($B$2:$B$457,'各區加權風險人口'!$C$2:$T$13,4,0)=0,0,VLOOKUP($B$2:$B$457,'依個案研判日_台北市'!$C$2:$T$13,4,0)*'各里加權風險人口'!G274/VLOOKUP($B$2:$B$457,'各區加權風險人口'!$C$2:$T$13,4,0)*5.5)</f>
        <v>0</v>
      </c>
      <c r="G274" s="5">
        <f>if(VLOOKUP($B$2:$B$457,'各區加權風險人口'!$C$2:$T$13,5,0)=0,0,VLOOKUP($B$2:$B$457,'依個案研判日_台北市'!$C$2:$T$13,5,0)*'各里加權風險人口'!H274/VLOOKUP($B$2:$B$457,'各區加權風險人口'!$C$2:$T$13,5,0)*5.5)</f>
        <v>0.6731399045</v>
      </c>
      <c r="H274" s="5">
        <f>if(VLOOKUP($B$2:$B$457,'各區加權風險人口'!$C$2:$T$13,6,0)=0,0,VLOOKUP($B$2:$B$457,'依個案研判日_台北市'!$C$2:$T$13,6,0)*'各里加權風險人口'!I274/VLOOKUP($B$2:$B$457,'各區加權風險人口'!$C$2:$T$13,6,0)*5.5)</f>
        <v>1.346279809</v>
      </c>
      <c r="I274" s="5">
        <f>if(VLOOKUP($B$2:$B$457,'各區加權風險人口'!$C$2:$T$13,7,0)=0,0,VLOOKUP($B$2:$B$457,'依個案研判日_台北市'!$C$2:$T$13,7,0)*'各里加權風險人口'!J274/VLOOKUP($B$2:$B$457,'各區加權風險人口'!$C$2:$T$13,7,0)*5.5)</f>
        <v>0.576977061</v>
      </c>
      <c r="J274" s="5">
        <f>if(VLOOKUP($B$2:$B$457,'各區加權風險人口'!$C$2:$T$13,8,0)=0,0,VLOOKUP($B$2:$B$457,'依個案研判日_台北市'!$C$2:$T$13,8,0)*'各里加權風險人口'!K274/VLOOKUP($B$2:$B$457,'各區加權風險人口'!$C$2:$T$13,8,0)*5.5)</f>
        <v>0.2884885305</v>
      </c>
      <c r="K274" s="5">
        <f>if(VLOOKUP($B$2:$B$457,'各區加權風險人口'!$C$2:$T$13,9,0)=0,0,VLOOKUP($B$2:$B$457,'依個案研判日_台北市'!$C$2:$T$13,9,0)*'各里加權風險人口'!L274/VLOOKUP($B$2:$B$457,'各區加權風險人口'!$C$2:$T$13,9,0)*5.5)</f>
        <v>1.057791278</v>
      </c>
      <c r="L274" s="5">
        <f>if(VLOOKUP($B$2:$B$457,'各區加權風險人口'!$C$2:$T$13,10,0)=0,0,VLOOKUP($B$2:$B$457,'依個案研判日_台北市'!$C$2:$T$13,10,0)*'各里加權風險人口'!M274/VLOOKUP($B$2:$B$457,'各區加權風險人口'!$C$2:$T$13,10,0)*5.5)</f>
        <v>1.634768339</v>
      </c>
      <c r="M274" s="5">
        <f>if(VLOOKUP($B$2:$B$457,'各區加權風險人口'!$C$2:$T$13,11,0)=0,0,VLOOKUP($B$2:$B$457,'依個案研判日_台北市'!$C$2:$T$13,11,0)*'各里加權風險人口'!N274/VLOOKUP($B$2:$B$457,'各區加權風險人口'!$C$2:$T$13,11,0)*5.5)</f>
        <v>1.346279809</v>
      </c>
      <c r="N274" s="5">
        <f>if(VLOOKUP($B$2:$B$457,'各區加權風險人口'!$C$2:$T$13,12,0)=0,0,VLOOKUP($B$2:$B$457,'依個案研判日_台北市'!$C$2:$T$13,12,0)*'各里加權風險人口'!O274/VLOOKUP($B$2:$B$457,'各區加權風險人口'!$C$2:$T$13,12,0)*5.5)</f>
        <v>1.634768339</v>
      </c>
      <c r="O274" s="5">
        <f>if(VLOOKUP($B$2:$B$457,'各區加權風險人口'!$C$2:$T$13,13,0)=0,0,VLOOKUP($B$2:$B$457,'依個案研判日_台北市'!$C$2:$T$13,13,0)*'各里加權風險人口'!P274/VLOOKUP($B$2:$B$457,'各區加權風險人口'!$C$2:$T$13,13,0)*5.5)</f>
        <v>0.8654655915</v>
      </c>
      <c r="P274" s="5">
        <f>if(VLOOKUP($B$2:$B$457,'各區加權風險人口'!$C$2:$T$13,14,0)=0,0,VLOOKUP($B$2:$B$457,'依個案研判日_台北市'!$C$2:$T$13,14,0)*'各里加權風險人口'!Q274/VLOOKUP($B$2:$B$457,'各區加權風險人口'!$C$2:$T$13,14,0)*5.5)</f>
        <v>2.307908244</v>
      </c>
      <c r="Q274" s="5">
        <f>if(VLOOKUP($B$2:$B$457,'各區加權風險人口'!$C$2:$T$13,15,0)=0,0,VLOOKUP($B$2:$B$457,'依個案研判日_台北市'!$C$2:$T$13,15,0)*'各里加權風險人口'!R274/VLOOKUP($B$2:$B$457,'各區加權風險人口'!$C$2:$T$13,15,0)*5.5)</f>
        <v>3.461862366</v>
      </c>
      <c r="R274" s="5">
        <f>if(VLOOKUP($B$2:$B$457,'各區加權風險人口'!$C$2:$T$13,16,0)=0,0,VLOOKUP($B$2:$B$457,'依個案研判日_台北市'!$C$2:$T$13,16,0)*'各里加權風險人口'!S274/VLOOKUP($B$2:$B$457,'各區加權風險人口'!$C$2:$T$13,16,0)*5.5)</f>
        <v>1.827094026</v>
      </c>
      <c r="S274" s="5">
        <f>if(VLOOKUP($B$2:$B$457,'各區加權風險人口'!$C$2:$T$13,17,0)=0,0,VLOOKUP($B$2:$B$457,'依個案研判日_台北市'!$C$2:$T$13,17,0)*'各里加權風險人口'!T274/VLOOKUP($B$2:$B$457,'各區加權風險人口'!$C$2:$T$13,17,0)*5.5)</f>
        <v>1.442442652</v>
      </c>
      <c r="T274" s="5">
        <f>if(VLOOKUP($B$2:$B$457,'各區加權風險人口'!$C$2:$T$13,18,0)=0,0,VLOOKUP($B$2:$B$457,'依個案研判日_台北市'!$C$2:$T$13,18,0)*'各里加權風險人口'!U274/VLOOKUP($B$2:$B$457,'各區加權風險人口'!$C$2:$T$13,18,0)*5.5)</f>
        <v>0.6731399045</v>
      </c>
    </row>
    <row r="275">
      <c r="A275" s="3">
        <v>6.3000080013E10</v>
      </c>
      <c r="B275" s="4" t="s">
        <v>271</v>
      </c>
      <c r="C275" s="4" t="s">
        <v>284</v>
      </c>
      <c r="D275" s="5">
        <f>if(VLOOKUP($B$2:$B$457,'各區加權風險人口'!$C$2:$T$13,2,0)=0,0,VLOOKUP($B$2:$B$457,'依個案研判日_台北市'!$C$2:$T$13,2,0)*'各里加權風險人口'!E275/VLOOKUP($B$2:$B$457,'各區加權風險人口'!$C$2:$T$13,2,0)*5.5)</f>
        <v>0</v>
      </c>
      <c r="E275" s="5">
        <f>if(VLOOKUP($B$2:$B$457,'各區加權風險人口'!$C$2:$T$13,3,0)=0,0,VLOOKUP($B$2:$B$457,'依個案研判日_台北市'!$C$2:$T$13,3,0)*'各里加權風險人口'!F275/VLOOKUP($B$2:$B$457,'各區加權風險人口'!$C$2:$T$13,3,0)*5.5)</f>
        <v>0.09994418619</v>
      </c>
      <c r="F275" s="5">
        <f>if(VLOOKUP($B$2:$B$457,'各區加權風險人口'!$C$2:$T$13,4,0)=0,0,VLOOKUP($B$2:$B$457,'依個案研判日_台北市'!$C$2:$T$13,4,0)*'各里加權風險人口'!G275/VLOOKUP($B$2:$B$457,'各區加權風險人口'!$C$2:$T$13,4,0)*5.5)</f>
        <v>0</v>
      </c>
      <c r="G275" s="5">
        <f>if(VLOOKUP($B$2:$B$457,'各區加權風險人口'!$C$2:$T$13,5,0)=0,0,VLOOKUP($B$2:$B$457,'依個案研判日_台北市'!$C$2:$T$13,5,0)*'各里加權風險人口'!H275/VLOOKUP($B$2:$B$457,'各區加權風險人口'!$C$2:$T$13,5,0)*5.5)</f>
        <v>0.6996093033</v>
      </c>
      <c r="H275" s="5">
        <f>if(VLOOKUP($B$2:$B$457,'各區加權風險人口'!$C$2:$T$13,6,0)=0,0,VLOOKUP($B$2:$B$457,'依個案研判日_台北市'!$C$2:$T$13,6,0)*'各里加權風險人口'!I275/VLOOKUP($B$2:$B$457,'各區加權風險人口'!$C$2:$T$13,6,0)*5.5)</f>
        <v>1.399218607</v>
      </c>
      <c r="I275" s="5">
        <f>if(VLOOKUP($B$2:$B$457,'各區加權風險人口'!$C$2:$T$13,7,0)=0,0,VLOOKUP($B$2:$B$457,'依個案研判日_台北市'!$C$2:$T$13,7,0)*'各里加權風險人口'!J275/VLOOKUP($B$2:$B$457,'各區加權風險人口'!$C$2:$T$13,7,0)*5.5)</f>
        <v>0.5996651171</v>
      </c>
      <c r="J275" s="5">
        <f>if(VLOOKUP($B$2:$B$457,'各區加權風險人口'!$C$2:$T$13,8,0)=0,0,VLOOKUP($B$2:$B$457,'依個案研判日_台北市'!$C$2:$T$13,8,0)*'各里加權風險人口'!K275/VLOOKUP($B$2:$B$457,'各區加權風險人口'!$C$2:$T$13,8,0)*5.5)</f>
        <v>0.2998325586</v>
      </c>
      <c r="K275" s="5">
        <f>if(VLOOKUP($B$2:$B$457,'各區加權風險人口'!$C$2:$T$13,9,0)=0,0,VLOOKUP($B$2:$B$457,'依個案研判日_台北市'!$C$2:$T$13,9,0)*'各里加權風險人口'!L275/VLOOKUP($B$2:$B$457,'各區加權風險人口'!$C$2:$T$13,9,0)*5.5)</f>
        <v>1.099386048</v>
      </c>
      <c r="L275" s="5">
        <f>if(VLOOKUP($B$2:$B$457,'各區加權風險人口'!$C$2:$T$13,10,0)=0,0,VLOOKUP($B$2:$B$457,'依個案研判日_台北市'!$C$2:$T$13,10,0)*'各里加權風險人口'!M275/VLOOKUP($B$2:$B$457,'各區加權風險人口'!$C$2:$T$13,10,0)*5.5)</f>
        <v>1.699051165</v>
      </c>
      <c r="M275" s="5">
        <f>if(VLOOKUP($B$2:$B$457,'各區加權風險人口'!$C$2:$T$13,11,0)=0,0,VLOOKUP($B$2:$B$457,'依個案研判日_台北市'!$C$2:$T$13,11,0)*'各里加權風險人口'!N275/VLOOKUP($B$2:$B$457,'各區加權風險人口'!$C$2:$T$13,11,0)*5.5)</f>
        <v>1.399218607</v>
      </c>
      <c r="N275" s="5">
        <f>if(VLOOKUP($B$2:$B$457,'各區加權風險人口'!$C$2:$T$13,12,0)=0,0,VLOOKUP($B$2:$B$457,'依個案研判日_台北市'!$C$2:$T$13,12,0)*'各里加權風險人口'!O275/VLOOKUP($B$2:$B$457,'各區加權風險人口'!$C$2:$T$13,12,0)*5.5)</f>
        <v>1.699051165</v>
      </c>
      <c r="O275" s="5">
        <f>if(VLOOKUP($B$2:$B$457,'各區加權風險人口'!$C$2:$T$13,13,0)=0,0,VLOOKUP($B$2:$B$457,'依個案研判日_台北市'!$C$2:$T$13,13,0)*'各里加權風險人口'!P275/VLOOKUP($B$2:$B$457,'各區加權風險人口'!$C$2:$T$13,13,0)*5.5)</f>
        <v>0.8994976757</v>
      </c>
      <c r="P275" s="5">
        <f>if(VLOOKUP($B$2:$B$457,'各區加權風險人口'!$C$2:$T$13,14,0)=0,0,VLOOKUP($B$2:$B$457,'依個案研判日_台北市'!$C$2:$T$13,14,0)*'各里加權風險人口'!Q275/VLOOKUP($B$2:$B$457,'各區加權風險人口'!$C$2:$T$13,14,0)*5.5)</f>
        <v>2.398660468</v>
      </c>
      <c r="Q275" s="5">
        <f>if(VLOOKUP($B$2:$B$457,'各區加權風險人口'!$C$2:$T$13,15,0)=0,0,VLOOKUP($B$2:$B$457,'依個案研判日_台北市'!$C$2:$T$13,15,0)*'各里加權風險人口'!R275/VLOOKUP($B$2:$B$457,'各區加權風險人口'!$C$2:$T$13,15,0)*5.5)</f>
        <v>3.597990703</v>
      </c>
      <c r="R275" s="5">
        <f>if(VLOOKUP($B$2:$B$457,'各區加權風險人口'!$C$2:$T$13,16,0)=0,0,VLOOKUP($B$2:$B$457,'依個案研判日_台北市'!$C$2:$T$13,16,0)*'各里加權風險人口'!S275/VLOOKUP($B$2:$B$457,'各區加權風險人口'!$C$2:$T$13,16,0)*5.5)</f>
        <v>1.898939538</v>
      </c>
      <c r="S275" s="5">
        <f>if(VLOOKUP($B$2:$B$457,'各區加權風險人口'!$C$2:$T$13,17,0)=0,0,VLOOKUP($B$2:$B$457,'依個案研判日_台北市'!$C$2:$T$13,17,0)*'各里加權風險人口'!T275/VLOOKUP($B$2:$B$457,'各區加權風險人口'!$C$2:$T$13,17,0)*5.5)</f>
        <v>1.499162793</v>
      </c>
      <c r="T275" s="5">
        <f>if(VLOOKUP($B$2:$B$457,'各區加權風險人口'!$C$2:$T$13,18,0)=0,0,VLOOKUP($B$2:$B$457,'依個案研判日_台北市'!$C$2:$T$13,18,0)*'各里加權風險人口'!U275/VLOOKUP($B$2:$B$457,'各區加權風險人口'!$C$2:$T$13,18,0)*5.5)</f>
        <v>0.6996093033</v>
      </c>
    </row>
    <row r="276">
      <c r="A276" s="3">
        <v>6.3000080014E10</v>
      </c>
      <c r="B276" s="4" t="s">
        <v>271</v>
      </c>
      <c r="C276" s="4" t="s">
        <v>285</v>
      </c>
      <c r="D276" s="5">
        <f>if(VLOOKUP($B$2:$B$457,'各區加權風險人口'!$C$2:$T$13,2,0)=0,0,VLOOKUP($B$2:$B$457,'依個案研判日_台北市'!$C$2:$T$13,2,0)*'各里加權風險人口'!E276/VLOOKUP($B$2:$B$457,'各區加權風險人口'!$C$2:$T$13,2,0)*5.5)</f>
        <v>0</v>
      </c>
      <c r="E276" s="5">
        <f>if(VLOOKUP($B$2:$B$457,'各區加權風險人口'!$C$2:$T$13,3,0)=0,0,VLOOKUP($B$2:$B$457,'依個案研判日_台北市'!$C$2:$T$13,3,0)*'各里加權風險人口'!F276/VLOOKUP($B$2:$B$457,'各區加權風險人口'!$C$2:$T$13,3,0)*5.5)</f>
        <v>0.06778477321</v>
      </c>
      <c r="F276" s="5">
        <f>if(VLOOKUP($B$2:$B$457,'各區加權風險人口'!$C$2:$T$13,4,0)=0,0,VLOOKUP($B$2:$B$457,'依個案研判日_台北市'!$C$2:$T$13,4,0)*'各里加權風險人口'!G276/VLOOKUP($B$2:$B$457,'各區加權風險人口'!$C$2:$T$13,4,0)*5.5)</f>
        <v>0</v>
      </c>
      <c r="G276" s="5">
        <f>if(VLOOKUP($B$2:$B$457,'各區加權風險人口'!$C$2:$T$13,5,0)=0,0,VLOOKUP($B$2:$B$457,'依個案研判日_台北市'!$C$2:$T$13,5,0)*'各里加權風險人口'!H276/VLOOKUP($B$2:$B$457,'各區加權風險人口'!$C$2:$T$13,5,0)*5.5)</f>
        <v>0.4744934125</v>
      </c>
      <c r="H276" s="5">
        <f>if(VLOOKUP($B$2:$B$457,'各區加權風險人口'!$C$2:$T$13,6,0)=0,0,VLOOKUP($B$2:$B$457,'依個案研判日_台北市'!$C$2:$T$13,6,0)*'各里加權風險人口'!I276/VLOOKUP($B$2:$B$457,'各區加權風險人口'!$C$2:$T$13,6,0)*5.5)</f>
        <v>0.9489868249</v>
      </c>
      <c r="I276" s="5">
        <f>if(VLOOKUP($B$2:$B$457,'各區加權風險人口'!$C$2:$T$13,7,0)=0,0,VLOOKUP($B$2:$B$457,'依個案研判日_台北市'!$C$2:$T$13,7,0)*'各里加權風險人口'!J276/VLOOKUP($B$2:$B$457,'各區加權風險人口'!$C$2:$T$13,7,0)*5.5)</f>
        <v>0.4067086393</v>
      </c>
      <c r="J276" s="5">
        <f>if(VLOOKUP($B$2:$B$457,'各區加權風險人口'!$C$2:$T$13,8,0)=0,0,VLOOKUP($B$2:$B$457,'依個案研判日_台北市'!$C$2:$T$13,8,0)*'各里加權風險人口'!K276/VLOOKUP($B$2:$B$457,'各區加權風險人口'!$C$2:$T$13,8,0)*5.5)</f>
        <v>0.2033543196</v>
      </c>
      <c r="K276" s="5">
        <f>if(VLOOKUP($B$2:$B$457,'各區加權風險人口'!$C$2:$T$13,9,0)=0,0,VLOOKUP($B$2:$B$457,'依個案研判日_台北市'!$C$2:$T$13,9,0)*'各里加權風險人口'!L276/VLOOKUP($B$2:$B$457,'各區加權風險人口'!$C$2:$T$13,9,0)*5.5)</f>
        <v>0.7456325053</v>
      </c>
      <c r="L276" s="5">
        <f>if(VLOOKUP($B$2:$B$457,'各區加權風險人口'!$C$2:$T$13,10,0)=0,0,VLOOKUP($B$2:$B$457,'依個案研判日_台北市'!$C$2:$T$13,10,0)*'各里加權風險人口'!M276/VLOOKUP($B$2:$B$457,'各區加權風險人口'!$C$2:$T$13,10,0)*5.5)</f>
        <v>1.152341145</v>
      </c>
      <c r="M276" s="5">
        <f>if(VLOOKUP($B$2:$B$457,'各區加權風險人口'!$C$2:$T$13,11,0)=0,0,VLOOKUP($B$2:$B$457,'依個案研判日_台北市'!$C$2:$T$13,11,0)*'各里加權風險人口'!N276/VLOOKUP($B$2:$B$457,'各區加權風險人口'!$C$2:$T$13,11,0)*5.5)</f>
        <v>0.9489868249</v>
      </c>
      <c r="N276" s="5">
        <f>if(VLOOKUP($B$2:$B$457,'各區加權風險人口'!$C$2:$T$13,12,0)=0,0,VLOOKUP($B$2:$B$457,'依個案研判日_台北市'!$C$2:$T$13,12,0)*'各里加權風險人口'!O276/VLOOKUP($B$2:$B$457,'各區加權風險人口'!$C$2:$T$13,12,0)*5.5)</f>
        <v>1.152341145</v>
      </c>
      <c r="O276" s="5">
        <f>if(VLOOKUP($B$2:$B$457,'各區加權風險人口'!$C$2:$T$13,13,0)=0,0,VLOOKUP($B$2:$B$457,'依個案研判日_台北市'!$C$2:$T$13,13,0)*'各里加權風險人口'!P276/VLOOKUP($B$2:$B$457,'各區加權風險人口'!$C$2:$T$13,13,0)*5.5)</f>
        <v>0.6100629589</v>
      </c>
      <c r="P276" s="5">
        <f>if(VLOOKUP($B$2:$B$457,'各區加權風險人口'!$C$2:$T$13,14,0)=0,0,VLOOKUP($B$2:$B$457,'依個案研判日_台北市'!$C$2:$T$13,14,0)*'各里加權風險人口'!Q276/VLOOKUP($B$2:$B$457,'各區加權風險人口'!$C$2:$T$13,14,0)*5.5)</f>
        <v>1.626834557</v>
      </c>
      <c r="Q276" s="5">
        <f>if(VLOOKUP($B$2:$B$457,'各區加權風險人口'!$C$2:$T$13,15,0)=0,0,VLOOKUP($B$2:$B$457,'依個案研判日_台北市'!$C$2:$T$13,15,0)*'各里加權風險人口'!R276/VLOOKUP($B$2:$B$457,'各區加權風險人口'!$C$2:$T$13,15,0)*5.5)</f>
        <v>2.440251836</v>
      </c>
      <c r="R276" s="5">
        <f>if(VLOOKUP($B$2:$B$457,'各區加權風險人口'!$C$2:$T$13,16,0)=0,0,VLOOKUP($B$2:$B$457,'依個案研判日_台北市'!$C$2:$T$13,16,0)*'各里加權風險人口'!S276/VLOOKUP($B$2:$B$457,'各區加權風險人口'!$C$2:$T$13,16,0)*5.5)</f>
        <v>1.287910691</v>
      </c>
      <c r="S276" s="5">
        <f>if(VLOOKUP($B$2:$B$457,'各區加權風險人口'!$C$2:$T$13,17,0)=0,0,VLOOKUP($B$2:$B$457,'依個案研判日_台北市'!$C$2:$T$13,17,0)*'各里加權風險人口'!T276/VLOOKUP($B$2:$B$457,'各區加權風險人口'!$C$2:$T$13,17,0)*5.5)</f>
        <v>1.016771598</v>
      </c>
      <c r="T276" s="5">
        <f>if(VLOOKUP($B$2:$B$457,'各區加權風險人口'!$C$2:$T$13,18,0)=0,0,VLOOKUP($B$2:$B$457,'依個案研判日_台北市'!$C$2:$T$13,18,0)*'各里加權風險人口'!U276/VLOOKUP($B$2:$B$457,'各區加權風險人口'!$C$2:$T$13,18,0)*5.5)</f>
        <v>0.4744934125</v>
      </c>
    </row>
    <row r="277">
      <c r="A277" s="3">
        <v>6.3000080015E10</v>
      </c>
      <c r="B277" s="4" t="s">
        <v>271</v>
      </c>
      <c r="C277" s="4" t="s">
        <v>286</v>
      </c>
      <c r="D277" s="5">
        <f>if(VLOOKUP($B$2:$B$457,'各區加權風險人口'!$C$2:$T$13,2,0)=0,0,VLOOKUP($B$2:$B$457,'依個案研判日_台北市'!$C$2:$T$13,2,0)*'各里加權風險人口'!E277/VLOOKUP($B$2:$B$457,'各區加權風險人口'!$C$2:$T$13,2,0)*5.5)</f>
        <v>0</v>
      </c>
      <c r="E277" s="5">
        <f>if(VLOOKUP($B$2:$B$457,'各區加權風險人口'!$C$2:$T$13,3,0)=0,0,VLOOKUP($B$2:$B$457,'依個案研判日_台北市'!$C$2:$T$13,3,0)*'各里加權風險人口'!F277/VLOOKUP($B$2:$B$457,'各區加權風險人口'!$C$2:$T$13,3,0)*5.5)</f>
        <v>0.1546268345</v>
      </c>
      <c r="F277" s="5">
        <f>if(VLOOKUP($B$2:$B$457,'各區加權風險人口'!$C$2:$T$13,4,0)=0,0,VLOOKUP($B$2:$B$457,'依個案研判日_台北市'!$C$2:$T$13,4,0)*'各里加權風險人口'!G277/VLOOKUP($B$2:$B$457,'各區加權風險人口'!$C$2:$T$13,4,0)*5.5)</f>
        <v>0</v>
      </c>
      <c r="G277" s="5">
        <f>if(VLOOKUP($B$2:$B$457,'各區加權風險人口'!$C$2:$T$13,5,0)=0,0,VLOOKUP($B$2:$B$457,'依個案研判日_台北市'!$C$2:$T$13,5,0)*'各里加權風險人口'!H277/VLOOKUP($B$2:$B$457,'各區加權風險人口'!$C$2:$T$13,5,0)*5.5)</f>
        <v>1.082387842</v>
      </c>
      <c r="H277" s="5">
        <f>if(VLOOKUP($B$2:$B$457,'各區加權風險人口'!$C$2:$T$13,6,0)=0,0,VLOOKUP($B$2:$B$457,'依個案研判日_台北市'!$C$2:$T$13,6,0)*'各里加權風險人口'!I277/VLOOKUP($B$2:$B$457,'各區加權風險人口'!$C$2:$T$13,6,0)*5.5)</f>
        <v>2.164775683</v>
      </c>
      <c r="I277" s="5">
        <f>if(VLOOKUP($B$2:$B$457,'各區加權風險人口'!$C$2:$T$13,7,0)=0,0,VLOOKUP($B$2:$B$457,'依個案研判日_台北市'!$C$2:$T$13,7,0)*'各里加權風險人口'!J277/VLOOKUP($B$2:$B$457,'各區加權風險人口'!$C$2:$T$13,7,0)*5.5)</f>
        <v>0.927761007</v>
      </c>
      <c r="J277" s="5">
        <f>if(VLOOKUP($B$2:$B$457,'各區加權風險人口'!$C$2:$T$13,8,0)=0,0,VLOOKUP($B$2:$B$457,'依個案研判日_台北市'!$C$2:$T$13,8,0)*'各里加權風險人口'!K277/VLOOKUP($B$2:$B$457,'各區加權風險人口'!$C$2:$T$13,8,0)*5.5)</f>
        <v>0.4638805035</v>
      </c>
      <c r="K277" s="5">
        <f>if(VLOOKUP($B$2:$B$457,'各區加權風險人口'!$C$2:$T$13,9,0)=0,0,VLOOKUP($B$2:$B$457,'依個案研判日_台北市'!$C$2:$T$13,9,0)*'各里加權風險人口'!L277/VLOOKUP($B$2:$B$457,'各區加權風險人口'!$C$2:$T$13,9,0)*5.5)</f>
        <v>1.70089518</v>
      </c>
      <c r="L277" s="5">
        <f>if(VLOOKUP($B$2:$B$457,'各區加權風險人口'!$C$2:$T$13,10,0)=0,0,VLOOKUP($B$2:$B$457,'依個案研判日_台北市'!$C$2:$T$13,10,0)*'各里加權風險人口'!M277/VLOOKUP($B$2:$B$457,'各區加權風險人口'!$C$2:$T$13,10,0)*5.5)</f>
        <v>2.628656187</v>
      </c>
      <c r="M277" s="5">
        <f>if(VLOOKUP($B$2:$B$457,'各區加權風險人口'!$C$2:$T$13,11,0)=0,0,VLOOKUP($B$2:$B$457,'依個案研判日_台北市'!$C$2:$T$13,11,0)*'各里加權風險人口'!N277/VLOOKUP($B$2:$B$457,'各區加權風險人口'!$C$2:$T$13,11,0)*5.5)</f>
        <v>2.164775683</v>
      </c>
      <c r="N277" s="5">
        <f>if(VLOOKUP($B$2:$B$457,'各區加權風險人口'!$C$2:$T$13,12,0)=0,0,VLOOKUP($B$2:$B$457,'依個案研判日_台北市'!$C$2:$T$13,12,0)*'各里加權風險人口'!O277/VLOOKUP($B$2:$B$457,'各區加權風險人口'!$C$2:$T$13,12,0)*5.5)</f>
        <v>2.628656187</v>
      </c>
      <c r="O277" s="5">
        <f>if(VLOOKUP($B$2:$B$457,'各區加權風險人口'!$C$2:$T$13,13,0)=0,0,VLOOKUP($B$2:$B$457,'依個案研判日_台北市'!$C$2:$T$13,13,0)*'各里加權風險人口'!P277/VLOOKUP($B$2:$B$457,'各區加權風險人口'!$C$2:$T$13,13,0)*5.5)</f>
        <v>1.391641511</v>
      </c>
      <c r="P277" s="5">
        <f>if(VLOOKUP($B$2:$B$457,'各區加權風險人口'!$C$2:$T$13,14,0)=0,0,VLOOKUP($B$2:$B$457,'依個案研判日_台北市'!$C$2:$T$13,14,0)*'各里加權風險人口'!Q277/VLOOKUP($B$2:$B$457,'各區加權風險人口'!$C$2:$T$13,14,0)*5.5)</f>
        <v>3.711044028</v>
      </c>
      <c r="Q277" s="5">
        <f>if(VLOOKUP($B$2:$B$457,'各區加權風險人口'!$C$2:$T$13,15,0)=0,0,VLOOKUP($B$2:$B$457,'依個案研判日_台北市'!$C$2:$T$13,15,0)*'各里加權風險人口'!R277/VLOOKUP($B$2:$B$457,'各區加權風險人口'!$C$2:$T$13,15,0)*5.5)</f>
        <v>5.566566042</v>
      </c>
      <c r="R277" s="5">
        <f>if(VLOOKUP($B$2:$B$457,'各區加權風險人口'!$C$2:$T$13,16,0)=0,0,VLOOKUP($B$2:$B$457,'依個案研判日_台北市'!$C$2:$T$13,16,0)*'各里加權風險人口'!S277/VLOOKUP($B$2:$B$457,'各區加權風險人口'!$C$2:$T$13,16,0)*5.5)</f>
        <v>2.937909856</v>
      </c>
      <c r="S277" s="5">
        <f>if(VLOOKUP($B$2:$B$457,'各區加權風險人口'!$C$2:$T$13,17,0)=0,0,VLOOKUP($B$2:$B$457,'依個案研判日_台北市'!$C$2:$T$13,17,0)*'各里加權風險人口'!T277/VLOOKUP($B$2:$B$457,'各區加權風險人口'!$C$2:$T$13,17,0)*5.5)</f>
        <v>2.319402518</v>
      </c>
      <c r="T277" s="5">
        <f>if(VLOOKUP($B$2:$B$457,'各區加權風險人口'!$C$2:$T$13,18,0)=0,0,VLOOKUP($B$2:$B$457,'依個案研判日_台北市'!$C$2:$T$13,18,0)*'各里加權風險人口'!U277/VLOOKUP($B$2:$B$457,'各區加權風險人口'!$C$2:$T$13,18,0)*5.5)</f>
        <v>1.082387842</v>
      </c>
    </row>
    <row r="278">
      <c r="A278" s="3">
        <v>6.3000080016E10</v>
      </c>
      <c r="B278" s="4" t="s">
        <v>271</v>
      </c>
      <c r="C278" s="4" t="s">
        <v>287</v>
      </c>
      <c r="D278" s="5">
        <f>if(VLOOKUP($B$2:$B$457,'各區加權風險人口'!$C$2:$T$13,2,0)=0,0,VLOOKUP($B$2:$B$457,'依個案研判日_台北市'!$C$2:$T$13,2,0)*'各里加權風險人口'!E278/VLOOKUP($B$2:$B$457,'各區加權風險人口'!$C$2:$T$13,2,0)*5.5)</f>
        <v>0</v>
      </c>
      <c r="E278" s="5">
        <f>if(VLOOKUP($B$2:$B$457,'各區加權風險人口'!$C$2:$T$13,3,0)=0,0,VLOOKUP($B$2:$B$457,'依個案研判日_台北市'!$C$2:$T$13,3,0)*'各里加權風險人口'!F278/VLOOKUP($B$2:$B$457,'各區加權風險人口'!$C$2:$T$13,3,0)*5.5)</f>
        <v>0.1150748386</v>
      </c>
      <c r="F278" s="5">
        <f>if(VLOOKUP($B$2:$B$457,'各區加權風險人口'!$C$2:$T$13,4,0)=0,0,VLOOKUP($B$2:$B$457,'依個案研判日_台北市'!$C$2:$T$13,4,0)*'各里加權風險人口'!G278/VLOOKUP($B$2:$B$457,'各區加權風險人口'!$C$2:$T$13,4,0)*5.5)</f>
        <v>0</v>
      </c>
      <c r="G278" s="5">
        <f>if(VLOOKUP($B$2:$B$457,'各區加權風險人口'!$C$2:$T$13,5,0)=0,0,VLOOKUP($B$2:$B$457,'依個案研判日_台北市'!$C$2:$T$13,5,0)*'各里加權風險人口'!H278/VLOOKUP($B$2:$B$457,'各區加權風險人口'!$C$2:$T$13,5,0)*5.5)</f>
        <v>0.8055238705</v>
      </c>
      <c r="H278" s="5">
        <f>if(VLOOKUP($B$2:$B$457,'各區加權風險人口'!$C$2:$T$13,6,0)=0,0,VLOOKUP($B$2:$B$457,'依個案研判日_台北市'!$C$2:$T$13,6,0)*'各里加權風險人口'!I278/VLOOKUP($B$2:$B$457,'各區加權風險人口'!$C$2:$T$13,6,0)*5.5)</f>
        <v>1.611047741</v>
      </c>
      <c r="I278" s="5">
        <f>if(VLOOKUP($B$2:$B$457,'各區加權風險人口'!$C$2:$T$13,7,0)=0,0,VLOOKUP($B$2:$B$457,'依個案研判日_台北市'!$C$2:$T$13,7,0)*'各里加權風險人口'!J278/VLOOKUP($B$2:$B$457,'各區加權風險人口'!$C$2:$T$13,7,0)*5.5)</f>
        <v>0.6904490319</v>
      </c>
      <c r="J278" s="5">
        <f>if(VLOOKUP($B$2:$B$457,'各區加權風險人口'!$C$2:$T$13,8,0)=0,0,VLOOKUP($B$2:$B$457,'依個案研判日_台北市'!$C$2:$T$13,8,0)*'各里加權風險人口'!K278/VLOOKUP($B$2:$B$457,'各區加權風險人口'!$C$2:$T$13,8,0)*5.5)</f>
        <v>0.3452245159</v>
      </c>
      <c r="K278" s="5">
        <f>if(VLOOKUP($B$2:$B$457,'各區加權風險人口'!$C$2:$T$13,9,0)=0,0,VLOOKUP($B$2:$B$457,'依個案研判日_台北市'!$C$2:$T$13,9,0)*'各里加權風險人口'!L278/VLOOKUP($B$2:$B$457,'各區加權風險人口'!$C$2:$T$13,9,0)*5.5)</f>
        <v>1.265823225</v>
      </c>
      <c r="L278" s="5">
        <f>if(VLOOKUP($B$2:$B$457,'各區加權風險人口'!$C$2:$T$13,10,0)=0,0,VLOOKUP($B$2:$B$457,'依個案研判日_台北市'!$C$2:$T$13,10,0)*'各里加權風險人口'!M278/VLOOKUP($B$2:$B$457,'各區加權風險人口'!$C$2:$T$13,10,0)*5.5)</f>
        <v>1.956272257</v>
      </c>
      <c r="M278" s="5">
        <f>if(VLOOKUP($B$2:$B$457,'各區加權風險人口'!$C$2:$T$13,11,0)=0,0,VLOOKUP($B$2:$B$457,'依個案研判日_台北市'!$C$2:$T$13,11,0)*'各里加權風險人口'!N278/VLOOKUP($B$2:$B$457,'各區加權風險人口'!$C$2:$T$13,11,0)*5.5)</f>
        <v>1.611047741</v>
      </c>
      <c r="N278" s="5">
        <f>if(VLOOKUP($B$2:$B$457,'各區加權風險人口'!$C$2:$T$13,12,0)=0,0,VLOOKUP($B$2:$B$457,'依個案研判日_台北市'!$C$2:$T$13,12,0)*'各里加權風險人口'!O278/VLOOKUP($B$2:$B$457,'各區加權風險人口'!$C$2:$T$13,12,0)*5.5)</f>
        <v>1.956272257</v>
      </c>
      <c r="O278" s="5">
        <f>if(VLOOKUP($B$2:$B$457,'各區加權風險人口'!$C$2:$T$13,13,0)=0,0,VLOOKUP($B$2:$B$457,'依個案研判日_台北市'!$C$2:$T$13,13,0)*'各里加權風險人口'!P278/VLOOKUP($B$2:$B$457,'各區加權風險人口'!$C$2:$T$13,13,0)*5.5)</f>
        <v>1.035673548</v>
      </c>
      <c r="P278" s="5">
        <f>if(VLOOKUP($B$2:$B$457,'各區加權風險人口'!$C$2:$T$13,14,0)=0,0,VLOOKUP($B$2:$B$457,'依個案研判日_台北市'!$C$2:$T$13,14,0)*'各里加權風險人口'!Q278/VLOOKUP($B$2:$B$457,'各區加權風險人口'!$C$2:$T$13,14,0)*5.5)</f>
        <v>2.761796128</v>
      </c>
      <c r="Q278" s="5">
        <f>if(VLOOKUP($B$2:$B$457,'各區加權風險人口'!$C$2:$T$13,15,0)=0,0,VLOOKUP($B$2:$B$457,'依個案研判日_台北市'!$C$2:$T$13,15,0)*'各里加權風險人口'!R278/VLOOKUP($B$2:$B$457,'各區加權風險人口'!$C$2:$T$13,15,0)*5.5)</f>
        <v>4.142694191</v>
      </c>
      <c r="R278" s="5">
        <f>if(VLOOKUP($B$2:$B$457,'各區加權風險人口'!$C$2:$T$13,16,0)=0,0,VLOOKUP($B$2:$B$457,'依個案研判日_台北市'!$C$2:$T$13,16,0)*'各里加權風險人口'!S278/VLOOKUP($B$2:$B$457,'各區加權風險人口'!$C$2:$T$13,16,0)*5.5)</f>
        <v>2.186421934</v>
      </c>
      <c r="S278" s="5">
        <f>if(VLOOKUP($B$2:$B$457,'各區加權風險人口'!$C$2:$T$13,17,0)=0,0,VLOOKUP($B$2:$B$457,'依個案研判日_台北市'!$C$2:$T$13,17,0)*'各里加權風險人口'!T278/VLOOKUP($B$2:$B$457,'各區加權風險人口'!$C$2:$T$13,17,0)*5.5)</f>
        <v>1.72612258</v>
      </c>
      <c r="T278" s="5">
        <f>if(VLOOKUP($B$2:$B$457,'各區加權風險人口'!$C$2:$T$13,18,0)=0,0,VLOOKUP($B$2:$B$457,'依個案研判日_台北市'!$C$2:$T$13,18,0)*'各里加權風險人口'!U278/VLOOKUP($B$2:$B$457,'各區加權風險人口'!$C$2:$T$13,18,0)*5.5)</f>
        <v>0.8055238705</v>
      </c>
    </row>
    <row r="279">
      <c r="A279" s="3">
        <v>6.3000080017E10</v>
      </c>
      <c r="B279" s="4" t="s">
        <v>271</v>
      </c>
      <c r="C279" s="4" t="s">
        <v>288</v>
      </c>
      <c r="D279" s="5">
        <f>if(VLOOKUP($B$2:$B$457,'各區加權風險人口'!$C$2:$T$13,2,0)=0,0,VLOOKUP($B$2:$B$457,'依個案研判日_台北市'!$C$2:$T$13,2,0)*'各里加權風險人口'!E279/VLOOKUP($B$2:$B$457,'各區加權風險人口'!$C$2:$T$13,2,0)*5.5)</f>
        <v>0</v>
      </c>
      <c r="E279" s="5">
        <f>if(VLOOKUP($B$2:$B$457,'各區加權風險人口'!$C$2:$T$13,3,0)=0,0,VLOOKUP($B$2:$B$457,'依個案研判日_台北市'!$C$2:$T$13,3,0)*'各里加權風險人口'!F279/VLOOKUP($B$2:$B$457,'各區加權風險人口'!$C$2:$T$13,3,0)*5.5)</f>
        <v>0.1167200066</v>
      </c>
      <c r="F279" s="5">
        <f>if(VLOOKUP($B$2:$B$457,'各區加權風險人口'!$C$2:$T$13,4,0)=0,0,VLOOKUP($B$2:$B$457,'依個案研判日_台北市'!$C$2:$T$13,4,0)*'各里加權風險人口'!G279/VLOOKUP($B$2:$B$457,'各區加權風險人口'!$C$2:$T$13,4,0)*5.5)</f>
        <v>0</v>
      </c>
      <c r="G279" s="5">
        <f>if(VLOOKUP($B$2:$B$457,'各區加權風險人口'!$C$2:$T$13,5,0)=0,0,VLOOKUP($B$2:$B$457,'依個案研判日_台北市'!$C$2:$T$13,5,0)*'各里加權風險人口'!H279/VLOOKUP($B$2:$B$457,'各區加權風險人口'!$C$2:$T$13,5,0)*5.5)</f>
        <v>0.8170400462</v>
      </c>
      <c r="H279" s="5">
        <f>if(VLOOKUP($B$2:$B$457,'各區加權風險人口'!$C$2:$T$13,6,0)=0,0,VLOOKUP($B$2:$B$457,'依個案研判日_台北市'!$C$2:$T$13,6,0)*'各里加權風險人口'!I279/VLOOKUP($B$2:$B$457,'各區加權風險人口'!$C$2:$T$13,6,0)*5.5)</f>
        <v>1.634080092</v>
      </c>
      <c r="I279" s="5">
        <f>if(VLOOKUP($B$2:$B$457,'各區加權風險人口'!$C$2:$T$13,7,0)=0,0,VLOOKUP($B$2:$B$457,'依個案研判日_台北市'!$C$2:$T$13,7,0)*'各里加權風險人口'!J279/VLOOKUP($B$2:$B$457,'各區加權風險人口'!$C$2:$T$13,7,0)*5.5)</f>
        <v>0.7003200396</v>
      </c>
      <c r="J279" s="5">
        <f>if(VLOOKUP($B$2:$B$457,'各區加權風險人口'!$C$2:$T$13,8,0)=0,0,VLOOKUP($B$2:$B$457,'依個案研判日_台北市'!$C$2:$T$13,8,0)*'各里加權風險人口'!K279/VLOOKUP($B$2:$B$457,'各區加權風險人口'!$C$2:$T$13,8,0)*5.5)</f>
        <v>0.3501600198</v>
      </c>
      <c r="K279" s="5">
        <f>if(VLOOKUP($B$2:$B$457,'各區加權風險人口'!$C$2:$T$13,9,0)=0,0,VLOOKUP($B$2:$B$457,'依個案研判日_台北市'!$C$2:$T$13,9,0)*'各里加權風險人口'!L279/VLOOKUP($B$2:$B$457,'各區加權風險人口'!$C$2:$T$13,9,0)*5.5)</f>
        <v>1.283920073</v>
      </c>
      <c r="L279" s="5">
        <f>if(VLOOKUP($B$2:$B$457,'各區加權風險人口'!$C$2:$T$13,10,0)=0,0,VLOOKUP($B$2:$B$457,'依個案研判日_台北市'!$C$2:$T$13,10,0)*'各里加權風險人口'!M279/VLOOKUP($B$2:$B$457,'各區加權風險人口'!$C$2:$T$13,10,0)*5.5)</f>
        <v>1.984240112</v>
      </c>
      <c r="M279" s="5">
        <f>if(VLOOKUP($B$2:$B$457,'各區加權風險人口'!$C$2:$T$13,11,0)=0,0,VLOOKUP($B$2:$B$457,'依個案研判日_台北市'!$C$2:$T$13,11,0)*'各里加權風險人口'!N279/VLOOKUP($B$2:$B$457,'各區加權風險人口'!$C$2:$T$13,11,0)*5.5)</f>
        <v>1.634080092</v>
      </c>
      <c r="N279" s="5">
        <f>if(VLOOKUP($B$2:$B$457,'各區加權風險人口'!$C$2:$T$13,12,0)=0,0,VLOOKUP($B$2:$B$457,'依個案研判日_台北市'!$C$2:$T$13,12,0)*'各里加權風險人口'!O279/VLOOKUP($B$2:$B$457,'各區加權風險人口'!$C$2:$T$13,12,0)*5.5)</f>
        <v>1.984240112</v>
      </c>
      <c r="O279" s="5">
        <f>if(VLOOKUP($B$2:$B$457,'各區加權風險人口'!$C$2:$T$13,13,0)=0,0,VLOOKUP($B$2:$B$457,'依個案研判日_台北市'!$C$2:$T$13,13,0)*'各里加權風險人口'!P279/VLOOKUP($B$2:$B$457,'各區加權風險人口'!$C$2:$T$13,13,0)*5.5)</f>
        <v>1.050480059</v>
      </c>
      <c r="P279" s="5">
        <f>if(VLOOKUP($B$2:$B$457,'各區加權風險人口'!$C$2:$T$13,14,0)=0,0,VLOOKUP($B$2:$B$457,'依個案研判日_台北市'!$C$2:$T$13,14,0)*'各里加權風險人口'!Q279/VLOOKUP($B$2:$B$457,'各區加權風險人口'!$C$2:$T$13,14,0)*5.5)</f>
        <v>2.801280158</v>
      </c>
      <c r="Q279" s="5">
        <f>if(VLOOKUP($B$2:$B$457,'各區加權風險人口'!$C$2:$T$13,15,0)=0,0,VLOOKUP($B$2:$B$457,'依個案研判日_台北市'!$C$2:$T$13,15,0)*'各里加權風險人口'!R279/VLOOKUP($B$2:$B$457,'各區加權風險人口'!$C$2:$T$13,15,0)*5.5)</f>
        <v>4.201920238</v>
      </c>
      <c r="R279" s="5">
        <f>if(VLOOKUP($B$2:$B$457,'各區加權風險人口'!$C$2:$T$13,16,0)=0,0,VLOOKUP($B$2:$B$457,'依個案研判日_台北市'!$C$2:$T$13,16,0)*'各里加權風險人口'!S279/VLOOKUP($B$2:$B$457,'各區加權風險人口'!$C$2:$T$13,16,0)*5.5)</f>
        <v>2.217680125</v>
      </c>
      <c r="S279" s="5">
        <f>if(VLOOKUP($B$2:$B$457,'各區加權風險人口'!$C$2:$T$13,17,0)=0,0,VLOOKUP($B$2:$B$457,'依個案研判日_台北市'!$C$2:$T$13,17,0)*'各里加權風險人口'!T279/VLOOKUP($B$2:$B$457,'各區加權風險人口'!$C$2:$T$13,17,0)*5.5)</f>
        <v>1.750800099</v>
      </c>
      <c r="T279" s="5">
        <f>if(VLOOKUP($B$2:$B$457,'各區加權風險人口'!$C$2:$T$13,18,0)=0,0,VLOOKUP($B$2:$B$457,'依個案研判日_台北市'!$C$2:$T$13,18,0)*'各里加權風險人口'!U279/VLOOKUP($B$2:$B$457,'各區加權風險人口'!$C$2:$T$13,18,0)*5.5)</f>
        <v>0.8170400462</v>
      </c>
    </row>
    <row r="280">
      <c r="A280" s="3">
        <v>6.3000080018E10</v>
      </c>
      <c r="B280" s="4" t="s">
        <v>271</v>
      </c>
      <c r="C280" s="4" t="s">
        <v>289</v>
      </c>
      <c r="D280" s="5">
        <f>if(VLOOKUP($B$2:$B$457,'各區加權風險人口'!$C$2:$T$13,2,0)=0,0,VLOOKUP($B$2:$B$457,'依個案研判日_台北市'!$C$2:$T$13,2,0)*'各里加權風險人口'!E280/VLOOKUP($B$2:$B$457,'各區加權風險人口'!$C$2:$T$13,2,0)*5.5)</f>
        <v>0</v>
      </c>
      <c r="E280" s="5">
        <f>if(VLOOKUP($B$2:$B$457,'各區加權風險人口'!$C$2:$T$13,3,0)=0,0,VLOOKUP($B$2:$B$457,'依個案研判日_台北市'!$C$2:$T$13,3,0)*'各里加權風險人口'!F280/VLOOKUP($B$2:$B$457,'各區加權風險人口'!$C$2:$T$13,3,0)*5.5)</f>
        <v>0.144485724</v>
      </c>
      <c r="F280" s="5">
        <f>if(VLOOKUP($B$2:$B$457,'各區加權風險人口'!$C$2:$T$13,4,0)=0,0,VLOOKUP($B$2:$B$457,'依個案研判日_台北市'!$C$2:$T$13,4,0)*'各里加權風險人口'!G280/VLOOKUP($B$2:$B$457,'各區加權風險人口'!$C$2:$T$13,4,0)*5.5)</f>
        <v>0</v>
      </c>
      <c r="G280" s="5">
        <f>if(VLOOKUP($B$2:$B$457,'各區加權風險人口'!$C$2:$T$13,5,0)=0,0,VLOOKUP($B$2:$B$457,'依個案研判日_台北市'!$C$2:$T$13,5,0)*'各里加權風險人口'!H280/VLOOKUP($B$2:$B$457,'各區加權風險人口'!$C$2:$T$13,5,0)*5.5)</f>
        <v>1.011400068</v>
      </c>
      <c r="H280" s="5">
        <f>if(VLOOKUP($B$2:$B$457,'各區加權風險人口'!$C$2:$T$13,6,0)=0,0,VLOOKUP($B$2:$B$457,'依個案研判日_台北市'!$C$2:$T$13,6,0)*'各里加權風險人口'!I280/VLOOKUP($B$2:$B$457,'各區加權風險人口'!$C$2:$T$13,6,0)*5.5)</f>
        <v>2.022800136</v>
      </c>
      <c r="I280" s="5">
        <f>if(VLOOKUP($B$2:$B$457,'各區加權風險人口'!$C$2:$T$13,7,0)=0,0,VLOOKUP($B$2:$B$457,'依個案研判日_台北市'!$C$2:$T$13,7,0)*'各里加權風險人口'!J280/VLOOKUP($B$2:$B$457,'各區加權風險人口'!$C$2:$T$13,7,0)*5.5)</f>
        <v>0.8669143441</v>
      </c>
      <c r="J280" s="5">
        <f>if(VLOOKUP($B$2:$B$457,'各區加權風險人口'!$C$2:$T$13,8,0)=0,0,VLOOKUP($B$2:$B$457,'依個案研判日_台北市'!$C$2:$T$13,8,0)*'各里加權風險人口'!K280/VLOOKUP($B$2:$B$457,'各區加權風險人口'!$C$2:$T$13,8,0)*5.5)</f>
        <v>0.433457172</v>
      </c>
      <c r="K280" s="5">
        <f>if(VLOOKUP($B$2:$B$457,'各區加權風險人口'!$C$2:$T$13,9,0)=0,0,VLOOKUP($B$2:$B$457,'依個案研判日_台北市'!$C$2:$T$13,9,0)*'各里加權風險人口'!L280/VLOOKUP($B$2:$B$457,'各區加權風險人口'!$C$2:$T$13,9,0)*5.5)</f>
        <v>1.589342964</v>
      </c>
      <c r="L280" s="5">
        <f>if(VLOOKUP($B$2:$B$457,'各區加權風險人口'!$C$2:$T$13,10,0)=0,0,VLOOKUP($B$2:$B$457,'依個案研判日_台北市'!$C$2:$T$13,10,0)*'各里加權風險人口'!M280/VLOOKUP($B$2:$B$457,'各區加權風險人口'!$C$2:$T$13,10,0)*5.5)</f>
        <v>2.456257308</v>
      </c>
      <c r="M280" s="5">
        <f>if(VLOOKUP($B$2:$B$457,'各區加權風險人口'!$C$2:$T$13,11,0)=0,0,VLOOKUP($B$2:$B$457,'依個案研判日_台北市'!$C$2:$T$13,11,0)*'各里加權風險人口'!N280/VLOOKUP($B$2:$B$457,'各區加權風險人口'!$C$2:$T$13,11,0)*5.5)</f>
        <v>2.022800136</v>
      </c>
      <c r="N280" s="5">
        <f>if(VLOOKUP($B$2:$B$457,'各區加權風險人口'!$C$2:$T$13,12,0)=0,0,VLOOKUP($B$2:$B$457,'依個案研判日_台北市'!$C$2:$T$13,12,0)*'各里加權風險人口'!O280/VLOOKUP($B$2:$B$457,'各區加權風險人口'!$C$2:$T$13,12,0)*5.5)</f>
        <v>2.456257308</v>
      </c>
      <c r="O280" s="5">
        <f>if(VLOOKUP($B$2:$B$457,'各區加權風險人口'!$C$2:$T$13,13,0)=0,0,VLOOKUP($B$2:$B$457,'依個案研判日_台北市'!$C$2:$T$13,13,0)*'各里加權風險人口'!P280/VLOOKUP($B$2:$B$457,'各區加權風險人口'!$C$2:$T$13,13,0)*5.5)</f>
        <v>1.300371516</v>
      </c>
      <c r="P280" s="5">
        <f>if(VLOOKUP($B$2:$B$457,'各區加權風險人口'!$C$2:$T$13,14,0)=0,0,VLOOKUP($B$2:$B$457,'依個案研判日_台北市'!$C$2:$T$13,14,0)*'各里加權風險人口'!Q280/VLOOKUP($B$2:$B$457,'各區加權風險人口'!$C$2:$T$13,14,0)*5.5)</f>
        <v>3.467657376</v>
      </c>
      <c r="Q280" s="5">
        <f>if(VLOOKUP($B$2:$B$457,'各區加權風險人口'!$C$2:$T$13,15,0)=0,0,VLOOKUP($B$2:$B$457,'依個案研判日_台北市'!$C$2:$T$13,15,0)*'各里加權風險人口'!R280/VLOOKUP($B$2:$B$457,'各區加權風險人口'!$C$2:$T$13,15,0)*5.5)</f>
        <v>5.201486065</v>
      </c>
      <c r="R280" s="5">
        <f>if(VLOOKUP($B$2:$B$457,'各區加權風險人口'!$C$2:$T$13,16,0)=0,0,VLOOKUP($B$2:$B$457,'依個案研判日_台北市'!$C$2:$T$13,16,0)*'各里加權風險人口'!S280/VLOOKUP($B$2:$B$457,'各區加權風險人口'!$C$2:$T$13,16,0)*5.5)</f>
        <v>2.745228756</v>
      </c>
      <c r="S280" s="5">
        <f>if(VLOOKUP($B$2:$B$457,'各區加權風險人口'!$C$2:$T$13,17,0)=0,0,VLOOKUP($B$2:$B$457,'依個案研判日_台北市'!$C$2:$T$13,17,0)*'各里加權風險人口'!T280/VLOOKUP($B$2:$B$457,'各區加權風險人口'!$C$2:$T$13,17,0)*5.5)</f>
        <v>2.16728586</v>
      </c>
      <c r="T280" s="5">
        <f>if(VLOOKUP($B$2:$B$457,'各區加權風險人口'!$C$2:$T$13,18,0)=0,0,VLOOKUP($B$2:$B$457,'依個案研判日_台北市'!$C$2:$T$13,18,0)*'各里加權風險人口'!U280/VLOOKUP($B$2:$B$457,'各區加權風險人口'!$C$2:$T$13,18,0)*5.5)</f>
        <v>1.011400068</v>
      </c>
    </row>
    <row r="281">
      <c r="A281" s="3">
        <v>6.3000080019E10</v>
      </c>
      <c r="B281" s="4" t="s">
        <v>271</v>
      </c>
      <c r="C281" s="4" t="s">
        <v>290</v>
      </c>
      <c r="D281" s="5">
        <f>if(VLOOKUP($B$2:$B$457,'各區加權風險人口'!$C$2:$T$13,2,0)=0,0,VLOOKUP($B$2:$B$457,'依個案研判日_台北市'!$C$2:$T$13,2,0)*'各里加權風險人口'!E281/VLOOKUP($B$2:$B$457,'各區加權風險人口'!$C$2:$T$13,2,0)*5.5)</f>
        <v>0</v>
      </c>
      <c r="E281" s="5">
        <f>if(VLOOKUP($B$2:$B$457,'各區加權風險人口'!$C$2:$T$13,3,0)=0,0,VLOOKUP($B$2:$B$457,'依個案研判日_台北市'!$C$2:$T$13,3,0)*'各里加權風險人口'!F281/VLOOKUP($B$2:$B$457,'各區加權風險人口'!$C$2:$T$13,3,0)*5.5)</f>
        <v>0.1288149144</v>
      </c>
      <c r="F281" s="5">
        <f>if(VLOOKUP($B$2:$B$457,'各區加權風險人口'!$C$2:$T$13,4,0)=0,0,VLOOKUP($B$2:$B$457,'依個案研判日_台北市'!$C$2:$T$13,4,0)*'各里加權風險人口'!G281/VLOOKUP($B$2:$B$457,'各區加權風險人口'!$C$2:$T$13,4,0)*5.5)</f>
        <v>0</v>
      </c>
      <c r="G281" s="5">
        <f>if(VLOOKUP($B$2:$B$457,'各區加權風險人口'!$C$2:$T$13,5,0)=0,0,VLOOKUP($B$2:$B$457,'依個案研判日_台北市'!$C$2:$T$13,5,0)*'各里加權風險人口'!H281/VLOOKUP($B$2:$B$457,'各區加權風險人口'!$C$2:$T$13,5,0)*5.5)</f>
        <v>0.9017044007</v>
      </c>
      <c r="H281" s="5">
        <f>if(VLOOKUP($B$2:$B$457,'各區加權風險人口'!$C$2:$T$13,6,0)=0,0,VLOOKUP($B$2:$B$457,'依個案研判日_台北市'!$C$2:$T$13,6,0)*'各里加權風險人口'!I281/VLOOKUP($B$2:$B$457,'各區加權風險人口'!$C$2:$T$13,6,0)*5.5)</f>
        <v>1.803408801</v>
      </c>
      <c r="I281" s="5">
        <f>if(VLOOKUP($B$2:$B$457,'各區加權風險人口'!$C$2:$T$13,7,0)=0,0,VLOOKUP($B$2:$B$457,'依個案研判日_台北市'!$C$2:$T$13,7,0)*'各里加權風險人口'!J281/VLOOKUP($B$2:$B$457,'各區加權風險人口'!$C$2:$T$13,7,0)*5.5)</f>
        <v>0.7728894863</v>
      </c>
      <c r="J281" s="5">
        <f>if(VLOOKUP($B$2:$B$457,'各區加權風險人口'!$C$2:$T$13,8,0)=0,0,VLOOKUP($B$2:$B$457,'依個案研判日_台北市'!$C$2:$T$13,8,0)*'各里加權風險人口'!K281/VLOOKUP($B$2:$B$457,'各區加權風險人口'!$C$2:$T$13,8,0)*5.5)</f>
        <v>0.3864447431</v>
      </c>
      <c r="K281" s="5">
        <f>if(VLOOKUP($B$2:$B$457,'各區加權風險人口'!$C$2:$T$13,9,0)=0,0,VLOOKUP($B$2:$B$457,'依個案研判日_台北市'!$C$2:$T$13,9,0)*'各里加權風險人口'!L281/VLOOKUP($B$2:$B$457,'各區加權風險人口'!$C$2:$T$13,9,0)*5.5)</f>
        <v>1.416964058</v>
      </c>
      <c r="L281" s="5">
        <f>if(VLOOKUP($B$2:$B$457,'各區加權風險人口'!$C$2:$T$13,10,0)=0,0,VLOOKUP($B$2:$B$457,'依個案研判日_台北市'!$C$2:$T$13,10,0)*'各里加權風險人口'!M281/VLOOKUP($B$2:$B$457,'各區加權風險人口'!$C$2:$T$13,10,0)*5.5)</f>
        <v>2.189853544</v>
      </c>
      <c r="M281" s="5">
        <f>if(VLOOKUP($B$2:$B$457,'各區加權風險人口'!$C$2:$T$13,11,0)=0,0,VLOOKUP($B$2:$B$457,'依個案研判日_台北市'!$C$2:$T$13,11,0)*'各里加權風險人口'!N281/VLOOKUP($B$2:$B$457,'各區加權風險人口'!$C$2:$T$13,11,0)*5.5)</f>
        <v>1.803408801</v>
      </c>
      <c r="N281" s="5">
        <f>if(VLOOKUP($B$2:$B$457,'各區加權風險人口'!$C$2:$T$13,12,0)=0,0,VLOOKUP($B$2:$B$457,'依個案研判日_台北市'!$C$2:$T$13,12,0)*'各里加權風險人口'!O281/VLOOKUP($B$2:$B$457,'各區加權風險人口'!$C$2:$T$13,12,0)*5.5)</f>
        <v>2.189853544</v>
      </c>
      <c r="O281" s="5">
        <f>if(VLOOKUP($B$2:$B$457,'各區加權風險人口'!$C$2:$T$13,13,0)=0,0,VLOOKUP($B$2:$B$457,'依個案研判日_台北市'!$C$2:$T$13,13,0)*'各里加權風險人口'!P281/VLOOKUP($B$2:$B$457,'各區加權風險人口'!$C$2:$T$13,13,0)*5.5)</f>
        <v>1.159334229</v>
      </c>
      <c r="P281" s="5">
        <f>if(VLOOKUP($B$2:$B$457,'各區加權風險人口'!$C$2:$T$13,14,0)=0,0,VLOOKUP($B$2:$B$457,'依個案研判日_台北市'!$C$2:$T$13,14,0)*'各里加權風險人口'!Q281/VLOOKUP($B$2:$B$457,'各區加權風險人口'!$C$2:$T$13,14,0)*5.5)</f>
        <v>3.091557945</v>
      </c>
      <c r="Q281" s="5">
        <f>if(VLOOKUP($B$2:$B$457,'各區加權風險人口'!$C$2:$T$13,15,0)=0,0,VLOOKUP($B$2:$B$457,'依個案研判日_台北市'!$C$2:$T$13,15,0)*'各里加權風險人口'!R281/VLOOKUP($B$2:$B$457,'各區加權風險人口'!$C$2:$T$13,15,0)*5.5)</f>
        <v>4.637336918</v>
      </c>
      <c r="R281" s="5">
        <f>if(VLOOKUP($B$2:$B$457,'各區加權風險人口'!$C$2:$T$13,16,0)=0,0,VLOOKUP($B$2:$B$457,'依個案研判日_台北市'!$C$2:$T$13,16,0)*'各里加權風險人口'!S281/VLOOKUP($B$2:$B$457,'各區加權風險人口'!$C$2:$T$13,16,0)*5.5)</f>
        <v>2.447483373</v>
      </c>
      <c r="S281" s="5">
        <f>if(VLOOKUP($B$2:$B$457,'各區加權風險人口'!$C$2:$T$13,17,0)=0,0,VLOOKUP($B$2:$B$457,'依個案研判日_台北市'!$C$2:$T$13,17,0)*'各里加權風險人口'!T281/VLOOKUP($B$2:$B$457,'各區加權風險人口'!$C$2:$T$13,17,0)*5.5)</f>
        <v>1.932223716</v>
      </c>
      <c r="T281" s="5">
        <f>if(VLOOKUP($B$2:$B$457,'各區加權風險人口'!$C$2:$T$13,18,0)=0,0,VLOOKUP($B$2:$B$457,'依個案研判日_台北市'!$C$2:$T$13,18,0)*'各里加權風險人口'!U281/VLOOKUP($B$2:$B$457,'各區加權風險人口'!$C$2:$T$13,18,0)*5.5)</f>
        <v>0.9017044007</v>
      </c>
    </row>
    <row r="282">
      <c r="A282" s="3">
        <v>6.300008002E10</v>
      </c>
      <c r="B282" s="4" t="s">
        <v>271</v>
      </c>
      <c r="C282" s="4" t="s">
        <v>291</v>
      </c>
      <c r="D282" s="5">
        <f>if(VLOOKUP($B$2:$B$457,'各區加權風險人口'!$C$2:$T$13,2,0)=0,0,VLOOKUP($B$2:$B$457,'依個案研判日_台北市'!$C$2:$T$13,2,0)*'各里加權風險人口'!E282/VLOOKUP($B$2:$B$457,'各區加權風險人口'!$C$2:$T$13,2,0)*5.5)</f>
        <v>0</v>
      </c>
      <c r="E282" s="5">
        <f>if(VLOOKUP($B$2:$B$457,'各區加權風險人口'!$C$2:$T$13,3,0)=0,0,VLOOKUP($B$2:$B$457,'依個案研判日_台北市'!$C$2:$T$13,3,0)*'各里加權風險人口'!F282/VLOOKUP($B$2:$B$457,'各區加權風險人口'!$C$2:$T$13,3,0)*5.5)</f>
        <v>0.1759150816</v>
      </c>
      <c r="F282" s="5">
        <f>if(VLOOKUP($B$2:$B$457,'各區加權風險人口'!$C$2:$T$13,4,0)=0,0,VLOOKUP($B$2:$B$457,'依個案研判日_台北市'!$C$2:$T$13,4,0)*'各里加權風險人口'!G282/VLOOKUP($B$2:$B$457,'各區加權風險人口'!$C$2:$T$13,4,0)*5.5)</f>
        <v>0</v>
      </c>
      <c r="G282" s="5">
        <f>if(VLOOKUP($B$2:$B$457,'各區加權風險人口'!$C$2:$T$13,5,0)=0,0,VLOOKUP($B$2:$B$457,'依個案研判日_台北市'!$C$2:$T$13,5,0)*'各里加權風險人口'!H282/VLOOKUP($B$2:$B$457,'各區加權風險人口'!$C$2:$T$13,5,0)*5.5)</f>
        <v>1.231405571</v>
      </c>
      <c r="H282" s="5">
        <f>if(VLOOKUP($B$2:$B$457,'各區加權風險人口'!$C$2:$T$13,6,0)=0,0,VLOOKUP($B$2:$B$457,'依個案研判日_台北市'!$C$2:$T$13,6,0)*'各里加權風險人口'!I282/VLOOKUP($B$2:$B$457,'各區加權風險人口'!$C$2:$T$13,6,0)*5.5)</f>
        <v>2.462811142</v>
      </c>
      <c r="I282" s="5">
        <f>if(VLOOKUP($B$2:$B$457,'各區加權風險人口'!$C$2:$T$13,7,0)=0,0,VLOOKUP($B$2:$B$457,'依個案研判日_台北市'!$C$2:$T$13,7,0)*'各里加權風險人口'!J282/VLOOKUP($B$2:$B$457,'各區加權風險人口'!$C$2:$T$13,7,0)*5.5)</f>
        <v>1.055490489</v>
      </c>
      <c r="J282" s="5">
        <f>if(VLOOKUP($B$2:$B$457,'各區加權風險人口'!$C$2:$T$13,8,0)=0,0,VLOOKUP($B$2:$B$457,'依個案研判日_台北市'!$C$2:$T$13,8,0)*'各里加權風險人口'!K282/VLOOKUP($B$2:$B$457,'各區加權風險人口'!$C$2:$T$13,8,0)*5.5)</f>
        <v>0.5277452447</v>
      </c>
      <c r="K282" s="5">
        <f>if(VLOOKUP($B$2:$B$457,'各區加權風險人口'!$C$2:$T$13,9,0)=0,0,VLOOKUP($B$2:$B$457,'依個案研判日_台北市'!$C$2:$T$13,9,0)*'各里加權風險人口'!L282/VLOOKUP($B$2:$B$457,'各區加權風險人口'!$C$2:$T$13,9,0)*5.5)</f>
        <v>1.935065897</v>
      </c>
      <c r="L282" s="5">
        <f>if(VLOOKUP($B$2:$B$457,'各區加權風險人口'!$C$2:$T$13,10,0)=0,0,VLOOKUP($B$2:$B$457,'依個案研判日_台北市'!$C$2:$T$13,10,0)*'各里加權風險人口'!M282/VLOOKUP($B$2:$B$457,'各區加權風險人口'!$C$2:$T$13,10,0)*5.5)</f>
        <v>2.990556386</v>
      </c>
      <c r="M282" s="5">
        <f>if(VLOOKUP($B$2:$B$457,'各區加權風險人口'!$C$2:$T$13,11,0)=0,0,VLOOKUP($B$2:$B$457,'依個案研判日_台北市'!$C$2:$T$13,11,0)*'各里加權風險人口'!N282/VLOOKUP($B$2:$B$457,'各區加權風險人口'!$C$2:$T$13,11,0)*5.5)</f>
        <v>2.462811142</v>
      </c>
      <c r="N282" s="5">
        <f>if(VLOOKUP($B$2:$B$457,'各區加權風險人口'!$C$2:$T$13,12,0)=0,0,VLOOKUP($B$2:$B$457,'依個案研判日_台北市'!$C$2:$T$13,12,0)*'各里加權風險人口'!O282/VLOOKUP($B$2:$B$457,'各區加權風險人口'!$C$2:$T$13,12,0)*5.5)</f>
        <v>2.990556386</v>
      </c>
      <c r="O282" s="5">
        <f>if(VLOOKUP($B$2:$B$457,'各區加權風險人口'!$C$2:$T$13,13,0)=0,0,VLOOKUP($B$2:$B$457,'依個案研判日_台北市'!$C$2:$T$13,13,0)*'各里加權風險人口'!P282/VLOOKUP($B$2:$B$457,'各區加權風險人口'!$C$2:$T$13,13,0)*5.5)</f>
        <v>1.583235734</v>
      </c>
      <c r="P282" s="5">
        <f>if(VLOOKUP($B$2:$B$457,'各區加權風險人口'!$C$2:$T$13,14,0)=0,0,VLOOKUP($B$2:$B$457,'依個案研判日_台北市'!$C$2:$T$13,14,0)*'各里加權風險人口'!Q282/VLOOKUP($B$2:$B$457,'各區加權風險人口'!$C$2:$T$13,14,0)*5.5)</f>
        <v>4.221961957</v>
      </c>
      <c r="Q282" s="5">
        <f>if(VLOOKUP($B$2:$B$457,'各區加權風險人口'!$C$2:$T$13,15,0)=0,0,VLOOKUP($B$2:$B$457,'依個案研判日_台北市'!$C$2:$T$13,15,0)*'各里加權風險人口'!R282/VLOOKUP($B$2:$B$457,'各區加權風險人口'!$C$2:$T$13,15,0)*5.5)</f>
        <v>6.332942936</v>
      </c>
      <c r="R282" s="5">
        <f>if(VLOOKUP($B$2:$B$457,'各區加權風險人口'!$C$2:$T$13,16,0)=0,0,VLOOKUP($B$2:$B$457,'依個案研判日_台北市'!$C$2:$T$13,16,0)*'各里加權風險人口'!S282/VLOOKUP($B$2:$B$457,'各區加權風險人口'!$C$2:$T$13,16,0)*5.5)</f>
        <v>3.342386549</v>
      </c>
      <c r="S282" s="5">
        <f>if(VLOOKUP($B$2:$B$457,'各區加權風險人口'!$C$2:$T$13,17,0)=0,0,VLOOKUP($B$2:$B$457,'依個案研判日_台北市'!$C$2:$T$13,17,0)*'各里加權風險人口'!T282/VLOOKUP($B$2:$B$457,'各區加權風險人口'!$C$2:$T$13,17,0)*5.5)</f>
        <v>2.638726223</v>
      </c>
      <c r="T282" s="5">
        <f>if(VLOOKUP($B$2:$B$457,'各區加權風險人口'!$C$2:$T$13,18,0)=0,0,VLOOKUP($B$2:$B$457,'依個案研判日_台北市'!$C$2:$T$13,18,0)*'各里加權風險人口'!U282/VLOOKUP($B$2:$B$457,'各區加權風險人口'!$C$2:$T$13,18,0)*5.5)</f>
        <v>1.231405571</v>
      </c>
    </row>
    <row r="283">
      <c r="A283" s="3">
        <v>6.3000080021E10</v>
      </c>
      <c r="B283" s="4" t="s">
        <v>271</v>
      </c>
      <c r="C283" s="4" t="s">
        <v>292</v>
      </c>
      <c r="D283" s="5">
        <f>if(VLOOKUP($B$2:$B$457,'各區加權風險人口'!$C$2:$T$13,2,0)=0,0,VLOOKUP($B$2:$B$457,'依個案研判日_台北市'!$C$2:$T$13,2,0)*'各里加權風險人口'!E283/VLOOKUP($B$2:$B$457,'各區加權風險人口'!$C$2:$T$13,2,0)*5.5)</f>
        <v>0</v>
      </c>
      <c r="E283" s="5">
        <f>if(VLOOKUP($B$2:$B$457,'各區加權風險人口'!$C$2:$T$13,3,0)=0,0,VLOOKUP($B$2:$B$457,'依個案研判日_台北市'!$C$2:$T$13,3,0)*'各里加權風險人口'!F283/VLOOKUP($B$2:$B$457,'各區加權風險人口'!$C$2:$T$13,3,0)*5.5)</f>
        <v>0.07545457502</v>
      </c>
      <c r="F283" s="5">
        <f>if(VLOOKUP($B$2:$B$457,'各區加權風險人口'!$C$2:$T$13,4,0)=0,0,VLOOKUP($B$2:$B$457,'依個案研判日_台北市'!$C$2:$T$13,4,0)*'各里加權風險人口'!G283/VLOOKUP($B$2:$B$457,'各區加權風險人口'!$C$2:$T$13,4,0)*5.5)</f>
        <v>0</v>
      </c>
      <c r="G283" s="5">
        <f>if(VLOOKUP($B$2:$B$457,'各區加權風險人口'!$C$2:$T$13,5,0)=0,0,VLOOKUP($B$2:$B$457,'依個案研判日_台北市'!$C$2:$T$13,5,0)*'各里加權風險人口'!H283/VLOOKUP($B$2:$B$457,'各區加權風險人口'!$C$2:$T$13,5,0)*5.5)</f>
        <v>0.5281820252</v>
      </c>
      <c r="H283" s="5">
        <f>if(VLOOKUP($B$2:$B$457,'各區加權風險人口'!$C$2:$T$13,6,0)=0,0,VLOOKUP($B$2:$B$457,'依個案研判日_台北市'!$C$2:$T$13,6,0)*'各里加權風險人口'!I283/VLOOKUP($B$2:$B$457,'各區加權風險人口'!$C$2:$T$13,6,0)*5.5)</f>
        <v>1.05636405</v>
      </c>
      <c r="I283" s="5">
        <f>if(VLOOKUP($B$2:$B$457,'各區加權風險人口'!$C$2:$T$13,7,0)=0,0,VLOOKUP($B$2:$B$457,'依個案研判日_台北市'!$C$2:$T$13,7,0)*'各里加權風險人口'!J283/VLOOKUP($B$2:$B$457,'各區加權風險人口'!$C$2:$T$13,7,0)*5.5)</f>
        <v>0.4527274501</v>
      </c>
      <c r="J283" s="5">
        <f>if(VLOOKUP($B$2:$B$457,'各區加權風險人口'!$C$2:$T$13,8,0)=0,0,VLOOKUP($B$2:$B$457,'依個案研判日_台北市'!$C$2:$T$13,8,0)*'各里加權風險人口'!K283/VLOOKUP($B$2:$B$457,'各區加權風險人口'!$C$2:$T$13,8,0)*5.5)</f>
        <v>0.2263637251</v>
      </c>
      <c r="K283" s="5">
        <f>if(VLOOKUP($B$2:$B$457,'各區加權風險人口'!$C$2:$T$13,9,0)=0,0,VLOOKUP($B$2:$B$457,'依個案研判日_台北市'!$C$2:$T$13,9,0)*'各里加權風險人口'!L283/VLOOKUP($B$2:$B$457,'各區加權風險人口'!$C$2:$T$13,9,0)*5.5)</f>
        <v>0.8300003252</v>
      </c>
      <c r="L283" s="5">
        <f>if(VLOOKUP($B$2:$B$457,'各區加權風險人口'!$C$2:$T$13,10,0)=0,0,VLOOKUP($B$2:$B$457,'依個案研判日_台北市'!$C$2:$T$13,10,0)*'各里加權風險人口'!M283/VLOOKUP($B$2:$B$457,'各區加權風險人口'!$C$2:$T$13,10,0)*5.5)</f>
        <v>1.282727775</v>
      </c>
      <c r="M283" s="5">
        <f>if(VLOOKUP($B$2:$B$457,'各區加權風險人口'!$C$2:$T$13,11,0)=0,0,VLOOKUP($B$2:$B$457,'依個案研判日_台北市'!$C$2:$T$13,11,0)*'各里加權風險人口'!N283/VLOOKUP($B$2:$B$457,'各區加權風險人口'!$C$2:$T$13,11,0)*5.5)</f>
        <v>1.05636405</v>
      </c>
      <c r="N283" s="5">
        <f>if(VLOOKUP($B$2:$B$457,'各區加權風險人口'!$C$2:$T$13,12,0)=0,0,VLOOKUP($B$2:$B$457,'依個案研判日_台北市'!$C$2:$T$13,12,0)*'各里加權風險人口'!O283/VLOOKUP($B$2:$B$457,'各區加權風險人口'!$C$2:$T$13,12,0)*5.5)</f>
        <v>1.282727775</v>
      </c>
      <c r="O283" s="5">
        <f>if(VLOOKUP($B$2:$B$457,'各區加權風險人口'!$C$2:$T$13,13,0)=0,0,VLOOKUP($B$2:$B$457,'依個案研判日_台北市'!$C$2:$T$13,13,0)*'各里加權風險人口'!P283/VLOOKUP($B$2:$B$457,'各區加權風險人口'!$C$2:$T$13,13,0)*5.5)</f>
        <v>0.6790911752</v>
      </c>
      <c r="P283" s="5">
        <f>if(VLOOKUP($B$2:$B$457,'各區加權風險人口'!$C$2:$T$13,14,0)=0,0,VLOOKUP($B$2:$B$457,'依個案研判日_台北市'!$C$2:$T$13,14,0)*'各里加權風險人口'!Q283/VLOOKUP($B$2:$B$457,'各區加權風險人口'!$C$2:$T$13,14,0)*5.5)</f>
        <v>1.810909801</v>
      </c>
      <c r="Q283" s="5">
        <f>if(VLOOKUP($B$2:$B$457,'各區加權風險人口'!$C$2:$T$13,15,0)=0,0,VLOOKUP($B$2:$B$457,'依個案研判日_台北市'!$C$2:$T$13,15,0)*'各里加權風險人口'!R283/VLOOKUP($B$2:$B$457,'各區加權風險人口'!$C$2:$T$13,15,0)*5.5)</f>
        <v>2.716364701</v>
      </c>
      <c r="R283" s="5">
        <f>if(VLOOKUP($B$2:$B$457,'各區加權風險人口'!$C$2:$T$13,16,0)=0,0,VLOOKUP($B$2:$B$457,'依個案研判日_台北市'!$C$2:$T$13,16,0)*'各里加權風險人口'!S283/VLOOKUP($B$2:$B$457,'各區加權風險人口'!$C$2:$T$13,16,0)*5.5)</f>
        <v>1.433636925</v>
      </c>
      <c r="S283" s="5">
        <f>if(VLOOKUP($B$2:$B$457,'各區加權風險人口'!$C$2:$T$13,17,0)=0,0,VLOOKUP($B$2:$B$457,'依個案研判日_台北市'!$C$2:$T$13,17,0)*'各里加權風險人口'!T283/VLOOKUP($B$2:$B$457,'各區加權風險人口'!$C$2:$T$13,17,0)*5.5)</f>
        <v>1.131818625</v>
      </c>
      <c r="T283" s="5">
        <f>if(VLOOKUP($B$2:$B$457,'各區加權風險人口'!$C$2:$T$13,18,0)=0,0,VLOOKUP($B$2:$B$457,'依個案研判日_台北市'!$C$2:$T$13,18,0)*'各里加權風險人口'!U283/VLOOKUP($B$2:$B$457,'各區加權風險人口'!$C$2:$T$13,18,0)*5.5)</f>
        <v>0.5281820252</v>
      </c>
    </row>
    <row r="284">
      <c r="A284" s="3">
        <v>6.3000080022E10</v>
      </c>
      <c r="B284" s="4" t="s">
        <v>271</v>
      </c>
      <c r="C284" s="4" t="s">
        <v>293</v>
      </c>
      <c r="D284" s="5">
        <f>if(VLOOKUP($B$2:$B$457,'各區加權風險人口'!$C$2:$T$13,2,0)=0,0,VLOOKUP($B$2:$B$457,'依個案研判日_台北市'!$C$2:$T$13,2,0)*'各里加權風險人口'!E284/VLOOKUP($B$2:$B$457,'各區加權風險人口'!$C$2:$T$13,2,0)*5.5)</f>
        <v>0</v>
      </c>
      <c r="E284" s="5">
        <f>if(VLOOKUP($B$2:$B$457,'各區加權風險人口'!$C$2:$T$13,3,0)=0,0,VLOOKUP($B$2:$B$457,'依個案研判日_台北市'!$C$2:$T$13,3,0)*'各里加權風險人口'!F284/VLOOKUP($B$2:$B$457,'各區加權風險人口'!$C$2:$T$13,3,0)*5.5)</f>
        <v>0.1295112513</v>
      </c>
      <c r="F284" s="5">
        <f>if(VLOOKUP($B$2:$B$457,'各區加權風險人口'!$C$2:$T$13,4,0)=0,0,VLOOKUP($B$2:$B$457,'依個案研判日_台北市'!$C$2:$T$13,4,0)*'各里加權風險人口'!G284/VLOOKUP($B$2:$B$457,'各區加權風險人口'!$C$2:$T$13,4,0)*5.5)</f>
        <v>0</v>
      </c>
      <c r="G284" s="5">
        <f>if(VLOOKUP($B$2:$B$457,'各區加權風險人口'!$C$2:$T$13,5,0)=0,0,VLOOKUP($B$2:$B$457,'依個案研判日_台北市'!$C$2:$T$13,5,0)*'各里加權風險人口'!H284/VLOOKUP($B$2:$B$457,'各區加權風險人口'!$C$2:$T$13,5,0)*5.5)</f>
        <v>0.9065787593</v>
      </c>
      <c r="H284" s="5">
        <f>if(VLOOKUP($B$2:$B$457,'各區加權風險人口'!$C$2:$T$13,6,0)=0,0,VLOOKUP($B$2:$B$457,'依個案研判日_台北市'!$C$2:$T$13,6,0)*'各里加權風險人口'!I284/VLOOKUP($B$2:$B$457,'各區加權風險人口'!$C$2:$T$13,6,0)*5.5)</f>
        <v>1.813157519</v>
      </c>
      <c r="I284" s="5">
        <f>if(VLOOKUP($B$2:$B$457,'各區加權風險人口'!$C$2:$T$13,7,0)=0,0,VLOOKUP($B$2:$B$457,'依個案研判日_台北市'!$C$2:$T$13,7,0)*'各里加權風險人口'!J284/VLOOKUP($B$2:$B$457,'各區加權風險人口'!$C$2:$T$13,7,0)*5.5)</f>
        <v>0.7770675079</v>
      </c>
      <c r="J284" s="5">
        <f>if(VLOOKUP($B$2:$B$457,'各區加權風險人口'!$C$2:$T$13,8,0)=0,0,VLOOKUP($B$2:$B$457,'依個案研判日_台北市'!$C$2:$T$13,8,0)*'各里加權風險人口'!K284/VLOOKUP($B$2:$B$457,'各區加權風險人口'!$C$2:$T$13,8,0)*5.5)</f>
        <v>0.388533754</v>
      </c>
      <c r="K284" s="5">
        <f>if(VLOOKUP($B$2:$B$457,'各區加權風險人口'!$C$2:$T$13,9,0)=0,0,VLOOKUP($B$2:$B$457,'依個案研判日_台北市'!$C$2:$T$13,9,0)*'各里加權風險人口'!L284/VLOOKUP($B$2:$B$457,'各區加權風險人口'!$C$2:$T$13,9,0)*5.5)</f>
        <v>1.424623765</v>
      </c>
      <c r="L284" s="5">
        <f>if(VLOOKUP($B$2:$B$457,'各區加權風險人口'!$C$2:$T$13,10,0)=0,0,VLOOKUP($B$2:$B$457,'依個案研判日_台北市'!$C$2:$T$13,10,0)*'各里加權風險人口'!M284/VLOOKUP($B$2:$B$457,'各區加權風險人口'!$C$2:$T$13,10,0)*5.5)</f>
        <v>2.201691272</v>
      </c>
      <c r="M284" s="5">
        <f>if(VLOOKUP($B$2:$B$457,'各區加權風險人口'!$C$2:$T$13,11,0)=0,0,VLOOKUP($B$2:$B$457,'依個案研判日_台北市'!$C$2:$T$13,11,0)*'各里加權風險人口'!N284/VLOOKUP($B$2:$B$457,'各區加權風險人口'!$C$2:$T$13,11,0)*5.5)</f>
        <v>1.813157519</v>
      </c>
      <c r="N284" s="5">
        <f>if(VLOOKUP($B$2:$B$457,'各區加權風險人口'!$C$2:$T$13,12,0)=0,0,VLOOKUP($B$2:$B$457,'依個案研判日_台北市'!$C$2:$T$13,12,0)*'各里加權風險人口'!O284/VLOOKUP($B$2:$B$457,'各區加權風險人口'!$C$2:$T$13,12,0)*5.5)</f>
        <v>2.201691272</v>
      </c>
      <c r="O284" s="5">
        <f>if(VLOOKUP($B$2:$B$457,'各區加權風險人口'!$C$2:$T$13,13,0)=0,0,VLOOKUP($B$2:$B$457,'依個案研判日_台北市'!$C$2:$T$13,13,0)*'各里加權風險人口'!P284/VLOOKUP($B$2:$B$457,'各區加權風險人口'!$C$2:$T$13,13,0)*5.5)</f>
        <v>1.165601262</v>
      </c>
      <c r="P284" s="5">
        <f>if(VLOOKUP($B$2:$B$457,'各區加權風險人口'!$C$2:$T$13,14,0)=0,0,VLOOKUP($B$2:$B$457,'依個案研判日_台北市'!$C$2:$T$13,14,0)*'各里加權風險人口'!Q284/VLOOKUP($B$2:$B$457,'各區加權風險人口'!$C$2:$T$13,14,0)*5.5)</f>
        <v>3.108270032</v>
      </c>
      <c r="Q284" s="5">
        <f>if(VLOOKUP($B$2:$B$457,'各區加權風險人口'!$C$2:$T$13,15,0)=0,0,VLOOKUP($B$2:$B$457,'依個案研判日_台北市'!$C$2:$T$13,15,0)*'各里加權風險人口'!R284/VLOOKUP($B$2:$B$457,'各區加權風險人口'!$C$2:$T$13,15,0)*5.5)</f>
        <v>4.662405048</v>
      </c>
      <c r="R284" s="5">
        <f>if(VLOOKUP($B$2:$B$457,'各區加權風險人口'!$C$2:$T$13,16,0)=0,0,VLOOKUP($B$2:$B$457,'依個案研判日_台北市'!$C$2:$T$13,16,0)*'各里加權風險人口'!S284/VLOOKUP($B$2:$B$457,'各區加權風險人口'!$C$2:$T$13,16,0)*5.5)</f>
        <v>2.460713775</v>
      </c>
      <c r="S284" s="5">
        <f>if(VLOOKUP($B$2:$B$457,'各區加權風險人口'!$C$2:$T$13,17,0)=0,0,VLOOKUP($B$2:$B$457,'依個案研判日_台北市'!$C$2:$T$13,17,0)*'各里加權風險人口'!T284/VLOOKUP($B$2:$B$457,'各區加權風險人口'!$C$2:$T$13,17,0)*5.5)</f>
        <v>1.94266877</v>
      </c>
      <c r="T284" s="5">
        <f>if(VLOOKUP($B$2:$B$457,'各區加權風險人口'!$C$2:$T$13,18,0)=0,0,VLOOKUP($B$2:$B$457,'依個案研判日_台北市'!$C$2:$T$13,18,0)*'各里加權風險人口'!U284/VLOOKUP($B$2:$B$457,'各區加權風險人口'!$C$2:$T$13,18,0)*5.5)</f>
        <v>0.9065787593</v>
      </c>
    </row>
    <row r="285">
      <c r="A285" s="3">
        <v>6.3000080023E10</v>
      </c>
      <c r="B285" s="4" t="s">
        <v>271</v>
      </c>
      <c r="C285" s="4" t="s">
        <v>294</v>
      </c>
      <c r="D285" s="5">
        <f>if(VLOOKUP($B$2:$B$457,'各區加權風險人口'!$C$2:$T$13,2,0)=0,0,VLOOKUP($B$2:$B$457,'依個案研判日_台北市'!$C$2:$T$13,2,0)*'各里加權風險人口'!E285/VLOOKUP($B$2:$B$457,'各區加權風險人口'!$C$2:$T$13,2,0)*5.5)</f>
        <v>0</v>
      </c>
      <c r="E285" s="5">
        <f>if(VLOOKUP($B$2:$B$457,'各區加權風險人口'!$C$2:$T$13,3,0)=0,0,VLOOKUP($B$2:$B$457,'依個案研判日_台北市'!$C$2:$T$13,3,0)*'各里加權風險人口'!F285/VLOOKUP($B$2:$B$457,'各區加權風險人口'!$C$2:$T$13,3,0)*5.5)</f>
        <v>0.1449845335</v>
      </c>
      <c r="F285" s="5">
        <f>if(VLOOKUP($B$2:$B$457,'各區加權風險人口'!$C$2:$T$13,4,0)=0,0,VLOOKUP($B$2:$B$457,'依個案研判日_台北市'!$C$2:$T$13,4,0)*'各里加權風險人口'!G285/VLOOKUP($B$2:$B$457,'各區加權風險人口'!$C$2:$T$13,4,0)*5.5)</f>
        <v>0</v>
      </c>
      <c r="G285" s="5">
        <f>if(VLOOKUP($B$2:$B$457,'各區加權風險人口'!$C$2:$T$13,5,0)=0,0,VLOOKUP($B$2:$B$457,'依個案研判日_台北市'!$C$2:$T$13,5,0)*'各里加權風險人口'!H285/VLOOKUP($B$2:$B$457,'各區加權風險人口'!$C$2:$T$13,5,0)*5.5)</f>
        <v>1.014891735</v>
      </c>
      <c r="H285" s="5">
        <f>if(VLOOKUP($B$2:$B$457,'各區加權風險人口'!$C$2:$T$13,6,0)=0,0,VLOOKUP($B$2:$B$457,'依個案研判日_台北市'!$C$2:$T$13,6,0)*'各里加權風險人口'!I285/VLOOKUP($B$2:$B$457,'各區加權風險人口'!$C$2:$T$13,6,0)*5.5)</f>
        <v>2.029783469</v>
      </c>
      <c r="I285" s="5">
        <f>if(VLOOKUP($B$2:$B$457,'各區加權風險人口'!$C$2:$T$13,7,0)=0,0,VLOOKUP($B$2:$B$457,'依個案研判日_台北市'!$C$2:$T$13,7,0)*'各里加權風險人口'!J285/VLOOKUP($B$2:$B$457,'各區加權風險人口'!$C$2:$T$13,7,0)*5.5)</f>
        <v>0.8699072011</v>
      </c>
      <c r="J285" s="5">
        <f>if(VLOOKUP($B$2:$B$457,'各區加權風險人口'!$C$2:$T$13,8,0)=0,0,VLOOKUP($B$2:$B$457,'依個案研判日_台北市'!$C$2:$T$13,8,0)*'各里加權風險人口'!K285/VLOOKUP($B$2:$B$457,'各區加權風險人口'!$C$2:$T$13,8,0)*5.5)</f>
        <v>0.4349536005</v>
      </c>
      <c r="K285" s="5">
        <f>if(VLOOKUP($B$2:$B$457,'各區加權風險人口'!$C$2:$T$13,9,0)=0,0,VLOOKUP($B$2:$B$457,'依個案研判日_台北市'!$C$2:$T$13,9,0)*'各里加權風險人口'!L285/VLOOKUP($B$2:$B$457,'各區加權風險人口'!$C$2:$T$13,9,0)*5.5)</f>
        <v>1.594829869</v>
      </c>
      <c r="L285" s="5">
        <f>if(VLOOKUP($B$2:$B$457,'各區加權風險人口'!$C$2:$T$13,10,0)=0,0,VLOOKUP($B$2:$B$457,'依個案研判日_台北市'!$C$2:$T$13,10,0)*'各里加權風險人口'!M285/VLOOKUP($B$2:$B$457,'各區加權風險人口'!$C$2:$T$13,10,0)*5.5)</f>
        <v>2.46473707</v>
      </c>
      <c r="M285" s="5">
        <f>if(VLOOKUP($B$2:$B$457,'各區加權風險人口'!$C$2:$T$13,11,0)=0,0,VLOOKUP($B$2:$B$457,'依個案研判日_台北市'!$C$2:$T$13,11,0)*'各里加權風險人口'!N285/VLOOKUP($B$2:$B$457,'各區加權風險人口'!$C$2:$T$13,11,0)*5.5)</f>
        <v>2.029783469</v>
      </c>
      <c r="N285" s="5">
        <f>if(VLOOKUP($B$2:$B$457,'各區加權風險人口'!$C$2:$T$13,12,0)=0,0,VLOOKUP($B$2:$B$457,'依個案研判日_台北市'!$C$2:$T$13,12,0)*'各里加權風險人口'!O285/VLOOKUP($B$2:$B$457,'各區加權風險人口'!$C$2:$T$13,12,0)*5.5)</f>
        <v>2.46473707</v>
      </c>
      <c r="O285" s="5">
        <f>if(VLOOKUP($B$2:$B$457,'各區加權風險人口'!$C$2:$T$13,13,0)=0,0,VLOOKUP($B$2:$B$457,'依個案研判日_台北市'!$C$2:$T$13,13,0)*'各里加權風險人口'!P285/VLOOKUP($B$2:$B$457,'各區加權風險人口'!$C$2:$T$13,13,0)*5.5)</f>
        <v>1.304860802</v>
      </c>
      <c r="P285" s="5">
        <f>if(VLOOKUP($B$2:$B$457,'各區加權風險人口'!$C$2:$T$13,14,0)=0,0,VLOOKUP($B$2:$B$457,'依個案研判日_台北市'!$C$2:$T$13,14,0)*'各里加權風險人口'!Q285/VLOOKUP($B$2:$B$457,'各區加權風險人口'!$C$2:$T$13,14,0)*5.5)</f>
        <v>3.479628804</v>
      </c>
      <c r="Q285" s="5">
        <f>if(VLOOKUP($B$2:$B$457,'各區加權風險人口'!$C$2:$T$13,15,0)=0,0,VLOOKUP($B$2:$B$457,'依個案研判日_台北市'!$C$2:$T$13,15,0)*'各里加權風險人口'!R285/VLOOKUP($B$2:$B$457,'各區加權風險人口'!$C$2:$T$13,15,0)*5.5)</f>
        <v>5.219443206</v>
      </c>
      <c r="R285" s="5">
        <f>if(VLOOKUP($B$2:$B$457,'各區加權風險人口'!$C$2:$T$13,16,0)=0,0,VLOOKUP($B$2:$B$457,'依個案研判日_台北市'!$C$2:$T$13,16,0)*'各里加權風險人口'!S285/VLOOKUP($B$2:$B$457,'各區加權風險人口'!$C$2:$T$13,16,0)*5.5)</f>
        <v>2.754706137</v>
      </c>
      <c r="S285" s="5">
        <f>if(VLOOKUP($B$2:$B$457,'各區加權風險人口'!$C$2:$T$13,17,0)=0,0,VLOOKUP($B$2:$B$457,'依個案研判日_台北市'!$C$2:$T$13,17,0)*'各里加權風險人口'!T285/VLOOKUP($B$2:$B$457,'各區加權風險人口'!$C$2:$T$13,17,0)*5.5)</f>
        <v>2.174768003</v>
      </c>
      <c r="T285" s="5">
        <f>if(VLOOKUP($B$2:$B$457,'各區加權風險人口'!$C$2:$T$13,18,0)=0,0,VLOOKUP($B$2:$B$457,'依個案研判日_台北市'!$C$2:$T$13,18,0)*'各里加權風險人口'!U285/VLOOKUP($B$2:$B$457,'各區加權風險人口'!$C$2:$T$13,18,0)*5.5)</f>
        <v>1.014891735</v>
      </c>
    </row>
    <row r="286">
      <c r="A286" s="3">
        <v>6.3000080024E10</v>
      </c>
      <c r="B286" s="4" t="s">
        <v>271</v>
      </c>
      <c r="C286" s="4" t="s">
        <v>295</v>
      </c>
      <c r="D286" s="5">
        <f>if(VLOOKUP($B$2:$B$457,'各區加權風險人口'!$C$2:$T$13,2,0)=0,0,VLOOKUP($B$2:$B$457,'依個案研判日_台北市'!$C$2:$T$13,2,0)*'各里加權風險人口'!E286/VLOOKUP($B$2:$B$457,'各區加權風險人口'!$C$2:$T$13,2,0)*5.5)</f>
        <v>0</v>
      </c>
      <c r="E286" s="5">
        <f>if(VLOOKUP($B$2:$B$457,'各區加權風險人口'!$C$2:$T$13,3,0)=0,0,VLOOKUP($B$2:$B$457,'依個案研判日_台北市'!$C$2:$T$13,3,0)*'各里加權風險人口'!F286/VLOOKUP($B$2:$B$457,'各區加權風險人口'!$C$2:$T$13,3,0)*5.5)</f>
        <v>0.2080391996</v>
      </c>
      <c r="F286" s="5">
        <f>if(VLOOKUP($B$2:$B$457,'各區加權風險人口'!$C$2:$T$13,4,0)=0,0,VLOOKUP($B$2:$B$457,'依個案研判日_台北市'!$C$2:$T$13,4,0)*'各里加權風險人口'!G286/VLOOKUP($B$2:$B$457,'各區加權風險人口'!$C$2:$T$13,4,0)*5.5)</f>
        <v>0</v>
      </c>
      <c r="G286" s="5">
        <f>if(VLOOKUP($B$2:$B$457,'各區加權風險人口'!$C$2:$T$13,5,0)=0,0,VLOOKUP($B$2:$B$457,'依個案研判日_台北市'!$C$2:$T$13,5,0)*'各里加權風險人口'!H286/VLOOKUP($B$2:$B$457,'各區加權風險人口'!$C$2:$T$13,5,0)*5.5)</f>
        <v>1.456274397</v>
      </c>
      <c r="H286" s="5">
        <f>if(VLOOKUP($B$2:$B$457,'各區加權風險人口'!$C$2:$T$13,6,0)=0,0,VLOOKUP($B$2:$B$457,'依個案研判日_台北市'!$C$2:$T$13,6,0)*'各里加權風險人口'!I286/VLOOKUP($B$2:$B$457,'各區加權風險人口'!$C$2:$T$13,6,0)*5.5)</f>
        <v>2.912548795</v>
      </c>
      <c r="I286" s="5">
        <f>if(VLOOKUP($B$2:$B$457,'各區加權風險人口'!$C$2:$T$13,7,0)=0,0,VLOOKUP($B$2:$B$457,'依個案研判日_台北市'!$C$2:$T$13,7,0)*'各里加權風險人口'!J286/VLOOKUP($B$2:$B$457,'各區加權風險人口'!$C$2:$T$13,7,0)*5.5)</f>
        <v>1.248235198</v>
      </c>
      <c r="J286" s="5">
        <f>if(VLOOKUP($B$2:$B$457,'各區加權風險人口'!$C$2:$T$13,8,0)=0,0,VLOOKUP($B$2:$B$457,'依個案研判日_台北市'!$C$2:$T$13,8,0)*'各里加權風險人口'!K286/VLOOKUP($B$2:$B$457,'各區加權風險人口'!$C$2:$T$13,8,0)*5.5)</f>
        <v>0.6241175989</v>
      </c>
      <c r="K286" s="5">
        <f>if(VLOOKUP($B$2:$B$457,'各區加權風險人口'!$C$2:$T$13,9,0)=0,0,VLOOKUP($B$2:$B$457,'依個案研判日_台北市'!$C$2:$T$13,9,0)*'各里加權風險人口'!L286/VLOOKUP($B$2:$B$457,'各區加權風險人口'!$C$2:$T$13,9,0)*5.5)</f>
        <v>2.288431196</v>
      </c>
      <c r="L286" s="5">
        <f>if(VLOOKUP($B$2:$B$457,'各區加權風險人口'!$C$2:$T$13,10,0)=0,0,VLOOKUP($B$2:$B$457,'依個案研判日_台北市'!$C$2:$T$13,10,0)*'各里加權風險人口'!M286/VLOOKUP($B$2:$B$457,'各區加權風險人口'!$C$2:$T$13,10,0)*5.5)</f>
        <v>3.536666394</v>
      </c>
      <c r="M286" s="5">
        <f>if(VLOOKUP($B$2:$B$457,'各區加權風險人口'!$C$2:$T$13,11,0)=0,0,VLOOKUP($B$2:$B$457,'依個案研判日_台北市'!$C$2:$T$13,11,0)*'各里加權風險人口'!N286/VLOOKUP($B$2:$B$457,'各區加權風險人口'!$C$2:$T$13,11,0)*5.5)</f>
        <v>2.912548795</v>
      </c>
      <c r="N286" s="5">
        <f>if(VLOOKUP($B$2:$B$457,'各區加權風險人口'!$C$2:$T$13,12,0)=0,0,VLOOKUP($B$2:$B$457,'依個案研判日_台北市'!$C$2:$T$13,12,0)*'各里加權風險人口'!O286/VLOOKUP($B$2:$B$457,'各區加權風險人口'!$C$2:$T$13,12,0)*5.5)</f>
        <v>3.536666394</v>
      </c>
      <c r="O286" s="5">
        <f>if(VLOOKUP($B$2:$B$457,'各區加權風險人口'!$C$2:$T$13,13,0)=0,0,VLOOKUP($B$2:$B$457,'依個案研判日_台北市'!$C$2:$T$13,13,0)*'各里加權風險人口'!P286/VLOOKUP($B$2:$B$457,'各區加權風險人口'!$C$2:$T$13,13,0)*5.5)</f>
        <v>1.872352797</v>
      </c>
      <c r="P286" s="5">
        <f>if(VLOOKUP($B$2:$B$457,'各區加權風險人口'!$C$2:$T$13,14,0)=0,0,VLOOKUP($B$2:$B$457,'依個案研判日_台北市'!$C$2:$T$13,14,0)*'各里加權風險人口'!Q286/VLOOKUP($B$2:$B$457,'各區加權風險人口'!$C$2:$T$13,14,0)*5.5)</f>
        <v>4.992940791</v>
      </c>
      <c r="Q286" s="5">
        <f>if(VLOOKUP($B$2:$B$457,'各區加權風險人口'!$C$2:$T$13,15,0)=0,0,VLOOKUP($B$2:$B$457,'依個案研判日_台北市'!$C$2:$T$13,15,0)*'各里加權風險人口'!R286/VLOOKUP($B$2:$B$457,'各區加權風險人口'!$C$2:$T$13,15,0)*5.5)</f>
        <v>7.489411186</v>
      </c>
      <c r="R286" s="5">
        <f>if(VLOOKUP($B$2:$B$457,'各區加權風險人口'!$C$2:$T$13,16,0)=0,0,VLOOKUP($B$2:$B$457,'依個案研判日_台北市'!$C$2:$T$13,16,0)*'各里加權風險人口'!S286/VLOOKUP($B$2:$B$457,'各區加權風險人口'!$C$2:$T$13,16,0)*5.5)</f>
        <v>3.952744793</v>
      </c>
      <c r="S286" s="5">
        <f>if(VLOOKUP($B$2:$B$457,'各區加權風險人口'!$C$2:$T$13,17,0)=0,0,VLOOKUP($B$2:$B$457,'依個案研判日_台北市'!$C$2:$T$13,17,0)*'各里加權風險人口'!T286/VLOOKUP($B$2:$B$457,'各區加權風險人口'!$C$2:$T$13,17,0)*5.5)</f>
        <v>3.120587994</v>
      </c>
      <c r="T286" s="5">
        <f>if(VLOOKUP($B$2:$B$457,'各區加權風險人口'!$C$2:$T$13,18,0)=0,0,VLOOKUP($B$2:$B$457,'依個案研判日_台北市'!$C$2:$T$13,18,0)*'各里加權風險人口'!U286/VLOOKUP($B$2:$B$457,'各區加權風險人口'!$C$2:$T$13,18,0)*5.5)</f>
        <v>1.456274397</v>
      </c>
    </row>
    <row r="287">
      <c r="A287" s="3">
        <v>6.3000080025E10</v>
      </c>
      <c r="B287" s="4" t="s">
        <v>271</v>
      </c>
      <c r="C287" s="4" t="s">
        <v>296</v>
      </c>
      <c r="D287" s="5">
        <f>if(VLOOKUP($B$2:$B$457,'各區加權風險人口'!$C$2:$T$13,2,0)=0,0,VLOOKUP($B$2:$B$457,'依個案研判日_台北市'!$C$2:$T$13,2,0)*'各里加權風險人口'!E287/VLOOKUP($B$2:$B$457,'各區加權風險人口'!$C$2:$T$13,2,0)*5.5)</f>
        <v>0</v>
      </c>
      <c r="E287" s="5">
        <f>if(VLOOKUP($B$2:$B$457,'各區加權風險人口'!$C$2:$T$13,3,0)=0,0,VLOOKUP($B$2:$B$457,'依個案研判日_台北市'!$C$2:$T$13,3,0)*'各里加權風險人口'!F287/VLOOKUP($B$2:$B$457,'各區加權風險人口'!$C$2:$T$13,3,0)*5.5)</f>
        <v>0.08601123857</v>
      </c>
      <c r="F287" s="5">
        <f>if(VLOOKUP($B$2:$B$457,'各區加權風險人口'!$C$2:$T$13,4,0)=0,0,VLOOKUP($B$2:$B$457,'依個案研判日_台北市'!$C$2:$T$13,4,0)*'各里加權風險人口'!G287/VLOOKUP($B$2:$B$457,'各區加權風險人口'!$C$2:$T$13,4,0)*5.5)</f>
        <v>0</v>
      </c>
      <c r="G287" s="5">
        <f>if(VLOOKUP($B$2:$B$457,'各區加權風險人口'!$C$2:$T$13,5,0)=0,0,VLOOKUP($B$2:$B$457,'依個案研判日_台北市'!$C$2:$T$13,5,0)*'各里加權風險人口'!H287/VLOOKUP($B$2:$B$457,'各區加權風險人口'!$C$2:$T$13,5,0)*5.5)</f>
        <v>0.60207867</v>
      </c>
      <c r="H287" s="5">
        <f>if(VLOOKUP($B$2:$B$457,'各區加權風險人口'!$C$2:$T$13,6,0)=0,0,VLOOKUP($B$2:$B$457,'依個案研判日_台北市'!$C$2:$T$13,6,0)*'各里加權風險人口'!I287/VLOOKUP($B$2:$B$457,'各區加權風險人口'!$C$2:$T$13,6,0)*5.5)</f>
        <v>1.20415734</v>
      </c>
      <c r="I287" s="5">
        <f>if(VLOOKUP($B$2:$B$457,'各區加權風險人口'!$C$2:$T$13,7,0)=0,0,VLOOKUP($B$2:$B$457,'依個案研判日_台北市'!$C$2:$T$13,7,0)*'各里加權風險人口'!J287/VLOOKUP($B$2:$B$457,'各區加權風險人口'!$C$2:$T$13,7,0)*5.5)</f>
        <v>0.5160674314</v>
      </c>
      <c r="J287" s="5">
        <f>if(VLOOKUP($B$2:$B$457,'各區加權風險人口'!$C$2:$T$13,8,0)=0,0,VLOOKUP($B$2:$B$457,'依個案研判日_台北市'!$C$2:$T$13,8,0)*'各里加權風險人口'!K287/VLOOKUP($B$2:$B$457,'各區加權風險人口'!$C$2:$T$13,8,0)*5.5)</f>
        <v>0.2580337157</v>
      </c>
      <c r="K287" s="5">
        <f>if(VLOOKUP($B$2:$B$457,'各區加權風險人口'!$C$2:$T$13,9,0)=0,0,VLOOKUP($B$2:$B$457,'依個案研判日_台北市'!$C$2:$T$13,9,0)*'各里加權風險人口'!L287/VLOOKUP($B$2:$B$457,'各區加權風險人口'!$C$2:$T$13,9,0)*5.5)</f>
        <v>0.9461236243</v>
      </c>
      <c r="L287" s="5">
        <f>if(VLOOKUP($B$2:$B$457,'各區加權風險人口'!$C$2:$T$13,10,0)=0,0,VLOOKUP($B$2:$B$457,'依個案研判日_台北市'!$C$2:$T$13,10,0)*'各里加權風險人口'!M287/VLOOKUP($B$2:$B$457,'各區加權風險人口'!$C$2:$T$13,10,0)*5.5)</f>
        <v>1.462191056</v>
      </c>
      <c r="M287" s="5">
        <f>if(VLOOKUP($B$2:$B$457,'各區加權風險人口'!$C$2:$T$13,11,0)=0,0,VLOOKUP($B$2:$B$457,'依個案研判日_台北市'!$C$2:$T$13,11,0)*'各里加權風險人口'!N287/VLOOKUP($B$2:$B$457,'各區加權風險人口'!$C$2:$T$13,11,0)*5.5)</f>
        <v>1.20415734</v>
      </c>
      <c r="N287" s="5">
        <f>if(VLOOKUP($B$2:$B$457,'各區加權風險人口'!$C$2:$T$13,12,0)=0,0,VLOOKUP($B$2:$B$457,'依個案研判日_台北市'!$C$2:$T$13,12,0)*'各里加權風險人口'!O287/VLOOKUP($B$2:$B$457,'各區加權風險人口'!$C$2:$T$13,12,0)*5.5)</f>
        <v>1.462191056</v>
      </c>
      <c r="O287" s="5">
        <f>if(VLOOKUP($B$2:$B$457,'各區加權風險人口'!$C$2:$T$13,13,0)=0,0,VLOOKUP($B$2:$B$457,'依個案研判日_台北市'!$C$2:$T$13,13,0)*'各里加權風險人口'!P287/VLOOKUP($B$2:$B$457,'各區加權風險人口'!$C$2:$T$13,13,0)*5.5)</f>
        <v>0.7741011472</v>
      </c>
      <c r="P287" s="5">
        <f>if(VLOOKUP($B$2:$B$457,'各區加權風險人口'!$C$2:$T$13,14,0)=0,0,VLOOKUP($B$2:$B$457,'依個案研判日_台北市'!$C$2:$T$13,14,0)*'各里加權風險人口'!Q287/VLOOKUP($B$2:$B$457,'各區加權風險人口'!$C$2:$T$13,14,0)*5.5)</f>
        <v>2.064269726</v>
      </c>
      <c r="Q287" s="5">
        <f>if(VLOOKUP($B$2:$B$457,'各區加權風險人口'!$C$2:$T$13,15,0)=0,0,VLOOKUP($B$2:$B$457,'依個案研判日_台北市'!$C$2:$T$13,15,0)*'各里加權風險人口'!R287/VLOOKUP($B$2:$B$457,'各區加權風險人口'!$C$2:$T$13,15,0)*5.5)</f>
        <v>3.096404589</v>
      </c>
      <c r="R287" s="5">
        <f>if(VLOOKUP($B$2:$B$457,'各區加權風險人口'!$C$2:$T$13,16,0)=0,0,VLOOKUP($B$2:$B$457,'依個案研判日_台北市'!$C$2:$T$13,16,0)*'各里加權風險人口'!S287/VLOOKUP($B$2:$B$457,'各區加權風險人口'!$C$2:$T$13,16,0)*5.5)</f>
        <v>1.634213533</v>
      </c>
      <c r="S287" s="5">
        <f>if(VLOOKUP($B$2:$B$457,'各區加權風險人口'!$C$2:$T$13,17,0)=0,0,VLOOKUP($B$2:$B$457,'依個案研判日_台北市'!$C$2:$T$13,17,0)*'各里加權風險人口'!T287/VLOOKUP($B$2:$B$457,'各區加權風險人口'!$C$2:$T$13,17,0)*5.5)</f>
        <v>1.290168579</v>
      </c>
      <c r="T287" s="5">
        <f>if(VLOOKUP($B$2:$B$457,'各區加權風險人口'!$C$2:$T$13,18,0)=0,0,VLOOKUP($B$2:$B$457,'依個案研判日_台北市'!$C$2:$T$13,18,0)*'各里加權風險人口'!U287/VLOOKUP($B$2:$B$457,'各區加權風險人口'!$C$2:$T$13,18,0)*5.5)</f>
        <v>0.60207867</v>
      </c>
    </row>
    <row r="288">
      <c r="A288" s="3">
        <v>6.3000080026E10</v>
      </c>
      <c r="B288" s="4" t="s">
        <v>271</v>
      </c>
      <c r="C288" s="4" t="s">
        <v>297</v>
      </c>
      <c r="D288" s="5">
        <f>if(VLOOKUP($B$2:$B$457,'各區加權風險人口'!$C$2:$T$13,2,0)=0,0,VLOOKUP($B$2:$B$457,'依個案研判日_台北市'!$C$2:$T$13,2,0)*'各里加權風險人口'!E288/VLOOKUP($B$2:$B$457,'各區加權風險人口'!$C$2:$T$13,2,0)*5.5)</f>
        <v>0</v>
      </c>
      <c r="E288" s="5">
        <f>if(VLOOKUP($B$2:$B$457,'各區加權風險人口'!$C$2:$T$13,3,0)=0,0,VLOOKUP($B$2:$B$457,'依個案研判日_台北市'!$C$2:$T$13,3,0)*'各里加權風險人口'!F288/VLOOKUP($B$2:$B$457,'各區加權風險人口'!$C$2:$T$13,3,0)*5.5)</f>
        <v>0.1445645331</v>
      </c>
      <c r="F288" s="5">
        <f>if(VLOOKUP($B$2:$B$457,'各區加權風險人口'!$C$2:$T$13,4,0)=0,0,VLOOKUP($B$2:$B$457,'依個案研判日_台北市'!$C$2:$T$13,4,0)*'各里加權風險人口'!G288/VLOOKUP($B$2:$B$457,'各區加權風險人口'!$C$2:$T$13,4,0)*5.5)</f>
        <v>0</v>
      </c>
      <c r="G288" s="5">
        <f>if(VLOOKUP($B$2:$B$457,'各區加權風險人口'!$C$2:$T$13,5,0)=0,0,VLOOKUP($B$2:$B$457,'依個案研判日_台北市'!$C$2:$T$13,5,0)*'各里加權風險人口'!H288/VLOOKUP($B$2:$B$457,'各區加權風險人口'!$C$2:$T$13,5,0)*5.5)</f>
        <v>1.011951732</v>
      </c>
      <c r="H288" s="5">
        <f>if(VLOOKUP($B$2:$B$457,'各區加權風險人口'!$C$2:$T$13,6,0)=0,0,VLOOKUP($B$2:$B$457,'依個案研判日_台北市'!$C$2:$T$13,6,0)*'各里加權風險人口'!I288/VLOOKUP($B$2:$B$457,'各區加權風險人口'!$C$2:$T$13,6,0)*5.5)</f>
        <v>2.023903463</v>
      </c>
      <c r="I288" s="5">
        <f>if(VLOOKUP($B$2:$B$457,'各區加權風險人口'!$C$2:$T$13,7,0)=0,0,VLOOKUP($B$2:$B$457,'依個案研判日_台北市'!$C$2:$T$13,7,0)*'各里加權風險人口'!J288/VLOOKUP($B$2:$B$457,'各區加權風險人口'!$C$2:$T$13,7,0)*5.5)</f>
        <v>0.8673871985</v>
      </c>
      <c r="J288" s="5">
        <f>if(VLOOKUP($B$2:$B$457,'各區加權風險人口'!$C$2:$T$13,8,0)=0,0,VLOOKUP($B$2:$B$457,'依個案研判日_台北市'!$C$2:$T$13,8,0)*'各里加權風險人口'!K288/VLOOKUP($B$2:$B$457,'各區加權風險人口'!$C$2:$T$13,8,0)*5.5)</f>
        <v>0.4336935993</v>
      </c>
      <c r="K288" s="5">
        <f>if(VLOOKUP($B$2:$B$457,'各區加權風險人口'!$C$2:$T$13,9,0)=0,0,VLOOKUP($B$2:$B$457,'依個案研判日_台北市'!$C$2:$T$13,9,0)*'各里加權風險人口'!L288/VLOOKUP($B$2:$B$457,'各區加權風險人口'!$C$2:$T$13,9,0)*5.5)</f>
        <v>1.590209864</v>
      </c>
      <c r="L288" s="5">
        <f>if(VLOOKUP($B$2:$B$457,'各區加權風險人口'!$C$2:$T$13,10,0)=0,0,VLOOKUP($B$2:$B$457,'依個案研判日_台北市'!$C$2:$T$13,10,0)*'各里加權風險人口'!M288/VLOOKUP($B$2:$B$457,'各區加權風險人口'!$C$2:$T$13,10,0)*5.5)</f>
        <v>2.457597063</v>
      </c>
      <c r="M288" s="5">
        <f>if(VLOOKUP($B$2:$B$457,'各區加權風險人口'!$C$2:$T$13,11,0)=0,0,VLOOKUP($B$2:$B$457,'依個案研判日_台北市'!$C$2:$T$13,11,0)*'各里加權風險人口'!N288/VLOOKUP($B$2:$B$457,'各區加權風險人口'!$C$2:$T$13,11,0)*5.5)</f>
        <v>2.023903463</v>
      </c>
      <c r="N288" s="5">
        <f>if(VLOOKUP($B$2:$B$457,'各區加權風險人口'!$C$2:$T$13,12,0)=0,0,VLOOKUP($B$2:$B$457,'依個案研判日_台北市'!$C$2:$T$13,12,0)*'各里加權風險人口'!O288/VLOOKUP($B$2:$B$457,'各區加權風險人口'!$C$2:$T$13,12,0)*5.5)</f>
        <v>2.457597063</v>
      </c>
      <c r="O288" s="5">
        <f>if(VLOOKUP($B$2:$B$457,'各區加權風險人口'!$C$2:$T$13,13,0)=0,0,VLOOKUP($B$2:$B$457,'依個案研判日_台北市'!$C$2:$T$13,13,0)*'各里加權風險人口'!P288/VLOOKUP($B$2:$B$457,'各區加權風險人口'!$C$2:$T$13,13,0)*5.5)</f>
        <v>1.301080798</v>
      </c>
      <c r="P288" s="5">
        <f>if(VLOOKUP($B$2:$B$457,'各區加權風險人口'!$C$2:$T$13,14,0)=0,0,VLOOKUP($B$2:$B$457,'依個案研判日_台北市'!$C$2:$T$13,14,0)*'各里加權風險人口'!Q288/VLOOKUP($B$2:$B$457,'各區加權風險人口'!$C$2:$T$13,14,0)*5.5)</f>
        <v>3.469548794</v>
      </c>
      <c r="Q288" s="5">
        <f>if(VLOOKUP($B$2:$B$457,'各區加權風險人口'!$C$2:$T$13,15,0)=0,0,VLOOKUP($B$2:$B$457,'依個案研判日_台北市'!$C$2:$T$13,15,0)*'各里加權風險人口'!R288/VLOOKUP($B$2:$B$457,'各區加權風險人口'!$C$2:$T$13,15,0)*5.5)</f>
        <v>5.204323191</v>
      </c>
      <c r="R288" s="5">
        <f>if(VLOOKUP($B$2:$B$457,'各區加權風險人口'!$C$2:$T$13,16,0)=0,0,VLOOKUP($B$2:$B$457,'依個案研判日_台北市'!$C$2:$T$13,16,0)*'各里加權風險人口'!S288/VLOOKUP($B$2:$B$457,'各區加權風險人口'!$C$2:$T$13,16,0)*5.5)</f>
        <v>2.746726129</v>
      </c>
      <c r="S288" s="5">
        <f>if(VLOOKUP($B$2:$B$457,'各區加權風險人口'!$C$2:$T$13,17,0)=0,0,VLOOKUP($B$2:$B$457,'依個案研判日_台北市'!$C$2:$T$13,17,0)*'各里加權風險人口'!T288/VLOOKUP($B$2:$B$457,'各區加權風險人口'!$C$2:$T$13,17,0)*5.5)</f>
        <v>2.168467996</v>
      </c>
      <c r="T288" s="5">
        <f>if(VLOOKUP($B$2:$B$457,'各區加權風險人口'!$C$2:$T$13,18,0)=0,0,VLOOKUP($B$2:$B$457,'依個案研判日_台北市'!$C$2:$T$13,18,0)*'各里加權風險人口'!U288/VLOOKUP($B$2:$B$457,'各區加權風險人口'!$C$2:$T$13,18,0)*5.5)</f>
        <v>1.011951732</v>
      </c>
    </row>
    <row r="289">
      <c r="A289" s="3">
        <v>6.3000080027E10</v>
      </c>
      <c r="B289" s="4" t="s">
        <v>271</v>
      </c>
      <c r="C289" s="4" t="s">
        <v>298</v>
      </c>
      <c r="D289" s="5">
        <f>if(VLOOKUP($B$2:$B$457,'各區加權風險人口'!$C$2:$T$13,2,0)=0,0,VLOOKUP($B$2:$B$457,'依個案研判日_台北市'!$C$2:$T$13,2,0)*'各里加權風險人口'!E289/VLOOKUP($B$2:$B$457,'各區加權風險人口'!$C$2:$T$13,2,0)*5.5)</f>
        <v>0</v>
      </c>
      <c r="E289" s="5">
        <f>if(VLOOKUP($B$2:$B$457,'各區加權風險人口'!$C$2:$T$13,3,0)=0,0,VLOOKUP($B$2:$B$457,'依個案研判日_台北市'!$C$2:$T$13,3,0)*'各里加權風險人口'!F289/VLOOKUP($B$2:$B$457,'各區加權風險人口'!$C$2:$T$13,3,0)*5.5)</f>
        <v>0.2031701656</v>
      </c>
      <c r="F289" s="5">
        <f>if(VLOOKUP($B$2:$B$457,'各區加權風險人口'!$C$2:$T$13,4,0)=0,0,VLOOKUP($B$2:$B$457,'依個案研判日_台北市'!$C$2:$T$13,4,0)*'各里加權風險人口'!G289/VLOOKUP($B$2:$B$457,'各區加權風險人口'!$C$2:$T$13,4,0)*5.5)</f>
        <v>0</v>
      </c>
      <c r="G289" s="5">
        <f>if(VLOOKUP($B$2:$B$457,'各區加權風險人口'!$C$2:$T$13,5,0)=0,0,VLOOKUP($B$2:$B$457,'依個案研判日_台北市'!$C$2:$T$13,5,0)*'各里加權風險人口'!H289/VLOOKUP($B$2:$B$457,'各區加權風險人口'!$C$2:$T$13,5,0)*5.5)</f>
        <v>1.422191159</v>
      </c>
      <c r="H289" s="5">
        <f>if(VLOOKUP($B$2:$B$457,'各區加權風險人口'!$C$2:$T$13,6,0)=0,0,VLOOKUP($B$2:$B$457,'依個案研判日_台北市'!$C$2:$T$13,6,0)*'各里加權風險人口'!I289/VLOOKUP($B$2:$B$457,'各區加權風險人口'!$C$2:$T$13,6,0)*5.5)</f>
        <v>2.844382318</v>
      </c>
      <c r="I289" s="5">
        <f>if(VLOOKUP($B$2:$B$457,'各區加權風險人口'!$C$2:$T$13,7,0)=0,0,VLOOKUP($B$2:$B$457,'依個案研判日_台北市'!$C$2:$T$13,7,0)*'各里加權風險人口'!J289/VLOOKUP($B$2:$B$457,'各區加權風險人口'!$C$2:$T$13,7,0)*5.5)</f>
        <v>1.219020993</v>
      </c>
      <c r="J289" s="5">
        <f>if(VLOOKUP($B$2:$B$457,'各區加權風險人口'!$C$2:$T$13,8,0)=0,0,VLOOKUP($B$2:$B$457,'依個案研判日_台北市'!$C$2:$T$13,8,0)*'各里加權風險人口'!K289/VLOOKUP($B$2:$B$457,'各區加權風險人口'!$C$2:$T$13,8,0)*5.5)</f>
        <v>0.6095104967</v>
      </c>
      <c r="K289" s="5">
        <f>if(VLOOKUP($B$2:$B$457,'各區加權風險人口'!$C$2:$T$13,9,0)=0,0,VLOOKUP($B$2:$B$457,'依個案研判日_台北市'!$C$2:$T$13,9,0)*'各里加權風險人口'!L289/VLOOKUP($B$2:$B$457,'各區加權風險人口'!$C$2:$T$13,9,0)*5.5)</f>
        <v>2.234871821</v>
      </c>
      <c r="L289" s="5">
        <f>if(VLOOKUP($B$2:$B$457,'各區加權風險人口'!$C$2:$T$13,10,0)=0,0,VLOOKUP($B$2:$B$457,'依個案研判日_台北市'!$C$2:$T$13,10,0)*'各里加權風險人口'!M289/VLOOKUP($B$2:$B$457,'各區加權風險人口'!$C$2:$T$13,10,0)*5.5)</f>
        <v>3.453892814</v>
      </c>
      <c r="M289" s="5">
        <f>if(VLOOKUP($B$2:$B$457,'各區加權風險人口'!$C$2:$T$13,11,0)=0,0,VLOOKUP($B$2:$B$457,'依個案研判日_台北市'!$C$2:$T$13,11,0)*'各里加權風險人口'!N289/VLOOKUP($B$2:$B$457,'各區加權風險人口'!$C$2:$T$13,11,0)*5.5)</f>
        <v>2.844382318</v>
      </c>
      <c r="N289" s="5">
        <f>if(VLOOKUP($B$2:$B$457,'各區加權風險人口'!$C$2:$T$13,12,0)=0,0,VLOOKUP($B$2:$B$457,'依個案研判日_台北市'!$C$2:$T$13,12,0)*'各里加權風險人口'!O289/VLOOKUP($B$2:$B$457,'各區加權風險人口'!$C$2:$T$13,12,0)*5.5)</f>
        <v>3.453892814</v>
      </c>
      <c r="O289" s="5">
        <f>if(VLOOKUP($B$2:$B$457,'各區加權風險人口'!$C$2:$T$13,13,0)=0,0,VLOOKUP($B$2:$B$457,'依個案研判日_台北市'!$C$2:$T$13,13,0)*'各里加權風險人口'!P289/VLOOKUP($B$2:$B$457,'各區加權風險人口'!$C$2:$T$13,13,0)*5.5)</f>
        <v>1.82853149</v>
      </c>
      <c r="P289" s="5">
        <f>if(VLOOKUP($B$2:$B$457,'各區加權風險人口'!$C$2:$T$13,14,0)=0,0,VLOOKUP($B$2:$B$457,'依個案研判日_台北市'!$C$2:$T$13,14,0)*'各里加權風險人口'!Q289/VLOOKUP($B$2:$B$457,'各區加權風險人口'!$C$2:$T$13,14,0)*5.5)</f>
        <v>4.876083973</v>
      </c>
      <c r="Q289" s="5">
        <f>if(VLOOKUP($B$2:$B$457,'各區加權風險人口'!$C$2:$T$13,15,0)=0,0,VLOOKUP($B$2:$B$457,'依個案研判日_台北市'!$C$2:$T$13,15,0)*'各里加權風險人口'!R289/VLOOKUP($B$2:$B$457,'各區加權風險人口'!$C$2:$T$13,15,0)*5.5)</f>
        <v>7.31412596</v>
      </c>
      <c r="R289" s="5">
        <f>if(VLOOKUP($B$2:$B$457,'各區加權風險人口'!$C$2:$T$13,16,0)=0,0,VLOOKUP($B$2:$B$457,'依個案研判日_台北市'!$C$2:$T$13,16,0)*'各里加權風險人口'!S289/VLOOKUP($B$2:$B$457,'各區加權風險人口'!$C$2:$T$13,16,0)*5.5)</f>
        <v>3.860233145</v>
      </c>
      <c r="S289" s="5">
        <f>if(VLOOKUP($B$2:$B$457,'各區加權風險人口'!$C$2:$T$13,17,0)=0,0,VLOOKUP($B$2:$B$457,'依個案研判日_台北市'!$C$2:$T$13,17,0)*'各里加權風險人口'!T289/VLOOKUP($B$2:$B$457,'各區加權風險人口'!$C$2:$T$13,17,0)*5.5)</f>
        <v>3.047552483</v>
      </c>
      <c r="T289" s="5">
        <f>if(VLOOKUP($B$2:$B$457,'各區加權風險人口'!$C$2:$T$13,18,0)=0,0,VLOOKUP($B$2:$B$457,'依個案研判日_台北市'!$C$2:$T$13,18,0)*'各里加權風險人口'!U289/VLOOKUP($B$2:$B$457,'各區加權風險人口'!$C$2:$T$13,18,0)*5.5)</f>
        <v>1.422191159</v>
      </c>
    </row>
    <row r="290">
      <c r="A290" s="3">
        <v>6.3000080028E10</v>
      </c>
      <c r="B290" s="4" t="s">
        <v>271</v>
      </c>
      <c r="C290" s="4" t="s">
        <v>299</v>
      </c>
      <c r="D290" s="5">
        <f>if(VLOOKUP($B$2:$B$457,'各區加權風險人口'!$C$2:$T$13,2,0)=0,0,VLOOKUP($B$2:$B$457,'依個案研判日_台北市'!$C$2:$T$13,2,0)*'各里加權風險人口'!E290/VLOOKUP($B$2:$B$457,'各區加權風險人口'!$C$2:$T$13,2,0)*5.5)</f>
        <v>0</v>
      </c>
      <c r="E290" s="5">
        <f>if(VLOOKUP($B$2:$B$457,'各區加權風險人口'!$C$2:$T$13,3,0)=0,0,VLOOKUP($B$2:$B$457,'依個案研判日_台北市'!$C$2:$T$13,3,0)*'各里加權風險人口'!F290/VLOOKUP($B$2:$B$457,'各區加權風險人口'!$C$2:$T$13,3,0)*5.5)</f>
        <v>0.2197611041</v>
      </c>
      <c r="F290" s="5">
        <f>if(VLOOKUP($B$2:$B$457,'各區加權風險人口'!$C$2:$T$13,4,0)=0,0,VLOOKUP($B$2:$B$457,'依個案研判日_台北市'!$C$2:$T$13,4,0)*'各里加權風險人口'!G290/VLOOKUP($B$2:$B$457,'各區加權風險人口'!$C$2:$T$13,4,0)*5.5)</f>
        <v>0</v>
      </c>
      <c r="G290" s="5">
        <f>if(VLOOKUP($B$2:$B$457,'各區加權風險人口'!$C$2:$T$13,5,0)=0,0,VLOOKUP($B$2:$B$457,'依個案研判日_台北市'!$C$2:$T$13,5,0)*'各里加權風險人口'!H290/VLOOKUP($B$2:$B$457,'各區加權風險人口'!$C$2:$T$13,5,0)*5.5)</f>
        <v>1.538327729</v>
      </c>
      <c r="H290" s="5">
        <f>if(VLOOKUP($B$2:$B$457,'各區加權風險人口'!$C$2:$T$13,6,0)=0,0,VLOOKUP($B$2:$B$457,'依個案研判日_台北市'!$C$2:$T$13,6,0)*'各里加權風險人口'!I290/VLOOKUP($B$2:$B$457,'各區加權風險人口'!$C$2:$T$13,6,0)*5.5)</f>
        <v>3.076655458</v>
      </c>
      <c r="I290" s="5">
        <f>if(VLOOKUP($B$2:$B$457,'各區加權風險人口'!$C$2:$T$13,7,0)=0,0,VLOOKUP($B$2:$B$457,'依個案研判日_台北市'!$C$2:$T$13,7,0)*'各里加權風險人口'!J290/VLOOKUP($B$2:$B$457,'各區加權風險人口'!$C$2:$T$13,7,0)*5.5)</f>
        <v>1.318566625</v>
      </c>
      <c r="J290" s="5">
        <f>if(VLOOKUP($B$2:$B$457,'各區加權風險人口'!$C$2:$T$13,8,0)=0,0,VLOOKUP($B$2:$B$457,'依個案研判日_台北市'!$C$2:$T$13,8,0)*'各里加權風險人口'!K290/VLOOKUP($B$2:$B$457,'各區加權風險人口'!$C$2:$T$13,8,0)*5.5)</f>
        <v>0.6592833124</v>
      </c>
      <c r="K290" s="5">
        <f>if(VLOOKUP($B$2:$B$457,'各區加權風險人口'!$C$2:$T$13,9,0)=0,0,VLOOKUP($B$2:$B$457,'依個案研判日_台北市'!$C$2:$T$13,9,0)*'各里加權風險人口'!L290/VLOOKUP($B$2:$B$457,'各區加權風險人口'!$C$2:$T$13,9,0)*5.5)</f>
        <v>2.417372145</v>
      </c>
      <c r="L290" s="5">
        <f>if(VLOOKUP($B$2:$B$457,'各區加權風險人口'!$C$2:$T$13,10,0)=0,0,VLOOKUP($B$2:$B$457,'依個案研判日_台北市'!$C$2:$T$13,10,0)*'各里加權風險人口'!M290/VLOOKUP($B$2:$B$457,'各區加權風險人口'!$C$2:$T$13,10,0)*5.5)</f>
        <v>3.73593877</v>
      </c>
      <c r="M290" s="5">
        <f>if(VLOOKUP($B$2:$B$457,'各區加權風險人口'!$C$2:$T$13,11,0)=0,0,VLOOKUP($B$2:$B$457,'依個案研判日_台北市'!$C$2:$T$13,11,0)*'各里加權風險人口'!N290/VLOOKUP($B$2:$B$457,'各區加權風險人口'!$C$2:$T$13,11,0)*5.5)</f>
        <v>3.076655458</v>
      </c>
      <c r="N290" s="5">
        <f>if(VLOOKUP($B$2:$B$457,'各區加權風險人口'!$C$2:$T$13,12,0)=0,0,VLOOKUP($B$2:$B$457,'依個案研判日_台北市'!$C$2:$T$13,12,0)*'各里加權風險人口'!O290/VLOOKUP($B$2:$B$457,'各區加權風險人口'!$C$2:$T$13,12,0)*5.5)</f>
        <v>3.73593877</v>
      </c>
      <c r="O290" s="5">
        <f>if(VLOOKUP($B$2:$B$457,'各區加權風險人口'!$C$2:$T$13,13,0)=0,0,VLOOKUP($B$2:$B$457,'依個案研判日_台北市'!$C$2:$T$13,13,0)*'各里加權風險人口'!P290/VLOOKUP($B$2:$B$457,'各區加權風險人口'!$C$2:$T$13,13,0)*5.5)</f>
        <v>1.977849937</v>
      </c>
      <c r="P290" s="5">
        <f>if(VLOOKUP($B$2:$B$457,'各區加權風險人口'!$C$2:$T$13,14,0)=0,0,VLOOKUP($B$2:$B$457,'依個案研判日_台北市'!$C$2:$T$13,14,0)*'各里加權風險人口'!Q290/VLOOKUP($B$2:$B$457,'各區加權風險人口'!$C$2:$T$13,14,0)*5.5)</f>
        <v>5.274266499</v>
      </c>
      <c r="Q290" s="5">
        <f>if(VLOOKUP($B$2:$B$457,'各區加權風險人口'!$C$2:$T$13,15,0)=0,0,VLOOKUP($B$2:$B$457,'依個案研判日_台北市'!$C$2:$T$13,15,0)*'各里加權風險人口'!R290/VLOOKUP($B$2:$B$457,'各區加權風險人口'!$C$2:$T$13,15,0)*5.5)</f>
        <v>7.911399749</v>
      </c>
      <c r="R290" s="5">
        <f>if(VLOOKUP($B$2:$B$457,'各區加權風險人口'!$C$2:$T$13,16,0)=0,0,VLOOKUP($B$2:$B$457,'依個案研判日_台北市'!$C$2:$T$13,16,0)*'各里加權風險人口'!S290/VLOOKUP($B$2:$B$457,'各區加權風險人口'!$C$2:$T$13,16,0)*5.5)</f>
        <v>4.175460978</v>
      </c>
      <c r="S290" s="5">
        <f>if(VLOOKUP($B$2:$B$457,'各區加權風險人口'!$C$2:$T$13,17,0)=0,0,VLOOKUP($B$2:$B$457,'依個案研判日_台北市'!$C$2:$T$13,17,0)*'各里加權風險人口'!T290/VLOOKUP($B$2:$B$457,'各區加權風險人口'!$C$2:$T$13,17,0)*5.5)</f>
        <v>3.296416562</v>
      </c>
      <c r="T290" s="5">
        <f>if(VLOOKUP($B$2:$B$457,'各區加權風險人口'!$C$2:$T$13,18,0)=0,0,VLOOKUP($B$2:$B$457,'依個案研判日_台北市'!$C$2:$T$13,18,0)*'各里加權風險人口'!U290/VLOOKUP($B$2:$B$457,'各區加權風險人口'!$C$2:$T$13,18,0)*5.5)</f>
        <v>1.538327729</v>
      </c>
    </row>
    <row r="291">
      <c r="A291" s="3">
        <v>6.3000080029E10</v>
      </c>
      <c r="B291" s="4" t="s">
        <v>271</v>
      </c>
      <c r="C291" s="4" t="s">
        <v>300</v>
      </c>
      <c r="D291" s="5">
        <f>if(VLOOKUP($B$2:$B$457,'各區加權風險人口'!$C$2:$T$13,2,0)=0,0,VLOOKUP($B$2:$B$457,'依個案研判日_台北市'!$C$2:$T$13,2,0)*'各里加權風險人口'!E291/VLOOKUP($B$2:$B$457,'各區加權風險人口'!$C$2:$T$13,2,0)*5.5)</f>
        <v>0</v>
      </c>
      <c r="E291" s="5">
        <f>if(VLOOKUP($B$2:$B$457,'各區加權風險人口'!$C$2:$T$13,3,0)=0,0,VLOOKUP($B$2:$B$457,'依個案研判日_台北市'!$C$2:$T$13,3,0)*'各里加權風險人口'!F291/VLOOKUP($B$2:$B$457,'各區加權風險人口'!$C$2:$T$13,3,0)*5.5)</f>
        <v>0.1650795157</v>
      </c>
      <c r="F291" s="5">
        <f>if(VLOOKUP($B$2:$B$457,'各區加權風險人口'!$C$2:$T$13,4,0)=0,0,VLOOKUP($B$2:$B$457,'依個案研判日_台北市'!$C$2:$T$13,4,0)*'各里加權風險人口'!G291/VLOOKUP($B$2:$B$457,'各區加權風險人口'!$C$2:$T$13,4,0)*5.5)</f>
        <v>0</v>
      </c>
      <c r="G291" s="5">
        <f>if(VLOOKUP($B$2:$B$457,'各區加權風險人口'!$C$2:$T$13,5,0)=0,0,VLOOKUP($B$2:$B$457,'依個案研判日_台北市'!$C$2:$T$13,5,0)*'各里加權風險人口'!H291/VLOOKUP($B$2:$B$457,'各區加權風險人口'!$C$2:$T$13,5,0)*5.5)</f>
        <v>1.15555661</v>
      </c>
      <c r="H291" s="5">
        <f>if(VLOOKUP($B$2:$B$457,'各區加權風險人口'!$C$2:$T$13,6,0)=0,0,VLOOKUP($B$2:$B$457,'依個案研判日_台北市'!$C$2:$T$13,6,0)*'各里加權風險人口'!I291/VLOOKUP($B$2:$B$457,'各區加權風險人口'!$C$2:$T$13,6,0)*5.5)</f>
        <v>2.311113219</v>
      </c>
      <c r="I291" s="5">
        <f>if(VLOOKUP($B$2:$B$457,'各區加權風險人口'!$C$2:$T$13,7,0)=0,0,VLOOKUP($B$2:$B$457,'依個案研判日_台北市'!$C$2:$T$13,7,0)*'各里加權風險人口'!J291/VLOOKUP($B$2:$B$457,'各區加權風險人口'!$C$2:$T$13,7,0)*5.5)</f>
        <v>0.9904770941</v>
      </c>
      <c r="J291" s="5">
        <f>if(VLOOKUP($B$2:$B$457,'各區加權風險人口'!$C$2:$T$13,8,0)=0,0,VLOOKUP($B$2:$B$457,'依個案研判日_台北市'!$C$2:$T$13,8,0)*'各里加權風險人口'!K291/VLOOKUP($B$2:$B$457,'各區加權風險人口'!$C$2:$T$13,8,0)*5.5)</f>
        <v>0.495238547</v>
      </c>
      <c r="K291" s="5">
        <f>if(VLOOKUP($B$2:$B$457,'各區加權風險人口'!$C$2:$T$13,9,0)=0,0,VLOOKUP($B$2:$B$457,'依個案研判日_台北市'!$C$2:$T$13,9,0)*'各里加權風險人口'!L291/VLOOKUP($B$2:$B$457,'各區加權風險人口'!$C$2:$T$13,9,0)*5.5)</f>
        <v>1.815874672</v>
      </c>
      <c r="L291" s="5">
        <f>if(VLOOKUP($B$2:$B$457,'各區加權風險人口'!$C$2:$T$13,10,0)=0,0,VLOOKUP($B$2:$B$457,'依個案研判日_台北市'!$C$2:$T$13,10,0)*'各里加權風險人口'!M291/VLOOKUP($B$2:$B$457,'各區加權風險人口'!$C$2:$T$13,10,0)*5.5)</f>
        <v>2.806351767</v>
      </c>
      <c r="M291" s="5">
        <f>if(VLOOKUP($B$2:$B$457,'各區加權風險人口'!$C$2:$T$13,11,0)=0,0,VLOOKUP($B$2:$B$457,'依個案研判日_台北市'!$C$2:$T$13,11,0)*'各里加權風險人口'!N291/VLOOKUP($B$2:$B$457,'各區加權風險人口'!$C$2:$T$13,11,0)*5.5)</f>
        <v>2.311113219</v>
      </c>
      <c r="N291" s="5">
        <f>if(VLOOKUP($B$2:$B$457,'各區加權風險人口'!$C$2:$T$13,12,0)=0,0,VLOOKUP($B$2:$B$457,'依個案研判日_台北市'!$C$2:$T$13,12,0)*'各里加權風險人口'!O291/VLOOKUP($B$2:$B$457,'各區加權風險人口'!$C$2:$T$13,12,0)*5.5)</f>
        <v>2.806351767</v>
      </c>
      <c r="O291" s="5">
        <f>if(VLOOKUP($B$2:$B$457,'各區加權風險人口'!$C$2:$T$13,13,0)=0,0,VLOOKUP($B$2:$B$457,'依個案研判日_台北市'!$C$2:$T$13,13,0)*'各里加權風險人口'!P291/VLOOKUP($B$2:$B$457,'各區加權風險人口'!$C$2:$T$13,13,0)*5.5)</f>
        <v>1.485715641</v>
      </c>
      <c r="P291" s="5">
        <f>if(VLOOKUP($B$2:$B$457,'各區加權風險人口'!$C$2:$T$13,14,0)=0,0,VLOOKUP($B$2:$B$457,'依個案研判日_台北市'!$C$2:$T$13,14,0)*'各里加權風險人口'!Q291/VLOOKUP($B$2:$B$457,'各區加權風險人口'!$C$2:$T$13,14,0)*5.5)</f>
        <v>3.961908376</v>
      </c>
      <c r="Q291" s="5">
        <f>if(VLOOKUP($B$2:$B$457,'各區加權風險人口'!$C$2:$T$13,15,0)=0,0,VLOOKUP($B$2:$B$457,'依個案研判日_台北市'!$C$2:$T$13,15,0)*'各里加權風險人口'!R291/VLOOKUP($B$2:$B$457,'各區加權風險人口'!$C$2:$T$13,15,0)*5.5)</f>
        <v>5.942862564</v>
      </c>
      <c r="R291" s="5">
        <f>if(VLOOKUP($B$2:$B$457,'各區加權風險人口'!$C$2:$T$13,16,0)=0,0,VLOOKUP($B$2:$B$457,'依個案研判日_台北市'!$C$2:$T$13,16,0)*'各里加權風險人口'!S291/VLOOKUP($B$2:$B$457,'各區加權風險人口'!$C$2:$T$13,16,0)*5.5)</f>
        <v>3.136510798</v>
      </c>
      <c r="S291" s="5">
        <f>if(VLOOKUP($B$2:$B$457,'各區加權風險人口'!$C$2:$T$13,17,0)=0,0,VLOOKUP($B$2:$B$457,'依個案研判日_台北市'!$C$2:$T$13,17,0)*'各里加權風險人口'!T291/VLOOKUP($B$2:$B$457,'各區加權風險人口'!$C$2:$T$13,17,0)*5.5)</f>
        <v>2.476192735</v>
      </c>
      <c r="T291" s="5">
        <f>if(VLOOKUP($B$2:$B$457,'各區加權風險人口'!$C$2:$T$13,18,0)=0,0,VLOOKUP($B$2:$B$457,'依個案研判日_台北市'!$C$2:$T$13,18,0)*'各里加權風險人口'!U291/VLOOKUP($B$2:$B$457,'各區加權風險人口'!$C$2:$T$13,18,0)*5.5)</f>
        <v>1.15555661</v>
      </c>
    </row>
    <row r="292">
      <c r="A292" s="3">
        <v>6.300008003E10</v>
      </c>
      <c r="B292" s="4" t="s">
        <v>271</v>
      </c>
      <c r="C292" s="4" t="s">
        <v>301</v>
      </c>
      <c r="D292" s="5">
        <f>if(VLOOKUP($B$2:$B$457,'各區加權風險人口'!$C$2:$T$13,2,0)=0,0,VLOOKUP($B$2:$B$457,'依個案研判日_台北市'!$C$2:$T$13,2,0)*'各里加權風險人口'!E292/VLOOKUP($B$2:$B$457,'各區加權風險人口'!$C$2:$T$13,2,0)*5.5)</f>
        <v>0</v>
      </c>
      <c r="E292" s="5">
        <f>if(VLOOKUP($B$2:$B$457,'各區加權風險人口'!$C$2:$T$13,3,0)=0,0,VLOOKUP($B$2:$B$457,'依個案研判日_台北市'!$C$2:$T$13,3,0)*'各里加權風險人口'!F292/VLOOKUP($B$2:$B$457,'各區加權風險人口'!$C$2:$T$13,3,0)*5.5)</f>
        <v>0.1747758765</v>
      </c>
      <c r="F292" s="5">
        <f>if(VLOOKUP($B$2:$B$457,'各區加權風險人口'!$C$2:$T$13,4,0)=0,0,VLOOKUP($B$2:$B$457,'依個案研判日_台北市'!$C$2:$T$13,4,0)*'各里加權風險人口'!G292/VLOOKUP($B$2:$B$457,'各區加權風險人口'!$C$2:$T$13,4,0)*5.5)</f>
        <v>0</v>
      </c>
      <c r="G292" s="5">
        <f>if(VLOOKUP($B$2:$B$457,'各區加權風險人口'!$C$2:$T$13,5,0)=0,0,VLOOKUP($B$2:$B$457,'依個案研判日_台北市'!$C$2:$T$13,5,0)*'各里加權風險人口'!H292/VLOOKUP($B$2:$B$457,'各區加權風險人口'!$C$2:$T$13,5,0)*5.5)</f>
        <v>1.223431136</v>
      </c>
      <c r="H292" s="5">
        <f>if(VLOOKUP($B$2:$B$457,'各區加權風險人口'!$C$2:$T$13,6,0)=0,0,VLOOKUP($B$2:$B$457,'依個案研判日_台北市'!$C$2:$T$13,6,0)*'各里加權風險人口'!I292/VLOOKUP($B$2:$B$457,'各區加權風險人口'!$C$2:$T$13,6,0)*5.5)</f>
        <v>2.446862271</v>
      </c>
      <c r="I292" s="5">
        <f>if(VLOOKUP($B$2:$B$457,'各區加權風險人口'!$C$2:$T$13,7,0)=0,0,VLOOKUP($B$2:$B$457,'依個案研判日_台北市'!$C$2:$T$13,7,0)*'各里加權風險人口'!J292/VLOOKUP($B$2:$B$457,'各區加權風險人口'!$C$2:$T$13,7,0)*5.5)</f>
        <v>1.048655259</v>
      </c>
      <c r="J292" s="5">
        <f>if(VLOOKUP($B$2:$B$457,'各區加權風險人口'!$C$2:$T$13,8,0)=0,0,VLOOKUP($B$2:$B$457,'依個案研判日_台北市'!$C$2:$T$13,8,0)*'各里加權風險人口'!K292/VLOOKUP($B$2:$B$457,'各區加權風險人口'!$C$2:$T$13,8,0)*5.5)</f>
        <v>0.5243276295</v>
      </c>
      <c r="K292" s="5">
        <f>if(VLOOKUP($B$2:$B$457,'各區加權風險人口'!$C$2:$T$13,9,0)=0,0,VLOOKUP($B$2:$B$457,'依個案研判日_台北市'!$C$2:$T$13,9,0)*'各里加權風險人口'!L292/VLOOKUP($B$2:$B$457,'各區加權風險人口'!$C$2:$T$13,9,0)*5.5)</f>
        <v>1.922534642</v>
      </c>
      <c r="L292" s="5">
        <f>if(VLOOKUP($B$2:$B$457,'各區加權風險人口'!$C$2:$T$13,10,0)=0,0,VLOOKUP($B$2:$B$457,'依個案研判日_台北市'!$C$2:$T$13,10,0)*'各里加權風險人口'!M292/VLOOKUP($B$2:$B$457,'各區加權風險人口'!$C$2:$T$13,10,0)*5.5)</f>
        <v>2.971189901</v>
      </c>
      <c r="M292" s="5">
        <f>if(VLOOKUP($B$2:$B$457,'各區加權風險人口'!$C$2:$T$13,11,0)=0,0,VLOOKUP($B$2:$B$457,'依個案研判日_台北市'!$C$2:$T$13,11,0)*'各里加權風險人口'!N292/VLOOKUP($B$2:$B$457,'各區加權風險人口'!$C$2:$T$13,11,0)*5.5)</f>
        <v>2.446862271</v>
      </c>
      <c r="N292" s="5">
        <f>if(VLOOKUP($B$2:$B$457,'各區加權風險人口'!$C$2:$T$13,12,0)=0,0,VLOOKUP($B$2:$B$457,'依個案研判日_台北市'!$C$2:$T$13,12,0)*'各里加權風險人口'!O292/VLOOKUP($B$2:$B$457,'各區加權風險人口'!$C$2:$T$13,12,0)*5.5)</f>
        <v>2.971189901</v>
      </c>
      <c r="O292" s="5">
        <f>if(VLOOKUP($B$2:$B$457,'各區加權風險人口'!$C$2:$T$13,13,0)=0,0,VLOOKUP($B$2:$B$457,'依個案研判日_台北市'!$C$2:$T$13,13,0)*'各里加權風險人口'!P292/VLOOKUP($B$2:$B$457,'各區加權風險人口'!$C$2:$T$13,13,0)*5.5)</f>
        <v>1.572982889</v>
      </c>
      <c r="P292" s="5">
        <f>if(VLOOKUP($B$2:$B$457,'各區加權風險人口'!$C$2:$T$13,14,0)=0,0,VLOOKUP($B$2:$B$457,'依個案研判日_台北市'!$C$2:$T$13,14,0)*'各里加權風險人口'!Q292/VLOOKUP($B$2:$B$457,'各區加權風險人口'!$C$2:$T$13,14,0)*5.5)</f>
        <v>4.194621036</v>
      </c>
      <c r="Q292" s="5">
        <f>if(VLOOKUP($B$2:$B$457,'各區加權風險人口'!$C$2:$T$13,15,0)=0,0,VLOOKUP($B$2:$B$457,'依個案研判日_台北市'!$C$2:$T$13,15,0)*'各里加權風險人口'!R292/VLOOKUP($B$2:$B$457,'各區加權風險人口'!$C$2:$T$13,15,0)*5.5)</f>
        <v>6.291931554</v>
      </c>
      <c r="R292" s="5">
        <f>if(VLOOKUP($B$2:$B$457,'各區加權風險人口'!$C$2:$T$13,16,0)=0,0,VLOOKUP($B$2:$B$457,'依個案研判日_台北市'!$C$2:$T$13,16,0)*'各里加權風險人口'!S292/VLOOKUP($B$2:$B$457,'各區加權風險人口'!$C$2:$T$13,16,0)*5.5)</f>
        <v>3.320741654</v>
      </c>
      <c r="S292" s="5">
        <f>if(VLOOKUP($B$2:$B$457,'各區加權風險人口'!$C$2:$T$13,17,0)=0,0,VLOOKUP($B$2:$B$457,'依個案研判日_台北市'!$C$2:$T$13,17,0)*'各里加權風險人口'!T292/VLOOKUP($B$2:$B$457,'各區加權風險人口'!$C$2:$T$13,17,0)*5.5)</f>
        <v>2.621638148</v>
      </c>
      <c r="T292" s="5">
        <f>if(VLOOKUP($B$2:$B$457,'各區加權風險人口'!$C$2:$T$13,18,0)=0,0,VLOOKUP($B$2:$B$457,'依個案研判日_台北市'!$C$2:$T$13,18,0)*'各里加權風險人口'!U292/VLOOKUP($B$2:$B$457,'各區加權風險人口'!$C$2:$T$13,18,0)*5.5)</f>
        <v>1.223431136</v>
      </c>
    </row>
    <row r="293">
      <c r="A293" s="3">
        <v>6.3000080031E10</v>
      </c>
      <c r="B293" s="4" t="s">
        <v>271</v>
      </c>
      <c r="C293" s="4" t="s">
        <v>302</v>
      </c>
      <c r="D293" s="5">
        <f>if(VLOOKUP($B$2:$B$457,'各區加權風險人口'!$C$2:$T$13,2,0)=0,0,VLOOKUP($B$2:$B$457,'依個案研判日_台北市'!$C$2:$T$13,2,0)*'各里加權風險人口'!E293/VLOOKUP($B$2:$B$457,'各區加權風險人口'!$C$2:$T$13,2,0)*5.5)</f>
        <v>0</v>
      </c>
      <c r="E293" s="5">
        <f>if(VLOOKUP($B$2:$B$457,'各區加權風險人口'!$C$2:$T$13,3,0)=0,0,VLOOKUP($B$2:$B$457,'依個案研判日_台北市'!$C$2:$T$13,3,0)*'各里加權風險人口'!F293/VLOOKUP($B$2:$B$457,'各區加權風險人口'!$C$2:$T$13,3,0)*5.5)</f>
        <v>0.1110010573</v>
      </c>
      <c r="F293" s="5">
        <f>if(VLOOKUP($B$2:$B$457,'各區加權風險人口'!$C$2:$T$13,4,0)=0,0,VLOOKUP($B$2:$B$457,'依個案研判日_台北市'!$C$2:$T$13,4,0)*'各里加權風險人口'!G293/VLOOKUP($B$2:$B$457,'各區加權風險人口'!$C$2:$T$13,4,0)*5.5)</f>
        <v>0</v>
      </c>
      <c r="G293" s="5">
        <f>if(VLOOKUP($B$2:$B$457,'各區加權風險人口'!$C$2:$T$13,5,0)=0,0,VLOOKUP($B$2:$B$457,'依個案研判日_台北市'!$C$2:$T$13,5,0)*'各里加權風險人口'!H293/VLOOKUP($B$2:$B$457,'各區加權風險人口'!$C$2:$T$13,5,0)*5.5)</f>
        <v>0.7770074011</v>
      </c>
      <c r="H293" s="5">
        <f>if(VLOOKUP($B$2:$B$457,'各區加權風險人口'!$C$2:$T$13,6,0)=0,0,VLOOKUP($B$2:$B$457,'依個案研判日_台北市'!$C$2:$T$13,6,0)*'各里加權風險人口'!I293/VLOOKUP($B$2:$B$457,'各區加權風險人口'!$C$2:$T$13,6,0)*5.5)</f>
        <v>1.554014802</v>
      </c>
      <c r="I293" s="5">
        <f>if(VLOOKUP($B$2:$B$457,'各區加權風險人口'!$C$2:$T$13,7,0)=0,0,VLOOKUP($B$2:$B$457,'依個案研判日_台北市'!$C$2:$T$13,7,0)*'各里加權風險人口'!J293/VLOOKUP($B$2:$B$457,'各區加權風險人口'!$C$2:$T$13,7,0)*5.5)</f>
        <v>0.6660063438</v>
      </c>
      <c r="J293" s="5">
        <f>if(VLOOKUP($B$2:$B$457,'各區加權風險人口'!$C$2:$T$13,8,0)=0,0,VLOOKUP($B$2:$B$457,'依個案研判日_台北市'!$C$2:$T$13,8,0)*'各里加權風險人口'!K293/VLOOKUP($B$2:$B$457,'各區加權風險人口'!$C$2:$T$13,8,0)*5.5)</f>
        <v>0.3330031719</v>
      </c>
      <c r="K293" s="5">
        <f>if(VLOOKUP($B$2:$B$457,'各區加權風險人口'!$C$2:$T$13,9,0)=0,0,VLOOKUP($B$2:$B$457,'依個案研判日_台北市'!$C$2:$T$13,9,0)*'各里加權風險人口'!L293/VLOOKUP($B$2:$B$457,'各區加權風險人口'!$C$2:$T$13,9,0)*5.5)</f>
        <v>1.22101163</v>
      </c>
      <c r="L293" s="5">
        <f>if(VLOOKUP($B$2:$B$457,'各區加權風險人口'!$C$2:$T$13,10,0)=0,0,VLOOKUP($B$2:$B$457,'依個案研判日_台北市'!$C$2:$T$13,10,0)*'各里加權風險人口'!M293/VLOOKUP($B$2:$B$457,'各區加權風險人口'!$C$2:$T$13,10,0)*5.5)</f>
        <v>1.887017974</v>
      </c>
      <c r="M293" s="5">
        <f>if(VLOOKUP($B$2:$B$457,'各區加權風險人口'!$C$2:$T$13,11,0)=0,0,VLOOKUP($B$2:$B$457,'依個案研判日_台北市'!$C$2:$T$13,11,0)*'各里加權風險人口'!N293/VLOOKUP($B$2:$B$457,'各區加權風險人口'!$C$2:$T$13,11,0)*5.5)</f>
        <v>1.554014802</v>
      </c>
      <c r="N293" s="5">
        <f>if(VLOOKUP($B$2:$B$457,'各區加權風險人口'!$C$2:$T$13,12,0)=0,0,VLOOKUP($B$2:$B$457,'依個案研判日_台北市'!$C$2:$T$13,12,0)*'各里加權風險人口'!O293/VLOOKUP($B$2:$B$457,'各區加權風險人口'!$C$2:$T$13,12,0)*5.5)</f>
        <v>1.887017974</v>
      </c>
      <c r="O293" s="5">
        <f>if(VLOOKUP($B$2:$B$457,'各區加權風險人口'!$C$2:$T$13,13,0)=0,0,VLOOKUP($B$2:$B$457,'依個案研判日_台北市'!$C$2:$T$13,13,0)*'各里加權風險人口'!P293/VLOOKUP($B$2:$B$457,'各區加權風險人口'!$C$2:$T$13,13,0)*5.5)</f>
        <v>0.9990095157</v>
      </c>
      <c r="P293" s="5">
        <f>if(VLOOKUP($B$2:$B$457,'各區加權風險人口'!$C$2:$T$13,14,0)=0,0,VLOOKUP($B$2:$B$457,'依個案研判日_台北市'!$C$2:$T$13,14,0)*'各里加權風險人口'!Q293/VLOOKUP($B$2:$B$457,'各區加權風險人口'!$C$2:$T$13,14,0)*5.5)</f>
        <v>2.664025375</v>
      </c>
      <c r="Q293" s="5">
        <f>if(VLOOKUP($B$2:$B$457,'各區加權風險人口'!$C$2:$T$13,15,0)=0,0,VLOOKUP($B$2:$B$457,'依個案研判日_台北市'!$C$2:$T$13,15,0)*'各里加權風險人口'!R293/VLOOKUP($B$2:$B$457,'各區加權風險人口'!$C$2:$T$13,15,0)*5.5)</f>
        <v>3.996038063</v>
      </c>
      <c r="R293" s="5">
        <f>if(VLOOKUP($B$2:$B$457,'各區加權風險人口'!$C$2:$T$13,16,0)=0,0,VLOOKUP($B$2:$B$457,'依個案研判日_台北市'!$C$2:$T$13,16,0)*'各里加權風險人口'!S293/VLOOKUP($B$2:$B$457,'各區加權風險人口'!$C$2:$T$13,16,0)*5.5)</f>
        <v>2.109020089</v>
      </c>
      <c r="S293" s="5">
        <f>if(VLOOKUP($B$2:$B$457,'各區加權風險人口'!$C$2:$T$13,17,0)=0,0,VLOOKUP($B$2:$B$457,'依個案研判日_台北市'!$C$2:$T$13,17,0)*'各里加權風險人口'!T293/VLOOKUP($B$2:$B$457,'各區加權風險人口'!$C$2:$T$13,17,0)*5.5)</f>
        <v>1.66501586</v>
      </c>
      <c r="T293" s="5">
        <f>if(VLOOKUP($B$2:$B$457,'各區加權風險人口'!$C$2:$T$13,18,0)=0,0,VLOOKUP($B$2:$B$457,'依個案研判日_台北市'!$C$2:$T$13,18,0)*'各里加權風險人口'!U293/VLOOKUP($B$2:$B$457,'各區加權風險人口'!$C$2:$T$13,18,0)*5.5)</f>
        <v>0.7770074011</v>
      </c>
    </row>
    <row r="294">
      <c r="A294" s="3">
        <v>6.3000080032E10</v>
      </c>
      <c r="B294" s="4" t="s">
        <v>271</v>
      </c>
      <c r="C294" s="4" t="s">
        <v>303</v>
      </c>
      <c r="D294" s="5">
        <f>if(VLOOKUP($B$2:$B$457,'各區加權風險人口'!$C$2:$T$13,2,0)=0,0,VLOOKUP($B$2:$B$457,'依個案研判日_台北市'!$C$2:$T$13,2,0)*'各里加權風險人口'!E294/VLOOKUP($B$2:$B$457,'各區加權風險人口'!$C$2:$T$13,2,0)*5.5)</f>
        <v>0</v>
      </c>
      <c r="E294" s="5">
        <f>if(VLOOKUP($B$2:$B$457,'各區加權風險人口'!$C$2:$T$13,3,0)=0,0,VLOOKUP($B$2:$B$457,'依個案研判日_台北市'!$C$2:$T$13,3,0)*'各里加權風險人口'!F294/VLOOKUP($B$2:$B$457,'各區加權風險人口'!$C$2:$T$13,3,0)*5.5)</f>
        <v>0.114680862</v>
      </c>
      <c r="F294" s="5">
        <f>if(VLOOKUP($B$2:$B$457,'各區加權風險人口'!$C$2:$T$13,4,0)=0,0,VLOOKUP($B$2:$B$457,'依個案研判日_台北市'!$C$2:$T$13,4,0)*'各里加權風險人口'!G294/VLOOKUP($B$2:$B$457,'各區加權風險人口'!$C$2:$T$13,4,0)*5.5)</f>
        <v>0</v>
      </c>
      <c r="G294" s="5">
        <f>if(VLOOKUP($B$2:$B$457,'各區加權風險人口'!$C$2:$T$13,5,0)=0,0,VLOOKUP($B$2:$B$457,'依個案研判日_台北市'!$C$2:$T$13,5,0)*'各里加權風險人口'!H294/VLOOKUP($B$2:$B$457,'各區加權風險人口'!$C$2:$T$13,5,0)*5.5)</f>
        <v>0.8027660337</v>
      </c>
      <c r="H294" s="5">
        <f>if(VLOOKUP($B$2:$B$457,'各區加權風險人口'!$C$2:$T$13,6,0)=0,0,VLOOKUP($B$2:$B$457,'依個案研判日_台北市'!$C$2:$T$13,6,0)*'各里加權風險人口'!I294/VLOOKUP($B$2:$B$457,'各區加權風險人口'!$C$2:$T$13,6,0)*5.5)</f>
        <v>1.605532067</v>
      </c>
      <c r="I294" s="5">
        <f>if(VLOOKUP($B$2:$B$457,'各區加權風險人口'!$C$2:$T$13,7,0)=0,0,VLOOKUP($B$2:$B$457,'依個案研判日_台北市'!$C$2:$T$13,7,0)*'各里加權風險人口'!J294/VLOOKUP($B$2:$B$457,'各區加權風險人口'!$C$2:$T$13,7,0)*5.5)</f>
        <v>0.6880851718</v>
      </c>
      <c r="J294" s="5">
        <f>if(VLOOKUP($B$2:$B$457,'各區加權風險人口'!$C$2:$T$13,8,0)=0,0,VLOOKUP($B$2:$B$457,'依個案研判日_台北市'!$C$2:$T$13,8,0)*'各里加權風險人口'!K294/VLOOKUP($B$2:$B$457,'各區加權風險人口'!$C$2:$T$13,8,0)*5.5)</f>
        <v>0.3440425859</v>
      </c>
      <c r="K294" s="5">
        <f>if(VLOOKUP($B$2:$B$457,'各區加權風險人口'!$C$2:$T$13,9,0)=0,0,VLOOKUP($B$2:$B$457,'依個案研判日_台北市'!$C$2:$T$13,9,0)*'各里加權風險人口'!L294/VLOOKUP($B$2:$B$457,'各區加權風險人口'!$C$2:$T$13,9,0)*5.5)</f>
        <v>1.261489482</v>
      </c>
      <c r="L294" s="5">
        <f>if(VLOOKUP($B$2:$B$457,'各區加權風險人口'!$C$2:$T$13,10,0)=0,0,VLOOKUP($B$2:$B$457,'依個案研判日_台北市'!$C$2:$T$13,10,0)*'各里加權風險人口'!M294/VLOOKUP($B$2:$B$457,'各區加權風險人口'!$C$2:$T$13,10,0)*5.5)</f>
        <v>1.949574653</v>
      </c>
      <c r="M294" s="5">
        <f>if(VLOOKUP($B$2:$B$457,'各區加權風險人口'!$C$2:$T$13,11,0)=0,0,VLOOKUP($B$2:$B$457,'依個案研判日_台北市'!$C$2:$T$13,11,0)*'各里加權風險人口'!N294/VLOOKUP($B$2:$B$457,'各區加權風險人口'!$C$2:$T$13,11,0)*5.5)</f>
        <v>1.605532067</v>
      </c>
      <c r="N294" s="5">
        <f>if(VLOOKUP($B$2:$B$457,'各區加權風險人口'!$C$2:$T$13,12,0)=0,0,VLOOKUP($B$2:$B$457,'依個案研判日_台北市'!$C$2:$T$13,12,0)*'各里加權風險人口'!O294/VLOOKUP($B$2:$B$457,'各區加權風險人口'!$C$2:$T$13,12,0)*5.5)</f>
        <v>1.949574653</v>
      </c>
      <c r="O294" s="5">
        <f>if(VLOOKUP($B$2:$B$457,'各區加權風險人口'!$C$2:$T$13,13,0)=0,0,VLOOKUP($B$2:$B$457,'依個案研判日_台北市'!$C$2:$T$13,13,0)*'各里加權風險人口'!P294/VLOOKUP($B$2:$B$457,'各區加權風險人口'!$C$2:$T$13,13,0)*5.5)</f>
        <v>1.032127758</v>
      </c>
      <c r="P294" s="5">
        <f>if(VLOOKUP($B$2:$B$457,'各區加權風險人口'!$C$2:$T$13,14,0)=0,0,VLOOKUP($B$2:$B$457,'依個案研判日_台北市'!$C$2:$T$13,14,0)*'各里加權風險人口'!Q294/VLOOKUP($B$2:$B$457,'各區加權風險人口'!$C$2:$T$13,14,0)*5.5)</f>
        <v>2.752340687</v>
      </c>
      <c r="Q294" s="5">
        <f>if(VLOOKUP($B$2:$B$457,'各區加權風險人口'!$C$2:$T$13,15,0)=0,0,VLOOKUP($B$2:$B$457,'依個案研判日_台北市'!$C$2:$T$13,15,0)*'各里加權風險人口'!R294/VLOOKUP($B$2:$B$457,'各區加權風險人口'!$C$2:$T$13,15,0)*5.5)</f>
        <v>4.128511031</v>
      </c>
      <c r="R294" s="5">
        <f>if(VLOOKUP($B$2:$B$457,'各區加權風險人口'!$C$2:$T$13,16,0)=0,0,VLOOKUP($B$2:$B$457,'依個案研判日_台北市'!$C$2:$T$13,16,0)*'各里加權風險人口'!S294/VLOOKUP($B$2:$B$457,'各區加權風險人口'!$C$2:$T$13,16,0)*5.5)</f>
        <v>2.178936377</v>
      </c>
      <c r="S294" s="5">
        <f>if(VLOOKUP($B$2:$B$457,'各區加權風險人口'!$C$2:$T$13,17,0)=0,0,VLOOKUP($B$2:$B$457,'依個案研判日_台北市'!$C$2:$T$13,17,0)*'各里加權風險人口'!T294/VLOOKUP($B$2:$B$457,'各區加權風險人口'!$C$2:$T$13,17,0)*5.5)</f>
        <v>1.720212929</v>
      </c>
      <c r="T294" s="5">
        <f>if(VLOOKUP($B$2:$B$457,'各區加權風險人口'!$C$2:$T$13,18,0)=0,0,VLOOKUP($B$2:$B$457,'依個案研判日_台北市'!$C$2:$T$13,18,0)*'各里加權風險人口'!U294/VLOOKUP($B$2:$B$457,'各區加權風險人口'!$C$2:$T$13,18,0)*5.5)</f>
        <v>0.8027660337</v>
      </c>
    </row>
    <row r="295">
      <c r="A295" s="3">
        <v>6.3000080033E10</v>
      </c>
      <c r="B295" s="4" t="s">
        <v>271</v>
      </c>
      <c r="C295" s="4" t="s">
        <v>304</v>
      </c>
      <c r="D295" s="5">
        <f>if(VLOOKUP($B$2:$B$457,'各區加權風險人口'!$C$2:$T$13,2,0)=0,0,VLOOKUP($B$2:$B$457,'依個案研判日_台北市'!$C$2:$T$13,2,0)*'各里加權風險人口'!E295/VLOOKUP($B$2:$B$457,'各區加權風險人口'!$C$2:$T$13,2,0)*5.5)</f>
        <v>0</v>
      </c>
      <c r="E295" s="5">
        <f>if(VLOOKUP($B$2:$B$457,'各區加權風險人口'!$C$2:$T$13,3,0)=0,0,VLOOKUP($B$2:$B$457,'依個案研判日_台北市'!$C$2:$T$13,3,0)*'各里加權風險人口'!F295/VLOOKUP($B$2:$B$457,'各區加權風險人口'!$C$2:$T$13,3,0)*5.5)</f>
        <v>0.1652155049</v>
      </c>
      <c r="F295" s="5">
        <f>if(VLOOKUP($B$2:$B$457,'各區加權風險人口'!$C$2:$T$13,4,0)=0,0,VLOOKUP($B$2:$B$457,'依個案研判日_台北市'!$C$2:$T$13,4,0)*'各里加權風險人口'!G295/VLOOKUP($B$2:$B$457,'各區加權風險人口'!$C$2:$T$13,4,0)*5.5)</f>
        <v>0</v>
      </c>
      <c r="G295" s="5">
        <f>if(VLOOKUP($B$2:$B$457,'各區加權風險人口'!$C$2:$T$13,5,0)=0,0,VLOOKUP($B$2:$B$457,'依個案研判日_台北市'!$C$2:$T$13,5,0)*'各里加權風險人口'!H295/VLOOKUP($B$2:$B$457,'各區加權風險人口'!$C$2:$T$13,5,0)*5.5)</f>
        <v>1.156508534</v>
      </c>
      <c r="H295" s="5">
        <f>if(VLOOKUP($B$2:$B$457,'各區加權風險人口'!$C$2:$T$13,6,0)=0,0,VLOOKUP($B$2:$B$457,'依個案研判日_台北市'!$C$2:$T$13,6,0)*'各里加權風險人口'!I295/VLOOKUP($B$2:$B$457,'各區加權風險人口'!$C$2:$T$13,6,0)*5.5)</f>
        <v>2.313017068</v>
      </c>
      <c r="I295" s="5">
        <f>if(VLOOKUP($B$2:$B$457,'各區加權風險人口'!$C$2:$T$13,7,0)=0,0,VLOOKUP($B$2:$B$457,'依個案研判日_台北市'!$C$2:$T$13,7,0)*'各里加權風險人口'!J295/VLOOKUP($B$2:$B$457,'各區加權風險人口'!$C$2:$T$13,7,0)*5.5)</f>
        <v>0.9912930291</v>
      </c>
      <c r="J295" s="5">
        <f>if(VLOOKUP($B$2:$B$457,'各區加權風險人口'!$C$2:$T$13,8,0)=0,0,VLOOKUP($B$2:$B$457,'依個案研判日_台北市'!$C$2:$T$13,8,0)*'各里加權風險人口'!K295/VLOOKUP($B$2:$B$457,'各區加權風險人口'!$C$2:$T$13,8,0)*5.5)</f>
        <v>0.4956465146</v>
      </c>
      <c r="K295" s="5">
        <f>if(VLOOKUP($B$2:$B$457,'各區加權風險人口'!$C$2:$T$13,9,0)=0,0,VLOOKUP($B$2:$B$457,'依個案研判日_台北市'!$C$2:$T$13,9,0)*'各里加權風險人口'!L295/VLOOKUP($B$2:$B$457,'各區加權風險人口'!$C$2:$T$13,9,0)*5.5)</f>
        <v>1.817370553</v>
      </c>
      <c r="L295" s="5">
        <f>if(VLOOKUP($B$2:$B$457,'各區加權風險人口'!$C$2:$T$13,10,0)=0,0,VLOOKUP($B$2:$B$457,'依個案研判日_台北市'!$C$2:$T$13,10,0)*'各里加權風險人口'!M295/VLOOKUP($B$2:$B$457,'各區加權風險人口'!$C$2:$T$13,10,0)*5.5)</f>
        <v>2.808663583</v>
      </c>
      <c r="M295" s="5">
        <f>if(VLOOKUP($B$2:$B$457,'各區加權風險人口'!$C$2:$T$13,11,0)=0,0,VLOOKUP($B$2:$B$457,'依個案研判日_台北市'!$C$2:$T$13,11,0)*'各里加權風險人口'!N295/VLOOKUP($B$2:$B$457,'各區加權風險人口'!$C$2:$T$13,11,0)*5.5)</f>
        <v>2.313017068</v>
      </c>
      <c r="N295" s="5">
        <f>if(VLOOKUP($B$2:$B$457,'各區加權風險人口'!$C$2:$T$13,12,0)=0,0,VLOOKUP($B$2:$B$457,'依個案研判日_台北市'!$C$2:$T$13,12,0)*'各里加權風險人口'!O295/VLOOKUP($B$2:$B$457,'各區加權風險人口'!$C$2:$T$13,12,0)*5.5)</f>
        <v>2.808663583</v>
      </c>
      <c r="O295" s="5">
        <f>if(VLOOKUP($B$2:$B$457,'各區加權風險人口'!$C$2:$T$13,13,0)=0,0,VLOOKUP($B$2:$B$457,'依個案研判日_台北市'!$C$2:$T$13,13,0)*'各里加權風險人口'!P295/VLOOKUP($B$2:$B$457,'各區加權風險人口'!$C$2:$T$13,13,0)*5.5)</f>
        <v>1.486939544</v>
      </c>
      <c r="P295" s="5">
        <f>if(VLOOKUP($B$2:$B$457,'各區加權風險人口'!$C$2:$T$13,14,0)=0,0,VLOOKUP($B$2:$B$457,'依個案研判日_台北市'!$C$2:$T$13,14,0)*'各里加權風險人口'!Q295/VLOOKUP($B$2:$B$457,'各區加權風險人口'!$C$2:$T$13,14,0)*5.5)</f>
        <v>3.965172116</v>
      </c>
      <c r="Q295" s="5">
        <f>if(VLOOKUP($B$2:$B$457,'各區加權風險人口'!$C$2:$T$13,15,0)=0,0,VLOOKUP($B$2:$B$457,'依個案研判日_台北市'!$C$2:$T$13,15,0)*'各里加權風險人口'!R295/VLOOKUP($B$2:$B$457,'各區加權風險人口'!$C$2:$T$13,15,0)*5.5)</f>
        <v>5.947758175</v>
      </c>
      <c r="R295" s="5">
        <f>if(VLOOKUP($B$2:$B$457,'各區加權風險人口'!$C$2:$T$13,16,0)=0,0,VLOOKUP($B$2:$B$457,'依個案研判日_台北市'!$C$2:$T$13,16,0)*'各里加權風險人口'!S295/VLOOKUP($B$2:$B$457,'各區加權風險人口'!$C$2:$T$13,16,0)*5.5)</f>
        <v>3.139094592</v>
      </c>
      <c r="S295" s="5">
        <f>if(VLOOKUP($B$2:$B$457,'各區加權風險人口'!$C$2:$T$13,17,0)=0,0,VLOOKUP($B$2:$B$457,'依個案研判日_台北市'!$C$2:$T$13,17,0)*'各里加權風險人口'!T295/VLOOKUP($B$2:$B$457,'各區加權風險人口'!$C$2:$T$13,17,0)*5.5)</f>
        <v>2.478232573</v>
      </c>
      <c r="T295" s="5">
        <f>if(VLOOKUP($B$2:$B$457,'各區加權風險人口'!$C$2:$T$13,18,0)=0,0,VLOOKUP($B$2:$B$457,'依個案研判日_台北市'!$C$2:$T$13,18,0)*'各里加權風險人口'!U295/VLOOKUP($B$2:$B$457,'各區加權風險人口'!$C$2:$T$13,18,0)*5.5)</f>
        <v>1.156508534</v>
      </c>
    </row>
    <row r="296">
      <c r="A296" s="3">
        <v>6.3000080034E10</v>
      </c>
      <c r="B296" s="4" t="s">
        <v>271</v>
      </c>
      <c r="C296" s="4" t="s">
        <v>305</v>
      </c>
      <c r="D296" s="5">
        <f>if(VLOOKUP($B$2:$B$457,'各區加權風險人口'!$C$2:$T$13,2,0)=0,0,VLOOKUP($B$2:$B$457,'依個案研判日_台北市'!$C$2:$T$13,2,0)*'各里加權風險人口'!E296/VLOOKUP($B$2:$B$457,'各區加權風險人口'!$C$2:$T$13,2,0)*5.5)</f>
        <v>0</v>
      </c>
      <c r="E296" s="5">
        <f>if(VLOOKUP($B$2:$B$457,'各區加權風險人口'!$C$2:$T$13,3,0)=0,0,VLOOKUP($B$2:$B$457,'依個案研判日_台北市'!$C$2:$T$13,3,0)*'各里加權風險人口'!F296/VLOOKUP($B$2:$B$457,'各區加權風險人口'!$C$2:$T$13,3,0)*5.5)</f>
        <v>0.111664173</v>
      </c>
      <c r="F296" s="5">
        <f>if(VLOOKUP($B$2:$B$457,'各區加權風險人口'!$C$2:$T$13,4,0)=0,0,VLOOKUP($B$2:$B$457,'依個案研判日_台北市'!$C$2:$T$13,4,0)*'各里加權風險人口'!G296/VLOOKUP($B$2:$B$457,'各區加權風險人口'!$C$2:$T$13,4,0)*5.5)</f>
        <v>0</v>
      </c>
      <c r="G296" s="5">
        <f>if(VLOOKUP($B$2:$B$457,'各區加權風險人口'!$C$2:$T$13,5,0)=0,0,VLOOKUP($B$2:$B$457,'依個案研判日_台北市'!$C$2:$T$13,5,0)*'各里加權風險人口'!H296/VLOOKUP($B$2:$B$457,'各區加權風險人口'!$C$2:$T$13,5,0)*5.5)</f>
        <v>0.781649211</v>
      </c>
      <c r="H296" s="5">
        <f>if(VLOOKUP($B$2:$B$457,'各區加權風險人口'!$C$2:$T$13,6,0)=0,0,VLOOKUP($B$2:$B$457,'依個案研判日_台北市'!$C$2:$T$13,6,0)*'各里加權風險人口'!I296/VLOOKUP($B$2:$B$457,'各區加權風險人口'!$C$2:$T$13,6,0)*5.5)</f>
        <v>1.563298422</v>
      </c>
      <c r="I296" s="5">
        <f>if(VLOOKUP($B$2:$B$457,'各區加權風險人口'!$C$2:$T$13,7,0)=0,0,VLOOKUP($B$2:$B$457,'依個案研判日_台北市'!$C$2:$T$13,7,0)*'各里加權風險人口'!J296/VLOOKUP($B$2:$B$457,'各區加權風險人口'!$C$2:$T$13,7,0)*5.5)</f>
        <v>0.669985038</v>
      </c>
      <c r="J296" s="5">
        <f>if(VLOOKUP($B$2:$B$457,'各區加權風險人口'!$C$2:$T$13,8,0)=0,0,VLOOKUP($B$2:$B$457,'依個案研判日_台北市'!$C$2:$T$13,8,0)*'各里加權風險人口'!K296/VLOOKUP($B$2:$B$457,'各區加權風險人口'!$C$2:$T$13,8,0)*5.5)</f>
        <v>0.334992519</v>
      </c>
      <c r="K296" s="5">
        <f>if(VLOOKUP($B$2:$B$457,'各區加權風險人口'!$C$2:$T$13,9,0)=0,0,VLOOKUP($B$2:$B$457,'依個案研判日_台北市'!$C$2:$T$13,9,0)*'各里加權風險人口'!L296/VLOOKUP($B$2:$B$457,'各區加權風險人口'!$C$2:$T$13,9,0)*5.5)</f>
        <v>1.228305903</v>
      </c>
      <c r="L296" s="5">
        <f>if(VLOOKUP($B$2:$B$457,'各區加權風險人口'!$C$2:$T$13,10,0)=0,0,VLOOKUP($B$2:$B$457,'依個案研判日_台北市'!$C$2:$T$13,10,0)*'各里加權風險人口'!M296/VLOOKUP($B$2:$B$457,'各區加權風險人口'!$C$2:$T$13,10,0)*5.5)</f>
        <v>1.898290941</v>
      </c>
      <c r="M296" s="5">
        <f>if(VLOOKUP($B$2:$B$457,'各區加權風險人口'!$C$2:$T$13,11,0)=0,0,VLOOKUP($B$2:$B$457,'依個案研判日_台北市'!$C$2:$T$13,11,0)*'各里加權風險人口'!N296/VLOOKUP($B$2:$B$457,'各區加權風險人口'!$C$2:$T$13,11,0)*5.5)</f>
        <v>1.563298422</v>
      </c>
      <c r="N296" s="5">
        <f>if(VLOOKUP($B$2:$B$457,'各區加權風險人口'!$C$2:$T$13,12,0)=0,0,VLOOKUP($B$2:$B$457,'依個案研判日_台北市'!$C$2:$T$13,12,0)*'各里加權風險人口'!O296/VLOOKUP($B$2:$B$457,'各區加權風險人口'!$C$2:$T$13,12,0)*5.5)</f>
        <v>1.898290941</v>
      </c>
      <c r="O296" s="5">
        <f>if(VLOOKUP($B$2:$B$457,'各區加權風險人口'!$C$2:$T$13,13,0)=0,0,VLOOKUP($B$2:$B$457,'依個案研判日_台北市'!$C$2:$T$13,13,0)*'各里加權風險人口'!P296/VLOOKUP($B$2:$B$457,'各區加權風險人口'!$C$2:$T$13,13,0)*5.5)</f>
        <v>1.004977557</v>
      </c>
      <c r="P296" s="5">
        <f>if(VLOOKUP($B$2:$B$457,'各區加權風險人口'!$C$2:$T$13,14,0)=0,0,VLOOKUP($B$2:$B$457,'依個案研判日_台北市'!$C$2:$T$13,14,0)*'各里加權風險人口'!Q296/VLOOKUP($B$2:$B$457,'各區加權風險人口'!$C$2:$T$13,14,0)*5.5)</f>
        <v>2.679940152</v>
      </c>
      <c r="Q296" s="5">
        <f>if(VLOOKUP($B$2:$B$457,'各區加權風險人口'!$C$2:$T$13,15,0)=0,0,VLOOKUP($B$2:$B$457,'依個案研判日_台北市'!$C$2:$T$13,15,0)*'各里加權風險人口'!R296/VLOOKUP($B$2:$B$457,'各區加權風險人口'!$C$2:$T$13,15,0)*5.5)</f>
        <v>4.019910228</v>
      </c>
      <c r="R296" s="5">
        <f>if(VLOOKUP($B$2:$B$457,'各區加權風險人口'!$C$2:$T$13,16,0)=0,0,VLOOKUP($B$2:$B$457,'依個案研判日_台北市'!$C$2:$T$13,16,0)*'各里加權風險人口'!S296/VLOOKUP($B$2:$B$457,'各區加權風險人口'!$C$2:$T$13,16,0)*5.5)</f>
        <v>2.121619287</v>
      </c>
      <c r="S296" s="5">
        <f>if(VLOOKUP($B$2:$B$457,'各區加權風險人口'!$C$2:$T$13,17,0)=0,0,VLOOKUP($B$2:$B$457,'依個案研判日_台北市'!$C$2:$T$13,17,0)*'各里加權風險人口'!T296/VLOOKUP($B$2:$B$457,'各區加權風險人口'!$C$2:$T$13,17,0)*5.5)</f>
        <v>1.674962595</v>
      </c>
      <c r="T296" s="5">
        <f>if(VLOOKUP($B$2:$B$457,'各區加權風險人口'!$C$2:$T$13,18,0)=0,0,VLOOKUP($B$2:$B$457,'依個案研判日_台北市'!$C$2:$T$13,18,0)*'各里加權風險人口'!U296/VLOOKUP($B$2:$B$457,'各區加權風險人口'!$C$2:$T$13,18,0)*5.5)</f>
        <v>0.781649211</v>
      </c>
    </row>
    <row r="297">
      <c r="A297" s="3">
        <v>6.3000080035E10</v>
      </c>
      <c r="B297" s="4" t="s">
        <v>271</v>
      </c>
      <c r="C297" s="4" t="s">
        <v>306</v>
      </c>
      <c r="D297" s="5">
        <f>if(VLOOKUP($B$2:$B$457,'各區加權風險人口'!$C$2:$T$13,2,0)=0,0,VLOOKUP($B$2:$B$457,'依個案研判日_台北市'!$C$2:$T$13,2,0)*'各里加權風險人口'!E297/VLOOKUP($B$2:$B$457,'各區加權風險人口'!$C$2:$T$13,2,0)*5.5)</f>
        <v>0</v>
      </c>
      <c r="E297" s="5">
        <f>if(VLOOKUP($B$2:$B$457,'各區加權風險人口'!$C$2:$T$13,3,0)=0,0,VLOOKUP($B$2:$B$457,'依個案研判日_台北市'!$C$2:$T$13,3,0)*'各里加權風險人口'!F297/VLOOKUP($B$2:$B$457,'各區加權風險人口'!$C$2:$T$13,3,0)*5.5)</f>
        <v>0.1702164847</v>
      </c>
      <c r="F297" s="5">
        <f>if(VLOOKUP($B$2:$B$457,'各區加權風險人口'!$C$2:$T$13,4,0)=0,0,VLOOKUP($B$2:$B$457,'依個案研判日_台北市'!$C$2:$T$13,4,0)*'各里加權風險人口'!G297/VLOOKUP($B$2:$B$457,'各區加權風險人口'!$C$2:$T$13,4,0)*5.5)</f>
        <v>0</v>
      </c>
      <c r="G297" s="5">
        <f>if(VLOOKUP($B$2:$B$457,'各區加權風險人口'!$C$2:$T$13,5,0)=0,0,VLOOKUP($B$2:$B$457,'依個案研判日_台北市'!$C$2:$T$13,5,0)*'各里加權風險人口'!H297/VLOOKUP($B$2:$B$457,'各區加權風險人口'!$C$2:$T$13,5,0)*5.5)</f>
        <v>1.191515393</v>
      </c>
      <c r="H297" s="5">
        <f>if(VLOOKUP($B$2:$B$457,'各區加權風險人口'!$C$2:$T$13,6,0)=0,0,VLOOKUP($B$2:$B$457,'依個案研判日_台北市'!$C$2:$T$13,6,0)*'各里加權風險人口'!I297/VLOOKUP($B$2:$B$457,'各區加權風險人口'!$C$2:$T$13,6,0)*5.5)</f>
        <v>2.383030786</v>
      </c>
      <c r="I297" s="5">
        <f>if(VLOOKUP($B$2:$B$457,'各區加權風險人口'!$C$2:$T$13,7,0)=0,0,VLOOKUP($B$2:$B$457,'依個案研判日_台北市'!$C$2:$T$13,7,0)*'各里加權風險人口'!J297/VLOOKUP($B$2:$B$457,'各區加權風險人口'!$C$2:$T$13,7,0)*5.5)</f>
        <v>1.021298908</v>
      </c>
      <c r="J297" s="5">
        <f>if(VLOOKUP($B$2:$B$457,'各區加權風險人口'!$C$2:$T$13,8,0)=0,0,VLOOKUP($B$2:$B$457,'依個案研判日_台北市'!$C$2:$T$13,8,0)*'各里加權風險人口'!K297/VLOOKUP($B$2:$B$457,'各區加權風險人口'!$C$2:$T$13,8,0)*5.5)</f>
        <v>0.5106494542</v>
      </c>
      <c r="K297" s="5">
        <f>if(VLOOKUP($B$2:$B$457,'各區加權風險人口'!$C$2:$T$13,9,0)=0,0,VLOOKUP($B$2:$B$457,'依個案研判日_台北市'!$C$2:$T$13,9,0)*'各里加權風險人口'!L297/VLOOKUP($B$2:$B$457,'各區加權風險人口'!$C$2:$T$13,9,0)*5.5)</f>
        <v>1.872381332</v>
      </c>
      <c r="L297" s="5">
        <f>if(VLOOKUP($B$2:$B$457,'各區加權風險人口'!$C$2:$T$13,10,0)=0,0,VLOOKUP($B$2:$B$457,'依個案研判日_台北市'!$C$2:$T$13,10,0)*'各里加權風險人口'!M297/VLOOKUP($B$2:$B$457,'各區加權風險人口'!$C$2:$T$13,10,0)*5.5)</f>
        <v>2.89368024</v>
      </c>
      <c r="M297" s="5">
        <f>if(VLOOKUP($B$2:$B$457,'各區加權風險人口'!$C$2:$T$13,11,0)=0,0,VLOOKUP($B$2:$B$457,'依個案研判日_台北市'!$C$2:$T$13,11,0)*'各里加權風險人口'!N297/VLOOKUP($B$2:$B$457,'各區加權風險人口'!$C$2:$T$13,11,0)*5.5)</f>
        <v>2.383030786</v>
      </c>
      <c r="N297" s="5">
        <f>if(VLOOKUP($B$2:$B$457,'各區加權風險人口'!$C$2:$T$13,12,0)=0,0,VLOOKUP($B$2:$B$457,'依個案研判日_台北市'!$C$2:$T$13,12,0)*'各里加權風險人口'!O297/VLOOKUP($B$2:$B$457,'各區加權風險人口'!$C$2:$T$13,12,0)*5.5)</f>
        <v>2.89368024</v>
      </c>
      <c r="O297" s="5">
        <f>if(VLOOKUP($B$2:$B$457,'各區加權風險人口'!$C$2:$T$13,13,0)=0,0,VLOOKUP($B$2:$B$457,'依個案研判日_台北市'!$C$2:$T$13,13,0)*'各里加權風險人口'!P297/VLOOKUP($B$2:$B$457,'各區加權風險人口'!$C$2:$T$13,13,0)*5.5)</f>
        <v>1.531948363</v>
      </c>
      <c r="P297" s="5">
        <f>if(VLOOKUP($B$2:$B$457,'各區加權風險人口'!$C$2:$T$13,14,0)=0,0,VLOOKUP($B$2:$B$457,'依個案研判日_台北市'!$C$2:$T$13,14,0)*'各里加權風險人口'!Q297/VLOOKUP($B$2:$B$457,'各區加權風險人口'!$C$2:$T$13,14,0)*5.5)</f>
        <v>4.085195634</v>
      </c>
      <c r="Q297" s="5">
        <f>if(VLOOKUP($B$2:$B$457,'各區加權風險人口'!$C$2:$T$13,15,0)=0,0,VLOOKUP($B$2:$B$457,'依個案研判日_台北市'!$C$2:$T$13,15,0)*'各里加權風險人口'!R297/VLOOKUP($B$2:$B$457,'各區加權風險人口'!$C$2:$T$13,15,0)*5.5)</f>
        <v>6.12779345</v>
      </c>
      <c r="R297" s="5">
        <f>if(VLOOKUP($B$2:$B$457,'各區加權風險人口'!$C$2:$T$13,16,0)=0,0,VLOOKUP($B$2:$B$457,'依個案研判日_台北市'!$C$2:$T$13,16,0)*'各里加權風險人口'!S297/VLOOKUP($B$2:$B$457,'各區加權風險人口'!$C$2:$T$13,16,0)*5.5)</f>
        <v>3.23411321</v>
      </c>
      <c r="S297" s="5">
        <f>if(VLOOKUP($B$2:$B$457,'各區加權風險人口'!$C$2:$T$13,17,0)=0,0,VLOOKUP($B$2:$B$457,'依個案研判日_台北市'!$C$2:$T$13,17,0)*'各里加權風險人口'!T297/VLOOKUP($B$2:$B$457,'各區加權風險人口'!$C$2:$T$13,17,0)*5.5)</f>
        <v>2.553247271</v>
      </c>
      <c r="T297" s="5">
        <f>if(VLOOKUP($B$2:$B$457,'各區加權風險人口'!$C$2:$T$13,18,0)=0,0,VLOOKUP($B$2:$B$457,'依個案研判日_台北市'!$C$2:$T$13,18,0)*'各里加權風險人口'!U297/VLOOKUP($B$2:$B$457,'各區加權風險人口'!$C$2:$T$13,18,0)*5.5)</f>
        <v>1.191515393</v>
      </c>
    </row>
    <row r="298">
      <c r="A298" s="3">
        <v>6.3000080036E10</v>
      </c>
      <c r="B298" s="4" t="s">
        <v>271</v>
      </c>
      <c r="C298" s="4" t="s">
        <v>307</v>
      </c>
      <c r="D298" s="5">
        <f>if(VLOOKUP($B$2:$B$457,'各區加權風險人口'!$C$2:$T$13,2,0)=0,0,VLOOKUP($B$2:$B$457,'依個案研判日_台北市'!$C$2:$T$13,2,0)*'各里加權風險人口'!E298/VLOOKUP($B$2:$B$457,'各區加權風險人口'!$C$2:$T$13,2,0)*5.5)</f>
        <v>0</v>
      </c>
      <c r="E298" s="5">
        <f>if(VLOOKUP($B$2:$B$457,'各區加權風險人口'!$C$2:$T$13,3,0)=0,0,VLOOKUP($B$2:$B$457,'依個案研判日_台北市'!$C$2:$T$13,3,0)*'各里加權風險人口'!F298/VLOOKUP($B$2:$B$457,'各區加權風險人口'!$C$2:$T$13,3,0)*5.5)</f>
        <v>0.07328483205</v>
      </c>
      <c r="F298" s="5">
        <f>if(VLOOKUP($B$2:$B$457,'各區加權風險人口'!$C$2:$T$13,4,0)=0,0,VLOOKUP($B$2:$B$457,'依個案研判日_台北市'!$C$2:$T$13,4,0)*'各里加權風險人口'!G298/VLOOKUP($B$2:$B$457,'各區加權風險人口'!$C$2:$T$13,4,0)*5.5)</f>
        <v>0</v>
      </c>
      <c r="G298" s="5">
        <f>if(VLOOKUP($B$2:$B$457,'各區加權風險人口'!$C$2:$T$13,5,0)=0,0,VLOOKUP($B$2:$B$457,'依個案研判日_台北市'!$C$2:$T$13,5,0)*'各里加權風險人口'!H298/VLOOKUP($B$2:$B$457,'各區加權風險人口'!$C$2:$T$13,5,0)*5.5)</f>
        <v>0.5129938244</v>
      </c>
      <c r="H298" s="5">
        <f>if(VLOOKUP($B$2:$B$457,'各區加權風險人口'!$C$2:$T$13,6,0)=0,0,VLOOKUP($B$2:$B$457,'依個案研判日_台北市'!$C$2:$T$13,6,0)*'各里加權風險人口'!I298/VLOOKUP($B$2:$B$457,'各區加權風險人口'!$C$2:$T$13,6,0)*5.5)</f>
        <v>1.025987649</v>
      </c>
      <c r="I298" s="5">
        <f>if(VLOOKUP($B$2:$B$457,'各區加權風險人口'!$C$2:$T$13,7,0)=0,0,VLOOKUP($B$2:$B$457,'依個案研判日_台北市'!$C$2:$T$13,7,0)*'各里加權風險人口'!J298/VLOOKUP($B$2:$B$457,'各區加權風險人口'!$C$2:$T$13,7,0)*5.5)</f>
        <v>0.4397089923</v>
      </c>
      <c r="J298" s="5">
        <f>if(VLOOKUP($B$2:$B$457,'各區加權風險人口'!$C$2:$T$13,8,0)=0,0,VLOOKUP($B$2:$B$457,'依個案研判日_台北市'!$C$2:$T$13,8,0)*'各里加權風險人口'!K298/VLOOKUP($B$2:$B$457,'各區加權風險人口'!$C$2:$T$13,8,0)*5.5)</f>
        <v>0.2198544962</v>
      </c>
      <c r="K298" s="5">
        <f>if(VLOOKUP($B$2:$B$457,'各區加權風險人口'!$C$2:$T$13,9,0)=0,0,VLOOKUP($B$2:$B$457,'依個案研判日_台北市'!$C$2:$T$13,9,0)*'各里加權風險人口'!L298/VLOOKUP($B$2:$B$457,'各區加權風險人口'!$C$2:$T$13,9,0)*5.5)</f>
        <v>0.8061331526</v>
      </c>
      <c r="L298" s="5">
        <f>if(VLOOKUP($B$2:$B$457,'各區加權風險人口'!$C$2:$T$13,10,0)=0,0,VLOOKUP($B$2:$B$457,'依個案研判日_台北市'!$C$2:$T$13,10,0)*'各里加權風險人口'!M298/VLOOKUP($B$2:$B$457,'各區加權風險人口'!$C$2:$T$13,10,0)*5.5)</f>
        <v>1.245842145</v>
      </c>
      <c r="M298" s="5">
        <f>if(VLOOKUP($B$2:$B$457,'各區加權風險人口'!$C$2:$T$13,11,0)=0,0,VLOOKUP($B$2:$B$457,'依個案研判日_台北市'!$C$2:$T$13,11,0)*'各里加權風險人口'!N298/VLOOKUP($B$2:$B$457,'各區加權風險人口'!$C$2:$T$13,11,0)*5.5)</f>
        <v>1.025987649</v>
      </c>
      <c r="N298" s="5">
        <f>if(VLOOKUP($B$2:$B$457,'各區加權風險人口'!$C$2:$T$13,12,0)=0,0,VLOOKUP($B$2:$B$457,'依個案研判日_台北市'!$C$2:$T$13,12,0)*'各里加權風險人口'!O298/VLOOKUP($B$2:$B$457,'各區加權風險人口'!$C$2:$T$13,12,0)*5.5)</f>
        <v>1.245842145</v>
      </c>
      <c r="O298" s="5">
        <f>if(VLOOKUP($B$2:$B$457,'各區加權風險人口'!$C$2:$T$13,13,0)=0,0,VLOOKUP($B$2:$B$457,'依個案研判日_台北市'!$C$2:$T$13,13,0)*'各里加權風險人口'!P298/VLOOKUP($B$2:$B$457,'各區加權風險人口'!$C$2:$T$13,13,0)*5.5)</f>
        <v>0.6595634885</v>
      </c>
      <c r="P298" s="5">
        <f>if(VLOOKUP($B$2:$B$457,'各區加權風險人口'!$C$2:$T$13,14,0)=0,0,VLOOKUP($B$2:$B$457,'依個案研判日_台北市'!$C$2:$T$13,14,0)*'各里加權風險人口'!Q298/VLOOKUP($B$2:$B$457,'各區加權風險人口'!$C$2:$T$13,14,0)*5.5)</f>
        <v>1.758835969</v>
      </c>
      <c r="Q298" s="5">
        <f>if(VLOOKUP($B$2:$B$457,'各區加權風險人口'!$C$2:$T$13,15,0)=0,0,VLOOKUP($B$2:$B$457,'依個案研判日_台北市'!$C$2:$T$13,15,0)*'各里加權風險人口'!R298/VLOOKUP($B$2:$B$457,'各區加權風險人口'!$C$2:$T$13,15,0)*5.5)</f>
        <v>2.638253954</v>
      </c>
      <c r="R298" s="5">
        <f>if(VLOOKUP($B$2:$B$457,'各區加權風險人口'!$C$2:$T$13,16,0)=0,0,VLOOKUP($B$2:$B$457,'依個案研判日_台北市'!$C$2:$T$13,16,0)*'各里加權風險人口'!S298/VLOOKUP($B$2:$B$457,'各區加權風險人口'!$C$2:$T$13,16,0)*5.5)</f>
        <v>1.392411809</v>
      </c>
      <c r="S298" s="5">
        <f>if(VLOOKUP($B$2:$B$457,'各區加權風險人口'!$C$2:$T$13,17,0)=0,0,VLOOKUP($B$2:$B$457,'依個案研判日_台北市'!$C$2:$T$13,17,0)*'各里加權風險人口'!T298/VLOOKUP($B$2:$B$457,'各區加權風險人口'!$C$2:$T$13,17,0)*5.5)</f>
        <v>1.099272481</v>
      </c>
      <c r="T298" s="5">
        <f>if(VLOOKUP($B$2:$B$457,'各區加權風險人口'!$C$2:$T$13,18,0)=0,0,VLOOKUP($B$2:$B$457,'依個案研判日_台北市'!$C$2:$T$13,18,0)*'各里加權風險人口'!U298/VLOOKUP($B$2:$B$457,'各區加權風險人口'!$C$2:$T$13,18,0)*5.5)</f>
        <v>0.5129938244</v>
      </c>
    </row>
    <row r="299">
      <c r="A299" s="3">
        <v>6.3000080037E10</v>
      </c>
      <c r="B299" s="4" t="s">
        <v>271</v>
      </c>
      <c r="C299" s="4" t="s">
        <v>308</v>
      </c>
      <c r="D299" s="5">
        <f>if(VLOOKUP($B$2:$B$457,'各區加權風險人口'!$C$2:$T$13,2,0)=0,0,VLOOKUP($B$2:$B$457,'依個案研判日_台北市'!$C$2:$T$13,2,0)*'各里加權風險人口'!E299/VLOOKUP($B$2:$B$457,'各區加權風險人口'!$C$2:$T$13,2,0)*5.5)</f>
        <v>0</v>
      </c>
      <c r="E299" s="5">
        <f>if(VLOOKUP($B$2:$B$457,'各區加權風險人口'!$C$2:$T$13,3,0)=0,0,VLOOKUP($B$2:$B$457,'依個案研判日_台北市'!$C$2:$T$13,3,0)*'各里加權風險人口'!F299/VLOOKUP($B$2:$B$457,'各區加權風險人口'!$C$2:$T$13,3,0)*5.5)</f>
        <v>0.01394675157</v>
      </c>
      <c r="F299" s="5">
        <f>if(VLOOKUP($B$2:$B$457,'各區加權風險人口'!$C$2:$T$13,4,0)=0,0,VLOOKUP($B$2:$B$457,'依個案研判日_台北市'!$C$2:$T$13,4,0)*'各里加權風險人口'!G299/VLOOKUP($B$2:$B$457,'各區加權風險人口'!$C$2:$T$13,4,0)*5.5)</f>
        <v>0</v>
      </c>
      <c r="G299" s="5">
        <f>if(VLOOKUP($B$2:$B$457,'各區加權風險人口'!$C$2:$T$13,5,0)=0,0,VLOOKUP($B$2:$B$457,'依個案研判日_台北市'!$C$2:$T$13,5,0)*'各里加權風險人口'!H299/VLOOKUP($B$2:$B$457,'各區加權風險人口'!$C$2:$T$13,5,0)*5.5)</f>
        <v>0.09762726096</v>
      </c>
      <c r="H299" s="5">
        <f>if(VLOOKUP($B$2:$B$457,'各區加權風險人口'!$C$2:$T$13,6,0)=0,0,VLOOKUP($B$2:$B$457,'依個案研判日_台北市'!$C$2:$T$13,6,0)*'各里加權風險人口'!I299/VLOOKUP($B$2:$B$457,'各區加權風險人口'!$C$2:$T$13,6,0)*5.5)</f>
        <v>0.1952545219</v>
      </c>
      <c r="I299" s="5">
        <f>if(VLOOKUP($B$2:$B$457,'各區加權風險人口'!$C$2:$T$13,7,0)=0,0,VLOOKUP($B$2:$B$457,'依個案研判日_台北市'!$C$2:$T$13,7,0)*'各里加權風險人口'!J299/VLOOKUP($B$2:$B$457,'各區加權風險人口'!$C$2:$T$13,7,0)*5.5)</f>
        <v>0.08368050939</v>
      </c>
      <c r="J299" s="5">
        <f>if(VLOOKUP($B$2:$B$457,'各區加權風險人口'!$C$2:$T$13,8,0)=0,0,VLOOKUP($B$2:$B$457,'依個案研判日_台北市'!$C$2:$T$13,8,0)*'各里加權風險人口'!K299/VLOOKUP($B$2:$B$457,'各區加權風險人口'!$C$2:$T$13,8,0)*5.5)</f>
        <v>0.0418402547</v>
      </c>
      <c r="K299" s="5">
        <f>if(VLOOKUP($B$2:$B$457,'各區加權風險人口'!$C$2:$T$13,9,0)=0,0,VLOOKUP($B$2:$B$457,'依個案研判日_台北市'!$C$2:$T$13,9,0)*'各里加權風險人口'!L299/VLOOKUP($B$2:$B$457,'各區加權風險人口'!$C$2:$T$13,9,0)*5.5)</f>
        <v>0.1534142672</v>
      </c>
      <c r="L299" s="5">
        <f>if(VLOOKUP($B$2:$B$457,'各區加權風險人口'!$C$2:$T$13,10,0)=0,0,VLOOKUP($B$2:$B$457,'依個案研判日_台北市'!$C$2:$T$13,10,0)*'各里加權風險人口'!M299/VLOOKUP($B$2:$B$457,'各區加權風險人口'!$C$2:$T$13,10,0)*5.5)</f>
        <v>0.2370947766</v>
      </c>
      <c r="M299" s="5">
        <f>if(VLOOKUP($B$2:$B$457,'各區加權風險人口'!$C$2:$T$13,11,0)=0,0,VLOOKUP($B$2:$B$457,'依個案研判日_台北市'!$C$2:$T$13,11,0)*'各里加權風險人口'!N299/VLOOKUP($B$2:$B$457,'各區加權風險人口'!$C$2:$T$13,11,0)*5.5)</f>
        <v>0.1952545219</v>
      </c>
      <c r="N299" s="5">
        <f>if(VLOOKUP($B$2:$B$457,'各區加權風險人口'!$C$2:$T$13,12,0)=0,0,VLOOKUP($B$2:$B$457,'依個案研判日_台北市'!$C$2:$T$13,12,0)*'各里加權風險人口'!O299/VLOOKUP($B$2:$B$457,'各區加權風險人口'!$C$2:$T$13,12,0)*5.5)</f>
        <v>0.2370947766</v>
      </c>
      <c r="O299" s="5">
        <f>if(VLOOKUP($B$2:$B$457,'各區加權風險人口'!$C$2:$T$13,13,0)=0,0,VLOOKUP($B$2:$B$457,'依個案研判日_台北市'!$C$2:$T$13,13,0)*'各里加權風險人口'!P299/VLOOKUP($B$2:$B$457,'各區加權風險人口'!$C$2:$T$13,13,0)*5.5)</f>
        <v>0.1255207641</v>
      </c>
      <c r="P299" s="5">
        <f>if(VLOOKUP($B$2:$B$457,'各區加權風險人口'!$C$2:$T$13,14,0)=0,0,VLOOKUP($B$2:$B$457,'依個案研判日_台北市'!$C$2:$T$13,14,0)*'各里加權風險人口'!Q299/VLOOKUP($B$2:$B$457,'各區加權風險人口'!$C$2:$T$13,14,0)*5.5)</f>
        <v>0.3347220376</v>
      </c>
      <c r="Q299" s="5">
        <f>if(VLOOKUP($B$2:$B$457,'各區加權風險人口'!$C$2:$T$13,15,0)=0,0,VLOOKUP($B$2:$B$457,'依個案研判日_台北市'!$C$2:$T$13,15,0)*'各里加權風險人口'!R299/VLOOKUP($B$2:$B$457,'各區加權風險人口'!$C$2:$T$13,15,0)*5.5)</f>
        <v>0.5020830564</v>
      </c>
      <c r="R299" s="5">
        <f>if(VLOOKUP($B$2:$B$457,'各區加權風險人口'!$C$2:$T$13,16,0)=0,0,VLOOKUP($B$2:$B$457,'依個案研判日_台北市'!$C$2:$T$13,16,0)*'各里加權風險人口'!S299/VLOOKUP($B$2:$B$457,'各區加權風險人口'!$C$2:$T$13,16,0)*5.5)</f>
        <v>0.2649882797</v>
      </c>
      <c r="S299" s="5">
        <f>if(VLOOKUP($B$2:$B$457,'各區加權風險人口'!$C$2:$T$13,17,0)=0,0,VLOOKUP($B$2:$B$457,'依個案研判日_台北市'!$C$2:$T$13,17,0)*'各里加權風險人口'!T299/VLOOKUP($B$2:$B$457,'各區加權風險人口'!$C$2:$T$13,17,0)*5.5)</f>
        <v>0.2092012735</v>
      </c>
      <c r="T299" s="5">
        <f>if(VLOOKUP($B$2:$B$457,'各區加權風險人口'!$C$2:$T$13,18,0)=0,0,VLOOKUP($B$2:$B$457,'依個案研判日_台北市'!$C$2:$T$13,18,0)*'各里加權風險人口'!U299/VLOOKUP($B$2:$B$457,'各區加權風險人口'!$C$2:$T$13,18,0)*5.5)</f>
        <v>0.09762726096</v>
      </c>
    </row>
    <row r="300">
      <c r="A300" s="3">
        <v>6.3000080038E10</v>
      </c>
      <c r="B300" s="4" t="s">
        <v>271</v>
      </c>
      <c r="C300" s="4" t="s">
        <v>309</v>
      </c>
      <c r="D300" s="5">
        <f>if(VLOOKUP($B$2:$B$457,'各區加權風險人口'!$C$2:$T$13,2,0)=0,0,VLOOKUP($B$2:$B$457,'依個案研判日_台北市'!$C$2:$T$13,2,0)*'各里加權風險人口'!E300/VLOOKUP($B$2:$B$457,'各區加權風險人口'!$C$2:$T$13,2,0)*5.5)</f>
        <v>0</v>
      </c>
      <c r="E300" s="5">
        <f>if(VLOOKUP($B$2:$B$457,'各區加權風險人口'!$C$2:$T$13,3,0)=0,0,VLOOKUP($B$2:$B$457,'依個案研判日_台北市'!$C$2:$T$13,3,0)*'各里加權風險人口'!F300/VLOOKUP($B$2:$B$457,'各區加權風險人口'!$C$2:$T$13,3,0)*5.5)</f>
        <v>0.08506723483</v>
      </c>
      <c r="F300" s="5">
        <f>if(VLOOKUP($B$2:$B$457,'各區加權風險人口'!$C$2:$T$13,4,0)=0,0,VLOOKUP($B$2:$B$457,'依個案研判日_台北市'!$C$2:$T$13,4,0)*'各里加權風險人口'!G300/VLOOKUP($B$2:$B$457,'各區加權風險人口'!$C$2:$T$13,4,0)*5.5)</f>
        <v>0</v>
      </c>
      <c r="G300" s="5">
        <f>if(VLOOKUP($B$2:$B$457,'各區加權風險人口'!$C$2:$T$13,5,0)=0,0,VLOOKUP($B$2:$B$457,'依個案研判日_台北市'!$C$2:$T$13,5,0)*'各里加權風險人口'!H300/VLOOKUP($B$2:$B$457,'各區加權風險人口'!$C$2:$T$13,5,0)*5.5)</f>
        <v>0.5954706438</v>
      </c>
      <c r="H300" s="5">
        <f>if(VLOOKUP($B$2:$B$457,'各區加權風險人口'!$C$2:$T$13,6,0)=0,0,VLOOKUP($B$2:$B$457,'依個案研判日_台北市'!$C$2:$T$13,6,0)*'各里加權風險人口'!I300/VLOOKUP($B$2:$B$457,'各區加權風險人口'!$C$2:$T$13,6,0)*5.5)</f>
        <v>1.190941288</v>
      </c>
      <c r="I300" s="5">
        <f>if(VLOOKUP($B$2:$B$457,'各區加權風險人口'!$C$2:$T$13,7,0)=0,0,VLOOKUP($B$2:$B$457,'依個案研判日_台北市'!$C$2:$T$13,7,0)*'各里加權風險人口'!J300/VLOOKUP($B$2:$B$457,'各區加權風險人口'!$C$2:$T$13,7,0)*5.5)</f>
        <v>0.510403409</v>
      </c>
      <c r="J300" s="5">
        <f>if(VLOOKUP($B$2:$B$457,'各區加權風險人口'!$C$2:$T$13,8,0)=0,0,VLOOKUP($B$2:$B$457,'依個案研判日_台北市'!$C$2:$T$13,8,0)*'各里加權風險人口'!K300/VLOOKUP($B$2:$B$457,'各區加權風險人口'!$C$2:$T$13,8,0)*5.5)</f>
        <v>0.2552017045</v>
      </c>
      <c r="K300" s="5">
        <f>if(VLOOKUP($B$2:$B$457,'各區加權風險人口'!$C$2:$T$13,9,0)=0,0,VLOOKUP($B$2:$B$457,'依個案研判日_台北市'!$C$2:$T$13,9,0)*'各里加權風險人口'!L300/VLOOKUP($B$2:$B$457,'各區加權風險人口'!$C$2:$T$13,9,0)*5.5)</f>
        <v>0.9357395831</v>
      </c>
      <c r="L300" s="5">
        <f>if(VLOOKUP($B$2:$B$457,'各區加權風險人口'!$C$2:$T$13,10,0)=0,0,VLOOKUP($B$2:$B$457,'依個案研判日_台北市'!$C$2:$T$13,10,0)*'各里加權風險人口'!M300/VLOOKUP($B$2:$B$457,'各區加權風險人口'!$C$2:$T$13,10,0)*5.5)</f>
        <v>1.446142992</v>
      </c>
      <c r="M300" s="5">
        <f>if(VLOOKUP($B$2:$B$457,'各區加權風險人口'!$C$2:$T$13,11,0)=0,0,VLOOKUP($B$2:$B$457,'依個案研判日_台北市'!$C$2:$T$13,11,0)*'各里加權風險人口'!N300/VLOOKUP($B$2:$B$457,'各區加權風險人口'!$C$2:$T$13,11,0)*5.5)</f>
        <v>1.190941288</v>
      </c>
      <c r="N300" s="5">
        <f>if(VLOOKUP($B$2:$B$457,'各區加權風險人口'!$C$2:$T$13,12,0)=0,0,VLOOKUP($B$2:$B$457,'依個案研判日_台北市'!$C$2:$T$13,12,0)*'各里加權風險人口'!O300/VLOOKUP($B$2:$B$457,'各區加權風險人口'!$C$2:$T$13,12,0)*5.5)</f>
        <v>1.446142992</v>
      </c>
      <c r="O300" s="5">
        <f>if(VLOOKUP($B$2:$B$457,'各區加權風險人口'!$C$2:$T$13,13,0)=0,0,VLOOKUP($B$2:$B$457,'依個案研判日_台北市'!$C$2:$T$13,13,0)*'各里加權風險人口'!P300/VLOOKUP($B$2:$B$457,'各區加權風險人口'!$C$2:$T$13,13,0)*5.5)</f>
        <v>0.7656051134</v>
      </c>
      <c r="P300" s="5">
        <f>if(VLOOKUP($B$2:$B$457,'各區加權風險人口'!$C$2:$T$13,14,0)=0,0,VLOOKUP($B$2:$B$457,'依個案研判日_台北市'!$C$2:$T$13,14,0)*'各里加權風險人口'!Q300/VLOOKUP($B$2:$B$457,'各區加權風險人口'!$C$2:$T$13,14,0)*5.5)</f>
        <v>2.041613636</v>
      </c>
      <c r="Q300" s="5">
        <f>if(VLOOKUP($B$2:$B$457,'各區加權風險人口'!$C$2:$T$13,15,0)=0,0,VLOOKUP($B$2:$B$457,'依個案研判日_台北市'!$C$2:$T$13,15,0)*'各里加權風險人口'!R300/VLOOKUP($B$2:$B$457,'各區加權風險人口'!$C$2:$T$13,15,0)*5.5)</f>
        <v>3.062420454</v>
      </c>
      <c r="R300" s="5">
        <f>if(VLOOKUP($B$2:$B$457,'各區加權風險人口'!$C$2:$T$13,16,0)=0,0,VLOOKUP($B$2:$B$457,'依個案研判日_台北市'!$C$2:$T$13,16,0)*'各里加權風險人口'!S300/VLOOKUP($B$2:$B$457,'各區加權風險人口'!$C$2:$T$13,16,0)*5.5)</f>
        <v>1.616277462</v>
      </c>
      <c r="S300" s="5">
        <f>if(VLOOKUP($B$2:$B$457,'各區加權風險人口'!$C$2:$T$13,17,0)=0,0,VLOOKUP($B$2:$B$457,'依個案研判日_台北市'!$C$2:$T$13,17,0)*'各里加權風險人口'!T300/VLOOKUP($B$2:$B$457,'各區加權風險人口'!$C$2:$T$13,17,0)*5.5)</f>
        <v>1.276008522</v>
      </c>
      <c r="T300" s="5">
        <f>if(VLOOKUP($B$2:$B$457,'各區加權風險人口'!$C$2:$T$13,18,0)=0,0,VLOOKUP($B$2:$B$457,'依個案研判日_台北市'!$C$2:$T$13,18,0)*'各里加權風險人口'!U300/VLOOKUP($B$2:$B$457,'各區加權風險人口'!$C$2:$T$13,18,0)*5.5)</f>
        <v>0.5954706438</v>
      </c>
    </row>
    <row r="301">
      <c r="A301" s="3">
        <v>6.3000080039E10</v>
      </c>
      <c r="B301" s="4" t="s">
        <v>271</v>
      </c>
      <c r="C301" s="4" t="s">
        <v>310</v>
      </c>
      <c r="D301" s="5">
        <f>if(VLOOKUP($B$2:$B$457,'各區加權風險人口'!$C$2:$T$13,2,0)=0,0,VLOOKUP($B$2:$B$457,'依個案研判日_台北市'!$C$2:$T$13,2,0)*'各里加權風險人口'!E301/VLOOKUP($B$2:$B$457,'各區加權風險人口'!$C$2:$T$13,2,0)*5.5)</f>
        <v>0</v>
      </c>
      <c r="E301" s="5">
        <f>if(VLOOKUP($B$2:$B$457,'各區加權風險人口'!$C$2:$T$13,3,0)=0,0,VLOOKUP($B$2:$B$457,'依個案研判日_台北市'!$C$2:$T$13,3,0)*'各里加權風險人口'!F301/VLOOKUP($B$2:$B$457,'各區加權風險人口'!$C$2:$T$13,3,0)*5.5)</f>
        <v>0.144128694</v>
      </c>
      <c r="F301" s="5">
        <f>if(VLOOKUP($B$2:$B$457,'各區加權風險人口'!$C$2:$T$13,4,0)=0,0,VLOOKUP($B$2:$B$457,'依個案研判日_台北市'!$C$2:$T$13,4,0)*'各里加權風險人口'!G301/VLOOKUP($B$2:$B$457,'各區加權風險人口'!$C$2:$T$13,4,0)*5.5)</f>
        <v>0</v>
      </c>
      <c r="G301" s="5">
        <f>if(VLOOKUP($B$2:$B$457,'各區加權風險人口'!$C$2:$T$13,5,0)=0,0,VLOOKUP($B$2:$B$457,'依個案研判日_台北市'!$C$2:$T$13,5,0)*'各里加權風險人口'!H301/VLOOKUP($B$2:$B$457,'各區加權風險人口'!$C$2:$T$13,5,0)*5.5)</f>
        <v>1.008900858</v>
      </c>
      <c r="H301" s="5">
        <f>if(VLOOKUP($B$2:$B$457,'各區加權風險人口'!$C$2:$T$13,6,0)=0,0,VLOOKUP($B$2:$B$457,'依個案研判日_台北市'!$C$2:$T$13,6,0)*'各里加權風險人口'!I301/VLOOKUP($B$2:$B$457,'各區加權風險人口'!$C$2:$T$13,6,0)*5.5)</f>
        <v>2.017801716</v>
      </c>
      <c r="I301" s="5">
        <f>if(VLOOKUP($B$2:$B$457,'各區加權風險人口'!$C$2:$T$13,7,0)=0,0,VLOOKUP($B$2:$B$457,'依個案研判日_台北市'!$C$2:$T$13,7,0)*'各里加權風險人口'!J301/VLOOKUP($B$2:$B$457,'各區加權風險人口'!$C$2:$T$13,7,0)*5.5)</f>
        <v>0.8647721641</v>
      </c>
      <c r="J301" s="5">
        <f>if(VLOOKUP($B$2:$B$457,'各區加權風險人口'!$C$2:$T$13,8,0)=0,0,VLOOKUP($B$2:$B$457,'依個案研判日_台北市'!$C$2:$T$13,8,0)*'各里加權風險人口'!K301/VLOOKUP($B$2:$B$457,'各區加權風險人口'!$C$2:$T$13,8,0)*5.5)</f>
        <v>0.4323860821</v>
      </c>
      <c r="K301" s="5">
        <f>if(VLOOKUP($B$2:$B$457,'各區加權風險人口'!$C$2:$T$13,9,0)=0,0,VLOOKUP($B$2:$B$457,'依個案研判日_台北市'!$C$2:$T$13,9,0)*'各里加權風險人口'!L301/VLOOKUP($B$2:$B$457,'各區加權風險人口'!$C$2:$T$13,9,0)*5.5)</f>
        <v>1.585415634</v>
      </c>
      <c r="L301" s="5">
        <f>if(VLOOKUP($B$2:$B$457,'各區加權風險人口'!$C$2:$T$13,10,0)=0,0,VLOOKUP($B$2:$B$457,'依個案研判日_台北市'!$C$2:$T$13,10,0)*'各里加權風險人口'!M301/VLOOKUP($B$2:$B$457,'各區加權風險人口'!$C$2:$T$13,10,0)*5.5)</f>
        <v>2.450187798</v>
      </c>
      <c r="M301" s="5">
        <f>if(VLOOKUP($B$2:$B$457,'各區加權風險人口'!$C$2:$T$13,11,0)=0,0,VLOOKUP($B$2:$B$457,'依個案研判日_台北市'!$C$2:$T$13,11,0)*'各里加權風險人口'!N301/VLOOKUP($B$2:$B$457,'各區加權風險人口'!$C$2:$T$13,11,0)*5.5)</f>
        <v>2.017801716</v>
      </c>
      <c r="N301" s="5">
        <f>if(VLOOKUP($B$2:$B$457,'各區加權風險人口'!$C$2:$T$13,12,0)=0,0,VLOOKUP($B$2:$B$457,'依個案研判日_台北市'!$C$2:$T$13,12,0)*'各里加權風險人口'!O301/VLOOKUP($B$2:$B$457,'各區加權風險人口'!$C$2:$T$13,12,0)*5.5)</f>
        <v>2.450187798</v>
      </c>
      <c r="O301" s="5">
        <f>if(VLOOKUP($B$2:$B$457,'各區加權風險人口'!$C$2:$T$13,13,0)=0,0,VLOOKUP($B$2:$B$457,'依個案研判日_台北市'!$C$2:$T$13,13,0)*'各里加權風險人口'!P301/VLOOKUP($B$2:$B$457,'各區加權風險人口'!$C$2:$T$13,13,0)*5.5)</f>
        <v>1.297158246</v>
      </c>
      <c r="P301" s="5">
        <f>if(VLOOKUP($B$2:$B$457,'各區加權風險人口'!$C$2:$T$13,14,0)=0,0,VLOOKUP($B$2:$B$457,'依個案研判日_台北市'!$C$2:$T$13,14,0)*'各里加權風險人口'!Q301/VLOOKUP($B$2:$B$457,'各區加權風險人口'!$C$2:$T$13,14,0)*5.5)</f>
        <v>3.459088657</v>
      </c>
      <c r="Q301" s="5">
        <f>if(VLOOKUP($B$2:$B$457,'各區加權風險人口'!$C$2:$T$13,15,0)=0,0,VLOOKUP($B$2:$B$457,'依個案研判日_台北市'!$C$2:$T$13,15,0)*'各里加權風險人口'!R301/VLOOKUP($B$2:$B$457,'各區加權風險人口'!$C$2:$T$13,15,0)*5.5)</f>
        <v>5.188632985</v>
      </c>
      <c r="R301" s="5">
        <f>if(VLOOKUP($B$2:$B$457,'各區加權風險人口'!$C$2:$T$13,16,0)=0,0,VLOOKUP($B$2:$B$457,'依個案研判日_台北市'!$C$2:$T$13,16,0)*'各里加權風險人口'!S301/VLOOKUP($B$2:$B$457,'各區加權風險人口'!$C$2:$T$13,16,0)*5.5)</f>
        <v>2.738445186</v>
      </c>
      <c r="S301" s="5">
        <f>if(VLOOKUP($B$2:$B$457,'各區加權風險人口'!$C$2:$T$13,17,0)=0,0,VLOOKUP($B$2:$B$457,'依個案研判日_台北市'!$C$2:$T$13,17,0)*'各里加權風險人口'!T301/VLOOKUP($B$2:$B$457,'各區加權風險人口'!$C$2:$T$13,17,0)*5.5)</f>
        <v>2.16193041</v>
      </c>
      <c r="T301" s="5">
        <f>if(VLOOKUP($B$2:$B$457,'各區加權風險人口'!$C$2:$T$13,18,0)=0,0,VLOOKUP($B$2:$B$457,'依個案研判日_台北市'!$C$2:$T$13,18,0)*'各里加權風險人口'!U301/VLOOKUP($B$2:$B$457,'各區加權風險人口'!$C$2:$T$13,18,0)*5.5)</f>
        <v>1.008900858</v>
      </c>
    </row>
    <row r="302">
      <c r="A302" s="3">
        <v>6.300008004E10</v>
      </c>
      <c r="B302" s="4" t="s">
        <v>271</v>
      </c>
      <c r="C302" s="4" t="s">
        <v>311</v>
      </c>
      <c r="D302" s="5">
        <f>if(VLOOKUP($B$2:$B$457,'各區加權風險人口'!$C$2:$T$13,2,0)=0,0,VLOOKUP($B$2:$B$457,'依個案研判日_台北市'!$C$2:$T$13,2,0)*'各里加權風險人口'!E302/VLOOKUP($B$2:$B$457,'各區加權風險人口'!$C$2:$T$13,2,0)*5.5)</f>
        <v>0</v>
      </c>
      <c r="E302" s="5">
        <f>if(VLOOKUP($B$2:$B$457,'各區加權風險人口'!$C$2:$T$13,3,0)=0,0,VLOOKUP($B$2:$B$457,'依個案研判日_台北市'!$C$2:$T$13,3,0)*'各里加權風險人口'!F302/VLOOKUP($B$2:$B$457,'各區加權風險人口'!$C$2:$T$13,3,0)*5.5)</f>
        <v>0.1525951673</v>
      </c>
      <c r="F302" s="5">
        <f>if(VLOOKUP($B$2:$B$457,'各區加權風險人口'!$C$2:$T$13,4,0)=0,0,VLOOKUP($B$2:$B$457,'依個案研判日_台北市'!$C$2:$T$13,4,0)*'各里加權風險人口'!G302/VLOOKUP($B$2:$B$457,'各區加權風險人口'!$C$2:$T$13,4,0)*5.5)</f>
        <v>0</v>
      </c>
      <c r="G302" s="5">
        <f>if(VLOOKUP($B$2:$B$457,'各區加權風險人口'!$C$2:$T$13,5,0)=0,0,VLOOKUP($B$2:$B$457,'依個案研判日_台北市'!$C$2:$T$13,5,0)*'各里加權風險人口'!H302/VLOOKUP($B$2:$B$457,'各區加權風險人口'!$C$2:$T$13,5,0)*5.5)</f>
        <v>1.068166171</v>
      </c>
      <c r="H302" s="5">
        <f>if(VLOOKUP($B$2:$B$457,'各區加權風險人口'!$C$2:$T$13,6,0)=0,0,VLOOKUP($B$2:$B$457,'依個案研判日_台北市'!$C$2:$T$13,6,0)*'各里加權風險人口'!I302/VLOOKUP($B$2:$B$457,'各區加權風險人口'!$C$2:$T$13,6,0)*5.5)</f>
        <v>2.136332342</v>
      </c>
      <c r="I302" s="5">
        <f>if(VLOOKUP($B$2:$B$457,'各區加權風險人口'!$C$2:$T$13,7,0)=0,0,VLOOKUP($B$2:$B$457,'依個案研判日_台北市'!$C$2:$T$13,7,0)*'各里加權風險人口'!J302/VLOOKUP($B$2:$B$457,'各區加權風險人口'!$C$2:$T$13,7,0)*5.5)</f>
        <v>0.9155710036</v>
      </c>
      <c r="J302" s="5">
        <f>if(VLOOKUP($B$2:$B$457,'各區加權風險人口'!$C$2:$T$13,8,0)=0,0,VLOOKUP($B$2:$B$457,'依個案研判日_台北市'!$C$2:$T$13,8,0)*'各里加權風險人口'!K302/VLOOKUP($B$2:$B$457,'各區加權風險人口'!$C$2:$T$13,8,0)*5.5)</f>
        <v>0.4577855018</v>
      </c>
      <c r="K302" s="5">
        <f>if(VLOOKUP($B$2:$B$457,'各區加權風險人口'!$C$2:$T$13,9,0)=0,0,VLOOKUP($B$2:$B$457,'依個案研判日_台北市'!$C$2:$T$13,9,0)*'各里加權風險人口'!L302/VLOOKUP($B$2:$B$457,'各區加權風險人口'!$C$2:$T$13,9,0)*5.5)</f>
        <v>1.67854684</v>
      </c>
      <c r="L302" s="5">
        <f>if(VLOOKUP($B$2:$B$457,'各區加權風險人口'!$C$2:$T$13,10,0)=0,0,VLOOKUP($B$2:$B$457,'依個案研判日_台北市'!$C$2:$T$13,10,0)*'各里加權風險人口'!M302/VLOOKUP($B$2:$B$457,'各區加權風險人口'!$C$2:$T$13,10,0)*5.5)</f>
        <v>2.594117844</v>
      </c>
      <c r="M302" s="5">
        <f>if(VLOOKUP($B$2:$B$457,'各區加權風險人口'!$C$2:$T$13,11,0)=0,0,VLOOKUP($B$2:$B$457,'依個案研判日_台北市'!$C$2:$T$13,11,0)*'各里加權風險人口'!N302/VLOOKUP($B$2:$B$457,'各區加權風險人口'!$C$2:$T$13,11,0)*5.5)</f>
        <v>2.136332342</v>
      </c>
      <c r="N302" s="5">
        <f>if(VLOOKUP($B$2:$B$457,'各區加權風險人口'!$C$2:$T$13,12,0)=0,0,VLOOKUP($B$2:$B$457,'依個案研判日_台北市'!$C$2:$T$13,12,0)*'各里加權風險人口'!O302/VLOOKUP($B$2:$B$457,'各區加權風險人口'!$C$2:$T$13,12,0)*5.5)</f>
        <v>2.594117844</v>
      </c>
      <c r="O302" s="5">
        <f>if(VLOOKUP($B$2:$B$457,'各區加權風險人口'!$C$2:$T$13,13,0)=0,0,VLOOKUP($B$2:$B$457,'依個案研判日_台北市'!$C$2:$T$13,13,0)*'各里加權風險人口'!P302/VLOOKUP($B$2:$B$457,'各區加權風險人口'!$C$2:$T$13,13,0)*5.5)</f>
        <v>1.373356505</v>
      </c>
      <c r="P302" s="5">
        <f>if(VLOOKUP($B$2:$B$457,'各區加權風險人口'!$C$2:$T$13,14,0)=0,0,VLOOKUP($B$2:$B$457,'依個案研判日_台北市'!$C$2:$T$13,14,0)*'各里加權風險人口'!Q302/VLOOKUP($B$2:$B$457,'各區加權風險人口'!$C$2:$T$13,14,0)*5.5)</f>
        <v>3.662284015</v>
      </c>
      <c r="Q302" s="5">
        <f>if(VLOOKUP($B$2:$B$457,'各區加權風險人口'!$C$2:$T$13,15,0)=0,0,VLOOKUP($B$2:$B$457,'依個案研判日_台北市'!$C$2:$T$13,15,0)*'各里加權風險人口'!R302/VLOOKUP($B$2:$B$457,'各區加權風險人口'!$C$2:$T$13,15,0)*5.5)</f>
        <v>5.493426022</v>
      </c>
      <c r="R302" s="5">
        <f>if(VLOOKUP($B$2:$B$457,'各區加權風險人口'!$C$2:$T$13,16,0)=0,0,VLOOKUP($B$2:$B$457,'依個案研判日_台北市'!$C$2:$T$13,16,0)*'各里加權風險人口'!S302/VLOOKUP($B$2:$B$457,'各區加權風險人口'!$C$2:$T$13,16,0)*5.5)</f>
        <v>2.899308178</v>
      </c>
      <c r="S302" s="5">
        <f>if(VLOOKUP($B$2:$B$457,'各區加權風險人口'!$C$2:$T$13,17,0)=0,0,VLOOKUP($B$2:$B$457,'依個案研判日_台北市'!$C$2:$T$13,17,0)*'各里加權風險人口'!T302/VLOOKUP($B$2:$B$457,'各區加權風險人口'!$C$2:$T$13,17,0)*5.5)</f>
        <v>2.288927509</v>
      </c>
      <c r="T302" s="5">
        <f>if(VLOOKUP($B$2:$B$457,'各區加權風險人口'!$C$2:$T$13,18,0)=0,0,VLOOKUP($B$2:$B$457,'依個案研判日_台北市'!$C$2:$T$13,18,0)*'各里加權風險人口'!U302/VLOOKUP($B$2:$B$457,'各區加權風險人口'!$C$2:$T$13,18,0)*5.5)</f>
        <v>1.068166171</v>
      </c>
    </row>
    <row r="303">
      <c r="A303" s="3">
        <v>6.3000080041E10</v>
      </c>
      <c r="B303" s="4" t="s">
        <v>271</v>
      </c>
      <c r="C303" s="4" t="s">
        <v>312</v>
      </c>
      <c r="D303" s="5">
        <f>if(VLOOKUP($B$2:$B$457,'各區加權風險人口'!$C$2:$T$13,2,0)=0,0,VLOOKUP($B$2:$B$457,'依個案研判日_台北市'!$C$2:$T$13,2,0)*'各里加權風險人口'!E303/VLOOKUP($B$2:$B$457,'各區加權風險人口'!$C$2:$T$13,2,0)*5.5)</f>
        <v>0</v>
      </c>
      <c r="E303" s="5">
        <f>if(VLOOKUP($B$2:$B$457,'各區加權風險人口'!$C$2:$T$13,3,0)=0,0,VLOOKUP($B$2:$B$457,'依個案研判日_台北市'!$C$2:$T$13,3,0)*'各里加權風險人口'!F303/VLOOKUP($B$2:$B$457,'各區加權風險人口'!$C$2:$T$13,3,0)*5.5)</f>
        <v>0.1337335599</v>
      </c>
      <c r="F303" s="5">
        <f>if(VLOOKUP($B$2:$B$457,'各區加權風險人口'!$C$2:$T$13,4,0)=0,0,VLOOKUP($B$2:$B$457,'依個案研判日_台北市'!$C$2:$T$13,4,0)*'各里加權風險人口'!G303/VLOOKUP($B$2:$B$457,'各區加權風險人口'!$C$2:$T$13,4,0)*5.5)</f>
        <v>0</v>
      </c>
      <c r="G303" s="5">
        <f>if(VLOOKUP($B$2:$B$457,'各區加權風險人口'!$C$2:$T$13,5,0)=0,0,VLOOKUP($B$2:$B$457,'依個案研判日_台北市'!$C$2:$T$13,5,0)*'各里加權風險人口'!H303/VLOOKUP($B$2:$B$457,'各區加權風險人口'!$C$2:$T$13,5,0)*5.5)</f>
        <v>0.9361349196</v>
      </c>
      <c r="H303" s="5">
        <f>if(VLOOKUP($B$2:$B$457,'各區加權風險人口'!$C$2:$T$13,6,0)=0,0,VLOOKUP($B$2:$B$457,'依個案研判日_台北市'!$C$2:$T$13,6,0)*'各里加權風險人口'!I303/VLOOKUP($B$2:$B$457,'各區加權風險人口'!$C$2:$T$13,6,0)*5.5)</f>
        <v>1.872269839</v>
      </c>
      <c r="I303" s="5">
        <f>if(VLOOKUP($B$2:$B$457,'各區加權風險人口'!$C$2:$T$13,7,0)=0,0,VLOOKUP($B$2:$B$457,'依個案研判日_台北市'!$C$2:$T$13,7,0)*'各里加權風險人口'!J303/VLOOKUP($B$2:$B$457,'各區加權風險人口'!$C$2:$T$13,7,0)*5.5)</f>
        <v>0.8024013597</v>
      </c>
      <c r="J303" s="5">
        <f>if(VLOOKUP($B$2:$B$457,'各區加權風險人口'!$C$2:$T$13,8,0)=0,0,VLOOKUP($B$2:$B$457,'依個案研判日_台北市'!$C$2:$T$13,8,0)*'各里加權風險人口'!K303/VLOOKUP($B$2:$B$457,'各區加權風險人口'!$C$2:$T$13,8,0)*5.5)</f>
        <v>0.4012006798</v>
      </c>
      <c r="K303" s="5">
        <f>if(VLOOKUP($B$2:$B$457,'各區加權風險人口'!$C$2:$T$13,9,0)=0,0,VLOOKUP($B$2:$B$457,'依個案研判日_台北市'!$C$2:$T$13,9,0)*'各里加權風險人口'!L303/VLOOKUP($B$2:$B$457,'各區加權風險人口'!$C$2:$T$13,9,0)*5.5)</f>
        <v>1.471069159</v>
      </c>
      <c r="L303" s="5">
        <f>if(VLOOKUP($B$2:$B$457,'各區加權風險人口'!$C$2:$T$13,10,0)=0,0,VLOOKUP($B$2:$B$457,'依個案研判日_台北市'!$C$2:$T$13,10,0)*'各里加權風險人口'!M303/VLOOKUP($B$2:$B$457,'各區加權風險人口'!$C$2:$T$13,10,0)*5.5)</f>
        <v>2.273470519</v>
      </c>
      <c r="M303" s="5">
        <f>if(VLOOKUP($B$2:$B$457,'各區加權風險人口'!$C$2:$T$13,11,0)=0,0,VLOOKUP($B$2:$B$457,'依個案研判日_台北市'!$C$2:$T$13,11,0)*'各里加權風險人口'!N303/VLOOKUP($B$2:$B$457,'各區加權風險人口'!$C$2:$T$13,11,0)*5.5)</f>
        <v>1.872269839</v>
      </c>
      <c r="N303" s="5">
        <f>if(VLOOKUP($B$2:$B$457,'各區加權風險人口'!$C$2:$T$13,12,0)=0,0,VLOOKUP($B$2:$B$457,'依個案研判日_台北市'!$C$2:$T$13,12,0)*'各里加權風險人口'!O303/VLOOKUP($B$2:$B$457,'各區加權風險人口'!$C$2:$T$13,12,0)*5.5)</f>
        <v>2.273470519</v>
      </c>
      <c r="O303" s="5">
        <f>if(VLOOKUP($B$2:$B$457,'各區加權風險人口'!$C$2:$T$13,13,0)=0,0,VLOOKUP($B$2:$B$457,'依個案研判日_台北市'!$C$2:$T$13,13,0)*'各里加權風險人口'!P303/VLOOKUP($B$2:$B$457,'各區加權風險人口'!$C$2:$T$13,13,0)*5.5)</f>
        <v>1.20360204</v>
      </c>
      <c r="P303" s="5">
        <f>if(VLOOKUP($B$2:$B$457,'各區加權風險人口'!$C$2:$T$13,14,0)=0,0,VLOOKUP($B$2:$B$457,'依個案研判日_台北市'!$C$2:$T$13,14,0)*'各里加權風險人口'!Q303/VLOOKUP($B$2:$B$457,'各區加權風險人口'!$C$2:$T$13,14,0)*5.5)</f>
        <v>3.209605439</v>
      </c>
      <c r="Q303" s="5">
        <f>if(VLOOKUP($B$2:$B$457,'各區加權風險人口'!$C$2:$T$13,15,0)=0,0,VLOOKUP($B$2:$B$457,'依個案研判日_台北市'!$C$2:$T$13,15,0)*'各里加權風險人口'!R303/VLOOKUP($B$2:$B$457,'各區加權風險人口'!$C$2:$T$13,15,0)*5.5)</f>
        <v>4.814408158</v>
      </c>
      <c r="R303" s="5">
        <f>if(VLOOKUP($B$2:$B$457,'各區加權風險人口'!$C$2:$T$13,16,0)=0,0,VLOOKUP($B$2:$B$457,'依個案研判日_台北市'!$C$2:$T$13,16,0)*'各里加權風險人口'!S303/VLOOKUP($B$2:$B$457,'各區加權風險人口'!$C$2:$T$13,16,0)*5.5)</f>
        <v>2.540937639</v>
      </c>
      <c r="S303" s="5">
        <f>if(VLOOKUP($B$2:$B$457,'各區加權風險人口'!$C$2:$T$13,17,0)=0,0,VLOOKUP($B$2:$B$457,'依個案研判日_台北市'!$C$2:$T$13,17,0)*'各里加權風險人口'!T303/VLOOKUP($B$2:$B$457,'各區加權風險人口'!$C$2:$T$13,17,0)*5.5)</f>
        <v>2.006003399</v>
      </c>
      <c r="T303" s="5">
        <f>if(VLOOKUP($B$2:$B$457,'各區加權風險人口'!$C$2:$T$13,18,0)=0,0,VLOOKUP($B$2:$B$457,'依個案研判日_台北市'!$C$2:$T$13,18,0)*'各里加權風險人口'!U303/VLOOKUP($B$2:$B$457,'各區加權風險人口'!$C$2:$T$13,18,0)*5.5)</f>
        <v>0.9361349196</v>
      </c>
    </row>
    <row r="304">
      <c r="A304" s="3">
        <v>6.3000080042E10</v>
      </c>
      <c r="B304" s="4" t="s">
        <v>271</v>
      </c>
      <c r="C304" s="4" t="s">
        <v>313</v>
      </c>
      <c r="D304" s="5">
        <f>if(VLOOKUP($B$2:$B$457,'各區加權風險人口'!$C$2:$T$13,2,0)=0,0,VLOOKUP($B$2:$B$457,'依個案研判日_台北市'!$C$2:$T$13,2,0)*'各里加權風險人口'!E304/VLOOKUP($B$2:$B$457,'各區加權風險人口'!$C$2:$T$13,2,0)*5.5)</f>
        <v>0</v>
      </c>
      <c r="E304" s="5">
        <f>if(VLOOKUP($B$2:$B$457,'各區加權風險人口'!$C$2:$T$13,3,0)=0,0,VLOOKUP($B$2:$B$457,'依個案研判日_台北市'!$C$2:$T$13,3,0)*'各里加權風險人口'!F304/VLOOKUP($B$2:$B$457,'各區加權風險人口'!$C$2:$T$13,3,0)*5.5)</f>
        <v>0.09749385283</v>
      </c>
      <c r="F304" s="5">
        <f>if(VLOOKUP($B$2:$B$457,'各區加權風險人口'!$C$2:$T$13,4,0)=0,0,VLOOKUP($B$2:$B$457,'依個案研判日_台北市'!$C$2:$T$13,4,0)*'各里加權風險人口'!G304/VLOOKUP($B$2:$B$457,'各區加權風險人口'!$C$2:$T$13,4,0)*5.5)</f>
        <v>0</v>
      </c>
      <c r="G304" s="5">
        <f>if(VLOOKUP($B$2:$B$457,'各區加權風險人口'!$C$2:$T$13,5,0)=0,0,VLOOKUP($B$2:$B$457,'依個案研判日_台北市'!$C$2:$T$13,5,0)*'各里加權風險人口'!H304/VLOOKUP($B$2:$B$457,'各區加權風險人口'!$C$2:$T$13,5,0)*5.5)</f>
        <v>0.6824569698</v>
      </c>
      <c r="H304" s="5">
        <f>if(VLOOKUP($B$2:$B$457,'各區加權風險人口'!$C$2:$T$13,6,0)=0,0,VLOOKUP($B$2:$B$457,'依個案研判日_台北市'!$C$2:$T$13,6,0)*'各里加權風險人口'!I304/VLOOKUP($B$2:$B$457,'各區加權風險人口'!$C$2:$T$13,6,0)*5.5)</f>
        <v>1.36491394</v>
      </c>
      <c r="I304" s="5">
        <f>if(VLOOKUP($B$2:$B$457,'各區加權風險人口'!$C$2:$T$13,7,0)=0,0,VLOOKUP($B$2:$B$457,'依個案研判日_台北市'!$C$2:$T$13,7,0)*'各里加權風險人口'!J304/VLOOKUP($B$2:$B$457,'各區加權風險人口'!$C$2:$T$13,7,0)*5.5)</f>
        <v>0.584963117</v>
      </c>
      <c r="J304" s="5">
        <f>if(VLOOKUP($B$2:$B$457,'各區加權風險人口'!$C$2:$T$13,8,0)=0,0,VLOOKUP($B$2:$B$457,'依個案研判日_台北市'!$C$2:$T$13,8,0)*'各里加權風險人口'!K304/VLOOKUP($B$2:$B$457,'各區加權風險人口'!$C$2:$T$13,8,0)*5.5)</f>
        <v>0.2924815585</v>
      </c>
      <c r="K304" s="5">
        <f>if(VLOOKUP($B$2:$B$457,'各區加權風險人口'!$C$2:$T$13,9,0)=0,0,VLOOKUP($B$2:$B$457,'依個案研判日_台北市'!$C$2:$T$13,9,0)*'各里加權風險人口'!L304/VLOOKUP($B$2:$B$457,'各區加權風險人口'!$C$2:$T$13,9,0)*5.5)</f>
        <v>1.072432381</v>
      </c>
      <c r="L304" s="5">
        <f>if(VLOOKUP($B$2:$B$457,'各區加權風險人口'!$C$2:$T$13,10,0)=0,0,VLOOKUP($B$2:$B$457,'依個案研判日_台北市'!$C$2:$T$13,10,0)*'各里加權風險人口'!M304/VLOOKUP($B$2:$B$457,'各區加權風險人口'!$C$2:$T$13,10,0)*5.5)</f>
        <v>1.657395498</v>
      </c>
      <c r="M304" s="5">
        <f>if(VLOOKUP($B$2:$B$457,'各區加權風險人口'!$C$2:$T$13,11,0)=0,0,VLOOKUP($B$2:$B$457,'依個案研判日_台北市'!$C$2:$T$13,11,0)*'各里加權風險人口'!N304/VLOOKUP($B$2:$B$457,'各區加權風險人口'!$C$2:$T$13,11,0)*5.5)</f>
        <v>1.36491394</v>
      </c>
      <c r="N304" s="5">
        <f>if(VLOOKUP($B$2:$B$457,'各區加權風險人口'!$C$2:$T$13,12,0)=0,0,VLOOKUP($B$2:$B$457,'依個案研判日_台北市'!$C$2:$T$13,12,0)*'各里加權風險人口'!O304/VLOOKUP($B$2:$B$457,'各區加權風險人口'!$C$2:$T$13,12,0)*5.5)</f>
        <v>1.657395498</v>
      </c>
      <c r="O304" s="5">
        <f>if(VLOOKUP($B$2:$B$457,'各區加權風險人口'!$C$2:$T$13,13,0)=0,0,VLOOKUP($B$2:$B$457,'依個案研判日_台北市'!$C$2:$T$13,13,0)*'各里加權風險人口'!P304/VLOOKUP($B$2:$B$457,'各區加權風險人口'!$C$2:$T$13,13,0)*5.5)</f>
        <v>0.8774446755</v>
      </c>
      <c r="P304" s="5">
        <f>if(VLOOKUP($B$2:$B$457,'各區加權風險人口'!$C$2:$T$13,14,0)=0,0,VLOOKUP($B$2:$B$457,'依個案研判日_台北市'!$C$2:$T$13,14,0)*'各里加權風險人口'!Q304/VLOOKUP($B$2:$B$457,'各區加權風險人口'!$C$2:$T$13,14,0)*5.5)</f>
        <v>2.339852468</v>
      </c>
      <c r="Q304" s="5">
        <f>if(VLOOKUP($B$2:$B$457,'各區加權風險人口'!$C$2:$T$13,15,0)=0,0,VLOOKUP($B$2:$B$457,'依個案研判日_台北市'!$C$2:$T$13,15,0)*'各里加權風險人口'!R304/VLOOKUP($B$2:$B$457,'各區加權風險人口'!$C$2:$T$13,15,0)*5.5)</f>
        <v>3.509778702</v>
      </c>
      <c r="R304" s="5">
        <f>if(VLOOKUP($B$2:$B$457,'各區加權風險人口'!$C$2:$T$13,16,0)=0,0,VLOOKUP($B$2:$B$457,'依個案研判日_台北市'!$C$2:$T$13,16,0)*'各里加權風險人口'!S304/VLOOKUP($B$2:$B$457,'各區加權風險人口'!$C$2:$T$13,16,0)*5.5)</f>
        <v>1.852383204</v>
      </c>
      <c r="S304" s="5">
        <f>if(VLOOKUP($B$2:$B$457,'各區加權風險人口'!$C$2:$T$13,17,0)=0,0,VLOOKUP($B$2:$B$457,'依個案研判日_台北市'!$C$2:$T$13,17,0)*'各里加權風險人口'!T304/VLOOKUP($B$2:$B$457,'各區加權風險人口'!$C$2:$T$13,17,0)*5.5)</f>
        <v>1.462407792</v>
      </c>
      <c r="T304" s="5">
        <f>if(VLOOKUP($B$2:$B$457,'各區加權風險人口'!$C$2:$T$13,18,0)=0,0,VLOOKUP($B$2:$B$457,'依個案研判日_台北市'!$C$2:$T$13,18,0)*'各里加權風險人口'!U304/VLOOKUP($B$2:$B$457,'各區加權風險人口'!$C$2:$T$13,18,0)*5.5)</f>
        <v>0.6824569698</v>
      </c>
    </row>
    <row r="305">
      <c r="A305" s="3">
        <v>6.3000080043E10</v>
      </c>
      <c r="B305" s="4" t="s">
        <v>271</v>
      </c>
      <c r="C305" s="4" t="s">
        <v>314</v>
      </c>
      <c r="D305" s="5">
        <f>if(VLOOKUP($B$2:$B$457,'各區加權風險人口'!$C$2:$T$13,2,0)=0,0,VLOOKUP($B$2:$B$457,'依個案研判日_台北市'!$C$2:$T$13,2,0)*'各里加權風險人口'!E305/VLOOKUP($B$2:$B$457,'各區加權風險人口'!$C$2:$T$13,2,0)*5.5)</f>
        <v>0</v>
      </c>
      <c r="E305" s="5">
        <f>if(VLOOKUP($B$2:$B$457,'各區加權風險人口'!$C$2:$T$13,3,0)=0,0,VLOOKUP($B$2:$B$457,'依個案研判日_台北市'!$C$2:$T$13,3,0)*'各里加權風險人口'!F305/VLOOKUP($B$2:$B$457,'各區加權風險人口'!$C$2:$T$13,3,0)*5.5)</f>
        <v>0.09687405403</v>
      </c>
      <c r="F305" s="5">
        <f>if(VLOOKUP($B$2:$B$457,'各區加權風險人口'!$C$2:$T$13,4,0)=0,0,VLOOKUP($B$2:$B$457,'依個案研判日_台北市'!$C$2:$T$13,4,0)*'各里加權風險人口'!G305/VLOOKUP($B$2:$B$457,'各區加權風險人口'!$C$2:$T$13,4,0)*5.5)</f>
        <v>0</v>
      </c>
      <c r="G305" s="5">
        <f>if(VLOOKUP($B$2:$B$457,'各區加權風險人口'!$C$2:$T$13,5,0)=0,0,VLOOKUP($B$2:$B$457,'依個案研判日_台北市'!$C$2:$T$13,5,0)*'各里加權風險人口'!H305/VLOOKUP($B$2:$B$457,'各區加權風險人口'!$C$2:$T$13,5,0)*5.5)</f>
        <v>0.6781183782</v>
      </c>
      <c r="H305" s="5">
        <f>if(VLOOKUP($B$2:$B$457,'各區加權風險人口'!$C$2:$T$13,6,0)=0,0,VLOOKUP($B$2:$B$457,'依個案研判日_台北市'!$C$2:$T$13,6,0)*'各里加權風險人口'!I305/VLOOKUP($B$2:$B$457,'各區加權風險人口'!$C$2:$T$13,6,0)*5.5)</f>
        <v>1.356236756</v>
      </c>
      <c r="I305" s="5">
        <f>if(VLOOKUP($B$2:$B$457,'各區加權風險人口'!$C$2:$T$13,7,0)=0,0,VLOOKUP($B$2:$B$457,'依個案研判日_台北市'!$C$2:$T$13,7,0)*'各里加權風險人口'!J305/VLOOKUP($B$2:$B$457,'各區加權風險人口'!$C$2:$T$13,7,0)*5.5)</f>
        <v>0.5812443242</v>
      </c>
      <c r="J305" s="5">
        <f>if(VLOOKUP($B$2:$B$457,'各區加權風險人口'!$C$2:$T$13,8,0)=0,0,VLOOKUP($B$2:$B$457,'依個案研判日_台北市'!$C$2:$T$13,8,0)*'各里加權風險人口'!K305/VLOOKUP($B$2:$B$457,'各區加權風險人口'!$C$2:$T$13,8,0)*5.5)</f>
        <v>0.2906221621</v>
      </c>
      <c r="K305" s="5">
        <f>if(VLOOKUP($B$2:$B$457,'各區加權風險人口'!$C$2:$T$13,9,0)=0,0,VLOOKUP($B$2:$B$457,'依個案研判日_台北市'!$C$2:$T$13,9,0)*'各里加權風險人口'!L305/VLOOKUP($B$2:$B$457,'各區加權風險人口'!$C$2:$T$13,9,0)*5.5)</f>
        <v>1.065614594</v>
      </c>
      <c r="L305" s="5">
        <f>if(VLOOKUP($B$2:$B$457,'各區加權風險人口'!$C$2:$T$13,10,0)=0,0,VLOOKUP($B$2:$B$457,'依個案研判日_台北市'!$C$2:$T$13,10,0)*'各里加權風險人口'!M305/VLOOKUP($B$2:$B$457,'各區加權風險人口'!$C$2:$T$13,10,0)*5.5)</f>
        <v>1.646858918</v>
      </c>
      <c r="M305" s="5">
        <f>if(VLOOKUP($B$2:$B$457,'各區加權風險人口'!$C$2:$T$13,11,0)=0,0,VLOOKUP($B$2:$B$457,'依個案研判日_台北市'!$C$2:$T$13,11,0)*'各里加權風險人口'!N305/VLOOKUP($B$2:$B$457,'各區加權風險人口'!$C$2:$T$13,11,0)*5.5)</f>
        <v>1.356236756</v>
      </c>
      <c r="N305" s="5">
        <f>if(VLOOKUP($B$2:$B$457,'各區加權風險人口'!$C$2:$T$13,12,0)=0,0,VLOOKUP($B$2:$B$457,'依個案研判日_台北市'!$C$2:$T$13,12,0)*'各里加權風險人口'!O305/VLOOKUP($B$2:$B$457,'各區加權風險人口'!$C$2:$T$13,12,0)*5.5)</f>
        <v>1.646858918</v>
      </c>
      <c r="O305" s="5">
        <f>if(VLOOKUP($B$2:$B$457,'各區加權風險人口'!$C$2:$T$13,13,0)=0,0,VLOOKUP($B$2:$B$457,'依個案研判日_台北市'!$C$2:$T$13,13,0)*'各里加權風險人口'!P305/VLOOKUP($B$2:$B$457,'各區加權風險人口'!$C$2:$T$13,13,0)*5.5)</f>
        <v>0.8718664862</v>
      </c>
      <c r="P305" s="5">
        <f>if(VLOOKUP($B$2:$B$457,'各區加權風險人口'!$C$2:$T$13,14,0)=0,0,VLOOKUP($B$2:$B$457,'依個案研判日_台北市'!$C$2:$T$13,14,0)*'各里加權風險人口'!Q305/VLOOKUP($B$2:$B$457,'各區加權風險人口'!$C$2:$T$13,14,0)*5.5)</f>
        <v>2.324977297</v>
      </c>
      <c r="Q305" s="5">
        <f>if(VLOOKUP($B$2:$B$457,'各區加權風險人口'!$C$2:$T$13,15,0)=0,0,VLOOKUP($B$2:$B$457,'依個案研判日_台北市'!$C$2:$T$13,15,0)*'各里加權風險人口'!R305/VLOOKUP($B$2:$B$457,'各區加權風險人口'!$C$2:$T$13,15,0)*5.5)</f>
        <v>3.487465945</v>
      </c>
      <c r="R305" s="5">
        <f>if(VLOOKUP($B$2:$B$457,'各區加權風險人口'!$C$2:$T$13,16,0)=0,0,VLOOKUP($B$2:$B$457,'依個案研判日_台北市'!$C$2:$T$13,16,0)*'各里加權風險人口'!S305/VLOOKUP($B$2:$B$457,'各區加權風險人口'!$C$2:$T$13,16,0)*5.5)</f>
        <v>1.840607026</v>
      </c>
      <c r="S305" s="5">
        <f>if(VLOOKUP($B$2:$B$457,'各區加權風險人口'!$C$2:$T$13,17,0)=0,0,VLOOKUP($B$2:$B$457,'依個案研判日_台北市'!$C$2:$T$13,17,0)*'各里加權風險人口'!T305/VLOOKUP($B$2:$B$457,'各區加權風險人口'!$C$2:$T$13,17,0)*5.5)</f>
        <v>1.45311081</v>
      </c>
      <c r="T305" s="5">
        <f>if(VLOOKUP($B$2:$B$457,'各區加權風險人口'!$C$2:$T$13,18,0)=0,0,VLOOKUP($B$2:$B$457,'依個案研判日_台北市'!$C$2:$T$13,18,0)*'各里加權風險人口'!U305/VLOOKUP($B$2:$B$457,'各區加權風險人口'!$C$2:$T$13,18,0)*5.5)</f>
        <v>0.6781183782</v>
      </c>
    </row>
    <row r="306">
      <c r="A306" s="3">
        <v>6.3000090001E10</v>
      </c>
      <c r="B306" s="4" t="s">
        <v>315</v>
      </c>
      <c r="C306" s="4" t="s">
        <v>316</v>
      </c>
      <c r="D306" s="5">
        <f>if(VLOOKUP($B$2:$B$457,'各區加權風險人口'!$C$2:$T$13,2,0)=0,0,VLOOKUP($B$2:$B$457,'依個案研判日_台北市'!$C$2:$T$13,2,0)*'各里加權風險人口'!E306/VLOOKUP($B$2:$B$457,'各區加權風險人口'!$C$2:$T$13,2,0)*5.5)</f>
        <v>0</v>
      </c>
      <c r="E306" s="5">
        <f>if(VLOOKUP($B$2:$B$457,'各區加權風險人口'!$C$2:$T$13,3,0)=0,0,VLOOKUP($B$2:$B$457,'依個案研判日_台北市'!$C$2:$T$13,3,0)*'各里加權風險人口'!F306/VLOOKUP($B$2:$B$457,'各區加權風險人口'!$C$2:$T$13,3,0)*5.5)</f>
        <v>1.261328691</v>
      </c>
      <c r="F306" s="5">
        <f>if(VLOOKUP($B$2:$B$457,'各區加權風險人口'!$C$2:$T$13,4,0)=0,0,VLOOKUP($B$2:$B$457,'依個案研判日_台北市'!$C$2:$T$13,4,0)*'各里加權風險人口'!G306/VLOOKUP($B$2:$B$457,'各區加權風險人口'!$C$2:$T$13,4,0)*5.5)</f>
        <v>1.576660864</v>
      </c>
      <c r="G306" s="5">
        <f>if(VLOOKUP($B$2:$B$457,'各區加權風險人口'!$C$2:$T$13,5,0)=0,0,VLOOKUP($B$2:$B$457,'依個案研判日_台北市'!$C$2:$T$13,5,0)*'各里加權風險人口'!H306/VLOOKUP($B$2:$B$457,'各區加權風險人口'!$C$2:$T$13,5,0)*5.5)</f>
        <v>0</v>
      </c>
      <c r="H306" s="5">
        <f>if(VLOOKUP($B$2:$B$457,'各區加權風險人口'!$C$2:$T$13,6,0)=0,0,VLOOKUP($B$2:$B$457,'依個案研判日_台北市'!$C$2:$T$13,6,0)*'各里加權風險人口'!I306/VLOOKUP($B$2:$B$457,'各區加權風險人口'!$C$2:$T$13,6,0)*5.5)</f>
        <v>0.9459965186</v>
      </c>
      <c r="I306" s="5">
        <f>if(VLOOKUP($B$2:$B$457,'各區加權風險人口'!$C$2:$T$13,7,0)=0,0,VLOOKUP($B$2:$B$457,'依個案研判日_台北市'!$C$2:$T$13,7,0)*'各里加權風險人口'!J306/VLOOKUP($B$2:$B$457,'各區加權風險人口'!$C$2:$T$13,7,0)*5.5)</f>
        <v>1.261328691</v>
      </c>
      <c r="J306" s="5">
        <f>if(VLOOKUP($B$2:$B$457,'各區加權風險人口'!$C$2:$T$13,8,0)=0,0,VLOOKUP($B$2:$B$457,'依個案研判日_台北市'!$C$2:$T$13,8,0)*'各里加權風險人口'!K306/VLOOKUP($B$2:$B$457,'各區加權風險人口'!$C$2:$T$13,8,0)*5.5)</f>
        <v>1.261328691</v>
      </c>
      <c r="K306" s="5">
        <f>if(VLOOKUP($B$2:$B$457,'各區加權風險人口'!$C$2:$T$13,9,0)=0,0,VLOOKUP($B$2:$B$457,'依個案研判日_台北市'!$C$2:$T$13,9,0)*'各里加權風險人口'!L306/VLOOKUP($B$2:$B$457,'各區加權風險人口'!$C$2:$T$13,9,0)*5.5)</f>
        <v>0.6306643457</v>
      </c>
      <c r="L306" s="5">
        <f>if(VLOOKUP($B$2:$B$457,'各區加權風險人口'!$C$2:$T$13,10,0)=0,0,VLOOKUP($B$2:$B$457,'依個案研判日_台北市'!$C$2:$T$13,10,0)*'各里加權風險人口'!M306/VLOOKUP($B$2:$B$457,'各區加權風險人口'!$C$2:$T$13,10,0)*5.5)</f>
        <v>2.20732521</v>
      </c>
      <c r="M306" s="5">
        <f>if(VLOOKUP($B$2:$B$457,'各區加權風險人口'!$C$2:$T$13,11,0)=0,0,VLOOKUP($B$2:$B$457,'依個案研判日_台北市'!$C$2:$T$13,11,0)*'各里加權風險人口'!N306/VLOOKUP($B$2:$B$457,'各區加權風險人口'!$C$2:$T$13,11,0)*5.5)</f>
        <v>1.576660864</v>
      </c>
      <c r="N306" s="5">
        <f>if(VLOOKUP($B$2:$B$457,'各區加權風險人口'!$C$2:$T$13,12,0)=0,0,VLOOKUP($B$2:$B$457,'依個案研判日_台北市'!$C$2:$T$13,12,0)*'各里加權風險人口'!O306/VLOOKUP($B$2:$B$457,'各區加權風險人口'!$C$2:$T$13,12,0)*5.5)</f>
        <v>2.20732521</v>
      </c>
      <c r="O306" s="5">
        <f>if(VLOOKUP($B$2:$B$457,'各區加權風險人口'!$C$2:$T$13,13,0)=0,0,VLOOKUP($B$2:$B$457,'依個案研判日_台北市'!$C$2:$T$13,13,0)*'各里加權風險人口'!P306/VLOOKUP($B$2:$B$457,'各區加權風險人口'!$C$2:$T$13,13,0)*5.5)</f>
        <v>1.576660864</v>
      </c>
      <c r="P306" s="5">
        <f>if(VLOOKUP($B$2:$B$457,'各區加權風險人口'!$C$2:$T$13,14,0)=0,0,VLOOKUP($B$2:$B$457,'依個案研判日_台北市'!$C$2:$T$13,14,0)*'各里加權風險人口'!Q306/VLOOKUP($B$2:$B$457,'各區加權風險人口'!$C$2:$T$13,14,0)*5.5)</f>
        <v>2.837989556</v>
      </c>
      <c r="Q306" s="5">
        <f>if(VLOOKUP($B$2:$B$457,'各區加權風險人口'!$C$2:$T$13,15,0)=0,0,VLOOKUP($B$2:$B$457,'依個案研判日_台北市'!$C$2:$T$13,15,0)*'各里加權風險人口'!R306/VLOOKUP($B$2:$B$457,'各區加權風險人口'!$C$2:$T$13,15,0)*5.5)</f>
        <v>1.261328691</v>
      </c>
      <c r="R306" s="5">
        <f>if(VLOOKUP($B$2:$B$457,'各區加權風險人口'!$C$2:$T$13,16,0)=0,0,VLOOKUP($B$2:$B$457,'依個案研判日_台北市'!$C$2:$T$13,16,0)*'各里加權風險人口'!S306/VLOOKUP($B$2:$B$457,'各區加權風險人口'!$C$2:$T$13,16,0)*5.5)</f>
        <v>2.837989556</v>
      </c>
      <c r="S306" s="5">
        <f>if(VLOOKUP($B$2:$B$457,'各區加權風險人口'!$C$2:$T$13,17,0)=0,0,VLOOKUP($B$2:$B$457,'依個案研判日_台北市'!$C$2:$T$13,17,0)*'各里加權風險人口'!T306/VLOOKUP($B$2:$B$457,'各區加權風險人口'!$C$2:$T$13,17,0)*5.5)</f>
        <v>1.576660864</v>
      </c>
      <c r="T306" s="5">
        <f>if(VLOOKUP($B$2:$B$457,'各區加權風險人口'!$C$2:$T$13,18,0)=0,0,VLOOKUP($B$2:$B$457,'依個案研判日_台北市'!$C$2:$T$13,18,0)*'各里加權風險人口'!U306/VLOOKUP($B$2:$B$457,'各區加權風險人口'!$C$2:$T$13,18,0)*5.5)</f>
        <v>0.6306643457</v>
      </c>
    </row>
    <row r="307">
      <c r="A307" s="3">
        <v>6.3000090002E10</v>
      </c>
      <c r="B307" s="4" t="s">
        <v>315</v>
      </c>
      <c r="C307" s="4" t="s">
        <v>317</v>
      </c>
      <c r="D307" s="5">
        <f>if(VLOOKUP($B$2:$B$457,'各區加權風險人口'!$C$2:$T$13,2,0)=0,0,VLOOKUP($B$2:$B$457,'依個案研判日_台北市'!$C$2:$T$13,2,0)*'各里加權風險人口'!E307/VLOOKUP($B$2:$B$457,'各區加權風險人口'!$C$2:$T$13,2,0)*5.5)</f>
        <v>0</v>
      </c>
      <c r="E307" s="5">
        <f>if(VLOOKUP($B$2:$B$457,'各區加權風險人口'!$C$2:$T$13,3,0)=0,0,VLOOKUP($B$2:$B$457,'依個案研判日_台北市'!$C$2:$T$13,3,0)*'各里加權風險人口'!F307/VLOOKUP($B$2:$B$457,'各區加權風險人口'!$C$2:$T$13,3,0)*5.5)</f>
        <v>0.6291178611</v>
      </c>
      <c r="F307" s="5">
        <f>if(VLOOKUP($B$2:$B$457,'各區加權風險人口'!$C$2:$T$13,4,0)=0,0,VLOOKUP($B$2:$B$457,'依個案研判日_台北市'!$C$2:$T$13,4,0)*'各里加權風險人口'!G307/VLOOKUP($B$2:$B$457,'各區加權風險人口'!$C$2:$T$13,4,0)*5.5)</f>
        <v>0.7863973263</v>
      </c>
      <c r="G307" s="5">
        <f>if(VLOOKUP($B$2:$B$457,'各區加權風險人口'!$C$2:$T$13,5,0)=0,0,VLOOKUP($B$2:$B$457,'依個案研判日_台北市'!$C$2:$T$13,5,0)*'各里加權風險人口'!H307/VLOOKUP($B$2:$B$457,'各區加權風險人口'!$C$2:$T$13,5,0)*5.5)</f>
        <v>0</v>
      </c>
      <c r="H307" s="5">
        <f>if(VLOOKUP($B$2:$B$457,'各區加權風險人口'!$C$2:$T$13,6,0)=0,0,VLOOKUP($B$2:$B$457,'依個案研判日_台北市'!$C$2:$T$13,6,0)*'各里加權風險人口'!I307/VLOOKUP($B$2:$B$457,'各區加權風險人口'!$C$2:$T$13,6,0)*5.5)</f>
        <v>0.4718383958</v>
      </c>
      <c r="I307" s="5">
        <f>if(VLOOKUP($B$2:$B$457,'各區加權風險人口'!$C$2:$T$13,7,0)=0,0,VLOOKUP($B$2:$B$457,'依個案研判日_台北市'!$C$2:$T$13,7,0)*'各里加權風險人口'!J307/VLOOKUP($B$2:$B$457,'各區加權風險人口'!$C$2:$T$13,7,0)*5.5)</f>
        <v>0.6291178611</v>
      </c>
      <c r="J307" s="5">
        <f>if(VLOOKUP($B$2:$B$457,'各區加權風險人口'!$C$2:$T$13,8,0)=0,0,VLOOKUP($B$2:$B$457,'依個案研判日_台北市'!$C$2:$T$13,8,0)*'各里加權風險人口'!K307/VLOOKUP($B$2:$B$457,'各區加權風險人口'!$C$2:$T$13,8,0)*5.5)</f>
        <v>0.6291178611</v>
      </c>
      <c r="K307" s="5">
        <f>if(VLOOKUP($B$2:$B$457,'各區加權風險人口'!$C$2:$T$13,9,0)=0,0,VLOOKUP($B$2:$B$457,'依個案研判日_台北市'!$C$2:$T$13,9,0)*'各里加權風險人口'!L307/VLOOKUP($B$2:$B$457,'各區加權風險人口'!$C$2:$T$13,9,0)*5.5)</f>
        <v>0.3145589305</v>
      </c>
      <c r="L307" s="5">
        <f>if(VLOOKUP($B$2:$B$457,'各區加權風險人口'!$C$2:$T$13,10,0)=0,0,VLOOKUP($B$2:$B$457,'依個案研判日_台北市'!$C$2:$T$13,10,0)*'各里加權風險人口'!M307/VLOOKUP($B$2:$B$457,'各區加權風險人口'!$C$2:$T$13,10,0)*5.5)</f>
        <v>1.100956257</v>
      </c>
      <c r="M307" s="5">
        <f>if(VLOOKUP($B$2:$B$457,'各區加權風險人口'!$C$2:$T$13,11,0)=0,0,VLOOKUP($B$2:$B$457,'依個案研判日_台北市'!$C$2:$T$13,11,0)*'各里加權風險人口'!N307/VLOOKUP($B$2:$B$457,'各區加權風險人口'!$C$2:$T$13,11,0)*5.5)</f>
        <v>0.7863973263</v>
      </c>
      <c r="N307" s="5">
        <f>if(VLOOKUP($B$2:$B$457,'各區加權風險人口'!$C$2:$T$13,12,0)=0,0,VLOOKUP($B$2:$B$457,'依個案研判日_台北市'!$C$2:$T$13,12,0)*'各里加權風險人口'!O307/VLOOKUP($B$2:$B$457,'各區加權風險人口'!$C$2:$T$13,12,0)*5.5)</f>
        <v>1.100956257</v>
      </c>
      <c r="O307" s="5">
        <f>if(VLOOKUP($B$2:$B$457,'各區加權風險人口'!$C$2:$T$13,13,0)=0,0,VLOOKUP($B$2:$B$457,'依個案研判日_台北市'!$C$2:$T$13,13,0)*'各里加權風險人口'!P307/VLOOKUP($B$2:$B$457,'各區加權風險人口'!$C$2:$T$13,13,0)*5.5)</f>
        <v>0.7863973263</v>
      </c>
      <c r="P307" s="5">
        <f>if(VLOOKUP($B$2:$B$457,'各區加權風險人口'!$C$2:$T$13,14,0)=0,0,VLOOKUP($B$2:$B$457,'依個案研判日_台北市'!$C$2:$T$13,14,0)*'各里加權風險人口'!Q307/VLOOKUP($B$2:$B$457,'各區加權風險人口'!$C$2:$T$13,14,0)*5.5)</f>
        <v>1.415515187</v>
      </c>
      <c r="Q307" s="5">
        <f>if(VLOOKUP($B$2:$B$457,'各區加權風險人口'!$C$2:$T$13,15,0)=0,0,VLOOKUP($B$2:$B$457,'依個案研判日_台北市'!$C$2:$T$13,15,0)*'各里加權風險人口'!R307/VLOOKUP($B$2:$B$457,'各區加權風險人口'!$C$2:$T$13,15,0)*5.5)</f>
        <v>0.6291178611</v>
      </c>
      <c r="R307" s="5">
        <f>if(VLOOKUP($B$2:$B$457,'各區加權風險人口'!$C$2:$T$13,16,0)=0,0,VLOOKUP($B$2:$B$457,'依個案研判日_台北市'!$C$2:$T$13,16,0)*'各里加權風險人口'!S307/VLOOKUP($B$2:$B$457,'各區加權風險人口'!$C$2:$T$13,16,0)*5.5)</f>
        <v>1.415515187</v>
      </c>
      <c r="S307" s="5">
        <f>if(VLOOKUP($B$2:$B$457,'各區加權風險人口'!$C$2:$T$13,17,0)=0,0,VLOOKUP($B$2:$B$457,'依個案研判日_台北市'!$C$2:$T$13,17,0)*'各里加權風險人口'!T307/VLOOKUP($B$2:$B$457,'各區加權風險人口'!$C$2:$T$13,17,0)*5.5)</f>
        <v>0.7863973263</v>
      </c>
      <c r="T307" s="5">
        <f>if(VLOOKUP($B$2:$B$457,'各區加權風險人口'!$C$2:$T$13,18,0)=0,0,VLOOKUP($B$2:$B$457,'依個案研判日_台北市'!$C$2:$T$13,18,0)*'各里加權風險人口'!U307/VLOOKUP($B$2:$B$457,'各區加權風險人口'!$C$2:$T$13,18,0)*5.5)</f>
        <v>0.3145589305</v>
      </c>
    </row>
    <row r="308">
      <c r="A308" s="3">
        <v>6.3000090003E10</v>
      </c>
      <c r="B308" s="4" t="s">
        <v>315</v>
      </c>
      <c r="C308" s="4" t="s">
        <v>318</v>
      </c>
      <c r="D308" s="5">
        <f>if(VLOOKUP($B$2:$B$457,'各區加權風險人口'!$C$2:$T$13,2,0)=0,0,VLOOKUP($B$2:$B$457,'依個案研判日_台北市'!$C$2:$T$13,2,0)*'各里加權風險人口'!E308/VLOOKUP($B$2:$B$457,'各區加權風險人口'!$C$2:$T$13,2,0)*5.5)</f>
        <v>0</v>
      </c>
      <c r="E308" s="5">
        <f>if(VLOOKUP($B$2:$B$457,'各區加權風險人口'!$C$2:$T$13,3,0)=0,0,VLOOKUP($B$2:$B$457,'依個案研判日_台北市'!$C$2:$T$13,3,0)*'各里加權風險人口'!F308/VLOOKUP($B$2:$B$457,'各區加權風險人口'!$C$2:$T$13,3,0)*5.5)</f>
        <v>0.7329481958</v>
      </c>
      <c r="F308" s="5">
        <f>if(VLOOKUP($B$2:$B$457,'各區加權風險人口'!$C$2:$T$13,4,0)=0,0,VLOOKUP($B$2:$B$457,'依個案研判日_台北市'!$C$2:$T$13,4,0)*'各里加權風險人口'!G308/VLOOKUP($B$2:$B$457,'各區加權風險人口'!$C$2:$T$13,4,0)*5.5)</f>
        <v>0.9161852448</v>
      </c>
      <c r="G308" s="5">
        <f>if(VLOOKUP($B$2:$B$457,'各區加權風險人口'!$C$2:$T$13,5,0)=0,0,VLOOKUP($B$2:$B$457,'依個案研判日_台北市'!$C$2:$T$13,5,0)*'各里加權風險人口'!H308/VLOOKUP($B$2:$B$457,'各區加權風險人口'!$C$2:$T$13,5,0)*5.5)</f>
        <v>0</v>
      </c>
      <c r="H308" s="5">
        <f>if(VLOOKUP($B$2:$B$457,'各區加權風險人口'!$C$2:$T$13,6,0)=0,0,VLOOKUP($B$2:$B$457,'依個案研判日_台北市'!$C$2:$T$13,6,0)*'各里加權風險人口'!I308/VLOOKUP($B$2:$B$457,'各區加權風險人口'!$C$2:$T$13,6,0)*5.5)</f>
        <v>0.5497111469</v>
      </c>
      <c r="I308" s="5">
        <f>if(VLOOKUP($B$2:$B$457,'各區加權風險人口'!$C$2:$T$13,7,0)=0,0,VLOOKUP($B$2:$B$457,'依個案研判日_台北市'!$C$2:$T$13,7,0)*'各里加權風險人口'!J308/VLOOKUP($B$2:$B$457,'各區加權風險人口'!$C$2:$T$13,7,0)*5.5)</f>
        <v>0.7329481958</v>
      </c>
      <c r="J308" s="5">
        <f>if(VLOOKUP($B$2:$B$457,'各區加權風險人口'!$C$2:$T$13,8,0)=0,0,VLOOKUP($B$2:$B$457,'依個案研判日_台北市'!$C$2:$T$13,8,0)*'各里加權風險人口'!K308/VLOOKUP($B$2:$B$457,'各區加權風險人口'!$C$2:$T$13,8,0)*5.5)</f>
        <v>0.7329481958</v>
      </c>
      <c r="K308" s="5">
        <f>if(VLOOKUP($B$2:$B$457,'各區加權風險人口'!$C$2:$T$13,9,0)=0,0,VLOOKUP($B$2:$B$457,'依個案研判日_台北市'!$C$2:$T$13,9,0)*'各里加權風險人口'!L308/VLOOKUP($B$2:$B$457,'各區加權風險人口'!$C$2:$T$13,9,0)*5.5)</f>
        <v>0.3664740979</v>
      </c>
      <c r="L308" s="5">
        <f>if(VLOOKUP($B$2:$B$457,'各區加權風險人口'!$C$2:$T$13,10,0)=0,0,VLOOKUP($B$2:$B$457,'依個案研判日_台北市'!$C$2:$T$13,10,0)*'各里加權風險人口'!M308/VLOOKUP($B$2:$B$457,'各區加權風險人口'!$C$2:$T$13,10,0)*5.5)</f>
        <v>1.282659343</v>
      </c>
      <c r="M308" s="5">
        <f>if(VLOOKUP($B$2:$B$457,'各區加權風險人口'!$C$2:$T$13,11,0)=0,0,VLOOKUP($B$2:$B$457,'依個案研判日_台北市'!$C$2:$T$13,11,0)*'各里加權風險人口'!N308/VLOOKUP($B$2:$B$457,'各區加權風險人口'!$C$2:$T$13,11,0)*5.5)</f>
        <v>0.9161852448</v>
      </c>
      <c r="N308" s="5">
        <f>if(VLOOKUP($B$2:$B$457,'各區加權風險人口'!$C$2:$T$13,12,0)=0,0,VLOOKUP($B$2:$B$457,'依個案研判日_台北市'!$C$2:$T$13,12,0)*'各里加權風險人口'!O308/VLOOKUP($B$2:$B$457,'各區加權風險人口'!$C$2:$T$13,12,0)*5.5)</f>
        <v>1.282659343</v>
      </c>
      <c r="O308" s="5">
        <f>if(VLOOKUP($B$2:$B$457,'各區加權風險人口'!$C$2:$T$13,13,0)=0,0,VLOOKUP($B$2:$B$457,'依個案研判日_台北市'!$C$2:$T$13,13,0)*'各里加權風險人口'!P308/VLOOKUP($B$2:$B$457,'各區加權風險人口'!$C$2:$T$13,13,0)*5.5)</f>
        <v>0.9161852448</v>
      </c>
      <c r="P308" s="5">
        <f>if(VLOOKUP($B$2:$B$457,'各區加權風險人口'!$C$2:$T$13,14,0)=0,0,VLOOKUP($B$2:$B$457,'依個案研判日_台北市'!$C$2:$T$13,14,0)*'各里加權風險人口'!Q308/VLOOKUP($B$2:$B$457,'各區加權風險人口'!$C$2:$T$13,14,0)*5.5)</f>
        <v>1.649133441</v>
      </c>
      <c r="Q308" s="5">
        <f>if(VLOOKUP($B$2:$B$457,'各區加權風險人口'!$C$2:$T$13,15,0)=0,0,VLOOKUP($B$2:$B$457,'依個案研判日_台北市'!$C$2:$T$13,15,0)*'各里加權風險人口'!R308/VLOOKUP($B$2:$B$457,'各區加權風險人口'!$C$2:$T$13,15,0)*5.5)</f>
        <v>0.7329481958</v>
      </c>
      <c r="R308" s="5">
        <f>if(VLOOKUP($B$2:$B$457,'各區加權風險人口'!$C$2:$T$13,16,0)=0,0,VLOOKUP($B$2:$B$457,'依個案研判日_台北市'!$C$2:$T$13,16,0)*'各里加權風險人口'!S308/VLOOKUP($B$2:$B$457,'各區加權風險人口'!$C$2:$T$13,16,0)*5.5)</f>
        <v>1.649133441</v>
      </c>
      <c r="S308" s="5">
        <f>if(VLOOKUP($B$2:$B$457,'各區加權風險人口'!$C$2:$T$13,17,0)=0,0,VLOOKUP($B$2:$B$457,'依個案研判日_台北市'!$C$2:$T$13,17,0)*'各里加權風險人口'!T308/VLOOKUP($B$2:$B$457,'各區加權風險人口'!$C$2:$T$13,17,0)*5.5)</f>
        <v>0.9161852448</v>
      </c>
      <c r="T308" s="5">
        <f>if(VLOOKUP($B$2:$B$457,'各區加權風險人口'!$C$2:$T$13,18,0)=0,0,VLOOKUP($B$2:$B$457,'依個案研判日_台北市'!$C$2:$T$13,18,0)*'各里加權風險人口'!U308/VLOOKUP($B$2:$B$457,'各區加權風險人口'!$C$2:$T$13,18,0)*5.5)</f>
        <v>0.3664740979</v>
      </c>
    </row>
    <row r="309">
      <c r="A309" s="3">
        <v>6.3000090004E10</v>
      </c>
      <c r="B309" s="4" t="s">
        <v>315</v>
      </c>
      <c r="C309" s="4" t="s">
        <v>319</v>
      </c>
      <c r="D309" s="5">
        <f>if(VLOOKUP($B$2:$B$457,'各區加權風險人口'!$C$2:$T$13,2,0)=0,0,VLOOKUP($B$2:$B$457,'依個案研判日_台北市'!$C$2:$T$13,2,0)*'各里加權風險人口'!E309/VLOOKUP($B$2:$B$457,'各區加權風險人口'!$C$2:$T$13,2,0)*5.5)</f>
        <v>0</v>
      </c>
      <c r="E309" s="5">
        <f>if(VLOOKUP($B$2:$B$457,'各區加權風險人口'!$C$2:$T$13,3,0)=0,0,VLOOKUP($B$2:$B$457,'依個案研判日_台北市'!$C$2:$T$13,3,0)*'各里加權風險人口'!F309/VLOOKUP($B$2:$B$457,'各區加權風險人口'!$C$2:$T$13,3,0)*5.5)</f>
        <v>1.498310072</v>
      </c>
      <c r="F309" s="5">
        <f>if(VLOOKUP($B$2:$B$457,'各區加權風險人口'!$C$2:$T$13,4,0)=0,0,VLOOKUP($B$2:$B$457,'依個案研判日_台北市'!$C$2:$T$13,4,0)*'各里加權風險人口'!G309/VLOOKUP($B$2:$B$457,'各區加權風險人口'!$C$2:$T$13,4,0)*5.5)</f>
        <v>1.87288759</v>
      </c>
      <c r="G309" s="5">
        <f>if(VLOOKUP($B$2:$B$457,'各區加權風險人口'!$C$2:$T$13,5,0)=0,0,VLOOKUP($B$2:$B$457,'依個案研判日_台北市'!$C$2:$T$13,5,0)*'各里加權風險人口'!H309/VLOOKUP($B$2:$B$457,'各區加權風險人口'!$C$2:$T$13,5,0)*5.5)</f>
        <v>0</v>
      </c>
      <c r="H309" s="5">
        <f>if(VLOOKUP($B$2:$B$457,'各區加權風險人口'!$C$2:$T$13,6,0)=0,0,VLOOKUP($B$2:$B$457,'依個案研判日_台北市'!$C$2:$T$13,6,0)*'各里加權風險人口'!I309/VLOOKUP($B$2:$B$457,'各區加權風險人口'!$C$2:$T$13,6,0)*5.5)</f>
        <v>1.123732554</v>
      </c>
      <c r="I309" s="5">
        <f>if(VLOOKUP($B$2:$B$457,'各區加權風險人口'!$C$2:$T$13,7,0)=0,0,VLOOKUP($B$2:$B$457,'依個案研判日_台北市'!$C$2:$T$13,7,0)*'各里加權風險人口'!J309/VLOOKUP($B$2:$B$457,'各區加權風險人口'!$C$2:$T$13,7,0)*5.5)</f>
        <v>1.498310072</v>
      </c>
      <c r="J309" s="5">
        <f>if(VLOOKUP($B$2:$B$457,'各區加權風險人口'!$C$2:$T$13,8,0)=0,0,VLOOKUP($B$2:$B$457,'依個案研判日_台北市'!$C$2:$T$13,8,0)*'各里加權風險人口'!K309/VLOOKUP($B$2:$B$457,'各區加權風險人口'!$C$2:$T$13,8,0)*5.5)</f>
        <v>1.498310072</v>
      </c>
      <c r="K309" s="5">
        <f>if(VLOOKUP($B$2:$B$457,'各區加權風險人口'!$C$2:$T$13,9,0)=0,0,VLOOKUP($B$2:$B$457,'依個案研判日_台北市'!$C$2:$T$13,9,0)*'各里加權風險人口'!L309/VLOOKUP($B$2:$B$457,'各區加權風險人口'!$C$2:$T$13,9,0)*5.5)</f>
        <v>0.7491550361</v>
      </c>
      <c r="L309" s="5">
        <f>if(VLOOKUP($B$2:$B$457,'各區加權風險人口'!$C$2:$T$13,10,0)=0,0,VLOOKUP($B$2:$B$457,'依個案研判日_台北市'!$C$2:$T$13,10,0)*'各里加權風險人口'!M309/VLOOKUP($B$2:$B$457,'各區加權風險人口'!$C$2:$T$13,10,0)*5.5)</f>
        <v>2.622042626</v>
      </c>
      <c r="M309" s="5">
        <f>if(VLOOKUP($B$2:$B$457,'各區加權風險人口'!$C$2:$T$13,11,0)=0,0,VLOOKUP($B$2:$B$457,'依個案研判日_台北市'!$C$2:$T$13,11,0)*'各里加權風險人口'!N309/VLOOKUP($B$2:$B$457,'各區加權風險人口'!$C$2:$T$13,11,0)*5.5)</f>
        <v>1.87288759</v>
      </c>
      <c r="N309" s="5">
        <f>if(VLOOKUP($B$2:$B$457,'各區加權風險人口'!$C$2:$T$13,12,0)=0,0,VLOOKUP($B$2:$B$457,'依個案研判日_台北市'!$C$2:$T$13,12,0)*'各里加權風險人口'!O309/VLOOKUP($B$2:$B$457,'各區加權風險人口'!$C$2:$T$13,12,0)*5.5)</f>
        <v>2.622042626</v>
      </c>
      <c r="O309" s="5">
        <f>if(VLOOKUP($B$2:$B$457,'各區加權風險人口'!$C$2:$T$13,13,0)=0,0,VLOOKUP($B$2:$B$457,'依個案研判日_台北市'!$C$2:$T$13,13,0)*'各里加權風險人口'!P309/VLOOKUP($B$2:$B$457,'各區加權風險人口'!$C$2:$T$13,13,0)*5.5)</f>
        <v>1.87288759</v>
      </c>
      <c r="P309" s="5">
        <f>if(VLOOKUP($B$2:$B$457,'各區加權風險人口'!$C$2:$T$13,14,0)=0,0,VLOOKUP($B$2:$B$457,'依個案研判日_台北市'!$C$2:$T$13,14,0)*'各里加權風險人口'!Q309/VLOOKUP($B$2:$B$457,'各區加權風險人口'!$C$2:$T$13,14,0)*5.5)</f>
        <v>3.371197662</v>
      </c>
      <c r="Q309" s="5">
        <f>if(VLOOKUP($B$2:$B$457,'各區加權風險人口'!$C$2:$T$13,15,0)=0,0,VLOOKUP($B$2:$B$457,'依個案研判日_台北市'!$C$2:$T$13,15,0)*'各里加權風險人口'!R309/VLOOKUP($B$2:$B$457,'各區加權風險人口'!$C$2:$T$13,15,0)*5.5)</f>
        <v>1.498310072</v>
      </c>
      <c r="R309" s="5">
        <f>if(VLOOKUP($B$2:$B$457,'各區加權風險人口'!$C$2:$T$13,16,0)=0,0,VLOOKUP($B$2:$B$457,'依個案研判日_台北市'!$C$2:$T$13,16,0)*'各里加權風險人口'!S309/VLOOKUP($B$2:$B$457,'各區加權風險人口'!$C$2:$T$13,16,0)*5.5)</f>
        <v>3.371197662</v>
      </c>
      <c r="S309" s="5">
        <f>if(VLOOKUP($B$2:$B$457,'各區加權風險人口'!$C$2:$T$13,17,0)=0,0,VLOOKUP($B$2:$B$457,'依個案研判日_台北市'!$C$2:$T$13,17,0)*'各里加權風險人口'!T309/VLOOKUP($B$2:$B$457,'各區加權風險人口'!$C$2:$T$13,17,0)*5.5)</f>
        <v>1.87288759</v>
      </c>
      <c r="T309" s="5">
        <f>if(VLOOKUP($B$2:$B$457,'各區加權風險人口'!$C$2:$T$13,18,0)=0,0,VLOOKUP($B$2:$B$457,'依個案研判日_台北市'!$C$2:$T$13,18,0)*'各里加權風險人口'!U309/VLOOKUP($B$2:$B$457,'各區加權風險人口'!$C$2:$T$13,18,0)*5.5)</f>
        <v>0.7491550361</v>
      </c>
    </row>
    <row r="310">
      <c r="A310" s="3">
        <v>6.3000090005E10</v>
      </c>
      <c r="B310" s="4" t="s">
        <v>315</v>
      </c>
      <c r="C310" s="4" t="s">
        <v>320</v>
      </c>
      <c r="D310" s="5">
        <f>if(VLOOKUP($B$2:$B$457,'各區加權風險人口'!$C$2:$T$13,2,0)=0,0,VLOOKUP($B$2:$B$457,'依個案研判日_台北市'!$C$2:$T$13,2,0)*'各里加權風險人口'!E310/VLOOKUP($B$2:$B$457,'各區加權風險人口'!$C$2:$T$13,2,0)*5.5)</f>
        <v>0</v>
      </c>
      <c r="E310" s="5">
        <f>if(VLOOKUP($B$2:$B$457,'各區加權風險人口'!$C$2:$T$13,3,0)=0,0,VLOOKUP($B$2:$B$457,'依個案研判日_台北市'!$C$2:$T$13,3,0)*'各里加權風險人口'!F310/VLOOKUP($B$2:$B$457,'各區加權風險人口'!$C$2:$T$13,3,0)*5.5)</f>
        <v>1.454883329</v>
      </c>
      <c r="F310" s="5">
        <f>if(VLOOKUP($B$2:$B$457,'各區加權風險人口'!$C$2:$T$13,4,0)=0,0,VLOOKUP($B$2:$B$457,'依個案研判日_台北市'!$C$2:$T$13,4,0)*'各里加權風險人口'!G310/VLOOKUP($B$2:$B$457,'各區加權風險人口'!$C$2:$T$13,4,0)*5.5)</f>
        <v>1.818604161</v>
      </c>
      <c r="G310" s="5">
        <f>if(VLOOKUP($B$2:$B$457,'各區加權風險人口'!$C$2:$T$13,5,0)=0,0,VLOOKUP($B$2:$B$457,'依個案研判日_台北市'!$C$2:$T$13,5,0)*'各里加權風險人口'!H310/VLOOKUP($B$2:$B$457,'各區加權風險人口'!$C$2:$T$13,5,0)*5.5)</f>
        <v>0</v>
      </c>
      <c r="H310" s="5">
        <f>if(VLOOKUP($B$2:$B$457,'各區加權風險人口'!$C$2:$T$13,6,0)=0,0,VLOOKUP($B$2:$B$457,'依個案研判日_台北市'!$C$2:$T$13,6,0)*'各里加權風險人口'!I310/VLOOKUP($B$2:$B$457,'各區加權風險人口'!$C$2:$T$13,6,0)*5.5)</f>
        <v>1.091162497</v>
      </c>
      <c r="I310" s="5">
        <f>if(VLOOKUP($B$2:$B$457,'各區加權風險人口'!$C$2:$T$13,7,0)=0,0,VLOOKUP($B$2:$B$457,'依個案研判日_台北市'!$C$2:$T$13,7,0)*'各里加權風險人口'!J310/VLOOKUP($B$2:$B$457,'各區加權風險人口'!$C$2:$T$13,7,0)*5.5)</f>
        <v>1.454883329</v>
      </c>
      <c r="J310" s="5">
        <f>if(VLOOKUP($B$2:$B$457,'各區加權風險人口'!$C$2:$T$13,8,0)=0,0,VLOOKUP($B$2:$B$457,'依個案研判日_台北市'!$C$2:$T$13,8,0)*'各里加權風險人口'!K310/VLOOKUP($B$2:$B$457,'各區加權風險人口'!$C$2:$T$13,8,0)*5.5)</f>
        <v>1.454883329</v>
      </c>
      <c r="K310" s="5">
        <f>if(VLOOKUP($B$2:$B$457,'各區加權風險人口'!$C$2:$T$13,9,0)=0,0,VLOOKUP($B$2:$B$457,'依個案研判日_台北市'!$C$2:$T$13,9,0)*'各里加權風險人口'!L310/VLOOKUP($B$2:$B$457,'各區加權風險人口'!$C$2:$T$13,9,0)*5.5)</f>
        <v>0.7274416645</v>
      </c>
      <c r="L310" s="5">
        <f>if(VLOOKUP($B$2:$B$457,'各區加權風險人口'!$C$2:$T$13,10,0)=0,0,VLOOKUP($B$2:$B$457,'依個案研判日_台北市'!$C$2:$T$13,10,0)*'各里加權風險人口'!M310/VLOOKUP($B$2:$B$457,'各區加權風險人口'!$C$2:$T$13,10,0)*5.5)</f>
        <v>2.546045826</v>
      </c>
      <c r="M310" s="5">
        <f>if(VLOOKUP($B$2:$B$457,'各區加權風險人口'!$C$2:$T$13,11,0)=0,0,VLOOKUP($B$2:$B$457,'依個案研判日_台北市'!$C$2:$T$13,11,0)*'各里加權風險人口'!N310/VLOOKUP($B$2:$B$457,'各區加權風險人口'!$C$2:$T$13,11,0)*5.5)</f>
        <v>1.818604161</v>
      </c>
      <c r="N310" s="5">
        <f>if(VLOOKUP($B$2:$B$457,'各區加權風險人口'!$C$2:$T$13,12,0)=0,0,VLOOKUP($B$2:$B$457,'依個案研判日_台北市'!$C$2:$T$13,12,0)*'各里加權風險人口'!O310/VLOOKUP($B$2:$B$457,'各區加權風險人口'!$C$2:$T$13,12,0)*5.5)</f>
        <v>2.546045826</v>
      </c>
      <c r="O310" s="5">
        <f>if(VLOOKUP($B$2:$B$457,'各區加權風險人口'!$C$2:$T$13,13,0)=0,0,VLOOKUP($B$2:$B$457,'依個案研判日_台北市'!$C$2:$T$13,13,0)*'各里加權風險人口'!P310/VLOOKUP($B$2:$B$457,'各區加權風險人口'!$C$2:$T$13,13,0)*5.5)</f>
        <v>1.818604161</v>
      </c>
      <c r="P310" s="5">
        <f>if(VLOOKUP($B$2:$B$457,'各區加權風險人口'!$C$2:$T$13,14,0)=0,0,VLOOKUP($B$2:$B$457,'依個案研判日_台北市'!$C$2:$T$13,14,0)*'各里加權風險人口'!Q310/VLOOKUP($B$2:$B$457,'各區加權風險人口'!$C$2:$T$13,14,0)*5.5)</f>
        <v>3.27348749</v>
      </c>
      <c r="Q310" s="5">
        <f>if(VLOOKUP($B$2:$B$457,'各區加權風險人口'!$C$2:$T$13,15,0)=0,0,VLOOKUP($B$2:$B$457,'依個案研判日_台北市'!$C$2:$T$13,15,0)*'各里加權風險人口'!R310/VLOOKUP($B$2:$B$457,'各區加權風險人口'!$C$2:$T$13,15,0)*5.5)</f>
        <v>1.454883329</v>
      </c>
      <c r="R310" s="5">
        <f>if(VLOOKUP($B$2:$B$457,'各區加權風險人口'!$C$2:$T$13,16,0)=0,0,VLOOKUP($B$2:$B$457,'依個案研判日_台北市'!$C$2:$T$13,16,0)*'各里加權風險人口'!S310/VLOOKUP($B$2:$B$457,'各區加權風險人口'!$C$2:$T$13,16,0)*5.5)</f>
        <v>3.27348749</v>
      </c>
      <c r="S310" s="5">
        <f>if(VLOOKUP($B$2:$B$457,'各區加權風險人口'!$C$2:$T$13,17,0)=0,0,VLOOKUP($B$2:$B$457,'依個案研判日_台北市'!$C$2:$T$13,17,0)*'各里加權風險人口'!T310/VLOOKUP($B$2:$B$457,'各區加權風險人口'!$C$2:$T$13,17,0)*5.5)</f>
        <v>1.818604161</v>
      </c>
      <c r="T310" s="5">
        <f>if(VLOOKUP($B$2:$B$457,'各區加權風險人口'!$C$2:$T$13,18,0)=0,0,VLOOKUP($B$2:$B$457,'依個案研判日_台北市'!$C$2:$T$13,18,0)*'各里加權風險人口'!U310/VLOOKUP($B$2:$B$457,'各區加權風險人口'!$C$2:$T$13,18,0)*5.5)</f>
        <v>0.7274416645</v>
      </c>
    </row>
    <row r="311">
      <c r="A311" s="3">
        <v>6.3000090006E10</v>
      </c>
      <c r="B311" s="4" t="s">
        <v>315</v>
      </c>
      <c r="C311" s="4" t="s">
        <v>321</v>
      </c>
      <c r="D311" s="5">
        <f>if(VLOOKUP($B$2:$B$457,'各區加權風險人口'!$C$2:$T$13,2,0)=0,0,VLOOKUP($B$2:$B$457,'依個案研判日_台北市'!$C$2:$T$13,2,0)*'各里加權風險人口'!E311/VLOOKUP($B$2:$B$457,'各區加權風險人口'!$C$2:$T$13,2,0)*5.5)</f>
        <v>0</v>
      </c>
      <c r="E311" s="5">
        <f>if(VLOOKUP($B$2:$B$457,'各區加權風險人口'!$C$2:$T$13,3,0)=0,0,VLOOKUP($B$2:$B$457,'依個案研判日_台北市'!$C$2:$T$13,3,0)*'各里加權風險人口'!F311/VLOOKUP($B$2:$B$457,'各區加權風險人口'!$C$2:$T$13,3,0)*5.5)</f>
        <v>0.5960151085</v>
      </c>
      <c r="F311" s="5">
        <f>if(VLOOKUP($B$2:$B$457,'各區加權風險人口'!$C$2:$T$13,4,0)=0,0,VLOOKUP($B$2:$B$457,'依個案研判日_台北市'!$C$2:$T$13,4,0)*'各里加權風險人口'!G311/VLOOKUP($B$2:$B$457,'各區加權風險人口'!$C$2:$T$13,4,0)*5.5)</f>
        <v>0.7450188857</v>
      </c>
      <c r="G311" s="5">
        <f>if(VLOOKUP($B$2:$B$457,'各區加權風險人口'!$C$2:$T$13,5,0)=0,0,VLOOKUP($B$2:$B$457,'依個案研判日_台北市'!$C$2:$T$13,5,0)*'各里加權風險人口'!H311/VLOOKUP($B$2:$B$457,'各區加權風險人口'!$C$2:$T$13,5,0)*5.5)</f>
        <v>0</v>
      </c>
      <c r="H311" s="5">
        <f>if(VLOOKUP($B$2:$B$457,'各區加權風險人口'!$C$2:$T$13,6,0)=0,0,VLOOKUP($B$2:$B$457,'依個案研判日_台北市'!$C$2:$T$13,6,0)*'各里加權風險人口'!I311/VLOOKUP($B$2:$B$457,'各區加權風險人口'!$C$2:$T$13,6,0)*5.5)</f>
        <v>0.4470113314</v>
      </c>
      <c r="I311" s="5">
        <f>if(VLOOKUP($B$2:$B$457,'各區加權風險人口'!$C$2:$T$13,7,0)=0,0,VLOOKUP($B$2:$B$457,'依個案研判日_台北市'!$C$2:$T$13,7,0)*'各里加權風險人口'!J311/VLOOKUP($B$2:$B$457,'各區加權風險人口'!$C$2:$T$13,7,0)*5.5)</f>
        <v>0.5960151085</v>
      </c>
      <c r="J311" s="5">
        <f>if(VLOOKUP($B$2:$B$457,'各區加權風險人口'!$C$2:$T$13,8,0)=0,0,VLOOKUP($B$2:$B$457,'依個案研判日_台北市'!$C$2:$T$13,8,0)*'各里加權風險人口'!K311/VLOOKUP($B$2:$B$457,'各區加權風險人口'!$C$2:$T$13,8,0)*5.5)</f>
        <v>0.5960151085</v>
      </c>
      <c r="K311" s="5">
        <f>if(VLOOKUP($B$2:$B$457,'各區加權風險人口'!$C$2:$T$13,9,0)=0,0,VLOOKUP($B$2:$B$457,'依個案研判日_台北市'!$C$2:$T$13,9,0)*'各里加權風險人口'!L311/VLOOKUP($B$2:$B$457,'各區加權風險人口'!$C$2:$T$13,9,0)*5.5)</f>
        <v>0.2980075543</v>
      </c>
      <c r="L311" s="5">
        <f>if(VLOOKUP($B$2:$B$457,'各區加權風險人口'!$C$2:$T$13,10,0)=0,0,VLOOKUP($B$2:$B$457,'依個案研判日_台北市'!$C$2:$T$13,10,0)*'各里加權風險人口'!M311/VLOOKUP($B$2:$B$457,'各區加權風險人口'!$C$2:$T$13,10,0)*5.5)</f>
        <v>1.04302644</v>
      </c>
      <c r="M311" s="5">
        <f>if(VLOOKUP($B$2:$B$457,'各區加權風險人口'!$C$2:$T$13,11,0)=0,0,VLOOKUP($B$2:$B$457,'依個案研判日_台北市'!$C$2:$T$13,11,0)*'各里加權風險人口'!N311/VLOOKUP($B$2:$B$457,'各區加權風險人口'!$C$2:$T$13,11,0)*5.5)</f>
        <v>0.7450188857</v>
      </c>
      <c r="N311" s="5">
        <f>if(VLOOKUP($B$2:$B$457,'各區加權風險人口'!$C$2:$T$13,12,0)=0,0,VLOOKUP($B$2:$B$457,'依個案研判日_台北市'!$C$2:$T$13,12,0)*'各里加權風險人口'!O311/VLOOKUP($B$2:$B$457,'各區加權風險人口'!$C$2:$T$13,12,0)*5.5)</f>
        <v>1.04302644</v>
      </c>
      <c r="O311" s="5">
        <f>if(VLOOKUP($B$2:$B$457,'各區加權風險人口'!$C$2:$T$13,13,0)=0,0,VLOOKUP($B$2:$B$457,'依個案研判日_台北市'!$C$2:$T$13,13,0)*'各里加權風險人口'!P311/VLOOKUP($B$2:$B$457,'各區加權風險人口'!$C$2:$T$13,13,0)*5.5)</f>
        <v>0.7450188857</v>
      </c>
      <c r="P311" s="5">
        <f>if(VLOOKUP($B$2:$B$457,'各區加權風險人口'!$C$2:$T$13,14,0)=0,0,VLOOKUP($B$2:$B$457,'依個案研判日_台北市'!$C$2:$T$13,14,0)*'各里加權風險人口'!Q311/VLOOKUP($B$2:$B$457,'各區加權風險人口'!$C$2:$T$13,14,0)*5.5)</f>
        <v>1.341033994</v>
      </c>
      <c r="Q311" s="5">
        <f>if(VLOOKUP($B$2:$B$457,'各區加權風險人口'!$C$2:$T$13,15,0)=0,0,VLOOKUP($B$2:$B$457,'依個案研判日_台北市'!$C$2:$T$13,15,0)*'各里加權風險人口'!R311/VLOOKUP($B$2:$B$457,'各區加權風險人口'!$C$2:$T$13,15,0)*5.5)</f>
        <v>0.5960151085</v>
      </c>
      <c r="R311" s="5">
        <f>if(VLOOKUP($B$2:$B$457,'各區加權風險人口'!$C$2:$T$13,16,0)=0,0,VLOOKUP($B$2:$B$457,'依個案研判日_台北市'!$C$2:$T$13,16,0)*'各里加權風險人口'!S311/VLOOKUP($B$2:$B$457,'各區加權風險人口'!$C$2:$T$13,16,0)*5.5)</f>
        <v>1.341033994</v>
      </c>
      <c r="S311" s="5">
        <f>if(VLOOKUP($B$2:$B$457,'各區加權風險人口'!$C$2:$T$13,17,0)=0,0,VLOOKUP($B$2:$B$457,'依個案研判日_台北市'!$C$2:$T$13,17,0)*'各里加權風險人口'!T311/VLOOKUP($B$2:$B$457,'各區加權風險人口'!$C$2:$T$13,17,0)*5.5)</f>
        <v>0.7450188857</v>
      </c>
      <c r="T311" s="5">
        <f>if(VLOOKUP($B$2:$B$457,'各區加權風險人口'!$C$2:$T$13,18,0)=0,0,VLOOKUP($B$2:$B$457,'依個案研判日_台北市'!$C$2:$T$13,18,0)*'各里加權風險人口'!U311/VLOOKUP($B$2:$B$457,'各區加權風險人口'!$C$2:$T$13,18,0)*5.5)</f>
        <v>0.2980075543</v>
      </c>
    </row>
    <row r="312">
      <c r="A312" s="3">
        <v>6.3000090007E10</v>
      </c>
      <c r="B312" s="4" t="s">
        <v>315</v>
      </c>
      <c r="C312" s="4" t="s">
        <v>322</v>
      </c>
      <c r="D312" s="5">
        <f>if(VLOOKUP($B$2:$B$457,'各區加權風險人口'!$C$2:$T$13,2,0)=0,0,VLOOKUP($B$2:$B$457,'依個案研判日_台北市'!$C$2:$T$13,2,0)*'各里加權風險人口'!E312/VLOOKUP($B$2:$B$457,'各區加權風險人口'!$C$2:$T$13,2,0)*5.5)</f>
        <v>0</v>
      </c>
      <c r="E312" s="5">
        <f>if(VLOOKUP($B$2:$B$457,'各區加權風險人口'!$C$2:$T$13,3,0)=0,0,VLOOKUP($B$2:$B$457,'依個案研判日_台北市'!$C$2:$T$13,3,0)*'各里加權風險人口'!F312/VLOOKUP($B$2:$B$457,'各區加權風險人口'!$C$2:$T$13,3,0)*5.5)</f>
        <v>1.08232547</v>
      </c>
      <c r="F312" s="5">
        <f>if(VLOOKUP($B$2:$B$457,'各區加權風險人口'!$C$2:$T$13,4,0)=0,0,VLOOKUP($B$2:$B$457,'依個案研判日_台北市'!$C$2:$T$13,4,0)*'各里加權風險人口'!G312/VLOOKUP($B$2:$B$457,'各區加權風險人口'!$C$2:$T$13,4,0)*5.5)</f>
        <v>1.352906837</v>
      </c>
      <c r="G312" s="5">
        <f>if(VLOOKUP($B$2:$B$457,'各區加權風險人口'!$C$2:$T$13,5,0)=0,0,VLOOKUP($B$2:$B$457,'依個案研判日_台北市'!$C$2:$T$13,5,0)*'各里加權風險人口'!H312/VLOOKUP($B$2:$B$457,'各區加權風險人口'!$C$2:$T$13,5,0)*5.5)</f>
        <v>0</v>
      </c>
      <c r="H312" s="5">
        <f>if(VLOOKUP($B$2:$B$457,'各區加權風險人口'!$C$2:$T$13,6,0)=0,0,VLOOKUP($B$2:$B$457,'依個案研判日_台北市'!$C$2:$T$13,6,0)*'各里加權風險人口'!I312/VLOOKUP($B$2:$B$457,'各區加權風險人口'!$C$2:$T$13,6,0)*5.5)</f>
        <v>0.8117441022</v>
      </c>
      <c r="I312" s="5">
        <f>if(VLOOKUP($B$2:$B$457,'各區加權風險人口'!$C$2:$T$13,7,0)=0,0,VLOOKUP($B$2:$B$457,'依個案研判日_台北市'!$C$2:$T$13,7,0)*'各里加權風險人口'!J312/VLOOKUP($B$2:$B$457,'各區加權風險人口'!$C$2:$T$13,7,0)*5.5)</f>
        <v>1.08232547</v>
      </c>
      <c r="J312" s="5">
        <f>if(VLOOKUP($B$2:$B$457,'各區加權風險人口'!$C$2:$T$13,8,0)=0,0,VLOOKUP($B$2:$B$457,'依個案研判日_台北市'!$C$2:$T$13,8,0)*'各里加權風險人口'!K312/VLOOKUP($B$2:$B$457,'各區加權風險人口'!$C$2:$T$13,8,0)*5.5)</f>
        <v>1.08232547</v>
      </c>
      <c r="K312" s="5">
        <f>if(VLOOKUP($B$2:$B$457,'各區加權風險人口'!$C$2:$T$13,9,0)=0,0,VLOOKUP($B$2:$B$457,'依個案研判日_台北市'!$C$2:$T$13,9,0)*'各里加權風險人口'!L312/VLOOKUP($B$2:$B$457,'各區加權風險人口'!$C$2:$T$13,9,0)*5.5)</f>
        <v>0.5411627348</v>
      </c>
      <c r="L312" s="5">
        <f>if(VLOOKUP($B$2:$B$457,'各區加權風險人口'!$C$2:$T$13,10,0)=0,0,VLOOKUP($B$2:$B$457,'依個案研判日_台北市'!$C$2:$T$13,10,0)*'各里加權風險人口'!M312/VLOOKUP($B$2:$B$457,'各區加權風險人口'!$C$2:$T$13,10,0)*5.5)</f>
        <v>1.894069572</v>
      </c>
      <c r="M312" s="5">
        <f>if(VLOOKUP($B$2:$B$457,'各區加權風險人口'!$C$2:$T$13,11,0)=0,0,VLOOKUP($B$2:$B$457,'依個案研判日_台北市'!$C$2:$T$13,11,0)*'各里加權風險人口'!N312/VLOOKUP($B$2:$B$457,'各區加權風險人口'!$C$2:$T$13,11,0)*5.5)</f>
        <v>1.352906837</v>
      </c>
      <c r="N312" s="5">
        <f>if(VLOOKUP($B$2:$B$457,'各區加權風險人口'!$C$2:$T$13,12,0)=0,0,VLOOKUP($B$2:$B$457,'依個案研判日_台北市'!$C$2:$T$13,12,0)*'各里加權風險人口'!O312/VLOOKUP($B$2:$B$457,'各區加權風險人口'!$C$2:$T$13,12,0)*5.5)</f>
        <v>1.894069572</v>
      </c>
      <c r="O312" s="5">
        <f>if(VLOOKUP($B$2:$B$457,'各區加權風險人口'!$C$2:$T$13,13,0)=0,0,VLOOKUP($B$2:$B$457,'依個案研判日_台北市'!$C$2:$T$13,13,0)*'各里加權風險人口'!P312/VLOOKUP($B$2:$B$457,'各區加權風險人口'!$C$2:$T$13,13,0)*5.5)</f>
        <v>1.352906837</v>
      </c>
      <c r="P312" s="5">
        <f>if(VLOOKUP($B$2:$B$457,'各區加權風險人口'!$C$2:$T$13,14,0)=0,0,VLOOKUP($B$2:$B$457,'依個案研判日_台北市'!$C$2:$T$13,14,0)*'各里加權風險人口'!Q312/VLOOKUP($B$2:$B$457,'各區加權風險人口'!$C$2:$T$13,14,0)*5.5)</f>
        <v>2.435232307</v>
      </c>
      <c r="Q312" s="5">
        <f>if(VLOOKUP($B$2:$B$457,'各區加權風險人口'!$C$2:$T$13,15,0)=0,0,VLOOKUP($B$2:$B$457,'依個案研判日_台北市'!$C$2:$T$13,15,0)*'各里加權風險人口'!R312/VLOOKUP($B$2:$B$457,'各區加權風險人口'!$C$2:$T$13,15,0)*5.5)</f>
        <v>1.08232547</v>
      </c>
      <c r="R312" s="5">
        <f>if(VLOOKUP($B$2:$B$457,'各區加權風險人口'!$C$2:$T$13,16,0)=0,0,VLOOKUP($B$2:$B$457,'依個案研判日_台北市'!$C$2:$T$13,16,0)*'各里加權風險人口'!S312/VLOOKUP($B$2:$B$457,'各區加權風險人口'!$C$2:$T$13,16,0)*5.5)</f>
        <v>2.435232307</v>
      </c>
      <c r="S312" s="5">
        <f>if(VLOOKUP($B$2:$B$457,'各區加權風險人口'!$C$2:$T$13,17,0)=0,0,VLOOKUP($B$2:$B$457,'依個案研判日_台北市'!$C$2:$T$13,17,0)*'各里加權風險人口'!T312/VLOOKUP($B$2:$B$457,'各區加權風險人口'!$C$2:$T$13,17,0)*5.5)</f>
        <v>1.352906837</v>
      </c>
      <c r="T312" s="5">
        <f>if(VLOOKUP($B$2:$B$457,'各區加權風險人口'!$C$2:$T$13,18,0)=0,0,VLOOKUP($B$2:$B$457,'依個案研判日_台北市'!$C$2:$T$13,18,0)*'各里加權風險人口'!U312/VLOOKUP($B$2:$B$457,'各區加權風險人口'!$C$2:$T$13,18,0)*5.5)</f>
        <v>0.5411627348</v>
      </c>
    </row>
    <row r="313">
      <c r="A313" s="3">
        <v>6.3000090008E10</v>
      </c>
      <c r="B313" s="4" t="s">
        <v>315</v>
      </c>
      <c r="C313" s="4" t="s">
        <v>323</v>
      </c>
      <c r="D313" s="5">
        <f>if(VLOOKUP($B$2:$B$457,'各區加權風險人口'!$C$2:$T$13,2,0)=0,0,VLOOKUP($B$2:$B$457,'依個案研判日_台北市'!$C$2:$T$13,2,0)*'各里加權風險人口'!E313/VLOOKUP($B$2:$B$457,'各區加權風險人口'!$C$2:$T$13,2,0)*5.5)</f>
        <v>0</v>
      </c>
      <c r="E313" s="5">
        <f>if(VLOOKUP($B$2:$B$457,'各區加權風險人口'!$C$2:$T$13,3,0)=0,0,VLOOKUP($B$2:$B$457,'依個案研判日_台北市'!$C$2:$T$13,3,0)*'各里加權風險人口'!F313/VLOOKUP($B$2:$B$457,'各區加權風險人口'!$C$2:$T$13,3,0)*5.5)</f>
        <v>0.851250477</v>
      </c>
      <c r="F313" s="5">
        <f>if(VLOOKUP($B$2:$B$457,'各區加權風險人口'!$C$2:$T$13,4,0)=0,0,VLOOKUP($B$2:$B$457,'依個案研判日_台北市'!$C$2:$T$13,4,0)*'各里加權風險人口'!G313/VLOOKUP($B$2:$B$457,'各區加權風險人口'!$C$2:$T$13,4,0)*5.5)</f>
        <v>1.064063096</v>
      </c>
      <c r="G313" s="5">
        <f>if(VLOOKUP($B$2:$B$457,'各區加權風險人口'!$C$2:$T$13,5,0)=0,0,VLOOKUP($B$2:$B$457,'依個案研判日_台北市'!$C$2:$T$13,5,0)*'各里加權風險人口'!H313/VLOOKUP($B$2:$B$457,'各區加權風險人口'!$C$2:$T$13,5,0)*5.5)</f>
        <v>0</v>
      </c>
      <c r="H313" s="5">
        <f>if(VLOOKUP($B$2:$B$457,'各區加權風險人口'!$C$2:$T$13,6,0)=0,0,VLOOKUP($B$2:$B$457,'依個案研判日_台北市'!$C$2:$T$13,6,0)*'各里加權風險人口'!I313/VLOOKUP($B$2:$B$457,'各區加權風險人口'!$C$2:$T$13,6,0)*5.5)</f>
        <v>0.6384378577</v>
      </c>
      <c r="I313" s="5">
        <f>if(VLOOKUP($B$2:$B$457,'各區加權風險人口'!$C$2:$T$13,7,0)=0,0,VLOOKUP($B$2:$B$457,'依個案研判日_台北市'!$C$2:$T$13,7,0)*'各里加權風險人口'!J313/VLOOKUP($B$2:$B$457,'各區加權風險人口'!$C$2:$T$13,7,0)*5.5)</f>
        <v>0.851250477</v>
      </c>
      <c r="J313" s="5">
        <f>if(VLOOKUP($B$2:$B$457,'各區加權風險人口'!$C$2:$T$13,8,0)=0,0,VLOOKUP($B$2:$B$457,'依個案研判日_台北市'!$C$2:$T$13,8,0)*'各里加權風險人口'!K313/VLOOKUP($B$2:$B$457,'各區加權風險人口'!$C$2:$T$13,8,0)*5.5)</f>
        <v>0.851250477</v>
      </c>
      <c r="K313" s="5">
        <f>if(VLOOKUP($B$2:$B$457,'各區加權風險人口'!$C$2:$T$13,9,0)=0,0,VLOOKUP($B$2:$B$457,'依個案研判日_台北市'!$C$2:$T$13,9,0)*'各里加權風險人口'!L313/VLOOKUP($B$2:$B$457,'各區加權風險人口'!$C$2:$T$13,9,0)*5.5)</f>
        <v>0.4256252385</v>
      </c>
      <c r="L313" s="5">
        <f>if(VLOOKUP($B$2:$B$457,'各區加權風險人口'!$C$2:$T$13,10,0)=0,0,VLOOKUP($B$2:$B$457,'依個案研判日_台北市'!$C$2:$T$13,10,0)*'各里加權風險人口'!M313/VLOOKUP($B$2:$B$457,'各區加權風險人口'!$C$2:$T$13,10,0)*5.5)</f>
        <v>1.489688335</v>
      </c>
      <c r="M313" s="5">
        <f>if(VLOOKUP($B$2:$B$457,'各區加權風險人口'!$C$2:$T$13,11,0)=0,0,VLOOKUP($B$2:$B$457,'依個案研判日_台北市'!$C$2:$T$13,11,0)*'各里加權風險人口'!N313/VLOOKUP($B$2:$B$457,'各區加權風險人口'!$C$2:$T$13,11,0)*5.5)</f>
        <v>1.064063096</v>
      </c>
      <c r="N313" s="5">
        <f>if(VLOOKUP($B$2:$B$457,'各區加權風險人口'!$C$2:$T$13,12,0)=0,0,VLOOKUP($B$2:$B$457,'依個案研判日_台北市'!$C$2:$T$13,12,0)*'各里加權風險人口'!O313/VLOOKUP($B$2:$B$457,'各區加權風險人口'!$C$2:$T$13,12,0)*5.5)</f>
        <v>1.489688335</v>
      </c>
      <c r="O313" s="5">
        <f>if(VLOOKUP($B$2:$B$457,'各區加權風險人口'!$C$2:$T$13,13,0)=0,0,VLOOKUP($B$2:$B$457,'依個案研判日_台北市'!$C$2:$T$13,13,0)*'各里加權風險人口'!P313/VLOOKUP($B$2:$B$457,'各區加權風險人口'!$C$2:$T$13,13,0)*5.5)</f>
        <v>1.064063096</v>
      </c>
      <c r="P313" s="5">
        <f>if(VLOOKUP($B$2:$B$457,'各區加權風險人口'!$C$2:$T$13,14,0)=0,0,VLOOKUP($B$2:$B$457,'依個案研判日_台北市'!$C$2:$T$13,14,0)*'各里加權風險人口'!Q313/VLOOKUP($B$2:$B$457,'各區加權風險人口'!$C$2:$T$13,14,0)*5.5)</f>
        <v>1.915313573</v>
      </c>
      <c r="Q313" s="5">
        <f>if(VLOOKUP($B$2:$B$457,'各區加權風險人口'!$C$2:$T$13,15,0)=0,0,VLOOKUP($B$2:$B$457,'依個案研判日_台北市'!$C$2:$T$13,15,0)*'各里加權風險人口'!R313/VLOOKUP($B$2:$B$457,'各區加權風險人口'!$C$2:$T$13,15,0)*5.5)</f>
        <v>0.851250477</v>
      </c>
      <c r="R313" s="5">
        <f>if(VLOOKUP($B$2:$B$457,'各區加權風險人口'!$C$2:$T$13,16,0)=0,0,VLOOKUP($B$2:$B$457,'依個案研判日_台北市'!$C$2:$T$13,16,0)*'各里加權風險人口'!S313/VLOOKUP($B$2:$B$457,'各區加權風險人口'!$C$2:$T$13,16,0)*5.5)</f>
        <v>1.915313573</v>
      </c>
      <c r="S313" s="5">
        <f>if(VLOOKUP($B$2:$B$457,'各區加權風險人口'!$C$2:$T$13,17,0)=0,0,VLOOKUP($B$2:$B$457,'依個案研判日_台北市'!$C$2:$T$13,17,0)*'各里加權風險人口'!T313/VLOOKUP($B$2:$B$457,'各區加權風險人口'!$C$2:$T$13,17,0)*5.5)</f>
        <v>1.064063096</v>
      </c>
      <c r="T313" s="5">
        <f>if(VLOOKUP($B$2:$B$457,'各區加權風險人口'!$C$2:$T$13,18,0)=0,0,VLOOKUP($B$2:$B$457,'依個案研判日_台北市'!$C$2:$T$13,18,0)*'各里加權風險人口'!U313/VLOOKUP($B$2:$B$457,'各區加權風險人口'!$C$2:$T$13,18,0)*5.5)</f>
        <v>0.4256252385</v>
      </c>
    </row>
    <row r="314">
      <c r="A314" s="3">
        <v>6.3000090009E10</v>
      </c>
      <c r="B314" s="4" t="s">
        <v>315</v>
      </c>
      <c r="C314" s="4" t="s">
        <v>324</v>
      </c>
      <c r="D314" s="5">
        <f>if(VLOOKUP($B$2:$B$457,'各區加權風險人口'!$C$2:$T$13,2,0)=0,0,VLOOKUP($B$2:$B$457,'依個案研判日_台北市'!$C$2:$T$13,2,0)*'各里加權風險人口'!E314/VLOOKUP($B$2:$B$457,'各區加權風險人口'!$C$2:$T$13,2,0)*5.5)</f>
        <v>0</v>
      </c>
      <c r="E314" s="5">
        <f>if(VLOOKUP($B$2:$B$457,'各區加權風險人口'!$C$2:$T$13,3,0)=0,0,VLOOKUP($B$2:$B$457,'依個案研判日_台北市'!$C$2:$T$13,3,0)*'各里加權風險人口'!F314/VLOOKUP($B$2:$B$457,'各區加權風險人口'!$C$2:$T$13,3,0)*5.5)</f>
        <v>0.8417495947</v>
      </c>
      <c r="F314" s="5">
        <f>if(VLOOKUP($B$2:$B$457,'各區加權風險人口'!$C$2:$T$13,4,0)=0,0,VLOOKUP($B$2:$B$457,'依個案研判日_台北市'!$C$2:$T$13,4,0)*'各里加權風險人口'!G314/VLOOKUP($B$2:$B$457,'各區加權風險人口'!$C$2:$T$13,4,0)*5.5)</f>
        <v>1.052186993</v>
      </c>
      <c r="G314" s="5">
        <f>if(VLOOKUP($B$2:$B$457,'各區加權風險人口'!$C$2:$T$13,5,0)=0,0,VLOOKUP($B$2:$B$457,'依個案研判日_台北市'!$C$2:$T$13,5,0)*'各里加權風險人口'!H314/VLOOKUP($B$2:$B$457,'各區加權風險人口'!$C$2:$T$13,5,0)*5.5)</f>
        <v>0</v>
      </c>
      <c r="H314" s="5">
        <f>if(VLOOKUP($B$2:$B$457,'各區加權風險人口'!$C$2:$T$13,6,0)=0,0,VLOOKUP($B$2:$B$457,'依個案研判日_台北市'!$C$2:$T$13,6,0)*'各里加權風險人口'!I314/VLOOKUP($B$2:$B$457,'各區加權風險人口'!$C$2:$T$13,6,0)*5.5)</f>
        <v>0.631312196</v>
      </c>
      <c r="I314" s="5">
        <f>if(VLOOKUP($B$2:$B$457,'各區加權風險人口'!$C$2:$T$13,7,0)=0,0,VLOOKUP($B$2:$B$457,'依個案研判日_台北市'!$C$2:$T$13,7,0)*'各里加權風險人口'!J314/VLOOKUP($B$2:$B$457,'各區加權風險人口'!$C$2:$T$13,7,0)*5.5)</f>
        <v>0.8417495947</v>
      </c>
      <c r="J314" s="5">
        <f>if(VLOOKUP($B$2:$B$457,'各區加權風險人口'!$C$2:$T$13,8,0)=0,0,VLOOKUP($B$2:$B$457,'依個案研判日_台北市'!$C$2:$T$13,8,0)*'各里加權風險人口'!K314/VLOOKUP($B$2:$B$457,'各區加權風險人口'!$C$2:$T$13,8,0)*5.5)</f>
        <v>0.8417495947</v>
      </c>
      <c r="K314" s="5">
        <f>if(VLOOKUP($B$2:$B$457,'各區加權風險人口'!$C$2:$T$13,9,0)=0,0,VLOOKUP($B$2:$B$457,'依個案研判日_台北市'!$C$2:$T$13,9,0)*'各里加權風險人口'!L314/VLOOKUP($B$2:$B$457,'各區加權風險人口'!$C$2:$T$13,9,0)*5.5)</f>
        <v>0.4208747973</v>
      </c>
      <c r="L314" s="5">
        <f>if(VLOOKUP($B$2:$B$457,'各區加權風險人口'!$C$2:$T$13,10,0)=0,0,VLOOKUP($B$2:$B$457,'依個案研判日_台北市'!$C$2:$T$13,10,0)*'各里加權風險人口'!M314/VLOOKUP($B$2:$B$457,'各區加權風險人口'!$C$2:$T$13,10,0)*5.5)</f>
        <v>1.473061791</v>
      </c>
      <c r="M314" s="5">
        <f>if(VLOOKUP($B$2:$B$457,'各區加權風險人口'!$C$2:$T$13,11,0)=0,0,VLOOKUP($B$2:$B$457,'依個案研判日_台北市'!$C$2:$T$13,11,0)*'各里加權風險人口'!N314/VLOOKUP($B$2:$B$457,'各區加權風險人口'!$C$2:$T$13,11,0)*5.5)</f>
        <v>1.052186993</v>
      </c>
      <c r="N314" s="5">
        <f>if(VLOOKUP($B$2:$B$457,'各區加權風險人口'!$C$2:$T$13,12,0)=0,0,VLOOKUP($B$2:$B$457,'依個案研判日_台北市'!$C$2:$T$13,12,0)*'各里加權風險人口'!O314/VLOOKUP($B$2:$B$457,'各區加權風險人口'!$C$2:$T$13,12,0)*5.5)</f>
        <v>1.473061791</v>
      </c>
      <c r="O314" s="5">
        <f>if(VLOOKUP($B$2:$B$457,'各區加權風險人口'!$C$2:$T$13,13,0)=0,0,VLOOKUP($B$2:$B$457,'依個案研判日_台北市'!$C$2:$T$13,13,0)*'各里加權風險人口'!P314/VLOOKUP($B$2:$B$457,'各區加權風險人口'!$C$2:$T$13,13,0)*5.5)</f>
        <v>1.052186993</v>
      </c>
      <c r="P314" s="5">
        <f>if(VLOOKUP($B$2:$B$457,'各區加權風險人口'!$C$2:$T$13,14,0)=0,0,VLOOKUP($B$2:$B$457,'依個案研判日_台北市'!$C$2:$T$13,14,0)*'各里加權風險人口'!Q314/VLOOKUP($B$2:$B$457,'各區加權風險人口'!$C$2:$T$13,14,0)*5.5)</f>
        <v>1.893936588</v>
      </c>
      <c r="Q314" s="5">
        <f>if(VLOOKUP($B$2:$B$457,'各區加權風險人口'!$C$2:$T$13,15,0)=0,0,VLOOKUP($B$2:$B$457,'依個案研判日_台北市'!$C$2:$T$13,15,0)*'各里加權風險人口'!R314/VLOOKUP($B$2:$B$457,'各區加權風險人口'!$C$2:$T$13,15,0)*5.5)</f>
        <v>0.8417495947</v>
      </c>
      <c r="R314" s="5">
        <f>if(VLOOKUP($B$2:$B$457,'各區加權風險人口'!$C$2:$T$13,16,0)=0,0,VLOOKUP($B$2:$B$457,'依個案研判日_台北市'!$C$2:$T$13,16,0)*'各里加權風險人口'!S314/VLOOKUP($B$2:$B$457,'各區加權風險人口'!$C$2:$T$13,16,0)*5.5)</f>
        <v>1.893936588</v>
      </c>
      <c r="S314" s="5">
        <f>if(VLOOKUP($B$2:$B$457,'各區加權風險人口'!$C$2:$T$13,17,0)=0,0,VLOOKUP($B$2:$B$457,'依個案研判日_台北市'!$C$2:$T$13,17,0)*'各里加權風險人口'!T314/VLOOKUP($B$2:$B$457,'各區加權風險人口'!$C$2:$T$13,17,0)*5.5)</f>
        <v>1.052186993</v>
      </c>
      <c r="T314" s="5">
        <f>if(VLOOKUP($B$2:$B$457,'各區加權風險人口'!$C$2:$T$13,18,0)=0,0,VLOOKUP($B$2:$B$457,'依個案研判日_台北市'!$C$2:$T$13,18,0)*'各里加權風險人口'!U314/VLOOKUP($B$2:$B$457,'各區加權風險人口'!$C$2:$T$13,18,0)*5.5)</f>
        <v>0.4208747973</v>
      </c>
    </row>
    <row r="315">
      <c r="A315" s="3">
        <v>6.300009001E10</v>
      </c>
      <c r="B315" s="4" t="s">
        <v>315</v>
      </c>
      <c r="C315" s="4" t="s">
        <v>325</v>
      </c>
      <c r="D315" s="5">
        <f>if(VLOOKUP($B$2:$B$457,'各區加權風險人口'!$C$2:$T$13,2,0)=0,0,VLOOKUP($B$2:$B$457,'依個案研判日_台北市'!$C$2:$T$13,2,0)*'各里加權風險人口'!E315/VLOOKUP($B$2:$B$457,'各區加權風險人口'!$C$2:$T$13,2,0)*5.5)</f>
        <v>0</v>
      </c>
      <c r="E315" s="5">
        <f>if(VLOOKUP($B$2:$B$457,'各區加權風險人口'!$C$2:$T$13,3,0)=0,0,VLOOKUP($B$2:$B$457,'依個案研判日_台北市'!$C$2:$T$13,3,0)*'各里加權風險人口'!F315/VLOOKUP($B$2:$B$457,'各區加權風險人口'!$C$2:$T$13,3,0)*5.5)</f>
        <v>1.234602892</v>
      </c>
      <c r="F315" s="5">
        <f>if(VLOOKUP($B$2:$B$457,'各區加權風險人口'!$C$2:$T$13,4,0)=0,0,VLOOKUP($B$2:$B$457,'依個案研判日_台北市'!$C$2:$T$13,4,0)*'各里加權風險人口'!G315/VLOOKUP($B$2:$B$457,'各區加權風險人口'!$C$2:$T$13,4,0)*5.5)</f>
        <v>1.543253615</v>
      </c>
      <c r="G315" s="5">
        <f>if(VLOOKUP($B$2:$B$457,'各區加權風險人口'!$C$2:$T$13,5,0)=0,0,VLOOKUP($B$2:$B$457,'依個案研判日_台北市'!$C$2:$T$13,5,0)*'各里加權風險人口'!H315/VLOOKUP($B$2:$B$457,'各區加權風險人口'!$C$2:$T$13,5,0)*5.5)</f>
        <v>0</v>
      </c>
      <c r="H315" s="5">
        <f>if(VLOOKUP($B$2:$B$457,'各區加權風險人口'!$C$2:$T$13,6,0)=0,0,VLOOKUP($B$2:$B$457,'依個案研判日_台北市'!$C$2:$T$13,6,0)*'各里加權風險人口'!I315/VLOOKUP($B$2:$B$457,'各區加權風險人口'!$C$2:$T$13,6,0)*5.5)</f>
        <v>0.9259521691</v>
      </c>
      <c r="I315" s="5">
        <f>if(VLOOKUP($B$2:$B$457,'各區加權風險人口'!$C$2:$T$13,7,0)=0,0,VLOOKUP($B$2:$B$457,'依個案研判日_台北市'!$C$2:$T$13,7,0)*'各里加權風險人口'!J315/VLOOKUP($B$2:$B$457,'各區加權風險人口'!$C$2:$T$13,7,0)*5.5)</f>
        <v>1.234602892</v>
      </c>
      <c r="J315" s="5">
        <f>if(VLOOKUP($B$2:$B$457,'各區加權風險人口'!$C$2:$T$13,8,0)=0,0,VLOOKUP($B$2:$B$457,'依個案研判日_台北市'!$C$2:$T$13,8,0)*'各里加權風險人口'!K315/VLOOKUP($B$2:$B$457,'各區加權風險人口'!$C$2:$T$13,8,0)*5.5)</f>
        <v>1.234602892</v>
      </c>
      <c r="K315" s="5">
        <f>if(VLOOKUP($B$2:$B$457,'各區加權風險人口'!$C$2:$T$13,9,0)=0,0,VLOOKUP($B$2:$B$457,'依個案研判日_台北市'!$C$2:$T$13,9,0)*'各里加權風險人口'!L315/VLOOKUP($B$2:$B$457,'各區加權風險人口'!$C$2:$T$13,9,0)*5.5)</f>
        <v>0.6173014461</v>
      </c>
      <c r="L315" s="5">
        <f>if(VLOOKUP($B$2:$B$457,'各區加權風險人口'!$C$2:$T$13,10,0)=0,0,VLOOKUP($B$2:$B$457,'依個案研判日_台北市'!$C$2:$T$13,10,0)*'各里加權風險人口'!M315/VLOOKUP($B$2:$B$457,'各區加權風險人口'!$C$2:$T$13,10,0)*5.5)</f>
        <v>2.160555061</v>
      </c>
      <c r="M315" s="5">
        <f>if(VLOOKUP($B$2:$B$457,'各區加權風險人口'!$C$2:$T$13,11,0)=0,0,VLOOKUP($B$2:$B$457,'依個案研判日_台北市'!$C$2:$T$13,11,0)*'各里加權風險人口'!N315/VLOOKUP($B$2:$B$457,'各區加權風險人口'!$C$2:$T$13,11,0)*5.5)</f>
        <v>1.543253615</v>
      </c>
      <c r="N315" s="5">
        <f>if(VLOOKUP($B$2:$B$457,'各區加權風險人口'!$C$2:$T$13,12,0)=0,0,VLOOKUP($B$2:$B$457,'依個案研判日_台北市'!$C$2:$T$13,12,0)*'各里加權風險人口'!O315/VLOOKUP($B$2:$B$457,'各區加權風險人口'!$C$2:$T$13,12,0)*5.5)</f>
        <v>2.160555061</v>
      </c>
      <c r="O315" s="5">
        <f>if(VLOOKUP($B$2:$B$457,'各區加權風險人口'!$C$2:$T$13,13,0)=0,0,VLOOKUP($B$2:$B$457,'依個案研判日_台北市'!$C$2:$T$13,13,0)*'各里加權風險人口'!P315/VLOOKUP($B$2:$B$457,'各區加權風險人口'!$C$2:$T$13,13,0)*5.5)</f>
        <v>1.543253615</v>
      </c>
      <c r="P315" s="5">
        <f>if(VLOOKUP($B$2:$B$457,'各區加權風險人口'!$C$2:$T$13,14,0)=0,0,VLOOKUP($B$2:$B$457,'依個案研判日_台北市'!$C$2:$T$13,14,0)*'各里加權風險人口'!Q315/VLOOKUP($B$2:$B$457,'各區加權風險人口'!$C$2:$T$13,14,0)*5.5)</f>
        <v>2.777856507</v>
      </c>
      <c r="Q315" s="5">
        <f>if(VLOOKUP($B$2:$B$457,'各區加權風險人口'!$C$2:$T$13,15,0)=0,0,VLOOKUP($B$2:$B$457,'依個案研判日_台北市'!$C$2:$T$13,15,0)*'各里加權風險人口'!R315/VLOOKUP($B$2:$B$457,'各區加權風險人口'!$C$2:$T$13,15,0)*5.5)</f>
        <v>1.234602892</v>
      </c>
      <c r="R315" s="5">
        <f>if(VLOOKUP($B$2:$B$457,'各區加權風險人口'!$C$2:$T$13,16,0)=0,0,VLOOKUP($B$2:$B$457,'依個案研判日_台北市'!$C$2:$T$13,16,0)*'各里加權風險人口'!S315/VLOOKUP($B$2:$B$457,'各區加權風險人口'!$C$2:$T$13,16,0)*5.5)</f>
        <v>2.777856507</v>
      </c>
      <c r="S315" s="5">
        <f>if(VLOOKUP($B$2:$B$457,'各區加權風險人口'!$C$2:$T$13,17,0)=0,0,VLOOKUP($B$2:$B$457,'依個案研判日_台北市'!$C$2:$T$13,17,0)*'各里加權風險人口'!T315/VLOOKUP($B$2:$B$457,'各區加權風險人口'!$C$2:$T$13,17,0)*5.5)</f>
        <v>1.543253615</v>
      </c>
      <c r="T315" s="5">
        <f>if(VLOOKUP($B$2:$B$457,'各區加權風險人口'!$C$2:$T$13,18,0)=0,0,VLOOKUP($B$2:$B$457,'依個案研判日_台北市'!$C$2:$T$13,18,0)*'各里加權風險人口'!U315/VLOOKUP($B$2:$B$457,'各區加權風險人口'!$C$2:$T$13,18,0)*5.5)</f>
        <v>0.6173014461</v>
      </c>
    </row>
    <row r="316">
      <c r="A316" s="3">
        <v>6.3000090011E10</v>
      </c>
      <c r="B316" s="4" t="s">
        <v>315</v>
      </c>
      <c r="C316" s="4" t="s">
        <v>326</v>
      </c>
      <c r="D316" s="5">
        <f>if(VLOOKUP($B$2:$B$457,'各區加權風險人口'!$C$2:$T$13,2,0)=0,0,VLOOKUP($B$2:$B$457,'依個案研判日_台北市'!$C$2:$T$13,2,0)*'各里加權風險人口'!E316/VLOOKUP($B$2:$B$457,'各區加權風險人口'!$C$2:$T$13,2,0)*5.5)</f>
        <v>0</v>
      </c>
      <c r="E316" s="5">
        <f>if(VLOOKUP($B$2:$B$457,'各區加權風險人口'!$C$2:$T$13,3,0)=0,0,VLOOKUP($B$2:$B$457,'依個案研判日_台北市'!$C$2:$T$13,3,0)*'各里加權風險人口'!F316/VLOOKUP($B$2:$B$457,'各區加權風險人口'!$C$2:$T$13,3,0)*5.5)</f>
        <v>1.534145642</v>
      </c>
      <c r="F316" s="5">
        <f>if(VLOOKUP($B$2:$B$457,'各區加權風險人口'!$C$2:$T$13,4,0)=0,0,VLOOKUP($B$2:$B$457,'依個案研判日_台北市'!$C$2:$T$13,4,0)*'各里加權風險人口'!G316/VLOOKUP($B$2:$B$457,'各區加權風險人口'!$C$2:$T$13,4,0)*5.5)</f>
        <v>1.917682052</v>
      </c>
      <c r="G316" s="5">
        <f>if(VLOOKUP($B$2:$B$457,'各區加權風險人口'!$C$2:$T$13,5,0)=0,0,VLOOKUP($B$2:$B$457,'依個案研判日_台北市'!$C$2:$T$13,5,0)*'各里加權風險人口'!H316/VLOOKUP($B$2:$B$457,'各區加權風險人口'!$C$2:$T$13,5,0)*5.5)</f>
        <v>0</v>
      </c>
      <c r="H316" s="5">
        <f>if(VLOOKUP($B$2:$B$457,'各區加權風險人口'!$C$2:$T$13,6,0)=0,0,VLOOKUP($B$2:$B$457,'依個案研判日_台北市'!$C$2:$T$13,6,0)*'各里加權風險人口'!I316/VLOOKUP($B$2:$B$457,'各區加權風險人口'!$C$2:$T$13,6,0)*5.5)</f>
        <v>1.150609231</v>
      </c>
      <c r="I316" s="5">
        <f>if(VLOOKUP($B$2:$B$457,'各區加權風險人口'!$C$2:$T$13,7,0)=0,0,VLOOKUP($B$2:$B$457,'依個案研判日_台北市'!$C$2:$T$13,7,0)*'各里加權風險人口'!J316/VLOOKUP($B$2:$B$457,'各區加權風險人口'!$C$2:$T$13,7,0)*5.5)</f>
        <v>1.534145642</v>
      </c>
      <c r="J316" s="5">
        <f>if(VLOOKUP($B$2:$B$457,'各區加權風險人口'!$C$2:$T$13,8,0)=0,0,VLOOKUP($B$2:$B$457,'依個案研判日_台北市'!$C$2:$T$13,8,0)*'各里加權風險人口'!K316/VLOOKUP($B$2:$B$457,'各區加權風險人口'!$C$2:$T$13,8,0)*5.5)</f>
        <v>1.534145642</v>
      </c>
      <c r="K316" s="5">
        <f>if(VLOOKUP($B$2:$B$457,'各區加權風險人口'!$C$2:$T$13,9,0)=0,0,VLOOKUP($B$2:$B$457,'依個案研判日_台北市'!$C$2:$T$13,9,0)*'各里加權風險人口'!L316/VLOOKUP($B$2:$B$457,'各區加權風險人口'!$C$2:$T$13,9,0)*5.5)</f>
        <v>0.7670728208</v>
      </c>
      <c r="L316" s="5">
        <f>if(VLOOKUP($B$2:$B$457,'各區加權風險人口'!$C$2:$T$13,10,0)=0,0,VLOOKUP($B$2:$B$457,'依個案研判日_台北市'!$C$2:$T$13,10,0)*'各里加權風險人口'!M316/VLOOKUP($B$2:$B$457,'各區加權風險人口'!$C$2:$T$13,10,0)*5.5)</f>
        <v>2.684754873</v>
      </c>
      <c r="M316" s="5">
        <f>if(VLOOKUP($B$2:$B$457,'各區加權風險人口'!$C$2:$T$13,11,0)=0,0,VLOOKUP($B$2:$B$457,'依個案研判日_台北市'!$C$2:$T$13,11,0)*'各里加權風險人口'!N316/VLOOKUP($B$2:$B$457,'各區加權風險人口'!$C$2:$T$13,11,0)*5.5)</f>
        <v>1.917682052</v>
      </c>
      <c r="N316" s="5">
        <f>if(VLOOKUP($B$2:$B$457,'各區加權風險人口'!$C$2:$T$13,12,0)=0,0,VLOOKUP($B$2:$B$457,'依個案研判日_台北市'!$C$2:$T$13,12,0)*'各里加權風險人口'!O316/VLOOKUP($B$2:$B$457,'各區加權風險人口'!$C$2:$T$13,12,0)*5.5)</f>
        <v>2.684754873</v>
      </c>
      <c r="O316" s="5">
        <f>if(VLOOKUP($B$2:$B$457,'各區加權風險人口'!$C$2:$T$13,13,0)=0,0,VLOOKUP($B$2:$B$457,'依個案研判日_台北市'!$C$2:$T$13,13,0)*'各里加權風險人口'!P316/VLOOKUP($B$2:$B$457,'各區加權風險人口'!$C$2:$T$13,13,0)*5.5)</f>
        <v>1.917682052</v>
      </c>
      <c r="P316" s="5">
        <f>if(VLOOKUP($B$2:$B$457,'各區加權風險人口'!$C$2:$T$13,14,0)=0,0,VLOOKUP($B$2:$B$457,'依個案研判日_台北市'!$C$2:$T$13,14,0)*'各里加權風險人口'!Q316/VLOOKUP($B$2:$B$457,'各區加權風險人口'!$C$2:$T$13,14,0)*5.5)</f>
        <v>3.451827694</v>
      </c>
      <c r="Q316" s="5">
        <f>if(VLOOKUP($B$2:$B$457,'各區加權風險人口'!$C$2:$T$13,15,0)=0,0,VLOOKUP($B$2:$B$457,'依個案研判日_台北市'!$C$2:$T$13,15,0)*'各里加權風險人口'!R316/VLOOKUP($B$2:$B$457,'各區加權風險人口'!$C$2:$T$13,15,0)*5.5)</f>
        <v>1.534145642</v>
      </c>
      <c r="R316" s="5">
        <f>if(VLOOKUP($B$2:$B$457,'各區加權風險人口'!$C$2:$T$13,16,0)=0,0,VLOOKUP($B$2:$B$457,'依個案研判日_台北市'!$C$2:$T$13,16,0)*'各里加權風險人口'!S316/VLOOKUP($B$2:$B$457,'各區加權風險人口'!$C$2:$T$13,16,0)*5.5)</f>
        <v>3.451827694</v>
      </c>
      <c r="S316" s="5">
        <f>if(VLOOKUP($B$2:$B$457,'各區加權風險人口'!$C$2:$T$13,17,0)=0,0,VLOOKUP($B$2:$B$457,'依個案研判日_台北市'!$C$2:$T$13,17,0)*'各里加權風險人口'!T316/VLOOKUP($B$2:$B$457,'各區加權風險人口'!$C$2:$T$13,17,0)*5.5)</f>
        <v>1.917682052</v>
      </c>
      <c r="T316" s="5">
        <f>if(VLOOKUP($B$2:$B$457,'各區加權風險人口'!$C$2:$T$13,18,0)=0,0,VLOOKUP($B$2:$B$457,'依個案研判日_台北市'!$C$2:$T$13,18,0)*'各里加權風險人口'!U316/VLOOKUP($B$2:$B$457,'各區加權風險人口'!$C$2:$T$13,18,0)*5.5)</f>
        <v>0.7670728208</v>
      </c>
    </row>
    <row r="317">
      <c r="A317" s="3">
        <v>6.3000090012E10</v>
      </c>
      <c r="B317" s="4" t="s">
        <v>315</v>
      </c>
      <c r="C317" s="4" t="s">
        <v>327</v>
      </c>
      <c r="D317" s="5">
        <f>if(VLOOKUP($B$2:$B$457,'各區加權風險人口'!$C$2:$T$13,2,0)=0,0,VLOOKUP($B$2:$B$457,'依個案研判日_台北市'!$C$2:$T$13,2,0)*'各里加權風險人口'!E317/VLOOKUP($B$2:$B$457,'各區加權風險人口'!$C$2:$T$13,2,0)*5.5)</f>
        <v>0</v>
      </c>
      <c r="E317" s="5">
        <f>if(VLOOKUP($B$2:$B$457,'各區加權風險人口'!$C$2:$T$13,3,0)=0,0,VLOOKUP($B$2:$B$457,'依個案研判日_台北市'!$C$2:$T$13,3,0)*'各里加權風險人口'!F317/VLOOKUP($B$2:$B$457,'各區加權風險人口'!$C$2:$T$13,3,0)*5.5)</f>
        <v>0.7839338934</v>
      </c>
      <c r="F317" s="5">
        <f>if(VLOOKUP($B$2:$B$457,'各區加權風險人口'!$C$2:$T$13,4,0)=0,0,VLOOKUP($B$2:$B$457,'依個案研判日_台北市'!$C$2:$T$13,4,0)*'各里加權風險人口'!G317/VLOOKUP($B$2:$B$457,'各區加權風險人口'!$C$2:$T$13,4,0)*5.5)</f>
        <v>0.9799173667</v>
      </c>
      <c r="G317" s="5">
        <f>if(VLOOKUP($B$2:$B$457,'各區加權風險人口'!$C$2:$T$13,5,0)=0,0,VLOOKUP($B$2:$B$457,'依個案研判日_台北市'!$C$2:$T$13,5,0)*'各里加權風險人口'!H317/VLOOKUP($B$2:$B$457,'各區加權風險人口'!$C$2:$T$13,5,0)*5.5)</f>
        <v>0</v>
      </c>
      <c r="H317" s="5">
        <f>if(VLOOKUP($B$2:$B$457,'各區加權風險人口'!$C$2:$T$13,6,0)=0,0,VLOOKUP($B$2:$B$457,'依個案研判日_台北市'!$C$2:$T$13,6,0)*'各里加權風險人口'!I317/VLOOKUP($B$2:$B$457,'各區加權風險人口'!$C$2:$T$13,6,0)*5.5)</f>
        <v>0.58795042</v>
      </c>
      <c r="I317" s="5">
        <f>if(VLOOKUP($B$2:$B$457,'各區加權風險人口'!$C$2:$T$13,7,0)=0,0,VLOOKUP($B$2:$B$457,'依個案研判日_台北市'!$C$2:$T$13,7,0)*'各里加權風險人口'!J317/VLOOKUP($B$2:$B$457,'各區加權風險人口'!$C$2:$T$13,7,0)*5.5)</f>
        <v>0.7839338934</v>
      </c>
      <c r="J317" s="5">
        <f>if(VLOOKUP($B$2:$B$457,'各區加權風險人口'!$C$2:$T$13,8,0)=0,0,VLOOKUP($B$2:$B$457,'依個案研判日_台北市'!$C$2:$T$13,8,0)*'各里加權風險人口'!K317/VLOOKUP($B$2:$B$457,'各區加權風險人口'!$C$2:$T$13,8,0)*5.5)</f>
        <v>0.7839338934</v>
      </c>
      <c r="K317" s="5">
        <f>if(VLOOKUP($B$2:$B$457,'各區加權風險人口'!$C$2:$T$13,9,0)=0,0,VLOOKUP($B$2:$B$457,'依個案研判日_台北市'!$C$2:$T$13,9,0)*'各里加權風險人口'!L317/VLOOKUP($B$2:$B$457,'各區加權風險人口'!$C$2:$T$13,9,0)*5.5)</f>
        <v>0.3919669467</v>
      </c>
      <c r="L317" s="5">
        <f>if(VLOOKUP($B$2:$B$457,'各區加權風險人口'!$C$2:$T$13,10,0)=0,0,VLOOKUP($B$2:$B$457,'依個案研判日_台北市'!$C$2:$T$13,10,0)*'各里加權風險人口'!M317/VLOOKUP($B$2:$B$457,'各區加權風險人口'!$C$2:$T$13,10,0)*5.5)</f>
        <v>1.371884313</v>
      </c>
      <c r="M317" s="5">
        <f>if(VLOOKUP($B$2:$B$457,'各區加權風險人口'!$C$2:$T$13,11,0)=0,0,VLOOKUP($B$2:$B$457,'依個案研判日_台北市'!$C$2:$T$13,11,0)*'各里加權風險人口'!N317/VLOOKUP($B$2:$B$457,'各區加權風險人口'!$C$2:$T$13,11,0)*5.5)</f>
        <v>0.9799173667</v>
      </c>
      <c r="N317" s="5">
        <f>if(VLOOKUP($B$2:$B$457,'各區加權風險人口'!$C$2:$T$13,12,0)=0,0,VLOOKUP($B$2:$B$457,'依個案研判日_台北市'!$C$2:$T$13,12,0)*'各里加權風險人口'!O317/VLOOKUP($B$2:$B$457,'各區加權風險人口'!$C$2:$T$13,12,0)*5.5)</f>
        <v>1.371884313</v>
      </c>
      <c r="O317" s="5">
        <f>if(VLOOKUP($B$2:$B$457,'各區加權風險人口'!$C$2:$T$13,13,0)=0,0,VLOOKUP($B$2:$B$457,'依個案研判日_台北市'!$C$2:$T$13,13,0)*'各里加權風險人口'!P317/VLOOKUP($B$2:$B$457,'各區加權風險人口'!$C$2:$T$13,13,0)*5.5)</f>
        <v>0.9799173667</v>
      </c>
      <c r="P317" s="5">
        <f>if(VLOOKUP($B$2:$B$457,'各區加權風險人口'!$C$2:$T$13,14,0)=0,0,VLOOKUP($B$2:$B$457,'依個案研判日_台北市'!$C$2:$T$13,14,0)*'各里加權風險人口'!Q317/VLOOKUP($B$2:$B$457,'各區加權風險人口'!$C$2:$T$13,14,0)*5.5)</f>
        <v>1.76385126</v>
      </c>
      <c r="Q317" s="5">
        <f>if(VLOOKUP($B$2:$B$457,'各區加權風險人口'!$C$2:$T$13,15,0)=0,0,VLOOKUP($B$2:$B$457,'依個案研判日_台北市'!$C$2:$T$13,15,0)*'各里加權風險人口'!R317/VLOOKUP($B$2:$B$457,'各區加權風險人口'!$C$2:$T$13,15,0)*5.5)</f>
        <v>0.7839338934</v>
      </c>
      <c r="R317" s="5">
        <f>if(VLOOKUP($B$2:$B$457,'各區加權風險人口'!$C$2:$T$13,16,0)=0,0,VLOOKUP($B$2:$B$457,'依個案研判日_台北市'!$C$2:$T$13,16,0)*'各里加權風險人口'!S317/VLOOKUP($B$2:$B$457,'各區加權風險人口'!$C$2:$T$13,16,0)*5.5)</f>
        <v>1.76385126</v>
      </c>
      <c r="S317" s="5">
        <f>if(VLOOKUP($B$2:$B$457,'各區加權風險人口'!$C$2:$T$13,17,0)=0,0,VLOOKUP($B$2:$B$457,'依個案研判日_台北市'!$C$2:$T$13,17,0)*'各里加權風險人口'!T317/VLOOKUP($B$2:$B$457,'各區加權風險人口'!$C$2:$T$13,17,0)*5.5)</f>
        <v>0.9799173667</v>
      </c>
      <c r="T317" s="5">
        <f>if(VLOOKUP($B$2:$B$457,'各區加權風險人口'!$C$2:$T$13,18,0)=0,0,VLOOKUP($B$2:$B$457,'依個案研判日_台北市'!$C$2:$T$13,18,0)*'各里加權風險人口'!U317/VLOOKUP($B$2:$B$457,'各區加權風險人口'!$C$2:$T$13,18,0)*5.5)</f>
        <v>0.3919669467</v>
      </c>
    </row>
    <row r="318">
      <c r="A318" s="3">
        <v>6.3000090013E10</v>
      </c>
      <c r="B318" s="4" t="s">
        <v>315</v>
      </c>
      <c r="C318" s="4" t="s">
        <v>328</v>
      </c>
      <c r="D318" s="5">
        <f>if(VLOOKUP($B$2:$B$457,'各區加權風險人口'!$C$2:$T$13,2,0)=0,0,VLOOKUP($B$2:$B$457,'依個案研判日_台北市'!$C$2:$T$13,2,0)*'各里加權風險人口'!E318/VLOOKUP($B$2:$B$457,'各區加權風險人口'!$C$2:$T$13,2,0)*5.5)</f>
        <v>0</v>
      </c>
      <c r="E318" s="5">
        <f>if(VLOOKUP($B$2:$B$457,'各區加權風險人口'!$C$2:$T$13,3,0)=0,0,VLOOKUP($B$2:$B$457,'依個案研判日_台北市'!$C$2:$T$13,3,0)*'各里加權風險人口'!F318/VLOOKUP($B$2:$B$457,'各區加權風險人口'!$C$2:$T$13,3,0)*5.5)</f>
        <v>0.8686683649</v>
      </c>
      <c r="F318" s="5">
        <f>if(VLOOKUP($B$2:$B$457,'各區加權風險人口'!$C$2:$T$13,4,0)=0,0,VLOOKUP($B$2:$B$457,'依個案研判日_台北市'!$C$2:$T$13,4,0)*'各里加權風險人口'!G318/VLOOKUP($B$2:$B$457,'各區加權風險人口'!$C$2:$T$13,4,0)*5.5)</f>
        <v>1.085835456</v>
      </c>
      <c r="G318" s="5">
        <f>if(VLOOKUP($B$2:$B$457,'各區加權風險人口'!$C$2:$T$13,5,0)=0,0,VLOOKUP($B$2:$B$457,'依個案研判日_台北市'!$C$2:$T$13,5,0)*'各里加權風險人口'!H318/VLOOKUP($B$2:$B$457,'各區加權風險人口'!$C$2:$T$13,5,0)*5.5)</f>
        <v>0</v>
      </c>
      <c r="H318" s="5">
        <f>if(VLOOKUP($B$2:$B$457,'各區加權風險人口'!$C$2:$T$13,6,0)=0,0,VLOOKUP($B$2:$B$457,'依個案研判日_台北市'!$C$2:$T$13,6,0)*'各里加權風險人口'!I318/VLOOKUP($B$2:$B$457,'各區加權風險人口'!$C$2:$T$13,6,0)*5.5)</f>
        <v>0.6515012737</v>
      </c>
      <c r="I318" s="5">
        <f>if(VLOOKUP($B$2:$B$457,'各區加權風險人口'!$C$2:$T$13,7,0)=0,0,VLOOKUP($B$2:$B$457,'依個案研判日_台北市'!$C$2:$T$13,7,0)*'各里加權風險人口'!J318/VLOOKUP($B$2:$B$457,'各區加權風險人口'!$C$2:$T$13,7,0)*5.5)</f>
        <v>0.8686683649</v>
      </c>
      <c r="J318" s="5">
        <f>if(VLOOKUP($B$2:$B$457,'各區加權風險人口'!$C$2:$T$13,8,0)=0,0,VLOOKUP($B$2:$B$457,'依個案研判日_台北市'!$C$2:$T$13,8,0)*'各里加權風險人口'!K318/VLOOKUP($B$2:$B$457,'各區加權風險人口'!$C$2:$T$13,8,0)*5.5)</f>
        <v>0.8686683649</v>
      </c>
      <c r="K318" s="5">
        <f>if(VLOOKUP($B$2:$B$457,'各區加權風險人口'!$C$2:$T$13,9,0)=0,0,VLOOKUP($B$2:$B$457,'依個案研判日_台北市'!$C$2:$T$13,9,0)*'各里加權風險人口'!L318/VLOOKUP($B$2:$B$457,'各區加權風險人口'!$C$2:$T$13,9,0)*5.5)</f>
        <v>0.4343341825</v>
      </c>
      <c r="L318" s="5">
        <f>if(VLOOKUP($B$2:$B$457,'各區加權風險人口'!$C$2:$T$13,10,0)=0,0,VLOOKUP($B$2:$B$457,'依個案研判日_台北市'!$C$2:$T$13,10,0)*'各里加權風險人口'!M318/VLOOKUP($B$2:$B$457,'各區加權風險人口'!$C$2:$T$13,10,0)*5.5)</f>
        <v>1.520169639</v>
      </c>
      <c r="M318" s="5">
        <f>if(VLOOKUP($B$2:$B$457,'各區加權風險人口'!$C$2:$T$13,11,0)=0,0,VLOOKUP($B$2:$B$457,'依個案研判日_台北市'!$C$2:$T$13,11,0)*'各里加權風險人口'!N318/VLOOKUP($B$2:$B$457,'各區加權風險人口'!$C$2:$T$13,11,0)*5.5)</f>
        <v>1.085835456</v>
      </c>
      <c r="N318" s="5">
        <f>if(VLOOKUP($B$2:$B$457,'各區加權風險人口'!$C$2:$T$13,12,0)=0,0,VLOOKUP($B$2:$B$457,'依個案研判日_台北市'!$C$2:$T$13,12,0)*'各里加權風險人口'!O318/VLOOKUP($B$2:$B$457,'各區加權風險人口'!$C$2:$T$13,12,0)*5.5)</f>
        <v>1.520169639</v>
      </c>
      <c r="O318" s="5">
        <f>if(VLOOKUP($B$2:$B$457,'各區加權風險人口'!$C$2:$T$13,13,0)=0,0,VLOOKUP($B$2:$B$457,'依個案研判日_台北市'!$C$2:$T$13,13,0)*'各里加權風險人口'!P318/VLOOKUP($B$2:$B$457,'各區加權風險人口'!$C$2:$T$13,13,0)*5.5)</f>
        <v>1.085835456</v>
      </c>
      <c r="P318" s="5">
        <f>if(VLOOKUP($B$2:$B$457,'各區加權風險人口'!$C$2:$T$13,14,0)=0,0,VLOOKUP($B$2:$B$457,'依個案研判日_台北市'!$C$2:$T$13,14,0)*'各里加權風險人口'!Q318/VLOOKUP($B$2:$B$457,'各區加權風險人口'!$C$2:$T$13,14,0)*5.5)</f>
        <v>1.954503821</v>
      </c>
      <c r="Q318" s="5">
        <f>if(VLOOKUP($B$2:$B$457,'各區加權風險人口'!$C$2:$T$13,15,0)=0,0,VLOOKUP($B$2:$B$457,'依個案研判日_台北市'!$C$2:$T$13,15,0)*'各里加權風險人口'!R318/VLOOKUP($B$2:$B$457,'各區加權風險人口'!$C$2:$T$13,15,0)*5.5)</f>
        <v>0.8686683649</v>
      </c>
      <c r="R318" s="5">
        <f>if(VLOOKUP($B$2:$B$457,'各區加權風險人口'!$C$2:$T$13,16,0)=0,0,VLOOKUP($B$2:$B$457,'依個案研判日_台北市'!$C$2:$T$13,16,0)*'各里加權風險人口'!S318/VLOOKUP($B$2:$B$457,'各區加權風險人口'!$C$2:$T$13,16,0)*5.5)</f>
        <v>1.954503821</v>
      </c>
      <c r="S318" s="5">
        <f>if(VLOOKUP($B$2:$B$457,'各區加權風險人口'!$C$2:$T$13,17,0)=0,0,VLOOKUP($B$2:$B$457,'依個案研判日_台北市'!$C$2:$T$13,17,0)*'各里加權風險人口'!T318/VLOOKUP($B$2:$B$457,'各區加權風險人口'!$C$2:$T$13,17,0)*5.5)</f>
        <v>1.085835456</v>
      </c>
      <c r="T318" s="5">
        <f>if(VLOOKUP($B$2:$B$457,'各區加權風險人口'!$C$2:$T$13,18,0)=0,0,VLOOKUP($B$2:$B$457,'依個案研判日_台北市'!$C$2:$T$13,18,0)*'各里加權風險人口'!U318/VLOOKUP($B$2:$B$457,'各區加權風險人口'!$C$2:$T$13,18,0)*5.5)</f>
        <v>0.4343341825</v>
      </c>
    </row>
    <row r="319">
      <c r="A319" s="3">
        <v>6.3000090014E10</v>
      </c>
      <c r="B319" s="4" t="s">
        <v>315</v>
      </c>
      <c r="C319" s="4" t="s">
        <v>329</v>
      </c>
      <c r="D319" s="5">
        <f>if(VLOOKUP($B$2:$B$457,'各區加權風險人口'!$C$2:$T$13,2,0)=0,0,VLOOKUP($B$2:$B$457,'依個案研判日_台北市'!$C$2:$T$13,2,0)*'各里加權風險人口'!E319/VLOOKUP($B$2:$B$457,'各區加權風險人口'!$C$2:$T$13,2,0)*5.5)</f>
        <v>0</v>
      </c>
      <c r="E319" s="5">
        <f>if(VLOOKUP($B$2:$B$457,'各區加權風險人口'!$C$2:$T$13,3,0)=0,0,VLOOKUP($B$2:$B$457,'依個案研判日_台北市'!$C$2:$T$13,3,0)*'各里加權風險人口'!F319/VLOOKUP($B$2:$B$457,'各區加權風險人口'!$C$2:$T$13,3,0)*5.5)</f>
        <v>0.9561903057</v>
      </c>
      <c r="F319" s="5">
        <f>if(VLOOKUP($B$2:$B$457,'各區加權風險人口'!$C$2:$T$13,4,0)=0,0,VLOOKUP($B$2:$B$457,'依個案研判日_台北市'!$C$2:$T$13,4,0)*'各里加權風險人口'!G319/VLOOKUP($B$2:$B$457,'各區加權風險人口'!$C$2:$T$13,4,0)*5.5)</f>
        <v>1.195237882</v>
      </c>
      <c r="G319" s="5">
        <f>if(VLOOKUP($B$2:$B$457,'各區加權風險人口'!$C$2:$T$13,5,0)=0,0,VLOOKUP($B$2:$B$457,'依個案研判日_台北市'!$C$2:$T$13,5,0)*'各里加權風險人口'!H319/VLOOKUP($B$2:$B$457,'各區加權風險人口'!$C$2:$T$13,5,0)*5.5)</f>
        <v>0</v>
      </c>
      <c r="H319" s="5">
        <f>if(VLOOKUP($B$2:$B$457,'各區加權風險人口'!$C$2:$T$13,6,0)=0,0,VLOOKUP($B$2:$B$457,'依個案研判日_台北市'!$C$2:$T$13,6,0)*'各里加權風險人口'!I319/VLOOKUP($B$2:$B$457,'各區加權風險人口'!$C$2:$T$13,6,0)*5.5)</f>
        <v>0.7171427293</v>
      </c>
      <c r="I319" s="5">
        <f>if(VLOOKUP($B$2:$B$457,'各區加權風險人口'!$C$2:$T$13,7,0)=0,0,VLOOKUP($B$2:$B$457,'依個案研判日_台北市'!$C$2:$T$13,7,0)*'各里加權風險人口'!J319/VLOOKUP($B$2:$B$457,'各區加權風險人口'!$C$2:$T$13,7,0)*5.5)</f>
        <v>0.9561903057</v>
      </c>
      <c r="J319" s="5">
        <f>if(VLOOKUP($B$2:$B$457,'各區加權風險人口'!$C$2:$T$13,8,0)=0,0,VLOOKUP($B$2:$B$457,'依個案研判日_台北市'!$C$2:$T$13,8,0)*'各里加權風險人口'!K319/VLOOKUP($B$2:$B$457,'各區加權風險人口'!$C$2:$T$13,8,0)*5.5)</f>
        <v>0.9561903057</v>
      </c>
      <c r="K319" s="5">
        <f>if(VLOOKUP($B$2:$B$457,'各區加權風險人口'!$C$2:$T$13,9,0)=0,0,VLOOKUP($B$2:$B$457,'依個案研判日_台北市'!$C$2:$T$13,9,0)*'各里加權風險人口'!L319/VLOOKUP($B$2:$B$457,'各區加權風險人口'!$C$2:$T$13,9,0)*5.5)</f>
        <v>0.4780951528</v>
      </c>
      <c r="L319" s="5">
        <f>if(VLOOKUP($B$2:$B$457,'各區加權風險人口'!$C$2:$T$13,10,0)=0,0,VLOOKUP($B$2:$B$457,'依個案研判日_台北市'!$C$2:$T$13,10,0)*'各里加權風險人口'!M319/VLOOKUP($B$2:$B$457,'各區加權風險人口'!$C$2:$T$13,10,0)*5.5)</f>
        <v>1.673333035</v>
      </c>
      <c r="M319" s="5">
        <f>if(VLOOKUP($B$2:$B$457,'各區加權風險人口'!$C$2:$T$13,11,0)=0,0,VLOOKUP($B$2:$B$457,'依個案研判日_台北市'!$C$2:$T$13,11,0)*'各里加權風險人口'!N319/VLOOKUP($B$2:$B$457,'各區加權風險人口'!$C$2:$T$13,11,0)*5.5)</f>
        <v>1.195237882</v>
      </c>
      <c r="N319" s="5">
        <f>if(VLOOKUP($B$2:$B$457,'各區加權風險人口'!$C$2:$T$13,12,0)=0,0,VLOOKUP($B$2:$B$457,'依個案研判日_台北市'!$C$2:$T$13,12,0)*'各里加權風險人口'!O319/VLOOKUP($B$2:$B$457,'各區加權風險人口'!$C$2:$T$13,12,0)*5.5)</f>
        <v>1.673333035</v>
      </c>
      <c r="O319" s="5">
        <f>if(VLOOKUP($B$2:$B$457,'各區加權風險人口'!$C$2:$T$13,13,0)=0,0,VLOOKUP($B$2:$B$457,'依個案研判日_台北市'!$C$2:$T$13,13,0)*'各里加權風險人口'!P319/VLOOKUP($B$2:$B$457,'各區加權風險人口'!$C$2:$T$13,13,0)*5.5)</f>
        <v>1.195237882</v>
      </c>
      <c r="P319" s="5">
        <f>if(VLOOKUP($B$2:$B$457,'各區加權風險人口'!$C$2:$T$13,14,0)=0,0,VLOOKUP($B$2:$B$457,'依個案研判日_台北市'!$C$2:$T$13,14,0)*'各里加權風險人口'!Q319/VLOOKUP($B$2:$B$457,'各區加權風險人口'!$C$2:$T$13,14,0)*5.5)</f>
        <v>2.151428188</v>
      </c>
      <c r="Q319" s="5">
        <f>if(VLOOKUP($B$2:$B$457,'各區加權風險人口'!$C$2:$T$13,15,0)=0,0,VLOOKUP($B$2:$B$457,'依個案研判日_台北市'!$C$2:$T$13,15,0)*'各里加權風險人口'!R319/VLOOKUP($B$2:$B$457,'各區加權風險人口'!$C$2:$T$13,15,0)*5.5)</f>
        <v>0.9561903057</v>
      </c>
      <c r="R319" s="5">
        <f>if(VLOOKUP($B$2:$B$457,'各區加權風險人口'!$C$2:$T$13,16,0)=0,0,VLOOKUP($B$2:$B$457,'依個案研判日_台北市'!$C$2:$T$13,16,0)*'各里加權風險人口'!S319/VLOOKUP($B$2:$B$457,'各區加權風險人口'!$C$2:$T$13,16,0)*5.5)</f>
        <v>2.151428188</v>
      </c>
      <c r="S319" s="5">
        <f>if(VLOOKUP($B$2:$B$457,'各區加權風險人口'!$C$2:$T$13,17,0)=0,0,VLOOKUP($B$2:$B$457,'依個案研判日_台北市'!$C$2:$T$13,17,0)*'各里加權風險人口'!T319/VLOOKUP($B$2:$B$457,'各區加權風險人口'!$C$2:$T$13,17,0)*5.5)</f>
        <v>1.195237882</v>
      </c>
      <c r="T319" s="5">
        <f>if(VLOOKUP($B$2:$B$457,'各區加權風險人口'!$C$2:$T$13,18,0)=0,0,VLOOKUP($B$2:$B$457,'依個案研判日_台北市'!$C$2:$T$13,18,0)*'各里加權風險人口'!U319/VLOOKUP($B$2:$B$457,'各區加權風險人口'!$C$2:$T$13,18,0)*5.5)</f>
        <v>0.4780951528</v>
      </c>
    </row>
    <row r="320">
      <c r="A320" s="3">
        <v>6.3000090015E10</v>
      </c>
      <c r="B320" s="4" t="s">
        <v>315</v>
      </c>
      <c r="C320" s="4" t="s">
        <v>330</v>
      </c>
      <c r="D320" s="5">
        <f>if(VLOOKUP($B$2:$B$457,'各區加權風險人口'!$C$2:$T$13,2,0)=0,0,VLOOKUP($B$2:$B$457,'依個案研判日_台北市'!$C$2:$T$13,2,0)*'各里加權風險人口'!E320/VLOOKUP($B$2:$B$457,'各區加權風險人口'!$C$2:$T$13,2,0)*5.5)</f>
        <v>0</v>
      </c>
      <c r="E320" s="5">
        <f>if(VLOOKUP($B$2:$B$457,'各區加權風險人口'!$C$2:$T$13,3,0)=0,0,VLOOKUP($B$2:$B$457,'依個案研判日_台北市'!$C$2:$T$13,3,0)*'各里加權風險人口'!F320/VLOOKUP($B$2:$B$457,'各區加權風險人口'!$C$2:$T$13,3,0)*5.5)</f>
        <v>0.9536064215</v>
      </c>
      <c r="F320" s="5">
        <f>if(VLOOKUP($B$2:$B$457,'各區加權風險人口'!$C$2:$T$13,4,0)=0,0,VLOOKUP($B$2:$B$457,'依個案研判日_台北市'!$C$2:$T$13,4,0)*'各里加權風險人口'!G320/VLOOKUP($B$2:$B$457,'各區加權風險人口'!$C$2:$T$13,4,0)*5.5)</f>
        <v>1.192008027</v>
      </c>
      <c r="G320" s="5">
        <f>if(VLOOKUP($B$2:$B$457,'各區加權風險人口'!$C$2:$T$13,5,0)=0,0,VLOOKUP($B$2:$B$457,'依個案研判日_台北市'!$C$2:$T$13,5,0)*'各里加權風險人口'!H320/VLOOKUP($B$2:$B$457,'各區加權風險人口'!$C$2:$T$13,5,0)*5.5)</f>
        <v>0</v>
      </c>
      <c r="H320" s="5">
        <f>if(VLOOKUP($B$2:$B$457,'各區加權風險人口'!$C$2:$T$13,6,0)=0,0,VLOOKUP($B$2:$B$457,'依個案研判日_台北市'!$C$2:$T$13,6,0)*'各里加權風險人口'!I320/VLOOKUP($B$2:$B$457,'各區加權風險人口'!$C$2:$T$13,6,0)*5.5)</f>
        <v>0.7152048161</v>
      </c>
      <c r="I320" s="5">
        <f>if(VLOOKUP($B$2:$B$457,'各區加權風險人口'!$C$2:$T$13,7,0)=0,0,VLOOKUP($B$2:$B$457,'依個案研判日_台北市'!$C$2:$T$13,7,0)*'各里加權風險人口'!J320/VLOOKUP($B$2:$B$457,'各區加權風險人口'!$C$2:$T$13,7,0)*5.5)</f>
        <v>0.9536064215</v>
      </c>
      <c r="J320" s="5">
        <f>if(VLOOKUP($B$2:$B$457,'各區加權風險人口'!$C$2:$T$13,8,0)=0,0,VLOOKUP($B$2:$B$457,'依個案研判日_台北市'!$C$2:$T$13,8,0)*'各里加權風險人口'!K320/VLOOKUP($B$2:$B$457,'各區加權風險人口'!$C$2:$T$13,8,0)*5.5)</f>
        <v>0.9536064215</v>
      </c>
      <c r="K320" s="5">
        <f>if(VLOOKUP($B$2:$B$457,'各區加權風險人口'!$C$2:$T$13,9,0)=0,0,VLOOKUP($B$2:$B$457,'依個案研判日_台北市'!$C$2:$T$13,9,0)*'各里加權風險人口'!L320/VLOOKUP($B$2:$B$457,'各區加權風險人口'!$C$2:$T$13,9,0)*5.5)</f>
        <v>0.4768032107</v>
      </c>
      <c r="L320" s="5">
        <f>if(VLOOKUP($B$2:$B$457,'各區加權風險人口'!$C$2:$T$13,10,0)=0,0,VLOOKUP($B$2:$B$457,'依個案研判日_台北市'!$C$2:$T$13,10,0)*'各里加權風險人口'!M320/VLOOKUP($B$2:$B$457,'各區加權風險人口'!$C$2:$T$13,10,0)*5.5)</f>
        <v>1.668811238</v>
      </c>
      <c r="M320" s="5">
        <f>if(VLOOKUP($B$2:$B$457,'各區加權風險人口'!$C$2:$T$13,11,0)=0,0,VLOOKUP($B$2:$B$457,'依個案研判日_台北市'!$C$2:$T$13,11,0)*'各里加權風險人口'!N320/VLOOKUP($B$2:$B$457,'各區加權風險人口'!$C$2:$T$13,11,0)*5.5)</f>
        <v>1.192008027</v>
      </c>
      <c r="N320" s="5">
        <f>if(VLOOKUP($B$2:$B$457,'各區加權風險人口'!$C$2:$T$13,12,0)=0,0,VLOOKUP($B$2:$B$457,'依個案研判日_台北市'!$C$2:$T$13,12,0)*'各里加權風險人口'!O320/VLOOKUP($B$2:$B$457,'各區加權風險人口'!$C$2:$T$13,12,0)*5.5)</f>
        <v>1.668811238</v>
      </c>
      <c r="O320" s="5">
        <f>if(VLOOKUP($B$2:$B$457,'各區加權風險人口'!$C$2:$T$13,13,0)=0,0,VLOOKUP($B$2:$B$457,'依個案研判日_台北市'!$C$2:$T$13,13,0)*'各里加權風險人口'!P320/VLOOKUP($B$2:$B$457,'各區加權風險人口'!$C$2:$T$13,13,0)*5.5)</f>
        <v>1.192008027</v>
      </c>
      <c r="P320" s="5">
        <f>if(VLOOKUP($B$2:$B$457,'各區加權風險人口'!$C$2:$T$13,14,0)=0,0,VLOOKUP($B$2:$B$457,'依個案研判日_台北市'!$C$2:$T$13,14,0)*'各里加權風險人口'!Q320/VLOOKUP($B$2:$B$457,'各區加權風險人口'!$C$2:$T$13,14,0)*5.5)</f>
        <v>2.145614448</v>
      </c>
      <c r="Q320" s="5">
        <f>if(VLOOKUP($B$2:$B$457,'各區加權風險人口'!$C$2:$T$13,15,0)=0,0,VLOOKUP($B$2:$B$457,'依個案研判日_台北市'!$C$2:$T$13,15,0)*'各里加權風險人口'!R320/VLOOKUP($B$2:$B$457,'各區加權風險人口'!$C$2:$T$13,15,0)*5.5)</f>
        <v>0.9536064215</v>
      </c>
      <c r="R320" s="5">
        <f>if(VLOOKUP($B$2:$B$457,'各區加權風險人口'!$C$2:$T$13,16,0)=0,0,VLOOKUP($B$2:$B$457,'依個案研判日_台北市'!$C$2:$T$13,16,0)*'各里加權風險人口'!S320/VLOOKUP($B$2:$B$457,'各區加權風險人口'!$C$2:$T$13,16,0)*5.5)</f>
        <v>2.145614448</v>
      </c>
      <c r="S320" s="5">
        <f>if(VLOOKUP($B$2:$B$457,'各區加權風險人口'!$C$2:$T$13,17,0)=0,0,VLOOKUP($B$2:$B$457,'依個案研判日_台北市'!$C$2:$T$13,17,0)*'各里加權風險人口'!T320/VLOOKUP($B$2:$B$457,'各區加權風險人口'!$C$2:$T$13,17,0)*5.5)</f>
        <v>1.192008027</v>
      </c>
      <c r="T320" s="5">
        <f>if(VLOOKUP($B$2:$B$457,'各區加權風險人口'!$C$2:$T$13,18,0)=0,0,VLOOKUP($B$2:$B$457,'依個案研判日_台北市'!$C$2:$T$13,18,0)*'各里加權風險人口'!U320/VLOOKUP($B$2:$B$457,'各區加權風險人口'!$C$2:$T$13,18,0)*5.5)</f>
        <v>0.4768032107</v>
      </c>
    </row>
    <row r="321">
      <c r="A321" s="3">
        <v>6.3000090016E10</v>
      </c>
      <c r="B321" s="4" t="s">
        <v>315</v>
      </c>
      <c r="C321" s="4" t="s">
        <v>331</v>
      </c>
      <c r="D321" s="5">
        <f>if(VLOOKUP($B$2:$B$457,'各區加權風險人口'!$C$2:$T$13,2,0)=0,0,VLOOKUP($B$2:$B$457,'依個案研判日_台北市'!$C$2:$T$13,2,0)*'各里加權風險人口'!E321/VLOOKUP($B$2:$B$457,'各區加權風險人口'!$C$2:$T$13,2,0)*5.5)</f>
        <v>0</v>
      </c>
      <c r="E321" s="5">
        <f>if(VLOOKUP($B$2:$B$457,'各區加權風險人口'!$C$2:$T$13,3,0)=0,0,VLOOKUP($B$2:$B$457,'依個案研判日_台北市'!$C$2:$T$13,3,0)*'各里加權風險人口'!F321/VLOOKUP($B$2:$B$457,'各區加權風險人口'!$C$2:$T$13,3,0)*5.5)</f>
        <v>1.61838974</v>
      </c>
      <c r="F321" s="5">
        <f>if(VLOOKUP($B$2:$B$457,'各區加權風險人口'!$C$2:$T$13,4,0)=0,0,VLOOKUP($B$2:$B$457,'依個案研判日_台北市'!$C$2:$T$13,4,0)*'各里加權風險人口'!G321/VLOOKUP($B$2:$B$457,'各區加權風險人口'!$C$2:$T$13,4,0)*5.5)</f>
        <v>2.022987175</v>
      </c>
      <c r="G321" s="5">
        <f>if(VLOOKUP($B$2:$B$457,'各區加權風險人口'!$C$2:$T$13,5,0)=0,0,VLOOKUP($B$2:$B$457,'依個案研判日_台北市'!$C$2:$T$13,5,0)*'各里加權風險人口'!H321/VLOOKUP($B$2:$B$457,'各區加權風險人口'!$C$2:$T$13,5,0)*5.5)</f>
        <v>0</v>
      </c>
      <c r="H321" s="5">
        <f>if(VLOOKUP($B$2:$B$457,'各區加權風險人口'!$C$2:$T$13,6,0)=0,0,VLOOKUP($B$2:$B$457,'依個案研判日_台北市'!$C$2:$T$13,6,0)*'各里加權風險人口'!I321/VLOOKUP($B$2:$B$457,'各區加權風險人口'!$C$2:$T$13,6,0)*5.5)</f>
        <v>1.213792305</v>
      </c>
      <c r="I321" s="5">
        <f>if(VLOOKUP($B$2:$B$457,'各區加權風險人口'!$C$2:$T$13,7,0)=0,0,VLOOKUP($B$2:$B$457,'依個案研判日_台北市'!$C$2:$T$13,7,0)*'各里加權風險人口'!J321/VLOOKUP($B$2:$B$457,'各區加權風險人口'!$C$2:$T$13,7,0)*5.5)</f>
        <v>1.61838974</v>
      </c>
      <c r="J321" s="5">
        <f>if(VLOOKUP($B$2:$B$457,'各區加權風險人口'!$C$2:$T$13,8,0)=0,0,VLOOKUP($B$2:$B$457,'依個案研判日_台北市'!$C$2:$T$13,8,0)*'各里加權風險人口'!K321/VLOOKUP($B$2:$B$457,'各區加權風險人口'!$C$2:$T$13,8,0)*5.5)</f>
        <v>1.61838974</v>
      </c>
      <c r="K321" s="5">
        <f>if(VLOOKUP($B$2:$B$457,'各區加權風險人口'!$C$2:$T$13,9,0)=0,0,VLOOKUP($B$2:$B$457,'依個案研判日_台北市'!$C$2:$T$13,9,0)*'各里加權風險人口'!L321/VLOOKUP($B$2:$B$457,'各區加權風險人口'!$C$2:$T$13,9,0)*5.5)</f>
        <v>0.8091948699</v>
      </c>
      <c r="L321" s="5">
        <f>if(VLOOKUP($B$2:$B$457,'各區加權風險人口'!$C$2:$T$13,10,0)=0,0,VLOOKUP($B$2:$B$457,'依個案研判日_台北市'!$C$2:$T$13,10,0)*'各里加權風險人口'!M321/VLOOKUP($B$2:$B$457,'各區加權風險人口'!$C$2:$T$13,10,0)*5.5)</f>
        <v>2.832182045</v>
      </c>
      <c r="M321" s="5">
        <f>if(VLOOKUP($B$2:$B$457,'各區加權風險人口'!$C$2:$T$13,11,0)=0,0,VLOOKUP($B$2:$B$457,'依個案研判日_台北市'!$C$2:$T$13,11,0)*'各里加權風險人口'!N321/VLOOKUP($B$2:$B$457,'各區加權風險人口'!$C$2:$T$13,11,0)*5.5)</f>
        <v>2.022987175</v>
      </c>
      <c r="N321" s="5">
        <f>if(VLOOKUP($B$2:$B$457,'各區加權風險人口'!$C$2:$T$13,12,0)=0,0,VLOOKUP($B$2:$B$457,'依個案研判日_台北市'!$C$2:$T$13,12,0)*'各里加權風險人口'!O321/VLOOKUP($B$2:$B$457,'各區加權風險人口'!$C$2:$T$13,12,0)*5.5)</f>
        <v>2.832182045</v>
      </c>
      <c r="O321" s="5">
        <f>if(VLOOKUP($B$2:$B$457,'各區加權風險人口'!$C$2:$T$13,13,0)=0,0,VLOOKUP($B$2:$B$457,'依個案研判日_台北市'!$C$2:$T$13,13,0)*'各里加權風險人口'!P321/VLOOKUP($B$2:$B$457,'各區加權風險人口'!$C$2:$T$13,13,0)*5.5)</f>
        <v>2.022987175</v>
      </c>
      <c r="P321" s="5">
        <f>if(VLOOKUP($B$2:$B$457,'各區加權風險人口'!$C$2:$T$13,14,0)=0,0,VLOOKUP($B$2:$B$457,'依個案研判日_台北市'!$C$2:$T$13,14,0)*'各里加權風險人口'!Q321/VLOOKUP($B$2:$B$457,'各區加權風險人口'!$C$2:$T$13,14,0)*5.5)</f>
        <v>3.641376915</v>
      </c>
      <c r="Q321" s="5">
        <f>if(VLOOKUP($B$2:$B$457,'各區加權風險人口'!$C$2:$T$13,15,0)=0,0,VLOOKUP($B$2:$B$457,'依個案研判日_台北市'!$C$2:$T$13,15,0)*'各里加權風險人口'!R321/VLOOKUP($B$2:$B$457,'各區加權風險人口'!$C$2:$T$13,15,0)*5.5)</f>
        <v>1.61838974</v>
      </c>
      <c r="R321" s="5">
        <f>if(VLOOKUP($B$2:$B$457,'各區加權風險人口'!$C$2:$T$13,16,0)=0,0,VLOOKUP($B$2:$B$457,'依個案研判日_台北市'!$C$2:$T$13,16,0)*'各里加權風險人口'!S321/VLOOKUP($B$2:$B$457,'各區加權風險人口'!$C$2:$T$13,16,0)*5.5)</f>
        <v>3.641376915</v>
      </c>
      <c r="S321" s="5">
        <f>if(VLOOKUP($B$2:$B$457,'各區加權風險人口'!$C$2:$T$13,17,0)=0,0,VLOOKUP($B$2:$B$457,'依個案研判日_台北市'!$C$2:$T$13,17,0)*'各里加權風險人口'!T321/VLOOKUP($B$2:$B$457,'各區加權風險人口'!$C$2:$T$13,17,0)*5.5)</f>
        <v>2.022987175</v>
      </c>
      <c r="T321" s="5">
        <f>if(VLOOKUP($B$2:$B$457,'各區加權風險人口'!$C$2:$T$13,18,0)=0,0,VLOOKUP($B$2:$B$457,'依個案研判日_台北市'!$C$2:$T$13,18,0)*'各里加權風險人口'!U321/VLOOKUP($B$2:$B$457,'各區加權風險人口'!$C$2:$T$13,18,0)*5.5)</f>
        <v>0.8091948699</v>
      </c>
    </row>
    <row r="322">
      <c r="A322" s="3">
        <v>6.3000090017E10</v>
      </c>
      <c r="B322" s="4" t="s">
        <v>315</v>
      </c>
      <c r="C322" s="4" t="s">
        <v>332</v>
      </c>
      <c r="D322" s="5">
        <f>if(VLOOKUP($B$2:$B$457,'各區加權風險人口'!$C$2:$T$13,2,0)=0,0,VLOOKUP($B$2:$B$457,'依個案研判日_台北市'!$C$2:$T$13,2,0)*'各里加權風險人口'!E322/VLOOKUP($B$2:$B$457,'各區加權風險人口'!$C$2:$T$13,2,0)*5.5)</f>
        <v>0</v>
      </c>
      <c r="E322" s="5">
        <f>if(VLOOKUP($B$2:$B$457,'各區加權風險人口'!$C$2:$T$13,3,0)=0,0,VLOOKUP($B$2:$B$457,'依個案研判日_台北市'!$C$2:$T$13,3,0)*'各里加權風險人口'!F322/VLOOKUP($B$2:$B$457,'各區加權風險人口'!$C$2:$T$13,3,0)*5.5)</f>
        <v>1.932221307</v>
      </c>
      <c r="F322" s="5">
        <f>if(VLOOKUP($B$2:$B$457,'各區加權風險人口'!$C$2:$T$13,4,0)=0,0,VLOOKUP($B$2:$B$457,'依個案研判日_台北市'!$C$2:$T$13,4,0)*'各里加權風險人口'!G322/VLOOKUP($B$2:$B$457,'各區加權風險人口'!$C$2:$T$13,4,0)*5.5)</f>
        <v>2.415276634</v>
      </c>
      <c r="G322" s="5">
        <f>if(VLOOKUP($B$2:$B$457,'各區加權風險人口'!$C$2:$T$13,5,0)=0,0,VLOOKUP($B$2:$B$457,'依個案研判日_台北市'!$C$2:$T$13,5,0)*'各里加權風險人口'!H322/VLOOKUP($B$2:$B$457,'各區加權風險人口'!$C$2:$T$13,5,0)*5.5)</f>
        <v>0</v>
      </c>
      <c r="H322" s="5">
        <f>if(VLOOKUP($B$2:$B$457,'各區加權風險人口'!$C$2:$T$13,6,0)=0,0,VLOOKUP($B$2:$B$457,'依個案研判日_台北市'!$C$2:$T$13,6,0)*'各里加權風險人口'!I322/VLOOKUP($B$2:$B$457,'各區加權風險人口'!$C$2:$T$13,6,0)*5.5)</f>
        <v>1.44916598</v>
      </c>
      <c r="I322" s="5">
        <f>if(VLOOKUP($B$2:$B$457,'各區加權風險人口'!$C$2:$T$13,7,0)=0,0,VLOOKUP($B$2:$B$457,'依個案研判日_台北市'!$C$2:$T$13,7,0)*'各里加權風險人口'!J322/VLOOKUP($B$2:$B$457,'各區加權風險人口'!$C$2:$T$13,7,0)*5.5)</f>
        <v>1.932221307</v>
      </c>
      <c r="J322" s="5">
        <f>if(VLOOKUP($B$2:$B$457,'各區加權風險人口'!$C$2:$T$13,8,0)=0,0,VLOOKUP($B$2:$B$457,'依個案研判日_台北市'!$C$2:$T$13,8,0)*'各里加權風險人口'!K322/VLOOKUP($B$2:$B$457,'各區加權風險人口'!$C$2:$T$13,8,0)*5.5)</f>
        <v>1.932221307</v>
      </c>
      <c r="K322" s="5">
        <f>if(VLOOKUP($B$2:$B$457,'各區加權風險人口'!$C$2:$T$13,9,0)=0,0,VLOOKUP($B$2:$B$457,'依個案研判日_台北市'!$C$2:$T$13,9,0)*'各里加權風險人口'!L322/VLOOKUP($B$2:$B$457,'各區加權風險人口'!$C$2:$T$13,9,0)*5.5)</f>
        <v>0.9661106535</v>
      </c>
      <c r="L322" s="5">
        <f>if(VLOOKUP($B$2:$B$457,'各區加權風險人口'!$C$2:$T$13,10,0)=0,0,VLOOKUP($B$2:$B$457,'依個案研判日_台北市'!$C$2:$T$13,10,0)*'各里加權風險人口'!M322/VLOOKUP($B$2:$B$457,'各區加權風險人口'!$C$2:$T$13,10,0)*5.5)</f>
        <v>3.381387287</v>
      </c>
      <c r="M322" s="5">
        <f>if(VLOOKUP($B$2:$B$457,'各區加權風險人口'!$C$2:$T$13,11,0)=0,0,VLOOKUP($B$2:$B$457,'依個案研判日_台北市'!$C$2:$T$13,11,0)*'各里加權風險人口'!N322/VLOOKUP($B$2:$B$457,'各區加權風險人口'!$C$2:$T$13,11,0)*5.5)</f>
        <v>2.415276634</v>
      </c>
      <c r="N322" s="5">
        <f>if(VLOOKUP($B$2:$B$457,'各區加權風險人口'!$C$2:$T$13,12,0)=0,0,VLOOKUP($B$2:$B$457,'依個案研判日_台北市'!$C$2:$T$13,12,0)*'各里加權風險人口'!O322/VLOOKUP($B$2:$B$457,'各區加權風險人口'!$C$2:$T$13,12,0)*5.5)</f>
        <v>3.381387287</v>
      </c>
      <c r="O322" s="5">
        <f>if(VLOOKUP($B$2:$B$457,'各區加權風險人口'!$C$2:$T$13,13,0)=0,0,VLOOKUP($B$2:$B$457,'依個案研判日_台北市'!$C$2:$T$13,13,0)*'各里加權風險人口'!P322/VLOOKUP($B$2:$B$457,'各區加權風險人口'!$C$2:$T$13,13,0)*5.5)</f>
        <v>2.415276634</v>
      </c>
      <c r="P322" s="5">
        <f>if(VLOOKUP($B$2:$B$457,'各區加權風險人口'!$C$2:$T$13,14,0)=0,0,VLOOKUP($B$2:$B$457,'依個案研判日_台北市'!$C$2:$T$13,14,0)*'各里加權風險人口'!Q322/VLOOKUP($B$2:$B$457,'各區加權風險人口'!$C$2:$T$13,14,0)*5.5)</f>
        <v>4.347497941</v>
      </c>
      <c r="Q322" s="5">
        <f>if(VLOOKUP($B$2:$B$457,'各區加權風險人口'!$C$2:$T$13,15,0)=0,0,VLOOKUP($B$2:$B$457,'依個案研判日_台北市'!$C$2:$T$13,15,0)*'各里加權風險人口'!R322/VLOOKUP($B$2:$B$457,'各區加權風險人口'!$C$2:$T$13,15,0)*5.5)</f>
        <v>1.932221307</v>
      </c>
      <c r="R322" s="5">
        <f>if(VLOOKUP($B$2:$B$457,'各區加權風險人口'!$C$2:$T$13,16,0)=0,0,VLOOKUP($B$2:$B$457,'依個案研判日_台北市'!$C$2:$T$13,16,0)*'各里加權風險人口'!S322/VLOOKUP($B$2:$B$457,'各區加權風險人口'!$C$2:$T$13,16,0)*5.5)</f>
        <v>4.347497941</v>
      </c>
      <c r="S322" s="5">
        <f>if(VLOOKUP($B$2:$B$457,'各區加權風險人口'!$C$2:$T$13,17,0)=0,0,VLOOKUP($B$2:$B$457,'依個案研判日_台北市'!$C$2:$T$13,17,0)*'各里加權風險人口'!T322/VLOOKUP($B$2:$B$457,'各區加權風險人口'!$C$2:$T$13,17,0)*5.5)</f>
        <v>2.415276634</v>
      </c>
      <c r="T322" s="5">
        <f>if(VLOOKUP($B$2:$B$457,'各區加權風險人口'!$C$2:$T$13,18,0)=0,0,VLOOKUP($B$2:$B$457,'依個案研判日_台北市'!$C$2:$T$13,18,0)*'各里加權風險人口'!U322/VLOOKUP($B$2:$B$457,'各區加權風險人口'!$C$2:$T$13,18,0)*5.5)</f>
        <v>0.9661106535</v>
      </c>
    </row>
    <row r="323">
      <c r="A323" s="3">
        <v>6.3000090018E10</v>
      </c>
      <c r="B323" s="4" t="s">
        <v>315</v>
      </c>
      <c r="C323" s="4" t="s">
        <v>333</v>
      </c>
      <c r="D323" s="5">
        <f>if(VLOOKUP($B$2:$B$457,'各區加權風險人口'!$C$2:$T$13,2,0)=0,0,VLOOKUP($B$2:$B$457,'依個案研判日_台北市'!$C$2:$T$13,2,0)*'各里加權風險人口'!E323/VLOOKUP($B$2:$B$457,'各區加權風險人口'!$C$2:$T$13,2,0)*5.5)</f>
        <v>0</v>
      </c>
      <c r="E323" s="5">
        <f>if(VLOOKUP($B$2:$B$457,'各區加權風險人口'!$C$2:$T$13,3,0)=0,0,VLOOKUP($B$2:$B$457,'依個案研判日_台北市'!$C$2:$T$13,3,0)*'各里加權風險人口'!F323/VLOOKUP($B$2:$B$457,'各區加權風險人口'!$C$2:$T$13,3,0)*5.5)</f>
        <v>1.221030964</v>
      </c>
      <c r="F323" s="5">
        <f>if(VLOOKUP($B$2:$B$457,'各區加權風險人口'!$C$2:$T$13,4,0)=0,0,VLOOKUP($B$2:$B$457,'依個案研判日_台北市'!$C$2:$T$13,4,0)*'各里加權風險人口'!G323/VLOOKUP($B$2:$B$457,'各區加權風險人口'!$C$2:$T$13,4,0)*5.5)</f>
        <v>1.526288705</v>
      </c>
      <c r="G323" s="5">
        <f>if(VLOOKUP($B$2:$B$457,'各區加權風險人口'!$C$2:$T$13,5,0)=0,0,VLOOKUP($B$2:$B$457,'依個案研判日_台北市'!$C$2:$T$13,5,0)*'各里加權風險人口'!H323/VLOOKUP($B$2:$B$457,'各區加權風險人口'!$C$2:$T$13,5,0)*5.5)</f>
        <v>0</v>
      </c>
      <c r="H323" s="5">
        <f>if(VLOOKUP($B$2:$B$457,'各區加權風險人口'!$C$2:$T$13,6,0)=0,0,VLOOKUP($B$2:$B$457,'依個案研判日_台北市'!$C$2:$T$13,6,0)*'各里加權風險人口'!I323/VLOOKUP($B$2:$B$457,'各區加權風險人口'!$C$2:$T$13,6,0)*5.5)</f>
        <v>0.9157732228</v>
      </c>
      <c r="I323" s="5">
        <f>if(VLOOKUP($B$2:$B$457,'各區加權風險人口'!$C$2:$T$13,7,0)=0,0,VLOOKUP($B$2:$B$457,'依個案研判日_台北市'!$C$2:$T$13,7,0)*'各里加權風險人口'!J323/VLOOKUP($B$2:$B$457,'各區加權風險人口'!$C$2:$T$13,7,0)*5.5)</f>
        <v>1.221030964</v>
      </c>
      <c r="J323" s="5">
        <f>if(VLOOKUP($B$2:$B$457,'各區加權風險人口'!$C$2:$T$13,8,0)=0,0,VLOOKUP($B$2:$B$457,'依個案研判日_台北市'!$C$2:$T$13,8,0)*'各里加權風險人口'!K323/VLOOKUP($B$2:$B$457,'各區加權風險人口'!$C$2:$T$13,8,0)*5.5)</f>
        <v>1.221030964</v>
      </c>
      <c r="K323" s="5">
        <f>if(VLOOKUP($B$2:$B$457,'各區加權風險人口'!$C$2:$T$13,9,0)=0,0,VLOOKUP($B$2:$B$457,'依個案研判日_台北市'!$C$2:$T$13,9,0)*'各里加權風險人口'!L323/VLOOKUP($B$2:$B$457,'各區加權風險人口'!$C$2:$T$13,9,0)*5.5)</f>
        <v>0.6105154819</v>
      </c>
      <c r="L323" s="5">
        <f>if(VLOOKUP($B$2:$B$457,'各區加權風險人口'!$C$2:$T$13,10,0)=0,0,VLOOKUP($B$2:$B$457,'依個案研判日_台北市'!$C$2:$T$13,10,0)*'各里加權風險人口'!M323/VLOOKUP($B$2:$B$457,'各區加權風險人口'!$C$2:$T$13,10,0)*5.5)</f>
        <v>2.136804187</v>
      </c>
      <c r="M323" s="5">
        <f>if(VLOOKUP($B$2:$B$457,'各區加權風險人口'!$C$2:$T$13,11,0)=0,0,VLOOKUP($B$2:$B$457,'依個案研判日_台北市'!$C$2:$T$13,11,0)*'各里加權風險人口'!N323/VLOOKUP($B$2:$B$457,'各區加權風險人口'!$C$2:$T$13,11,0)*5.5)</f>
        <v>1.526288705</v>
      </c>
      <c r="N323" s="5">
        <f>if(VLOOKUP($B$2:$B$457,'各區加權風險人口'!$C$2:$T$13,12,0)=0,0,VLOOKUP($B$2:$B$457,'依個案研判日_台北市'!$C$2:$T$13,12,0)*'各里加權風險人口'!O323/VLOOKUP($B$2:$B$457,'各區加權風險人口'!$C$2:$T$13,12,0)*5.5)</f>
        <v>2.136804187</v>
      </c>
      <c r="O323" s="5">
        <f>if(VLOOKUP($B$2:$B$457,'各區加權風險人口'!$C$2:$T$13,13,0)=0,0,VLOOKUP($B$2:$B$457,'依個案研判日_台北市'!$C$2:$T$13,13,0)*'各里加權風險人口'!P323/VLOOKUP($B$2:$B$457,'各區加權風險人口'!$C$2:$T$13,13,0)*5.5)</f>
        <v>1.526288705</v>
      </c>
      <c r="P323" s="5">
        <f>if(VLOOKUP($B$2:$B$457,'各區加權風險人口'!$C$2:$T$13,14,0)=0,0,VLOOKUP($B$2:$B$457,'依個案研判日_台北市'!$C$2:$T$13,14,0)*'各里加權風險人口'!Q323/VLOOKUP($B$2:$B$457,'各區加權風險人口'!$C$2:$T$13,14,0)*5.5)</f>
        <v>2.747319668</v>
      </c>
      <c r="Q323" s="5">
        <f>if(VLOOKUP($B$2:$B$457,'各區加權風險人口'!$C$2:$T$13,15,0)=0,0,VLOOKUP($B$2:$B$457,'依個案研判日_台北市'!$C$2:$T$13,15,0)*'各里加權風險人口'!R323/VLOOKUP($B$2:$B$457,'各區加權風險人口'!$C$2:$T$13,15,0)*5.5)</f>
        <v>1.221030964</v>
      </c>
      <c r="R323" s="5">
        <f>if(VLOOKUP($B$2:$B$457,'各區加權風險人口'!$C$2:$T$13,16,0)=0,0,VLOOKUP($B$2:$B$457,'依個案研判日_台北市'!$C$2:$T$13,16,0)*'各里加權風險人口'!S323/VLOOKUP($B$2:$B$457,'各區加權風險人口'!$C$2:$T$13,16,0)*5.5)</f>
        <v>2.747319668</v>
      </c>
      <c r="S323" s="5">
        <f>if(VLOOKUP($B$2:$B$457,'各區加權風險人口'!$C$2:$T$13,17,0)=0,0,VLOOKUP($B$2:$B$457,'依個案研判日_台北市'!$C$2:$T$13,17,0)*'各里加權風險人口'!T323/VLOOKUP($B$2:$B$457,'各區加權風險人口'!$C$2:$T$13,17,0)*5.5)</f>
        <v>1.526288705</v>
      </c>
      <c r="T323" s="5">
        <f>if(VLOOKUP($B$2:$B$457,'各區加權風險人口'!$C$2:$T$13,18,0)=0,0,VLOOKUP($B$2:$B$457,'依個案研判日_台北市'!$C$2:$T$13,18,0)*'各里加權風險人口'!U323/VLOOKUP($B$2:$B$457,'各區加權風險人口'!$C$2:$T$13,18,0)*5.5)</f>
        <v>0.6105154819</v>
      </c>
    </row>
    <row r="324">
      <c r="A324" s="3">
        <v>6.3000090019E10</v>
      </c>
      <c r="B324" s="4" t="s">
        <v>315</v>
      </c>
      <c r="C324" s="4" t="s">
        <v>334</v>
      </c>
      <c r="D324" s="5">
        <f>if(VLOOKUP($B$2:$B$457,'各區加權風險人口'!$C$2:$T$13,2,0)=0,0,VLOOKUP($B$2:$B$457,'依個案研判日_台北市'!$C$2:$T$13,2,0)*'各里加權風險人口'!E324/VLOOKUP($B$2:$B$457,'各區加權風險人口'!$C$2:$T$13,2,0)*5.5)</f>
        <v>0</v>
      </c>
      <c r="E324" s="5">
        <f>if(VLOOKUP($B$2:$B$457,'各區加權風險人口'!$C$2:$T$13,3,0)=0,0,VLOOKUP($B$2:$B$457,'依個案研判日_台北市'!$C$2:$T$13,3,0)*'各里加權風險人口'!F324/VLOOKUP($B$2:$B$457,'各區加權風險人口'!$C$2:$T$13,3,0)*5.5)</f>
        <v>0.9957444293</v>
      </c>
      <c r="F324" s="5">
        <f>if(VLOOKUP($B$2:$B$457,'各區加權風險人口'!$C$2:$T$13,4,0)=0,0,VLOOKUP($B$2:$B$457,'依個案研判日_台北市'!$C$2:$T$13,4,0)*'各里加權風險人口'!G324/VLOOKUP($B$2:$B$457,'各區加權風險人口'!$C$2:$T$13,4,0)*5.5)</f>
        <v>1.244680537</v>
      </c>
      <c r="G324" s="5">
        <f>if(VLOOKUP($B$2:$B$457,'各區加權風險人口'!$C$2:$T$13,5,0)=0,0,VLOOKUP($B$2:$B$457,'依個案研判日_台北市'!$C$2:$T$13,5,0)*'各里加權風險人口'!H324/VLOOKUP($B$2:$B$457,'各區加權風險人口'!$C$2:$T$13,5,0)*5.5)</f>
        <v>0</v>
      </c>
      <c r="H324" s="5">
        <f>if(VLOOKUP($B$2:$B$457,'各區加權風險人口'!$C$2:$T$13,6,0)=0,0,VLOOKUP($B$2:$B$457,'依個案研判日_台北市'!$C$2:$T$13,6,0)*'各里加權風險人口'!I324/VLOOKUP($B$2:$B$457,'各區加權風險人口'!$C$2:$T$13,6,0)*5.5)</f>
        <v>0.746808322</v>
      </c>
      <c r="I324" s="5">
        <f>if(VLOOKUP($B$2:$B$457,'各區加權風險人口'!$C$2:$T$13,7,0)=0,0,VLOOKUP($B$2:$B$457,'依個案研判日_台北市'!$C$2:$T$13,7,0)*'各里加權風險人口'!J324/VLOOKUP($B$2:$B$457,'各區加權風險人口'!$C$2:$T$13,7,0)*5.5)</f>
        <v>0.9957444293</v>
      </c>
      <c r="J324" s="5">
        <f>if(VLOOKUP($B$2:$B$457,'各區加權風險人口'!$C$2:$T$13,8,0)=0,0,VLOOKUP($B$2:$B$457,'依個案研判日_台北市'!$C$2:$T$13,8,0)*'各里加權風險人口'!K324/VLOOKUP($B$2:$B$457,'各區加權風險人口'!$C$2:$T$13,8,0)*5.5)</f>
        <v>0.9957444293</v>
      </c>
      <c r="K324" s="5">
        <f>if(VLOOKUP($B$2:$B$457,'各區加權風險人口'!$C$2:$T$13,9,0)=0,0,VLOOKUP($B$2:$B$457,'依個案研判日_台北市'!$C$2:$T$13,9,0)*'各里加權風險人口'!L324/VLOOKUP($B$2:$B$457,'各區加權風險人口'!$C$2:$T$13,9,0)*5.5)</f>
        <v>0.4978722147</v>
      </c>
      <c r="L324" s="5">
        <f>if(VLOOKUP($B$2:$B$457,'各區加權風險人口'!$C$2:$T$13,10,0)=0,0,VLOOKUP($B$2:$B$457,'依個案研判日_台北市'!$C$2:$T$13,10,0)*'各里加權風險人口'!M324/VLOOKUP($B$2:$B$457,'各區加權風險人口'!$C$2:$T$13,10,0)*5.5)</f>
        <v>1.742552751</v>
      </c>
      <c r="M324" s="5">
        <f>if(VLOOKUP($B$2:$B$457,'各區加權風險人口'!$C$2:$T$13,11,0)=0,0,VLOOKUP($B$2:$B$457,'依個案研判日_台北市'!$C$2:$T$13,11,0)*'各里加權風險人口'!N324/VLOOKUP($B$2:$B$457,'各區加權風險人口'!$C$2:$T$13,11,0)*5.5)</f>
        <v>1.244680537</v>
      </c>
      <c r="N324" s="5">
        <f>if(VLOOKUP($B$2:$B$457,'各區加權風險人口'!$C$2:$T$13,12,0)=0,0,VLOOKUP($B$2:$B$457,'依個案研判日_台北市'!$C$2:$T$13,12,0)*'各里加權風險人口'!O324/VLOOKUP($B$2:$B$457,'各區加權風險人口'!$C$2:$T$13,12,0)*5.5)</f>
        <v>1.742552751</v>
      </c>
      <c r="O324" s="5">
        <f>if(VLOOKUP($B$2:$B$457,'各區加權風險人口'!$C$2:$T$13,13,0)=0,0,VLOOKUP($B$2:$B$457,'依個案研判日_台北市'!$C$2:$T$13,13,0)*'各里加權風險人口'!P324/VLOOKUP($B$2:$B$457,'各區加權風險人口'!$C$2:$T$13,13,0)*5.5)</f>
        <v>1.244680537</v>
      </c>
      <c r="P324" s="5">
        <f>if(VLOOKUP($B$2:$B$457,'各區加權風險人口'!$C$2:$T$13,14,0)=0,0,VLOOKUP($B$2:$B$457,'依個案研判日_台北市'!$C$2:$T$13,14,0)*'各里加權風險人口'!Q324/VLOOKUP($B$2:$B$457,'各區加權風險人口'!$C$2:$T$13,14,0)*5.5)</f>
        <v>2.240424966</v>
      </c>
      <c r="Q324" s="5">
        <f>if(VLOOKUP($B$2:$B$457,'各區加權風險人口'!$C$2:$T$13,15,0)=0,0,VLOOKUP($B$2:$B$457,'依個案研判日_台北市'!$C$2:$T$13,15,0)*'各里加權風險人口'!R324/VLOOKUP($B$2:$B$457,'各區加權風險人口'!$C$2:$T$13,15,0)*5.5)</f>
        <v>0.9957444293</v>
      </c>
      <c r="R324" s="5">
        <f>if(VLOOKUP($B$2:$B$457,'各區加權風險人口'!$C$2:$T$13,16,0)=0,0,VLOOKUP($B$2:$B$457,'依個案研判日_台北市'!$C$2:$T$13,16,0)*'各里加權風險人口'!S324/VLOOKUP($B$2:$B$457,'各區加權風險人口'!$C$2:$T$13,16,0)*5.5)</f>
        <v>2.240424966</v>
      </c>
      <c r="S324" s="5">
        <f>if(VLOOKUP($B$2:$B$457,'各區加權風險人口'!$C$2:$T$13,17,0)=0,0,VLOOKUP($B$2:$B$457,'依個案研判日_台北市'!$C$2:$T$13,17,0)*'各里加權風險人口'!T324/VLOOKUP($B$2:$B$457,'各區加權風險人口'!$C$2:$T$13,17,0)*5.5)</f>
        <v>1.244680537</v>
      </c>
      <c r="T324" s="5">
        <f>if(VLOOKUP($B$2:$B$457,'各區加權風險人口'!$C$2:$T$13,18,0)=0,0,VLOOKUP($B$2:$B$457,'依個案研判日_台北市'!$C$2:$T$13,18,0)*'各里加權風險人口'!U324/VLOOKUP($B$2:$B$457,'各區加權風險人口'!$C$2:$T$13,18,0)*5.5)</f>
        <v>0.4978722147</v>
      </c>
    </row>
    <row r="325">
      <c r="A325" s="3">
        <v>6.300009002E10</v>
      </c>
      <c r="B325" s="4" t="s">
        <v>315</v>
      </c>
      <c r="C325" s="4" t="s">
        <v>335</v>
      </c>
      <c r="D325" s="5">
        <f>if(VLOOKUP($B$2:$B$457,'各區加權風險人口'!$C$2:$T$13,2,0)=0,0,VLOOKUP($B$2:$B$457,'依個案研判日_台北市'!$C$2:$T$13,2,0)*'各里加權風險人口'!E325/VLOOKUP($B$2:$B$457,'各區加權風險人口'!$C$2:$T$13,2,0)*5.5)</f>
        <v>0</v>
      </c>
      <c r="E325" s="5">
        <f>if(VLOOKUP($B$2:$B$457,'各區加權風險人口'!$C$2:$T$13,3,0)=0,0,VLOOKUP($B$2:$B$457,'依個案研判日_台北市'!$C$2:$T$13,3,0)*'各里加權風險人口'!F325/VLOOKUP($B$2:$B$457,'各區加權風險人口'!$C$2:$T$13,3,0)*5.5)</f>
        <v>0.9535372415</v>
      </c>
      <c r="F325" s="5">
        <f>if(VLOOKUP($B$2:$B$457,'各區加權風險人口'!$C$2:$T$13,4,0)=0,0,VLOOKUP($B$2:$B$457,'依個案研判日_台北市'!$C$2:$T$13,4,0)*'各里加權風險人口'!G325/VLOOKUP($B$2:$B$457,'各區加權風險人口'!$C$2:$T$13,4,0)*5.5)</f>
        <v>1.191921552</v>
      </c>
      <c r="G325" s="5">
        <f>if(VLOOKUP($B$2:$B$457,'各區加權風險人口'!$C$2:$T$13,5,0)=0,0,VLOOKUP($B$2:$B$457,'依個案研判日_台北市'!$C$2:$T$13,5,0)*'各里加權風險人口'!H325/VLOOKUP($B$2:$B$457,'各區加權風險人口'!$C$2:$T$13,5,0)*5.5)</f>
        <v>0</v>
      </c>
      <c r="H325" s="5">
        <f>if(VLOOKUP($B$2:$B$457,'各區加權風險人口'!$C$2:$T$13,6,0)=0,0,VLOOKUP($B$2:$B$457,'依個案研判日_台北市'!$C$2:$T$13,6,0)*'各里加權風險人口'!I325/VLOOKUP($B$2:$B$457,'各區加權風險人口'!$C$2:$T$13,6,0)*5.5)</f>
        <v>0.7151529312</v>
      </c>
      <c r="I325" s="5">
        <f>if(VLOOKUP($B$2:$B$457,'各區加權風險人口'!$C$2:$T$13,7,0)=0,0,VLOOKUP($B$2:$B$457,'依個案研判日_台北市'!$C$2:$T$13,7,0)*'各里加權風險人口'!J325/VLOOKUP($B$2:$B$457,'各區加權風險人口'!$C$2:$T$13,7,0)*5.5)</f>
        <v>0.9535372415</v>
      </c>
      <c r="J325" s="5">
        <f>if(VLOOKUP($B$2:$B$457,'各區加權風險人口'!$C$2:$T$13,8,0)=0,0,VLOOKUP($B$2:$B$457,'依個案研判日_台北市'!$C$2:$T$13,8,0)*'各里加權風險人口'!K325/VLOOKUP($B$2:$B$457,'各區加權風險人口'!$C$2:$T$13,8,0)*5.5)</f>
        <v>0.9535372415</v>
      </c>
      <c r="K325" s="5">
        <f>if(VLOOKUP($B$2:$B$457,'各區加權風險人口'!$C$2:$T$13,9,0)=0,0,VLOOKUP($B$2:$B$457,'依個案研判日_台北市'!$C$2:$T$13,9,0)*'各里加權風險人口'!L325/VLOOKUP($B$2:$B$457,'各區加權風險人口'!$C$2:$T$13,9,0)*5.5)</f>
        <v>0.4767686208</v>
      </c>
      <c r="L325" s="5">
        <f>if(VLOOKUP($B$2:$B$457,'各區加權風險人口'!$C$2:$T$13,10,0)=0,0,VLOOKUP($B$2:$B$457,'依個案研判日_台北市'!$C$2:$T$13,10,0)*'各里加權風險人口'!M325/VLOOKUP($B$2:$B$457,'各區加權風險人口'!$C$2:$T$13,10,0)*5.5)</f>
        <v>1.668690173</v>
      </c>
      <c r="M325" s="5">
        <f>if(VLOOKUP($B$2:$B$457,'各區加權風險人口'!$C$2:$T$13,11,0)=0,0,VLOOKUP($B$2:$B$457,'依個案研判日_台北市'!$C$2:$T$13,11,0)*'各里加權風險人口'!N325/VLOOKUP($B$2:$B$457,'各區加權風險人口'!$C$2:$T$13,11,0)*5.5)</f>
        <v>1.191921552</v>
      </c>
      <c r="N325" s="5">
        <f>if(VLOOKUP($B$2:$B$457,'各區加權風險人口'!$C$2:$T$13,12,0)=0,0,VLOOKUP($B$2:$B$457,'依個案研判日_台北市'!$C$2:$T$13,12,0)*'各里加權風險人口'!O325/VLOOKUP($B$2:$B$457,'各區加權風險人口'!$C$2:$T$13,12,0)*5.5)</f>
        <v>1.668690173</v>
      </c>
      <c r="O325" s="5">
        <f>if(VLOOKUP($B$2:$B$457,'各區加權風險人口'!$C$2:$T$13,13,0)=0,0,VLOOKUP($B$2:$B$457,'依個案研判日_台北市'!$C$2:$T$13,13,0)*'各里加權風險人口'!P325/VLOOKUP($B$2:$B$457,'各區加權風險人口'!$C$2:$T$13,13,0)*5.5)</f>
        <v>1.191921552</v>
      </c>
      <c r="P325" s="5">
        <f>if(VLOOKUP($B$2:$B$457,'各區加權風險人口'!$C$2:$T$13,14,0)=0,0,VLOOKUP($B$2:$B$457,'依個案研判日_台北市'!$C$2:$T$13,14,0)*'各里加權風險人口'!Q325/VLOOKUP($B$2:$B$457,'各區加權風險人口'!$C$2:$T$13,14,0)*5.5)</f>
        <v>2.145458793</v>
      </c>
      <c r="Q325" s="5">
        <f>if(VLOOKUP($B$2:$B$457,'各區加權風險人口'!$C$2:$T$13,15,0)=0,0,VLOOKUP($B$2:$B$457,'依個案研判日_台北市'!$C$2:$T$13,15,0)*'各里加權風險人口'!R325/VLOOKUP($B$2:$B$457,'各區加權風險人口'!$C$2:$T$13,15,0)*5.5)</f>
        <v>0.9535372415</v>
      </c>
      <c r="R325" s="5">
        <f>if(VLOOKUP($B$2:$B$457,'各區加權風險人口'!$C$2:$T$13,16,0)=0,0,VLOOKUP($B$2:$B$457,'依個案研判日_台北市'!$C$2:$T$13,16,0)*'各里加權風險人口'!S325/VLOOKUP($B$2:$B$457,'各區加權風險人口'!$C$2:$T$13,16,0)*5.5)</f>
        <v>2.145458793</v>
      </c>
      <c r="S325" s="5">
        <f>if(VLOOKUP($B$2:$B$457,'各區加權風險人口'!$C$2:$T$13,17,0)=0,0,VLOOKUP($B$2:$B$457,'依個案研判日_台北市'!$C$2:$T$13,17,0)*'各里加權風險人口'!T325/VLOOKUP($B$2:$B$457,'各區加權風險人口'!$C$2:$T$13,17,0)*5.5)</f>
        <v>1.191921552</v>
      </c>
      <c r="T325" s="5">
        <f>if(VLOOKUP($B$2:$B$457,'各區加權風險人口'!$C$2:$T$13,18,0)=0,0,VLOOKUP($B$2:$B$457,'依個案研判日_台北市'!$C$2:$T$13,18,0)*'各里加權風險人口'!U325/VLOOKUP($B$2:$B$457,'各區加權風險人口'!$C$2:$T$13,18,0)*5.5)</f>
        <v>0.4767686208</v>
      </c>
    </row>
    <row r="326">
      <c r="A326" s="3">
        <v>6.3000100001E10</v>
      </c>
      <c r="B326" s="4" t="s">
        <v>336</v>
      </c>
      <c r="C326" s="4" t="s">
        <v>337</v>
      </c>
      <c r="D326" s="5">
        <f>if(VLOOKUP($B$2:$B$457,'各區加權風險人口'!$C$2:$T$13,2,0)=0,0,VLOOKUP($B$2:$B$457,'依個案研判日_台北市'!$C$2:$T$13,2,0)*'各里加權風險人口'!E326/VLOOKUP($B$2:$B$457,'各區加權風險人口'!$C$2:$T$13,2,0)*5.5)</f>
        <v>0</v>
      </c>
      <c r="E326" s="5">
        <f>if(VLOOKUP($B$2:$B$457,'各區加權風險人口'!$C$2:$T$13,3,0)=0,0,VLOOKUP($B$2:$B$457,'依個案研判日_台北市'!$C$2:$T$13,3,0)*'各里加權風險人口'!F326/VLOOKUP($B$2:$B$457,'各區加權風險人口'!$C$2:$T$13,3,0)*5.5)</f>
        <v>0.1395475139</v>
      </c>
      <c r="F326" s="5">
        <f>if(VLOOKUP($B$2:$B$457,'各區加權風險人口'!$C$2:$T$13,4,0)=0,0,VLOOKUP($B$2:$B$457,'依個案研判日_台北市'!$C$2:$T$13,4,0)*'各里加權風險人口'!G326/VLOOKUP($B$2:$B$457,'各區加權風險人口'!$C$2:$T$13,4,0)*5.5)</f>
        <v>0.2790950278</v>
      </c>
      <c r="G326" s="5">
        <f>if(VLOOKUP($B$2:$B$457,'各區加權風險人口'!$C$2:$T$13,5,0)=0,0,VLOOKUP($B$2:$B$457,'依個案研判日_台北市'!$C$2:$T$13,5,0)*'各里加權風險人口'!H326/VLOOKUP($B$2:$B$457,'各區加權風險人口'!$C$2:$T$13,5,0)*5.5)</f>
        <v>0.5581900556</v>
      </c>
      <c r="H326" s="5">
        <f>if(VLOOKUP($B$2:$B$457,'各區加權風險人口'!$C$2:$T$13,6,0)=0,0,VLOOKUP($B$2:$B$457,'依個案研判日_台北市'!$C$2:$T$13,6,0)*'各里加權風險人口'!I326/VLOOKUP($B$2:$B$457,'各區加權風險人口'!$C$2:$T$13,6,0)*5.5)</f>
        <v>0.1395475139</v>
      </c>
      <c r="I326" s="5">
        <f>if(VLOOKUP($B$2:$B$457,'各區加權風險人口'!$C$2:$T$13,7,0)=0,0,VLOOKUP($B$2:$B$457,'依個案研判日_台北市'!$C$2:$T$13,7,0)*'各里加權風險人口'!J326/VLOOKUP($B$2:$B$457,'各區加權風險人口'!$C$2:$T$13,7,0)*5.5)</f>
        <v>0.2790950278</v>
      </c>
      <c r="J326" s="5">
        <f>if(VLOOKUP($B$2:$B$457,'各區加權風險人口'!$C$2:$T$13,8,0)=0,0,VLOOKUP($B$2:$B$457,'依個案研判日_台北市'!$C$2:$T$13,8,0)*'各里加權風險人口'!K326/VLOOKUP($B$2:$B$457,'各區加權風險人口'!$C$2:$T$13,8,0)*5.5)</f>
        <v>0.4186425417</v>
      </c>
      <c r="K326" s="5">
        <f>if(VLOOKUP($B$2:$B$457,'各區加權風險人口'!$C$2:$T$13,9,0)=0,0,VLOOKUP($B$2:$B$457,'依個案研判日_台北市'!$C$2:$T$13,9,0)*'各里加權風險人口'!L326/VLOOKUP($B$2:$B$457,'各區加權風險人口'!$C$2:$T$13,9,0)*5.5)</f>
        <v>0.4186425417</v>
      </c>
      <c r="L326" s="5">
        <f>if(VLOOKUP($B$2:$B$457,'各區加權風險人口'!$C$2:$T$13,10,0)=0,0,VLOOKUP($B$2:$B$457,'依個案研判日_台北市'!$C$2:$T$13,10,0)*'各里加權風險人口'!M326/VLOOKUP($B$2:$B$457,'各區加權風險人口'!$C$2:$T$13,10,0)*5.5)</f>
        <v>1.395475139</v>
      </c>
      <c r="M326" s="5">
        <f>if(VLOOKUP($B$2:$B$457,'各區加權風險人口'!$C$2:$T$13,11,0)=0,0,VLOOKUP($B$2:$B$457,'依個案研判日_台北市'!$C$2:$T$13,11,0)*'各里加權風險人口'!N326/VLOOKUP($B$2:$B$457,'各區加權風險人口'!$C$2:$T$13,11,0)*5.5)</f>
        <v>0</v>
      </c>
      <c r="N326" s="5">
        <f>if(VLOOKUP($B$2:$B$457,'各區加權風險人口'!$C$2:$T$13,12,0)=0,0,VLOOKUP($B$2:$B$457,'依個案研判日_台北市'!$C$2:$T$13,12,0)*'各里加權風險人口'!O326/VLOOKUP($B$2:$B$457,'各區加權風險人口'!$C$2:$T$13,12,0)*5.5)</f>
        <v>0.2790950278</v>
      </c>
      <c r="O326" s="5">
        <f>if(VLOOKUP($B$2:$B$457,'各區加權風險人口'!$C$2:$T$13,13,0)=0,0,VLOOKUP($B$2:$B$457,'依個案研判日_台北市'!$C$2:$T$13,13,0)*'各里加權風險人口'!P326/VLOOKUP($B$2:$B$457,'各區加權風險人口'!$C$2:$T$13,13,0)*5.5)</f>
        <v>1.395475139</v>
      </c>
      <c r="P326" s="5">
        <f>if(VLOOKUP($B$2:$B$457,'各區加權風險人口'!$C$2:$T$13,14,0)=0,0,VLOOKUP($B$2:$B$457,'依個案研判日_台北市'!$C$2:$T$13,14,0)*'各里加權風險人口'!Q326/VLOOKUP($B$2:$B$457,'各區加權風險人口'!$C$2:$T$13,14,0)*5.5)</f>
        <v>0.9768325973</v>
      </c>
      <c r="Q326" s="5">
        <f>if(VLOOKUP($B$2:$B$457,'各區加權風險人口'!$C$2:$T$13,15,0)=0,0,VLOOKUP($B$2:$B$457,'依個案研判日_台北市'!$C$2:$T$13,15,0)*'各里加權風險人口'!R326/VLOOKUP($B$2:$B$457,'各區加權風險人口'!$C$2:$T$13,15,0)*5.5)</f>
        <v>1.116380111</v>
      </c>
      <c r="R326" s="5">
        <f>if(VLOOKUP($B$2:$B$457,'各區加權風險人口'!$C$2:$T$13,16,0)=0,0,VLOOKUP($B$2:$B$457,'依個案研判日_台北市'!$C$2:$T$13,16,0)*'各里加權風險人口'!S326/VLOOKUP($B$2:$B$457,'各區加權風險人口'!$C$2:$T$13,16,0)*5.5)</f>
        <v>1.255927625</v>
      </c>
      <c r="S326" s="5">
        <f>if(VLOOKUP($B$2:$B$457,'各區加權風險人口'!$C$2:$T$13,17,0)=0,0,VLOOKUP($B$2:$B$457,'依個案研判日_台北市'!$C$2:$T$13,17,0)*'各里加權風險人口'!T326/VLOOKUP($B$2:$B$457,'各區加權風險人口'!$C$2:$T$13,17,0)*5.5)</f>
        <v>0.9768325973</v>
      </c>
      <c r="T326" s="5">
        <f>if(VLOOKUP($B$2:$B$457,'各區加權風險人口'!$C$2:$T$13,18,0)=0,0,VLOOKUP($B$2:$B$457,'依個案研判日_台北市'!$C$2:$T$13,18,0)*'各里加權風險人口'!U326/VLOOKUP($B$2:$B$457,'各區加權風險人口'!$C$2:$T$13,18,0)*5.5)</f>
        <v>1.116380111</v>
      </c>
    </row>
    <row r="327">
      <c r="A327" s="3">
        <v>6.3000100002E10</v>
      </c>
      <c r="B327" s="4" t="s">
        <v>336</v>
      </c>
      <c r="C327" s="4" t="s">
        <v>338</v>
      </c>
      <c r="D327" s="5">
        <f>if(VLOOKUP($B$2:$B$457,'各區加權風險人口'!$C$2:$T$13,2,0)=0,0,VLOOKUP($B$2:$B$457,'依個案研判日_台北市'!$C$2:$T$13,2,0)*'各里加權風險人口'!E327/VLOOKUP($B$2:$B$457,'各區加權風險人口'!$C$2:$T$13,2,0)*5.5)</f>
        <v>0</v>
      </c>
      <c r="E327" s="5">
        <f>if(VLOOKUP($B$2:$B$457,'各區加權風險人口'!$C$2:$T$13,3,0)=0,0,VLOOKUP($B$2:$B$457,'依個案研判日_台北市'!$C$2:$T$13,3,0)*'各里加權風險人口'!F327/VLOOKUP($B$2:$B$457,'各區加權風險人口'!$C$2:$T$13,3,0)*5.5)</f>
        <v>0.1933957637</v>
      </c>
      <c r="F327" s="5">
        <f>if(VLOOKUP($B$2:$B$457,'各區加權風險人口'!$C$2:$T$13,4,0)=0,0,VLOOKUP($B$2:$B$457,'依個案研判日_台北市'!$C$2:$T$13,4,0)*'各里加權風險人口'!G327/VLOOKUP($B$2:$B$457,'各區加權風險人口'!$C$2:$T$13,4,0)*5.5)</f>
        <v>0.3867915275</v>
      </c>
      <c r="G327" s="5">
        <f>if(VLOOKUP($B$2:$B$457,'各區加權風險人口'!$C$2:$T$13,5,0)=0,0,VLOOKUP($B$2:$B$457,'依個案研判日_台北市'!$C$2:$T$13,5,0)*'各里加權風險人口'!H327/VLOOKUP($B$2:$B$457,'各區加權風險人口'!$C$2:$T$13,5,0)*5.5)</f>
        <v>0.7735830549</v>
      </c>
      <c r="H327" s="5">
        <f>if(VLOOKUP($B$2:$B$457,'各區加權風險人口'!$C$2:$T$13,6,0)=0,0,VLOOKUP($B$2:$B$457,'依個案研判日_台北市'!$C$2:$T$13,6,0)*'各里加權風險人口'!I327/VLOOKUP($B$2:$B$457,'各區加權風險人口'!$C$2:$T$13,6,0)*5.5)</f>
        <v>0.1933957637</v>
      </c>
      <c r="I327" s="5">
        <f>if(VLOOKUP($B$2:$B$457,'各區加權風險人口'!$C$2:$T$13,7,0)=0,0,VLOOKUP($B$2:$B$457,'依個案研判日_台北市'!$C$2:$T$13,7,0)*'各里加權風險人口'!J327/VLOOKUP($B$2:$B$457,'各區加權風險人口'!$C$2:$T$13,7,0)*5.5)</f>
        <v>0.3867915275</v>
      </c>
      <c r="J327" s="5">
        <f>if(VLOOKUP($B$2:$B$457,'各區加權風險人口'!$C$2:$T$13,8,0)=0,0,VLOOKUP($B$2:$B$457,'依個案研判日_台北市'!$C$2:$T$13,8,0)*'各里加權風險人口'!K327/VLOOKUP($B$2:$B$457,'各區加權風險人口'!$C$2:$T$13,8,0)*5.5)</f>
        <v>0.5801872912</v>
      </c>
      <c r="K327" s="5">
        <f>if(VLOOKUP($B$2:$B$457,'各區加權風險人口'!$C$2:$T$13,9,0)=0,0,VLOOKUP($B$2:$B$457,'依個案研判日_台北市'!$C$2:$T$13,9,0)*'各里加權風險人口'!L327/VLOOKUP($B$2:$B$457,'各區加權風險人口'!$C$2:$T$13,9,0)*5.5)</f>
        <v>0.5801872912</v>
      </c>
      <c r="L327" s="5">
        <f>if(VLOOKUP($B$2:$B$457,'各區加權風險人口'!$C$2:$T$13,10,0)=0,0,VLOOKUP($B$2:$B$457,'依個案研判日_台北市'!$C$2:$T$13,10,0)*'各里加權風險人口'!M327/VLOOKUP($B$2:$B$457,'各區加權風險人口'!$C$2:$T$13,10,0)*5.5)</f>
        <v>1.933957637</v>
      </c>
      <c r="M327" s="5">
        <f>if(VLOOKUP($B$2:$B$457,'各區加權風險人口'!$C$2:$T$13,11,0)=0,0,VLOOKUP($B$2:$B$457,'依個案研判日_台北市'!$C$2:$T$13,11,0)*'各里加權風險人口'!N327/VLOOKUP($B$2:$B$457,'各區加權風險人口'!$C$2:$T$13,11,0)*5.5)</f>
        <v>0</v>
      </c>
      <c r="N327" s="5">
        <f>if(VLOOKUP($B$2:$B$457,'各區加權風險人口'!$C$2:$T$13,12,0)=0,0,VLOOKUP($B$2:$B$457,'依個案研判日_台北市'!$C$2:$T$13,12,0)*'各里加權風險人口'!O327/VLOOKUP($B$2:$B$457,'各區加權風險人口'!$C$2:$T$13,12,0)*5.5)</f>
        <v>0.3867915275</v>
      </c>
      <c r="O327" s="5">
        <f>if(VLOOKUP($B$2:$B$457,'各區加權風險人口'!$C$2:$T$13,13,0)=0,0,VLOOKUP($B$2:$B$457,'依個案研判日_台北市'!$C$2:$T$13,13,0)*'各里加權風險人口'!P327/VLOOKUP($B$2:$B$457,'各區加權風險人口'!$C$2:$T$13,13,0)*5.5)</f>
        <v>1.933957637</v>
      </c>
      <c r="P327" s="5">
        <f>if(VLOOKUP($B$2:$B$457,'各區加權風險人口'!$C$2:$T$13,14,0)=0,0,VLOOKUP($B$2:$B$457,'依個案研判日_台北市'!$C$2:$T$13,14,0)*'各里加權風險人口'!Q327/VLOOKUP($B$2:$B$457,'各區加權風險人口'!$C$2:$T$13,14,0)*5.5)</f>
        <v>1.353770346</v>
      </c>
      <c r="Q327" s="5">
        <f>if(VLOOKUP($B$2:$B$457,'各區加權風險人口'!$C$2:$T$13,15,0)=0,0,VLOOKUP($B$2:$B$457,'依個案研判日_台北市'!$C$2:$T$13,15,0)*'各里加權風險人口'!R327/VLOOKUP($B$2:$B$457,'各區加權風險人口'!$C$2:$T$13,15,0)*5.5)</f>
        <v>1.54716611</v>
      </c>
      <c r="R327" s="5">
        <f>if(VLOOKUP($B$2:$B$457,'各區加權風險人口'!$C$2:$T$13,16,0)=0,0,VLOOKUP($B$2:$B$457,'依個案研判日_台北市'!$C$2:$T$13,16,0)*'各里加權風險人口'!S327/VLOOKUP($B$2:$B$457,'各區加權風險人口'!$C$2:$T$13,16,0)*5.5)</f>
        <v>1.740561874</v>
      </c>
      <c r="S327" s="5">
        <f>if(VLOOKUP($B$2:$B$457,'各區加權風險人口'!$C$2:$T$13,17,0)=0,0,VLOOKUP($B$2:$B$457,'依個案研判日_台北市'!$C$2:$T$13,17,0)*'各里加權風險人口'!T327/VLOOKUP($B$2:$B$457,'各區加權風險人口'!$C$2:$T$13,17,0)*5.5)</f>
        <v>1.353770346</v>
      </c>
      <c r="T327" s="5">
        <f>if(VLOOKUP($B$2:$B$457,'各區加權風險人口'!$C$2:$T$13,18,0)=0,0,VLOOKUP($B$2:$B$457,'依個案研判日_台北市'!$C$2:$T$13,18,0)*'各里加權風險人口'!U327/VLOOKUP($B$2:$B$457,'各區加權風險人口'!$C$2:$T$13,18,0)*5.5)</f>
        <v>1.54716611</v>
      </c>
    </row>
    <row r="328">
      <c r="A328" s="3">
        <v>6.3000100003E10</v>
      </c>
      <c r="B328" s="4" t="s">
        <v>336</v>
      </c>
      <c r="C328" s="4" t="s">
        <v>339</v>
      </c>
      <c r="D328" s="5">
        <f>if(VLOOKUP($B$2:$B$457,'各區加權風險人口'!$C$2:$T$13,2,0)=0,0,VLOOKUP($B$2:$B$457,'依個案研判日_台北市'!$C$2:$T$13,2,0)*'各里加權風險人口'!E328/VLOOKUP($B$2:$B$457,'各區加權風險人口'!$C$2:$T$13,2,0)*5.5)</f>
        <v>0</v>
      </c>
      <c r="E328" s="5">
        <f>if(VLOOKUP($B$2:$B$457,'各區加權風險人口'!$C$2:$T$13,3,0)=0,0,VLOOKUP($B$2:$B$457,'依個案研判日_台北市'!$C$2:$T$13,3,0)*'各里加權風險人口'!F328/VLOOKUP($B$2:$B$457,'各區加權風險人口'!$C$2:$T$13,3,0)*5.5)</f>
        <v>0.1246125203</v>
      </c>
      <c r="F328" s="5">
        <f>if(VLOOKUP($B$2:$B$457,'各區加權風險人口'!$C$2:$T$13,4,0)=0,0,VLOOKUP($B$2:$B$457,'依個案研判日_台北市'!$C$2:$T$13,4,0)*'各里加權風險人口'!G328/VLOOKUP($B$2:$B$457,'各區加權風險人口'!$C$2:$T$13,4,0)*5.5)</f>
        <v>0.2492250406</v>
      </c>
      <c r="G328" s="5">
        <f>if(VLOOKUP($B$2:$B$457,'各區加權風險人口'!$C$2:$T$13,5,0)=0,0,VLOOKUP($B$2:$B$457,'依個案研判日_台北市'!$C$2:$T$13,5,0)*'各里加權風險人口'!H328/VLOOKUP($B$2:$B$457,'各區加權風險人口'!$C$2:$T$13,5,0)*5.5)</f>
        <v>0.4984500813</v>
      </c>
      <c r="H328" s="5">
        <f>if(VLOOKUP($B$2:$B$457,'各區加權風險人口'!$C$2:$T$13,6,0)=0,0,VLOOKUP($B$2:$B$457,'依個案研判日_台北市'!$C$2:$T$13,6,0)*'各里加權風險人口'!I328/VLOOKUP($B$2:$B$457,'各區加權風險人口'!$C$2:$T$13,6,0)*5.5)</f>
        <v>0.1246125203</v>
      </c>
      <c r="I328" s="5">
        <f>if(VLOOKUP($B$2:$B$457,'各區加權風險人口'!$C$2:$T$13,7,0)=0,0,VLOOKUP($B$2:$B$457,'依個案研判日_台北市'!$C$2:$T$13,7,0)*'各里加權風險人口'!J328/VLOOKUP($B$2:$B$457,'各區加權風險人口'!$C$2:$T$13,7,0)*5.5)</f>
        <v>0.2492250406</v>
      </c>
      <c r="J328" s="5">
        <f>if(VLOOKUP($B$2:$B$457,'各區加權風險人口'!$C$2:$T$13,8,0)=0,0,VLOOKUP($B$2:$B$457,'依個案研判日_台北市'!$C$2:$T$13,8,0)*'各里加權風險人口'!K328/VLOOKUP($B$2:$B$457,'各區加權風險人口'!$C$2:$T$13,8,0)*5.5)</f>
        <v>0.373837561</v>
      </c>
      <c r="K328" s="5">
        <f>if(VLOOKUP($B$2:$B$457,'各區加權風險人口'!$C$2:$T$13,9,0)=0,0,VLOOKUP($B$2:$B$457,'依個案研判日_台北市'!$C$2:$T$13,9,0)*'各里加權風險人口'!L328/VLOOKUP($B$2:$B$457,'各區加權風險人口'!$C$2:$T$13,9,0)*5.5)</f>
        <v>0.373837561</v>
      </c>
      <c r="L328" s="5">
        <f>if(VLOOKUP($B$2:$B$457,'各區加權風險人口'!$C$2:$T$13,10,0)=0,0,VLOOKUP($B$2:$B$457,'依個案研判日_台北市'!$C$2:$T$13,10,0)*'各里加權風險人口'!M328/VLOOKUP($B$2:$B$457,'各區加權風險人口'!$C$2:$T$13,10,0)*5.5)</f>
        <v>1.246125203</v>
      </c>
      <c r="M328" s="5">
        <f>if(VLOOKUP($B$2:$B$457,'各區加權風險人口'!$C$2:$T$13,11,0)=0,0,VLOOKUP($B$2:$B$457,'依個案研判日_台北市'!$C$2:$T$13,11,0)*'各里加權風險人口'!N328/VLOOKUP($B$2:$B$457,'各區加權風險人口'!$C$2:$T$13,11,0)*5.5)</f>
        <v>0</v>
      </c>
      <c r="N328" s="5">
        <f>if(VLOOKUP($B$2:$B$457,'各區加權風險人口'!$C$2:$T$13,12,0)=0,0,VLOOKUP($B$2:$B$457,'依個案研判日_台北市'!$C$2:$T$13,12,0)*'各里加權風險人口'!O328/VLOOKUP($B$2:$B$457,'各區加權風險人口'!$C$2:$T$13,12,0)*5.5)</f>
        <v>0.2492250406</v>
      </c>
      <c r="O328" s="5">
        <f>if(VLOOKUP($B$2:$B$457,'各區加權風險人口'!$C$2:$T$13,13,0)=0,0,VLOOKUP($B$2:$B$457,'依個案研判日_台北市'!$C$2:$T$13,13,0)*'各里加權風險人口'!P328/VLOOKUP($B$2:$B$457,'各區加權風險人口'!$C$2:$T$13,13,0)*5.5)</f>
        <v>1.246125203</v>
      </c>
      <c r="P328" s="5">
        <f>if(VLOOKUP($B$2:$B$457,'各區加權風險人口'!$C$2:$T$13,14,0)=0,0,VLOOKUP($B$2:$B$457,'依個案研判日_台北市'!$C$2:$T$13,14,0)*'各里加權風險人口'!Q328/VLOOKUP($B$2:$B$457,'各區加權風險人口'!$C$2:$T$13,14,0)*5.5)</f>
        <v>0.8722876423</v>
      </c>
      <c r="Q328" s="5">
        <f>if(VLOOKUP($B$2:$B$457,'各區加權風險人口'!$C$2:$T$13,15,0)=0,0,VLOOKUP($B$2:$B$457,'依個案研判日_台北市'!$C$2:$T$13,15,0)*'各里加權風險人口'!R328/VLOOKUP($B$2:$B$457,'各區加權風險人口'!$C$2:$T$13,15,0)*5.5)</f>
        <v>0.9969001626</v>
      </c>
      <c r="R328" s="5">
        <f>if(VLOOKUP($B$2:$B$457,'各區加權風險人口'!$C$2:$T$13,16,0)=0,0,VLOOKUP($B$2:$B$457,'依個案研判日_台北市'!$C$2:$T$13,16,0)*'各里加權風險人口'!S328/VLOOKUP($B$2:$B$457,'各區加權風險人口'!$C$2:$T$13,16,0)*5.5)</f>
        <v>1.121512683</v>
      </c>
      <c r="S328" s="5">
        <f>if(VLOOKUP($B$2:$B$457,'各區加權風險人口'!$C$2:$T$13,17,0)=0,0,VLOOKUP($B$2:$B$457,'依個案研判日_台北市'!$C$2:$T$13,17,0)*'各里加權風險人口'!T328/VLOOKUP($B$2:$B$457,'各區加權風險人口'!$C$2:$T$13,17,0)*5.5)</f>
        <v>0.8722876423</v>
      </c>
      <c r="T328" s="5">
        <f>if(VLOOKUP($B$2:$B$457,'各區加權風險人口'!$C$2:$T$13,18,0)=0,0,VLOOKUP($B$2:$B$457,'依個案研判日_台北市'!$C$2:$T$13,18,0)*'各里加權風險人口'!U328/VLOOKUP($B$2:$B$457,'各區加權風險人口'!$C$2:$T$13,18,0)*5.5)</f>
        <v>0.9969001626</v>
      </c>
    </row>
    <row r="329">
      <c r="A329" s="3">
        <v>6.3000100005E10</v>
      </c>
      <c r="B329" s="4" t="s">
        <v>336</v>
      </c>
      <c r="C329" s="4" t="s">
        <v>340</v>
      </c>
      <c r="D329" s="5">
        <f>if(VLOOKUP($B$2:$B$457,'各區加權風險人口'!$C$2:$T$13,2,0)=0,0,VLOOKUP($B$2:$B$457,'依個案研判日_台北市'!$C$2:$T$13,2,0)*'各里加權風險人口'!E329/VLOOKUP($B$2:$B$457,'各區加權風險人口'!$C$2:$T$13,2,0)*5.5)</f>
        <v>0</v>
      </c>
      <c r="E329" s="5">
        <f>if(VLOOKUP($B$2:$B$457,'各區加權風險人口'!$C$2:$T$13,3,0)=0,0,VLOOKUP($B$2:$B$457,'依個案研判日_台北市'!$C$2:$T$13,3,0)*'各里加權風險人口'!F329/VLOOKUP($B$2:$B$457,'各區加權風險人口'!$C$2:$T$13,3,0)*5.5)</f>
        <v>0.1252325645</v>
      </c>
      <c r="F329" s="5">
        <f>if(VLOOKUP($B$2:$B$457,'各區加權風險人口'!$C$2:$T$13,4,0)=0,0,VLOOKUP($B$2:$B$457,'依個案研判日_台北市'!$C$2:$T$13,4,0)*'各里加權風險人口'!G329/VLOOKUP($B$2:$B$457,'各區加權風險人口'!$C$2:$T$13,4,0)*5.5)</f>
        <v>0.2504651289</v>
      </c>
      <c r="G329" s="5">
        <f>if(VLOOKUP($B$2:$B$457,'各區加權風險人口'!$C$2:$T$13,5,0)=0,0,VLOOKUP($B$2:$B$457,'依個案研判日_台北市'!$C$2:$T$13,5,0)*'各里加權風險人口'!H329/VLOOKUP($B$2:$B$457,'各區加權風險人口'!$C$2:$T$13,5,0)*5.5)</f>
        <v>0.5009302578</v>
      </c>
      <c r="H329" s="5">
        <f>if(VLOOKUP($B$2:$B$457,'各區加權風險人口'!$C$2:$T$13,6,0)=0,0,VLOOKUP($B$2:$B$457,'依個案研判日_台北市'!$C$2:$T$13,6,0)*'各里加權風險人口'!I329/VLOOKUP($B$2:$B$457,'各區加權風險人口'!$C$2:$T$13,6,0)*5.5)</f>
        <v>0.1252325645</v>
      </c>
      <c r="I329" s="5">
        <f>if(VLOOKUP($B$2:$B$457,'各區加權風險人口'!$C$2:$T$13,7,0)=0,0,VLOOKUP($B$2:$B$457,'依個案研判日_台北市'!$C$2:$T$13,7,0)*'各里加權風險人口'!J329/VLOOKUP($B$2:$B$457,'各區加權風險人口'!$C$2:$T$13,7,0)*5.5)</f>
        <v>0.2504651289</v>
      </c>
      <c r="J329" s="5">
        <f>if(VLOOKUP($B$2:$B$457,'各區加權風險人口'!$C$2:$T$13,8,0)=0,0,VLOOKUP($B$2:$B$457,'依個案研判日_台北市'!$C$2:$T$13,8,0)*'各里加權風險人口'!K329/VLOOKUP($B$2:$B$457,'各區加權風險人口'!$C$2:$T$13,8,0)*5.5)</f>
        <v>0.3756976934</v>
      </c>
      <c r="K329" s="5">
        <f>if(VLOOKUP($B$2:$B$457,'各區加權風險人口'!$C$2:$T$13,9,0)=0,0,VLOOKUP($B$2:$B$457,'依個案研判日_台北市'!$C$2:$T$13,9,0)*'各里加權風險人口'!L329/VLOOKUP($B$2:$B$457,'各區加權風險人口'!$C$2:$T$13,9,0)*5.5)</f>
        <v>0.3756976934</v>
      </c>
      <c r="L329" s="5">
        <f>if(VLOOKUP($B$2:$B$457,'各區加權風險人口'!$C$2:$T$13,10,0)=0,0,VLOOKUP($B$2:$B$457,'依個案研判日_台北市'!$C$2:$T$13,10,0)*'各里加權風險人口'!M329/VLOOKUP($B$2:$B$457,'各區加權風險人口'!$C$2:$T$13,10,0)*5.5)</f>
        <v>1.252325645</v>
      </c>
      <c r="M329" s="5">
        <f>if(VLOOKUP($B$2:$B$457,'各區加權風險人口'!$C$2:$T$13,11,0)=0,0,VLOOKUP($B$2:$B$457,'依個案研判日_台北市'!$C$2:$T$13,11,0)*'各里加權風險人口'!N329/VLOOKUP($B$2:$B$457,'各區加權風險人口'!$C$2:$T$13,11,0)*5.5)</f>
        <v>0</v>
      </c>
      <c r="N329" s="5">
        <f>if(VLOOKUP($B$2:$B$457,'各區加權風險人口'!$C$2:$T$13,12,0)=0,0,VLOOKUP($B$2:$B$457,'依個案研判日_台北市'!$C$2:$T$13,12,0)*'各里加權風險人口'!O329/VLOOKUP($B$2:$B$457,'各區加權風險人口'!$C$2:$T$13,12,0)*5.5)</f>
        <v>0.2504651289</v>
      </c>
      <c r="O329" s="5">
        <f>if(VLOOKUP($B$2:$B$457,'各區加權風險人口'!$C$2:$T$13,13,0)=0,0,VLOOKUP($B$2:$B$457,'依個案研判日_台北市'!$C$2:$T$13,13,0)*'各里加權風險人口'!P329/VLOOKUP($B$2:$B$457,'各區加權風險人口'!$C$2:$T$13,13,0)*5.5)</f>
        <v>1.252325645</v>
      </c>
      <c r="P329" s="5">
        <f>if(VLOOKUP($B$2:$B$457,'各區加權風險人口'!$C$2:$T$13,14,0)=0,0,VLOOKUP($B$2:$B$457,'依個案研判日_台北市'!$C$2:$T$13,14,0)*'各里加權風險人口'!Q329/VLOOKUP($B$2:$B$457,'各區加權風險人口'!$C$2:$T$13,14,0)*5.5)</f>
        <v>0.8766279512</v>
      </c>
      <c r="Q329" s="5">
        <f>if(VLOOKUP($B$2:$B$457,'各區加權風險人口'!$C$2:$T$13,15,0)=0,0,VLOOKUP($B$2:$B$457,'依個案研判日_台北市'!$C$2:$T$13,15,0)*'各里加權風險人口'!R329/VLOOKUP($B$2:$B$457,'各區加權風險人口'!$C$2:$T$13,15,0)*5.5)</f>
        <v>1.001860516</v>
      </c>
      <c r="R329" s="5">
        <f>if(VLOOKUP($B$2:$B$457,'各區加權風險人口'!$C$2:$T$13,16,0)=0,0,VLOOKUP($B$2:$B$457,'依個案研判日_台北市'!$C$2:$T$13,16,0)*'各里加權風險人口'!S329/VLOOKUP($B$2:$B$457,'各區加權風險人口'!$C$2:$T$13,16,0)*5.5)</f>
        <v>1.12709308</v>
      </c>
      <c r="S329" s="5">
        <f>if(VLOOKUP($B$2:$B$457,'各區加權風險人口'!$C$2:$T$13,17,0)=0,0,VLOOKUP($B$2:$B$457,'依個案研判日_台北市'!$C$2:$T$13,17,0)*'各里加權風險人口'!T329/VLOOKUP($B$2:$B$457,'各區加權風險人口'!$C$2:$T$13,17,0)*5.5)</f>
        <v>0.8766279512</v>
      </c>
      <c r="T329" s="5">
        <f>if(VLOOKUP($B$2:$B$457,'各區加權風險人口'!$C$2:$T$13,18,0)=0,0,VLOOKUP($B$2:$B$457,'依個案研判日_台北市'!$C$2:$T$13,18,0)*'各里加權風險人口'!U329/VLOOKUP($B$2:$B$457,'各區加權風險人口'!$C$2:$T$13,18,0)*5.5)</f>
        <v>1.001860516</v>
      </c>
    </row>
    <row r="330">
      <c r="A330" s="3">
        <v>6.3000100006E10</v>
      </c>
      <c r="B330" s="4" t="s">
        <v>336</v>
      </c>
      <c r="C330" s="4" t="s">
        <v>341</v>
      </c>
      <c r="D330" s="5">
        <f>if(VLOOKUP($B$2:$B$457,'各區加權風險人口'!$C$2:$T$13,2,0)=0,0,VLOOKUP($B$2:$B$457,'依個案研判日_台北市'!$C$2:$T$13,2,0)*'各里加權風險人口'!E330/VLOOKUP($B$2:$B$457,'各區加權風險人口'!$C$2:$T$13,2,0)*5.5)</f>
        <v>0</v>
      </c>
      <c r="E330" s="5">
        <f>if(VLOOKUP($B$2:$B$457,'各區加權風險人口'!$C$2:$T$13,3,0)=0,0,VLOOKUP($B$2:$B$457,'依個案研判日_台北市'!$C$2:$T$13,3,0)*'各里加權風險人口'!F330/VLOOKUP($B$2:$B$457,'各區加權風險人口'!$C$2:$T$13,3,0)*5.5)</f>
        <v>0.1155268972</v>
      </c>
      <c r="F330" s="5">
        <f>if(VLOOKUP($B$2:$B$457,'各區加權風險人口'!$C$2:$T$13,4,0)=0,0,VLOOKUP($B$2:$B$457,'依個案研判日_台北市'!$C$2:$T$13,4,0)*'各里加權風險人口'!G330/VLOOKUP($B$2:$B$457,'各區加權風險人口'!$C$2:$T$13,4,0)*5.5)</f>
        <v>0.2310537944</v>
      </c>
      <c r="G330" s="5">
        <f>if(VLOOKUP($B$2:$B$457,'各區加權風險人口'!$C$2:$T$13,5,0)=0,0,VLOOKUP($B$2:$B$457,'依個案研判日_台北市'!$C$2:$T$13,5,0)*'各里加權風險人口'!H330/VLOOKUP($B$2:$B$457,'各區加權風險人口'!$C$2:$T$13,5,0)*5.5)</f>
        <v>0.4621075888</v>
      </c>
      <c r="H330" s="5">
        <f>if(VLOOKUP($B$2:$B$457,'各區加權風險人口'!$C$2:$T$13,6,0)=0,0,VLOOKUP($B$2:$B$457,'依個案研判日_台北市'!$C$2:$T$13,6,0)*'各里加權風險人口'!I330/VLOOKUP($B$2:$B$457,'各區加權風險人口'!$C$2:$T$13,6,0)*5.5)</f>
        <v>0.1155268972</v>
      </c>
      <c r="I330" s="5">
        <f>if(VLOOKUP($B$2:$B$457,'各區加權風險人口'!$C$2:$T$13,7,0)=0,0,VLOOKUP($B$2:$B$457,'依個案研判日_台北市'!$C$2:$T$13,7,0)*'各里加權風險人口'!J330/VLOOKUP($B$2:$B$457,'各區加權風險人口'!$C$2:$T$13,7,0)*5.5)</f>
        <v>0.2310537944</v>
      </c>
      <c r="J330" s="5">
        <f>if(VLOOKUP($B$2:$B$457,'各區加權風險人口'!$C$2:$T$13,8,0)=0,0,VLOOKUP($B$2:$B$457,'依個案研判日_台北市'!$C$2:$T$13,8,0)*'各里加權風險人口'!K330/VLOOKUP($B$2:$B$457,'各區加權風險人口'!$C$2:$T$13,8,0)*5.5)</f>
        <v>0.3465806916</v>
      </c>
      <c r="K330" s="5">
        <f>if(VLOOKUP($B$2:$B$457,'各區加權風險人口'!$C$2:$T$13,9,0)=0,0,VLOOKUP($B$2:$B$457,'依個案研判日_台北市'!$C$2:$T$13,9,0)*'各里加權風險人口'!L330/VLOOKUP($B$2:$B$457,'各區加權風險人口'!$C$2:$T$13,9,0)*5.5)</f>
        <v>0.3465806916</v>
      </c>
      <c r="L330" s="5">
        <f>if(VLOOKUP($B$2:$B$457,'各區加權風險人口'!$C$2:$T$13,10,0)=0,0,VLOOKUP($B$2:$B$457,'依個案研判日_台北市'!$C$2:$T$13,10,0)*'各里加權風險人口'!M330/VLOOKUP($B$2:$B$457,'各區加權風險人口'!$C$2:$T$13,10,0)*5.5)</f>
        <v>1.155268972</v>
      </c>
      <c r="M330" s="5">
        <f>if(VLOOKUP($B$2:$B$457,'各區加權風險人口'!$C$2:$T$13,11,0)=0,0,VLOOKUP($B$2:$B$457,'依個案研判日_台北市'!$C$2:$T$13,11,0)*'各里加權風險人口'!N330/VLOOKUP($B$2:$B$457,'各區加權風險人口'!$C$2:$T$13,11,0)*5.5)</f>
        <v>0</v>
      </c>
      <c r="N330" s="5">
        <f>if(VLOOKUP($B$2:$B$457,'各區加權風險人口'!$C$2:$T$13,12,0)=0,0,VLOOKUP($B$2:$B$457,'依個案研判日_台北市'!$C$2:$T$13,12,0)*'各里加權風險人口'!O330/VLOOKUP($B$2:$B$457,'各區加權風險人口'!$C$2:$T$13,12,0)*5.5)</f>
        <v>0.2310537944</v>
      </c>
      <c r="O330" s="5">
        <f>if(VLOOKUP($B$2:$B$457,'各區加權風險人口'!$C$2:$T$13,13,0)=0,0,VLOOKUP($B$2:$B$457,'依個案研判日_台北市'!$C$2:$T$13,13,0)*'各里加權風險人口'!P330/VLOOKUP($B$2:$B$457,'各區加權風險人口'!$C$2:$T$13,13,0)*5.5)</f>
        <v>1.155268972</v>
      </c>
      <c r="P330" s="5">
        <f>if(VLOOKUP($B$2:$B$457,'各區加權風險人口'!$C$2:$T$13,14,0)=0,0,VLOOKUP($B$2:$B$457,'依個案研判日_台北市'!$C$2:$T$13,14,0)*'各里加權風險人口'!Q330/VLOOKUP($B$2:$B$457,'各區加權風險人口'!$C$2:$T$13,14,0)*5.5)</f>
        <v>0.8086882804</v>
      </c>
      <c r="Q330" s="5">
        <f>if(VLOOKUP($B$2:$B$457,'各區加權風險人口'!$C$2:$T$13,15,0)=0,0,VLOOKUP($B$2:$B$457,'依個案研判日_台北市'!$C$2:$T$13,15,0)*'各里加權風險人口'!R330/VLOOKUP($B$2:$B$457,'各區加權風險人口'!$C$2:$T$13,15,0)*5.5)</f>
        <v>0.9242151776</v>
      </c>
      <c r="R330" s="5">
        <f>if(VLOOKUP($B$2:$B$457,'各區加權風險人口'!$C$2:$T$13,16,0)=0,0,VLOOKUP($B$2:$B$457,'依個案研判日_台北市'!$C$2:$T$13,16,0)*'各里加權風險人口'!S330/VLOOKUP($B$2:$B$457,'各區加權風險人口'!$C$2:$T$13,16,0)*5.5)</f>
        <v>1.039742075</v>
      </c>
      <c r="S330" s="5">
        <f>if(VLOOKUP($B$2:$B$457,'各區加權風險人口'!$C$2:$T$13,17,0)=0,0,VLOOKUP($B$2:$B$457,'依個案研判日_台北市'!$C$2:$T$13,17,0)*'各里加權風險人口'!T330/VLOOKUP($B$2:$B$457,'各區加權風險人口'!$C$2:$T$13,17,0)*5.5)</f>
        <v>0.8086882804</v>
      </c>
      <c r="T330" s="5">
        <f>if(VLOOKUP($B$2:$B$457,'各區加權風險人口'!$C$2:$T$13,18,0)=0,0,VLOOKUP($B$2:$B$457,'依個案研判日_台北市'!$C$2:$T$13,18,0)*'各里加權風險人口'!U330/VLOOKUP($B$2:$B$457,'各區加權風險人口'!$C$2:$T$13,18,0)*5.5)</f>
        <v>0.9242151776</v>
      </c>
    </row>
    <row r="331">
      <c r="A331" s="3">
        <v>6.3000100007E10</v>
      </c>
      <c r="B331" s="4" t="s">
        <v>336</v>
      </c>
      <c r="C331" s="4" t="s">
        <v>342</v>
      </c>
      <c r="D331" s="5">
        <f>if(VLOOKUP($B$2:$B$457,'各區加權風險人口'!$C$2:$T$13,2,0)=0,0,VLOOKUP($B$2:$B$457,'依個案研判日_台北市'!$C$2:$T$13,2,0)*'各里加權風險人口'!E331/VLOOKUP($B$2:$B$457,'各區加權風險人口'!$C$2:$T$13,2,0)*5.5)</f>
        <v>0</v>
      </c>
      <c r="E331" s="5">
        <f>if(VLOOKUP($B$2:$B$457,'各區加權風險人口'!$C$2:$T$13,3,0)=0,0,VLOOKUP($B$2:$B$457,'依個案研判日_台北市'!$C$2:$T$13,3,0)*'各里加權風險人口'!F331/VLOOKUP($B$2:$B$457,'各區加權風險人口'!$C$2:$T$13,3,0)*5.5)</f>
        <v>0.1926185844</v>
      </c>
      <c r="F331" s="5">
        <f>if(VLOOKUP($B$2:$B$457,'各區加權風險人口'!$C$2:$T$13,4,0)=0,0,VLOOKUP($B$2:$B$457,'依個案研判日_台北市'!$C$2:$T$13,4,0)*'各里加權風險人口'!G331/VLOOKUP($B$2:$B$457,'各區加權風險人口'!$C$2:$T$13,4,0)*5.5)</f>
        <v>0.3852371689</v>
      </c>
      <c r="G331" s="5">
        <f>if(VLOOKUP($B$2:$B$457,'各區加權風險人口'!$C$2:$T$13,5,0)=0,0,VLOOKUP($B$2:$B$457,'依個案研判日_台北市'!$C$2:$T$13,5,0)*'各里加權風險人口'!H331/VLOOKUP($B$2:$B$457,'各區加權風險人口'!$C$2:$T$13,5,0)*5.5)</f>
        <v>0.7704743378</v>
      </c>
      <c r="H331" s="5">
        <f>if(VLOOKUP($B$2:$B$457,'各區加權風險人口'!$C$2:$T$13,6,0)=0,0,VLOOKUP($B$2:$B$457,'依個案研判日_台北市'!$C$2:$T$13,6,0)*'各里加權風險人口'!I331/VLOOKUP($B$2:$B$457,'各區加權風險人口'!$C$2:$T$13,6,0)*5.5)</f>
        <v>0.1926185844</v>
      </c>
      <c r="I331" s="5">
        <f>if(VLOOKUP($B$2:$B$457,'各區加權風險人口'!$C$2:$T$13,7,0)=0,0,VLOOKUP($B$2:$B$457,'依個案研判日_台北市'!$C$2:$T$13,7,0)*'各里加權風險人口'!J331/VLOOKUP($B$2:$B$457,'各區加權風險人口'!$C$2:$T$13,7,0)*5.5)</f>
        <v>0.3852371689</v>
      </c>
      <c r="J331" s="5">
        <f>if(VLOOKUP($B$2:$B$457,'各區加權風險人口'!$C$2:$T$13,8,0)=0,0,VLOOKUP($B$2:$B$457,'依個案研判日_台北市'!$C$2:$T$13,8,0)*'各里加權風險人口'!K331/VLOOKUP($B$2:$B$457,'各區加權風險人口'!$C$2:$T$13,8,0)*5.5)</f>
        <v>0.5778557533</v>
      </c>
      <c r="K331" s="5">
        <f>if(VLOOKUP($B$2:$B$457,'各區加權風險人口'!$C$2:$T$13,9,0)=0,0,VLOOKUP($B$2:$B$457,'依個案研判日_台北市'!$C$2:$T$13,9,0)*'各里加權風險人口'!L331/VLOOKUP($B$2:$B$457,'各區加權風險人口'!$C$2:$T$13,9,0)*5.5)</f>
        <v>0.5778557533</v>
      </c>
      <c r="L331" s="5">
        <f>if(VLOOKUP($B$2:$B$457,'各區加權風險人口'!$C$2:$T$13,10,0)=0,0,VLOOKUP($B$2:$B$457,'依個案研判日_台北市'!$C$2:$T$13,10,0)*'各里加權風險人口'!M331/VLOOKUP($B$2:$B$457,'各區加權風險人口'!$C$2:$T$13,10,0)*5.5)</f>
        <v>1.926185844</v>
      </c>
      <c r="M331" s="5">
        <f>if(VLOOKUP($B$2:$B$457,'各區加權風險人口'!$C$2:$T$13,11,0)=0,0,VLOOKUP($B$2:$B$457,'依個案研判日_台北市'!$C$2:$T$13,11,0)*'各里加權風險人口'!N331/VLOOKUP($B$2:$B$457,'各區加權風險人口'!$C$2:$T$13,11,0)*5.5)</f>
        <v>0</v>
      </c>
      <c r="N331" s="5">
        <f>if(VLOOKUP($B$2:$B$457,'各區加權風險人口'!$C$2:$T$13,12,0)=0,0,VLOOKUP($B$2:$B$457,'依個案研判日_台北市'!$C$2:$T$13,12,0)*'各里加權風險人口'!O331/VLOOKUP($B$2:$B$457,'各區加權風險人口'!$C$2:$T$13,12,0)*5.5)</f>
        <v>0.3852371689</v>
      </c>
      <c r="O331" s="5">
        <f>if(VLOOKUP($B$2:$B$457,'各區加權風險人口'!$C$2:$T$13,13,0)=0,0,VLOOKUP($B$2:$B$457,'依個案研判日_台北市'!$C$2:$T$13,13,0)*'各里加權風險人口'!P331/VLOOKUP($B$2:$B$457,'各區加權風險人口'!$C$2:$T$13,13,0)*5.5)</f>
        <v>1.926185844</v>
      </c>
      <c r="P331" s="5">
        <f>if(VLOOKUP($B$2:$B$457,'各區加權風險人口'!$C$2:$T$13,14,0)=0,0,VLOOKUP($B$2:$B$457,'依個案研判日_台北市'!$C$2:$T$13,14,0)*'各里加權風險人口'!Q331/VLOOKUP($B$2:$B$457,'各區加權風險人口'!$C$2:$T$13,14,0)*5.5)</f>
        <v>1.348330091</v>
      </c>
      <c r="Q331" s="5">
        <f>if(VLOOKUP($B$2:$B$457,'各區加權風險人口'!$C$2:$T$13,15,0)=0,0,VLOOKUP($B$2:$B$457,'依個案研判日_台北市'!$C$2:$T$13,15,0)*'各里加權風險人口'!R331/VLOOKUP($B$2:$B$457,'各區加權風險人口'!$C$2:$T$13,15,0)*5.5)</f>
        <v>1.540948676</v>
      </c>
      <c r="R331" s="5">
        <f>if(VLOOKUP($B$2:$B$457,'各區加權風險人口'!$C$2:$T$13,16,0)=0,0,VLOOKUP($B$2:$B$457,'依個案研判日_台北市'!$C$2:$T$13,16,0)*'各里加權風險人口'!S331/VLOOKUP($B$2:$B$457,'各區加權風險人口'!$C$2:$T$13,16,0)*5.5)</f>
        <v>1.73356726</v>
      </c>
      <c r="S331" s="5">
        <f>if(VLOOKUP($B$2:$B$457,'各區加權風險人口'!$C$2:$T$13,17,0)=0,0,VLOOKUP($B$2:$B$457,'依個案研判日_台北市'!$C$2:$T$13,17,0)*'各里加權風險人口'!T331/VLOOKUP($B$2:$B$457,'各區加權風險人口'!$C$2:$T$13,17,0)*5.5)</f>
        <v>1.348330091</v>
      </c>
      <c r="T331" s="5">
        <f>if(VLOOKUP($B$2:$B$457,'各區加權風險人口'!$C$2:$T$13,18,0)=0,0,VLOOKUP($B$2:$B$457,'依個案研判日_台北市'!$C$2:$T$13,18,0)*'各里加權風險人口'!U331/VLOOKUP($B$2:$B$457,'各區加權風險人口'!$C$2:$T$13,18,0)*5.5)</f>
        <v>1.540948676</v>
      </c>
    </row>
    <row r="332">
      <c r="A332" s="3">
        <v>6.3000100008E10</v>
      </c>
      <c r="B332" s="4" t="s">
        <v>336</v>
      </c>
      <c r="C332" s="4" t="s">
        <v>343</v>
      </c>
      <c r="D332" s="5">
        <f>if(VLOOKUP($B$2:$B$457,'各區加權風險人口'!$C$2:$T$13,2,0)=0,0,VLOOKUP($B$2:$B$457,'依個案研判日_台北市'!$C$2:$T$13,2,0)*'各里加權風險人口'!E332/VLOOKUP($B$2:$B$457,'各區加權風險人口'!$C$2:$T$13,2,0)*5.5)</f>
        <v>0</v>
      </c>
      <c r="E332" s="5">
        <f>if(VLOOKUP($B$2:$B$457,'各區加權風險人口'!$C$2:$T$13,3,0)=0,0,VLOOKUP($B$2:$B$457,'依個案研判日_台北市'!$C$2:$T$13,3,0)*'各里加權風險人口'!F332/VLOOKUP($B$2:$B$457,'各區加權風險人口'!$C$2:$T$13,3,0)*5.5)</f>
        <v>0.1957843312</v>
      </c>
      <c r="F332" s="5">
        <f>if(VLOOKUP($B$2:$B$457,'各區加權風險人口'!$C$2:$T$13,4,0)=0,0,VLOOKUP($B$2:$B$457,'依個案研判日_台北市'!$C$2:$T$13,4,0)*'各里加權風險人口'!G332/VLOOKUP($B$2:$B$457,'各區加權風險人口'!$C$2:$T$13,4,0)*5.5)</f>
        <v>0.3915686624</v>
      </c>
      <c r="G332" s="5">
        <f>if(VLOOKUP($B$2:$B$457,'各區加權風險人口'!$C$2:$T$13,5,0)=0,0,VLOOKUP($B$2:$B$457,'依個案研判日_台北市'!$C$2:$T$13,5,0)*'各里加權風險人口'!H332/VLOOKUP($B$2:$B$457,'各區加權風險人口'!$C$2:$T$13,5,0)*5.5)</f>
        <v>0.7831373249</v>
      </c>
      <c r="H332" s="5">
        <f>if(VLOOKUP($B$2:$B$457,'各區加權風險人口'!$C$2:$T$13,6,0)=0,0,VLOOKUP($B$2:$B$457,'依個案研判日_台北市'!$C$2:$T$13,6,0)*'各里加權風險人口'!I332/VLOOKUP($B$2:$B$457,'各區加權風險人口'!$C$2:$T$13,6,0)*5.5)</f>
        <v>0.1957843312</v>
      </c>
      <c r="I332" s="5">
        <f>if(VLOOKUP($B$2:$B$457,'各區加權風險人口'!$C$2:$T$13,7,0)=0,0,VLOOKUP($B$2:$B$457,'依個案研判日_台北市'!$C$2:$T$13,7,0)*'各里加權風險人口'!J332/VLOOKUP($B$2:$B$457,'各區加權風險人口'!$C$2:$T$13,7,0)*5.5)</f>
        <v>0.3915686624</v>
      </c>
      <c r="J332" s="5">
        <f>if(VLOOKUP($B$2:$B$457,'各區加權風險人口'!$C$2:$T$13,8,0)=0,0,VLOOKUP($B$2:$B$457,'依個案研判日_台北市'!$C$2:$T$13,8,0)*'各里加權風險人口'!K332/VLOOKUP($B$2:$B$457,'各區加權風險人口'!$C$2:$T$13,8,0)*5.5)</f>
        <v>0.5873529936</v>
      </c>
      <c r="K332" s="5">
        <f>if(VLOOKUP($B$2:$B$457,'各區加權風險人口'!$C$2:$T$13,9,0)=0,0,VLOOKUP($B$2:$B$457,'依個案研判日_台北市'!$C$2:$T$13,9,0)*'各里加權風險人口'!L332/VLOOKUP($B$2:$B$457,'各區加權風險人口'!$C$2:$T$13,9,0)*5.5)</f>
        <v>0.5873529936</v>
      </c>
      <c r="L332" s="5">
        <f>if(VLOOKUP($B$2:$B$457,'各區加權風險人口'!$C$2:$T$13,10,0)=0,0,VLOOKUP($B$2:$B$457,'依個案研判日_台北市'!$C$2:$T$13,10,0)*'各里加權風險人口'!M332/VLOOKUP($B$2:$B$457,'各區加權風險人口'!$C$2:$T$13,10,0)*5.5)</f>
        <v>1.957843312</v>
      </c>
      <c r="M332" s="5">
        <f>if(VLOOKUP($B$2:$B$457,'各區加權風險人口'!$C$2:$T$13,11,0)=0,0,VLOOKUP($B$2:$B$457,'依個案研判日_台北市'!$C$2:$T$13,11,0)*'各里加權風險人口'!N332/VLOOKUP($B$2:$B$457,'各區加權風險人口'!$C$2:$T$13,11,0)*5.5)</f>
        <v>0</v>
      </c>
      <c r="N332" s="5">
        <f>if(VLOOKUP($B$2:$B$457,'各區加權風險人口'!$C$2:$T$13,12,0)=0,0,VLOOKUP($B$2:$B$457,'依個案研判日_台北市'!$C$2:$T$13,12,0)*'各里加權風險人口'!O332/VLOOKUP($B$2:$B$457,'各區加權風險人口'!$C$2:$T$13,12,0)*5.5)</f>
        <v>0.3915686624</v>
      </c>
      <c r="O332" s="5">
        <f>if(VLOOKUP($B$2:$B$457,'各區加權風險人口'!$C$2:$T$13,13,0)=0,0,VLOOKUP($B$2:$B$457,'依個案研判日_台北市'!$C$2:$T$13,13,0)*'各里加權風險人口'!P332/VLOOKUP($B$2:$B$457,'各區加權風險人口'!$C$2:$T$13,13,0)*5.5)</f>
        <v>1.957843312</v>
      </c>
      <c r="P332" s="5">
        <f>if(VLOOKUP($B$2:$B$457,'各區加權風險人口'!$C$2:$T$13,14,0)=0,0,VLOOKUP($B$2:$B$457,'依個案研判日_台北市'!$C$2:$T$13,14,0)*'各里加權風險人口'!Q332/VLOOKUP($B$2:$B$457,'各區加權風險人口'!$C$2:$T$13,14,0)*5.5)</f>
        <v>1.370490319</v>
      </c>
      <c r="Q332" s="5">
        <f>if(VLOOKUP($B$2:$B$457,'各區加權風險人口'!$C$2:$T$13,15,0)=0,0,VLOOKUP($B$2:$B$457,'依個案研判日_台北市'!$C$2:$T$13,15,0)*'各里加權風險人口'!R332/VLOOKUP($B$2:$B$457,'各區加權風險人口'!$C$2:$T$13,15,0)*5.5)</f>
        <v>1.56627465</v>
      </c>
      <c r="R332" s="5">
        <f>if(VLOOKUP($B$2:$B$457,'各區加權風險人口'!$C$2:$T$13,16,0)=0,0,VLOOKUP($B$2:$B$457,'依個案研判日_台北市'!$C$2:$T$13,16,0)*'各里加權風險人口'!S332/VLOOKUP($B$2:$B$457,'各區加權風險人口'!$C$2:$T$13,16,0)*5.5)</f>
        <v>1.762058981</v>
      </c>
      <c r="S332" s="5">
        <f>if(VLOOKUP($B$2:$B$457,'各區加權風險人口'!$C$2:$T$13,17,0)=0,0,VLOOKUP($B$2:$B$457,'依個案研判日_台北市'!$C$2:$T$13,17,0)*'各里加權風險人口'!T332/VLOOKUP($B$2:$B$457,'各區加權風險人口'!$C$2:$T$13,17,0)*5.5)</f>
        <v>1.370490319</v>
      </c>
      <c r="T332" s="5">
        <f>if(VLOOKUP($B$2:$B$457,'各區加權風險人口'!$C$2:$T$13,18,0)=0,0,VLOOKUP($B$2:$B$457,'依個案研判日_台北市'!$C$2:$T$13,18,0)*'各里加權風險人口'!U332/VLOOKUP($B$2:$B$457,'各區加權風險人口'!$C$2:$T$13,18,0)*5.5)</f>
        <v>1.56627465</v>
      </c>
    </row>
    <row r="333">
      <c r="A333" s="3">
        <v>6.3000100009E10</v>
      </c>
      <c r="B333" s="4" t="s">
        <v>336</v>
      </c>
      <c r="C333" s="4" t="s">
        <v>344</v>
      </c>
      <c r="D333" s="5">
        <f>if(VLOOKUP($B$2:$B$457,'各區加權風險人口'!$C$2:$T$13,2,0)=0,0,VLOOKUP($B$2:$B$457,'依個案研判日_台北市'!$C$2:$T$13,2,0)*'各里加權風險人口'!E333/VLOOKUP($B$2:$B$457,'各區加權風險人口'!$C$2:$T$13,2,0)*5.5)</f>
        <v>0</v>
      </c>
      <c r="E333" s="5">
        <f>if(VLOOKUP($B$2:$B$457,'各區加權風險人口'!$C$2:$T$13,3,0)=0,0,VLOOKUP($B$2:$B$457,'依個案研判日_台北市'!$C$2:$T$13,3,0)*'各里加權風險人口'!F333/VLOOKUP($B$2:$B$457,'各區加權風險人口'!$C$2:$T$13,3,0)*5.5)</f>
        <v>0.1327734318</v>
      </c>
      <c r="F333" s="5">
        <f>if(VLOOKUP($B$2:$B$457,'各區加權風險人口'!$C$2:$T$13,4,0)=0,0,VLOOKUP($B$2:$B$457,'依個案研判日_台北市'!$C$2:$T$13,4,0)*'各里加權風險人口'!G333/VLOOKUP($B$2:$B$457,'各區加權風險人口'!$C$2:$T$13,4,0)*5.5)</f>
        <v>0.2655468637</v>
      </c>
      <c r="G333" s="5">
        <f>if(VLOOKUP($B$2:$B$457,'各區加權風險人口'!$C$2:$T$13,5,0)=0,0,VLOOKUP($B$2:$B$457,'依個案研判日_台北市'!$C$2:$T$13,5,0)*'各里加權風險人口'!H333/VLOOKUP($B$2:$B$457,'各區加權風險人口'!$C$2:$T$13,5,0)*5.5)</f>
        <v>0.5310937274</v>
      </c>
      <c r="H333" s="5">
        <f>if(VLOOKUP($B$2:$B$457,'各區加權風險人口'!$C$2:$T$13,6,0)=0,0,VLOOKUP($B$2:$B$457,'依個案研判日_台北市'!$C$2:$T$13,6,0)*'各里加權風險人口'!I333/VLOOKUP($B$2:$B$457,'各區加權風險人口'!$C$2:$T$13,6,0)*5.5)</f>
        <v>0.1327734318</v>
      </c>
      <c r="I333" s="5">
        <f>if(VLOOKUP($B$2:$B$457,'各區加權風險人口'!$C$2:$T$13,7,0)=0,0,VLOOKUP($B$2:$B$457,'依個案研判日_台北市'!$C$2:$T$13,7,0)*'各里加權風險人口'!J333/VLOOKUP($B$2:$B$457,'各區加權風險人口'!$C$2:$T$13,7,0)*5.5)</f>
        <v>0.2655468637</v>
      </c>
      <c r="J333" s="5">
        <f>if(VLOOKUP($B$2:$B$457,'各區加權風險人口'!$C$2:$T$13,8,0)=0,0,VLOOKUP($B$2:$B$457,'依個案研判日_台北市'!$C$2:$T$13,8,0)*'各里加權風險人口'!K333/VLOOKUP($B$2:$B$457,'各區加權風險人口'!$C$2:$T$13,8,0)*5.5)</f>
        <v>0.3983202955</v>
      </c>
      <c r="K333" s="5">
        <f>if(VLOOKUP($B$2:$B$457,'各區加權風險人口'!$C$2:$T$13,9,0)=0,0,VLOOKUP($B$2:$B$457,'依個案研判日_台北市'!$C$2:$T$13,9,0)*'各里加權風險人口'!L333/VLOOKUP($B$2:$B$457,'各區加權風險人口'!$C$2:$T$13,9,0)*5.5)</f>
        <v>0.3983202955</v>
      </c>
      <c r="L333" s="5">
        <f>if(VLOOKUP($B$2:$B$457,'各區加權風險人口'!$C$2:$T$13,10,0)=0,0,VLOOKUP($B$2:$B$457,'依個案研判日_台北市'!$C$2:$T$13,10,0)*'各里加權風險人口'!M333/VLOOKUP($B$2:$B$457,'各區加權風險人口'!$C$2:$T$13,10,0)*5.5)</f>
        <v>1.327734318</v>
      </c>
      <c r="M333" s="5">
        <f>if(VLOOKUP($B$2:$B$457,'各區加權風險人口'!$C$2:$T$13,11,0)=0,0,VLOOKUP($B$2:$B$457,'依個案研判日_台北市'!$C$2:$T$13,11,0)*'各里加權風險人口'!N333/VLOOKUP($B$2:$B$457,'各區加權風險人口'!$C$2:$T$13,11,0)*5.5)</f>
        <v>0</v>
      </c>
      <c r="N333" s="5">
        <f>if(VLOOKUP($B$2:$B$457,'各區加權風險人口'!$C$2:$T$13,12,0)=0,0,VLOOKUP($B$2:$B$457,'依個案研判日_台北市'!$C$2:$T$13,12,0)*'各里加權風險人口'!O333/VLOOKUP($B$2:$B$457,'各區加權風險人口'!$C$2:$T$13,12,0)*5.5)</f>
        <v>0.2655468637</v>
      </c>
      <c r="O333" s="5">
        <f>if(VLOOKUP($B$2:$B$457,'各區加權風險人口'!$C$2:$T$13,13,0)=0,0,VLOOKUP($B$2:$B$457,'依個案研判日_台北市'!$C$2:$T$13,13,0)*'各里加權風險人口'!P333/VLOOKUP($B$2:$B$457,'各區加權風險人口'!$C$2:$T$13,13,0)*5.5)</f>
        <v>1.327734318</v>
      </c>
      <c r="P333" s="5">
        <f>if(VLOOKUP($B$2:$B$457,'各區加權風險人口'!$C$2:$T$13,14,0)=0,0,VLOOKUP($B$2:$B$457,'依個案研判日_台北市'!$C$2:$T$13,14,0)*'各里加權風險人口'!Q333/VLOOKUP($B$2:$B$457,'各區加權風險人口'!$C$2:$T$13,14,0)*5.5)</f>
        <v>0.9294140229</v>
      </c>
      <c r="Q333" s="5">
        <f>if(VLOOKUP($B$2:$B$457,'各區加權風險人口'!$C$2:$T$13,15,0)=0,0,VLOOKUP($B$2:$B$457,'依個案研判日_台北市'!$C$2:$T$13,15,0)*'各里加權風險人口'!R333/VLOOKUP($B$2:$B$457,'各區加權風險人口'!$C$2:$T$13,15,0)*5.5)</f>
        <v>1.062187455</v>
      </c>
      <c r="R333" s="5">
        <f>if(VLOOKUP($B$2:$B$457,'各區加權風險人口'!$C$2:$T$13,16,0)=0,0,VLOOKUP($B$2:$B$457,'依個案研判日_台北市'!$C$2:$T$13,16,0)*'各里加權風險人口'!S333/VLOOKUP($B$2:$B$457,'各區加權風險人口'!$C$2:$T$13,16,0)*5.5)</f>
        <v>1.194960887</v>
      </c>
      <c r="S333" s="5">
        <f>if(VLOOKUP($B$2:$B$457,'各區加權風險人口'!$C$2:$T$13,17,0)=0,0,VLOOKUP($B$2:$B$457,'依個案研判日_台北市'!$C$2:$T$13,17,0)*'各里加權風險人口'!T333/VLOOKUP($B$2:$B$457,'各區加權風險人口'!$C$2:$T$13,17,0)*5.5)</f>
        <v>0.9294140229</v>
      </c>
      <c r="T333" s="5">
        <f>if(VLOOKUP($B$2:$B$457,'各區加權風險人口'!$C$2:$T$13,18,0)=0,0,VLOOKUP($B$2:$B$457,'依個案研判日_台北市'!$C$2:$T$13,18,0)*'各里加權風險人口'!U333/VLOOKUP($B$2:$B$457,'各區加權風險人口'!$C$2:$T$13,18,0)*5.5)</f>
        <v>1.062187455</v>
      </c>
    </row>
    <row r="334">
      <c r="A334" s="3">
        <v>6.300010001E10</v>
      </c>
      <c r="B334" s="4" t="s">
        <v>336</v>
      </c>
      <c r="C334" s="4" t="s">
        <v>345</v>
      </c>
      <c r="D334" s="5">
        <f>if(VLOOKUP($B$2:$B$457,'各區加權風險人口'!$C$2:$T$13,2,0)=0,0,VLOOKUP($B$2:$B$457,'依個案研判日_台北市'!$C$2:$T$13,2,0)*'各里加權風險人口'!E334/VLOOKUP($B$2:$B$457,'各區加權風險人口'!$C$2:$T$13,2,0)*5.5)</f>
        <v>0</v>
      </c>
      <c r="E334" s="5">
        <f>if(VLOOKUP($B$2:$B$457,'各區加權風險人口'!$C$2:$T$13,3,0)=0,0,VLOOKUP($B$2:$B$457,'依個案研判日_台北市'!$C$2:$T$13,3,0)*'各里加權風險人口'!F334/VLOOKUP($B$2:$B$457,'各區加權風險人口'!$C$2:$T$13,3,0)*5.5)</f>
        <v>0.1698560565</v>
      </c>
      <c r="F334" s="5">
        <f>if(VLOOKUP($B$2:$B$457,'各區加權風險人口'!$C$2:$T$13,4,0)=0,0,VLOOKUP($B$2:$B$457,'依個案研判日_台北市'!$C$2:$T$13,4,0)*'各里加權風險人口'!G334/VLOOKUP($B$2:$B$457,'各區加權風險人口'!$C$2:$T$13,4,0)*5.5)</f>
        <v>0.3397121129</v>
      </c>
      <c r="G334" s="5">
        <f>if(VLOOKUP($B$2:$B$457,'各區加權風險人口'!$C$2:$T$13,5,0)=0,0,VLOOKUP($B$2:$B$457,'依個案研判日_台北市'!$C$2:$T$13,5,0)*'各里加權風險人口'!H334/VLOOKUP($B$2:$B$457,'各區加權風險人口'!$C$2:$T$13,5,0)*5.5)</f>
        <v>0.6794242259</v>
      </c>
      <c r="H334" s="5">
        <f>if(VLOOKUP($B$2:$B$457,'各區加權風險人口'!$C$2:$T$13,6,0)=0,0,VLOOKUP($B$2:$B$457,'依個案研判日_台北市'!$C$2:$T$13,6,0)*'各里加權風險人口'!I334/VLOOKUP($B$2:$B$457,'各區加權風險人口'!$C$2:$T$13,6,0)*5.5)</f>
        <v>0.1698560565</v>
      </c>
      <c r="I334" s="5">
        <f>if(VLOOKUP($B$2:$B$457,'各區加權風險人口'!$C$2:$T$13,7,0)=0,0,VLOOKUP($B$2:$B$457,'依個案研判日_台北市'!$C$2:$T$13,7,0)*'各里加權風險人口'!J334/VLOOKUP($B$2:$B$457,'各區加權風險人口'!$C$2:$T$13,7,0)*5.5)</f>
        <v>0.3397121129</v>
      </c>
      <c r="J334" s="5">
        <f>if(VLOOKUP($B$2:$B$457,'各區加權風險人口'!$C$2:$T$13,8,0)=0,0,VLOOKUP($B$2:$B$457,'依個案研判日_台北市'!$C$2:$T$13,8,0)*'各里加權風險人口'!K334/VLOOKUP($B$2:$B$457,'各區加權風險人口'!$C$2:$T$13,8,0)*5.5)</f>
        <v>0.5095681694</v>
      </c>
      <c r="K334" s="5">
        <f>if(VLOOKUP($B$2:$B$457,'各區加權風險人口'!$C$2:$T$13,9,0)=0,0,VLOOKUP($B$2:$B$457,'依個案研判日_台北市'!$C$2:$T$13,9,0)*'各里加權風險人口'!L334/VLOOKUP($B$2:$B$457,'各區加權風險人口'!$C$2:$T$13,9,0)*5.5)</f>
        <v>0.5095681694</v>
      </c>
      <c r="L334" s="5">
        <f>if(VLOOKUP($B$2:$B$457,'各區加權風險人口'!$C$2:$T$13,10,0)=0,0,VLOOKUP($B$2:$B$457,'依個案研判日_台北市'!$C$2:$T$13,10,0)*'各里加權風險人口'!M334/VLOOKUP($B$2:$B$457,'各區加權風險人口'!$C$2:$T$13,10,0)*5.5)</f>
        <v>1.698560565</v>
      </c>
      <c r="M334" s="5">
        <f>if(VLOOKUP($B$2:$B$457,'各區加權風險人口'!$C$2:$T$13,11,0)=0,0,VLOOKUP($B$2:$B$457,'依個案研判日_台北市'!$C$2:$T$13,11,0)*'各里加權風險人口'!N334/VLOOKUP($B$2:$B$457,'各區加權風險人口'!$C$2:$T$13,11,0)*5.5)</f>
        <v>0</v>
      </c>
      <c r="N334" s="5">
        <f>if(VLOOKUP($B$2:$B$457,'各區加權風險人口'!$C$2:$T$13,12,0)=0,0,VLOOKUP($B$2:$B$457,'依個案研判日_台北市'!$C$2:$T$13,12,0)*'各里加權風險人口'!O334/VLOOKUP($B$2:$B$457,'各區加權風險人口'!$C$2:$T$13,12,0)*5.5)</f>
        <v>0.3397121129</v>
      </c>
      <c r="O334" s="5">
        <f>if(VLOOKUP($B$2:$B$457,'各區加權風險人口'!$C$2:$T$13,13,0)=0,0,VLOOKUP($B$2:$B$457,'依個案研判日_台北市'!$C$2:$T$13,13,0)*'各里加權風險人口'!P334/VLOOKUP($B$2:$B$457,'各區加權風險人口'!$C$2:$T$13,13,0)*5.5)</f>
        <v>1.698560565</v>
      </c>
      <c r="P334" s="5">
        <f>if(VLOOKUP($B$2:$B$457,'各區加權風險人口'!$C$2:$T$13,14,0)=0,0,VLOOKUP($B$2:$B$457,'依個案研判日_台北市'!$C$2:$T$13,14,0)*'各里加權風險人口'!Q334/VLOOKUP($B$2:$B$457,'各區加權風險人口'!$C$2:$T$13,14,0)*5.5)</f>
        <v>1.188992395</v>
      </c>
      <c r="Q334" s="5">
        <f>if(VLOOKUP($B$2:$B$457,'各區加權風險人口'!$C$2:$T$13,15,0)=0,0,VLOOKUP($B$2:$B$457,'依個案研判日_台北市'!$C$2:$T$13,15,0)*'各里加權風險人口'!R334/VLOOKUP($B$2:$B$457,'各區加權風險人口'!$C$2:$T$13,15,0)*5.5)</f>
        <v>1.358848452</v>
      </c>
      <c r="R334" s="5">
        <f>if(VLOOKUP($B$2:$B$457,'各區加權風險人口'!$C$2:$T$13,16,0)=0,0,VLOOKUP($B$2:$B$457,'依個案研判日_台北市'!$C$2:$T$13,16,0)*'各里加權風險人口'!S334/VLOOKUP($B$2:$B$457,'各區加權風險人口'!$C$2:$T$13,16,0)*5.5)</f>
        <v>1.528704508</v>
      </c>
      <c r="S334" s="5">
        <f>if(VLOOKUP($B$2:$B$457,'各區加權風險人口'!$C$2:$T$13,17,0)=0,0,VLOOKUP($B$2:$B$457,'依個案研判日_台北市'!$C$2:$T$13,17,0)*'各里加權風險人口'!T334/VLOOKUP($B$2:$B$457,'各區加權風險人口'!$C$2:$T$13,17,0)*5.5)</f>
        <v>1.188992395</v>
      </c>
      <c r="T334" s="5">
        <f>if(VLOOKUP($B$2:$B$457,'各區加權風險人口'!$C$2:$T$13,18,0)=0,0,VLOOKUP($B$2:$B$457,'依個案研判日_台北市'!$C$2:$T$13,18,0)*'各里加權風險人口'!U334/VLOOKUP($B$2:$B$457,'各區加權風險人口'!$C$2:$T$13,18,0)*5.5)</f>
        <v>1.358848452</v>
      </c>
    </row>
    <row r="335">
      <c r="A335" s="3">
        <v>6.3000100011E10</v>
      </c>
      <c r="B335" s="4" t="s">
        <v>336</v>
      </c>
      <c r="C335" s="4" t="s">
        <v>346</v>
      </c>
      <c r="D335" s="5">
        <f>if(VLOOKUP($B$2:$B$457,'各區加權風險人口'!$C$2:$T$13,2,0)=0,0,VLOOKUP($B$2:$B$457,'依個案研判日_台北市'!$C$2:$T$13,2,0)*'各里加權風險人口'!E335/VLOOKUP($B$2:$B$457,'各區加權風險人口'!$C$2:$T$13,2,0)*5.5)</f>
        <v>0</v>
      </c>
      <c r="E335" s="5">
        <f>if(VLOOKUP($B$2:$B$457,'各區加權風險人口'!$C$2:$T$13,3,0)=0,0,VLOOKUP($B$2:$B$457,'依個案研判日_台北市'!$C$2:$T$13,3,0)*'各里加權風險人口'!F335/VLOOKUP($B$2:$B$457,'各區加權風險人口'!$C$2:$T$13,3,0)*5.5)</f>
        <v>0.1597867889</v>
      </c>
      <c r="F335" s="5">
        <f>if(VLOOKUP($B$2:$B$457,'各區加權風險人口'!$C$2:$T$13,4,0)=0,0,VLOOKUP($B$2:$B$457,'依個案研判日_台北市'!$C$2:$T$13,4,0)*'各里加權風險人口'!G335/VLOOKUP($B$2:$B$457,'各區加權風險人口'!$C$2:$T$13,4,0)*5.5)</f>
        <v>0.3195735778</v>
      </c>
      <c r="G335" s="5">
        <f>if(VLOOKUP($B$2:$B$457,'各區加權風險人口'!$C$2:$T$13,5,0)=0,0,VLOOKUP($B$2:$B$457,'依個案研判日_台北市'!$C$2:$T$13,5,0)*'各里加權風險人口'!H335/VLOOKUP($B$2:$B$457,'各區加權風險人口'!$C$2:$T$13,5,0)*5.5)</f>
        <v>0.6391471555</v>
      </c>
      <c r="H335" s="5">
        <f>if(VLOOKUP($B$2:$B$457,'各區加權風險人口'!$C$2:$T$13,6,0)=0,0,VLOOKUP($B$2:$B$457,'依個案研判日_台北市'!$C$2:$T$13,6,0)*'各里加權風險人口'!I335/VLOOKUP($B$2:$B$457,'各區加權風險人口'!$C$2:$T$13,6,0)*5.5)</f>
        <v>0.1597867889</v>
      </c>
      <c r="I335" s="5">
        <f>if(VLOOKUP($B$2:$B$457,'各區加權風險人口'!$C$2:$T$13,7,0)=0,0,VLOOKUP($B$2:$B$457,'依個案研判日_台北市'!$C$2:$T$13,7,0)*'各里加權風險人口'!J335/VLOOKUP($B$2:$B$457,'各區加權風險人口'!$C$2:$T$13,7,0)*5.5)</f>
        <v>0.3195735778</v>
      </c>
      <c r="J335" s="5">
        <f>if(VLOOKUP($B$2:$B$457,'各區加權風險人口'!$C$2:$T$13,8,0)=0,0,VLOOKUP($B$2:$B$457,'依個案研判日_台北市'!$C$2:$T$13,8,0)*'各里加權風險人口'!K335/VLOOKUP($B$2:$B$457,'各區加權風險人口'!$C$2:$T$13,8,0)*5.5)</f>
        <v>0.4793603667</v>
      </c>
      <c r="K335" s="5">
        <f>if(VLOOKUP($B$2:$B$457,'各區加權風險人口'!$C$2:$T$13,9,0)=0,0,VLOOKUP($B$2:$B$457,'依個案研判日_台北市'!$C$2:$T$13,9,0)*'各里加權風險人口'!L335/VLOOKUP($B$2:$B$457,'各區加權風險人口'!$C$2:$T$13,9,0)*5.5)</f>
        <v>0.4793603667</v>
      </c>
      <c r="L335" s="5">
        <f>if(VLOOKUP($B$2:$B$457,'各區加權風險人口'!$C$2:$T$13,10,0)=0,0,VLOOKUP($B$2:$B$457,'依個案研判日_台北市'!$C$2:$T$13,10,0)*'各里加權風險人口'!M335/VLOOKUP($B$2:$B$457,'各區加權風險人口'!$C$2:$T$13,10,0)*5.5)</f>
        <v>1.597867889</v>
      </c>
      <c r="M335" s="5">
        <f>if(VLOOKUP($B$2:$B$457,'各區加權風險人口'!$C$2:$T$13,11,0)=0,0,VLOOKUP($B$2:$B$457,'依個案研判日_台北市'!$C$2:$T$13,11,0)*'各里加權風險人口'!N335/VLOOKUP($B$2:$B$457,'各區加權風險人口'!$C$2:$T$13,11,0)*5.5)</f>
        <v>0</v>
      </c>
      <c r="N335" s="5">
        <f>if(VLOOKUP($B$2:$B$457,'各區加權風險人口'!$C$2:$T$13,12,0)=0,0,VLOOKUP($B$2:$B$457,'依個案研判日_台北市'!$C$2:$T$13,12,0)*'各里加權風險人口'!O335/VLOOKUP($B$2:$B$457,'各區加權風險人口'!$C$2:$T$13,12,0)*5.5)</f>
        <v>0.3195735778</v>
      </c>
      <c r="O335" s="5">
        <f>if(VLOOKUP($B$2:$B$457,'各區加權風險人口'!$C$2:$T$13,13,0)=0,0,VLOOKUP($B$2:$B$457,'依個案研判日_台北市'!$C$2:$T$13,13,0)*'各里加權風險人口'!P335/VLOOKUP($B$2:$B$457,'各區加權風險人口'!$C$2:$T$13,13,0)*5.5)</f>
        <v>1.597867889</v>
      </c>
      <c r="P335" s="5">
        <f>if(VLOOKUP($B$2:$B$457,'各區加權風險人口'!$C$2:$T$13,14,0)=0,0,VLOOKUP($B$2:$B$457,'依個案研判日_台北市'!$C$2:$T$13,14,0)*'各里加權風險人口'!Q335/VLOOKUP($B$2:$B$457,'各區加權風險人口'!$C$2:$T$13,14,0)*5.5)</f>
        <v>1.118507522</v>
      </c>
      <c r="Q335" s="5">
        <f>if(VLOOKUP($B$2:$B$457,'各區加權風險人口'!$C$2:$T$13,15,0)=0,0,VLOOKUP($B$2:$B$457,'依個案研判日_台北市'!$C$2:$T$13,15,0)*'各里加權風險人口'!R335/VLOOKUP($B$2:$B$457,'各區加權風險人口'!$C$2:$T$13,15,0)*5.5)</f>
        <v>1.278294311</v>
      </c>
      <c r="R335" s="5">
        <f>if(VLOOKUP($B$2:$B$457,'各區加權風險人口'!$C$2:$T$13,16,0)=0,0,VLOOKUP($B$2:$B$457,'依個案研判日_台北市'!$C$2:$T$13,16,0)*'各里加權風險人口'!S335/VLOOKUP($B$2:$B$457,'各區加權風險人口'!$C$2:$T$13,16,0)*5.5)</f>
        <v>1.4380811</v>
      </c>
      <c r="S335" s="5">
        <f>if(VLOOKUP($B$2:$B$457,'各區加權風險人口'!$C$2:$T$13,17,0)=0,0,VLOOKUP($B$2:$B$457,'依個案研判日_台北市'!$C$2:$T$13,17,0)*'各里加權風險人口'!T335/VLOOKUP($B$2:$B$457,'各區加權風險人口'!$C$2:$T$13,17,0)*5.5)</f>
        <v>1.118507522</v>
      </c>
      <c r="T335" s="5">
        <f>if(VLOOKUP($B$2:$B$457,'各區加權風險人口'!$C$2:$T$13,18,0)=0,0,VLOOKUP($B$2:$B$457,'依個案研判日_台北市'!$C$2:$T$13,18,0)*'各里加權風險人口'!U335/VLOOKUP($B$2:$B$457,'各區加權風險人口'!$C$2:$T$13,18,0)*5.5)</f>
        <v>1.278294311</v>
      </c>
    </row>
    <row r="336">
      <c r="A336" s="3">
        <v>6.3000100012E10</v>
      </c>
      <c r="B336" s="4" t="s">
        <v>336</v>
      </c>
      <c r="C336" s="4" t="s">
        <v>347</v>
      </c>
      <c r="D336" s="5">
        <f>if(VLOOKUP($B$2:$B$457,'各區加權風險人口'!$C$2:$T$13,2,0)=0,0,VLOOKUP($B$2:$B$457,'依個案研判日_台北市'!$C$2:$T$13,2,0)*'各里加權風險人口'!E336/VLOOKUP($B$2:$B$457,'各區加權風險人口'!$C$2:$T$13,2,0)*5.5)</f>
        <v>0</v>
      </c>
      <c r="E336" s="5">
        <f>if(VLOOKUP($B$2:$B$457,'各區加權風險人口'!$C$2:$T$13,3,0)=0,0,VLOOKUP($B$2:$B$457,'依個案研判日_台北市'!$C$2:$T$13,3,0)*'各里加權風險人口'!F336/VLOOKUP($B$2:$B$457,'各區加權風險人口'!$C$2:$T$13,3,0)*5.5)</f>
        <v>0.1001517246</v>
      </c>
      <c r="F336" s="5">
        <f>if(VLOOKUP($B$2:$B$457,'各區加權風險人口'!$C$2:$T$13,4,0)=0,0,VLOOKUP($B$2:$B$457,'依個案研判日_台北市'!$C$2:$T$13,4,0)*'各里加權風險人口'!G336/VLOOKUP($B$2:$B$457,'各區加權風險人口'!$C$2:$T$13,4,0)*5.5)</f>
        <v>0.2003034492</v>
      </c>
      <c r="G336" s="5">
        <f>if(VLOOKUP($B$2:$B$457,'各區加權風險人口'!$C$2:$T$13,5,0)=0,0,VLOOKUP($B$2:$B$457,'依個案研判日_台北市'!$C$2:$T$13,5,0)*'各里加權風險人口'!H336/VLOOKUP($B$2:$B$457,'各區加權風險人口'!$C$2:$T$13,5,0)*5.5)</f>
        <v>0.4006068984</v>
      </c>
      <c r="H336" s="5">
        <f>if(VLOOKUP($B$2:$B$457,'各區加權風險人口'!$C$2:$T$13,6,0)=0,0,VLOOKUP($B$2:$B$457,'依個案研判日_台北市'!$C$2:$T$13,6,0)*'各里加權風險人口'!I336/VLOOKUP($B$2:$B$457,'各區加權風險人口'!$C$2:$T$13,6,0)*5.5)</f>
        <v>0.1001517246</v>
      </c>
      <c r="I336" s="5">
        <f>if(VLOOKUP($B$2:$B$457,'各區加權風險人口'!$C$2:$T$13,7,0)=0,0,VLOOKUP($B$2:$B$457,'依個案研判日_台北市'!$C$2:$T$13,7,0)*'各里加權風險人口'!J336/VLOOKUP($B$2:$B$457,'各區加權風險人口'!$C$2:$T$13,7,0)*5.5)</f>
        <v>0.2003034492</v>
      </c>
      <c r="J336" s="5">
        <f>if(VLOOKUP($B$2:$B$457,'各區加權風險人口'!$C$2:$T$13,8,0)=0,0,VLOOKUP($B$2:$B$457,'依個案研判日_台北市'!$C$2:$T$13,8,0)*'各里加權風險人口'!K336/VLOOKUP($B$2:$B$457,'各區加權風險人口'!$C$2:$T$13,8,0)*5.5)</f>
        <v>0.3004551738</v>
      </c>
      <c r="K336" s="5">
        <f>if(VLOOKUP($B$2:$B$457,'各區加權風險人口'!$C$2:$T$13,9,0)=0,0,VLOOKUP($B$2:$B$457,'依個案研判日_台北市'!$C$2:$T$13,9,0)*'各里加權風險人口'!L336/VLOOKUP($B$2:$B$457,'各區加權風險人口'!$C$2:$T$13,9,0)*5.5)</f>
        <v>0.3004551738</v>
      </c>
      <c r="L336" s="5">
        <f>if(VLOOKUP($B$2:$B$457,'各區加權風險人口'!$C$2:$T$13,10,0)=0,0,VLOOKUP($B$2:$B$457,'依個案研判日_台北市'!$C$2:$T$13,10,0)*'各里加權風險人口'!M336/VLOOKUP($B$2:$B$457,'各區加權風險人口'!$C$2:$T$13,10,0)*5.5)</f>
        <v>1.001517246</v>
      </c>
      <c r="M336" s="5">
        <f>if(VLOOKUP($B$2:$B$457,'各區加權風險人口'!$C$2:$T$13,11,0)=0,0,VLOOKUP($B$2:$B$457,'依個案研判日_台北市'!$C$2:$T$13,11,0)*'各里加權風險人口'!N336/VLOOKUP($B$2:$B$457,'各區加權風險人口'!$C$2:$T$13,11,0)*5.5)</f>
        <v>0</v>
      </c>
      <c r="N336" s="5">
        <f>if(VLOOKUP($B$2:$B$457,'各區加權風險人口'!$C$2:$T$13,12,0)=0,0,VLOOKUP($B$2:$B$457,'依個案研判日_台北市'!$C$2:$T$13,12,0)*'各里加權風險人口'!O336/VLOOKUP($B$2:$B$457,'各區加權風險人口'!$C$2:$T$13,12,0)*5.5)</f>
        <v>0.2003034492</v>
      </c>
      <c r="O336" s="5">
        <f>if(VLOOKUP($B$2:$B$457,'各區加權風險人口'!$C$2:$T$13,13,0)=0,0,VLOOKUP($B$2:$B$457,'依個案研判日_台北市'!$C$2:$T$13,13,0)*'各里加權風險人口'!P336/VLOOKUP($B$2:$B$457,'各區加權風險人口'!$C$2:$T$13,13,0)*5.5)</f>
        <v>1.001517246</v>
      </c>
      <c r="P336" s="5">
        <f>if(VLOOKUP($B$2:$B$457,'各區加權風險人口'!$C$2:$T$13,14,0)=0,0,VLOOKUP($B$2:$B$457,'依個案研判日_台北市'!$C$2:$T$13,14,0)*'各里加權風險人口'!Q336/VLOOKUP($B$2:$B$457,'各區加權風險人口'!$C$2:$T$13,14,0)*5.5)</f>
        <v>0.7010620721</v>
      </c>
      <c r="Q336" s="5">
        <f>if(VLOOKUP($B$2:$B$457,'各區加權風險人口'!$C$2:$T$13,15,0)=0,0,VLOOKUP($B$2:$B$457,'依個案研判日_台北市'!$C$2:$T$13,15,0)*'各里加權風險人口'!R336/VLOOKUP($B$2:$B$457,'各區加權風險人口'!$C$2:$T$13,15,0)*5.5)</f>
        <v>0.8012137967</v>
      </c>
      <c r="R336" s="5">
        <f>if(VLOOKUP($B$2:$B$457,'各區加權風險人口'!$C$2:$T$13,16,0)=0,0,VLOOKUP($B$2:$B$457,'依個案研判日_台北市'!$C$2:$T$13,16,0)*'各里加權風險人口'!S336/VLOOKUP($B$2:$B$457,'各區加權風險人口'!$C$2:$T$13,16,0)*5.5)</f>
        <v>0.9013655213</v>
      </c>
      <c r="S336" s="5">
        <f>if(VLOOKUP($B$2:$B$457,'各區加權風險人口'!$C$2:$T$13,17,0)=0,0,VLOOKUP($B$2:$B$457,'依個案研判日_台北市'!$C$2:$T$13,17,0)*'各里加權風險人口'!T336/VLOOKUP($B$2:$B$457,'各區加權風險人口'!$C$2:$T$13,17,0)*5.5)</f>
        <v>0.7010620721</v>
      </c>
      <c r="T336" s="5">
        <f>if(VLOOKUP($B$2:$B$457,'各區加權風險人口'!$C$2:$T$13,18,0)=0,0,VLOOKUP($B$2:$B$457,'依個案研判日_台北市'!$C$2:$T$13,18,0)*'各里加權風險人口'!U336/VLOOKUP($B$2:$B$457,'各區加權風險人口'!$C$2:$T$13,18,0)*5.5)</f>
        <v>0.8012137967</v>
      </c>
    </row>
    <row r="337">
      <c r="A337" s="3">
        <v>6.3000100013E10</v>
      </c>
      <c r="B337" s="4" t="s">
        <v>336</v>
      </c>
      <c r="C337" s="4" t="s">
        <v>348</v>
      </c>
      <c r="D337" s="5">
        <f>if(VLOOKUP($B$2:$B$457,'各區加權風險人口'!$C$2:$T$13,2,0)=0,0,VLOOKUP($B$2:$B$457,'依個案研判日_台北市'!$C$2:$T$13,2,0)*'各里加權風險人口'!E337/VLOOKUP($B$2:$B$457,'各區加權風險人口'!$C$2:$T$13,2,0)*5.5)</f>
        <v>0</v>
      </c>
      <c r="E337" s="5">
        <f>if(VLOOKUP($B$2:$B$457,'各區加權風險人口'!$C$2:$T$13,3,0)=0,0,VLOOKUP($B$2:$B$457,'依個案研判日_台北市'!$C$2:$T$13,3,0)*'各里加權風險人口'!F337/VLOOKUP($B$2:$B$457,'各區加權風險人口'!$C$2:$T$13,3,0)*5.5)</f>
        <v>0.1018973552</v>
      </c>
      <c r="F337" s="5">
        <f>if(VLOOKUP($B$2:$B$457,'各區加權風險人口'!$C$2:$T$13,4,0)=0,0,VLOOKUP($B$2:$B$457,'依個案研判日_台北市'!$C$2:$T$13,4,0)*'各里加權風險人口'!G337/VLOOKUP($B$2:$B$457,'各區加權風險人口'!$C$2:$T$13,4,0)*5.5)</f>
        <v>0.2037947105</v>
      </c>
      <c r="G337" s="5">
        <f>if(VLOOKUP($B$2:$B$457,'各區加權風險人口'!$C$2:$T$13,5,0)=0,0,VLOOKUP($B$2:$B$457,'依個案研判日_台北市'!$C$2:$T$13,5,0)*'各里加權風險人口'!H337/VLOOKUP($B$2:$B$457,'各區加權風險人口'!$C$2:$T$13,5,0)*5.5)</f>
        <v>0.4075894209</v>
      </c>
      <c r="H337" s="5">
        <f>if(VLOOKUP($B$2:$B$457,'各區加權風險人口'!$C$2:$T$13,6,0)=0,0,VLOOKUP($B$2:$B$457,'依個案研判日_台北市'!$C$2:$T$13,6,0)*'各里加權風險人口'!I337/VLOOKUP($B$2:$B$457,'各區加權風險人口'!$C$2:$T$13,6,0)*5.5)</f>
        <v>0.1018973552</v>
      </c>
      <c r="I337" s="5">
        <f>if(VLOOKUP($B$2:$B$457,'各區加權風險人口'!$C$2:$T$13,7,0)=0,0,VLOOKUP($B$2:$B$457,'依個案研判日_台北市'!$C$2:$T$13,7,0)*'各里加權風險人口'!J337/VLOOKUP($B$2:$B$457,'各區加權風險人口'!$C$2:$T$13,7,0)*5.5)</f>
        <v>0.2037947105</v>
      </c>
      <c r="J337" s="5">
        <f>if(VLOOKUP($B$2:$B$457,'各區加權風險人口'!$C$2:$T$13,8,0)=0,0,VLOOKUP($B$2:$B$457,'依個案研判日_台北市'!$C$2:$T$13,8,0)*'各里加權風險人口'!K337/VLOOKUP($B$2:$B$457,'各區加權風險人口'!$C$2:$T$13,8,0)*5.5)</f>
        <v>0.3056920657</v>
      </c>
      <c r="K337" s="5">
        <f>if(VLOOKUP($B$2:$B$457,'各區加權風險人口'!$C$2:$T$13,9,0)=0,0,VLOOKUP($B$2:$B$457,'依個案研判日_台北市'!$C$2:$T$13,9,0)*'各里加權風險人口'!L337/VLOOKUP($B$2:$B$457,'各區加權風險人口'!$C$2:$T$13,9,0)*5.5)</f>
        <v>0.3056920657</v>
      </c>
      <c r="L337" s="5">
        <f>if(VLOOKUP($B$2:$B$457,'各區加權風險人口'!$C$2:$T$13,10,0)=0,0,VLOOKUP($B$2:$B$457,'依個案研判日_台北市'!$C$2:$T$13,10,0)*'各里加權風險人口'!M337/VLOOKUP($B$2:$B$457,'各區加權風險人口'!$C$2:$T$13,10,0)*5.5)</f>
        <v>1.018973552</v>
      </c>
      <c r="M337" s="5">
        <f>if(VLOOKUP($B$2:$B$457,'各區加權風險人口'!$C$2:$T$13,11,0)=0,0,VLOOKUP($B$2:$B$457,'依個案研判日_台北市'!$C$2:$T$13,11,0)*'各里加權風險人口'!N337/VLOOKUP($B$2:$B$457,'各區加權風險人口'!$C$2:$T$13,11,0)*5.5)</f>
        <v>0</v>
      </c>
      <c r="N337" s="5">
        <f>if(VLOOKUP($B$2:$B$457,'各區加權風險人口'!$C$2:$T$13,12,0)=0,0,VLOOKUP($B$2:$B$457,'依個案研判日_台北市'!$C$2:$T$13,12,0)*'各里加權風險人口'!O337/VLOOKUP($B$2:$B$457,'各區加權風險人口'!$C$2:$T$13,12,0)*5.5)</f>
        <v>0.2037947105</v>
      </c>
      <c r="O337" s="5">
        <f>if(VLOOKUP($B$2:$B$457,'各區加權風險人口'!$C$2:$T$13,13,0)=0,0,VLOOKUP($B$2:$B$457,'依個案研判日_台北市'!$C$2:$T$13,13,0)*'各里加權風險人口'!P337/VLOOKUP($B$2:$B$457,'各區加權風險人口'!$C$2:$T$13,13,0)*5.5)</f>
        <v>1.018973552</v>
      </c>
      <c r="P337" s="5">
        <f>if(VLOOKUP($B$2:$B$457,'各區加權風險人口'!$C$2:$T$13,14,0)=0,0,VLOOKUP($B$2:$B$457,'依個案研判日_台北市'!$C$2:$T$13,14,0)*'各里加權風險人口'!Q337/VLOOKUP($B$2:$B$457,'各區加權風險人口'!$C$2:$T$13,14,0)*5.5)</f>
        <v>0.7132814866</v>
      </c>
      <c r="Q337" s="5">
        <f>if(VLOOKUP($B$2:$B$457,'各區加權風險人口'!$C$2:$T$13,15,0)=0,0,VLOOKUP($B$2:$B$457,'依個案研判日_台北市'!$C$2:$T$13,15,0)*'各里加權風險人口'!R337/VLOOKUP($B$2:$B$457,'各區加權風險人口'!$C$2:$T$13,15,0)*5.5)</f>
        <v>0.8151788418</v>
      </c>
      <c r="R337" s="5">
        <f>if(VLOOKUP($B$2:$B$457,'各區加權風險人口'!$C$2:$T$13,16,0)=0,0,VLOOKUP($B$2:$B$457,'依個案研判日_台北市'!$C$2:$T$13,16,0)*'各里加權風險人口'!S337/VLOOKUP($B$2:$B$457,'各區加權風險人口'!$C$2:$T$13,16,0)*5.5)</f>
        <v>0.917076197</v>
      </c>
      <c r="S337" s="5">
        <f>if(VLOOKUP($B$2:$B$457,'各區加權風險人口'!$C$2:$T$13,17,0)=0,0,VLOOKUP($B$2:$B$457,'依個案研判日_台北市'!$C$2:$T$13,17,0)*'各里加權風險人口'!T337/VLOOKUP($B$2:$B$457,'各區加權風險人口'!$C$2:$T$13,17,0)*5.5)</f>
        <v>0.7132814866</v>
      </c>
      <c r="T337" s="5">
        <f>if(VLOOKUP($B$2:$B$457,'各區加權風險人口'!$C$2:$T$13,18,0)=0,0,VLOOKUP($B$2:$B$457,'依個案研判日_台北市'!$C$2:$T$13,18,0)*'各里加權風險人口'!U337/VLOOKUP($B$2:$B$457,'各區加權風險人口'!$C$2:$T$13,18,0)*5.5)</f>
        <v>0.8151788418</v>
      </c>
    </row>
    <row r="338">
      <c r="A338" s="3">
        <v>6.3000100014E10</v>
      </c>
      <c r="B338" s="4" t="s">
        <v>336</v>
      </c>
      <c r="C338" s="4" t="s">
        <v>349</v>
      </c>
      <c r="D338" s="5">
        <f>if(VLOOKUP($B$2:$B$457,'各區加權風險人口'!$C$2:$T$13,2,0)=0,0,VLOOKUP($B$2:$B$457,'依個案研判日_台北市'!$C$2:$T$13,2,0)*'各里加權風險人口'!E338/VLOOKUP($B$2:$B$457,'各區加權風險人口'!$C$2:$T$13,2,0)*5.5)</f>
        <v>0</v>
      </c>
      <c r="E338" s="5">
        <f>if(VLOOKUP($B$2:$B$457,'各區加權風險人口'!$C$2:$T$13,3,0)=0,0,VLOOKUP($B$2:$B$457,'依個案研判日_台北市'!$C$2:$T$13,3,0)*'各里加權風險人口'!F338/VLOOKUP($B$2:$B$457,'各區加權風險人口'!$C$2:$T$13,3,0)*5.5)</f>
        <v>0.1385495122</v>
      </c>
      <c r="F338" s="5">
        <f>if(VLOOKUP($B$2:$B$457,'各區加權風險人口'!$C$2:$T$13,4,0)=0,0,VLOOKUP($B$2:$B$457,'依個案研判日_台北市'!$C$2:$T$13,4,0)*'各里加權風險人口'!G338/VLOOKUP($B$2:$B$457,'各區加權風險人口'!$C$2:$T$13,4,0)*5.5)</f>
        <v>0.2770990244</v>
      </c>
      <c r="G338" s="5">
        <f>if(VLOOKUP($B$2:$B$457,'各區加權風險人口'!$C$2:$T$13,5,0)=0,0,VLOOKUP($B$2:$B$457,'依個案研判日_台北市'!$C$2:$T$13,5,0)*'各里加權風險人口'!H338/VLOOKUP($B$2:$B$457,'各區加權風險人口'!$C$2:$T$13,5,0)*5.5)</f>
        <v>0.5541980488</v>
      </c>
      <c r="H338" s="5">
        <f>if(VLOOKUP($B$2:$B$457,'各區加權風險人口'!$C$2:$T$13,6,0)=0,0,VLOOKUP($B$2:$B$457,'依個案研判日_台北市'!$C$2:$T$13,6,0)*'各里加權風險人口'!I338/VLOOKUP($B$2:$B$457,'各區加權風險人口'!$C$2:$T$13,6,0)*5.5)</f>
        <v>0.1385495122</v>
      </c>
      <c r="I338" s="5">
        <f>if(VLOOKUP($B$2:$B$457,'各區加權風險人口'!$C$2:$T$13,7,0)=0,0,VLOOKUP($B$2:$B$457,'依個案研判日_台北市'!$C$2:$T$13,7,0)*'各里加權風險人口'!J338/VLOOKUP($B$2:$B$457,'各區加權風險人口'!$C$2:$T$13,7,0)*5.5)</f>
        <v>0.2770990244</v>
      </c>
      <c r="J338" s="5">
        <f>if(VLOOKUP($B$2:$B$457,'各區加權風險人口'!$C$2:$T$13,8,0)=0,0,VLOOKUP($B$2:$B$457,'依個案研判日_台北市'!$C$2:$T$13,8,0)*'各里加權風險人口'!K338/VLOOKUP($B$2:$B$457,'各區加權風險人口'!$C$2:$T$13,8,0)*5.5)</f>
        <v>0.4156485366</v>
      </c>
      <c r="K338" s="5">
        <f>if(VLOOKUP($B$2:$B$457,'各區加權風險人口'!$C$2:$T$13,9,0)=0,0,VLOOKUP($B$2:$B$457,'依個案研判日_台北市'!$C$2:$T$13,9,0)*'各里加權風險人口'!L338/VLOOKUP($B$2:$B$457,'各區加權風險人口'!$C$2:$T$13,9,0)*5.5)</f>
        <v>0.4156485366</v>
      </c>
      <c r="L338" s="5">
        <f>if(VLOOKUP($B$2:$B$457,'各區加權風險人口'!$C$2:$T$13,10,0)=0,0,VLOOKUP($B$2:$B$457,'依個案研判日_台北市'!$C$2:$T$13,10,0)*'各里加權風險人口'!M338/VLOOKUP($B$2:$B$457,'各區加權風險人口'!$C$2:$T$13,10,0)*5.5)</f>
        <v>1.385495122</v>
      </c>
      <c r="M338" s="5">
        <f>if(VLOOKUP($B$2:$B$457,'各區加權風險人口'!$C$2:$T$13,11,0)=0,0,VLOOKUP($B$2:$B$457,'依個案研判日_台北市'!$C$2:$T$13,11,0)*'各里加權風險人口'!N338/VLOOKUP($B$2:$B$457,'各區加權風險人口'!$C$2:$T$13,11,0)*5.5)</f>
        <v>0</v>
      </c>
      <c r="N338" s="5">
        <f>if(VLOOKUP($B$2:$B$457,'各區加權風險人口'!$C$2:$T$13,12,0)=0,0,VLOOKUP($B$2:$B$457,'依個案研判日_台北市'!$C$2:$T$13,12,0)*'各里加權風險人口'!O338/VLOOKUP($B$2:$B$457,'各區加權風險人口'!$C$2:$T$13,12,0)*5.5)</f>
        <v>0.2770990244</v>
      </c>
      <c r="O338" s="5">
        <f>if(VLOOKUP($B$2:$B$457,'各區加權風險人口'!$C$2:$T$13,13,0)=0,0,VLOOKUP($B$2:$B$457,'依個案研判日_台北市'!$C$2:$T$13,13,0)*'各里加權風險人口'!P338/VLOOKUP($B$2:$B$457,'各區加權風險人口'!$C$2:$T$13,13,0)*5.5)</f>
        <v>1.385495122</v>
      </c>
      <c r="P338" s="5">
        <f>if(VLOOKUP($B$2:$B$457,'各區加權風險人口'!$C$2:$T$13,14,0)=0,0,VLOOKUP($B$2:$B$457,'依個案研判日_台北市'!$C$2:$T$13,14,0)*'各里加權風險人口'!Q338/VLOOKUP($B$2:$B$457,'各區加權風險人口'!$C$2:$T$13,14,0)*5.5)</f>
        <v>0.9698465854</v>
      </c>
      <c r="Q338" s="5">
        <f>if(VLOOKUP($B$2:$B$457,'各區加權風險人口'!$C$2:$T$13,15,0)=0,0,VLOOKUP($B$2:$B$457,'依個案研判日_台北市'!$C$2:$T$13,15,0)*'各里加權風險人口'!R338/VLOOKUP($B$2:$B$457,'各區加權風險人口'!$C$2:$T$13,15,0)*5.5)</f>
        <v>1.108396098</v>
      </c>
      <c r="R338" s="5">
        <f>if(VLOOKUP($B$2:$B$457,'各區加權風險人口'!$C$2:$T$13,16,0)=0,0,VLOOKUP($B$2:$B$457,'依個案研判日_台北市'!$C$2:$T$13,16,0)*'各里加權風險人口'!S338/VLOOKUP($B$2:$B$457,'各區加權風險人口'!$C$2:$T$13,16,0)*5.5)</f>
        <v>1.24694561</v>
      </c>
      <c r="S338" s="5">
        <f>if(VLOOKUP($B$2:$B$457,'各區加權風險人口'!$C$2:$T$13,17,0)=0,0,VLOOKUP($B$2:$B$457,'依個案研判日_台北市'!$C$2:$T$13,17,0)*'各里加權風險人口'!T338/VLOOKUP($B$2:$B$457,'各區加權風險人口'!$C$2:$T$13,17,0)*5.5)</f>
        <v>0.9698465854</v>
      </c>
      <c r="T338" s="5">
        <f>if(VLOOKUP($B$2:$B$457,'各區加權風險人口'!$C$2:$T$13,18,0)=0,0,VLOOKUP($B$2:$B$457,'依個案研判日_台北市'!$C$2:$T$13,18,0)*'各里加權風險人口'!U338/VLOOKUP($B$2:$B$457,'各區加權風險人口'!$C$2:$T$13,18,0)*5.5)</f>
        <v>1.108396098</v>
      </c>
    </row>
    <row r="339">
      <c r="A339" s="3">
        <v>6.3000100015E10</v>
      </c>
      <c r="B339" s="4" t="s">
        <v>336</v>
      </c>
      <c r="C339" s="4" t="s">
        <v>350</v>
      </c>
      <c r="D339" s="5">
        <f>if(VLOOKUP($B$2:$B$457,'各區加權風險人口'!$C$2:$T$13,2,0)=0,0,VLOOKUP($B$2:$B$457,'依個案研判日_台北市'!$C$2:$T$13,2,0)*'各里加權風險人口'!E339/VLOOKUP($B$2:$B$457,'各區加權風險人口'!$C$2:$T$13,2,0)*5.5)</f>
        <v>0</v>
      </c>
      <c r="E339" s="5">
        <f>if(VLOOKUP($B$2:$B$457,'各區加權風險人口'!$C$2:$T$13,3,0)=0,0,VLOOKUP($B$2:$B$457,'依個案研判日_台北市'!$C$2:$T$13,3,0)*'各里加權風險人口'!F339/VLOOKUP($B$2:$B$457,'各區加權風險人口'!$C$2:$T$13,3,0)*5.5)</f>
        <v>0.1517031007</v>
      </c>
      <c r="F339" s="5">
        <f>if(VLOOKUP($B$2:$B$457,'各區加權風險人口'!$C$2:$T$13,4,0)=0,0,VLOOKUP($B$2:$B$457,'依個案研判日_台北市'!$C$2:$T$13,4,0)*'各里加權風險人口'!G339/VLOOKUP($B$2:$B$457,'各區加權風險人口'!$C$2:$T$13,4,0)*5.5)</f>
        <v>0.3034062015</v>
      </c>
      <c r="G339" s="5">
        <f>if(VLOOKUP($B$2:$B$457,'各區加權風險人口'!$C$2:$T$13,5,0)=0,0,VLOOKUP($B$2:$B$457,'依個案研判日_台北市'!$C$2:$T$13,5,0)*'各里加權風險人口'!H339/VLOOKUP($B$2:$B$457,'各區加權風險人口'!$C$2:$T$13,5,0)*5.5)</f>
        <v>0.606812403</v>
      </c>
      <c r="H339" s="5">
        <f>if(VLOOKUP($B$2:$B$457,'各區加權風險人口'!$C$2:$T$13,6,0)=0,0,VLOOKUP($B$2:$B$457,'依個案研判日_台北市'!$C$2:$T$13,6,0)*'各里加權風險人口'!I339/VLOOKUP($B$2:$B$457,'各區加權風險人口'!$C$2:$T$13,6,0)*5.5)</f>
        <v>0.1517031007</v>
      </c>
      <c r="I339" s="5">
        <f>if(VLOOKUP($B$2:$B$457,'各區加權風險人口'!$C$2:$T$13,7,0)=0,0,VLOOKUP($B$2:$B$457,'依個案研判日_台北市'!$C$2:$T$13,7,0)*'各里加權風險人口'!J339/VLOOKUP($B$2:$B$457,'各區加權風險人口'!$C$2:$T$13,7,0)*5.5)</f>
        <v>0.3034062015</v>
      </c>
      <c r="J339" s="5">
        <f>if(VLOOKUP($B$2:$B$457,'各區加權風險人口'!$C$2:$T$13,8,0)=0,0,VLOOKUP($B$2:$B$457,'依個案研判日_台北市'!$C$2:$T$13,8,0)*'各里加權風險人口'!K339/VLOOKUP($B$2:$B$457,'各區加權風險人口'!$C$2:$T$13,8,0)*5.5)</f>
        <v>0.4551093022</v>
      </c>
      <c r="K339" s="5">
        <f>if(VLOOKUP($B$2:$B$457,'各區加權風險人口'!$C$2:$T$13,9,0)=0,0,VLOOKUP($B$2:$B$457,'依個案研判日_台北市'!$C$2:$T$13,9,0)*'各里加權風險人口'!L339/VLOOKUP($B$2:$B$457,'各區加權風險人口'!$C$2:$T$13,9,0)*5.5)</f>
        <v>0.4551093022</v>
      </c>
      <c r="L339" s="5">
        <f>if(VLOOKUP($B$2:$B$457,'各區加權風險人口'!$C$2:$T$13,10,0)=0,0,VLOOKUP($B$2:$B$457,'依個案研判日_台北市'!$C$2:$T$13,10,0)*'各里加權風險人口'!M339/VLOOKUP($B$2:$B$457,'各區加權風險人口'!$C$2:$T$13,10,0)*5.5)</f>
        <v>1.517031007</v>
      </c>
      <c r="M339" s="5">
        <f>if(VLOOKUP($B$2:$B$457,'各區加權風險人口'!$C$2:$T$13,11,0)=0,0,VLOOKUP($B$2:$B$457,'依個案研判日_台北市'!$C$2:$T$13,11,0)*'各里加權風險人口'!N339/VLOOKUP($B$2:$B$457,'各區加權風險人口'!$C$2:$T$13,11,0)*5.5)</f>
        <v>0</v>
      </c>
      <c r="N339" s="5">
        <f>if(VLOOKUP($B$2:$B$457,'各區加權風險人口'!$C$2:$T$13,12,0)=0,0,VLOOKUP($B$2:$B$457,'依個案研判日_台北市'!$C$2:$T$13,12,0)*'各里加權風險人口'!O339/VLOOKUP($B$2:$B$457,'各區加權風險人口'!$C$2:$T$13,12,0)*5.5)</f>
        <v>0.3034062015</v>
      </c>
      <c r="O339" s="5">
        <f>if(VLOOKUP($B$2:$B$457,'各區加權風險人口'!$C$2:$T$13,13,0)=0,0,VLOOKUP($B$2:$B$457,'依個案研判日_台北市'!$C$2:$T$13,13,0)*'各里加權風險人口'!P339/VLOOKUP($B$2:$B$457,'各區加權風險人口'!$C$2:$T$13,13,0)*5.5)</f>
        <v>1.517031007</v>
      </c>
      <c r="P339" s="5">
        <f>if(VLOOKUP($B$2:$B$457,'各區加權風險人口'!$C$2:$T$13,14,0)=0,0,VLOOKUP($B$2:$B$457,'依個案研判日_台北市'!$C$2:$T$13,14,0)*'各里加權風險人口'!Q339/VLOOKUP($B$2:$B$457,'各區加權風險人口'!$C$2:$T$13,14,0)*5.5)</f>
        <v>1.061921705</v>
      </c>
      <c r="Q339" s="5">
        <f>if(VLOOKUP($B$2:$B$457,'各區加權風險人口'!$C$2:$T$13,15,0)=0,0,VLOOKUP($B$2:$B$457,'依個案研判日_台北市'!$C$2:$T$13,15,0)*'各里加權風險人口'!R339/VLOOKUP($B$2:$B$457,'各區加權風險人口'!$C$2:$T$13,15,0)*5.5)</f>
        <v>1.213624806</v>
      </c>
      <c r="R339" s="5">
        <f>if(VLOOKUP($B$2:$B$457,'各區加權風險人口'!$C$2:$T$13,16,0)=0,0,VLOOKUP($B$2:$B$457,'依個案研判日_台北市'!$C$2:$T$13,16,0)*'各里加權風險人口'!S339/VLOOKUP($B$2:$B$457,'各區加權風險人口'!$C$2:$T$13,16,0)*5.5)</f>
        <v>1.365327907</v>
      </c>
      <c r="S339" s="5">
        <f>if(VLOOKUP($B$2:$B$457,'各區加權風險人口'!$C$2:$T$13,17,0)=0,0,VLOOKUP($B$2:$B$457,'依個案研判日_台北市'!$C$2:$T$13,17,0)*'各里加權風險人口'!T339/VLOOKUP($B$2:$B$457,'各區加權風險人口'!$C$2:$T$13,17,0)*5.5)</f>
        <v>1.061921705</v>
      </c>
      <c r="T339" s="5">
        <f>if(VLOOKUP($B$2:$B$457,'各區加權風險人口'!$C$2:$T$13,18,0)=0,0,VLOOKUP($B$2:$B$457,'依個案研判日_台北市'!$C$2:$T$13,18,0)*'各里加權風險人口'!U339/VLOOKUP($B$2:$B$457,'各區加權風險人口'!$C$2:$T$13,18,0)*5.5)</f>
        <v>1.213624806</v>
      </c>
    </row>
    <row r="340">
      <c r="A340" s="3">
        <v>6.3000100016E10</v>
      </c>
      <c r="B340" s="4" t="s">
        <v>336</v>
      </c>
      <c r="C340" s="4" t="s">
        <v>351</v>
      </c>
      <c r="D340" s="5">
        <f>if(VLOOKUP($B$2:$B$457,'各區加權風險人口'!$C$2:$T$13,2,0)=0,0,VLOOKUP($B$2:$B$457,'依個案研判日_台北市'!$C$2:$T$13,2,0)*'各里加權風險人口'!E340/VLOOKUP($B$2:$B$457,'各區加權風險人口'!$C$2:$T$13,2,0)*5.5)</f>
        <v>0</v>
      </c>
      <c r="E340" s="5">
        <f>if(VLOOKUP($B$2:$B$457,'各區加權風險人口'!$C$2:$T$13,3,0)=0,0,VLOOKUP($B$2:$B$457,'依個案研判日_台北市'!$C$2:$T$13,3,0)*'各里加權風險人口'!F340/VLOOKUP($B$2:$B$457,'各區加權風險人口'!$C$2:$T$13,3,0)*5.5)</f>
        <v>0.1108336637</v>
      </c>
      <c r="F340" s="5">
        <f>if(VLOOKUP($B$2:$B$457,'各區加權風險人口'!$C$2:$T$13,4,0)=0,0,VLOOKUP($B$2:$B$457,'依個案研判日_台北市'!$C$2:$T$13,4,0)*'各里加權風險人口'!G340/VLOOKUP($B$2:$B$457,'各區加權風險人口'!$C$2:$T$13,4,0)*5.5)</f>
        <v>0.2216673274</v>
      </c>
      <c r="G340" s="5">
        <f>if(VLOOKUP($B$2:$B$457,'各區加權風險人口'!$C$2:$T$13,5,0)=0,0,VLOOKUP($B$2:$B$457,'依個案研判日_台北市'!$C$2:$T$13,5,0)*'各里加權風險人口'!H340/VLOOKUP($B$2:$B$457,'各區加權風險人口'!$C$2:$T$13,5,0)*5.5)</f>
        <v>0.4433346548</v>
      </c>
      <c r="H340" s="5">
        <f>if(VLOOKUP($B$2:$B$457,'各區加權風險人口'!$C$2:$T$13,6,0)=0,0,VLOOKUP($B$2:$B$457,'依個案研判日_台北市'!$C$2:$T$13,6,0)*'各里加權風險人口'!I340/VLOOKUP($B$2:$B$457,'各區加權風險人口'!$C$2:$T$13,6,0)*5.5)</f>
        <v>0.1108336637</v>
      </c>
      <c r="I340" s="5">
        <f>if(VLOOKUP($B$2:$B$457,'各區加權風險人口'!$C$2:$T$13,7,0)=0,0,VLOOKUP($B$2:$B$457,'依個案研判日_台北市'!$C$2:$T$13,7,0)*'各里加權風險人口'!J340/VLOOKUP($B$2:$B$457,'各區加權風險人口'!$C$2:$T$13,7,0)*5.5)</f>
        <v>0.2216673274</v>
      </c>
      <c r="J340" s="5">
        <f>if(VLOOKUP($B$2:$B$457,'各區加權風險人口'!$C$2:$T$13,8,0)=0,0,VLOOKUP($B$2:$B$457,'依個案研判日_台北市'!$C$2:$T$13,8,0)*'各里加權風險人口'!K340/VLOOKUP($B$2:$B$457,'各區加權風險人口'!$C$2:$T$13,8,0)*5.5)</f>
        <v>0.3325009911</v>
      </c>
      <c r="K340" s="5">
        <f>if(VLOOKUP($B$2:$B$457,'各區加權風險人口'!$C$2:$T$13,9,0)=0,0,VLOOKUP($B$2:$B$457,'依個案研判日_台北市'!$C$2:$T$13,9,0)*'各里加權風險人口'!L340/VLOOKUP($B$2:$B$457,'各區加權風險人口'!$C$2:$T$13,9,0)*5.5)</f>
        <v>0.3325009911</v>
      </c>
      <c r="L340" s="5">
        <f>if(VLOOKUP($B$2:$B$457,'各區加權風險人口'!$C$2:$T$13,10,0)=0,0,VLOOKUP($B$2:$B$457,'依個案研判日_台北市'!$C$2:$T$13,10,0)*'各里加權風險人口'!M340/VLOOKUP($B$2:$B$457,'各區加權風險人口'!$C$2:$T$13,10,0)*5.5)</f>
        <v>1.108336637</v>
      </c>
      <c r="M340" s="5">
        <f>if(VLOOKUP($B$2:$B$457,'各區加權風險人口'!$C$2:$T$13,11,0)=0,0,VLOOKUP($B$2:$B$457,'依個案研判日_台北市'!$C$2:$T$13,11,0)*'各里加權風險人口'!N340/VLOOKUP($B$2:$B$457,'各區加權風險人口'!$C$2:$T$13,11,0)*5.5)</f>
        <v>0</v>
      </c>
      <c r="N340" s="5">
        <f>if(VLOOKUP($B$2:$B$457,'各區加權風險人口'!$C$2:$T$13,12,0)=0,0,VLOOKUP($B$2:$B$457,'依個案研判日_台北市'!$C$2:$T$13,12,0)*'各里加權風險人口'!O340/VLOOKUP($B$2:$B$457,'各區加權風險人口'!$C$2:$T$13,12,0)*5.5)</f>
        <v>0.2216673274</v>
      </c>
      <c r="O340" s="5">
        <f>if(VLOOKUP($B$2:$B$457,'各區加權風險人口'!$C$2:$T$13,13,0)=0,0,VLOOKUP($B$2:$B$457,'依個案研判日_台北市'!$C$2:$T$13,13,0)*'各里加權風險人口'!P340/VLOOKUP($B$2:$B$457,'各區加權風險人口'!$C$2:$T$13,13,0)*5.5)</f>
        <v>1.108336637</v>
      </c>
      <c r="P340" s="5">
        <f>if(VLOOKUP($B$2:$B$457,'各區加權風險人口'!$C$2:$T$13,14,0)=0,0,VLOOKUP($B$2:$B$457,'依個案研判日_台北市'!$C$2:$T$13,14,0)*'各里加權風險人口'!Q340/VLOOKUP($B$2:$B$457,'各區加權風險人口'!$C$2:$T$13,14,0)*5.5)</f>
        <v>0.7758356458</v>
      </c>
      <c r="Q340" s="5">
        <f>if(VLOOKUP($B$2:$B$457,'各區加權風險人口'!$C$2:$T$13,15,0)=0,0,VLOOKUP($B$2:$B$457,'依個案研判日_台北市'!$C$2:$T$13,15,0)*'各里加權風險人口'!R340/VLOOKUP($B$2:$B$457,'各區加權風險人口'!$C$2:$T$13,15,0)*5.5)</f>
        <v>0.8866693095</v>
      </c>
      <c r="R340" s="5">
        <f>if(VLOOKUP($B$2:$B$457,'各區加權風險人口'!$C$2:$T$13,16,0)=0,0,VLOOKUP($B$2:$B$457,'依個案研判日_台北市'!$C$2:$T$13,16,0)*'各里加權風險人口'!S340/VLOOKUP($B$2:$B$457,'各區加權風險人口'!$C$2:$T$13,16,0)*5.5)</f>
        <v>0.9975029732</v>
      </c>
      <c r="S340" s="5">
        <f>if(VLOOKUP($B$2:$B$457,'各區加權風險人口'!$C$2:$T$13,17,0)=0,0,VLOOKUP($B$2:$B$457,'依個案研判日_台北市'!$C$2:$T$13,17,0)*'各里加權風險人口'!T340/VLOOKUP($B$2:$B$457,'各區加權風險人口'!$C$2:$T$13,17,0)*5.5)</f>
        <v>0.7758356458</v>
      </c>
      <c r="T340" s="5">
        <f>if(VLOOKUP($B$2:$B$457,'各區加權風險人口'!$C$2:$T$13,18,0)=0,0,VLOOKUP($B$2:$B$457,'依個案研判日_台北市'!$C$2:$T$13,18,0)*'各里加權風險人口'!U340/VLOOKUP($B$2:$B$457,'各區加權風險人口'!$C$2:$T$13,18,0)*5.5)</f>
        <v>0.8866693095</v>
      </c>
    </row>
    <row r="341">
      <c r="A341" s="3">
        <v>6.3000100017E10</v>
      </c>
      <c r="B341" s="4" t="s">
        <v>336</v>
      </c>
      <c r="C341" s="4" t="s">
        <v>352</v>
      </c>
      <c r="D341" s="5">
        <f>if(VLOOKUP($B$2:$B$457,'各區加權風險人口'!$C$2:$T$13,2,0)=0,0,VLOOKUP($B$2:$B$457,'依個案研判日_台北市'!$C$2:$T$13,2,0)*'各里加權風險人口'!E341/VLOOKUP($B$2:$B$457,'各區加權風險人口'!$C$2:$T$13,2,0)*5.5)</f>
        <v>0</v>
      </c>
      <c r="E341" s="5">
        <f>if(VLOOKUP($B$2:$B$457,'各區加權風險人口'!$C$2:$T$13,3,0)=0,0,VLOOKUP($B$2:$B$457,'依個案研判日_台北市'!$C$2:$T$13,3,0)*'各里加權風險人口'!F341/VLOOKUP($B$2:$B$457,'各區加權風險人口'!$C$2:$T$13,3,0)*5.5)</f>
        <v>0.1720922305</v>
      </c>
      <c r="F341" s="5">
        <f>if(VLOOKUP($B$2:$B$457,'各區加權風險人口'!$C$2:$T$13,4,0)=0,0,VLOOKUP($B$2:$B$457,'依個案研判日_台北市'!$C$2:$T$13,4,0)*'各里加權風險人口'!G341/VLOOKUP($B$2:$B$457,'各區加權風險人口'!$C$2:$T$13,4,0)*5.5)</f>
        <v>0.3441844609</v>
      </c>
      <c r="G341" s="5">
        <f>if(VLOOKUP($B$2:$B$457,'各區加權風險人口'!$C$2:$T$13,5,0)=0,0,VLOOKUP($B$2:$B$457,'依個案研判日_台北市'!$C$2:$T$13,5,0)*'各里加權風險人口'!H341/VLOOKUP($B$2:$B$457,'各區加權風險人口'!$C$2:$T$13,5,0)*5.5)</f>
        <v>0.6883689219</v>
      </c>
      <c r="H341" s="5">
        <f>if(VLOOKUP($B$2:$B$457,'各區加權風險人口'!$C$2:$T$13,6,0)=0,0,VLOOKUP($B$2:$B$457,'依個案研判日_台北市'!$C$2:$T$13,6,0)*'各里加權風險人口'!I341/VLOOKUP($B$2:$B$457,'各區加權風險人口'!$C$2:$T$13,6,0)*5.5)</f>
        <v>0.1720922305</v>
      </c>
      <c r="I341" s="5">
        <f>if(VLOOKUP($B$2:$B$457,'各區加權風險人口'!$C$2:$T$13,7,0)=0,0,VLOOKUP($B$2:$B$457,'依個案研判日_台北市'!$C$2:$T$13,7,0)*'各里加權風險人口'!J341/VLOOKUP($B$2:$B$457,'各區加權風險人口'!$C$2:$T$13,7,0)*5.5)</f>
        <v>0.3441844609</v>
      </c>
      <c r="J341" s="5">
        <f>if(VLOOKUP($B$2:$B$457,'各區加權風險人口'!$C$2:$T$13,8,0)=0,0,VLOOKUP($B$2:$B$457,'依個案研判日_台北市'!$C$2:$T$13,8,0)*'各里加權風險人口'!K341/VLOOKUP($B$2:$B$457,'各區加權風險人口'!$C$2:$T$13,8,0)*5.5)</f>
        <v>0.5162766914</v>
      </c>
      <c r="K341" s="5">
        <f>if(VLOOKUP($B$2:$B$457,'各區加權風險人口'!$C$2:$T$13,9,0)=0,0,VLOOKUP($B$2:$B$457,'依個案研判日_台北市'!$C$2:$T$13,9,0)*'各里加權風險人口'!L341/VLOOKUP($B$2:$B$457,'各區加權風險人口'!$C$2:$T$13,9,0)*5.5)</f>
        <v>0.5162766914</v>
      </c>
      <c r="L341" s="5">
        <f>if(VLOOKUP($B$2:$B$457,'各區加權風險人口'!$C$2:$T$13,10,0)=0,0,VLOOKUP($B$2:$B$457,'依個案研判日_台北市'!$C$2:$T$13,10,0)*'各里加權風險人口'!M341/VLOOKUP($B$2:$B$457,'各區加權風險人口'!$C$2:$T$13,10,0)*5.5)</f>
        <v>1.720922305</v>
      </c>
      <c r="M341" s="5">
        <f>if(VLOOKUP($B$2:$B$457,'各區加權風險人口'!$C$2:$T$13,11,0)=0,0,VLOOKUP($B$2:$B$457,'依個案研判日_台北市'!$C$2:$T$13,11,0)*'各里加權風險人口'!N341/VLOOKUP($B$2:$B$457,'各區加權風險人口'!$C$2:$T$13,11,0)*5.5)</f>
        <v>0</v>
      </c>
      <c r="N341" s="5">
        <f>if(VLOOKUP($B$2:$B$457,'各區加權風險人口'!$C$2:$T$13,12,0)=0,0,VLOOKUP($B$2:$B$457,'依個案研判日_台北市'!$C$2:$T$13,12,0)*'各里加權風險人口'!O341/VLOOKUP($B$2:$B$457,'各區加權風險人口'!$C$2:$T$13,12,0)*5.5)</f>
        <v>0.3441844609</v>
      </c>
      <c r="O341" s="5">
        <f>if(VLOOKUP($B$2:$B$457,'各區加權風險人口'!$C$2:$T$13,13,0)=0,0,VLOOKUP($B$2:$B$457,'依個案研判日_台北市'!$C$2:$T$13,13,0)*'各里加權風險人口'!P341/VLOOKUP($B$2:$B$457,'各區加權風險人口'!$C$2:$T$13,13,0)*5.5)</f>
        <v>1.720922305</v>
      </c>
      <c r="P341" s="5">
        <f>if(VLOOKUP($B$2:$B$457,'各區加權風險人口'!$C$2:$T$13,14,0)=0,0,VLOOKUP($B$2:$B$457,'依個案研判日_台北市'!$C$2:$T$13,14,0)*'各里加權風險人口'!Q341/VLOOKUP($B$2:$B$457,'各區加權風險人口'!$C$2:$T$13,14,0)*5.5)</f>
        <v>1.204645613</v>
      </c>
      <c r="Q341" s="5">
        <f>if(VLOOKUP($B$2:$B$457,'各區加權風險人口'!$C$2:$T$13,15,0)=0,0,VLOOKUP($B$2:$B$457,'依個案研判日_台北市'!$C$2:$T$13,15,0)*'各里加權風險人口'!R341/VLOOKUP($B$2:$B$457,'各區加權風險人口'!$C$2:$T$13,15,0)*5.5)</f>
        <v>1.376737844</v>
      </c>
      <c r="R341" s="5">
        <f>if(VLOOKUP($B$2:$B$457,'各區加權風險人口'!$C$2:$T$13,16,0)=0,0,VLOOKUP($B$2:$B$457,'依個案研判日_台北市'!$C$2:$T$13,16,0)*'各里加權風險人口'!S341/VLOOKUP($B$2:$B$457,'各區加權風險人口'!$C$2:$T$13,16,0)*5.5)</f>
        <v>1.548830074</v>
      </c>
      <c r="S341" s="5">
        <f>if(VLOOKUP($B$2:$B$457,'各區加權風險人口'!$C$2:$T$13,17,0)=0,0,VLOOKUP($B$2:$B$457,'依個案研判日_台北市'!$C$2:$T$13,17,0)*'各里加權風險人口'!T341/VLOOKUP($B$2:$B$457,'各區加權風險人口'!$C$2:$T$13,17,0)*5.5)</f>
        <v>1.204645613</v>
      </c>
      <c r="T341" s="5">
        <f>if(VLOOKUP($B$2:$B$457,'各區加權風險人口'!$C$2:$T$13,18,0)=0,0,VLOOKUP($B$2:$B$457,'依個案研判日_台北市'!$C$2:$T$13,18,0)*'各里加權風險人口'!U341/VLOOKUP($B$2:$B$457,'各區加權風險人口'!$C$2:$T$13,18,0)*5.5)</f>
        <v>1.376737844</v>
      </c>
    </row>
    <row r="342">
      <c r="A342" s="3">
        <v>6.3000100018E10</v>
      </c>
      <c r="B342" s="4" t="s">
        <v>336</v>
      </c>
      <c r="C342" s="4" t="s">
        <v>353</v>
      </c>
      <c r="D342" s="5">
        <f>if(VLOOKUP($B$2:$B$457,'各區加權風險人口'!$C$2:$T$13,2,0)=0,0,VLOOKUP($B$2:$B$457,'依個案研判日_台北市'!$C$2:$T$13,2,0)*'各里加權風險人口'!E342/VLOOKUP($B$2:$B$457,'各區加權風險人口'!$C$2:$T$13,2,0)*5.5)</f>
        <v>0</v>
      </c>
      <c r="E342" s="5">
        <f>if(VLOOKUP($B$2:$B$457,'各區加權風險人口'!$C$2:$T$13,3,0)=0,0,VLOOKUP($B$2:$B$457,'依個案研判日_台北市'!$C$2:$T$13,3,0)*'各里加權風險人口'!F342/VLOOKUP($B$2:$B$457,'各區加權風險人口'!$C$2:$T$13,3,0)*5.5)</f>
        <v>0.1556516551</v>
      </c>
      <c r="F342" s="5">
        <f>if(VLOOKUP($B$2:$B$457,'各區加權風險人口'!$C$2:$T$13,4,0)=0,0,VLOOKUP($B$2:$B$457,'依個案研判日_台北市'!$C$2:$T$13,4,0)*'各里加權風險人口'!G342/VLOOKUP($B$2:$B$457,'各區加權風險人口'!$C$2:$T$13,4,0)*5.5)</f>
        <v>0.3113033101</v>
      </c>
      <c r="G342" s="5">
        <f>if(VLOOKUP($B$2:$B$457,'各區加權風險人口'!$C$2:$T$13,5,0)=0,0,VLOOKUP($B$2:$B$457,'依個案研判日_台北市'!$C$2:$T$13,5,0)*'各里加權風險人口'!H342/VLOOKUP($B$2:$B$457,'各區加權風險人口'!$C$2:$T$13,5,0)*5.5)</f>
        <v>0.6226066203</v>
      </c>
      <c r="H342" s="5">
        <f>if(VLOOKUP($B$2:$B$457,'各區加權風險人口'!$C$2:$T$13,6,0)=0,0,VLOOKUP($B$2:$B$457,'依個案研判日_台北市'!$C$2:$T$13,6,0)*'各里加權風險人口'!I342/VLOOKUP($B$2:$B$457,'各區加權風險人口'!$C$2:$T$13,6,0)*5.5)</f>
        <v>0.1556516551</v>
      </c>
      <c r="I342" s="5">
        <f>if(VLOOKUP($B$2:$B$457,'各區加權風險人口'!$C$2:$T$13,7,0)=0,0,VLOOKUP($B$2:$B$457,'依個案研判日_台北市'!$C$2:$T$13,7,0)*'各里加權風險人口'!J342/VLOOKUP($B$2:$B$457,'各區加權風險人口'!$C$2:$T$13,7,0)*5.5)</f>
        <v>0.3113033101</v>
      </c>
      <c r="J342" s="5">
        <f>if(VLOOKUP($B$2:$B$457,'各區加權風險人口'!$C$2:$T$13,8,0)=0,0,VLOOKUP($B$2:$B$457,'依個案研判日_台北市'!$C$2:$T$13,8,0)*'各里加權風險人口'!K342/VLOOKUP($B$2:$B$457,'各區加權風險人口'!$C$2:$T$13,8,0)*5.5)</f>
        <v>0.4669549652</v>
      </c>
      <c r="K342" s="5">
        <f>if(VLOOKUP($B$2:$B$457,'各區加權風險人口'!$C$2:$T$13,9,0)=0,0,VLOOKUP($B$2:$B$457,'依個案研判日_台北市'!$C$2:$T$13,9,0)*'各里加權風險人口'!L342/VLOOKUP($B$2:$B$457,'各區加權風險人口'!$C$2:$T$13,9,0)*5.5)</f>
        <v>0.4669549652</v>
      </c>
      <c r="L342" s="5">
        <f>if(VLOOKUP($B$2:$B$457,'各區加權風險人口'!$C$2:$T$13,10,0)=0,0,VLOOKUP($B$2:$B$457,'依個案研判日_台北市'!$C$2:$T$13,10,0)*'各里加權風險人口'!M342/VLOOKUP($B$2:$B$457,'各區加權風險人口'!$C$2:$T$13,10,0)*5.5)</f>
        <v>1.556516551</v>
      </c>
      <c r="M342" s="5">
        <f>if(VLOOKUP($B$2:$B$457,'各區加權風險人口'!$C$2:$T$13,11,0)=0,0,VLOOKUP($B$2:$B$457,'依個案研判日_台北市'!$C$2:$T$13,11,0)*'各里加權風險人口'!N342/VLOOKUP($B$2:$B$457,'各區加權風險人口'!$C$2:$T$13,11,0)*5.5)</f>
        <v>0</v>
      </c>
      <c r="N342" s="5">
        <f>if(VLOOKUP($B$2:$B$457,'各區加權風險人口'!$C$2:$T$13,12,0)=0,0,VLOOKUP($B$2:$B$457,'依個案研判日_台北市'!$C$2:$T$13,12,0)*'各里加權風險人口'!O342/VLOOKUP($B$2:$B$457,'各區加權風險人口'!$C$2:$T$13,12,0)*5.5)</f>
        <v>0.3113033101</v>
      </c>
      <c r="O342" s="5">
        <f>if(VLOOKUP($B$2:$B$457,'各區加權風險人口'!$C$2:$T$13,13,0)=0,0,VLOOKUP($B$2:$B$457,'依個案研判日_台北市'!$C$2:$T$13,13,0)*'各里加權風險人口'!P342/VLOOKUP($B$2:$B$457,'各區加權風險人口'!$C$2:$T$13,13,0)*5.5)</f>
        <v>1.556516551</v>
      </c>
      <c r="P342" s="5">
        <f>if(VLOOKUP($B$2:$B$457,'各區加權風險人口'!$C$2:$T$13,14,0)=0,0,VLOOKUP($B$2:$B$457,'依個案研判日_台北市'!$C$2:$T$13,14,0)*'各里加權風險人口'!Q342/VLOOKUP($B$2:$B$457,'各區加權風險人口'!$C$2:$T$13,14,0)*5.5)</f>
        <v>1.089561586</v>
      </c>
      <c r="Q342" s="5">
        <f>if(VLOOKUP($B$2:$B$457,'各區加權風險人口'!$C$2:$T$13,15,0)=0,0,VLOOKUP($B$2:$B$457,'依個案研判日_台北市'!$C$2:$T$13,15,0)*'各里加權風險人口'!R342/VLOOKUP($B$2:$B$457,'各區加權風險人口'!$C$2:$T$13,15,0)*5.5)</f>
        <v>1.245213241</v>
      </c>
      <c r="R342" s="5">
        <f>if(VLOOKUP($B$2:$B$457,'各區加權風險人口'!$C$2:$T$13,16,0)=0,0,VLOOKUP($B$2:$B$457,'依個案研判日_台北市'!$C$2:$T$13,16,0)*'各里加權風險人口'!S342/VLOOKUP($B$2:$B$457,'各區加權風險人口'!$C$2:$T$13,16,0)*5.5)</f>
        <v>1.400864896</v>
      </c>
      <c r="S342" s="5">
        <f>if(VLOOKUP($B$2:$B$457,'各區加權風險人口'!$C$2:$T$13,17,0)=0,0,VLOOKUP($B$2:$B$457,'依個案研判日_台北市'!$C$2:$T$13,17,0)*'各里加權風險人口'!T342/VLOOKUP($B$2:$B$457,'各區加權風險人口'!$C$2:$T$13,17,0)*5.5)</f>
        <v>1.089561586</v>
      </c>
      <c r="T342" s="5">
        <f>if(VLOOKUP($B$2:$B$457,'各區加權風險人口'!$C$2:$T$13,18,0)=0,0,VLOOKUP($B$2:$B$457,'依個案研判日_台北市'!$C$2:$T$13,18,0)*'各里加權風險人口'!U342/VLOOKUP($B$2:$B$457,'各區加權風險人口'!$C$2:$T$13,18,0)*5.5)</f>
        <v>1.245213241</v>
      </c>
    </row>
    <row r="343">
      <c r="A343" s="3">
        <v>6.3000100019E10</v>
      </c>
      <c r="B343" s="4" t="s">
        <v>336</v>
      </c>
      <c r="C343" s="4" t="s">
        <v>354</v>
      </c>
      <c r="D343" s="5">
        <f>if(VLOOKUP($B$2:$B$457,'各區加權風險人口'!$C$2:$T$13,2,0)=0,0,VLOOKUP($B$2:$B$457,'依個案研判日_台北市'!$C$2:$T$13,2,0)*'各里加權風險人口'!E343/VLOOKUP($B$2:$B$457,'各區加權風險人口'!$C$2:$T$13,2,0)*5.5)</f>
        <v>0</v>
      </c>
      <c r="E343" s="5">
        <f>if(VLOOKUP($B$2:$B$457,'各區加權風險人口'!$C$2:$T$13,3,0)=0,0,VLOOKUP($B$2:$B$457,'依個案研判日_台北市'!$C$2:$T$13,3,0)*'各里加權風險人口'!F343/VLOOKUP($B$2:$B$457,'各區加權風險人口'!$C$2:$T$13,3,0)*5.5)</f>
        <v>0.162306686</v>
      </c>
      <c r="F343" s="5">
        <f>if(VLOOKUP($B$2:$B$457,'各區加權風險人口'!$C$2:$T$13,4,0)=0,0,VLOOKUP($B$2:$B$457,'依個案研判日_台北市'!$C$2:$T$13,4,0)*'各里加權風險人口'!G343/VLOOKUP($B$2:$B$457,'各區加權風險人口'!$C$2:$T$13,4,0)*5.5)</f>
        <v>0.324613372</v>
      </c>
      <c r="G343" s="5">
        <f>if(VLOOKUP($B$2:$B$457,'各區加權風險人口'!$C$2:$T$13,5,0)=0,0,VLOOKUP($B$2:$B$457,'依個案研判日_台北市'!$C$2:$T$13,5,0)*'各里加權風險人口'!H343/VLOOKUP($B$2:$B$457,'各區加權風險人口'!$C$2:$T$13,5,0)*5.5)</f>
        <v>0.6492267441</v>
      </c>
      <c r="H343" s="5">
        <f>if(VLOOKUP($B$2:$B$457,'各區加權風險人口'!$C$2:$T$13,6,0)=0,0,VLOOKUP($B$2:$B$457,'依個案研判日_台北市'!$C$2:$T$13,6,0)*'各里加權風險人口'!I343/VLOOKUP($B$2:$B$457,'各區加權風險人口'!$C$2:$T$13,6,0)*5.5)</f>
        <v>0.162306686</v>
      </c>
      <c r="I343" s="5">
        <f>if(VLOOKUP($B$2:$B$457,'各區加權風險人口'!$C$2:$T$13,7,0)=0,0,VLOOKUP($B$2:$B$457,'依個案研判日_台北市'!$C$2:$T$13,7,0)*'各里加權風險人口'!J343/VLOOKUP($B$2:$B$457,'各區加權風險人口'!$C$2:$T$13,7,0)*5.5)</f>
        <v>0.324613372</v>
      </c>
      <c r="J343" s="5">
        <f>if(VLOOKUP($B$2:$B$457,'各區加權風險人口'!$C$2:$T$13,8,0)=0,0,VLOOKUP($B$2:$B$457,'依個案研判日_台北市'!$C$2:$T$13,8,0)*'各里加權風險人口'!K343/VLOOKUP($B$2:$B$457,'各區加權風險人口'!$C$2:$T$13,8,0)*5.5)</f>
        <v>0.4869200581</v>
      </c>
      <c r="K343" s="5">
        <f>if(VLOOKUP($B$2:$B$457,'各區加權風險人口'!$C$2:$T$13,9,0)=0,0,VLOOKUP($B$2:$B$457,'依個案研判日_台北市'!$C$2:$T$13,9,0)*'各里加權風險人口'!L343/VLOOKUP($B$2:$B$457,'各區加權風險人口'!$C$2:$T$13,9,0)*5.5)</f>
        <v>0.4869200581</v>
      </c>
      <c r="L343" s="5">
        <f>if(VLOOKUP($B$2:$B$457,'各區加權風險人口'!$C$2:$T$13,10,0)=0,0,VLOOKUP($B$2:$B$457,'依個案研判日_台北市'!$C$2:$T$13,10,0)*'各里加權風險人口'!M343/VLOOKUP($B$2:$B$457,'各區加權風險人口'!$C$2:$T$13,10,0)*5.5)</f>
        <v>1.62306686</v>
      </c>
      <c r="M343" s="5">
        <f>if(VLOOKUP($B$2:$B$457,'各區加權風險人口'!$C$2:$T$13,11,0)=0,0,VLOOKUP($B$2:$B$457,'依個案研判日_台北市'!$C$2:$T$13,11,0)*'各里加權風險人口'!N343/VLOOKUP($B$2:$B$457,'各區加權風險人口'!$C$2:$T$13,11,0)*5.5)</f>
        <v>0</v>
      </c>
      <c r="N343" s="5">
        <f>if(VLOOKUP($B$2:$B$457,'各區加權風險人口'!$C$2:$T$13,12,0)=0,0,VLOOKUP($B$2:$B$457,'依個案研判日_台北市'!$C$2:$T$13,12,0)*'各里加權風險人口'!O343/VLOOKUP($B$2:$B$457,'各區加權風險人口'!$C$2:$T$13,12,0)*5.5)</f>
        <v>0.324613372</v>
      </c>
      <c r="O343" s="5">
        <f>if(VLOOKUP($B$2:$B$457,'各區加權風險人口'!$C$2:$T$13,13,0)=0,0,VLOOKUP($B$2:$B$457,'依個案研判日_台北市'!$C$2:$T$13,13,0)*'各里加權風險人口'!P343/VLOOKUP($B$2:$B$457,'各區加權風險人口'!$C$2:$T$13,13,0)*5.5)</f>
        <v>1.62306686</v>
      </c>
      <c r="P343" s="5">
        <f>if(VLOOKUP($B$2:$B$457,'各區加權風險人口'!$C$2:$T$13,14,0)=0,0,VLOOKUP($B$2:$B$457,'依個案研判日_台北市'!$C$2:$T$13,14,0)*'各里加權風險人口'!Q343/VLOOKUP($B$2:$B$457,'各區加權風險人口'!$C$2:$T$13,14,0)*5.5)</f>
        <v>1.136146802</v>
      </c>
      <c r="Q343" s="5">
        <f>if(VLOOKUP($B$2:$B$457,'各區加權風險人口'!$C$2:$T$13,15,0)=0,0,VLOOKUP($B$2:$B$457,'依個案研判日_台北市'!$C$2:$T$13,15,0)*'各里加權風險人口'!R343/VLOOKUP($B$2:$B$457,'各區加權風險人口'!$C$2:$T$13,15,0)*5.5)</f>
        <v>1.298453488</v>
      </c>
      <c r="R343" s="5">
        <f>if(VLOOKUP($B$2:$B$457,'各區加權風險人口'!$C$2:$T$13,16,0)=0,0,VLOOKUP($B$2:$B$457,'依個案研判日_台北市'!$C$2:$T$13,16,0)*'各里加權風險人口'!S343/VLOOKUP($B$2:$B$457,'各區加權風險人口'!$C$2:$T$13,16,0)*5.5)</f>
        <v>1.460760174</v>
      </c>
      <c r="S343" s="5">
        <f>if(VLOOKUP($B$2:$B$457,'各區加權風險人口'!$C$2:$T$13,17,0)=0,0,VLOOKUP($B$2:$B$457,'依個案研判日_台北市'!$C$2:$T$13,17,0)*'各里加權風險人口'!T343/VLOOKUP($B$2:$B$457,'各區加權風險人口'!$C$2:$T$13,17,0)*5.5)</f>
        <v>1.136146802</v>
      </c>
      <c r="T343" s="5">
        <f>if(VLOOKUP($B$2:$B$457,'各區加權風險人口'!$C$2:$T$13,18,0)=0,0,VLOOKUP($B$2:$B$457,'依個案研判日_台北市'!$C$2:$T$13,18,0)*'各里加權風險人口'!U343/VLOOKUP($B$2:$B$457,'各區加權風險人口'!$C$2:$T$13,18,0)*5.5)</f>
        <v>1.298453488</v>
      </c>
    </row>
    <row r="344">
      <c r="A344" s="3">
        <v>6.300010002E10</v>
      </c>
      <c r="B344" s="4" t="s">
        <v>336</v>
      </c>
      <c r="C344" s="4" t="s">
        <v>355</v>
      </c>
      <c r="D344" s="5">
        <f>if(VLOOKUP($B$2:$B$457,'各區加權風險人口'!$C$2:$T$13,2,0)=0,0,VLOOKUP($B$2:$B$457,'依個案研判日_台北市'!$C$2:$T$13,2,0)*'各里加權風險人口'!E344/VLOOKUP($B$2:$B$457,'各區加權風險人口'!$C$2:$T$13,2,0)*5.5)</f>
        <v>0</v>
      </c>
      <c r="E344" s="5">
        <f>if(VLOOKUP($B$2:$B$457,'各區加權風險人口'!$C$2:$T$13,3,0)=0,0,VLOOKUP($B$2:$B$457,'依個案研判日_台北市'!$C$2:$T$13,3,0)*'各里加權風險人口'!F344/VLOOKUP($B$2:$B$457,'各區加權風險人口'!$C$2:$T$13,3,0)*5.5)</f>
        <v>0.1514858012</v>
      </c>
      <c r="F344" s="5">
        <f>if(VLOOKUP($B$2:$B$457,'各區加權風險人口'!$C$2:$T$13,4,0)=0,0,VLOOKUP($B$2:$B$457,'依個案研判日_台北市'!$C$2:$T$13,4,0)*'各里加權風險人口'!G344/VLOOKUP($B$2:$B$457,'各區加權風險人口'!$C$2:$T$13,4,0)*5.5)</f>
        <v>0.3029716025</v>
      </c>
      <c r="G344" s="5">
        <f>if(VLOOKUP($B$2:$B$457,'各區加權風險人口'!$C$2:$T$13,5,0)=0,0,VLOOKUP($B$2:$B$457,'依個案研判日_台北市'!$C$2:$T$13,5,0)*'各里加權風險人口'!H344/VLOOKUP($B$2:$B$457,'各區加權風險人口'!$C$2:$T$13,5,0)*5.5)</f>
        <v>0.6059432049</v>
      </c>
      <c r="H344" s="5">
        <f>if(VLOOKUP($B$2:$B$457,'各區加權風險人口'!$C$2:$T$13,6,0)=0,0,VLOOKUP($B$2:$B$457,'依個案研判日_台北市'!$C$2:$T$13,6,0)*'各里加權風險人口'!I344/VLOOKUP($B$2:$B$457,'各區加權風險人口'!$C$2:$T$13,6,0)*5.5)</f>
        <v>0.1514858012</v>
      </c>
      <c r="I344" s="5">
        <f>if(VLOOKUP($B$2:$B$457,'各區加權風險人口'!$C$2:$T$13,7,0)=0,0,VLOOKUP($B$2:$B$457,'依個案研判日_台北市'!$C$2:$T$13,7,0)*'各里加權風險人口'!J344/VLOOKUP($B$2:$B$457,'各區加權風險人口'!$C$2:$T$13,7,0)*5.5)</f>
        <v>0.3029716025</v>
      </c>
      <c r="J344" s="5">
        <f>if(VLOOKUP($B$2:$B$457,'各區加權風險人口'!$C$2:$T$13,8,0)=0,0,VLOOKUP($B$2:$B$457,'依個案研判日_台北市'!$C$2:$T$13,8,0)*'各里加權風險人口'!K344/VLOOKUP($B$2:$B$457,'各區加權風險人口'!$C$2:$T$13,8,0)*5.5)</f>
        <v>0.4544574037</v>
      </c>
      <c r="K344" s="5">
        <f>if(VLOOKUP($B$2:$B$457,'各區加權風險人口'!$C$2:$T$13,9,0)=0,0,VLOOKUP($B$2:$B$457,'依個案研判日_台北市'!$C$2:$T$13,9,0)*'各里加權風險人口'!L344/VLOOKUP($B$2:$B$457,'各區加權風險人口'!$C$2:$T$13,9,0)*5.5)</f>
        <v>0.4544574037</v>
      </c>
      <c r="L344" s="5">
        <f>if(VLOOKUP($B$2:$B$457,'各區加權風險人口'!$C$2:$T$13,10,0)=0,0,VLOOKUP($B$2:$B$457,'依個案研判日_台北市'!$C$2:$T$13,10,0)*'各里加權風險人口'!M344/VLOOKUP($B$2:$B$457,'各區加權風險人口'!$C$2:$T$13,10,0)*5.5)</f>
        <v>1.514858012</v>
      </c>
      <c r="M344" s="5">
        <f>if(VLOOKUP($B$2:$B$457,'各區加權風險人口'!$C$2:$T$13,11,0)=0,0,VLOOKUP($B$2:$B$457,'依個案研判日_台北市'!$C$2:$T$13,11,0)*'各里加權風險人口'!N344/VLOOKUP($B$2:$B$457,'各區加權風險人口'!$C$2:$T$13,11,0)*5.5)</f>
        <v>0</v>
      </c>
      <c r="N344" s="5">
        <f>if(VLOOKUP($B$2:$B$457,'各區加權風險人口'!$C$2:$T$13,12,0)=0,0,VLOOKUP($B$2:$B$457,'依個案研判日_台北市'!$C$2:$T$13,12,0)*'各里加權風險人口'!O344/VLOOKUP($B$2:$B$457,'各區加權風險人口'!$C$2:$T$13,12,0)*5.5)</f>
        <v>0.3029716025</v>
      </c>
      <c r="O344" s="5">
        <f>if(VLOOKUP($B$2:$B$457,'各區加權風險人口'!$C$2:$T$13,13,0)=0,0,VLOOKUP($B$2:$B$457,'依個案研判日_台北市'!$C$2:$T$13,13,0)*'各里加權風險人口'!P344/VLOOKUP($B$2:$B$457,'各區加權風險人口'!$C$2:$T$13,13,0)*5.5)</f>
        <v>1.514858012</v>
      </c>
      <c r="P344" s="5">
        <f>if(VLOOKUP($B$2:$B$457,'各區加權風險人口'!$C$2:$T$13,14,0)=0,0,VLOOKUP($B$2:$B$457,'依個案研判日_台北市'!$C$2:$T$13,14,0)*'各里加權風險人口'!Q344/VLOOKUP($B$2:$B$457,'各區加權風險人口'!$C$2:$T$13,14,0)*5.5)</f>
        <v>1.060400609</v>
      </c>
      <c r="Q344" s="5">
        <f>if(VLOOKUP($B$2:$B$457,'各區加權風險人口'!$C$2:$T$13,15,0)=0,0,VLOOKUP($B$2:$B$457,'依個案研判日_台北市'!$C$2:$T$13,15,0)*'各里加權風險人口'!R344/VLOOKUP($B$2:$B$457,'各區加權風險人口'!$C$2:$T$13,15,0)*5.5)</f>
        <v>1.21188641</v>
      </c>
      <c r="R344" s="5">
        <f>if(VLOOKUP($B$2:$B$457,'各區加權風險人口'!$C$2:$T$13,16,0)=0,0,VLOOKUP($B$2:$B$457,'依個案研判日_台北市'!$C$2:$T$13,16,0)*'各里加權風險人口'!S344/VLOOKUP($B$2:$B$457,'各區加權風險人口'!$C$2:$T$13,16,0)*5.5)</f>
        <v>1.363372211</v>
      </c>
      <c r="S344" s="5">
        <f>if(VLOOKUP($B$2:$B$457,'各區加權風險人口'!$C$2:$T$13,17,0)=0,0,VLOOKUP($B$2:$B$457,'依個案研判日_台北市'!$C$2:$T$13,17,0)*'各里加權風險人口'!T344/VLOOKUP($B$2:$B$457,'各區加權風險人口'!$C$2:$T$13,17,0)*5.5)</f>
        <v>1.060400609</v>
      </c>
      <c r="T344" s="5">
        <f>if(VLOOKUP($B$2:$B$457,'各區加權風險人口'!$C$2:$T$13,18,0)=0,0,VLOOKUP($B$2:$B$457,'依個案研判日_台北市'!$C$2:$T$13,18,0)*'各里加權風險人口'!U344/VLOOKUP($B$2:$B$457,'各區加權風險人口'!$C$2:$T$13,18,0)*5.5)</f>
        <v>1.21188641</v>
      </c>
    </row>
    <row r="345">
      <c r="A345" s="3">
        <v>6.3000100021E10</v>
      </c>
      <c r="B345" s="4" t="s">
        <v>336</v>
      </c>
      <c r="C345" s="4" t="s">
        <v>356</v>
      </c>
      <c r="D345" s="5">
        <f>if(VLOOKUP($B$2:$B$457,'各區加權風險人口'!$C$2:$T$13,2,0)=0,0,VLOOKUP($B$2:$B$457,'依個案研判日_台北市'!$C$2:$T$13,2,0)*'各里加權風險人口'!E345/VLOOKUP($B$2:$B$457,'各區加權風險人口'!$C$2:$T$13,2,0)*5.5)</f>
        <v>0</v>
      </c>
      <c r="E345" s="5">
        <f>if(VLOOKUP($B$2:$B$457,'各區加權風險人口'!$C$2:$T$13,3,0)=0,0,VLOOKUP($B$2:$B$457,'依個案研判日_台北市'!$C$2:$T$13,3,0)*'各里加權風險人口'!F345/VLOOKUP($B$2:$B$457,'各區加權風險人口'!$C$2:$T$13,3,0)*5.5)</f>
        <v>0.08489540963</v>
      </c>
      <c r="F345" s="5">
        <f>if(VLOOKUP($B$2:$B$457,'各區加權風險人口'!$C$2:$T$13,4,0)=0,0,VLOOKUP($B$2:$B$457,'依個案研判日_台北市'!$C$2:$T$13,4,0)*'各里加權風險人口'!G345/VLOOKUP($B$2:$B$457,'各區加權風險人口'!$C$2:$T$13,4,0)*5.5)</f>
        <v>0.1697908193</v>
      </c>
      <c r="G345" s="5">
        <f>if(VLOOKUP($B$2:$B$457,'各區加權風險人口'!$C$2:$T$13,5,0)=0,0,VLOOKUP($B$2:$B$457,'依個案研判日_台北市'!$C$2:$T$13,5,0)*'各里加權風險人口'!H345/VLOOKUP($B$2:$B$457,'各區加權風險人口'!$C$2:$T$13,5,0)*5.5)</f>
        <v>0.3395816385</v>
      </c>
      <c r="H345" s="5">
        <f>if(VLOOKUP($B$2:$B$457,'各區加權風險人口'!$C$2:$T$13,6,0)=0,0,VLOOKUP($B$2:$B$457,'依個案研判日_台北市'!$C$2:$T$13,6,0)*'各里加權風險人口'!I345/VLOOKUP($B$2:$B$457,'各區加權風險人口'!$C$2:$T$13,6,0)*5.5)</f>
        <v>0.08489540963</v>
      </c>
      <c r="I345" s="5">
        <f>if(VLOOKUP($B$2:$B$457,'各區加權風險人口'!$C$2:$T$13,7,0)=0,0,VLOOKUP($B$2:$B$457,'依個案研判日_台北市'!$C$2:$T$13,7,0)*'各里加權風險人口'!J345/VLOOKUP($B$2:$B$457,'各區加權風險人口'!$C$2:$T$13,7,0)*5.5)</f>
        <v>0.1697908193</v>
      </c>
      <c r="J345" s="5">
        <f>if(VLOOKUP($B$2:$B$457,'各區加權風險人口'!$C$2:$T$13,8,0)=0,0,VLOOKUP($B$2:$B$457,'依個案研判日_台北市'!$C$2:$T$13,8,0)*'各里加權風險人口'!K345/VLOOKUP($B$2:$B$457,'各區加權風險人口'!$C$2:$T$13,8,0)*5.5)</f>
        <v>0.2546862289</v>
      </c>
      <c r="K345" s="5">
        <f>if(VLOOKUP($B$2:$B$457,'各區加權風險人口'!$C$2:$T$13,9,0)=0,0,VLOOKUP($B$2:$B$457,'依個案研判日_台北市'!$C$2:$T$13,9,0)*'各里加權風險人口'!L345/VLOOKUP($B$2:$B$457,'各區加權風險人口'!$C$2:$T$13,9,0)*5.5)</f>
        <v>0.2546862289</v>
      </c>
      <c r="L345" s="5">
        <f>if(VLOOKUP($B$2:$B$457,'各區加權風險人口'!$C$2:$T$13,10,0)=0,0,VLOOKUP($B$2:$B$457,'依個案研判日_台北市'!$C$2:$T$13,10,0)*'各里加權風險人口'!M345/VLOOKUP($B$2:$B$457,'各區加權風險人口'!$C$2:$T$13,10,0)*5.5)</f>
        <v>0.8489540963</v>
      </c>
      <c r="M345" s="5">
        <f>if(VLOOKUP($B$2:$B$457,'各區加權風險人口'!$C$2:$T$13,11,0)=0,0,VLOOKUP($B$2:$B$457,'依個案研判日_台北市'!$C$2:$T$13,11,0)*'各里加權風險人口'!N345/VLOOKUP($B$2:$B$457,'各區加權風險人口'!$C$2:$T$13,11,0)*5.5)</f>
        <v>0</v>
      </c>
      <c r="N345" s="5">
        <f>if(VLOOKUP($B$2:$B$457,'各區加權風險人口'!$C$2:$T$13,12,0)=0,0,VLOOKUP($B$2:$B$457,'依個案研判日_台北市'!$C$2:$T$13,12,0)*'各里加權風險人口'!O345/VLOOKUP($B$2:$B$457,'各區加權風險人口'!$C$2:$T$13,12,0)*5.5)</f>
        <v>0.1697908193</v>
      </c>
      <c r="O345" s="5">
        <f>if(VLOOKUP($B$2:$B$457,'各區加權風險人口'!$C$2:$T$13,13,0)=0,0,VLOOKUP($B$2:$B$457,'依個案研判日_台北市'!$C$2:$T$13,13,0)*'各里加權風險人口'!P345/VLOOKUP($B$2:$B$457,'各區加權風險人口'!$C$2:$T$13,13,0)*5.5)</f>
        <v>0.8489540963</v>
      </c>
      <c r="P345" s="5">
        <f>if(VLOOKUP($B$2:$B$457,'各區加權風險人口'!$C$2:$T$13,14,0)=0,0,VLOOKUP($B$2:$B$457,'依個案研判日_台北市'!$C$2:$T$13,14,0)*'各里加權風險人口'!Q345/VLOOKUP($B$2:$B$457,'各區加權風險人口'!$C$2:$T$13,14,0)*5.5)</f>
        <v>0.5942678674</v>
      </c>
      <c r="Q345" s="5">
        <f>if(VLOOKUP($B$2:$B$457,'各區加權風險人口'!$C$2:$T$13,15,0)=0,0,VLOOKUP($B$2:$B$457,'依個案研判日_台北市'!$C$2:$T$13,15,0)*'各里加權風險人口'!R345/VLOOKUP($B$2:$B$457,'各區加權風險人口'!$C$2:$T$13,15,0)*5.5)</f>
        <v>0.679163277</v>
      </c>
      <c r="R345" s="5">
        <f>if(VLOOKUP($B$2:$B$457,'各區加權風險人口'!$C$2:$T$13,16,0)=0,0,VLOOKUP($B$2:$B$457,'依個案研判日_台北市'!$C$2:$T$13,16,0)*'各里加權風險人口'!S345/VLOOKUP($B$2:$B$457,'各區加權風險人口'!$C$2:$T$13,16,0)*5.5)</f>
        <v>0.7640586866</v>
      </c>
      <c r="S345" s="5">
        <f>if(VLOOKUP($B$2:$B$457,'各區加權風險人口'!$C$2:$T$13,17,0)=0,0,VLOOKUP($B$2:$B$457,'依個案研判日_台北市'!$C$2:$T$13,17,0)*'各里加權風險人口'!T345/VLOOKUP($B$2:$B$457,'各區加權風險人口'!$C$2:$T$13,17,0)*5.5)</f>
        <v>0.5942678674</v>
      </c>
      <c r="T345" s="5">
        <f>if(VLOOKUP($B$2:$B$457,'各區加權風險人口'!$C$2:$T$13,18,0)=0,0,VLOOKUP($B$2:$B$457,'依個案研判日_台北市'!$C$2:$T$13,18,0)*'各里加權風險人口'!U345/VLOOKUP($B$2:$B$457,'各區加權風險人口'!$C$2:$T$13,18,0)*5.5)</f>
        <v>0.679163277</v>
      </c>
    </row>
    <row r="346">
      <c r="A346" s="3">
        <v>6.3000100022E10</v>
      </c>
      <c r="B346" s="4" t="s">
        <v>336</v>
      </c>
      <c r="C346" s="4" t="s">
        <v>357</v>
      </c>
      <c r="D346" s="5">
        <f>if(VLOOKUP($B$2:$B$457,'各區加權風險人口'!$C$2:$T$13,2,0)=0,0,VLOOKUP($B$2:$B$457,'依個案研判日_台北市'!$C$2:$T$13,2,0)*'各里加權風險人口'!E346/VLOOKUP($B$2:$B$457,'各區加權風險人口'!$C$2:$T$13,2,0)*5.5)</f>
        <v>0</v>
      </c>
      <c r="E346" s="5">
        <f>if(VLOOKUP($B$2:$B$457,'各區加權風險人口'!$C$2:$T$13,3,0)=0,0,VLOOKUP($B$2:$B$457,'依個案研判日_台北市'!$C$2:$T$13,3,0)*'各里加權風險人口'!F346/VLOOKUP($B$2:$B$457,'各區加權風險人口'!$C$2:$T$13,3,0)*5.5)</f>
        <v>0.2343282002</v>
      </c>
      <c r="F346" s="5">
        <f>if(VLOOKUP($B$2:$B$457,'各區加權風險人口'!$C$2:$T$13,4,0)=0,0,VLOOKUP($B$2:$B$457,'依個案研判日_台北市'!$C$2:$T$13,4,0)*'各里加權風險人口'!G346/VLOOKUP($B$2:$B$457,'各區加權風險人口'!$C$2:$T$13,4,0)*5.5)</f>
        <v>0.4686564003</v>
      </c>
      <c r="G346" s="5">
        <f>if(VLOOKUP($B$2:$B$457,'各區加權風險人口'!$C$2:$T$13,5,0)=0,0,VLOOKUP($B$2:$B$457,'依個案研判日_台北市'!$C$2:$T$13,5,0)*'各里加權風險人口'!H346/VLOOKUP($B$2:$B$457,'各區加權風險人口'!$C$2:$T$13,5,0)*5.5)</f>
        <v>0.9373128006</v>
      </c>
      <c r="H346" s="5">
        <f>if(VLOOKUP($B$2:$B$457,'各區加權風險人口'!$C$2:$T$13,6,0)=0,0,VLOOKUP($B$2:$B$457,'依個案研判日_台北市'!$C$2:$T$13,6,0)*'各里加權風險人口'!I346/VLOOKUP($B$2:$B$457,'各區加權風險人口'!$C$2:$T$13,6,0)*5.5)</f>
        <v>0.2343282002</v>
      </c>
      <c r="I346" s="5">
        <f>if(VLOOKUP($B$2:$B$457,'各區加權風險人口'!$C$2:$T$13,7,0)=0,0,VLOOKUP($B$2:$B$457,'依個案研判日_台北市'!$C$2:$T$13,7,0)*'各里加權風險人口'!J346/VLOOKUP($B$2:$B$457,'各區加權風險人口'!$C$2:$T$13,7,0)*5.5)</f>
        <v>0.4686564003</v>
      </c>
      <c r="J346" s="5">
        <f>if(VLOOKUP($B$2:$B$457,'各區加權風險人口'!$C$2:$T$13,8,0)=0,0,VLOOKUP($B$2:$B$457,'依個案研判日_台北市'!$C$2:$T$13,8,0)*'各里加權風險人口'!K346/VLOOKUP($B$2:$B$457,'各區加權風險人口'!$C$2:$T$13,8,0)*5.5)</f>
        <v>0.7029846005</v>
      </c>
      <c r="K346" s="5">
        <f>if(VLOOKUP($B$2:$B$457,'各區加權風險人口'!$C$2:$T$13,9,0)=0,0,VLOOKUP($B$2:$B$457,'依個案研判日_台北市'!$C$2:$T$13,9,0)*'各里加權風險人口'!L346/VLOOKUP($B$2:$B$457,'各區加權風險人口'!$C$2:$T$13,9,0)*5.5)</f>
        <v>0.7029846005</v>
      </c>
      <c r="L346" s="5">
        <f>if(VLOOKUP($B$2:$B$457,'各區加權風險人口'!$C$2:$T$13,10,0)=0,0,VLOOKUP($B$2:$B$457,'依個案研判日_台北市'!$C$2:$T$13,10,0)*'各里加權風險人口'!M346/VLOOKUP($B$2:$B$457,'各區加權風險人口'!$C$2:$T$13,10,0)*5.5)</f>
        <v>2.343282002</v>
      </c>
      <c r="M346" s="5">
        <f>if(VLOOKUP($B$2:$B$457,'各區加權風險人口'!$C$2:$T$13,11,0)=0,0,VLOOKUP($B$2:$B$457,'依個案研判日_台北市'!$C$2:$T$13,11,0)*'各里加權風險人口'!N346/VLOOKUP($B$2:$B$457,'各區加權風險人口'!$C$2:$T$13,11,0)*5.5)</f>
        <v>0</v>
      </c>
      <c r="N346" s="5">
        <f>if(VLOOKUP($B$2:$B$457,'各區加權風險人口'!$C$2:$T$13,12,0)=0,0,VLOOKUP($B$2:$B$457,'依個案研判日_台北市'!$C$2:$T$13,12,0)*'各里加權風險人口'!O346/VLOOKUP($B$2:$B$457,'各區加權風險人口'!$C$2:$T$13,12,0)*5.5)</f>
        <v>0.4686564003</v>
      </c>
      <c r="O346" s="5">
        <f>if(VLOOKUP($B$2:$B$457,'各區加權風險人口'!$C$2:$T$13,13,0)=0,0,VLOOKUP($B$2:$B$457,'依個案研判日_台北市'!$C$2:$T$13,13,0)*'各里加權風險人口'!P346/VLOOKUP($B$2:$B$457,'各區加權風險人口'!$C$2:$T$13,13,0)*5.5)</f>
        <v>2.343282002</v>
      </c>
      <c r="P346" s="5">
        <f>if(VLOOKUP($B$2:$B$457,'各區加權風險人口'!$C$2:$T$13,14,0)=0,0,VLOOKUP($B$2:$B$457,'依個案研判日_台北市'!$C$2:$T$13,14,0)*'各里加權風險人口'!Q346/VLOOKUP($B$2:$B$457,'各區加權風險人口'!$C$2:$T$13,14,0)*5.5)</f>
        <v>1.640297401</v>
      </c>
      <c r="Q346" s="5">
        <f>if(VLOOKUP($B$2:$B$457,'各區加權風險人口'!$C$2:$T$13,15,0)=0,0,VLOOKUP($B$2:$B$457,'依個案研判日_台北市'!$C$2:$T$13,15,0)*'各里加權風險人口'!R346/VLOOKUP($B$2:$B$457,'各區加權風險人口'!$C$2:$T$13,15,0)*5.5)</f>
        <v>1.874625601</v>
      </c>
      <c r="R346" s="5">
        <f>if(VLOOKUP($B$2:$B$457,'各區加權風險人口'!$C$2:$T$13,16,0)=0,0,VLOOKUP($B$2:$B$457,'依個案研判日_台北市'!$C$2:$T$13,16,0)*'各里加權風險人口'!S346/VLOOKUP($B$2:$B$457,'各區加權風險人口'!$C$2:$T$13,16,0)*5.5)</f>
        <v>2.108953801</v>
      </c>
      <c r="S346" s="5">
        <f>if(VLOOKUP($B$2:$B$457,'各區加權風險人口'!$C$2:$T$13,17,0)=0,0,VLOOKUP($B$2:$B$457,'依個案研判日_台北市'!$C$2:$T$13,17,0)*'各里加權風險人口'!T346/VLOOKUP($B$2:$B$457,'各區加權風險人口'!$C$2:$T$13,17,0)*5.5)</f>
        <v>1.640297401</v>
      </c>
      <c r="T346" s="5">
        <f>if(VLOOKUP($B$2:$B$457,'各區加權風險人口'!$C$2:$T$13,18,0)=0,0,VLOOKUP($B$2:$B$457,'依個案研判日_台北市'!$C$2:$T$13,18,0)*'各里加權風險人口'!U346/VLOOKUP($B$2:$B$457,'各區加權風險人口'!$C$2:$T$13,18,0)*5.5)</f>
        <v>1.874625601</v>
      </c>
    </row>
    <row r="347">
      <c r="A347" s="3">
        <v>6.3000100023E10</v>
      </c>
      <c r="B347" s="4" t="s">
        <v>336</v>
      </c>
      <c r="C347" s="4" t="s">
        <v>358</v>
      </c>
      <c r="D347" s="5">
        <f>if(VLOOKUP($B$2:$B$457,'各區加權風險人口'!$C$2:$T$13,2,0)=0,0,VLOOKUP($B$2:$B$457,'依個案研判日_台北市'!$C$2:$T$13,2,0)*'各里加權風險人口'!E347/VLOOKUP($B$2:$B$457,'各區加權風險人口'!$C$2:$T$13,2,0)*5.5)</f>
        <v>0</v>
      </c>
      <c r="E347" s="5">
        <f>if(VLOOKUP($B$2:$B$457,'各區加權風險人口'!$C$2:$T$13,3,0)=0,0,VLOOKUP($B$2:$B$457,'依個案研判日_台北市'!$C$2:$T$13,3,0)*'各里加權風險人口'!F347/VLOOKUP($B$2:$B$457,'各區加權風險人口'!$C$2:$T$13,3,0)*5.5)</f>
        <v>0.1686965503</v>
      </c>
      <c r="F347" s="5">
        <f>if(VLOOKUP($B$2:$B$457,'各區加權風險人口'!$C$2:$T$13,4,0)=0,0,VLOOKUP($B$2:$B$457,'依個案研判日_台北市'!$C$2:$T$13,4,0)*'各里加權風險人口'!G347/VLOOKUP($B$2:$B$457,'各區加權風險人口'!$C$2:$T$13,4,0)*5.5)</f>
        <v>0.3373931007</v>
      </c>
      <c r="G347" s="5">
        <f>if(VLOOKUP($B$2:$B$457,'各區加權風險人口'!$C$2:$T$13,5,0)=0,0,VLOOKUP($B$2:$B$457,'依個案研判日_台北市'!$C$2:$T$13,5,0)*'各里加權風險人口'!H347/VLOOKUP($B$2:$B$457,'各區加權風險人口'!$C$2:$T$13,5,0)*5.5)</f>
        <v>0.6747862013</v>
      </c>
      <c r="H347" s="5">
        <f>if(VLOOKUP($B$2:$B$457,'各區加權風險人口'!$C$2:$T$13,6,0)=0,0,VLOOKUP($B$2:$B$457,'依個案研判日_台北市'!$C$2:$T$13,6,0)*'各里加權風險人口'!I347/VLOOKUP($B$2:$B$457,'各區加權風險人口'!$C$2:$T$13,6,0)*5.5)</f>
        <v>0.1686965503</v>
      </c>
      <c r="I347" s="5">
        <f>if(VLOOKUP($B$2:$B$457,'各區加權風險人口'!$C$2:$T$13,7,0)=0,0,VLOOKUP($B$2:$B$457,'依個案研判日_台北市'!$C$2:$T$13,7,0)*'各里加權風險人口'!J347/VLOOKUP($B$2:$B$457,'各區加權風險人口'!$C$2:$T$13,7,0)*5.5)</f>
        <v>0.3373931007</v>
      </c>
      <c r="J347" s="5">
        <f>if(VLOOKUP($B$2:$B$457,'各區加權風險人口'!$C$2:$T$13,8,0)=0,0,VLOOKUP($B$2:$B$457,'依個案研判日_台北市'!$C$2:$T$13,8,0)*'各里加權風險人口'!K347/VLOOKUP($B$2:$B$457,'各區加權風險人口'!$C$2:$T$13,8,0)*5.5)</f>
        <v>0.506089651</v>
      </c>
      <c r="K347" s="5">
        <f>if(VLOOKUP($B$2:$B$457,'各區加權風險人口'!$C$2:$T$13,9,0)=0,0,VLOOKUP($B$2:$B$457,'依個案研判日_台北市'!$C$2:$T$13,9,0)*'各里加權風險人口'!L347/VLOOKUP($B$2:$B$457,'各區加權風險人口'!$C$2:$T$13,9,0)*5.5)</f>
        <v>0.506089651</v>
      </c>
      <c r="L347" s="5">
        <f>if(VLOOKUP($B$2:$B$457,'各區加權風險人口'!$C$2:$T$13,10,0)=0,0,VLOOKUP($B$2:$B$457,'依個案研判日_台北市'!$C$2:$T$13,10,0)*'各里加權風險人口'!M347/VLOOKUP($B$2:$B$457,'各區加權風險人口'!$C$2:$T$13,10,0)*5.5)</f>
        <v>1.686965503</v>
      </c>
      <c r="M347" s="5">
        <f>if(VLOOKUP($B$2:$B$457,'各區加權風險人口'!$C$2:$T$13,11,0)=0,0,VLOOKUP($B$2:$B$457,'依個案研判日_台北市'!$C$2:$T$13,11,0)*'各里加權風險人口'!N347/VLOOKUP($B$2:$B$457,'各區加權風險人口'!$C$2:$T$13,11,0)*5.5)</f>
        <v>0</v>
      </c>
      <c r="N347" s="5">
        <f>if(VLOOKUP($B$2:$B$457,'各區加權風險人口'!$C$2:$T$13,12,0)=0,0,VLOOKUP($B$2:$B$457,'依個案研判日_台北市'!$C$2:$T$13,12,0)*'各里加權風險人口'!O347/VLOOKUP($B$2:$B$457,'各區加權風險人口'!$C$2:$T$13,12,0)*5.5)</f>
        <v>0.3373931007</v>
      </c>
      <c r="O347" s="5">
        <f>if(VLOOKUP($B$2:$B$457,'各區加權風險人口'!$C$2:$T$13,13,0)=0,0,VLOOKUP($B$2:$B$457,'依個案研判日_台北市'!$C$2:$T$13,13,0)*'各里加權風險人口'!P347/VLOOKUP($B$2:$B$457,'各區加權風險人口'!$C$2:$T$13,13,0)*5.5)</f>
        <v>1.686965503</v>
      </c>
      <c r="P347" s="5">
        <f>if(VLOOKUP($B$2:$B$457,'各區加權風險人口'!$C$2:$T$13,14,0)=0,0,VLOOKUP($B$2:$B$457,'依個案研判日_台北市'!$C$2:$T$13,14,0)*'各里加權風險人口'!Q347/VLOOKUP($B$2:$B$457,'各區加權風險人口'!$C$2:$T$13,14,0)*5.5)</f>
        <v>1.180875852</v>
      </c>
      <c r="Q347" s="5">
        <f>if(VLOOKUP($B$2:$B$457,'各區加權風險人口'!$C$2:$T$13,15,0)=0,0,VLOOKUP($B$2:$B$457,'依個案研判日_台北市'!$C$2:$T$13,15,0)*'各里加權風險人口'!R347/VLOOKUP($B$2:$B$457,'各區加權風險人口'!$C$2:$T$13,15,0)*5.5)</f>
        <v>1.349572403</v>
      </c>
      <c r="R347" s="5">
        <f>if(VLOOKUP($B$2:$B$457,'各區加權風險人口'!$C$2:$T$13,16,0)=0,0,VLOOKUP($B$2:$B$457,'依個案研判日_台北市'!$C$2:$T$13,16,0)*'各里加權風險人口'!S347/VLOOKUP($B$2:$B$457,'各區加權風險人口'!$C$2:$T$13,16,0)*5.5)</f>
        <v>1.518268953</v>
      </c>
      <c r="S347" s="5">
        <f>if(VLOOKUP($B$2:$B$457,'各區加權風險人口'!$C$2:$T$13,17,0)=0,0,VLOOKUP($B$2:$B$457,'依個案研判日_台北市'!$C$2:$T$13,17,0)*'各里加權風險人口'!T347/VLOOKUP($B$2:$B$457,'各區加權風險人口'!$C$2:$T$13,17,0)*5.5)</f>
        <v>1.180875852</v>
      </c>
      <c r="T347" s="5">
        <f>if(VLOOKUP($B$2:$B$457,'各區加權風險人口'!$C$2:$T$13,18,0)=0,0,VLOOKUP($B$2:$B$457,'依個案研判日_台北市'!$C$2:$T$13,18,0)*'各里加權風險人口'!U347/VLOOKUP($B$2:$B$457,'各區加權風險人口'!$C$2:$T$13,18,0)*5.5)</f>
        <v>1.349572403</v>
      </c>
    </row>
    <row r="348">
      <c r="A348" s="3">
        <v>6.3000100024E10</v>
      </c>
      <c r="B348" s="4" t="s">
        <v>336</v>
      </c>
      <c r="C348" s="4" t="s">
        <v>359</v>
      </c>
      <c r="D348" s="5">
        <f>if(VLOOKUP($B$2:$B$457,'各區加權風險人口'!$C$2:$T$13,2,0)=0,0,VLOOKUP($B$2:$B$457,'依個案研判日_台北市'!$C$2:$T$13,2,0)*'各里加權風險人口'!E348/VLOOKUP($B$2:$B$457,'各區加權風險人口'!$C$2:$T$13,2,0)*5.5)</f>
        <v>0</v>
      </c>
      <c r="E348" s="5">
        <f>if(VLOOKUP($B$2:$B$457,'各區加權風險人口'!$C$2:$T$13,3,0)=0,0,VLOOKUP($B$2:$B$457,'依個案研判日_台北市'!$C$2:$T$13,3,0)*'各里加權風險人口'!F348/VLOOKUP($B$2:$B$457,'各區加權風險人口'!$C$2:$T$13,3,0)*5.5)</f>
        <v>0.1764338809</v>
      </c>
      <c r="F348" s="5">
        <f>if(VLOOKUP($B$2:$B$457,'各區加權風險人口'!$C$2:$T$13,4,0)=0,0,VLOOKUP($B$2:$B$457,'依個案研判日_台北市'!$C$2:$T$13,4,0)*'各里加權風險人口'!G348/VLOOKUP($B$2:$B$457,'各區加權風險人口'!$C$2:$T$13,4,0)*5.5)</f>
        <v>0.3528677618</v>
      </c>
      <c r="G348" s="5">
        <f>if(VLOOKUP($B$2:$B$457,'各區加權風險人口'!$C$2:$T$13,5,0)=0,0,VLOOKUP($B$2:$B$457,'依個案研判日_台北市'!$C$2:$T$13,5,0)*'各里加權風險人口'!H348/VLOOKUP($B$2:$B$457,'各區加權風險人口'!$C$2:$T$13,5,0)*5.5)</f>
        <v>0.7057355236</v>
      </c>
      <c r="H348" s="5">
        <f>if(VLOOKUP($B$2:$B$457,'各區加權風險人口'!$C$2:$T$13,6,0)=0,0,VLOOKUP($B$2:$B$457,'依個案研判日_台北市'!$C$2:$T$13,6,0)*'各里加權風險人口'!I348/VLOOKUP($B$2:$B$457,'各區加權風險人口'!$C$2:$T$13,6,0)*5.5)</f>
        <v>0.1764338809</v>
      </c>
      <c r="I348" s="5">
        <f>if(VLOOKUP($B$2:$B$457,'各區加權風險人口'!$C$2:$T$13,7,0)=0,0,VLOOKUP($B$2:$B$457,'依個案研判日_台北市'!$C$2:$T$13,7,0)*'各里加權風險人口'!J348/VLOOKUP($B$2:$B$457,'各區加權風險人口'!$C$2:$T$13,7,0)*5.5)</f>
        <v>0.3528677618</v>
      </c>
      <c r="J348" s="5">
        <f>if(VLOOKUP($B$2:$B$457,'各區加權風險人口'!$C$2:$T$13,8,0)=0,0,VLOOKUP($B$2:$B$457,'依個案研判日_台北市'!$C$2:$T$13,8,0)*'各里加權風險人口'!K348/VLOOKUP($B$2:$B$457,'各區加權風險人口'!$C$2:$T$13,8,0)*5.5)</f>
        <v>0.5293016427</v>
      </c>
      <c r="K348" s="5">
        <f>if(VLOOKUP($B$2:$B$457,'各區加權風險人口'!$C$2:$T$13,9,0)=0,0,VLOOKUP($B$2:$B$457,'依個案研判日_台北市'!$C$2:$T$13,9,0)*'各里加權風險人口'!L348/VLOOKUP($B$2:$B$457,'各區加權風險人口'!$C$2:$T$13,9,0)*5.5)</f>
        <v>0.5293016427</v>
      </c>
      <c r="L348" s="5">
        <f>if(VLOOKUP($B$2:$B$457,'各區加權風險人口'!$C$2:$T$13,10,0)=0,0,VLOOKUP($B$2:$B$457,'依個案研判日_台北市'!$C$2:$T$13,10,0)*'各里加權風險人口'!M348/VLOOKUP($B$2:$B$457,'各區加權風險人口'!$C$2:$T$13,10,0)*5.5)</f>
        <v>1.764338809</v>
      </c>
      <c r="M348" s="5">
        <f>if(VLOOKUP($B$2:$B$457,'各區加權風險人口'!$C$2:$T$13,11,0)=0,0,VLOOKUP($B$2:$B$457,'依個案研判日_台北市'!$C$2:$T$13,11,0)*'各里加權風險人口'!N348/VLOOKUP($B$2:$B$457,'各區加權風險人口'!$C$2:$T$13,11,0)*5.5)</f>
        <v>0</v>
      </c>
      <c r="N348" s="5">
        <f>if(VLOOKUP($B$2:$B$457,'各區加權風險人口'!$C$2:$T$13,12,0)=0,0,VLOOKUP($B$2:$B$457,'依個案研判日_台北市'!$C$2:$T$13,12,0)*'各里加權風險人口'!O348/VLOOKUP($B$2:$B$457,'各區加權風險人口'!$C$2:$T$13,12,0)*5.5)</f>
        <v>0.3528677618</v>
      </c>
      <c r="O348" s="5">
        <f>if(VLOOKUP($B$2:$B$457,'各區加權風險人口'!$C$2:$T$13,13,0)=0,0,VLOOKUP($B$2:$B$457,'依個案研判日_台北市'!$C$2:$T$13,13,0)*'各里加權風險人口'!P348/VLOOKUP($B$2:$B$457,'各區加權風險人口'!$C$2:$T$13,13,0)*5.5)</f>
        <v>1.764338809</v>
      </c>
      <c r="P348" s="5">
        <f>if(VLOOKUP($B$2:$B$457,'各區加權風險人口'!$C$2:$T$13,14,0)=0,0,VLOOKUP($B$2:$B$457,'依個案研判日_台北市'!$C$2:$T$13,14,0)*'各里加權風險人口'!Q348/VLOOKUP($B$2:$B$457,'各區加權風險人口'!$C$2:$T$13,14,0)*5.5)</f>
        <v>1.235037166</v>
      </c>
      <c r="Q348" s="5">
        <f>if(VLOOKUP($B$2:$B$457,'各區加權風險人口'!$C$2:$T$13,15,0)=0,0,VLOOKUP($B$2:$B$457,'依個案研判日_台北市'!$C$2:$T$13,15,0)*'各里加權風險人口'!R348/VLOOKUP($B$2:$B$457,'各區加權風險人口'!$C$2:$T$13,15,0)*5.5)</f>
        <v>1.411471047</v>
      </c>
      <c r="R348" s="5">
        <f>if(VLOOKUP($B$2:$B$457,'各區加權風險人口'!$C$2:$T$13,16,0)=0,0,VLOOKUP($B$2:$B$457,'依個案研判日_台北市'!$C$2:$T$13,16,0)*'各里加權風險人口'!S348/VLOOKUP($B$2:$B$457,'各區加權風險人口'!$C$2:$T$13,16,0)*5.5)</f>
        <v>1.587904928</v>
      </c>
      <c r="S348" s="5">
        <f>if(VLOOKUP($B$2:$B$457,'各區加權風險人口'!$C$2:$T$13,17,0)=0,0,VLOOKUP($B$2:$B$457,'依個案研判日_台北市'!$C$2:$T$13,17,0)*'各里加權風險人口'!T348/VLOOKUP($B$2:$B$457,'各區加權風險人口'!$C$2:$T$13,17,0)*5.5)</f>
        <v>1.235037166</v>
      </c>
      <c r="T348" s="5">
        <f>if(VLOOKUP($B$2:$B$457,'各區加權風險人口'!$C$2:$T$13,18,0)=0,0,VLOOKUP($B$2:$B$457,'依個案研判日_台北市'!$C$2:$T$13,18,0)*'各里加權風險人口'!U348/VLOOKUP($B$2:$B$457,'各區加權風險人口'!$C$2:$T$13,18,0)*5.5)</f>
        <v>1.411471047</v>
      </c>
    </row>
    <row r="349">
      <c r="A349" s="3">
        <v>6.3000100025E10</v>
      </c>
      <c r="B349" s="4" t="s">
        <v>336</v>
      </c>
      <c r="C349" s="4" t="s">
        <v>360</v>
      </c>
      <c r="D349" s="5">
        <f>if(VLOOKUP($B$2:$B$457,'各區加權風險人口'!$C$2:$T$13,2,0)=0,0,VLOOKUP($B$2:$B$457,'依個案研判日_台北市'!$C$2:$T$13,2,0)*'各里加權風險人口'!E349/VLOOKUP($B$2:$B$457,'各區加權風險人口'!$C$2:$T$13,2,0)*5.5)</f>
        <v>0</v>
      </c>
      <c r="E349" s="5">
        <f>if(VLOOKUP($B$2:$B$457,'各區加權風險人口'!$C$2:$T$13,3,0)=0,0,VLOOKUP($B$2:$B$457,'依個案研判日_台北市'!$C$2:$T$13,3,0)*'各里加權風險人口'!F349/VLOOKUP($B$2:$B$457,'各區加權風險人口'!$C$2:$T$13,3,0)*5.5)</f>
        <v>0.08078330889</v>
      </c>
      <c r="F349" s="5">
        <f>if(VLOOKUP($B$2:$B$457,'各區加權風險人口'!$C$2:$T$13,4,0)=0,0,VLOOKUP($B$2:$B$457,'依個案研判日_台北市'!$C$2:$T$13,4,0)*'各里加權風險人口'!G349/VLOOKUP($B$2:$B$457,'各區加權風險人口'!$C$2:$T$13,4,0)*5.5)</f>
        <v>0.1615666178</v>
      </c>
      <c r="G349" s="5">
        <f>if(VLOOKUP($B$2:$B$457,'各區加權風險人口'!$C$2:$T$13,5,0)=0,0,VLOOKUP($B$2:$B$457,'依個案研判日_台北市'!$C$2:$T$13,5,0)*'各里加權風險人口'!H349/VLOOKUP($B$2:$B$457,'各區加權風險人口'!$C$2:$T$13,5,0)*5.5)</f>
        <v>0.3231332356</v>
      </c>
      <c r="H349" s="5">
        <f>if(VLOOKUP($B$2:$B$457,'各區加權風險人口'!$C$2:$T$13,6,0)=0,0,VLOOKUP($B$2:$B$457,'依個案研判日_台北市'!$C$2:$T$13,6,0)*'各里加權風險人口'!I349/VLOOKUP($B$2:$B$457,'各區加權風險人口'!$C$2:$T$13,6,0)*5.5)</f>
        <v>0.08078330889</v>
      </c>
      <c r="I349" s="5">
        <f>if(VLOOKUP($B$2:$B$457,'各區加權風險人口'!$C$2:$T$13,7,0)=0,0,VLOOKUP($B$2:$B$457,'依個案研判日_台北市'!$C$2:$T$13,7,0)*'各里加權風險人口'!J349/VLOOKUP($B$2:$B$457,'各區加權風險人口'!$C$2:$T$13,7,0)*5.5)</f>
        <v>0.1615666178</v>
      </c>
      <c r="J349" s="5">
        <f>if(VLOOKUP($B$2:$B$457,'各區加權風險人口'!$C$2:$T$13,8,0)=0,0,VLOOKUP($B$2:$B$457,'依個案研判日_台北市'!$C$2:$T$13,8,0)*'各里加權風險人口'!K349/VLOOKUP($B$2:$B$457,'各區加權風險人口'!$C$2:$T$13,8,0)*5.5)</f>
        <v>0.2423499267</v>
      </c>
      <c r="K349" s="5">
        <f>if(VLOOKUP($B$2:$B$457,'各區加權風險人口'!$C$2:$T$13,9,0)=0,0,VLOOKUP($B$2:$B$457,'依個案研判日_台北市'!$C$2:$T$13,9,0)*'各里加權風險人口'!L349/VLOOKUP($B$2:$B$457,'各區加權風險人口'!$C$2:$T$13,9,0)*5.5)</f>
        <v>0.2423499267</v>
      </c>
      <c r="L349" s="5">
        <f>if(VLOOKUP($B$2:$B$457,'各區加權風險人口'!$C$2:$T$13,10,0)=0,0,VLOOKUP($B$2:$B$457,'依個案研判日_台北市'!$C$2:$T$13,10,0)*'各里加權風險人口'!M349/VLOOKUP($B$2:$B$457,'各區加權風險人口'!$C$2:$T$13,10,0)*5.5)</f>
        <v>0.8078330889</v>
      </c>
      <c r="M349" s="5">
        <f>if(VLOOKUP($B$2:$B$457,'各區加權風險人口'!$C$2:$T$13,11,0)=0,0,VLOOKUP($B$2:$B$457,'依個案研判日_台北市'!$C$2:$T$13,11,0)*'各里加權風險人口'!N349/VLOOKUP($B$2:$B$457,'各區加權風險人口'!$C$2:$T$13,11,0)*5.5)</f>
        <v>0</v>
      </c>
      <c r="N349" s="5">
        <f>if(VLOOKUP($B$2:$B$457,'各區加權風險人口'!$C$2:$T$13,12,0)=0,0,VLOOKUP($B$2:$B$457,'依個案研判日_台北市'!$C$2:$T$13,12,0)*'各里加權風險人口'!O349/VLOOKUP($B$2:$B$457,'各區加權風險人口'!$C$2:$T$13,12,0)*5.5)</f>
        <v>0.1615666178</v>
      </c>
      <c r="O349" s="5">
        <f>if(VLOOKUP($B$2:$B$457,'各區加權風險人口'!$C$2:$T$13,13,0)=0,0,VLOOKUP($B$2:$B$457,'依個案研判日_台北市'!$C$2:$T$13,13,0)*'各里加權風險人口'!P349/VLOOKUP($B$2:$B$457,'各區加權風險人口'!$C$2:$T$13,13,0)*5.5)</f>
        <v>0.8078330889</v>
      </c>
      <c r="P349" s="5">
        <f>if(VLOOKUP($B$2:$B$457,'各區加權風險人口'!$C$2:$T$13,14,0)=0,0,VLOOKUP($B$2:$B$457,'依個案研判日_台北市'!$C$2:$T$13,14,0)*'各里加權風險人口'!Q349/VLOOKUP($B$2:$B$457,'各區加權風險人口'!$C$2:$T$13,14,0)*5.5)</f>
        <v>0.5654831622</v>
      </c>
      <c r="Q349" s="5">
        <f>if(VLOOKUP($B$2:$B$457,'各區加權風險人口'!$C$2:$T$13,15,0)=0,0,VLOOKUP($B$2:$B$457,'依個案研判日_台北市'!$C$2:$T$13,15,0)*'各里加權風險人口'!R349/VLOOKUP($B$2:$B$457,'各區加權風險人口'!$C$2:$T$13,15,0)*5.5)</f>
        <v>0.6462664711</v>
      </c>
      <c r="R349" s="5">
        <f>if(VLOOKUP($B$2:$B$457,'各區加權風險人口'!$C$2:$T$13,16,0)=0,0,VLOOKUP($B$2:$B$457,'依個案研判日_台北市'!$C$2:$T$13,16,0)*'各里加權風險人口'!S349/VLOOKUP($B$2:$B$457,'各區加權風險人口'!$C$2:$T$13,16,0)*5.5)</f>
        <v>0.72704978</v>
      </c>
      <c r="S349" s="5">
        <f>if(VLOOKUP($B$2:$B$457,'各區加權風險人口'!$C$2:$T$13,17,0)=0,0,VLOOKUP($B$2:$B$457,'依個案研判日_台北市'!$C$2:$T$13,17,0)*'各里加權風險人口'!T349/VLOOKUP($B$2:$B$457,'各區加權風險人口'!$C$2:$T$13,17,0)*5.5)</f>
        <v>0.5654831622</v>
      </c>
      <c r="T349" s="5">
        <f>if(VLOOKUP($B$2:$B$457,'各區加權風險人口'!$C$2:$T$13,18,0)=0,0,VLOOKUP($B$2:$B$457,'依個案研判日_台北市'!$C$2:$T$13,18,0)*'各里加權風險人口'!U349/VLOOKUP($B$2:$B$457,'各區加權風險人口'!$C$2:$T$13,18,0)*5.5)</f>
        <v>0.6462664711</v>
      </c>
    </row>
    <row r="350">
      <c r="A350" s="3">
        <v>6.3000100026E10</v>
      </c>
      <c r="B350" s="4" t="s">
        <v>336</v>
      </c>
      <c r="C350" s="4" t="s">
        <v>361</v>
      </c>
      <c r="D350" s="5">
        <f>if(VLOOKUP($B$2:$B$457,'各區加權風險人口'!$C$2:$T$13,2,0)=0,0,VLOOKUP($B$2:$B$457,'依個案研判日_台北市'!$C$2:$T$13,2,0)*'各里加權風險人口'!E350/VLOOKUP($B$2:$B$457,'各區加權風險人口'!$C$2:$T$13,2,0)*5.5)</f>
        <v>0</v>
      </c>
      <c r="E350" s="5">
        <f>if(VLOOKUP($B$2:$B$457,'各區加權風險人口'!$C$2:$T$13,3,0)=0,0,VLOOKUP($B$2:$B$457,'依個案研判日_台北市'!$C$2:$T$13,3,0)*'各里加權風險人口'!F350/VLOOKUP($B$2:$B$457,'各區加權風險人口'!$C$2:$T$13,3,0)*5.5)</f>
        <v>0.1761561971</v>
      </c>
      <c r="F350" s="5">
        <f>if(VLOOKUP($B$2:$B$457,'各區加權風險人口'!$C$2:$T$13,4,0)=0,0,VLOOKUP($B$2:$B$457,'依個案研判日_台北市'!$C$2:$T$13,4,0)*'各里加權風險人口'!G350/VLOOKUP($B$2:$B$457,'各區加權風險人口'!$C$2:$T$13,4,0)*5.5)</f>
        <v>0.3523123942</v>
      </c>
      <c r="G350" s="5">
        <f>if(VLOOKUP($B$2:$B$457,'各區加權風險人口'!$C$2:$T$13,5,0)=0,0,VLOOKUP($B$2:$B$457,'依個案研判日_台北市'!$C$2:$T$13,5,0)*'各里加權風險人口'!H350/VLOOKUP($B$2:$B$457,'各區加權風險人口'!$C$2:$T$13,5,0)*5.5)</f>
        <v>0.7046247885</v>
      </c>
      <c r="H350" s="5">
        <f>if(VLOOKUP($B$2:$B$457,'各區加權風險人口'!$C$2:$T$13,6,0)=0,0,VLOOKUP($B$2:$B$457,'依個案研判日_台北市'!$C$2:$T$13,6,0)*'各里加權風險人口'!I350/VLOOKUP($B$2:$B$457,'各區加權風險人口'!$C$2:$T$13,6,0)*5.5)</f>
        <v>0.1761561971</v>
      </c>
      <c r="I350" s="5">
        <f>if(VLOOKUP($B$2:$B$457,'各區加權風險人口'!$C$2:$T$13,7,0)=0,0,VLOOKUP($B$2:$B$457,'依個案研判日_台北市'!$C$2:$T$13,7,0)*'各里加權風險人口'!J350/VLOOKUP($B$2:$B$457,'各區加權風險人口'!$C$2:$T$13,7,0)*5.5)</f>
        <v>0.3523123942</v>
      </c>
      <c r="J350" s="5">
        <f>if(VLOOKUP($B$2:$B$457,'各區加權風險人口'!$C$2:$T$13,8,0)=0,0,VLOOKUP($B$2:$B$457,'依個案研判日_台北市'!$C$2:$T$13,8,0)*'各里加權風險人口'!K350/VLOOKUP($B$2:$B$457,'各區加權風險人口'!$C$2:$T$13,8,0)*5.5)</f>
        <v>0.5284685914</v>
      </c>
      <c r="K350" s="5">
        <f>if(VLOOKUP($B$2:$B$457,'各區加權風險人口'!$C$2:$T$13,9,0)=0,0,VLOOKUP($B$2:$B$457,'依個案研判日_台北市'!$C$2:$T$13,9,0)*'各里加權風險人口'!L350/VLOOKUP($B$2:$B$457,'各區加權風險人口'!$C$2:$T$13,9,0)*5.5)</f>
        <v>0.5284685914</v>
      </c>
      <c r="L350" s="5">
        <f>if(VLOOKUP($B$2:$B$457,'各區加權風險人口'!$C$2:$T$13,10,0)=0,0,VLOOKUP($B$2:$B$457,'依個案研判日_台北市'!$C$2:$T$13,10,0)*'各里加權風險人口'!M350/VLOOKUP($B$2:$B$457,'各區加權風險人口'!$C$2:$T$13,10,0)*5.5)</f>
        <v>1.761561971</v>
      </c>
      <c r="M350" s="5">
        <f>if(VLOOKUP($B$2:$B$457,'各區加權風險人口'!$C$2:$T$13,11,0)=0,0,VLOOKUP($B$2:$B$457,'依個案研判日_台北市'!$C$2:$T$13,11,0)*'各里加權風險人口'!N350/VLOOKUP($B$2:$B$457,'各區加權風險人口'!$C$2:$T$13,11,0)*5.5)</f>
        <v>0</v>
      </c>
      <c r="N350" s="5">
        <f>if(VLOOKUP($B$2:$B$457,'各區加權風險人口'!$C$2:$T$13,12,0)=0,0,VLOOKUP($B$2:$B$457,'依個案研判日_台北市'!$C$2:$T$13,12,0)*'各里加權風險人口'!O350/VLOOKUP($B$2:$B$457,'各區加權風險人口'!$C$2:$T$13,12,0)*5.5)</f>
        <v>0.3523123942</v>
      </c>
      <c r="O350" s="5">
        <f>if(VLOOKUP($B$2:$B$457,'各區加權風險人口'!$C$2:$T$13,13,0)=0,0,VLOOKUP($B$2:$B$457,'依個案研判日_台北市'!$C$2:$T$13,13,0)*'各里加權風險人口'!P350/VLOOKUP($B$2:$B$457,'各區加權風險人口'!$C$2:$T$13,13,0)*5.5)</f>
        <v>1.761561971</v>
      </c>
      <c r="P350" s="5">
        <f>if(VLOOKUP($B$2:$B$457,'各區加權風險人口'!$C$2:$T$13,14,0)=0,0,VLOOKUP($B$2:$B$457,'依個案研判日_台北市'!$C$2:$T$13,14,0)*'各里加權風險人口'!Q350/VLOOKUP($B$2:$B$457,'各區加權風險人口'!$C$2:$T$13,14,0)*5.5)</f>
        <v>1.23309338</v>
      </c>
      <c r="Q350" s="5">
        <f>if(VLOOKUP($B$2:$B$457,'各區加權風險人口'!$C$2:$T$13,15,0)=0,0,VLOOKUP($B$2:$B$457,'依個案研判日_台北市'!$C$2:$T$13,15,0)*'各里加權風險人口'!R350/VLOOKUP($B$2:$B$457,'各區加權風險人口'!$C$2:$T$13,15,0)*5.5)</f>
        <v>1.409249577</v>
      </c>
      <c r="R350" s="5">
        <f>if(VLOOKUP($B$2:$B$457,'各區加權風險人口'!$C$2:$T$13,16,0)=0,0,VLOOKUP($B$2:$B$457,'依個案研判日_台北市'!$C$2:$T$13,16,0)*'各里加權風險人口'!S350/VLOOKUP($B$2:$B$457,'各區加權風險人口'!$C$2:$T$13,16,0)*5.5)</f>
        <v>1.585405774</v>
      </c>
      <c r="S350" s="5">
        <f>if(VLOOKUP($B$2:$B$457,'各區加權風險人口'!$C$2:$T$13,17,0)=0,0,VLOOKUP($B$2:$B$457,'依個案研判日_台北市'!$C$2:$T$13,17,0)*'各里加權風險人口'!T350/VLOOKUP($B$2:$B$457,'各區加權風險人口'!$C$2:$T$13,17,0)*5.5)</f>
        <v>1.23309338</v>
      </c>
      <c r="T350" s="5">
        <f>if(VLOOKUP($B$2:$B$457,'各區加權風險人口'!$C$2:$T$13,18,0)=0,0,VLOOKUP($B$2:$B$457,'依個案研判日_台北市'!$C$2:$T$13,18,0)*'各里加權風險人口'!U350/VLOOKUP($B$2:$B$457,'各區加權風險人口'!$C$2:$T$13,18,0)*5.5)</f>
        <v>1.409249577</v>
      </c>
    </row>
    <row r="351">
      <c r="A351" s="3">
        <v>6.3000100027E10</v>
      </c>
      <c r="B351" s="4" t="s">
        <v>336</v>
      </c>
      <c r="C351" s="4" t="s">
        <v>362</v>
      </c>
      <c r="D351" s="5">
        <f>if(VLOOKUP($B$2:$B$457,'各區加權風險人口'!$C$2:$T$13,2,0)=0,0,VLOOKUP($B$2:$B$457,'依個案研判日_台北市'!$C$2:$T$13,2,0)*'各里加權風險人口'!E351/VLOOKUP($B$2:$B$457,'各區加權風險人口'!$C$2:$T$13,2,0)*5.5)</f>
        <v>0</v>
      </c>
      <c r="E351" s="5">
        <f>if(VLOOKUP($B$2:$B$457,'各區加權風險人口'!$C$2:$T$13,3,0)=0,0,VLOOKUP($B$2:$B$457,'依個案研判日_台北市'!$C$2:$T$13,3,0)*'各里加權風險人口'!F351/VLOOKUP($B$2:$B$457,'各區加權風險人口'!$C$2:$T$13,3,0)*5.5)</f>
        <v>0.136390706</v>
      </c>
      <c r="F351" s="5">
        <f>if(VLOOKUP($B$2:$B$457,'各區加權風險人口'!$C$2:$T$13,4,0)=0,0,VLOOKUP($B$2:$B$457,'依個案研判日_台北市'!$C$2:$T$13,4,0)*'各里加權風險人口'!G351/VLOOKUP($B$2:$B$457,'各區加權風險人口'!$C$2:$T$13,4,0)*5.5)</f>
        <v>0.2727814121</v>
      </c>
      <c r="G351" s="5">
        <f>if(VLOOKUP($B$2:$B$457,'各區加權風險人口'!$C$2:$T$13,5,0)=0,0,VLOOKUP($B$2:$B$457,'依個案研判日_台北市'!$C$2:$T$13,5,0)*'各里加權風險人口'!H351/VLOOKUP($B$2:$B$457,'各區加權風險人口'!$C$2:$T$13,5,0)*5.5)</f>
        <v>0.5455628241</v>
      </c>
      <c r="H351" s="5">
        <f>if(VLOOKUP($B$2:$B$457,'各區加權風險人口'!$C$2:$T$13,6,0)=0,0,VLOOKUP($B$2:$B$457,'依個案研判日_台北市'!$C$2:$T$13,6,0)*'各里加權風險人口'!I351/VLOOKUP($B$2:$B$457,'各區加權風險人口'!$C$2:$T$13,6,0)*5.5)</f>
        <v>0.136390706</v>
      </c>
      <c r="I351" s="5">
        <f>if(VLOOKUP($B$2:$B$457,'各區加權風險人口'!$C$2:$T$13,7,0)=0,0,VLOOKUP($B$2:$B$457,'依個案研判日_台北市'!$C$2:$T$13,7,0)*'各里加權風險人口'!J351/VLOOKUP($B$2:$B$457,'各區加權風險人口'!$C$2:$T$13,7,0)*5.5)</f>
        <v>0.2727814121</v>
      </c>
      <c r="J351" s="5">
        <f>if(VLOOKUP($B$2:$B$457,'各區加權風險人口'!$C$2:$T$13,8,0)=0,0,VLOOKUP($B$2:$B$457,'依個案研判日_台北市'!$C$2:$T$13,8,0)*'各里加權風險人口'!K351/VLOOKUP($B$2:$B$457,'各區加權風險人口'!$C$2:$T$13,8,0)*5.5)</f>
        <v>0.4091721181</v>
      </c>
      <c r="K351" s="5">
        <f>if(VLOOKUP($B$2:$B$457,'各區加權風險人口'!$C$2:$T$13,9,0)=0,0,VLOOKUP($B$2:$B$457,'依個案研判日_台北市'!$C$2:$T$13,9,0)*'各里加權風險人口'!L351/VLOOKUP($B$2:$B$457,'各區加權風險人口'!$C$2:$T$13,9,0)*5.5)</f>
        <v>0.4091721181</v>
      </c>
      <c r="L351" s="5">
        <f>if(VLOOKUP($B$2:$B$457,'各區加權風險人口'!$C$2:$T$13,10,0)=0,0,VLOOKUP($B$2:$B$457,'依個案研判日_台北市'!$C$2:$T$13,10,0)*'各里加權風險人口'!M351/VLOOKUP($B$2:$B$457,'各區加權風險人口'!$C$2:$T$13,10,0)*5.5)</f>
        <v>1.36390706</v>
      </c>
      <c r="M351" s="5">
        <f>if(VLOOKUP($B$2:$B$457,'各區加權風險人口'!$C$2:$T$13,11,0)=0,0,VLOOKUP($B$2:$B$457,'依個案研判日_台北市'!$C$2:$T$13,11,0)*'各里加權風險人口'!N351/VLOOKUP($B$2:$B$457,'各區加權風險人口'!$C$2:$T$13,11,0)*5.5)</f>
        <v>0</v>
      </c>
      <c r="N351" s="5">
        <f>if(VLOOKUP($B$2:$B$457,'各區加權風險人口'!$C$2:$T$13,12,0)=0,0,VLOOKUP($B$2:$B$457,'依個案研判日_台北市'!$C$2:$T$13,12,0)*'各里加權風險人口'!O351/VLOOKUP($B$2:$B$457,'各區加權風險人口'!$C$2:$T$13,12,0)*5.5)</f>
        <v>0.2727814121</v>
      </c>
      <c r="O351" s="5">
        <f>if(VLOOKUP($B$2:$B$457,'各區加權風險人口'!$C$2:$T$13,13,0)=0,0,VLOOKUP($B$2:$B$457,'依個案研判日_台北市'!$C$2:$T$13,13,0)*'各里加權風險人口'!P351/VLOOKUP($B$2:$B$457,'各區加權風險人口'!$C$2:$T$13,13,0)*5.5)</f>
        <v>1.36390706</v>
      </c>
      <c r="P351" s="5">
        <f>if(VLOOKUP($B$2:$B$457,'各區加權風險人口'!$C$2:$T$13,14,0)=0,0,VLOOKUP($B$2:$B$457,'依個案研判日_台北市'!$C$2:$T$13,14,0)*'各里加權風險人口'!Q351/VLOOKUP($B$2:$B$457,'各區加權風險人口'!$C$2:$T$13,14,0)*5.5)</f>
        <v>0.9547349422</v>
      </c>
      <c r="Q351" s="5">
        <f>if(VLOOKUP($B$2:$B$457,'各區加權風險人口'!$C$2:$T$13,15,0)=0,0,VLOOKUP($B$2:$B$457,'依個案研判日_台北市'!$C$2:$T$13,15,0)*'各里加權風險人口'!R351/VLOOKUP($B$2:$B$457,'各區加權風險人口'!$C$2:$T$13,15,0)*5.5)</f>
        <v>1.091125648</v>
      </c>
      <c r="R351" s="5">
        <f>if(VLOOKUP($B$2:$B$457,'各區加權風險人口'!$C$2:$T$13,16,0)=0,0,VLOOKUP($B$2:$B$457,'依個案研判日_台北市'!$C$2:$T$13,16,0)*'各里加權風險人口'!S351/VLOOKUP($B$2:$B$457,'各區加權風險人口'!$C$2:$T$13,16,0)*5.5)</f>
        <v>1.227516354</v>
      </c>
      <c r="S351" s="5">
        <f>if(VLOOKUP($B$2:$B$457,'各區加權風險人口'!$C$2:$T$13,17,0)=0,0,VLOOKUP($B$2:$B$457,'依個案研判日_台北市'!$C$2:$T$13,17,0)*'各里加權風險人口'!T351/VLOOKUP($B$2:$B$457,'各區加權風險人口'!$C$2:$T$13,17,0)*5.5)</f>
        <v>0.9547349422</v>
      </c>
      <c r="T351" s="5">
        <f>if(VLOOKUP($B$2:$B$457,'各區加權風險人口'!$C$2:$T$13,18,0)=0,0,VLOOKUP($B$2:$B$457,'依個案研判日_台北市'!$C$2:$T$13,18,0)*'各里加權風險人口'!U351/VLOOKUP($B$2:$B$457,'各區加權風險人口'!$C$2:$T$13,18,0)*5.5)</f>
        <v>1.091125648</v>
      </c>
    </row>
    <row r="352">
      <c r="A352" s="3">
        <v>6.3000100028E10</v>
      </c>
      <c r="B352" s="4" t="s">
        <v>336</v>
      </c>
      <c r="C352" s="4" t="s">
        <v>363</v>
      </c>
      <c r="D352" s="5">
        <f>if(VLOOKUP($B$2:$B$457,'各區加權風險人口'!$C$2:$T$13,2,0)=0,0,VLOOKUP($B$2:$B$457,'依個案研判日_台北市'!$C$2:$T$13,2,0)*'各里加權風險人口'!E352/VLOOKUP($B$2:$B$457,'各區加權風險人口'!$C$2:$T$13,2,0)*5.5)</f>
        <v>0</v>
      </c>
      <c r="E352" s="5">
        <f>if(VLOOKUP($B$2:$B$457,'各區加權風險人口'!$C$2:$T$13,3,0)=0,0,VLOOKUP($B$2:$B$457,'依個案研判日_台北市'!$C$2:$T$13,3,0)*'各里加權風險人口'!F352/VLOOKUP($B$2:$B$457,'各區加權風險人口'!$C$2:$T$13,3,0)*5.5)</f>
        <v>0.06710462821</v>
      </c>
      <c r="F352" s="5">
        <f>if(VLOOKUP($B$2:$B$457,'各區加權風險人口'!$C$2:$T$13,4,0)=0,0,VLOOKUP($B$2:$B$457,'依個案研判日_台北市'!$C$2:$T$13,4,0)*'各里加權風險人口'!G352/VLOOKUP($B$2:$B$457,'各區加權風險人口'!$C$2:$T$13,4,0)*5.5)</f>
        <v>0.1342092564</v>
      </c>
      <c r="G352" s="5">
        <f>if(VLOOKUP($B$2:$B$457,'各區加權風險人口'!$C$2:$T$13,5,0)=0,0,VLOOKUP($B$2:$B$457,'依個案研判日_台北市'!$C$2:$T$13,5,0)*'各里加權風險人口'!H352/VLOOKUP($B$2:$B$457,'各區加權風險人口'!$C$2:$T$13,5,0)*5.5)</f>
        <v>0.2684185128</v>
      </c>
      <c r="H352" s="5">
        <f>if(VLOOKUP($B$2:$B$457,'各區加權風險人口'!$C$2:$T$13,6,0)=0,0,VLOOKUP($B$2:$B$457,'依個案研判日_台北市'!$C$2:$T$13,6,0)*'各里加權風險人口'!I352/VLOOKUP($B$2:$B$457,'各區加權風險人口'!$C$2:$T$13,6,0)*5.5)</f>
        <v>0.06710462821</v>
      </c>
      <c r="I352" s="5">
        <f>if(VLOOKUP($B$2:$B$457,'各區加權風險人口'!$C$2:$T$13,7,0)=0,0,VLOOKUP($B$2:$B$457,'依個案研判日_台北市'!$C$2:$T$13,7,0)*'各里加權風險人口'!J352/VLOOKUP($B$2:$B$457,'各區加權風險人口'!$C$2:$T$13,7,0)*5.5)</f>
        <v>0.1342092564</v>
      </c>
      <c r="J352" s="5">
        <f>if(VLOOKUP($B$2:$B$457,'各區加權風險人口'!$C$2:$T$13,8,0)=0,0,VLOOKUP($B$2:$B$457,'依個案研判日_台北市'!$C$2:$T$13,8,0)*'各里加權風險人口'!K352/VLOOKUP($B$2:$B$457,'各區加權風險人口'!$C$2:$T$13,8,0)*5.5)</f>
        <v>0.2013138846</v>
      </c>
      <c r="K352" s="5">
        <f>if(VLOOKUP($B$2:$B$457,'各區加權風險人口'!$C$2:$T$13,9,0)=0,0,VLOOKUP($B$2:$B$457,'依個案研判日_台北市'!$C$2:$T$13,9,0)*'各里加權風險人口'!L352/VLOOKUP($B$2:$B$457,'各區加權風險人口'!$C$2:$T$13,9,0)*5.5)</f>
        <v>0.2013138846</v>
      </c>
      <c r="L352" s="5">
        <f>if(VLOOKUP($B$2:$B$457,'各區加權風險人口'!$C$2:$T$13,10,0)=0,0,VLOOKUP($B$2:$B$457,'依個案研判日_台北市'!$C$2:$T$13,10,0)*'各里加權風險人口'!M352/VLOOKUP($B$2:$B$457,'各區加權風險人口'!$C$2:$T$13,10,0)*5.5)</f>
        <v>0.6710462821</v>
      </c>
      <c r="M352" s="5">
        <f>if(VLOOKUP($B$2:$B$457,'各區加權風險人口'!$C$2:$T$13,11,0)=0,0,VLOOKUP($B$2:$B$457,'依個案研判日_台北市'!$C$2:$T$13,11,0)*'各里加權風險人口'!N352/VLOOKUP($B$2:$B$457,'各區加權風險人口'!$C$2:$T$13,11,0)*5.5)</f>
        <v>0</v>
      </c>
      <c r="N352" s="5">
        <f>if(VLOOKUP($B$2:$B$457,'各區加權風險人口'!$C$2:$T$13,12,0)=0,0,VLOOKUP($B$2:$B$457,'依個案研判日_台北市'!$C$2:$T$13,12,0)*'各里加權風險人口'!O352/VLOOKUP($B$2:$B$457,'各區加權風險人口'!$C$2:$T$13,12,0)*5.5)</f>
        <v>0.1342092564</v>
      </c>
      <c r="O352" s="5">
        <f>if(VLOOKUP($B$2:$B$457,'各區加權風險人口'!$C$2:$T$13,13,0)=0,0,VLOOKUP($B$2:$B$457,'依個案研判日_台北市'!$C$2:$T$13,13,0)*'各里加權風險人口'!P352/VLOOKUP($B$2:$B$457,'各區加權風險人口'!$C$2:$T$13,13,0)*5.5)</f>
        <v>0.6710462821</v>
      </c>
      <c r="P352" s="5">
        <f>if(VLOOKUP($B$2:$B$457,'各區加權風險人口'!$C$2:$T$13,14,0)=0,0,VLOOKUP($B$2:$B$457,'依個案研判日_台北市'!$C$2:$T$13,14,0)*'各里加權風險人口'!Q352/VLOOKUP($B$2:$B$457,'各區加權風險人口'!$C$2:$T$13,14,0)*5.5)</f>
        <v>0.4697323974</v>
      </c>
      <c r="Q352" s="5">
        <f>if(VLOOKUP($B$2:$B$457,'各區加權風險人口'!$C$2:$T$13,15,0)=0,0,VLOOKUP($B$2:$B$457,'依個案研判日_台北市'!$C$2:$T$13,15,0)*'各里加權風險人口'!R352/VLOOKUP($B$2:$B$457,'各區加權風險人口'!$C$2:$T$13,15,0)*5.5)</f>
        <v>0.5368370256</v>
      </c>
      <c r="R352" s="5">
        <f>if(VLOOKUP($B$2:$B$457,'各區加權風險人口'!$C$2:$T$13,16,0)=0,0,VLOOKUP($B$2:$B$457,'依個案研判日_台北市'!$C$2:$T$13,16,0)*'各里加權風險人口'!S352/VLOOKUP($B$2:$B$457,'各區加權風險人口'!$C$2:$T$13,16,0)*5.5)</f>
        <v>0.6039416539</v>
      </c>
      <c r="S352" s="5">
        <f>if(VLOOKUP($B$2:$B$457,'各區加權風險人口'!$C$2:$T$13,17,0)=0,0,VLOOKUP($B$2:$B$457,'依個案研判日_台北市'!$C$2:$T$13,17,0)*'各里加權風險人口'!T352/VLOOKUP($B$2:$B$457,'各區加權風險人口'!$C$2:$T$13,17,0)*5.5)</f>
        <v>0.4697323974</v>
      </c>
      <c r="T352" s="5">
        <f>if(VLOOKUP($B$2:$B$457,'各區加權風險人口'!$C$2:$T$13,18,0)=0,0,VLOOKUP($B$2:$B$457,'依個案研判日_台北市'!$C$2:$T$13,18,0)*'各里加權風險人口'!U352/VLOOKUP($B$2:$B$457,'各區加權風險人口'!$C$2:$T$13,18,0)*5.5)</f>
        <v>0.5368370256</v>
      </c>
    </row>
    <row r="353">
      <c r="A353" s="3">
        <v>6.3000100029E10</v>
      </c>
      <c r="B353" s="4" t="s">
        <v>336</v>
      </c>
      <c r="C353" s="4" t="s">
        <v>364</v>
      </c>
      <c r="D353" s="5">
        <f>if(VLOOKUP($B$2:$B$457,'各區加權風險人口'!$C$2:$T$13,2,0)=0,0,VLOOKUP($B$2:$B$457,'依個案研判日_台北市'!$C$2:$T$13,2,0)*'各里加權風險人口'!E353/VLOOKUP($B$2:$B$457,'各區加權風險人口'!$C$2:$T$13,2,0)*5.5)</f>
        <v>0</v>
      </c>
      <c r="E353" s="5">
        <f>if(VLOOKUP($B$2:$B$457,'各區加權風險人口'!$C$2:$T$13,3,0)=0,0,VLOOKUP($B$2:$B$457,'依個案研判日_台北市'!$C$2:$T$13,3,0)*'各里加權風險人口'!F353/VLOOKUP($B$2:$B$457,'各區加權風險人口'!$C$2:$T$13,3,0)*5.5)</f>
        <v>0.1686433244</v>
      </c>
      <c r="F353" s="5">
        <f>if(VLOOKUP($B$2:$B$457,'各區加權風險人口'!$C$2:$T$13,4,0)=0,0,VLOOKUP($B$2:$B$457,'依個案研判日_台北市'!$C$2:$T$13,4,0)*'各里加權風險人口'!G353/VLOOKUP($B$2:$B$457,'各區加權風險人口'!$C$2:$T$13,4,0)*5.5)</f>
        <v>0.3372866488</v>
      </c>
      <c r="G353" s="5">
        <f>if(VLOOKUP($B$2:$B$457,'各區加權風險人口'!$C$2:$T$13,5,0)=0,0,VLOOKUP($B$2:$B$457,'依個案研判日_台北市'!$C$2:$T$13,5,0)*'各里加權風險人口'!H353/VLOOKUP($B$2:$B$457,'各區加權風險人口'!$C$2:$T$13,5,0)*5.5)</f>
        <v>0.6745732976</v>
      </c>
      <c r="H353" s="5">
        <f>if(VLOOKUP($B$2:$B$457,'各區加權風險人口'!$C$2:$T$13,6,0)=0,0,VLOOKUP($B$2:$B$457,'依個案研判日_台北市'!$C$2:$T$13,6,0)*'各里加權風險人口'!I353/VLOOKUP($B$2:$B$457,'各區加權風險人口'!$C$2:$T$13,6,0)*5.5)</f>
        <v>0.1686433244</v>
      </c>
      <c r="I353" s="5">
        <f>if(VLOOKUP($B$2:$B$457,'各區加權風險人口'!$C$2:$T$13,7,0)=0,0,VLOOKUP($B$2:$B$457,'依個案研判日_台北市'!$C$2:$T$13,7,0)*'各里加權風險人口'!J353/VLOOKUP($B$2:$B$457,'各區加權風險人口'!$C$2:$T$13,7,0)*5.5)</f>
        <v>0.3372866488</v>
      </c>
      <c r="J353" s="5">
        <f>if(VLOOKUP($B$2:$B$457,'各區加權風險人口'!$C$2:$T$13,8,0)=0,0,VLOOKUP($B$2:$B$457,'依個案研判日_台北市'!$C$2:$T$13,8,0)*'各里加權風險人口'!K353/VLOOKUP($B$2:$B$457,'各區加權風險人口'!$C$2:$T$13,8,0)*5.5)</f>
        <v>0.5059299732</v>
      </c>
      <c r="K353" s="5">
        <f>if(VLOOKUP($B$2:$B$457,'各區加權風險人口'!$C$2:$T$13,9,0)=0,0,VLOOKUP($B$2:$B$457,'依個案研判日_台北市'!$C$2:$T$13,9,0)*'各里加權風險人口'!L353/VLOOKUP($B$2:$B$457,'各區加權風險人口'!$C$2:$T$13,9,0)*5.5)</f>
        <v>0.5059299732</v>
      </c>
      <c r="L353" s="5">
        <f>if(VLOOKUP($B$2:$B$457,'各區加權風險人口'!$C$2:$T$13,10,0)=0,0,VLOOKUP($B$2:$B$457,'依個案研判日_台北市'!$C$2:$T$13,10,0)*'各里加權風險人口'!M353/VLOOKUP($B$2:$B$457,'各區加權風險人口'!$C$2:$T$13,10,0)*5.5)</f>
        <v>1.686433244</v>
      </c>
      <c r="M353" s="5">
        <f>if(VLOOKUP($B$2:$B$457,'各區加權風險人口'!$C$2:$T$13,11,0)=0,0,VLOOKUP($B$2:$B$457,'依個案研判日_台北市'!$C$2:$T$13,11,0)*'各里加權風險人口'!N353/VLOOKUP($B$2:$B$457,'各區加權風險人口'!$C$2:$T$13,11,0)*5.5)</f>
        <v>0</v>
      </c>
      <c r="N353" s="5">
        <f>if(VLOOKUP($B$2:$B$457,'各區加權風險人口'!$C$2:$T$13,12,0)=0,0,VLOOKUP($B$2:$B$457,'依個案研判日_台北市'!$C$2:$T$13,12,0)*'各里加權風險人口'!O353/VLOOKUP($B$2:$B$457,'各區加權風險人口'!$C$2:$T$13,12,0)*5.5)</f>
        <v>0.3372866488</v>
      </c>
      <c r="O353" s="5">
        <f>if(VLOOKUP($B$2:$B$457,'各區加權風險人口'!$C$2:$T$13,13,0)=0,0,VLOOKUP($B$2:$B$457,'依個案研判日_台北市'!$C$2:$T$13,13,0)*'各里加權風險人口'!P353/VLOOKUP($B$2:$B$457,'各區加權風險人口'!$C$2:$T$13,13,0)*5.5)</f>
        <v>1.686433244</v>
      </c>
      <c r="P353" s="5">
        <f>if(VLOOKUP($B$2:$B$457,'各區加權風險人口'!$C$2:$T$13,14,0)=0,0,VLOOKUP($B$2:$B$457,'依個案研判日_台北市'!$C$2:$T$13,14,0)*'各里加權風險人口'!Q353/VLOOKUP($B$2:$B$457,'各區加權風險人口'!$C$2:$T$13,14,0)*5.5)</f>
        <v>1.180503271</v>
      </c>
      <c r="Q353" s="5">
        <f>if(VLOOKUP($B$2:$B$457,'各區加權風險人口'!$C$2:$T$13,15,0)=0,0,VLOOKUP($B$2:$B$457,'依個案研判日_台北市'!$C$2:$T$13,15,0)*'各里加權風險人口'!R353/VLOOKUP($B$2:$B$457,'各區加權風險人口'!$C$2:$T$13,15,0)*5.5)</f>
        <v>1.349146595</v>
      </c>
      <c r="R353" s="5">
        <f>if(VLOOKUP($B$2:$B$457,'各區加權風險人口'!$C$2:$T$13,16,0)=0,0,VLOOKUP($B$2:$B$457,'依個案研判日_台北市'!$C$2:$T$13,16,0)*'各里加權風險人口'!S353/VLOOKUP($B$2:$B$457,'各區加權風險人口'!$C$2:$T$13,16,0)*5.5)</f>
        <v>1.51778992</v>
      </c>
      <c r="S353" s="5">
        <f>if(VLOOKUP($B$2:$B$457,'各區加權風險人口'!$C$2:$T$13,17,0)=0,0,VLOOKUP($B$2:$B$457,'依個案研判日_台北市'!$C$2:$T$13,17,0)*'各里加權風險人口'!T353/VLOOKUP($B$2:$B$457,'各區加權風險人口'!$C$2:$T$13,17,0)*5.5)</f>
        <v>1.180503271</v>
      </c>
      <c r="T353" s="5">
        <f>if(VLOOKUP($B$2:$B$457,'各區加權風險人口'!$C$2:$T$13,18,0)=0,0,VLOOKUP($B$2:$B$457,'依個案研判日_台北市'!$C$2:$T$13,18,0)*'各里加權風險人口'!U353/VLOOKUP($B$2:$B$457,'各區加權風險人口'!$C$2:$T$13,18,0)*5.5)</f>
        <v>1.349146595</v>
      </c>
    </row>
    <row r="354">
      <c r="A354" s="3">
        <v>6.300010003E10</v>
      </c>
      <c r="B354" s="4" t="s">
        <v>336</v>
      </c>
      <c r="C354" s="4" t="s">
        <v>365</v>
      </c>
      <c r="D354" s="5">
        <f>if(VLOOKUP($B$2:$B$457,'各區加權風險人口'!$C$2:$T$13,2,0)=0,0,VLOOKUP($B$2:$B$457,'依個案研判日_台北市'!$C$2:$T$13,2,0)*'各里加權風險人口'!E354/VLOOKUP($B$2:$B$457,'各區加權風險人口'!$C$2:$T$13,2,0)*5.5)</f>
        <v>0</v>
      </c>
      <c r="E354" s="5">
        <f>if(VLOOKUP($B$2:$B$457,'各區加權風險人口'!$C$2:$T$13,3,0)=0,0,VLOOKUP($B$2:$B$457,'依個案研判日_台北市'!$C$2:$T$13,3,0)*'各里加權風險人口'!F354/VLOOKUP($B$2:$B$457,'各區加權風險人口'!$C$2:$T$13,3,0)*5.5)</f>
        <v>0.09788675507</v>
      </c>
      <c r="F354" s="5">
        <f>if(VLOOKUP($B$2:$B$457,'各區加權風險人口'!$C$2:$T$13,4,0)=0,0,VLOOKUP($B$2:$B$457,'依個案研判日_台北市'!$C$2:$T$13,4,0)*'各里加權風險人口'!G354/VLOOKUP($B$2:$B$457,'各區加權風險人口'!$C$2:$T$13,4,0)*5.5)</f>
        <v>0.1957735101</v>
      </c>
      <c r="G354" s="5">
        <f>if(VLOOKUP($B$2:$B$457,'各區加權風險人口'!$C$2:$T$13,5,0)=0,0,VLOOKUP($B$2:$B$457,'依個案研判日_台北市'!$C$2:$T$13,5,0)*'各里加權風險人口'!H354/VLOOKUP($B$2:$B$457,'各區加權風險人口'!$C$2:$T$13,5,0)*5.5)</f>
        <v>0.3915470203</v>
      </c>
      <c r="H354" s="5">
        <f>if(VLOOKUP($B$2:$B$457,'各區加權風險人口'!$C$2:$T$13,6,0)=0,0,VLOOKUP($B$2:$B$457,'依個案研判日_台北市'!$C$2:$T$13,6,0)*'各里加權風險人口'!I354/VLOOKUP($B$2:$B$457,'各區加權風險人口'!$C$2:$T$13,6,0)*5.5)</f>
        <v>0.09788675507</v>
      </c>
      <c r="I354" s="5">
        <f>if(VLOOKUP($B$2:$B$457,'各區加權風險人口'!$C$2:$T$13,7,0)=0,0,VLOOKUP($B$2:$B$457,'依個案研判日_台北市'!$C$2:$T$13,7,0)*'各里加權風險人口'!J354/VLOOKUP($B$2:$B$457,'各區加權風險人口'!$C$2:$T$13,7,0)*5.5)</f>
        <v>0.1957735101</v>
      </c>
      <c r="J354" s="5">
        <f>if(VLOOKUP($B$2:$B$457,'各區加權風險人口'!$C$2:$T$13,8,0)=0,0,VLOOKUP($B$2:$B$457,'依個案研判日_台北市'!$C$2:$T$13,8,0)*'各里加權風險人口'!K354/VLOOKUP($B$2:$B$457,'各區加權風險人口'!$C$2:$T$13,8,0)*5.5)</f>
        <v>0.2936602652</v>
      </c>
      <c r="K354" s="5">
        <f>if(VLOOKUP($B$2:$B$457,'各區加權風險人口'!$C$2:$T$13,9,0)=0,0,VLOOKUP($B$2:$B$457,'依個案研判日_台北市'!$C$2:$T$13,9,0)*'各里加權風險人口'!L354/VLOOKUP($B$2:$B$457,'各區加權風險人口'!$C$2:$T$13,9,0)*5.5)</f>
        <v>0.2936602652</v>
      </c>
      <c r="L354" s="5">
        <f>if(VLOOKUP($B$2:$B$457,'各區加權風險人口'!$C$2:$T$13,10,0)=0,0,VLOOKUP($B$2:$B$457,'依個案研判日_台北市'!$C$2:$T$13,10,0)*'各里加權風險人口'!M354/VLOOKUP($B$2:$B$457,'各區加權風險人口'!$C$2:$T$13,10,0)*5.5)</f>
        <v>0.9788675507</v>
      </c>
      <c r="M354" s="5">
        <f>if(VLOOKUP($B$2:$B$457,'各區加權風險人口'!$C$2:$T$13,11,0)=0,0,VLOOKUP($B$2:$B$457,'依個案研判日_台北市'!$C$2:$T$13,11,0)*'各里加權風險人口'!N354/VLOOKUP($B$2:$B$457,'各區加權風險人口'!$C$2:$T$13,11,0)*5.5)</f>
        <v>0</v>
      </c>
      <c r="N354" s="5">
        <f>if(VLOOKUP($B$2:$B$457,'各區加權風險人口'!$C$2:$T$13,12,0)=0,0,VLOOKUP($B$2:$B$457,'依個案研判日_台北市'!$C$2:$T$13,12,0)*'各里加權風險人口'!O354/VLOOKUP($B$2:$B$457,'各區加權風險人口'!$C$2:$T$13,12,0)*5.5)</f>
        <v>0.1957735101</v>
      </c>
      <c r="O354" s="5">
        <f>if(VLOOKUP($B$2:$B$457,'各區加權風險人口'!$C$2:$T$13,13,0)=0,0,VLOOKUP($B$2:$B$457,'依個案研判日_台北市'!$C$2:$T$13,13,0)*'各里加權風險人口'!P354/VLOOKUP($B$2:$B$457,'各區加權風險人口'!$C$2:$T$13,13,0)*5.5)</f>
        <v>0.9788675507</v>
      </c>
      <c r="P354" s="5">
        <f>if(VLOOKUP($B$2:$B$457,'各區加權風險人口'!$C$2:$T$13,14,0)=0,0,VLOOKUP($B$2:$B$457,'依個案研判日_台北市'!$C$2:$T$13,14,0)*'各里加權風險人口'!Q354/VLOOKUP($B$2:$B$457,'各區加權風險人口'!$C$2:$T$13,14,0)*5.5)</f>
        <v>0.6852072855</v>
      </c>
      <c r="Q354" s="5">
        <f>if(VLOOKUP($B$2:$B$457,'各區加權風險人口'!$C$2:$T$13,15,0)=0,0,VLOOKUP($B$2:$B$457,'依個案研判日_台北市'!$C$2:$T$13,15,0)*'各里加權風險人口'!R354/VLOOKUP($B$2:$B$457,'各區加權風險人口'!$C$2:$T$13,15,0)*5.5)</f>
        <v>0.7830940405</v>
      </c>
      <c r="R354" s="5">
        <f>if(VLOOKUP($B$2:$B$457,'各區加權風險人口'!$C$2:$T$13,16,0)=0,0,VLOOKUP($B$2:$B$457,'依個案研判日_台北市'!$C$2:$T$13,16,0)*'各里加權風險人口'!S354/VLOOKUP($B$2:$B$457,'各區加權風險人口'!$C$2:$T$13,16,0)*5.5)</f>
        <v>0.8809807956</v>
      </c>
      <c r="S354" s="5">
        <f>if(VLOOKUP($B$2:$B$457,'各區加權風險人口'!$C$2:$T$13,17,0)=0,0,VLOOKUP($B$2:$B$457,'依個案研判日_台北市'!$C$2:$T$13,17,0)*'各里加權風險人口'!T354/VLOOKUP($B$2:$B$457,'各區加權風險人口'!$C$2:$T$13,17,0)*5.5)</f>
        <v>0.6852072855</v>
      </c>
      <c r="T354" s="5">
        <f>if(VLOOKUP($B$2:$B$457,'各區加權風險人口'!$C$2:$T$13,18,0)=0,0,VLOOKUP($B$2:$B$457,'依個案研判日_台北市'!$C$2:$T$13,18,0)*'各里加權風險人口'!U354/VLOOKUP($B$2:$B$457,'各區加權風險人口'!$C$2:$T$13,18,0)*5.5)</f>
        <v>0.7830940405</v>
      </c>
    </row>
    <row r="355">
      <c r="A355" s="3">
        <v>6.3000100031E10</v>
      </c>
      <c r="B355" s="4" t="s">
        <v>336</v>
      </c>
      <c r="C355" s="4" t="s">
        <v>366</v>
      </c>
      <c r="D355" s="5">
        <f>if(VLOOKUP($B$2:$B$457,'各區加權風險人口'!$C$2:$T$13,2,0)=0,0,VLOOKUP($B$2:$B$457,'依個案研判日_台北市'!$C$2:$T$13,2,0)*'各里加權風險人口'!E355/VLOOKUP($B$2:$B$457,'各區加權風險人口'!$C$2:$T$13,2,0)*5.5)</f>
        <v>0</v>
      </c>
      <c r="E355" s="5">
        <f>if(VLOOKUP($B$2:$B$457,'各區加權風險人口'!$C$2:$T$13,3,0)=0,0,VLOOKUP($B$2:$B$457,'依個案研判日_台北市'!$C$2:$T$13,3,0)*'各里加權風險人口'!F355/VLOOKUP($B$2:$B$457,'各區加權風險人口'!$C$2:$T$13,3,0)*5.5)</f>
        <v>0.1665960749</v>
      </c>
      <c r="F355" s="5">
        <f>if(VLOOKUP($B$2:$B$457,'各區加權風險人口'!$C$2:$T$13,4,0)=0,0,VLOOKUP($B$2:$B$457,'依個案研判日_台北市'!$C$2:$T$13,4,0)*'各里加權風險人口'!G355/VLOOKUP($B$2:$B$457,'各區加權風險人口'!$C$2:$T$13,4,0)*5.5)</f>
        <v>0.3331921497</v>
      </c>
      <c r="G355" s="5">
        <f>if(VLOOKUP($B$2:$B$457,'各區加權風險人口'!$C$2:$T$13,5,0)=0,0,VLOOKUP($B$2:$B$457,'依個案研判日_台北市'!$C$2:$T$13,5,0)*'各里加權風險人口'!H355/VLOOKUP($B$2:$B$457,'各區加權風險人口'!$C$2:$T$13,5,0)*5.5)</f>
        <v>0.6663842994</v>
      </c>
      <c r="H355" s="5">
        <f>if(VLOOKUP($B$2:$B$457,'各區加權風險人口'!$C$2:$T$13,6,0)=0,0,VLOOKUP($B$2:$B$457,'依個案研判日_台北市'!$C$2:$T$13,6,0)*'各里加權風險人口'!I355/VLOOKUP($B$2:$B$457,'各區加權風險人口'!$C$2:$T$13,6,0)*5.5)</f>
        <v>0.1665960749</v>
      </c>
      <c r="I355" s="5">
        <f>if(VLOOKUP($B$2:$B$457,'各區加權風險人口'!$C$2:$T$13,7,0)=0,0,VLOOKUP($B$2:$B$457,'依個案研判日_台北市'!$C$2:$T$13,7,0)*'各里加權風險人口'!J355/VLOOKUP($B$2:$B$457,'各區加權風險人口'!$C$2:$T$13,7,0)*5.5)</f>
        <v>0.3331921497</v>
      </c>
      <c r="J355" s="5">
        <f>if(VLOOKUP($B$2:$B$457,'各區加權風險人口'!$C$2:$T$13,8,0)=0,0,VLOOKUP($B$2:$B$457,'依個案研判日_台北市'!$C$2:$T$13,8,0)*'各里加權風險人口'!K355/VLOOKUP($B$2:$B$457,'各區加權風險人口'!$C$2:$T$13,8,0)*5.5)</f>
        <v>0.4997882246</v>
      </c>
      <c r="K355" s="5">
        <f>if(VLOOKUP($B$2:$B$457,'各區加權風險人口'!$C$2:$T$13,9,0)=0,0,VLOOKUP($B$2:$B$457,'依個案研判日_台北市'!$C$2:$T$13,9,0)*'各里加權風險人口'!L355/VLOOKUP($B$2:$B$457,'各區加權風險人口'!$C$2:$T$13,9,0)*5.5)</f>
        <v>0.4997882246</v>
      </c>
      <c r="L355" s="5">
        <f>if(VLOOKUP($B$2:$B$457,'各區加權風險人口'!$C$2:$T$13,10,0)=0,0,VLOOKUP($B$2:$B$457,'依個案研判日_台北市'!$C$2:$T$13,10,0)*'各里加權風險人口'!M355/VLOOKUP($B$2:$B$457,'各區加權風險人口'!$C$2:$T$13,10,0)*5.5)</f>
        <v>1.665960749</v>
      </c>
      <c r="M355" s="5">
        <f>if(VLOOKUP($B$2:$B$457,'各區加權風險人口'!$C$2:$T$13,11,0)=0,0,VLOOKUP($B$2:$B$457,'依個案研判日_台北市'!$C$2:$T$13,11,0)*'各里加權風險人口'!N355/VLOOKUP($B$2:$B$457,'各區加權風險人口'!$C$2:$T$13,11,0)*5.5)</f>
        <v>0</v>
      </c>
      <c r="N355" s="5">
        <f>if(VLOOKUP($B$2:$B$457,'各區加權風險人口'!$C$2:$T$13,12,0)=0,0,VLOOKUP($B$2:$B$457,'依個案研判日_台北市'!$C$2:$T$13,12,0)*'各里加權風險人口'!O355/VLOOKUP($B$2:$B$457,'各區加權風險人口'!$C$2:$T$13,12,0)*5.5)</f>
        <v>0.3331921497</v>
      </c>
      <c r="O355" s="5">
        <f>if(VLOOKUP($B$2:$B$457,'各區加權風險人口'!$C$2:$T$13,13,0)=0,0,VLOOKUP($B$2:$B$457,'依個案研判日_台北市'!$C$2:$T$13,13,0)*'各里加權風險人口'!P355/VLOOKUP($B$2:$B$457,'各區加權風險人口'!$C$2:$T$13,13,0)*5.5)</f>
        <v>1.665960749</v>
      </c>
      <c r="P355" s="5">
        <f>if(VLOOKUP($B$2:$B$457,'各區加權風險人口'!$C$2:$T$13,14,0)=0,0,VLOOKUP($B$2:$B$457,'依個案研判日_台北市'!$C$2:$T$13,14,0)*'各里加權風險人口'!Q355/VLOOKUP($B$2:$B$457,'各區加權風險人口'!$C$2:$T$13,14,0)*5.5)</f>
        <v>1.166172524</v>
      </c>
      <c r="Q355" s="5">
        <f>if(VLOOKUP($B$2:$B$457,'各區加權風險人口'!$C$2:$T$13,15,0)=0,0,VLOOKUP($B$2:$B$457,'依個案研判日_台北市'!$C$2:$T$13,15,0)*'各里加權風險人口'!R355/VLOOKUP($B$2:$B$457,'各區加權風險人口'!$C$2:$T$13,15,0)*5.5)</f>
        <v>1.332768599</v>
      </c>
      <c r="R355" s="5">
        <f>if(VLOOKUP($B$2:$B$457,'各區加權風險人口'!$C$2:$T$13,16,0)=0,0,VLOOKUP($B$2:$B$457,'依個案研判日_台北市'!$C$2:$T$13,16,0)*'各里加權風險人口'!S355/VLOOKUP($B$2:$B$457,'各區加權風險人口'!$C$2:$T$13,16,0)*5.5)</f>
        <v>1.499364674</v>
      </c>
      <c r="S355" s="5">
        <f>if(VLOOKUP($B$2:$B$457,'各區加權風險人口'!$C$2:$T$13,17,0)=0,0,VLOOKUP($B$2:$B$457,'依個案研判日_台北市'!$C$2:$T$13,17,0)*'各里加權風險人口'!T355/VLOOKUP($B$2:$B$457,'各區加權風險人口'!$C$2:$T$13,17,0)*5.5)</f>
        <v>1.166172524</v>
      </c>
      <c r="T355" s="5">
        <f>if(VLOOKUP($B$2:$B$457,'各區加權風險人口'!$C$2:$T$13,18,0)=0,0,VLOOKUP($B$2:$B$457,'依個案研判日_台北市'!$C$2:$T$13,18,0)*'各里加權風險人口'!U355/VLOOKUP($B$2:$B$457,'各區加權風險人口'!$C$2:$T$13,18,0)*5.5)</f>
        <v>1.332768599</v>
      </c>
    </row>
    <row r="356">
      <c r="A356" s="3">
        <v>6.3000100032E10</v>
      </c>
      <c r="B356" s="4" t="s">
        <v>336</v>
      </c>
      <c r="C356" s="4" t="s">
        <v>367</v>
      </c>
      <c r="D356" s="5">
        <f>if(VLOOKUP($B$2:$B$457,'各區加權風險人口'!$C$2:$T$13,2,0)=0,0,VLOOKUP($B$2:$B$457,'依個案研判日_台北市'!$C$2:$T$13,2,0)*'各里加權風險人口'!E356/VLOOKUP($B$2:$B$457,'各區加權風險人口'!$C$2:$T$13,2,0)*5.5)</f>
        <v>0</v>
      </c>
      <c r="E356" s="5">
        <f>if(VLOOKUP($B$2:$B$457,'各區加權風險人口'!$C$2:$T$13,3,0)=0,0,VLOOKUP($B$2:$B$457,'依個案研判日_台北市'!$C$2:$T$13,3,0)*'各里加權風險人口'!F356/VLOOKUP($B$2:$B$457,'各區加權風險人口'!$C$2:$T$13,3,0)*5.5)</f>
        <v>0.1161678353</v>
      </c>
      <c r="F356" s="5">
        <f>if(VLOOKUP($B$2:$B$457,'各區加權風險人口'!$C$2:$T$13,4,0)=0,0,VLOOKUP($B$2:$B$457,'依個案研判日_台北市'!$C$2:$T$13,4,0)*'各里加權風險人口'!G356/VLOOKUP($B$2:$B$457,'各區加權風險人口'!$C$2:$T$13,4,0)*5.5)</f>
        <v>0.2323356707</v>
      </c>
      <c r="G356" s="5">
        <f>if(VLOOKUP($B$2:$B$457,'各區加權風險人口'!$C$2:$T$13,5,0)=0,0,VLOOKUP($B$2:$B$457,'依個案研判日_台北市'!$C$2:$T$13,5,0)*'各里加權風險人口'!H356/VLOOKUP($B$2:$B$457,'各區加權風險人口'!$C$2:$T$13,5,0)*5.5)</f>
        <v>0.4646713414</v>
      </c>
      <c r="H356" s="5">
        <f>if(VLOOKUP($B$2:$B$457,'各區加權風險人口'!$C$2:$T$13,6,0)=0,0,VLOOKUP($B$2:$B$457,'依個案研判日_台北市'!$C$2:$T$13,6,0)*'各里加權風險人口'!I356/VLOOKUP($B$2:$B$457,'各區加權風險人口'!$C$2:$T$13,6,0)*5.5)</f>
        <v>0.1161678353</v>
      </c>
      <c r="I356" s="5">
        <f>if(VLOOKUP($B$2:$B$457,'各區加權風險人口'!$C$2:$T$13,7,0)=0,0,VLOOKUP($B$2:$B$457,'依個案研判日_台北市'!$C$2:$T$13,7,0)*'各里加權風險人口'!J356/VLOOKUP($B$2:$B$457,'各區加權風險人口'!$C$2:$T$13,7,0)*5.5)</f>
        <v>0.2323356707</v>
      </c>
      <c r="J356" s="5">
        <f>if(VLOOKUP($B$2:$B$457,'各區加權風險人口'!$C$2:$T$13,8,0)=0,0,VLOOKUP($B$2:$B$457,'依個案研判日_台北市'!$C$2:$T$13,8,0)*'各里加權風險人口'!K356/VLOOKUP($B$2:$B$457,'各區加權風險人口'!$C$2:$T$13,8,0)*5.5)</f>
        <v>0.348503506</v>
      </c>
      <c r="K356" s="5">
        <f>if(VLOOKUP($B$2:$B$457,'各區加權風險人口'!$C$2:$T$13,9,0)=0,0,VLOOKUP($B$2:$B$457,'依個案研判日_台北市'!$C$2:$T$13,9,0)*'各里加權風險人口'!L356/VLOOKUP($B$2:$B$457,'各區加權風險人口'!$C$2:$T$13,9,0)*5.5)</f>
        <v>0.348503506</v>
      </c>
      <c r="L356" s="5">
        <f>if(VLOOKUP($B$2:$B$457,'各區加權風險人口'!$C$2:$T$13,10,0)=0,0,VLOOKUP($B$2:$B$457,'依個案研判日_台北市'!$C$2:$T$13,10,0)*'各里加權風險人口'!M356/VLOOKUP($B$2:$B$457,'各區加權風險人口'!$C$2:$T$13,10,0)*5.5)</f>
        <v>1.161678353</v>
      </c>
      <c r="M356" s="5">
        <f>if(VLOOKUP($B$2:$B$457,'各區加權風險人口'!$C$2:$T$13,11,0)=0,0,VLOOKUP($B$2:$B$457,'依個案研判日_台北市'!$C$2:$T$13,11,0)*'各里加權風險人口'!N356/VLOOKUP($B$2:$B$457,'各區加權風險人口'!$C$2:$T$13,11,0)*5.5)</f>
        <v>0</v>
      </c>
      <c r="N356" s="5">
        <f>if(VLOOKUP($B$2:$B$457,'各區加權風險人口'!$C$2:$T$13,12,0)=0,0,VLOOKUP($B$2:$B$457,'依個案研判日_台北市'!$C$2:$T$13,12,0)*'各里加權風險人口'!O356/VLOOKUP($B$2:$B$457,'各區加權風險人口'!$C$2:$T$13,12,0)*5.5)</f>
        <v>0.2323356707</v>
      </c>
      <c r="O356" s="5">
        <f>if(VLOOKUP($B$2:$B$457,'各區加權風險人口'!$C$2:$T$13,13,0)=0,0,VLOOKUP($B$2:$B$457,'依個案研判日_台北市'!$C$2:$T$13,13,0)*'各里加權風險人口'!P356/VLOOKUP($B$2:$B$457,'各區加權風險人口'!$C$2:$T$13,13,0)*5.5)</f>
        <v>1.161678353</v>
      </c>
      <c r="P356" s="5">
        <f>if(VLOOKUP($B$2:$B$457,'各區加權風險人口'!$C$2:$T$13,14,0)=0,0,VLOOKUP($B$2:$B$457,'依個案研判日_台北市'!$C$2:$T$13,14,0)*'各里加權風險人口'!Q356/VLOOKUP($B$2:$B$457,'各區加權風險人口'!$C$2:$T$13,14,0)*5.5)</f>
        <v>0.8131748474</v>
      </c>
      <c r="Q356" s="5">
        <f>if(VLOOKUP($B$2:$B$457,'各區加權風險人口'!$C$2:$T$13,15,0)=0,0,VLOOKUP($B$2:$B$457,'依個案研判日_台北市'!$C$2:$T$13,15,0)*'各里加權風險人口'!R356/VLOOKUP($B$2:$B$457,'各區加權風險人口'!$C$2:$T$13,15,0)*5.5)</f>
        <v>0.9293426828</v>
      </c>
      <c r="R356" s="5">
        <f>if(VLOOKUP($B$2:$B$457,'各區加權風險人口'!$C$2:$T$13,16,0)=0,0,VLOOKUP($B$2:$B$457,'依個案研判日_台北市'!$C$2:$T$13,16,0)*'各里加權風險人口'!S356/VLOOKUP($B$2:$B$457,'各區加權風險人口'!$C$2:$T$13,16,0)*5.5)</f>
        <v>1.045510518</v>
      </c>
      <c r="S356" s="5">
        <f>if(VLOOKUP($B$2:$B$457,'各區加權風險人口'!$C$2:$T$13,17,0)=0,0,VLOOKUP($B$2:$B$457,'依個案研判日_台北市'!$C$2:$T$13,17,0)*'各里加權風險人口'!T356/VLOOKUP($B$2:$B$457,'各區加權風險人口'!$C$2:$T$13,17,0)*5.5)</f>
        <v>0.8131748474</v>
      </c>
      <c r="T356" s="5">
        <f>if(VLOOKUP($B$2:$B$457,'各區加權風險人口'!$C$2:$T$13,18,0)=0,0,VLOOKUP($B$2:$B$457,'依個案研判日_台北市'!$C$2:$T$13,18,0)*'各里加權風險人口'!U356/VLOOKUP($B$2:$B$457,'各區加權風險人口'!$C$2:$T$13,18,0)*5.5)</f>
        <v>0.9293426828</v>
      </c>
    </row>
    <row r="357">
      <c r="A357" s="3">
        <v>6.3000100033E10</v>
      </c>
      <c r="B357" s="4" t="s">
        <v>336</v>
      </c>
      <c r="C357" s="4" t="s">
        <v>368</v>
      </c>
      <c r="D357" s="5">
        <f>if(VLOOKUP($B$2:$B$457,'各區加權風險人口'!$C$2:$T$13,2,0)=0,0,VLOOKUP($B$2:$B$457,'依個案研判日_台北市'!$C$2:$T$13,2,0)*'各里加權風險人口'!E357/VLOOKUP($B$2:$B$457,'各區加權風險人口'!$C$2:$T$13,2,0)*5.5)</f>
        <v>0</v>
      </c>
      <c r="E357" s="5">
        <f>if(VLOOKUP($B$2:$B$457,'各區加權風險人口'!$C$2:$T$13,3,0)=0,0,VLOOKUP($B$2:$B$457,'依個案研判日_台北市'!$C$2:$T$13,3,0)*'各里加權風險人口'!F357/VLOOKUP($B$2:$B$457,'各區加權風險人口'!$C$2:$T$13,3,0)*5.5)</f>
        <v>0.09729106943</v>
      </c>
      <c r="F357" s="5">
        <f>if(VLOOKUP($B$2:$B$457,'各區加權風險人口'!$C$2:$T$13,4,0)=0,0,VLOOKUP($B$2:$B$457,'依個案研判日_台北市'!$C$2:$T$13,4,0)*'各里加權風險人口'!G357/VLOOKUP($B$2:$B$457,'各區加權風險人口'!$C$2:$T$13,4,0)*5.5)</f>
        <v>0.1945821389</v>
      </c>
      <c r="G357" s="5">
        <f>if(VLOOKUP($B$2:$B$457,'各區加權風險人口'!$C$2:$T$13,5,0)=0,0,VLOOKUP($B$2:$B$457,'依個案研判日_台北市'!$C$2:$T$13,5,0)*'各里加權風險人口'!H357/VLOOKUP($B$2:$B$457,'各區加權風險人口'!$C$2:$T$13,5,0)*5.5)</f>
        <v>0.3891642777</v>
      </c>
      <c r="H357" s="5">
        <f>if(VLOOKUP($B$2:$B$457,'各區加權風險人口'!$C$2:$T$13,6,0)=0,0,VLOOKUP($B$2:$B$457,'依個案研判日_台北市'!$C$2:$T$13,6,0)*'各里加權風險人口'!I357/VLOOKUP($B$2:$B$457,'各區加權風險人口'!$C$2:$T$13,6,0)*5.5)</f>
        <v>0.09729106943</v>
      </c>
      <c r="I357" s="5">
        <f>if(VLOOKUP($B$2:$B$457,'各區加權風險人口'!$C$2:$T$13,7,0)=0,0,VLOOKUP($B$2:$B$457,'依個案研判日_台北市'!$C$2:$T$13,7,0)*'各里加權風險人口'!J357/VLOOKUP($B$2:$B$457,'各區加權風險人口'!$C$2:$T$13,7,0)*5.5)</f>
        <v>0.1945821389</v>
      </c>
      <c r="J357" s="5">
        <f>if(VLOOKUP($B$2:$B$457,'各區加權風險人口'!$C$2:$T$13,8,0)=0,0,VLOOKUP($B$2:$B$457,'依個案研判日_台北市'!$C$2:$T$13,8,0)*'各里加權風險人口'!K357/VLOOKUP($B$2:$B$457,'各區加權風險人口'!$C$2:$T$13,8,0)*5.5)</f>
        <v>0.2918732083</v>
      </c>
      <c r="K357" s="5">
        <f>if(VLOOKUP($B$2:$B$457,'各區加權風險人口'!$C$2:$T$13,9,0)=0,0,VLOOKUP($B$2:$B$457,'依個案研判日_台北市'!$C$2:$T$13,9,0)*'各里加權風險人口'!L357/VLOOKUP($B$2:$B$457,'各區加權風險人口'!$C$2:$T$13,9,0)*5.5)</f>
        <v>0.2918732083</v>
      </c>
      <c r="L357" s="5">
        <f>if(VLOOKUP($B$2:$B$457,'各區加權風險人口'!$C$2:$T$13,10,0)=0,0,VLOOKUP($B$2:$B$457,'依個案研判日_台北市'!$C$2:$T$13,10,0)*'各里加權風險人口'!M357/VLOOKUP($B$2:$B$457,'各區加權風險人口'!$C$2:$T$13,10,0)*5.5)</f>
        <v>0.9729106943</v>
      </c>
      <c r="M357" s="5">
        <f>if(VLOOKUP($B$2:$B$457,'各區加權風險人口'!$C$2:$T$13,11,0)=0,0,VLOOKUP($B$2:$B$457,'依個案研判日_台北市'!$C$2:$T$13,11,0)*'各里加權風險人口'!N357/VLOOKUP($B$2:$B$457,'各區加權風險人口'!$C$2:$T$13,11,0)*5.5)</f>
        <v>0</v>
      </c>
      <c r="N357" s="5">
        <f>if(VLOOKUP($B$2:$B$457,'各區加權風險人口'!$C$2:$T$13,12,0)=0,0,VLOOKUP($B$2:$B$457,'依個案研判日_台北市'!$C$2:$T$13,12,0)*'各里加權風險人口'!O357/VLOOKUP($B$2:$B$457,'各區加權風險人口'!$C$2:$T$13,12,0)*5.5)</f>
        <v>0.1945821389</v>
      </c>
      <c r="O357" s="5">
        <f>if(VLOOKUP($B$2:$B$457,'各區加權風險人口'!$C$2:$T$13,13,0)=0,0,VLOOKUP($B$2:$B$457,'依個案研判日_台北市'!$C$2:$T$13,13,0)*'各里加權風險人口'!P357/VLOOKUP($B$2:$B$457,'各區加權風險人口'!$C$2:$T$13,13,0)*5.5)</f>
        <v>0.9729106943</v>
      </c>
      <c r="P357" s="5">
        <f>if(VLOOKUP($B$2:$B$457,'各區加權風險人口'!$C$2:$T$13,14,0)=0,0,VLOOKUP($B$2:$B$457,'依個案研判日_台北市'!$C$2:$T$13,14,0)*'各里加權風險人口'!Q357/VLOOKUP($B$2:$B$457,'各區加權風險人口'!$C$2:$T$13,14,0)*5.5)</f>
        <v>0.681037486</v>
      </c>
      <c r="Q357" s="5">
        <f>if(VLOOKUP($B$2:$B$457,'各區加權風險人口'!$C$2:$T$13,15,0)=0,0,VLOOKUP($B$2:$B$457,'依個案研判日_台北市'!$C$2:$T$13,15,0)*'各里加權風險人口'!R357/VLOOKUP($B$2:$B$457,'各區加權風險人口'!$C$2:$T$13,15,0)*5.5)</f>
        <v>0.7783285554</v>
      </c>
      <c r="R357" s="5">
        <f>if(VLOOKUP($B$2:$B$457,'各區加權風險人口'!$C$2:$T$13,16,0)=0,0,VLOOKUP($B$2:$B$457,'依個案研判日_台北市'!$C$2:$T$13,16,0)*'各里加權風險人口'!S357/VLOOKUP($B$2:$B$457,'各區加權風險人口'!$C$2:$T$13,16,0)*5.5)</f>
        <v>0.8756196248</v>
      </c>
      <c r="S357" s="5">
        <f>if(VLOOKUP($B$2:$B$457,'各區加權風險人口'!$C$2:$T$13,17,0)=0,0,VLOOKUP($B$2:$B$457,'依個案研判日_台北市'!$C$2:$T$13,17,0)*'各里加權風險人口'!T357/VLOOKUP($B$2:$B$457,'各區加權風險人口'!$C$2:$T$13,17,0)*5.5)</f>
        <v>0.681037486</v>
      </c>
      <c r="T357" s="5">
        <f>if(VLOOKUP($B$2:$B$457,'各區加權風險人口'!$C$2:$T$13,18,0)=0,0,VLOOKUP($B$2:$B$457,'依個案研判日_台北市'!$C$2:$T$13,18,0)*'各里加權風險人口'!U357/VLOOKUP($B$2:$B$457,'各區加權風險人口'!$C$2:$T$13,18,0)*5.5)</f>
        <v>0.7783285554</v>
      </c>
    </row>
    <row r="358">
      <c r="A358" s="3">
        <v>6.3000100034E10</v>
      </c>
      <c r="B358" s="4" t="s">
        <v>336</v>
      </c>
      <c r="C358" s="4" t="s">
        <v>369</v>
      </c>
      <c r="D358" s="5">
        <f>if(VLOOKUP($B$2:$B$457,'各區加權風險人口'!$C$2:$T$13,2,0)=0,0,VLOOKUP($B$2:$B$457,'依個案研判日_台北市'!$C$2:$T$13,2,0)*'各里加權風險人口'!E358/VLOOKUP($B$2:$B$457,'各區加權風險人口'!$C$2:$T$13,2,0)*5.5)</f>
        <v>0</v>
      </c>
      <c r="E358" s="5">
        <f>if(VLOOKUP($B$2:$B$457,'各區加權風險人口'!$C$2:$T$13,3,0)=0,0,VLOOKUP($B$2:$B$457,'依個案研判日_台北市'!$C$2:$T$13,3,0)*'各里加權風險人口'!F358/VLOOKUP($B$2:$B$457,'各區加權風險人口'!$C$2:$T$13,3,0)*5.5)</f>
        <v>0.1965077231</v>
      </c>
      <c r="F358" s="5">
        <f>if(VLOOKUP($B$2:$B$457,'各區加權風險人口'!$C$2:$T$13,4,0)=0,0,VLOOKUP($B$2:$B$457,'依個案研判日_台北市'!$C$2:$T$13,4,0)*'各里加權風險人口'!G358/VLOOKUP($B$2:$B$457,'各區加權風險人口'!$C$2:$T$13,4,0)*5.5)</f>
        <v>0.3930154461</v>
      </c>
      <c r="G358" s="5">
        <f>if(VLOOKUP($B$2:$B$457,'各區加權風險人口'!$C$2:$T$13,5,0)=0,0,VLOOKUP($B$2:$B$457,'依個案研判日_台北市'!$C$2:$T$13,5,0)*'各里加權風險人口'!H358/VLOOKUP($B$2:$B$457,'各區加權風險人口'!$C$2:$T$13,5,0)*5.5)</f>
        <v>0.7860308922</v>
      </c>
      <c r="H358" s="5">
        <f>if(VLOOKUP($B$2:$B$457,'各區加權風險人口'!$C$2:$T$13,6,0)=0,0,VLOOKUP($B$2:$B$457,'依個案研判日_台北市'!$C$2:$T$13,6,0)*'各里加權風險人口'!I358/VLOOKUP($B$2:$B$457,'各區加權風險人口'!$C$2:$T$13,6,0)*5.5)</f>
        <v>0.1965077231</v>
      </c>
      <c r="I358" s="5">
        <f>if(VLOOKUP($B$2:$B$457,'各區加權風險人口'!$C$2:$T$13,7,0)=0,0,VLOOKUP($B$2:$B$457,'依個案研判日_台北市'!$C$2:$T$13,7,0)*'各里加權風險人口'!J358/VLOOKUP($B$2:$B$457,'各區加權風險人口'!$C$2:$T$13,7,0)*5.5)</f>
        <v>0.3930154461</v>
      </c>
      <c r="J358" s="5">
        <f>if(VLOOKUP($B$2:$B$457,'各區加權風險人口'!$C$2:$T$13,8,0)=0,0,VLOOKUP($B$2:$B$457,'依個案研判日_台北市'!$C$2:$T$13,8,0)*'各里加權風險人口'!K358/VLOOKUP($B$2:$B$457,'各區加權風險人口'!$C$2:$T$13,8,0)*5.5)</f>
        <v>0.5895231692</v>
      </c>
      <c r="K358" s="5">
        <f>if(VLOOKUP($B$2:$B$457,'各區加權風險人口'!$C$2:$T$13,9,0)=0,0,VLOOKUP($B$2:$B$457,'依個案研判日_台北市'!$C$2:$T$13,9,0)*'各里加權風險人口'!L358/VLOOKUP($B$2:$B$457,'各區加權風險人口'!$C$2:$T$13,9,0)*5.5)</f>
        <v>0.5895231692</v>
      </c>
      <c r="L358" s="5">
        <f>if(VLOOKUP($B$2:$B$457,'各區加權風險人口'!$C$2:$T$13,10,0)=0,0,VLOOKUP($B$2:$B$457,'依個案研判日_台北市'!$C$2:$T$13,10,0)*'各里加權風險人口'!M358/VLOOKUP($B$2:$B$457,'各區加權風險人口'!$C$2:$T$13,10,0)*5.5)</f>
        <v>1.965077231</v>
      </c>
      <c r="M358" s="5">
        <f>if(VLOOKUP($B$2:$B$457,'各區加權風險人口'!$C$2:$T$13,11,0)=0,0,VLOOKUP($B$2:$B$457,'依個案研判日_台北市'!$C$2:$T$13,11,0)*'各里加權風險人口'!N358/VLOOKUP($B$2:$B$457,'各區加權風險人口'!$C$2:$T$13,11,0)*5.5)</f>
        <v>0</v>
      </c>
      <c r="N358" s="5">
        <f>if(VLOOKUP($B$2:$B$457,'各區加權風險人口'!$C$2:$T$13,12,0)=0,0,VLOOKUP($B$2:$B$457,'依個案研判日_台北市'!$C$2:$T$13,12,0)*'各里加權風險人口'!O358/VLOOKUP($B$2:$B$457,'各區加權風險人口'!$C$2:$T$13,12,0)*5.5)</f>
        <v>0.3930154461</v>
      </c>
      <c r="O358" s="5">
        <f>if(VLOOKUP($B$2:$B$457,'各區加權風險人口'!$C$2:$T$13,13,0)=0,0,VLOOKUP($B$2:$B$457,'依個案研判日_台北市'!$C$2:$T$13,13,0)*'各里加權風險人口'!P358/VLOOKUP($B$2:$B$457,'各區加權風險人口'!$C$2:$T$13,13,0)*5.5)</f>
        <v>1.965077231</v>
      </c>
      <c r="P358" s="5">
        <f>if(VLOOKUP($B$2:$B$457,'各區加權風險人口'!$C$2:$T$13,14,0)=0,0,VLOOKUP($B$2:$B$457,'依個案研判日_台北市'!$C$2:$T$13,14,0)*'各里加權風險人口'!Q358/VLOOKUP($B$2:$B$457,'各區加權風險人口'!$C$2:$T$13,14,0)*5.5)</f>
        <v>1.375554061</v>
      </c>
      <c r="Q358" s="5">
        <f>if(VLOOKUP($B$2:$B$457,'各區加權風險人口'!$C$2:$T$13,15,0)=0,0,VLOOKUP($B$2:$B$457,'依個案研判日_台北市'!$C$2:$T$13,15,0)*'各里加權風險人口'!R358/VLOOKUP($B$2:$B$457,'各區加權風險人口'!$C$2:$T$13,15,0)*5.5)</f>
        <v>1.572061784</v>
      </c>
      <c r="R358" s="5">
        <f>if(VLOOKUP($B$2:$B$457,'各區加權風險人口'!$C$2:$T$13,16,0)=0,0,VLOOKUP($B$2:$B$457,'依個案研判日_台北市'!$C$2:$T$13,16,0)*'各里加權風險人口'!S358/VLOOKUP($B$2:$B$457,'各區加權風險人口'!$C$2:$T$13,16,0)*5.5)</f>
        <v>1.768569508</v>
      </c>
      <c r="S358" s="5">
        <f>if(VLOOKUP($B$2:$B$457,'各區加權風險人口'!$C$2:$T$13,17,0)=0,0,VLOOKUP($B$2:$B$457,'依個案研判日_台北市'!$C$2:$T$13,17,0)*'各里加權風險人口'!T358/VLOOKUP($B$2:$B$457,'各區加權風險人口'!$C$2:$T$13,17,0)*5.5)</f>
        <v>1.375554061</v>
      </c>
      <c r="T358" s="5">
        <f>if(VLOOKUP($B$2:$B$457,'各區加權風險人口'!$C$2:$T$13,18,0)=0,0,VLOOKUP($B$2:$B$457,'依個案研判日_台北市'!$C$2:$T$13,18,0)*'各里加權風險人口'!U358/VLOOKUP($B$2:$B$457,'各區加權風險人口'!$C$2:$T$13,18,0)*5.5)</f>
        <v>1.572061784</v>
      </c>
    </row>
    <row r="359">
      <c r="A359" s="3">
        <v>6.3000100035E10</v>
      </c>
      <c r="B359" s="4" t="s">
        <v>336</v>
      </c>
      <c r="C359" s="4" t="s">
        <v>370</v>
      </c>
      <c r="D359" s="5">
        <f>if(VLOOKUP($B$2:$B$457,'各區加權風險人口'!$C$2:$T$13,2,0)=0,0,VLOOKUP($B$2:$B$457,'依個案研判日_台北市'!$C$2:$T$13,2,0)*'各里加權風險人口'!E359/VLOOKUP($B$2:$B$457,'各區加權風險人口'!$C$2:$T$13,2,0)*5.5)</f>
        <v>0</v>
      </c>
      <c r="E359" s="5">
        <f>if(VLOOKUP($B$2:$B$457,'各區加權風險人口'!$C$2:$T$13,3,0)=0,0,VLOOKUP($B$2:$B$457,'依個案研判日_台北市'!$C$2:$T$13,3,0)*'各里加權風險人口'!F359/VLOOKUP($B$2:$B$457,'各區加權風險人口'!$C$2:$T$13,3,0)*5.5)</f>
        <v>0.1813389673</v>
      </c>
      <c r="F359" s="5">
        <f>if(VLOOKUP($B$2:$B$457,'各區加權風險人口'!$C$2:$T$13,4,0)=0,0,VLOOKUP($B$2:$B$457,'依個案研判日_台北市'!$C$2:$T$13,4,0)*'各里加權風險人口'!G359/VLOOKUP($B$2:$B$457,'各區加權風險人口'!$C$2:$T$13,4,0)*5.5)</f>
        <v>0.3626779347</v>
      </c>
      <c r="G359" s="5">
        <f>if(VLOOKUP($B$2:$B$457,'各區加權風險人口'!$C$2:$T$13,5,0)=0,0,VLOOKUP($B$2:$B$457,'依個案研判日_台北市'!$C$2:$T$13,5,0)*'各里加權風險人口'!H359/VLOOKUP($B$2:$B$457,'各區加權風險人口'!$C$2:$T$13,5,0)*5.5)</f>
        <v>0.7253558693</v>
      </c>
      <c r="H359" s="5">
        <f>if(VLOOKUP($B$2:$B$457,'各區加權風險人口'!$C$2:$T$13,6,0)=0,0,VLOOKUP($B$2:$B$457,'依個案研判日_台北市'!$C$2:$T$13,6,0)*'各里加權風險人口'!I359/VLOOKUP($B$2:$B$457,'各區加權風險人口'!$C$2:$T$13,6,0)*5.5)</f>
        <v>0.1813389673</v>
      </c>
      <c r="I359" s="5">
        <f>if(VLOOKUP($B$2:$B$457,'各區加權風險人口'!$C$2:$T$13,7,0)=0,0,VLOOKUP($B$2:$B$457,'依個案研判日_台北市'!$C$2:$T$13,7,0)*'各里加權風險人口'!J359/VLOOKUP($B$2:$B$457,'各區加權風險人口'!$C$2:$T$13,7,0)*5.5)</f>
        <v>0.3626779347</v>
      </c>
      <c r="J359" s="5">
        <f>if(VLOOKUP($B$2:$B$457,'各區加權風險人口'!$C$2:$T$13,8,0)=0,0,VLOOKUP($B$2:$B$457,'依個案研判日_台北市'!$C$2:$T$13,8,0)*'各里加權風險人口'!K359/VLOOKUP($B$2:$B$457,'各區加權風險人口'!$C$2:$T$13,8,0)*5.5)</f>
        <v>0.544016902</v>
      </c>
      <c r="K359" s="5">
        <f>if(VLOOKUP($B$2:$B$457,'各區加權風險人口'!$C$2:$T$13,9,0)=0,0,VLOOKUP($B$2:$B$457,'依個案研判日_台北市'!$C$2:$T$13,9,0)*'各里加權風險人口'!L359/VLOOKUP($B$2:$B$457,'各區加權風險人口'!$C$2:$T$13,9,0)*5.5)</f>
        <v>0.544016902</v>
      </c>
      <c r="L359" s="5">
        <f>if(VLOOKUP($B$2:$B$457,'各區加權風險人口'!$C$2:$T$13,10,0)=0,0,VLOOKUP($B$2:$B$457,'依個案研判日_台北市'!$C$2:$T$13,10,0)*'各里加權風險人口'!M359/VLOOKUP($B$2:$B$457,'各區加權風險人口'!$C$2:$T$13,10,0)*5.5)</f>
        <v>1.813389673</v>
      </c>
      <c r="M359" s="5">
        <f>if(VLOOKUP($B$2:$B$457,'各區加權風險人口'!$C$2:$T$13,11,0)=0,0,VLOOKUP($B$2:$B$457,'依個案研判日_台北市'!$C$2:$T$13,11,0)*'各里加權風險人口'!N359/VLOOKUP($B$2:$B$457,'各區加權風險人口'!$C$2:$T$13,11,0)*5.5)</f>
        <v>0</v>
      </c>
      <c r="N359" s="5">
        <f>if(VLOOKUP($B$2:$B$457,'各區加權風險人口'!$C$2:$T$13,12,0)=0,0,VLOOKUP($B$2:$B$457,'依個案研判日_台北市'!$C$2:$T$13,12,0)*'各里加權風險人口'!O359/VLOOKUP($B$2:$B$457,'各區加權風險人口'!$C$2:$T$13,12,0)*5.5)</f>
        <v>0.3626779347</v>
      </c>
      <c r="O359" s="5">
        <f>if(VLOOKUP($B$2:$B$457,'各區加權風險人口'!$C$2:$T$13,13,0)=0,0,VLOOKUP($B$2:$B$457,'依個案研判日_台北市'!$C$2:$T$13,13,0)*'各里加權風險人口'!P359/VLOOKUP($B$2:$B$457,'各區加權風險人口'!$C$2:$T$13,13,0)*5.5)</f>
        <v>1.813389673</v>
      </c>
      <c r="P359" s="5">
        <f>if(VLOOKUP($B$2:$B$457,'各區加權風險人口'!$C$2:$T$13,14,0)=0,0,VLOOKUP($B$2:$B$457,'依個案研判日_台北市'!$C$2:$T$13,14,0)*'各里加權風險人口'!Q359/VLOOKUP($B$2:$B$457,'各區加權風險人口'!$C$2:$T$13,14,0)*5.5)</f>
        <v>1.269372771</v>
      </c>
      <c r="Q359" s="5">
        <f>if(VLOOKUP($B$2:$B$457,'各區加權風險人口'!$C$2:$T$13,15,0)=0,0,VLOOKUP($B$2:$B$457,'依個案研判日_台北市'!$C$2:$T$13,15,0)*'各里加權風險人口'!R359/VLOOKUP($B$2:$B$457,'各區加權風險人口'!$C$2:$T$13,15,0)*5.5)</f>
        <v>1.450711739</v>
      </c>
      <c r="R359" s="5">
        <f>if(VLOOKUP($B$2:$B$457,'各區加權風險人口'!$C$2:$T$13,16,0)=0,0,VLOOKUP($B$2:$B$457,'依個案研判日_台北市'!$C$2:$T$13,16,0)*'各里加權風險人口'!S359/VLOOKUP($B$2:$B$457,'各區加權風險人口'!$C$2:$T$13,16,0)*5.5)</f>
        <v>1.632050706</v>
      </c>
      <c r="S359" s="5">
        <f>if(VLOOKUP($B$2:$B$457,'各區加權風險人口'!$C$2:$T$13,17,0)=0,0,VLOOKUP($B$2:$B$457,'依個案研判日_台北市'!$C$2:$T$13,17,0)*'各里加權風險人口'!T359/VLOOKUP($B$2:$B$457,'各區加權風險人口'!$C$2:$T$13,17,0)*5.5)</f>
        <v>1.269372771</v>
      </c>
      <c r="T359" s="5">
        <f>if(VLOOKUP($B$2:$B$457,'各區加權風險人口'!$C$2:$T$13,18,0)=0,0,VLOOKUP($B$2:$B$457,'依個案研判日_台北市'!$C$2:$T$13,18,0)*'各里加權風險人口'!U359/VLOOKUP($B$2:$B$457,'各區加權風險人口'!$C$2:$T$13,18,0)*5.5)</f>
        <v>1.450711739</v>
      </c>
    </row>
    <row r="360">
      <c r="A360" s="3">
        <v>6.3000100036E10</v>
      </c>
      <c r="B360" s="4" t="s">
        <v>336</v>
      </c>
      <c r="C360" s="4" t="s">
        <v>371</v>
      </c>
      <c r="D360" s="5">
        <f>if(VLOOKUP($B$2:$B$457,'各區加權風險人口'!$C$2:$T$13,2,0)=0,0,VLOOKUP($B$2:$B$457,'依個案研判日_台北市'!$C$2:$T$13,2,0)*'各里加權風險人口'!E360/VLOOKUP($B$2:$B$457,'各區加權風險人口'!$C$2:$T$13,2,0)*5.5)</f>
        <v>0</v>
      </c>
      <c r="E360" s="5">
        <f>if(VLOOKUP($B$2:$B$457,'各區加權風險人口'!$C$2:$T$13,3,0)=0,0,VLOOKUP($B$2:$B$457,'依個案研判日_台北市'!$C$2:$T$13,3,0)*'各里加權風險人口'!F360/VLOOKUP($B$2:$B$457,'各區加權風險人口'!$C$2:$T$13,3,0)*5.5)</f>
        <v>0.1110036691</v>
      </c>
      <c r="F360" s="5">
        <f>if(VLOOKUP($B$2:$B$457,'各區加權風險人口'!$C$2:$T$13,4,0)=0,0,VLOOKUP($B$2:$B$457,'依個案研判日_台北市'!$C$2:$T$13,4,0)*'各里加權風險人口'!G360/VLOOKUP($B$2:$B$457,'各區加權風險人口'!$C$2:$T$13,4,0)*5.5)</f>
        <v>0.2220073381</v>
      </c>
      <c r="G360" s="5">
        <f>if(VLOOKUP($B$2:$B$457,'各區加權風險人口'!$C$2:$T$13,5,0)=0,0,VLOOKUP($B$2:$B$457,'依個案研判日_台北市'!$C$2:$T$13,5,0)*'各里加權風險人口'!H360/VLOOKUP($B$2:$B$457,'各區加權風險人口'!$C$2:$T$13,5,0)*5.5)</f>
        <v>0.4440146763</v>
      </c>
      <c r="H360" s="5">
        <f>if(VLOOKUP($B$2:$B$457,'各區加權風險人口'!$C$2:$T$13,6,0)=0,0,VLOOKUP($B$2:$B$457,'依個案研判日_台北市'!$C$2:$T$13,6,0)*'各里加權風險人口'!I360/VLOOKUP($B$2:$B$457,'各區加權風險人口'!$C$2:$T$13,6,0)*5.5)</f>
        <v>0.1110036691</v>
      </c>
      <c r="I360" s="5">
        <f>if(VLOOKUP($B$2:$B$457,'各區加權風險人口'!$C$2:$T$13,7,0)=0,0,VLOOKUP($B$2:$B$457,'依個案研判日_台北市'!$C$2:$T$13,7,0)*'各里加權風險人口'!J360/VLOOKUP($B$2:$B$457,'各區加權風險人口'!$C$2:$T$13,7,0)*5.5)</f>
        <v>0.2220073381</v>
      </c>
      <c r="J360" s="5">
        <f>if(VLOOKUP($B$2:$B$457,'各區加權風險人口'!$C$2:$T$13,8,0)=0,0,VLOOKUP($B$2:$B$457,'依個案研判日_台北市'!$C$2:$T$13,8,0)*'各里加權風險人口'!K360/VLOOKUP($B$2:$B$457,'各區加權風險人口'!$C$2:$T$13,8,0)*5.5)</f>
        <v>0.3330110072</v>
      </c>
      <c r="K360" s="5">
        <f>if(VLOOKUP($B$2:$B$457,'各區加權風險人口'!$C$2:$T$13,9,0)=0,0,VLOOKUP($B$2:$B$457,'依個案研判日_台北市'!$C$2:$T$13,9,0)*'各里加權風險人口'!L360/VLOOKUP($B$2:$B$457,'各區加權風險人口'!$C$2:$T$13,9,0)*5.5)</f>
        <v>0.3330110072</v>
      </c>
      <c r="L360" s="5">
        <f>if(VLOOKUP($B$2:$B$457,'各區加權風險人口'!$C$2:$T$13,10,0)=0,0,VLOOKUP($B$2:$B$457,'依個案研判日_台北市'!$C$2:$T$13,10,0)*'各里加權風險人口'!M360/VLOOKUP($B$2:$B$457,'各區加權風險人口'!$C$2:$T$13,10,0)*5.5)</f>
        <v>1.110036691</v>
      </c>
      <c r="M360" s="5">
        <f>if(VLOOKUP($B$2:$B$457,'各區加權風險人口'!$C$2:$T$13,11,0)=0,0,VLOOKUP($B$2:$B$457,'依個案研判日_台北市'!$C$2:$T$13,11,0)*'各里加權風險人口'!N360/VLOOKUP($B$2:$B$457,'各區加權風險人口'!$C$2:$T$13,11,0)*5.5)</f>
        <v>0</v>
      </c>
      <c r="N360" s="5">
        <f>if(VLOOKUP($B$2:$B$457,'各區加權風險人口'!$C$2:$T$13,12,0)=0,0,VLOOKUP($B$2:$B$457,'依個案研判日_台北市'!$C$2:$T$13,12,0)*'各里加權風險人口'!O360/VLOOKUP($B$2:$B$457,'各區加權風險人口'!$C$2:$T$13,12,0)*5.5)</f>
        <v>0.2220073381</v>
      </c>
      <c r="O360" s="5">
        <f>if(VLOOKUP($B$2:$B$457,'各區加權風險人口'!$C$2:$T$13,13,0)=0,0,VLOOKUP($B$2:$B$457,'依個案研判日_台北市'!$C$2:$T$13,13,0)*'各里加權風險人口'!P360/VLOOKUP($B$2:$B$457,'各區加權風險人口'!$C$2:$T$13,13,0)*5.5)</f>
        <v>1.110036691</v>
      </c>
      <c r="P360" s="5">
        <f>if(VLOOKUP($B$2:$B$457,'各區加權風險人口'!$C$2:$T$13,14,0)=0,0,VLOOKUP($B$2:$B$457,'依個案研判日_台北市'!$C$2:$T$13,14,0)*'各里加權風險人口'!Q360/VLOOKUP($B$2:$B$457,'各區加權風險人口'!$C$2:$T$13,14,0)*5.5)</f>
        <v>0.7770256835</v>
      </c>
      <c r="Q360" s="5">
        <f>if(VLOOKUP($B$2:$B$457,'各區加權風險人口'!$C$2:$T$13,15,0)=0,0,VLOOKUP($B$2:$B$457,'依個案研判日_台北市'!$C$2:$T$13,15,0)*'各里加權風險人口'!R360/VLOOKUP($B$2:$B$457,'各區加權風險人口'!$C$2:$T$13,15,0)*5.5)</f>
        <v>0.8880293526</v>
      </c>
      <c r="R360" s="5">
        <f>if(VLOOKUP($B$2:$B$457,'各區加權風險人口'!$C$2:$T$13,16,0)=0,0,VLOOKUP($B$2:$B$457,'依個案研判日_台北市'!$C$2:$T$13,16,0)*'各里加權風險人口'!S360/VLOOKUP($B$2:$B$457,'各區加權風險人口'!$C$2:$T$13,16,0)*5.5)</f>
        <v>0.9990330216</v>
      </c>
      <c r="S360" s="5">
        <f>if(VLOOKUP($B$2:$B$457,'各區加權風險人口'!$C$2:$T$13,17,0)=0,0,VLOOKUP($B$2:$B$457,'依個案研判日_台北市'!$C$2:$T$13,17,0)*'各里加權風險人口'!T360/VLOOKUP($B$2:$B$457,'各區加權風險人口'!$C$2:$T$13,17,0)*5.5)</f>
        <v>0.7770256835</v>
      </c>
      <c r="T360" s="5">
        <f>if(VLOOKUP($B$2:$B$457,'各區加權風險人口'!$C$2:$T$13,18,0)=0,0,VLOOKUP($B$2:$B$457,'依個案研判日_台北市'!$C$2:$T$13,18,0)*'各里加權風險人口'!U360/VLOOKUP($B$2:$B$457,'各區加權風險人口'!$C$2:$T$13,18,0)*5.5)</f>
        <v>0.8880293526</v>
      </c>
    </row>
    <row r="361">
      <c r="A361" s="3">
        <v>6.3000100037E10</v>
      </c>
      <c r="B361" s="4" t="s">
        <v>336</v>
      </c>
      <c r="C361" s="4" t="s">
        <v>372</v>
      </c>
      <c r="D361" s="5">
        <f>if(VLOOKUP($B$2:$B$457,'各區加權風險人口'!$C$2:$T$13,2,0)=0,0,VLOOKUP($B$2:$B$457,'依個案研判日_台北市'!$C$2:$T$13,2,0)*'各里加權風險人口'!E361/VLOOKUP($B$2:$B$457,'各區加權風險人口'!$C$2:$T$13,2,0)*5.5)</f>
        <v>0</v>
      </c>
      <c r="E361" s="5">
        <f>if(VLOOKUP($B$2:$B$457,'各區加權風險人口'!$C$2:$T$13,3,0)=0,0,VLOOKUP($B$2:$B$457,'依個案研判日_台北市'!$C$2:$T$13,3,0)*'各里加權風險人口'!F361/VLOOKUP($B$2:$B$457,'各區加權風險人口'!$C$2:$T$13,3,0)*5.5)</f>
        <v>0.02041356534</v>
      </c>
      <c r="F361" s="5">
        <f>if(VLOOKUP($B$2:$B$457,'各區加權風險人口'!$C$2:$T$13,4,0)=0,0,VLOOKUP($B$2:$B$457,'依個案研判日_台北市'!$C$2:$T$13,4,0)*'各里加權風險人口'!G361/VLOOKUP($B$2:$B$457,'各區加權風險人口'!$C$2:$T$13,4,0)*5.5)</f>
        <v>0.04082713069</v>
      </c>
      <c r="G361" s="5">
        <f>if(VLOOKUP($B$2:$B$457,'各區加權風險人口'!$C$2:$T$13,5,0)=0,0,VLOOKUP($B$2:$B$457,'依個案研判日_台北市'!$C$2:$T$13,5,0)*'各里加權風險人口'!H361/VLOOKUP($B$2:$B$457,'各區加權風險人口'!$C$2:$T$13,5,0)*5.5)</f>
        <v>0.08165426138</v>
      </c>
      <c r="H361" s="5">
        <f>if(VLOOKUP($B$2:$B$457,'各區加權風險人口'!$C$2:$T$13,6,0)=0,0,VLOOKUP($B$2:$B$457,'依個案研判日_台北市'!$C$2:$T$13,6,0)*'各里加權風險人口'!I361/VLOOKUP($B$2:$B$457,'各區加權風險人口'!$C$2:$T$13,6,0)*5.5)</f>
        <v>0.02041356534</v>
      </c>
      <c r="I361" s="5">
        <f>if(VLOOKUP($B$2:$B$457,'各區加權風險人口'!$C$2:$T$13,7,0)=0,0,VLOOKUP($B$2:$B$457,'依個案研判日_台北市'!$C$2:$T$13,7,0)*'各里加權風險人口'!J361/VLOOKUP($B$2:$B$457,'各區加權風險人口'!$C$2:$T$13,7,0)*5.5)</f>
        <v>0.04082713069</v>
      </c>
      <c r="J361" s="5">
        <f>if(VLOOKUP($B$2:$B$457,'各區加權風險人口'!$C$2:$T$13,8,0)=0,0,VLOOKUP($B$2:$B$457,'依個案研判日_台北市'!$C$2:$T$13,8,0)*'各里加權風險人口'!K361/VLOOKUP($B$2:$B$457,'各區加權風險人口'!$C$2:$T$13,8,0)*5.5)</f>
        <v>0.06124069603</v>
      </c>
      <c r="K361" s="5">
        <f>if(VLOOKUP($B$2:$B$457,'各區加權風險人口'!$C$2:$T$13,9,0)=0,0,VLOOKUP($B$2:$B$457,'依個案研判日_台北市'!$C$2:$T$13,9,0)*'各里加權風險人口'!L361/VLOOKUP($B$2:$B$457,'各區加權風險人口'!$C$2:$T$13,9,0)*5.5)</f>
        <v>0.06124069603</v>
      </c>
      <c r="L361" s="5">
        <f>if(VLOOKUP($B$2:$B$457,'各區加權風險人口'!$C$2:$T$13,10,0)=0,0,VLOOKUP($B$2:$B$457,'依個案研判日_台北市'!$C$2:$T$13,10,0)*'各里加權風險人口'!M361/VLOOKUP($B$2:$B$457,'各區加權風險人口'!$C$2:$T$13,10,0)*5.5)</f>
        <v>0.2041356534</v>
      </c>
      <c r="M361" s="5">
        <f>if(VLOOKUP($B$2:$B$457,'各區加權風險人口'!$C$2:$T$13,11,0)=0,0,VLOOKUP($B$2:$B$457,'依個案研判日_台北市'!$C$2:$T$13,11,0)*'各里加權風險人口'!N361/VLOOKUP($B$2:$B$457,'各區加權風險人口'!$C$2:$T$13,11,0)*5.5)</f>
        <v>0</v>
      </c>
      <c r="N361" s="5">
        <f>if(VLOOKUP($B$2:$B$457,'各區加權風險人口'!$C$2:$T$13,12,0)=0,0,VLOOKUP($B$2:$B$457,'依個案研判日_台北市'!$C$2:$T$13,12,0)*'各里加權風險人口'!O361/VLOOKUP($B$2:$B$457,'各區加權風險人口'!$C$2:$T$13,12,0)*5.5)</f>
        <v>0.04082713069</v>
      </c>
      <c r="O361" s="5">
        <f>if(VLOOKUP($B$2:$B$457,'各區加權風險人口'!$C$2:$T$13,13,0)=0,0,VLOOKUP($B$2:$B$457,'依個案研判日_台北市'!$C$2:$T$13,13,0)*'各里加權風險人口'!P361/VLOOKUP($B$2:$B$457,'各區加權風險人口'!$C$2:$T$13,13,0)*5.5)</f>
        <v>0.2041356534</v>
      </c>
      <c r="P361" s="5">
        <f>if(VLOOKUP($B$2:$B$457,'各區加權風險人口'!$C$2:$T$13,14,0)=0,0,VLOOKUP($B$2:$B$457,'依個案研判日_台北市'!$C$2:$T$13,14,0)*'各里加權風險人口'!Q361/VLOOKUP($B$2:$B$457,'各區加權風險人口'!$C$2:$T$13,14,0)*5.5)</f>
        <v>0.1428949574</v>
      </c>
      <c r="Q361" s="5">
        <f>if(VLOOKUP($B$2:$B$457,'各區加權風險人口'!$C$2:$T$13,15,0)=0,0,VLOOKUP($B$2:$B$457,'依個案研判日_台北市'!$C$2:$T$13,15,0)*'各里加權風險人口'!R361/VLOOKUP($B$2:$B$457,'各區加權風險人口'!$C$2:$T$13,15,0)*5.5)</f>
        <v>0.1633085228</v>
      </c>
      <c r="R361" s="5">
        <f>if(VLOOKUP($B$2:$B$457,'各區加權風險人口'!$C$2:$T$13,16,0)=0,0,VLOOKUP($B$2:$B$457,'依個案研判日_台北市'!$C$2:$T$13,16,0)*'各里加權風險人口'!S361/VLOOKUP($B$2:$B$457,'各區加權風險人口'!$C$2:$T$13,16,0)*5.5)</f>
        <v>0.1837220881</v>
      </c>
      <c r="S361" s="5">
        <f>if(VLOOKUP($B$2:$B$457,'各區加權風險人口'!$C$2:$T$13,17,0)=0,0,VLOOKUP($B$2:$B$457,'依個案研判日_台北市'!$C$2:$T$13,17,0)*'各里加權風險人口'!T361/VLOOKUP($B$2:$B$457,'各區加權風險人口'!$C$2:$T$13,17,0)*5.5)</f>
        <v>0.1428949574</v>
      </c>
      <c r="T361" s="5">
        <f>if(VLOOKUP($B$2:$B$457,'各區加權風險人口'!$C$2:$T$13,18,0)=0,0,VLOOKUP($B$2:$B$457,'依個案研判日_台北市'!$C$2:$T$13,18,0)*'各里加權風險人口'!U361/VLOOKUP($B$2:$B$457,'各區加權風險人口'!$C$2:$T$13,18,0)*5.5)</f>
        <v>0.1633085228</v>
      </c>
    </row>
    <row r="362">
      <c r="A362" s="3">
        <v>6.3000100038E10</v>
      </c>
      <c r="B362" s="4" t="s">
        <v>336</v>
      </c>
      <c r="C362" s="4" t="s">
        <v>373</v>
      </c>
      <c r="D362" s="5">
        <f>if(VLOOKUP($B$2:$B$457,'各區加權風險人口'!$C$2:$T$13,2,0)=0,0,VLOOKUP($B$2:$B$457,'依個案研判日_台北市'!$C$2:$T$13,2,0)*'各里加權風險人口'!E362/VLOOKUP($B$2:$B$457,'各區加權風險人口'!$C$2:$T$13,2,0)*5.5)</f>
        <v>0</v>
      </c>
      <c r="E362" s="5">
        <f>if(VLOOKUP($B$2:$B$457,'各區加權風險人口'!$C$2:$T$13,3,0)=0,0,VLOOKUP($B$2:$B$457,'依個案研判日_台北市'!$C$2:$T$13,3,0)*'各里加權風險人口'!F362/VLOOKUP($B$2:$B$457,'各區加權風險人口'!$C$2:$T$13,3,0)*5.5)</f>
        <v>0.1191363815</v>
      </c>
      <c r="F362" s="5">
        <f>if(VLOOKUP($B$2:$B$457,'各區加權風險人口'!$C$2:$T$13,4,0)=0,0,VLOOKUP($B$2:$B$457,'依個案研判日_台北市'!$C$2:$T$13,4,0)*'各里加權風險人口'!G362/VLOOKUP($B$2:$B$457,'各區加權風險人口'!$C$2:$T$13,4,0)*5.5)</f>
        <v>0.2382727629</v>
      </c>
      <c r="G362" s="5">
        <f>if(VLOOKUP($B$2:$B$457,'各區加權風險人口'!$C$2:$T$13,5,0)=0,0,VLOOKUP($B$2:$B$457,'依個案研判日_台北市'!$C$2:$T$13,5,0)*'各里加權風險人口'!H362/VLOOKUP($B$2:$B$457,'各區加權風險人口'!$C$2:$T$13,5,0)*5.5)</f>
        <v>0.4765455258</v>
      </c>
      <c r="H362" s="5">
        <f>if(VLOOKUP($B$2:$B$457,'各區加權風險人口'!$C$2:$T$13,6,0)=0,0,VLOOKUP($B$2:$B$457,'依個案研判日_台北市'!$C$2:$T$13,6,0)*'各里加權風險人口'!I362/VLOOKUP($B$2:$B$457,'各區加權風險人口'!$C$2:$T$13,6,0)*5.5)</f>
        <v>0.1191363815</v>
      </c>
      <c r="I362" s="5">
        <f>if(VLOOKUP($B$2:$B$457,'各區加權風險人口'!$C$2:$T$13,7,0)=0,0,VLOOKUP($B$2:$B$457,'依個案研判日_台北市'!$C$2:$T$13,7,0)*'各里加權風險人口'!J362/VLOOKUP($B$2:$B$457,'各區加權風險人口'!$C$2:$T$13,7,0)*5.5)</f>
        <v>0.2382727629</v>
      </c>
      <c r="J362" s="5">
        <f>if(VLOOKUP($B$2:$B$457,'各區加權風險人口'!$C$2:$T$13,8,0)=0,0,VLOOKUP($B$2:$B$457,'依個案研判日_台北市'!$C$2:$T$13,8,0)*'各里加權風險人口'!K362/VLOOKUP($B$2:$B$457,'各區加權風險人口'!$C$2:$T$13,8,0)*5.5)</f>
        <v>0.3574091444</v>
      </c>
      <c r="K362" s="5">
        <f>if(VLOOKUP($B$2:$B$457,'各區加權風險人口'!$C$2:$T$13,9,0)=0,0,VLOOKUP($B$2:$B$457,'依個案研判日_台北市'!$C$2:$T$13,9,0)*'各里加權風險人口'!L362/VLOOKUP($B$2:$B$457,'各區加權風險人口'!$C$2:$T$13,9,0)*5.5)</f>
        <v>0.3574091444</v>
      </c>
      <c r="L362" s="5">
        <f>if(VLOOKUP($B$2:$B$457,'各區加權風險人口'!$C$2:$T$13,10,0)=0,0,VLOOKUP($B$2:$B$457,'依個案研判日_台北市'!$C$2:$T$13,10,0)*'各里加權風險人口'!M362/VLOOKUP($B$2:$B$457,'各區加權風險人口'!$C$2:$T$13,10,0)*5.5)</f>
        <v>1.191363815</v>
      </c>
      <c r="M362" s="5">
        <f>if(VLOOKUP($B$2:$B$457,'各區加權風險人口'!$C$2:$T$13,11,0)=0,0,VLOOKUP($B$2:$B$457,'依個案研判日_台北市'!$C$2:$T$13,11,0)*'各里加權風險人口'!N362/VLOOKUP($B$2:$B$457,'各區加權風險人口'!$C$2:$T$13,11,0)*5.5)</f>
        <v>0</v>
      </c>
      <c r="N362" s="5">
        <f>if(VLOOKUP($B$2:$B$457,'各區加權風險人口'!$C$2:$T$13,12,0)=0,0,VLOOKUP($B$2:$B$457,'依個案研判日_台北市'!$C$2:$T$13,12,0)*'各里加權風險人口'!O362/VLOOKUP($B$2:$B$457,'各區加權風險人口'!$C$2:$T$13,12,0)*5.5)</f>
        <v>0.2382727629</v>
      </c>
      <c r="O362" s="5">
        <f>if(VLOOKUP($B$2:$B$457,'各區加權風險人口'!$C$2:$T$13,13,0)=0,0,VLOOKUP($B$2:$B$457,'依個案研判日_台北市'!$C$2:$T$13,13,0)*'各里加權風險人口'!P362/VLOOKUP($B$2:$B$457,'各區加權風險人口'!$C$2:$T$13,13,0)*5.5)</f>
        <v>1.191363815</v>
      </c>
      <c r="P362" s="5">
        <f>if(VLOOKUP($B$2:$B$457,'各區加權風險人口'!$C$2:$T$13,14,0)=0,0,VLOOKUP($B$2:$B$457,'依個案研判日_台北市'!$C$2:$T$13,14,0)*'各里加權風險人口'!Q362/VLOOKUP($B$2:$B$457,'各區加權風險人口'!$C$2:$T$13,14,0)*5.5)</f>
        <v>0.8339546702</v>
      </c>
      <c r="Q362" s="5">
        <f>if(VLOOKUP($B$2:$B$457,'各區加權風險人口'!$C$2:$T$13,15,0)=0,0,VLOOKUP($B$2:$B$457,'依個案研判日_台北市'!$C$2:$T$13,15,0)*'各里加權風險人口'!R362/VLOOKUP($B$2:$B$457,'各區加權風險人口'!$C$2:$T$13,15,0)*5.5)</f>
        <v>0.9530910516</v>
      </c>
      <c r="R362" s="5">
        <f>if(VLOOKUP($B$2:$B$457,'各區加權風險人口'!$C$2:$T$13,16,0)=0,0,VLOOKUP($B$2:$B$457,'依個案研判日_台北市'!$C$2:$T$13,16,0)*'各里加權風險人口'!S362/VLOOKUP($B$2:$B$457,'各區加權風險人口'!$C$2:$T$13,16,0)*5.5)</f>
        <v>1.072227433</v>
      </c>
      <c r="S362" s="5">
        <f>if(VLOOKUP($B$2:$B$457,'各區加權風險人口'!$C$2:$T$13,17,0)=0,0,VLOOKUP($B$2:$B$457,'依個案研判日_台北市'!$C$2:$T$13,17,0)*'各里加權風險人口'!T362/VLOOKUP($B$2:$B$457,'各區加權風險人口'!$C$2:$T$13,17,0)*5.5)</f>
        <v>0.8339546702</v>
      </c>
      <c r="T362" s="5">
        <f>if(VLOOKUP($B$2:$B$457,'各區加權風險人口'!$C$2:$T$13,18,0)=0,0,VLOOKUP($B$2:$B$457,'依個案研判日_台北市'!$C$2:$T$13,18,0)*'各里加權風險人口'!U362/VLOOKUP($B$2:$B$457,'各區加權風險人口'!$C$2:$T$13,18,0)*5.5)</f>
        <v>0.9530910516</v>
      </c>
    </row>
    <row r="363">
      <c r="A363" s="3">
        <v>6.3000100039E10</v>
      </c>
      <c r="B363" s="4" t="s">
        <v>336</v>
      </c>
      <c r="C363" s="4" t="s">
        <v>374</v>
      </c>
      <c r="D363" s="5">
        <f>if(VLOOKUP($B$2:$B$457,'各區加權風險人口'!$C$2:$T$13,2,0)=0,0,VLOOKUP($B$2:$B$457,'依個案研判日_台北市'!$C$2:$T$13,2,0)*'各里加權風險人口'!E363/VLOOKUP($B$2:$B$457,'各區加權風險人口'!$C$2:$T$13,2,0)*5.5)</f>
        <v>0</v>
      </c>
      <c r="E363" s="5">
        <f>if(VLOOKUP($B$2:$B$457,'各區加權風險人口'!$C$2:$T$13,3,0)=0,0,VLOOKUP($B$2:$B$457,'依個案研判日_台北市'!$C$2:$T$13,3,0)*'各里加權風險人口'!F363/VLOOKUP($B$2:$B$457,'各區加權風險人口'!$C$2:$T$13,3,0)*5.5)</f>
        <v>0.1940082922</v>
      </c>
      <c r="F363" s="5">
        <f>if(VLOOKUP($B$2:$B$457,'各區加權風險人口'!$C$2:$T$13,4,0)=0,0,VLOOKUP($B$2:$B$457,'依個案研判日_台北市'!$C$2:$T$13,4,0)*'各里加權風險人口'!G363/VLOOKUP($B$2:$B$457,'各區加權風險人口'!$C$2:$T$13,4,0)*5.5)</f>
        <v>0.3880165845</v>
      </c>
      <c r="G363" s="5">
        <f>if(VLOOKUP($B$2:$B$457,'各區加權風險人口'!$C$2:$T$13,5,0)=0,0,VLOOKUP($B$2:$B$457,'依個案研判日_台北市'!$C$2:$T$13,5,0)*'各里加權風險人口'!H363/VLOOKUP($B$2:$B$457,'各區加權風險人口'!$C$2:$T$13,5,0)*5.5)</f>
        <v>0.7760331689</v>
      </c>
      <c r="H363" s="5">
        <f>if(VLOOKUP($B$2:$B$457,'各區加權風險人口'!$C$2:$T$13,6,0)=0,0,VLOOKUP($B$2:$B$457,'依個案研判日_台北市'!$C$2:$T$13,6,0)*'各里加權風險人口'!I363/VLOOKUP($B$2:$B$457,'各區加權風險人口'!$C$2:$T$13,6,0)*5.5)</f>
        <v>0.1940082922</v>
      </c>
      <c r="I363" s="5">
        <f>if(VLOOKUP($B$2:$B$457,'各區加權風險人口'!$C$2:$T$13,7,0)=0,0,VLOOKUP($B$2:$B$457,'依個案研判日_台北市'!$C$2:$T$13,7,0)*'各里加權風險人口'!J363/VLOOKUP($B$2:$B$457,'各區加權風險人口'!$C$2:$T$13,7,0)*5.5)</f>
        <v>0.3880165845</v>
      </c>
      <c r="J363" s="5">
        <f>if(VLOOKUP($B$2:$B$457,'各區加權風險人口'!$C$2:$T$13,8,0)=0,0,VLOOKUP($B$2:$B$457,'依個案研判日_台北市'!$C$2:$T$13,8,0)*'各里加權風險人口'!K363/VLOOKUP($B$2:$B$457,'各區加權風險人口'!$C$2:$T$13,8,0)*5.5)</f>
        <v>0.5820248767</v>
      </c>
      <c r="K363" s="5">
        <f>if(VLOOKUP($B$2:$B$457,'各區加權風險人口'!$C$2:$T$13,9,0)=0,0,VLOOKUP($B$2:$B$457,'依個案研判日_台北市'!$C$2:$T$13,9,0)*'各里加權風險人口'!L363/VLOOKUP($B$2:$B$457,'各區加權風險人口'!$C$2:$T$13,9,0)*5.5)</f>
        <v>0.5820248767</v>
      </c>
      <c r="L363" s="5">
        <f>if(VLOOKUP($B$2:$B$457,'各區加權風險人口'!$C$2:$T$13,10,0)=0,0,VLOOKUP($B$2:$B$457,'依個案研判日_台北市'!$C$2:$T$13,10,0)*'各里加權風險人口'!M363/VLOOKUP($B$2:$B$457,'各區加權風險人口'!$C$2:$T$13,10,0)*5.5)</f>
        <v>1.940082922</v>
      </c>
      <c r="M363" s="5">
        <f>if(VLOOKUP($B$2:$B$457,'各區加權風險人口'!$C$2:$T$13,11,0)=0,0,VLOOKUP($B$2:$B$457,'依個案研判日_台北市'!$C$2:$T$13,11,0)*'各里加權風險人口'!N363/VLOOKUP($B$2:$B$457,'各區加權風險人口'!$C$2:$T$13,11,0)*5.5)</f>
        <v>0</v>
      </c>
      <c r="N363" s="5">
        <f>if(VLOOKUP($B$2:$B$457,'各區加權風險人口'!$C$2:$T$13,12,0)=0,0,VLOOKUP($B$2:$B$457,'依個案研判日_台北市'!$C$2:$T$13,12,0)*'各里加權風險人口'!O363/VLOOKUP($B$2:$B$457,'各區加權風險人口'!$C$2:$T$13,12,0)*5.5)</f>
        <v>0.3880165845</v>
      </c>
      <c r="O363" s="5">
        <f>if(VLOOKUP($B$2:$B$457,'各區加權風險人口'!$C$2:$T$13,13,0)=0,0,VLOOKUP($B$2:$B$457,'依個案研判日_台北市'!$C$2:$T$13,13,0)*'各里加權風險人口'!P363/VLOOKUP($B$2:$B$457,'各區加權風險人口'!$C$2:$T$13,13,0)*5.5)</f>
        <v>1.940082922</v>
      </c>
      <c r="P363" s="5">
        <f>if(VLOOKUP($B$2:$B$457,'各區加權風險人口'!$C$2:$T$13,14,0)=0,0,VLOOKUP($B$2:$B$457,'依個案研判日_台北市'!$C$2:$T$13,14,0)*'各里加權風險人口'!Q363/VLOOKUP($B$2:$B$457,'各區加權風險人口'!$C$2:$T$13,14,0)*5.5)</f>
        <v>1.358058046</v>
      </c>
      <c r="Q363" s="5">
        <f>if(VLOOKUP($B$2:$B$457,'各區加權風險人口'!$C$2:$T$13,15,0)=0,0,VLOOKUP($B$2:$B$457,'依個案研判日_台北市'!$C$2:$T$13,15,0)*'各里加權風險人口'!R363/VLOOKUP($B$2:$B$457,'各區加權風險人口'!$C$2:$T$13,15,0)*5.5)</f>
        <v>1.552066338</v>
      </c>
      <c r="R363" s="5">
        <f>if(VLOOKUP($B$2:$B$457,'各區加權風險人口'!$C$2:$T$13,16,0)=0,0,VLOOKUP($B$2:$B$457,'依個案研判日_台北市'!$C$2:$T$13,16,0)*'各里加權風險人口'!S363/VLOOKUP($B$2:$B$457,'各區加權風險人口'!$C$2:$T$13,16,0)*5.5)</f>
        <v>1.74607463</v>
      </c>
      <c r="S363" s="5">
        <f>if(VLOOKUP($B$2:$B$457,'各區加權風險人口'!$C$2:$T$13,17,0)=0,0,VLOOKUP($B$2:$B$457,'依個案研判日_台北市'!$C$2:$T$13,17,0)*'各里加權風險人口'!T363/VLOOKUP($B$2:$B$457,'各區加權風險人口'!$C$2:$T$13,17,0)*5.5)</f>
        <v>1.358058046</v>
      </c>
      <c r="T363" s="5">
        <f>if(VLOOKUP($B$2:$B$457,'各區加權風險人口'!$C$2:$T$13,18,0)=0,0,VLOOKUP($B$2:$B$457,'依個案研判日_台北市'!$C$2:$T$13,18,0)*'各里加權風險人口'!U363/VLOOKUP($B$2:$B$457,'各區加權風險人口'!$C$2:$T$13,18,0)*5.5)</f>
        <v>1.552066338</v>
      </c>
    </row>
    <row r="364">
      <c r="A364" s="3">
        <v>6.300010004E10</v>
      </c>
      <c r="B364" s="4" t="s">
        <v>336</v>
      </c>
      <c r="C364" s="4" t="s">
        <v>375</v>
      </c>
      <c r="D364" s="5">
        <f>if(VLOOKUP($B$2:$B$457,'各區加權風險人口'!$C$2:$T$13,2,0)=0,0,VLOOKUP($B$2:$B$457,'依個案研判日_台北市'!$C$2:$T$13,2,0)*'各里加權風險人口'!E364/VLOOKUP($B$2:$B$457,'各區加權風險人口'!$C$2:$T$13,2,0)*5.5)</f>
        <v>0</v>
      </c>
      <c r="E364" s="5">
        <f>if(VLOOKUP($B$2:$B$457,'各區加權風險人口'!$C$2:$T$13,3,0)=0,0,VLOOKUP($B$2:$B$457,'依個案研判日_台北市'!$C$2:$T$13,3,0)*'各里加權風險人口'!F364/VLOOKUP($B$2:$B$457,'各區加權風險人口'!$C$2:$T$13,3,0)*5.5)</f>
        <v>0.1124112794</v>
      </c>
      <c r="F364" s="5">
        <f>if(VLOOKUP($B$2:$B$457,'各區加權風險人口'!$C$2:$T$13,4,0)=0,0,VLOOKUP($B$2:$B$457,'依個案研判日_台北市'!$C$2:$T$13,4,0)*'各里加權風險人口'!G364/VLOOKUP($B$2:$B$457,'各區加權風險人口'!$C$2:$T$13,4,0)*5.5)</f>
        <v>0.2248225589</v>
      </c>
      <c r="G364" s="5">
        <f>if(VLOOKUP($B$2:$B$457,'各區加權風險人口'!$C$2:$T$13,5,0)=0,0,VLOOKUP($B$2:$B$457,'依個案研判日_台北市'!$C$2:$T$13,5,0)*'各里加權風險人口'!H364/VLOOKUP($B$2:$B$457,'各區加權風險人口'!$C$2:$T$13,5,0)*5.5)</f>
        <v>0.4496451177</v>
      </c>
      <c r="H364" s="5">
        <f>if(VLOOKUP($B$2:$B$457,'各區加權風險人口'!$C$2:$T$13,6,0)=0,0,VLOOKUP($B$2:$B$457,'依個案研判日_台北市'!$C$2:$T$13,6,0)*'各里加權風險人口'!I364/VLOOKUP($B$2:$B$457,'各區加權風險人口'!$C$2:$T$13,6,0)*5.5)</f>
        <v>0.1124112794</v>
      </c>
      <c r="I364" s="5">
        <f>if(VLOOKUP($B$2:$B$457,'各區加權風險人口'!$C$2:$T$13,7,0)=0,0,VLOOKUP($B$2:$B$457,'依個案研判日_台北市'!$C$2:$T$13,7,0)*'各里加權風險人口'!J364/VLOOKUP($B$2:$B$457,'各區加權風險人口'!$C$2:$T$13,7,0)*5.5)</f>
        <v>0.2248225589</v>
      </c>
      <c r="J364" s="5">
        <f>if(VLOOKUP($B$2:$B$457,'各區加權風險人口'!$C$2:$T$13,8,0)=0,0,VLOOKUP($B$2:$B$457,'依個案研判日_台北市'!$C$2:$T$13,8,0)*'各里加權風險人口'!K364/VLOOKUP($B$2:$B$457,'各區加權風險人口'!$C$2:$T$13,8,0)*5.5)</f>
        <v>0.3372338383</v>
      </c>
      <c r="K364" s="5">
        <f>if(VLOOKUP($B$2:$B$457,'各區加權風險人口'!$C$2:$T$13,9,0)=0,0,VLOOKUP($B$2:$B$457,'依個案研判日_台北市'!$C$2:$T$13,9,0)*'各里加權風險人口'!L364/VLOOKUP($B$2:$B$457,'各區加權風險人口'!$C$2:$T$13,9,0)*5.5)</f>
        <v>0.3372338383</v>
      </c>
      <c r="L364" s="5">
        <f>if(VLOOKUP($B$2:$B$457,'各區加權風險人口'!$C$2:$T$13,10,0)=0,0,VLOOKUP($B$2:$B$457,'依個案研判日_台北市'!$C$2:$T$13,10,0)*'各里加權風險人口'!M364/VLOOKUP($B$2:$B$457,'各區加權風險人口'!$C$2:$T$13,10,0)*5.5)</f>
        <v>1.124112794</v>
      </c>
      <c r="M364" s="5">
        <f>if(VLOOKUP($B$2:$B$457,'各區加權風險人口'!$C$2:$T$13,11,0)=0,0,VLOOKUP($B$2:$B$457,'依個案研判日_台北市'!$C$2:$T$13,11,0)*'各里加權風險人口'!N364/VLOOKUP($B$2:$B$457,'各區加權風險人口'!$C$2:$T$13,11,0)*5.5)</f>
        <v>0</v>
      </c>
      <c r="N364" s="5">
        <f>if(VLOOKUP($B$2:$B$457,'各區加權風險人口'!$C$2:$T$13,12,0)=0,0,VLOOKUP($B$2:$B$457,'依個案研判日_台北市'!$C$2:$T$13,12,0)*'各里加權風險人口'!O364/VLOOKUP($B$2:$B$457,'各區加權風險人口'!$C$2:$T$13,12,0)*5.5)</f>
        <v>0.2248225589</v>
      </c>
      <c r="O364" s="5">
        <f>if(VLOOKUP($B$2:$B$457,'各區加權風險人口'!$C$2:$T$13,13,0)=0,0,VLOOKUP($B$2:$B$457,'依個案研判日_台北市'!$C$2:$T$13,13,0)*'各里加權風險人口'!P364/VLOOKUP($B$2:$B$457,'各區加權風險人口'!$C$2:$T$13,13,0)*5.5)</f>
        <v>1.124112794</v>
      </c>
      <c r="P364" s="5">
        <f>if(VLOOKUP($B$2:$B$457,'各區加權風險人口'!$C$2:$T$13,14,0)=0,0,VLOOKUP($B$2:$B$457,'依個案研判日_台北市'!$C$2:$T$13,14,0)*'各里加權風險人口'!Q364/VLOOKUP($B$2:$B$457,'各區加權風險人口'!$C$2:$T$13,14,0)*5.5)</f>
        <v>0.786878956</v>
      </c>
      <c r="Q364" s="5">
        <f>if(VLOOKUP($B$2:$B$457,'各區加權風險人口'!$C$2:$T$13,15,0)=0,0,VLOOKUP($B$2:$B$457,'依個案研判日_台北市'!$C$2:$T$13,15,0)*'各里加權風險人口'!R364/VLOOKUP($B$2:$B$457,'各區加權風險人口'!$C$2:$T$13,15,0)*5.5)</f>
        <v>0.8992902355</v>
      </c>
      <c r="R364" s="5">
        <f>if(VLOOKUP($B$2:$B$457,'各區加權風險人口'!$C$2:$T$13,16,0)=0,0,VLOOKUP($B$2:$B$457,'依個案研判日_台北市'!$C$2:$T$13,16,0)*'各里加權風險人口'!S364/VLOOKUP($B$2:$B$457,'各區加權風險人口'!$C$2:$T$13,16,0)*5.5)</f>
        <v>1.011701515</v>
      </c>
      <c r="S364" s="5">
        <f>if(VLOOKUP($B$2:$B$457,'各區加權風險人口'!$C$2:$T$13,17,0)=0,0,VLOOKUP($B$2:$B$457,'依個案研判日_台北市'!$C$2:$T$13,17,0)*'各里加權風險人口'!T364/VLOOKUP($B$2:$B$457,'各區加權風險人口'!$C$2:$T$13,17,0)*5.5)</f>
        <v>0.786878956</v>
      </c>
      <c r="T364" s="5">
        <f>if(VLOOKUP($B$2:$B$457,'各區加權風險人口'!$C$2:$T$13,18,0)=0,0,VLOOKUP($B$2:$B$457,'依個案研判日_台北市'!$C$2:$T$13,18,0)*'各里加權風險人口'!U364/VLOOKUP($B$2:$B$457,'各區加權風險人口'!$C$2:$T$13,18,0)*5.5)</f>
        <v>0.8992902355</v>
      </c>
    </row>
    <row r="365">
      <c r="A365" s="3">
        <v>6.3000110001E10</v>
      </c>
      <c r="B365" s="4" t="s">
        <v>376</v>
      </c>
      <c r="C365" s="4" t="s">
        <v>377</v>
      </c>
      <c r="D365" s="5">
        <f>if(VLOOKUP($B$2:$B$457,'各區加權風險人口'!$C$2:$T$13,2,0)=0,0,VLOOKUP($B$2:$B$457,'依個案研判日_台北市'!$C$2:$T$13,2,0)*'各里加權風險人口'!E365/VLOOKUP($B$2:$B$457,'各區加權風險人口'!$C$2:$T$13,2,0)*5.5)</f>
        <v>0</v>
      </c>
      <c r="E365" s="5">
        <f>if(VLOOKUP($B$2:$B$457,'各區加權風險人口'!$C$2:$T$13,3,0)=0,0,VLOOKUP($B$2:$B$457,'依個案研判日_台北市'!$C$2:$T$13,3,0)*'各里加權風險人口'!F365/VLOOKUP($B$2:$B$457,'各區加權風險人口'!$C$2:$T$13,3,0)*5.5)</f>
        <v>0</v>
      </c>
      <c r="F365" s="5">
        <f>if(VLOOKUP($B$2:$B$457,'各區加權風險人口'!$C$2:$T$13,4,0)=0,0,VLOOKUP($B$2:$B$457,'依個案研判日_台北市'!$C$2:$T$13,4,0)*'各里加權風險人口'!G365/VLOOKUP($B$2:$B$457,'各區加權風險人口'!$C$2:$T$13,4,0)*5.5)</f>
        <v>0.1520376812</v>
      </c>
      <c r="G365" s="5">
        <f>if(VLOOKUP($B$2:$B$457,'各區加權風險人口'!$C$2:$T$13,5,0)=0,0,VLOOKUP($B$2:$B$457,'依個案研判日_台北市'!$C$2:$T$13,5,0)*'各里加權風險人口'!H365/VLOOKUP($B$2:$B$457,'各區加權風險人口'!$C$2:$T$13,5,0)*5.5)</f>
        <v>0</v>
      </c>
      <c r="H365" s="5">
        <f>if(VLOOKUP($B$2:$B$457,'各區加權風險人口'!$C$2:$T$13,6,0)=0,0,VLOOKUP($B$2:$B$457,'依個案研判日_台北市'!$C$2:$T$13,6,0)*'各里加權風險人口'!I365/VLOOKUP($B$2:$B$457,'各區加權風險人口'!$C$2:$T$13,6,0)*5.5)</f>
        <v>0.07601884062</v>
      </c>
      <c r="I365" s="5">
        <f>if(VLOOKUP($B$2:$B$457,'各區加權風險人口'!$C$2:$T$13,7,0)=0,0,VLOOKUP($B$2:$B$457,'依個案研判日_台北市'!$C$2:$T$13,7,0)*'各里加權風險人口'!J365/VLOOKUP($B$2:$B$457,'各區加權風險人口'!$C$2:$T$13,7,0)*5.5)</f>
        <v>0.7601884062</v>
      </c>
      <c r="J365" s="5">
        <f>if(VLOOKUP($B$2:$B$457,'各區加權風險人口'!$C$2:$T$13,8,0)=0,0,VLOOKUP($B$2:$B$457,'依個案研判日_台北市'!$C$2:$T$13,8,0)*'各里加權風險人口'!K365/VLOOKUP($B$2:$B$457,'各區加權風險人口'!$C$2:$T$13,8,0)*5.5)</f>
        <v>0.1520376812</v>
      </c>
      <c r="K365" s="5">
        <f>if(VLOOKUP($B$2:$B$457,'各區加權風險人口'!$C$2:$T$13,9,0)=0,0,VLOOKUP($B$2:$B$457,'依個案研判日_台北市'!$C$2:$T$13,9,0)*'各里加權風險人口'!L365/VLOOKUP($B$2:$B$457,'各區加權風險人口'!$C$2:$T$13,9,0)*5.5)</f>
        <v>0.4561130437</v>
      </c>
      <c r="L365" s="5">
        <f>if(VLOOKUP($B$2:$B$457,'各區加權風險人口'!$C$2:$T$13,10,0)=0,0,VLOOKUP($B$2:$B$457,'依個案研判日_台北市'!$C$2:$T$13,10,0)*'各里加權風險人口'!M365/VLOOKUP($B$2:$B$457,'各區加權風險人口'!$C$2:$T$13,10,0)*5.5)</f>
        <v>0.9882449281</v>
      </c>
      <c r="M365" s="5">
        <f>if(VLOOKUP($B$2:$B$457,'各區加權風險人口'!$C$2:$T$13,11,0)=0,0,VLOOKUP($B$2:$B$457,'依個案研判日_台北市'!$C$2:$T$13,11,0)*'各里加權風險人口'!N365/VLOOKUP($B$2:$B$457,'各區加權風險人口'!$C$2:$T$13,11,0)*5.5)</f>
        <v>0.3040753625</v>
      </c>
      <c r="N365" s="5">
        <f>if(VLOOKUP($B$2:$B$457,'各區加權風險人口'!$C$2:$T$13,12,0)=0,0,VLOOKUP($B$2:$B$457,'依個案研判日_台北市'!$C$2:$T$13,12,0)*'各里加權風險人口'!O365/VLOOKUP($B$2:$B$457,'各區加權風險人口'!$C$2:$T$13,12,0)*5.5)</f>
        <v>1.21630145</v>
      </c>
      <c r="O365" s="5">
        <f>if(VLOOKUP($B$2:$B$457,'各區加權風險人口'!$C$2:$T$13,13,0)=0,0,VLOOKUP($B$2:$B$457,'依個案研判日_台北市'!$C$2:$T$13,13,0)*'各里加權風險人口'!P365/VLOOKUP($B$2:$B$457,'各區加權風險人口'!$C$2:$T$13,13,0)*5.5)</f>
        <v>0.4561130437</v>
      </c>
      <c r="P365" s="5">
        <f>if(VLOOKUP($B$2:$B$457,'各區加權風險人口'!$C$2:$T$13,14,0)=0,0,VLOOKUP($B$2:$B$457,'依個案研判日_台北市'!$C$2:$T$13,14,0)*'各里加權風險人口'!Q365/VLOOKUP($B$2:$B$457,'各區加權風險人口'!$C$2:$T$13,14,0)*5.5)</f>
        <v>1.900471016</v>
      </c>
      <c r="Q365" s="5">
        <f>if(VLOOKUP($B$2:$B$457,'各區加權風險人口'!$C$2:$T$13,15,0)=0,0,VLOOKUP($B$2:$B$457,'依個案研判日_台北市'!$C$2:$T$13,15,0)*'各里加權風險人口'!R365/VLOOKUP($B$2:$B$457,'各區加權風險人口'!$C$2:$T$13,15,0)*5.5)</f>
        <v>0.6841695656</v>
      </c>
      <c r="R365" s="5">
        <f>if(VLOOKUP($B$2:$B$457,'各區加權風險人口'!$C$2:$T$13,16,0)=0,0,VLOOKUP($B$2:$B$457,'依個案研判日_台北市'!$C$2:$T$13,16,0)*'各里加權風險人口'!S365/VLOOKUP($B$2:$B$457,'各區加權風險人口'!$C$2:$T$13,16,0)*5.5)</f>
        <v>0.6841695656</v>
      </c>
      <c r="S365" s="5">
        <f>if(VLOOKUP($B$2:$B$457,'各區加權風險人口'!$C$2:$T$13,17,0)=0,0,VLOOKUP($B$2:$B$457,'依個案研判日_台北市'!$C$2:$T$13,17,0)*'各里加權風險人口'!T365/VLOOKUP($B$2:$B$457,'各區加權風險人口'!$C$2:$T$13,17,0)*5.5)</f>
        <v>0.6841695656</v>
      </c>
      <c r="T365" s="5">
        <f>if(VLOOKUP($B$2:$B$457,'各區加權風險人口'!$C$2:$T$13,18,0)=0,0,VLOOKUP($B$2:$B$457,'依個案研判日_台北市'!$C$2:$T$13,18,0)*'各里加權風險人口'!U365/VLOOKUP($B$2:$B$457,'各區加權風險人口'!$C$2:$T$13,18,0)*5.5)</f>
        <v>0.7601884062</v>
      </c>
    </row>
    <row r="366">
      <c r="A366" s="3">
        <v>6.3000110002E10</v>
      </c>
      <c r="B366" s="4" t="s">
        <v>376</v>
      </c>
      <c r="C366" s="4" t="s">
        <v>378</v>
      </c>
      <c r="D366" s="5">
        <f>if(VLOOKUP($B$2:$B$457,'各區加權風險人口'!$C$2:$T$13,2,0)=0,0,VLOOKUP($B$2:$B$457,'依個案研判日_台北市'!$C$2:$T$13,2,0)*'各里加權風險人口'!E366/VLOOKUP($B$2:$B$457,'各區加權風險人口'!$C$2:$T$13,2,0)*5.5)</f>
        <v>0</v>
      </c>
      <c r="E366" s="5">
        <f>if(VLOOKUP($B$2:$B$457,'各區加權風險人口'!$C$2:$T$13,3,0)=0,0,VLOOKUP($B$2:$B$457,'依個案研判日_台北市'!$C$2:$T$13,3,0)*'各里加權風險人口'!F366/VLOOKUP($B$2:$B$457,'各區加權風險人口'!$C$2:$T$13,3,0)*5.5)</f>
        <v>0</v>
      </c>
      <c r="F366" s="5">
        <f>if(VLOOKUP($B$2:$B$457,'各區加權風險人口'!$C$2:$T$13,4,0)=0,0,VLOOKUP($B$2:$B$457,'依個案研判日_台北市'!$C$2:$T$13,4,0)*'各里加權風險人口'!G366/VLOOKUP($B$2:$B$457,'各區加權風險人口'!$C$2:$T$13,4,0)*5.5)</f>
        <v>0.1233020934</v>
      </c>
      <c r="G366" s="5">
        <f>if(VLOOKUP($B$2:$B$457,'各區加權風險人口'!$C$2:$T$13,5,0)=0,0,VLOOKUP($B$2:$B$457,'依個案研判日_台北市'!$C$2:$T$13,5,0)*'各里加權風險人口'!H366/VLOOKUP($B$2:$B$457,'各區加權風險人口'!$C$2:$T$13,5,0)*5.5)</f>
        <v>0</v>
      </c>
      <c r="H366" s="5">
        <f>if(VLOOKUP($B$2:$B$457,'各區加權風險人口'!$C$2:$T$13,6,0)=0,0,VLOOKUP($B$2:$B$457,'依個案研判日_台北市'!$C$2:$T$13,6,0)*'各里加權風險人口'!I366/VLOOKUP($B$2:$B$457,'各區加權風險人口'!$C$2:$T$13,6,0)*5.5)</f>
        <v>0.06165104668</v>
      </c>
      <c r="I366" s="5">
        <f>if(VLOOKUP($B$2:$B$457,'各區加權風險人口'!$C$2:$T$13,7,0)=0,0,VLOOKUP($B$2:$B$457,'依個案研判日_台北市'!$C$2:$T$13,7,0)*'各里加權風險人口'!J366/VLOOKUP($B$2:$B$457,'各區加權風險人口'!$C$2:$T$13,7,0)*5.5)</f>
        <v>0.6165104668</v>
      </c>
      <c r="J366" s="5">
        <f>if(VLOOKUP($B$2:$B$457,'各區加權風險人口'!$C$2:$T$13,8,0)=0,0,VLOOKUP($B$2:$B$457,'依個案研判日_台北市'!$C$2:$T$13,8,0)*'各里加權風險人口'!K366/VLOOKUP($B$2:$B$457,'各區加權風險人口'!$C$2:$T$13,8,0)*5.5)</f>
        <v>0.1233020934</v>
      </c>
      <c r="K366" s="5">
        <f>if(VLOOKUP($B$2:$B$457,'各區加權風險人口'!$C$2:$T$13,9,0)=0,0,VLOOKUP($B$2:$B$457,'依個案研判日_台北市'!$C$2:$T$13,9,0)*'各里加權風險人口'!L366/VLOOKUP($B$2:$B$457,'各區加權風險人口'!$C$2:$T$13,9,0)*5.5)</f>
        <v>0.3699062801</v>
      </c>
      <c r="L366" s="5">
        <f>if(VLOOKUP($B$2:$B$457,'各區加權風險人口'!$C$2:$T$13,10,0)=0,0,VLOOKUP($B$2:$B$457,'依個案研判日_台北市'!$C$2:$T$13,10,0)*'各里加權風險人口'!M366/VLOOKUP($B$2:$B$457,'各區加權風險人口'!$C$2:$T$13,10,0)*5.5)</f>
        <v>0.8014636068</v>
      </c>
      <c r="M366" s="5">
        <f>if(VLOOKUP($B$2:$B$457,'各區加權風險人口'!$C$2:$T$13,11,0)=0,0,VLOOKUP($B$2:$B$457,'依個案研判日_台北市'!$C$2:$T$13,11,0)*'各里加權風險人口'!N366/VLOOKUP($B$2:$B$457,'各區加權風險人口'!$C$2:$T$13,11,0)*5.5)</f>
        <v>0.2466041867</v>
      </c>
      <c r="N366" s="5">
        <f>if(VLOOKUP($B$2:$B$457,'各區加權風險人口'!$C$2:$T$13,12,0)=0,0,VLOOKUP($B$2:$B$457,'依個案研判日_台北市'!$C$2:$T$13,12,0)*'各里加權風險人口'!O366/VLOOKUP($B$2:$B$457,'各區加權風險人口'!$C$2:$T$13,12,0)*5.5)</f>
        <v>0.9864167469</v>
      </c>
      <c r="O366" s="5">
        <f>if(VLOOKUP($B$2:$B$457,'各區加權風險人口'!$C$2:$T$13,13,0)=0,0,VLOOKUP($B$2:$B$457,'依個案研判日_台北市'!$C$2:$T$13,13,0)*'各里加權風險人口'!P366/VLOOKUP($B$2:$B$457,'各區加權風險人口'!$C$2:$T$13,13,0)*5.5)</f>
        <v>0.3699062801</v>
      </c>
      <c r="P366" s="5">
        <f>if(VLOOKUP($B$2:$B$457,'各區加權風險人口'!$C$2:$T$13,14,0)=0,0,VLOOKUP($B$2:$B$457,'依個案研判日_台北市'!$C$2:$T$13,14,0)*'各里加權風險人口'!Q366/VLOOKUP($B$2:$B$457,'各區加權風險人口'!$C$2:$T$13,14,0)*5.5)</f>
        <v>1.541276167</v>
      </c>
      <c r="Q366" s="5">
        <f>if(VLOOKUP($B$2:$B$457,'各區加權風險人口'!$C$2:$T$13,15,0)=0,0,VLOOKUP($B$2:$B$457,'依個案研判日_台北市'!$C$2:$T$13,15,0)*'各里加權風險人口'!R366/VLOOKUP($B$2:$B$457,'各區加權風險人口'!$C$2:$T$13,15,0)*5.5)</f>
        <v>0.5548594201</v>
      </c>
      <c r="R366" s="5">
        <f>if(VLOOKUP($B$2:$B$457,'各區加權風險人口'!$C$2:$T$13,16,0)=0,0,VLOOKUP($B$2:$B$457,'依個案研判日_台北市'!$C$2:$T$13,16,0)*'各里加權風險人口'!S366/VLOOKUP($B$2:$B$457,'各區加權風險人口'!$C$2:$T$13,16,0)*5.5)</f>
        <v>0.5548594201</v>
      </c>
      <c r="S366" s="5">
        <f>if(VLOOKUP($B$2:$B$457,'各區加權風險人口'!$C$2:$T$13,17,0)=0,0,VLOOKUP($B$2:$B$457,'依個案研判日_台北市'!$C$2:$T$13,17,0)*'各里加權風險人口'!T366/VLOOKUP($B$2:$B$457,'各區加權風險人口'!$C$2:$T$13,17,0)*5.5)</f>
        <v>0.5548594201</v>
      </c>
      <c r="T366" s="5">
        <f>if(VLOOKUP($B$2:$B$457,'各區加權風險人口'!$C$2:$T$13,18,0)=0,0,VLOOKUP($B$2:$B$457,'依個案研判日_台北市'!$C$2:$T$13,18,0)*'各里加權風險人口'!U366/VLOOKUP($B$2:$B$457,'各區加權風險人口'!$C$2:$T$13,18,0)*5.5)</f>
        <v>0.6165104668</v>
      </c>
    </row>
    <row r="367">
      <c r="A367" s="3">
        <v>6.3000110003E10</v>
      </c>
      <c r="B367" s="4" t="s">
        <v>376</v>
      </c>
      <c r="C367" s="4" t="s">
        <v>379</v>
      </c>
      <c r="D367" s="5">
        <f>if(VLOOKUP($B$2:$B$457,'各區加權風險人口'!$C$2:$T$13,2,0)=0,0,VLOOKUP($B$2:$B$457,'依個案研判日_台北市'!$C$2:$T$13,2,0)*'各里加權風險人口'!E367/VLOOKUP($B$2:$B$457,'各區加權風險人口'!$C$2:$T$13,2,0)*5.5)</f>
        <v>0</v>
      </c>
      <c r="E367" s="5">
        <f>if(VLOOKUP($B$2:$B$457,'各區加權風險人口'!$C$2:$T$13,3,0)=0,0,VLOOKUP($B$2:$B$457,'依個案研判日_台北市'!$C$2:$T$13,3,0)*'各里加權風險人口'!F367/VLOOKUP($B$2:$B$457,'各區加權風險人口'!$C$2:$T$13,3,0)*5.5)</f>
        <v>0</v>
      </c>
      <c r="F367" s="5">
        <f>if(VLOOKUP($B$2:$B$457,'各區加權風險人口'!$C$2:$T$13,4,0)=0,0,VLOOKUP($B$2:$B$457,'依個案研判日_台北市'!$C$2:$T$13,4,0)*'各里加權風險人口'!G367/VLOOKUP($B$2:$B$457,'各區加權風險人口'!$C$2:$T$13,4,0)*5.5)</f>
        <v>0.1096054108</v>
      </c>
      <c r="G367" s="5">
        <f>if(VLOOKUP($B$2:$B$457,'各區加權風險人口'!$C$2:$T$13,5,0)=0,0,VLOOKUP($B$2:$B$457,'依個案研判日_台北市'!$C$2:$T$13,5,0)*'各里加權風險人口'!H367/VLOOKUP($B$2:$B$457,'各區加權風險人口'!$C$2:$T$13,5,0)*5.5)</f>
        <v>0</v>
      </c>
      <c r="H367" s="5">
        <f>if(VLOOKUP($B$2:$B$457,'各區加權風險人口'!$C$2:$T$13,6,0)=0,0,VLOOKUP($B$2:$B$457,'依個案研判日_台北市'!$C$2:$T$13,6,0)*'各里加權風險人口'!I367/VLOOKUP($B$2:$B$457,'各區加權風險人口'!$C$2:$T$13,6,0)*5.5)</f>
        <v>0.05480270539</v>
      </c>
      <c r="I367" s="5">
        <f>if(VLOOKUP($B$2:$B$457,'各區加權風險人口'!$C$2:$T$13,7,0)=0,0,VLOOKUP($B$2:$B$457,'依個案研判日_台北市'!$C$2:$T$13,7,0)*'各里加權風險人口'!J367/VLOOKUP($B$2:$B$457,'各區加權風險人口'!$C$2:$T$13,7,0)*5.5)</f>
        <v>0.5480270539</v>
      </c>
      <c r="J367" s="5">
        <f>if(VLOOKUP($B$2:$B$457,'各區加權風險人口'!$C$2:$T$13,8,0)=0,0,VLOOKUP($B$2:$B$457,'依個案研判日_台北市'!$C$2:$T$13,8,0)*'各里加權風險人口'!K367/VLOOKUP($B$2:$B$457,'各區加權風險人口'!$C$2:$T$13,8,0)*5.5)</f>
        <v>0.1096054108</v>
      </c>
      <c r="K367" s="5">
        <f>if(VLOOKUP($B$2:$B$457,'各區加權風險人口'!$C$2:$T$13,9,0)=0,0,VLOOKUP($B$2:$B$457,'依個案研判日_台北市'!$C$2:$T$13,9,0)*'各里加權風險人口'!L367/VLOOKUP($B$2:$B$457,'各區加權風險人口'!$C$2:$T$13,9,0)*5.5)</f>
        <v>0.3288162324</v>
      </c>
      <c r="L367" s="5">
        <f>if(VLOOKUP($B$2:$B$457,'各區加權風險人口'!$C$2:$T$13,10,0)=0,0,VLOOKUP($B$2:$B$457,'依個案研判日_台北市'!$C$2:$T$13,10,0)*'各里加權風險人口'!M367/VLOOKUP($B$2:$B$457,'各區加權風險人口'!$C$2:$T$13,10,0)*5.5)</f>
        <v>0.7124351701</v>
      </c>
      <c r="M367" s="5">
        <f>if(VLOOKUP($B$2:$B$457,'各區加權風險人口'!$C$2:$T$13,11,0)=0,0,VLOOKUP($B$2:$B$457,'依個案研判日_台北市'!$C$2:$T$13,11,0)*'各里加權風險人口'!N367/VLOOKUP($B$2:$B$457,'各區加權風險人口'!$C$2:$T$13,11,0)*5.5)</f>
        <v>0.2192108216</v>
      </c>
      <c r="N367" s="5">
        <f>if(VLOOKUP($B$2:$B$457,'各區加權風險人口'!$C$2:$T$13,12,0)=0,0,VLOOKUP($B$2:$B$457,'依個案研判日_台北市'!$C$2:$T$13,12,0)*'各里加權風險人口'!O367/VLOOKUP($B$2:$B$457,'各區加權風險人口'!$C$2:$T$13,12,0)*5.5)</f>
        <v>0.8768432863</v>
      </c>
      <c r="O367" s="5">
        <f>if(VLOOKUP($B$2:$B$457,'各區加權風險人口'!$C$2:$T$13,13,0)=0,0,VLOOKUP($B$2:$B$457,'依個案研判日_台北市'!$C$2:$T$13,13,0)*'各里加權風險人口'!P367/VLOOKUP($B$2:$B$457,'各區加權風險人口'!$C$2:$T$13,13,0)*5.5)</f>
        <v>0.3288162324</v>
      </c>
      <c r="P367" s="5">
        <f>if(VLOOKUP($B$2:$B$457,'各區加權風險人口'!$C$2:$T$13,14,0)=0,0,VLOOKUP($B$2:$B$457,'依個案研判日_台北市'!$C$2:$T$13,14,0)*'各里加權風險人口'!Q367/VLOOKUP($B$2:$B$457,'各區加權風險人口'!$C$2:$T$13,14,0)*5.5)</f>
        <v>1.370067635</v>
      </c>
      <c r="Q367" s="5">
        <f>if(VLOOKUP($B$2:$B$457,'各區加權風險人口'!$C$2:$T$13,15,0)=0,0,VLOOKUP($B$2:$B$457,'依個案研判日_台北市'!$C$2:$T$13,15,0)*'各里加權風險人口'!R367/VLOOKUP($B$2:$B$457,'各區加權風險人口'!$C$2:$T$13,15,0)*5.5)</f>
        <v>0.4932243485</v>
      </c>
      <c r="R367" s="5">
        <f>if(VLOOKUP($B$2:$B$457,'各區加權風險人口'!$C$2:$T$13,16,0)=0,0,VLOOKUP($B$2:$B$457,'依個案研判日_台北市'!$C$2:$T$13,16,0)*'各里加權風險人口'!S367/VLOOKUP($B$2:$B$457,'各區加權風險人口'!$C$2:$T$13,16,0)*5.5)</f>
        <v>0.4932243485</v>
      </c>
      <c r="S367" s="5">
        <f>if(VLOOKUP($B$2:$B$457,'各區加權風險人口'!$C$2:$T$13,17,0)=0,0,VLOOKUP($B$2:$B$457,'依個案研判日_台北市'!$C$2:$T$13,17,0)*'各里加權風險人口'!T367/VLOOKUP($B$2:$B$457,'各區加權風險人口'!$C$2:$T$13,17,0)*5.5)</f>
        <v>0.4932243485</v>
      </c>
      <c r="T367" s="5">
        <f>if(VLOOKUP($B$2:$B$457,'各區加權風險人口'!$C$2:$T$13,18,0)=0,0,VLOOKUP($B$2:$B$457,'依個案研判日_台北市'!$C$2:$T$13,18,0)*'各里加權風險人口'!U367/VLOOKUP($B$2:$B$457,'各區加權風險人口'!$C$2:$T$13,18,0)*5.5)</f>
        <v>0.5480270539</v>
      </c>
    </row>
    <row r="368">
      <c r="A368" s="3">
        <v>6.3000110004E10</v>
      </c>
      <c r="B368" s="4" t="s">
        <v>376</v>
      </c>
      <c r="C368" s="4" t="s">
        <v>380</v>
      </c>
      <c r="D368" s="5">
        <f>if(VLOOKUP($B$2:$B$457,'各區加權風險人口'!$C$2:$T$13,2,0)=0,0,VLOOKUP($B$2:$B$457,'依個案研判日_台北市'!$C$2:$T$13,2,0)*'各里加權風險人口'!E368/VLOOKUP($B$2:$B$457,'各區加權風險人口'!$C$2:$T$13,2,0)*5.5)</f>
        <v>0</v>
      </c>
      <c r="E368" s="5">
        <f>if(VLOOKUP($B$2:$B$457,'各區加權風險人口'!$C$2:$T$13,3,0)=0,0,VLOOKUP($B$2:$B$457,'依個案研判日_台北市'!$C$2:$T$13,3,0)*'各里加權風險人口'!F368/VLOOKUP($B$2:$B$457,'各區加權風險人口'!$C$2:$T$13,3,0)*5.5)</f>
        <v>0</v>
      </c>
      <c r="F368" s="5">
        <f>if(VLOOKUP($B$2:$B$457,'各區加權風險人口'!$C$2:$T$13,4,0)=0,0,VLOOKUP($B$2:$B$457,'依個案研判日_台北市'!$C$2:$T$13,4,0)*'各里加權風險人口'!G368/VLOOKUP($B$2:$B$457,'各區加權風險人口'!$C$2:$T$13,4,0)*5.5)</f>
        <v>0.2246793762</v>
      </c>
      <c r="G368" s="5">
        <f>if(VLOOKUP($B$2:$B$457,'各區加權風險人口'!$C$2:$T$13,5,0)=0,0,VLOOKUP($B$2:$B$457,'依個案研判日_台北市'!$C$2:$T$13,5,0)*'各里加權風險人口'!H368/VLOOKUP($B$2:$B$457,'各區加權風險人口'!$C$2:$T$13,5,0)*5.5)</f>
        <v>0</v>
      </c>
      <c r="H368" s="5">
        <f>if(VLOOKUP($B$2:$B$457,'各區加權風險人口'!$C$2:$T$13,6,0)=0,0,VLOOKUP($B$2:$B$457,'依個案研判日_台北市'!$C$2:$T$13,6,0)*'各里加權風險人口'!I368/VLOOKUP($B$2:$B$457,'各區加權風險人口'!$C$2:$T$13,6,0)*5.5)</f>
        <v>0.1123396881</v>
      </c>
      <c r="I368" s="5">
        <f>if(VLOOKUP($B$2:$B$457,'各區加權風險人口'!$C$2:$T$13,7,0)=0,0,VLOOKUP($B$2:$B$457,'依個案研判日_台北市'!$C$2:$T$13,7,0)*'各里加權風險人口'!J368/VLOOKUP($B$2:$B$457,'各區加權風險人口'!$C$2:$T$13,7,0)*5.5)</f>
        <v>1.123396881</v>
      </c>
      <c r="J368" s="5">
        <f>if(VLOOKUP($B$2:$B$457,'各區加權風險人口'!$C$2:$T$13,8,0)=0,0,VLOOKUP($B$2:$B$457,'依個案研判日_台北市'!$C$2:$T$13,8,0)*'各里加權風險人口'!K368/VLOOKUP($B$2:$B$457,'各區加權風險人口'!$C$2:$T$13,8,0)*5.5)</f>
        <v>0.2246793762</v>
      </c>
      <c r="K368" s="5">
        <f>if(VLOOKUP($B$2:$B$457,'各區加權風險人口'!$C$2:$T$13,9,0)=0,0,VLOOKUP($B$2:$B$457,'依個案研判日_台北市'!$C$2:$T$13,9,0)*'各里加權風險人口'!L368/VLOOKUP($B$2:$B$457,'各區加權風險人口'!$C$2:$T$13,9,0)*5.5)</f>
        <v>0.6740381287</v>
      </c>
      <c r="L368" s="5">
        <f>if(VLOOKUP($B$2:$B$457,'各區加權風險人口'!$C$2:$T$13,10,0)=0,0,VLOOKUP($B$2:$B$457,'依個案研判日_台北市'!$C$2:$T$13,10,0)*'各里加權風險人口'!M368/VLOOKUP($B$2:$B$457,'各區加權風險人口'!$C$2:$T$13,10,0)*5.5)</f>
        <v>1.460415945</v>
      </c>
      <c r="M368" s="5">
        <f>if(VLOOKUP($B$2:$B$457,'各區加權風險人口'!$C$2:$T$13,11,0)=0,0,VLOOKUP($B$2:$B$457,'依個案研判日_台北市'!$C$2:$T$13,11,0)*'各里加權風險人口'!N368/VLOOKUP($B$2:$B$457,'各區加權風險人口'!$C$2:$T$13,11,0)*5.5)</f>
        <v>0.4493587525</v>
      </c>
      <c r="N368" s="5">
        <f>if(VLOOKUP($B$2:$B$457,'各區加權風險人口'!$C$2:$T$13,12,0)=0,0,VLOOKUP($B$2:$B$457,'依個案研判日_台北市'!$C$2:$T$13,12,0)*'各里加權風險人口'!O368/VLOOKUP($B$2:$B$457,'各區加權風險人口'!$C$2:$T$13,12,0)*5.5)</f>
        <v>1.79743501</v>
      </c>
      <c r="O368" s="5">
        <f>if(VLOOKUP($B$2:$B$457,'各區加權風險人口'!$C$2:$T$13,13,0)=0,0,VLOOKUP($B$2:$B$457,'依個案研判日_台北市'!$C$2:$T$13,13,0)*'各里加權風險人口'!P368/VLOOKUP($B$2:$B$457,'各區加權風險人口'!$C$2:$T$13,13,0)*5.5)</f>
        <v>0.6740381287</v>
      </c>
      <c r="P368" s="5">
        <f>if(VLOOKUP($B$2:$B$457,'各區加權風險人口'!$C$2:$T$13,14,0)=0,0,VLOOKUP($B$2:$B$457,'依個案研判日_台北市'!$C$2:$T$13,14,0)*'各里加權風險人口'!Q368/VLOOKUP($B$2:$B$457,'各區加權風險人口'!$C$2:$T$13,14,0)*5.5)</f>
        <v>2.808492203</v>
      </c>
      <c r="Q368" s="5">
        <f>if(VLOOKUP($B$2:$B$457,'各區加權風險人口'!$C$2:$T$13,15,0)=0,0,VLOOKUP($B$2:$B$457,'依個案研判日_台北市'!$C$2:$T$13,15,0)*'各里加權風險人口'!R368/VLOOKUP($B$2:$B$457,'各區加權風險人口'!$C$2:$T$13,15,0)*5.5)</f>
        <v>1.011057193</v>
      </c>
      <c r="R368" s="5">
        <f>if(VLOOKUP($B$2:$B$457,'各區加權風險人口'!$C$2:$T$13,16,0)=0,0,VLOOKUP($B$2:$B$457,'依個案研判日_台北市'!$C$2:$T$13,16,0)*'各里加權風險人口'!S368/VLOOKUP($B$2:$B$457,'各區加權風險人口'!$C$2:$T$13,16,0)*5.5)</f>
        <v>1.011057193</v>
      </c>
      <c r="S368" s="5">
        <f>if(VLOOKUP($B$2:$B$457,'各區加權風險人口'!$C$2:$T$13,17,0)=0,0,VLOOKUP($B$2:$B$457,'依個案研判日_台北市'!$C$2:$T$13,17,0)*'各里加權風險人口'!T368/VLOOKUP($B$2:$B$457,'各區加權風險人口'!$C$2:$T$13,17,0)*5.5)</f>
        <v>1.011057193</v>
      </c>
      <c r="T368" s="5">
        <f>if(VLOOKUP($B$2:$B$457,'各區加權風險人口'!$C$2:$T$13,18,0)=0,0,VLOOKUP($B$2:$B$457,'依個案研判日_台北市'!$C$2:$T$13,18,0)*'各里加權風險人口'!U368/VLOOKUP($B$2:$B$457,'各區加權風險人口'!$C$2:$T$13,18,0)*5.5)</f>
        <v>1.123396881</v>
      </c>
    </row>
    <row r="369">
      <c r="A369" s="3">
        <v>6.3000110005E10</v>
      </c>
      <c r="B369" s="4" t="s">
        <v>376</v>
      </c>
      <c r="C369" s="4" t="s">
        <v>381</v>
      </c>
      <c r="D369" s="5">
        <f>if(VLOOKUP($B$2:$B$457,'各區加權風險人口'!$C$2:$T$13,2,0)=0,0,VLOOKUP($B$2:$B$457,'依個案研判日_台北市'!$C$2:$T$13,2,0)*'各里加權風險人口'!E369/VLOOKUP($B$2:$B$457,'各區加權風險人口'!$C$2:$T$13,2,0)*5.5)</f>
        <v>0</v>
      </c>
      <c r="E369" s="5">
        <f>if(VLOOKUP($B$2:$B$457,'各區加權風險人口'!$C$2:$T$13,3,0)=0,0,VLOOKUP($B$2:$B$457,'依個案研判日_台北市'!$C$2:$T$13,3,0)*'各里加權風險人口'!F369/VLOOKUP($B$2:$B$457,'各區加權風險人口'!$C$2:$T$13,3,0)*5.5)</f>
        <v>0</v>
      </c>
      <c r="F369" s="5">
        <f>if(VLOOKUP($B$2:$B$457,'各區加權風險人口'!$C$2:$T$13,4,0)=0,0,VLOOKUP($B$2:$B$457,'依個案研判日_台北市'!$C$2:$T$13,4,0)*'各里加權風險人口'!G369/VLOOKUP($B$2:$B$457,'各區加權風險人口'!$C$2:$T$13,4,0)*5.5)</f>
        <v>0.314207995</v>
      </c>
      <c r="G369" s="5">
        <f>if(VLOOKUP($B$2:$B$457,'各區加權風險人口'!$C$2:$T$13,5,0)=0,0,VLOOKUP($B$2:$B$457,'依個案研判日_台北市'!$C$2:$T$13,5,0)*'各里加權風險人口'!H369/VLOOKUP($B$2:$B$457,'各區加權風險人口'!$C$2:$T$13,5,0)*5.5)</f>
        <v>0</v>
      </c>
      <c r="H369" s="5">
        <f>if(VLOOKUP($B$2:$B$457,'各區加權風險人口'!$C$2:$T$13,6,0)=0,0,VLOOKUP($B$2:$B$457,'依個案研判日_台北市'!$C$2:$T$13,6,0)*'各里加權風險人口'!I369/VLOOKUP($B$2:$B$457,'各區加權風險人口'!$C$2:$T$13,6,0)*5.5)</f>
        <v>0.1571039975</v>
      </c>
      <c r="I369" s="5">
        <f>if(VLOOKUP($B$2:$B$457,'各區加權風險人口'!$C$2:$T$13,7,0)=0,0,VLOOKUP($B$2:$B$457,'依個案研判日_台北市'!$C$2:$T$13,7,0)*'各里加權風險人口'!J369/VLOOKUP($B$2:$B$457,'各區加權風險人口'!$C$2:$T$13,7,0)*5.5)</f>
        <v>1.571039975</v>
      </c>
      <c r="J369" s="5">
        <f>if(VLOOKUP($B$2:$B$457,'各區加權風險人口'!$C$2:$T$13,8,0)=0,0,VLOOKUP($B$2:$B$457,'依個案研判日_台北市'!$C$2:$T$13,8,0)*'各里加權風險人口'!K369/VLOOKUP($B$2:$B$457,'各區加權風險人口'!$C$2:$T$13,8,0)*5.5)</f>
        <v>0.314207995</v>
      </c>
      <c r="K369" s="5">
        <f>if(VLOOKUP($B$2:$B$457,'各區加權風險人口'!$C$2:$T$13,9,0)=0,0,VLOOKUP($B$2:$B$457,'依個案研判日_台北市'!$C$2:$T$13,9,0)*'各里加權風險人口'!L369/VLOOKUP($B$2:$B$457,'各區加權風險人口'!$C$2:$T$13,9,0)*5.5)</f>
        <v>0.942623985</v>
      </c>
      <c r="L369" s="5">
        <f>if(VLOOKUP($B$2:$B$457,'各區加權風險人口'!$C$2:$T$13,10,0)=0,0,VLOOKUP($B$2:$B$457,'依個案研判日_台北市'!$C$2:$T$13,10,0)*'各里加權風險人口'!M369/VLOOKUP($B$2:$B$457,'各區加權風險人口'!$C$2:$T$13,10,0)*5.5)</f>
        <v>2.042351968</v>
      </c>
      <c r="M369" s="5">
        <f>if(VLOOKUP($B$2:$B$457,'各區加權風險人口'!$C$2:$T$13,11,0)=0,0,VLOOKUP($B$2:$B$457,'依個案研判日_台北市'!$C$2:$T$13,11,0)*'各里加權風險人口'!N369/VLOOKUP($B$2:$B$457,'各區加權風險人口'!$C$2:$T$13,11,0)*5.5)</f>
        <v>0.62841599</v>
      </c>
      <c r="N369" s="5">
        <f>if(VLOOKUP($B$2:$B$457,'各區加權風險人口'!$C$2:$T$13,12,0)=0,0,VLOOKUP($B$2:$B$457,'依個案研判日_台北市'!$C$2:$T$13,12,0)*'各里加權風險人口'!O369/VLOOKUP($B$2:$B$457,'各區加權風險人口'!$C$2:$T$13,12,0)*5.5)</f>
        <v>2.51366396</v>
      </c>
      <c r="O369" s="5">
        <f>if(VLOOKUP($B$2:$B$457,'各區加權風險人口'!$C$2:$T$13,13,0)=0,0,VLOOKUP($B$2:$B$457,'依個案研判日_台北市'!$C$2:$T$13,13,0)*'各里加權風險人口'!P369/VLOOKUP($B$2:$B$457,'各區加權風險人口'!$C$2:$T$13,13,0)*5.5)</f>
        <v>0.942623985</v>
      </c>
      <c r="P369" s="5">
        <f>if(VLOOKUP($B$2:$B$457,'各區加權風險人口'!$C$2:$T$13,14,0)=0,0,VLOOKUP($B$2:$B$457,'依個案研判日_台北市'!$C$2:$T$13,14,0)*'各里加權風險人口'!Q369/VLOOKUP($B$2:$B$457,'各區加權風險人口'!$C$2:$T$13,14,0)*5.5)</f>
        <v>3.927599938</v>
      </c>
      <c r="Q369" s="5">
        <f>if(VLOOKUP($B$2:$B$457,'各區加權風險人口'!$C$2:$T$13,15,0)=0,0,VLOOKUP($B$2:$B$457,'依個案研判日_台北市'!$C$2:$T$13,15,0)*'各里加權風險人口'!R369/VLOOKUP($B$2:$B$457,'各區加權風險人口'!$C$2:$T$13,15,0)*5.5)</f>
        <v>1.413935978</v>
      </c>
      <c r="R369" s="5">
        <f>if(VLOOKUP($B$2:$B$457,'各區加權風險人口'!$C$2:$T$13,16,0)=0,0,VLOOKUP($B$2:$B$457,'依個案研判日_台北市'!$C$2:$T$13,16,0)*'各里加權風險人口'!S369/VLOOKUP($B$2:$B$457,'各區加權風險人口'!$C$2:$T$13,16,0)*5.5)</f>
        <v>1.413935978</v>
      </c>
      <c r="S369" s="5">
        <f>if(VLOOKUP($B$2:$B$457,'各區加權風險人口'!$C$2:$T$13,17,0)=0,0,VLOOKUP($B$2:$B$457,'依個案研判日_台北市'!$C$2:$T$13,17,0)*'各里加權風險人口'!T369/VLOOKUP($B$2:$B$457,'各區加權風險人口'!$C$2:$T$13,17,0)*5.5)</f>
        <v>1.413935978</v>
      </c>
      <c r="T369" s="5">
        <f>if(VLOOKUP($B$2:$B$457,'各區加權風險人口'!$C$2:$T$13,18,0)=0,0,VLOOKUP($B$2:$B$457,'依個案研判日_台北市'!$C$2:$T$13,18,0)*'各里加權風險人口'!U369/VLOOKUP($B$2:$B$457,'各區加權風險人口'!$C$2:$T$13,18,0)*5.5)</f>
        <v>1.571039975</v>
      </c>
    </row>
    <row r="370">
      <c r="A370" s="3">
        <v>6.3000110006E10</v>
      </c>
      <c r="B370" s="4" t="s">
        <v>376</v>
      </c>
      <c r="C370" s="4" t="s">
        <v>382</v>
      </c>
      <c r="D370" s="5">
        <f>if(VLOOKUP($B$2:$B$457,'各區加權風險人口'!$C$2:$T$13,2,0)=0,0,VLOOKUP($B$2:$B$457,'依個案研判日_台北市'!$C$2:$T$13,2,0)*'各里加權風險人口'!E370/VLOOKUP($B$2:$B$457,'各區加權風險人口'!$C$2:$T$13,2,0)*5.5)</f>
        <v>0</v>
      </c>
      <c r="E370" s="5">
        <f>if(VLOOKUP($B$2:$B$457,'各區加權風險人口'!$C$2:$T$13,3,0)=0,0,VLOOKUP($B$2:$B$457,'依個案研判日_台北市'!$C$2:$T$13,3,0)*'各里加權風險人口'!F370/VLOOKUP($B$2:$B$457,'各區加權風險人口'!$C$2:$T$13,3,0)*5.5)</f>
        <v>0</v>
      </c>
      <c r="F370" s="5">
        <f>if(VLOOKUP($B$2:$B$457,'各區加權風險人口'!$C$2:$T$13,4,0)=0,0,VLOOKUP($B$2:$B$457,'依個案研判日_台北市'!$C$2:$T$13,4,0)*'各里加權風險人口'!G370/VLOOKUP($B$2:$B$457,'各區加權風險人口'!$C$2:$T$13,4,0)*5.5)</f>
        <v>0.2761513488</v>
      </c>
      <c r="G370" s="5">
        <f>if(VLOOKUP($B$2:$B$457,'各區加權風險人口'!$C$2:$T$13,5,0)=0,0,VLOOKUP($B$2:$B$457,'依個案研判日_台北市'!$C$2:$T$13,5,0)*'各里加權風險人口'!H370/VLOOKUP($B$2:$B$457,'各區加權風險人口'!$C$2:$T$13,5,0)*5.5)</f>
        <v>0</v>
      </c>
      <c r="H370" s="5">
        <f>if(VLOOKUP($B$2:$B$457,'各區加權風險人口'!$C$2:$T$13,6,0)=0,0,VLOOKUP($B$2:$B$457,'依個案研判日_台北市'!$C$2:$T$13,6,0)*'各里加權風險人口'!I370/VLOOKUP($B$2:$B$457,'各區加權風險人口'!$C$2:$T$13,6,0)*5.5)</f>
        <v>0.1380756744</v>
      </c>
      <c r="I370" s="5">
        <f>if(VLOOKUP($B$2:$B$457,'各區加權風險人口'!$C$2:$T$13,7,0)=0,0,VLOOKUP($B$2:$B$457,'依個案研判日_台北市'!$C$2:$T$13,7,0)*'各里加權風險人口'!J370/VLOOKUP($B$2:$B$457,'各區加權風險人口'!$C$2:$T$13,7,0)*5.5)</f>
        <v>1.380756744</v>
      </c>
      <c r="J370" s="5">
        <f>if(VLOOKUP($B$2:$B$457,'各區加權風險人口'!$C$2:$T$13,8,0)=0,0,VLOOKUP($B$2:$B$457,'依個案研判日_台北市'!$C$2:$T$13,8,0)*'各里加權風險人口'!K370/VLOOKUP($B$2:$B$457,'各區加權風險人口'!$C$2:$T$13,8,0)*5.5)</f>
        <v>0.2761513488</v>
      </c>
      <c r="K370" s="5">
        <f>if(VLOOKUP($B$2:$B$457,'各區加權風險人口'!$C$2:$T$13,9,0)=0,0,VLOOKUP($B$2:$B$457,'依個案研判日_台北市'!$C$2:$T$13,9,0)*'各里加權風險人口'!L370/VLOOKUP($B$2:$B$457,'各區加權風險人口'!$C$2:$T$13,9,0)*5.5)</f>
        <v>0.8284540464</v>
      </c>
      <c r="L370" s="5">
        <f>if(VLOOKUP($B$2:$B$457,'各區加權風險人口'!$C$2:$T$13,10,0)=0,0,VLOOKUP($B$2:$B$457,'依個案研判日_台北市'!$C$2:$T$13,10,0)*'各里加權風險人口'!M370/VLOOKUP($B$2:$B$457,'各區加權風險人口'!$C$2:$T$13,10,0)*5.5)</f>
        <v>1.794983767</v>
      </c>
      <c r="M370" s="5">
        <f>if(VLOOKUP($B$2:$B$457,'各區加權風險人口'!$C$2:$T$13,11,0)=0,0,VLOOKUP($B$2:$B$457,'依個案研判日_台北市'!$C$2:$T$13,11,0)*'各里加權風險人口'!N370/VLOOKUP($B$2:$B$457,'各區加權風險人口'!$C$2:$T$13,11,0)*5.5)</f>
        <v>0.5523026976</v>
      </c>
      <c r="N370" s="5">
        <f>if(VLOOKUP($B$2:$B$457,'各區加權風險人口'!$C$2:$T$13,12,0)=0,0,VLOOKUP($B$2:$B$457,'依個案研判日_台北市'!$C$2:$T$13,12,0)*'各里加權風險人口'!O370/VLOOKUP($B$2:$B$457,'各區加權風險人口'!$C$2:$T$13,12,0)*5.5)</f>
        <v>2.20921079</v>
      </c>
      <c r="O370" s="5">
        <f>if(VLOOKUP($B$2:$B$457,'各區加權風險人口'!$C$2:$T$13,13,0)=0,0,VLOOKUP($B$2:$B$457,'依個案研判日_台北市'!$C$2:$T$13,13,0)*'各里加權風險人口'!P370/VLOOKUP($B$2:$B$457,'各區加權風險人口'!$C$2:$T$13,13,0)*5.5)</f>
        <v>0.8284540464</v>
      </c>
      <c r="P370" s="5">
        <f>if(VLOOKUP($B$2:$B$457,'各區加權風險人口'!$C$2:$T$13,14,0)=0,0,VLOOKUP($B$2:$B$457,'依個案研判日_台北市'!$C$2:$T$13,14,0)*'各里加權風險人口'!Q370/VLOOKUP($B$2:$B$457,'各區加權風險人口'!$C$2:$T$13,14,0)*5.5)</f>
        <v>3.45189186</v>
      </c>
      <c r="Q370" s="5">
        <f>if(VLOOKUP($B$2:$B$457,'各區加權風險人口'!$C$2:$T$13,15,0)=0,0,VLOOKUP($B$2:$B$457,'依個案研判日_台北市'!$C$2:$T$13,15,0)*'各里加權風險人口'!R370/VLOOKUP($B$2:$B$457,'各區加權風險人口'!$C$2:$T$13,15,0)*5.5)</f>
        <v>1.24268107</v>
      </c>
      <c r="R370" s="5">
        <f>if(VLOOKUP($B$2:$B$457,'各區加權風險人口'!$C$2:$T$13,16,0)=0,0,VLOOKUP($B$2:$B$457,'依個案研判日_台北市'!$C$2:$T$13,16,0)*'各里加權風險人口'!S370/VLOOKUP($B$2:$B$457,'各區加權風險人口'!$C$2:$T$13,16,0)*5.5)</f>
        <v>1.24268107</v>
      </c>
      <c r="S370" s="5">
        <f>if(VLOOKUP($B$2:$B$457,'各區加權風險人口'!$C$2:$T$13,17,0)=0,0,VLOOKUP($B$2:$B$457,'依個案研判日_台北市'!$C$2:$T$13,17,0)*'各里加權風險人口'!T370/VLOOKUP($B$2:$B$457,'各區加權風險人口'!$C$2:$T$13,17,0)*5.5)</f>
        <v>1.24268107</v>
      </c>
      <c r="T370" s="5">
        <f>if(VLOOKUP($B$2:$B$457,'各區加權風險人口'!$C$2:$T$13,18,0)=0,0,VLOOKUP($B$2:$B$457,'依個案研判日_台北市'!$C$2:$T$13,18,0)*'各里加權風險人口'!U370/VLOOKUP($B$2:$B$457,'各區加權風險人口'!$C$2:$T$13,18,0)*5.5)</f>
        <v>1.380756744</v>
      </c>
    </row>
    <row r="371">
      <c r="A371" s="3">
        <v>6.3000110007E10</v>
      </c>
      <c r="B371" s="4" t="s">
        <v>376</v>
      </c>
      <c r="C371" s="4" t="s">
        <v>383</v>
      </c>
      <c r="D371" s="5">
        <f>if(VLOOKUP($B$2:$B$457,'各區加權風險人口'!$C$2:$T$13,2,0)=0,0,VLOOKUP($B$2:$B$457,'依個案研判日_台北市'!$C$2:$T$13,2,0)*'各里加權風險人口'!E371/VLOOKUP($B$2:$B$457,'各區加權風險人口'!$C$2:$T$13,2,0)*5.5)</f>
        <v>0</v>
      </c>
      <c r="E371" s="5">
        <f>if(VLOOKUP($B$2:$B$457,'各區加權風險人口'!$C$2:$T$13,3,0)=0,0,VLOOKUP($B$2:$B$457,'依個案研判日_台北市'!$C$2:$T$13,3,0)*'各里加權風險人口'!F371/VLOOKUP($B$2:$B$457,'各區加權風險人口'!$C$2:$T$13,3,0)*5.5)</f>
        <v>0</v>
      </c>
      <c r="F371" s="5">
        <f>if(VLOOKUP($B$2:$B$457,'各區加權風險人口'!$C$2:$T$13,4,0)=0,0,VLOOKUP($B$2:$B$457,'依個案研判日_台北市'!$C$2:$T$13,4,0)*'各里加權風險人口'!G371/VLOOKUP($B$2:$B$457,'各區加權風險人口'!$C$2:$T$13,4,0)*5.5)</f>
        <v>0.3093872932</v>
      </c>
      <c r="G371" s="5">
        <f>if(VLOOKUP($B$2:$B$457,'各區加權風險人口'!$C$2:$T$13,5,0)=0,0,VLOOKUP($B$2:$B$457,'依個案研判日_台北市'!$C$2:$T$13,5,0)*'各里加權風險人口'!H371/VLOOKUP($B$2:$B$457,'各區加權風險人口'!$C$2:$T$13,5,0)*5.5)</f>
        <v>0</v>
      </c>
      <c r="H371" s="5">
        <f>if(VLOOKUP($B$2:$B$457,'各區加權風險人口'!$C$2:$T$13,6,0)=0,0,VLOOKUP($B$2:$B$457,'依個案研判日_台北市'!$C$2:$T$13,6,0)*'各里加權風險人口'!I371/VLOOKUP($B$2:$B$457,'各區加權風險人口'!$C$2:$T$13,6,0)*5.5)</f>
        <v>0.1546936466</v>
      </c>
      <c r="I371" s="5">
        <f>if(VLOOKUP($B$2:$B$457,'各區加權風險人口'!$C$2:$T$13,7,0)=0,0,VLOOKUP($B$2:$B$457,'依個案研判日_台北市'!$C$2:$T$13,7,0)*'各里加權風險人口'!J371/VLOOKUP($B$2:$B$457,'各區加權風險人口'!$C$2:$T$13,7,0)*5.5)</f>
        <v>1.546936466</v>
      </c>
      <c r="J371" s="5">
        <f>if(VLOOKUP($B$2:$B$457,'各區加權風險人口'!$C$2:$T$13,8,0)=0,0,VLOOKUP($B$2:$B$457,'依個案研判日_台北市'!$C$2:$T$13,8,0)*'各里加權風險人口'!K371/VLOOKUP($B$2:$B$457,'各區加權風險人口'!$C$2:$T$13,8,0)*5.5)</f>
        <v>0.3093872932</v>
      </c>
      <c r="K371" s="5">
        <f>if(VLOOKUP($B$2:$B$457,'各區加權風險人口'!$C$2:$T$13,9,0)=0,0,VLOOKUP($B$2:$B$457,'依個案研判日_台北市'!$C$2:$T$13,9,0)*'各里加權風險人口'!L371/VLOOKUP($B$2:$B$457,'各區加權風險人口'!$C$2:$T$13,9,0)*5.5)</f>
        <v>0.9281618795</v>
      </c>
      <c r="L371" s="5">
        <f>if(VLOOKUP($B$2:$B$457,'各區加權風險人口'!$C$2:$T$13,10,0)=0,0,VLOOKUP($B$2:$B$457,'依個案研判日_台北市'!$C$2:$T$13,10,0)*'各里加權風險人口'!M371/VLOOKUP($B$2:$B$457,'各區加權風險人口'!$C$2:$T$13,10,0)*5.5)</f>
        <v>2.011017406</v>
      </c>
      <c r="M371" s="5">
        <f>if(VLOOKUP($B$2:$B$457,'各區加權風險人口'!$C$2:$T$13,11,0)=0,0,VLOOKUP($B$2:$B$457,'依個案研判日_台北市'!$C$2:$T$13,11,0)*'各里加權風險人口'!N371/VLOOKUP($B$2:$B$457,'各區加權風險人口'!$C$2:$T$13,11,0)*5.5)</f>
        <v>0.6187745863</v>
      </c>
      <c r="N371" s="5">
        <f>if(VLOOKUP($B$2:$B$457,'各區加權風險人口'!$C$2:$T$13,12,0)=0,0,VLOOKUP($B$2:$B$457,'依個案研判日_台北市'!$C$2:$T$13,12,0)*'各里加權風險人口'!O371/VLOOKUP($B$2:$B$457,'各區加權風險人口'!$C$2:$T$13,12,0)*5.5)</f>
        <v>2.475098345</v>
      </c>
      <c r="O371" s="5">
        <f>if(VLOOKUP($B$2:$B$457,'各區加權風險人口'!$C$2:$T$13,13,0)=0,0,VLOOKUP($B$2:$B$457,'依個案研判日_台北市'!$C$2:$T$13,13,0)*'各里加權風險人口'!P371/VLOOKUP($B$2:$B$457,'各區加權風險人口'!$C$2:$T$13,13,0)*5.5)</f>
        <v>0.9281618795</v>
      </c>
      <c r="P371" s="5">
        <f>if(VLOOKUP($B$2:$B$457,'各區加權風險人口'!$C$2:$T$13,14,0)=0,0,VLOOKUP($B$2:$B$457,'依個案研判日_台北市'!$C$2:$T$13,14,0)*'各里加權風險人口'!Q371/VLOOKUP($B$2:$B$457,'各區加權風險人口'!$C$2:$T$13,14,0)*5.5)</f>
        <v>3.867341165</v>
      </c>
      <c r="Q371" s="5">
        <f>if(VLOOKUP($B$2:$B$457,'各區加權風險人口'!$C$2:$T$13,15,0)=0,0,VLOOKUP($B$2:$B$457,'依個案研判日_台北市'!$C$2:$T$13,15,0)*'各里加權風險人口'!R371/VLOOKUP($B$2:$B$457,'各區加權風險人口'!$C$2:$T$13,15,0)*5.5)</f>
        <v>1.392242819</v>
      </c>
      <c r="R371" s="5">
        <f>if(VLOOKUP($B$2:$B$457,'各區加權風險人口'!$C$2:$T$13,16,0)=0,0,VLOOKUP($B$2:$B$457,'依個案研判日_台北市'!$C$2:$T$13,16,0)*'各里加權風險人口'!S371/VLOOKUP($B$2:$B$457,'各區加權風險人口'!$C$2:$T$13,16,0)*5.5)</f>
        <v>1.392242819</v>
      </c>
      <c r="S371" s="5">
        <f>if(VLOOKUP($B$2:$B$457,'各區加權風險人口'!$C$2:$T$13,17,0)=0,0,VLOOKUP($B$2:$B$457,'依個案研判日_台北市'!$C$2:$T$13,17,0)*'各里加權風險人口'!T371/VLOOKUP($B$2:$B$457,'各區加權風險人口'!$C$2:$T$13,17,0)*5.5)</f>
        <v>1.392242819</v>
      </c>
      <c r="T371" s="5">
        <f>if(VLOOKUP($B$2:$B$457,'各區加權風險人口'!$C$2:$T$13,18,0)=0,0,VLOOKUP($B$2:$B$457,'依個案研判日_台北市'!$C$2:$T$13,18,0)*'各里加權風險人口'!U371/VLOOKUP($B$2:$B$457,'各區加權風險人口'!$C$2:$T$13,18,0)*5.5)</f>
        <v>1.546936466</v>
      </c>
    </row>
    <row r="372">
      <c r="A372" s="3">
        <v>6.3000110008E10</v>
      </c>
      <c r="B372" s="4" t="s">
        <v>376</v>
      </c>
      <c r="C372" s="4" t="s">
        <v>384</v>
      </c>
      <c r="D372" s="5">
        <f>if(VLOOKUP($B$2:$B$457,'各區加權風險人口'!$C$2:$T$13,2,0)=0,0,VLOOKUP($B$2:$B$457,'依個案研判日_台北市'!$C$2:$T$13,2,0)*'各里加權風險人口'!E372/VLOOKUP($B$2:$B$457,'各區加權風險人口'!$C$2:$T$13,2,0)*5.5)</f>
        <v>0</v>
      </c>
      <c r="E372" s="5">
        <f>if(VLOOKUP($B$2:$B$457,'各區加權風險人口'!$C$2:$T$13,3,0)=0,0,VLOOKUP($B$2:$B$457,'依個案研判日_台北市'!$C$2:$T$13,3,0)*'各里加權風險人口'!F372/VLOOKUP($B$2:$B$457,'各區加權風險人口'!$C$2:$T$13,3,0)*5.5)</f>
        <v>0</v>
      </c>
      <c r="F372" s="5">
        <f>if(VLOOKUP($B$2:$B$457,'各區加權風險人口'!$C$2:$T$13,4,0)=0,0,VLOOKUP($B$2:$B$457,'依個案研判日_台北市'!$C$2:$T$13,4,0)*'各里加權風險人口'!G372/VLOOKUP($B$2:$B$457,'各區加權風險人口'!$C$2:$T$13,4,0)*5.5)</f>
        <v>0.3204530752</v>
      </c>
      <c r="G372" s="5">
        <f>if(VLOOKUP($B$2:$B$457,'各區加權風險人口'!$C$2:$T$13,5,0)=0,0,VLOOKUP($B$2:$B$457,'依個案研判日_台北市'!$C$2:$T$13,5,0)*'各里加權風險人口'!H372/VLOOKUP($B$2:$B$457,'各區加權風險人口'!$C$2:$T$13,5,0)*5.5)</f>
        <v>0</v>
      </c>
      <c r="H372" s="5">
        <f>if(VLOOKUP($B$2:$B$457,'各區加權風險人口'!$C$2:$T$13,6,0)=0,0,VLOOKUP($B$2:$B$457,'依個案研判日_台北市'!$C$2:$T$13,6,0)*'各里加權風險人口'!I372/VLOOKUP($B$2:$B$457,'各區加權風險人口'!$C$2:$T$13,6,0)*5.5)</f>
        <v>0.1602265376</v>
      </c>
      <c r="I372" s="5">
        <f>if(VLOOKUP($B$2:$B$457,'各區加權風險人口'!$C$2:$T$13,7,0)=0,0,VLOOKUP($B$2:$B$457,'依個案研判日_台北市'!$C$2:$T$13,7,0)*'各里加權風險人口'!J372/VLOOKUP($B$2:$B$457,'各區加權風險人口'!$C$2:$T$13,7,0)*5.5)</f>
        <v>1.602265376</v>
      </c>
      <c r="J372" s="5">
        <f>if(VLOOKUP($B$2:$B$457,'各區加權風險人口'!$C$2:$T$13,8,0)=0,0,VLOOKUP($B$2:$B$457,'依個案研判日_台北市'!$C$2:$T$13,8,0)*'各里加權風險人口'!K372/VLOOKUP($B$2:$B$457,'各區加權風險人口'!$C$2:$T$13,8,0)*5.5)</f>
        <v>0.3204530752</v>
      </c>
      <c r="K372" s="5">
        <f>if(VLOOKUP($B$2:$B$457,'各區加權風險人口'!$C$2:$T$13,9,0)=0,0,VLOOKUP($B$2:$B$457,'依個案研判日_台北市'!$C$2:$T$13,9,0)*'各里加權風險人口'!L372/VLOOKUP($B$2:$B$457,'各區加權風險人口'!$C$2:$T$13,9,0)*5.5)</f>
        <v>0.9613592256</v>
      </c>
      <c r="L372" s="5">
        <f>if(VLOOKUP($B$2:$B$457,'各區加權風險人口'!$C$2:$T$13,10,0)=0,0,VLOOKUP($B$2:$B$457,'依個案研判日_台北市'!$C$2:$T$13,10,0)*'各里加權風險人口'!M372/VLOOKUP($B$2:$B$457,'各區加權風險人口'!$C$2:$T$13,10,0)*5.5)</f>
        <v>2.082944989</v>
      </c>
      <c r="M372" s="5">
        <f>if(VLOOKUP($B$2:$B$457,'各區加權風險人口'!$C$2:$T$13,11,0)=0,0,VLOOKUP($B$2:$B$457,'依個案研判日_台北市'!$C$2:$T$13,11,0)*'各里加權風險人口'!N372/VLOOKUP($B$2:$B$457,'各區加權風險人口'!$C$2:$T$13,11,0)*5.5)</f>
        <v>0.6409061504</v>
      </c>
      <c r="N372" s="5">
        <f>if(VLOOKUP($B$2:$B$457,'各區加權風險人口'!$C$2:$T$13,12,0)=0,0,VLOOKUP($B$2:$B$457,'依個案研判日_台北市'!$C$2:$T$13,12,0)*'各里加權風險人口'!O372/VLOOKUP($B$2:$B$457,'各區加權風險人口'!$C$2:$T$13,12,0)*5.5)</f>
        <v>2.563624601</v>
      </c>
      <c r="O372" s="5">
        <f>if(VLOOKUP($B$2:$B$457,'各區加權風險人口'!$C$2:$T$13,13,0)=0,0,VLOOKUP($B$2:$B$457,'依個案研判日_台北市'!$C$2:$T$13,13,0)*'各里加權風險人口'!P372/VLOOKUP($B$2:$B$457,'各區加權風險人口'!$C$2:$T$13,13,0)*5.5)</f>
        <v>0.9613592256</v>
      </c>
      <c r="P372" s="5">
        <f>if(VLOOKUP($B$2:$B$457,'各區加權風險人口'!$C$2:$T$13,14,0)=0,0,VLOOKUP($B$2:$B$457,'依個案研判日_台北市'!$C$2:$T$13,14,0)*'各里加權風險人口'!Q372/VLOOKUP($B$2:$B$457,'各區加權風險人口'!$C$2:$T$13,14,0)*5.5)</f>
        <v>4.00566344</v>
      </c>
      <c r="Q372" s="5">
        <f>if(VLOOKUP($B$2:$B$457,'各區加權風險人口'!$C$2:$T$13,15,0)=0,0,VLOOKUP($B$2:$B$457,'依個案研判日_台北市'!$C$2:$T$13,15,0)*'各里加權風險人口'!R372/VLOOKUP($B$2:$B$457,'各區加權風險人口'!$C$2:$T$13,15,0)*5.5)</f>
        <v>1.442038838</v>
      </c>
      <c r="R372" s="5">
        <f>if(VLOOKUP($B$2:$B$457,'各區加權風險人口'!$C$2:$T$13,16,0)=0,0,VLOOKUP($B$2:$B$457,'依個案研判日_台北市'!$C$2:$T$13,16,0)*'各里加權風險人口'!S372/VLOOKUP($B$2:$B$457,'各區加權風險人口'!$C$2:$T$13,16,0)*5.5)</f>
        <v>1.442038838</v>
      </c>
      <c r="S372" s="5">
        <f>if(VLOOKUP($B$2:$B$457,'各區加權風險人口'!$C$2:$T$13,17,0)=0,0,VLOOKUP($B$2:$B$457,'依個案研判日_台北市'!$C$2:$T$13,17,0)*'各里加權風險人口'!T372/VLOOKUP($B$2:$B$457,'各區加權風險人口'!$C$2:$T$13,17,0)*5.5)</f>
        <v>1.442038838</v>
      </c>
      <c r="T372" s="5">
        <f>if(VLOOKUP($B$2:$B$457,'各區加權風險人口'!$C$2:$T$13,18,0)=0,0,VLOOKUP($B$2:$B$457,'依個案研判日_台北市'!$C$2:$T$13,18,0)*'各里加權風險人口'!U372/VLOOKUP($B$2:$B$457,'各區加權風險人口'!$C$2:$T$13,18,0)*5.5)</f>
        <v>1.602265376</v>
      </c>
    </row>
    <row r="373">
      <c r="A373" s="3">
        <v>6.3000110009E10</v>
      </c>
      <c r="B373" s="4" t="s">
        <v>376</v>
      </c>
      <c r="C373" s="4" t="s">
        <v>385</v>
      </c>
      <c r="D373" s="5">
        <f>if(VLOOKUP($B$2:$B$457,'各區加權風險人口'!$C$2:$T$13,2,0)=0,0,VLOOKUP($B$2:$B$457,'依個案研判日_台北市'!$C$2:$T$13,2,0)*'各里加權風險人口'!E373/VLOOKUP($B$2:$B$457,'各區加權風險人口'!$C$2:$T$13,2,0)*5.5)</f>
        <v>0</v>
      </c>
      <c r="E373" s="5">
        <f>if(VLOOKUP($B$2:$B$457,'各區加權風險人口'!$C$2:$T$13,3,0)=0,0,VLOOKUP($B$2:$B$457,'依個案研判日_台北市'!$C$2:$T$13,3,0)*'各里加權風險人口'!F373/VLOOKUP($B$2:$B$457,'各區加權風險人口'!$C$2:$T$13,3,0)*5.5)</f>
        <v>0</v>
      </c>
      <c r="F373" s="5">
        <f>if(VLOOKUP($B$2:$B$457,'各區加權風險人口'!$C$2:$T$13,4,0)=0,0,VLOOKUP($B$2:$B$457,'依個案研判日_台北市'!$C$2:$T$13,4,0)*'各里加權風險人口'!G373/VLOOKUP($B$2:$B$457,'各區加權風險人口'!$C$2:$T$13,4,0)*5.5)</f>
        <v>0.2786029645</v>
      </c>
      <c r="G373" s="5">
        <f>if(VLOOKUP($B$2:$B$457,'各區加權風險人口'!$C$2:$T$13,5,0)=0,0,VLOOKUP($B$2:$B$457,'依個案研判日_台北市'!$C$2:$T$13,5,0)*'各里加權風險人口'!H373/VLOOKUP($B$2:$B$457,'各區加權風險人口'!$C$2:$T$13,5,0)*5.5)</f>
        <v>0</v>
      </c>
      <c r="H373" s="5">
        <f>if(VLOOKUP($B$2:$B$457,'各區加權風險人口'!$C$2:$T$13,6,0)=0,0,VLOOKUP($B$2:$B$457,'依個案研判日_台北市'!$C$2:$T$13,6,0)*'各里加權風險人口'!I373/VLOOKUP($B$2:$B$457,'各區加權風險人口'!$C$2:$T$13,6,0)*5.5)</f>
        <v>0.1393014822</v>
      </c>
      <c r="I373" s="5">
        <f>if(VLOOKUP($B$2:$B$457,'各區加權風險人口'!$C$2:$T$13,7,0)=0,0,VLOOKUP($B$2:$B$457,'依個案研判日_台北市'!$C$2:$T$13,7,0)*'各里加權風險人口'!J373/VLOOKUP($B$2:$B$457,'各區加權風險人口'!$C$2:$T$13,7,0)*5.5)</f>
        <v>1.393014822</v>
      </c>
      <c r="J373" s="5">
        <f>if(VLOOKUP($B$2:$B$457,'各區加權風險人口'!$C$2:$T$13,8,0)=0,0,VLOOKUP($B$2:$B$457,'依個案研判日_台北市'!$C$2:$T$13,8,0)*'各里加權風險人口'!K373/VLOOKUP($B$2:$B$457,'各區加權風險人口'!$C$2:$T$13,8,0)*5.5)</f>
        <v>0.2786029645</v>
      </c>
      <c r="K373" s="5">
        <f>if(VLOOKUP($B$2:$B$457,'各區加權風險人口'!$C$2:$T$13,9,0)=0,0,VLOOKUP($B$2:$B$457,'依個案研判日_台北市'!$C$2:$T$13,9,0)*'各里加權風險人口'!L373/VLOOKUP($B$2:$B$457,'各區加權風險人口'!$C$2:$T$13,9,0)*5.5)</f>
        <v>0.8358088935</v>
      </c>
      <c r="L373" s="5">
        <f>if(VLOOKUP($B$2:$B$457,'各區加權風險人口'!$C$2:$T$13,10,0)=0,0,VLOOKUP($B$2:$B$457,'依個案研判日_台北市'!$C$2:$T$13,10,0)*'各里加權風險人口'!M373/VLOOKUP($B$2:$B$457,'各區加權風險人口'!$C$2:$T$13,10,0)*5.5)</f>
        <v>1.810919269</v>
      </c>
      <c r="M373" s="5">
        <f>if(VLOOKUP($B$2:$B$457,'各區加權風險人口'!$C$2:$T$13,11,0)=0,0,VLOOKUP($B$2:$B$457,'依個案研判日_台北市'!$C$2:$T$13,11,0)*'各里加權風險人口'!N373/VLOOKUP($B$2:$B$457,'各區加權風險人口'!$C$2:$T$13,11,0)*5.5)</f>
        <v>0.557205929</v>
      </c>
      <c r="N373" s="5">
        <f>if(VLOOKUP($B$2:$B$457,'各區加權風險人口'!$C$2:$T$13,12,0)=0,0,VLOOKUP($B$2:$B$457,'依個案研判日_台北市'!$C$2:$T$13,12,0)*'各里加權風險人口'!O373/VLOOKUP($B$2:$B$457,'各區加權風險人口'!$C$2:$T$13,12,0)*5.5)</f>
        <v>2.228823716</v>
      </c>
      <c r="O373" s="5">
        <f>if(VLOOKUP($B$2:$B$457,'各區加權風險人口'!$C$2:$T$13,13,0)=0,0,VLOOKUP($B$2:$B$457,'依個案研判日_台北市'!$C$2:$T$13,13,0)*'各里加權風險人口'!P373/VLOOKUP($B$2:$B$457,'各區加權風險人口'!$C$2:$T$13,13,0)*5.5)</f>
        <v>0.8358088935</v>
      </c>
      <c r="P373" s="5">
        <f>if(VLOOKUP($B$2:$B$457,'各區加權風險人口'!$C$2:$T$13,14,0)=0,0,VLOOKUP($B$2:$B$457,'依個案研判日_台北市'!$C$2:$T$13,14,0)*'各里加權風險人口'!Q373/VLOOKUP($B$2:$B$457,'各區加權風險人口'!$C$2:$T$13,14,0)*5.5)</f>
        <v>3.482537056</v>
      </c>
      <c r="Q373" s="5">
        <f>if(VLOOKUP($B$2:$B$457,'各區加權風險人口'!$C$2:$T$13,15,0)=0,0,VLOOKUP($B$2:$B$457,'依個案研判日_台北市'!$C$2:$T$13,15,0)*'各里加權風險人口'!R373/VLOOKUP($B$2:$B$457,'各區加權風險人口'!$C$2:$T$13,15,0)*5.5)</f>
        <v>1.25371334</v>
      </c>
      <c r="R373" s="5">
        <f>if(VLOOKUP($B$2:$B$457,'各區加權風險人口'!$C$2:$T$13,16,0)=0,0,VLOOKUP($B$2:$B$457,'依個案研判日_台北市'!$C$2:$T$13,16,0)*'各里加權風險人口'!S373/VLOOKUP($B$2:$B$457,'各區加權風險人口'!$C$2:$T$13,16,0)*5.5)</f>
        <v>1.25371334</v>
      </c>
      <c r="S373" s="5">
        <f>if(VLOOKUP($B$2:$B$457,'各區加權風險人口'!$C$2:$T$13,17,0)=0,0,VLOOKUP($B$2:$B$457,'依個案研判日_台北市'!$C$2:$T$13,17,0)*'各里加權風險人口'!T373/VLOOKUP($B$2:$B$457,'各區加權風險人口'!$C$2:$T$13,17,0)*5.5)</f>
        <v>1.25371334</v>
      </c>
      <c r="T373" s="5">
        <f>if(VLOOKUP($B$2:$B$457,'各區加權風險人口'!$C$2:$T$13,18,0)=0,0,VLOOKUP($B$2:$B$457,'依個案研判日_台北市'!$C$2:$T$13,18,0)*'各里加權風險人口'!U373/VLOOKUP($B$2:$B$457,'各區加權風險人口'!$C$2:$T$13,18,0)*5.5)</f>
        <v>1.393014822</v>
      </c>
    </row>
    <row r="374">
      <c r="A374" s="3">
        <v>6.300011001E10</v>
      </c>
      <c r="B374" s="4" t="s">
        <v>376</v>
      </c>
      <c r="C374" s="4" t="s">
        <v>386</v>
      </c>
      <c r="D374" s="5">
        <f>if(VLOOKUP($B$2:$B$457,'各區加權風險人口'!$C$2:$T$13,2,0)=0,0,VLOOKUP($B$2:$B$457,'依個案研判日_台北市'!$C$2:$T$13,2,0)*'各里加權風險人口'!E374/VLOOKUP($B$2:$B$457,'各區加權風險人口'!$C$2:$T$13,2,0)*5.5)</f>
        <v>0</v>
      </c>
      <c r="E374" s="5">
        <f>if(VLOOKUP($B$2:$B$457,'各區加權風險人口'!$C$2:$T$13,3,0)=0,0,VLOOKUP($B$2:$B$457,'依個案研判日_台北市'!$C$2:$T$13,3,0)*'各里加權風險人口'!F374/VLOOKUP($B$2:$B$457,'各區加權風險人口'!$C$2:$T$13,3,0)*5.5)</f>
        <v>0</v>
      </c>
      <c r="F374" s="5">
        <f>if(VLOOKUP($B$2:$B$457,'各區加權風險人口'!$C$2:$T$13,4,0)=0,0,VLOOKUP($B$2:$B$457,'依個案研判日_台北市'!$C$2:$T$13,4,0)*'各里加權風險人口'!G374/VLOOKUP($B$2:$B$457,'各區加權風險人口'!$C$2:$T$13,4,0)*5.5)</f>
        <v>0.1722516058</v>
      </c>
      <c r="G374" s="5">
        <f>if(VLOOKUP($B$2:$B$457,'各區加權風險人口'!$C$2:$T$13,5,0)=0,0,VLOOKUP($B$2:$B$457,'依個案研判日_台北市'!$C$2:$T$13,5,0)*'各里加權風險人口'!H374/VLOOKUP($B$2:$B$457,'各區加權風險人口'!$C$2:$T$13,5,0)*5.5)</f>
        <v>0</v>
      </c>
      <c r="H374" s="5">
        <f>if(VLOOKUP($B$2:$B$457,'各區加權風險人口'!$C$2:$T$13,6,0)=0,0,VLOOKUP($B$2:$B$457,'依個案研判日_台北市'!$C$2:$T$13,6,0)*'各里加權風險人口'!I374/VLOOKUP($B$2:$B$457,'各區加權風險人口'!$C$2:$T$13,6,0)*5.5)</f>
        <v>0.08612580289</v>
      </c>
      <c r="I374" s="5">
        <f>if(VLOOKUP($B$2:$B$457,'各區加權風險人口'!$C$2:$T$13,7,0)=0,0,VLOOKUP($B$2:$B$457,'依個案研判日_台北市'!$C$2:$T$13,7,0)*'各里加權風險人口'!J374/VLOOKUP($B$2:$B$457,'各區加權風險人口'!$C$2:$T$13,7,0)*5.5)</f>
        <v>0.8612580289</v>
      </c>
      <c r="J374" s="5">
        <f>if(VLOOKUP($B$2:$B$457,'各區加權風險人口'!$C$2:$T$13,8,0)=0,0,VLOOKUP($B$2:$B$457,'依個案研判日_台北市'!$C$2:$T$13,8,0)*'各里加權風險人口'!K374/VLOOKUP($B$2:$B$457,'各區加權風險人口'!$C$2:$T$13,8,0)*5.5)</f>
        <v>0.1722516058</v>
      </c>
      <c r="K374" s="5">
        <f>if(VLOOKUP($B$2:$B$457,'各區加權風險人口'!$C$2:$T$13,9,0)=0,0,VLOOKUP($B$2:$B$457,'依個案研判日_台北市'!$C$2:$T$13,9,0)*'各里加權風險人口'!L374/VLOOKUP($B$2:$B$457,'各區加權風險人口'!$C$2:$T$13,9,0)*5.5)</f>
        <v>0.5167548174</v>
      </c>
      <c r="L374" s="5">
        <f>if(VLOOKUP($B$2:$B$457,'各區加權風險人口'!$C$2:$T$13,10,0)=0,0,VLOOKUP($B$2:$B$457,'依個案研判日_台北市'!$C$2:$T$13,10,0)*'各里加權風險人口'!M374/VLOOKUP($B$2:$B$457,'各區加權風險人口'!$C$2:$T$13,10,0)*5.5)</f>
        <v>1.119635438</v>
      </c>
      <c r="M374" s="5">
        <f>if(VLOOKUP($B$2:$B$457,'各區加權風險人口'!$C$2:$T$13,11,0)=0,0,VLOOKUP($B$2:$B$457,'依個案研判日_台北市'!$C$2:$T$13,11,0)*'各里加權風險人口'!N374/VLOOKUP($B$2:$B$457,'各區加權風險人口'!$C$2:$T$13,11,0)*5.5)</f>
        <v>0.3445032116</v>
      </c>
      <c r="N374" s="5">
        <f>if(VLOOKUP($B$2:$B$457,'各區加權風險人口'!$C$2:$T$13,12,0)=0,0,VLOOKUP($B$2:$B$457,'依個案研判日_台北市'!$C$2:$T$13,12,0)*'各里加權風險人口'!O374/VLOOKUP($B$2:$B$457,'各區加權風險人口'!$C$2:$T$13,12,0)*5.5)</f>
        <v>1.378012846</v>
      </c>
      <c r="O374" s="5">
        <f>if(VLOOKUP($B$2:$B$457,'各區加權風險人口'!$C$2:$T$13,13,0)=0,0,VLOOKUP($B$2:$B$457,'依個案研判日_台北市'!$C$2:$T$13,13,0)*'各里加權風險人口'!P374/VLOOKUP($B$2:$B$457,'各區加權風險人口'!$C$2:$T$13,13,0)*5.5)</f>
        <v>0.5167548174</v>
      </c>
      <c r="P374" s="5">
        <f>if(VLOOKUP($B$2:$B$457,'各區加權風險人口'!$C$2:$T$13,14,0)=0,0,VLOOKUP($B$2:$B$457,'依個案研判日_台北市'!$C$2:$T$13,14,0)*'各里加權風險人口'!Q374/VLOOKUP($B$2:$B$457,'各區加權風險人口'!$C$2:$T$13,14,0)*5.5)</f>
        <v>2.153145072</v>
      </c>
      <c r="Q374" s="5">
        <f>if(VLOOKUP($B$2:$B$457,'各區加權風險人口'!$C$2:$T$13,15,0)=0,0,VLOOKUP($B$2:$B$457,'依個案研判日_台北市'!$C$2:$T$13,15,0)*'各里加權風險人口'!R374/VLOOKUP($B$2:$B$457,'各區加權風險人口'!$C$2:$T$13,15,0)*5.5)</f>
        <v>0.775132226</v>
      </c>
      <c r="R374" s="5">
        <f>if(VLOOKUP($B$2:$B$457,'各區加權風險人口'!$C$2:$T$13,16,0)=0,0,VLOOKUP($B$2:$B$457,'依個案研判日_台北市'!$C$2:$T$13,16,0)*'各里加權風險人口'!S374/VLOOKUP($B$2:$B$457,'各區加權風險人口'!$C$2:$T$13,16,0)*5.5)</f>
        <v>0.775132226</v>
      </c>
      <c r="S374" s="5">
        <f>if(VLOOKUP($B$2:$B$457,'各區加權風險人口'!$C$2:$T$13,17,0)=0,0,VLOOKUP($B$2:$B$457,'依個案研判日_台北市'!$C$2:$T$13,17,0)*'各里加權風險人口'!T374/VLOOKUP($B$2:$B$457,'各區加權風險人口'!$C$2:$T$13,17,0)*5.5)</f>
        <v>0.775132226</v>
      </c>
      <c r="T374" s="5">
        <f>if(VLOOKUP($B$2:$B$457,'各區加權風險人口'!$C$2:$T$13,18,0)=0,0,VLOOKUP($B$2:$B$457,'依個案研判日_台北市'!$C$2:$T$13,18,0)*'各里加權風險人口'!U374/VLOOKUP($B$2:$B$457,'各區加權風險人口'!$C$2:$T$13,18,0)*5.5)</f>
        <v>0.8612580289</v>
      </c>
    </row>
    <row r="375">
      <c r="A375" s="3">
        <v>6.3000110011E10</v>
      </c>
      <c r="B375" s="4" t="s">
        <v>376</v>
      </c>
      <c r="C375" s="4" t="s">
        <v>387</v>
      </c>
      <c r="D375" s="5">
        <f>if(VLOOKUP($B$2:$B$457,'各區加權風險人口'!$C$2:$T$13,2,0)=0,0,VLOOKUP($B$2:$B$457,'依個案研判日_台北市'!$C$2:$T$13,2,0)*'各里加權風險人口'!E375/VLOOKUP($B$2:$B$457,'各區加權風險人口'!$C$2:$T$13,2,0)*5.5)</f>
        <v>0</v>
      </c>
      <c r="E375" s="5">
        <f>if(VLOOKUP($B$2:$B$457,'各區加權風險人口'!$C$2:$T$13,3,0)=0,0,VLOOKUP($B$2:$B$457,'依個案研判日_台北市'!$C$2:$T$13,3,0)*'各里加權風險人口'!F375/VLOOKUP($B$2:$B$457,'各區加權風險人口'!$C$2:$T$13,3,0)*5.5)</f>
        <v>0</v>
      </c>
      <c r="F375" s="5">
        <f>if(VLOOKUP($B$2:$B$457,'各區加權風險人口'!$C$2:$T$13,4,0)=0,0,VLOOKUP($B$2:$B$457,'依個案研判日_台北市'!$C$2:$T$13,4,0)*'各里加權風險人口'!G375/VLOOKUP($B$2:$B$457,'各區加權風險人口'!$C$2:$T$13,4,0)*5.5)</f>
        <v>0.2829333527</v>
      </c>
      <c r="G375" s="5">
        <f>if(VLOOKUP($B$2:$B$457,'各區加權風險人口'!$C$2:$T$13,5,0)=0,0,VLOOKUP($B$2:$B$457,'依個案研判日_台北市'!$C$2:$T$13,5,0)*'各里加權風險人口'!H375/VLOOKUP($B$2:$B$457,'各區加權風險人口'!$C$2:$T$13,5,0)*5.5)</f>
        <v>0</v>
      </c>
      <c r="H375" s="5">
        <f>if(VLOOKUP($B$2:$B$457,'各區加權風險人口'!$C$2:$T$13,6,0)=0,0,VLOOKUP($B$2:$B$457,'依個案研判日_台北市'!$C$2:$T$13,6,0)*'各里加權風險人口'!I375/VLOOKUP($B$2:$B$457,'各區加權風險人口'!$C$2:$T$13,6,0)*5.5)</f>
        <v>0.1414666764</v>
      </c>
      <c r="I375" s="5">
        <f>if(VLOOKUP($B$2:$B$457,'各區加權風險人口'!$C$2:$T$13,7,0)=0,0,VLOOKUP($B$2:$B$457,'依個案研判日_台北市'!$C$2:$T$13,7,0)*'各里加權風險人口'!J375/VLOOKUP($B$2:$B$457,'各區加權風險人口'!$C$2:$T$13,7,0)*5.5)</f>
        <v>1.414666764</v>
      </c>
      <c r="J375" s="5">
        <f>if(VLOOKUP($B$2:$B$457,'各區加權風險人口'!$C$2:$T$13,8,0)=0,0,VLOOKUP($B$2:$B$457,'依個案研判日_台北市'!$C$2:$T$13,8,0)*'各里加權風險人口'!K375/VLOOKUP($B$2:$B$457,'各區加權風險人口'!$C$2:$T$13,8,0)*5.5)</f>
        <v>0.2829333527</v>
      </c>
      <c r="K375" s="5">
        <f>if(VLOOKUP($B$2:$B$457,'各區加權風險人口'!$C$2:$T$13,9,0)=0,0,VLOOKUP($B$2:$B$457,'依個案研判日_台北市'!$C$2:$T$13,9,0)*'各里加權風險人口'!L375/VLOOKUP($B$2:$B$457,'各區加權風險人口'!$C$2:$T$13,9,0)*5.5)</f>
        <v>0.8488000581</v>
      </c>
      <c r="L375" s="5">
        <f>if(VLOOKUP($B$2:$B$457,'各區加權風險人口'!$C$2:$T$13,10,0)=0,0,VLOOKUP($B$2:$B$457,'依個案研判日_台北市'!$C$2:$T$13,10,0)*'各里加權風險人口'!M375/VLOOKUP($B$2:$B$457,'各區加權風險人口'!$C$2:$T$13,10,0)*5.5)</f>
        <v>1.839066793</v>
      </c>
      <c r="M375" s="5">
        <f>if(VLOOKUP($B$2:$B$457,'各區加權風險人口'!$C$2:$T$13,11,0)=0,0,VLOOKUP($B$2:$B$457,'依個案研判日_台北市'!$C$2:$T$13,11,0)*'各里加權風險人口'!N375/VLOOKUP($B$2:$B$457,'各區加權風險人口'!$C$2:$T$13,11,0)*5.5)</f>
        <v>0.5658667054</v>
      </c>
      <c r="N375" s="5">
        <f>if(VLOOKUP($B$2:$B$457,'各區加權風險人口'!$C$2:$T$13,12,0)=0,0,VLOOKUP($B$2:$B$457,'依個案研判日_台北市'!$C$2:$T$13,12,0)*'各里加權風險人口'!O375/VLOOKUP($B$2:$B$457,'各區加權風險人口'!$C$2:$T$13,12,0)*5.5)</f>
        <v>2.263466822</v>
      </c>
      <c r="O375" s="5">
        <f>if(VLOOKUP($B$2:$B$457,'各區加權風險人口'!$C$2:$T$13,13,0)=0,0,VLOOKUP($B$2:$B$457,'依個案研判日_台北市'!$C$2:$T$13,13,0)*'各里加權風險人口'!P375/VLOOKUP($B$2:$B$457,'各區加權風險人口'!$C$2:$T$13,13,0)*5.5)</f>
        <v>0.8488000581</v>
      </c>
      <c r="P375" s="5">
        <f>if(VLOOKUP($B$2:$B$457,'各區加權風險人口'!$C$2:$T$13,14,0)=0,0,VLOOKUP($B$2:$B$457,'依個案研判日_台北市'!$C$2:$T$13,14,0)*'各里加權風險人口'!Q375/VLOOKUP($B$2:$B$457,'各區加權風險人口'!$C$2:$T$13,14,0)*5.5)</f>
        <v>3.536666909</v>
      </c>
      <c r="Q375" s="5">
        <f>if(VLOOKUP($B$2:$B$457,'各區加權風險人口'!$C$2:$T$13,15,0)=0,0,VLOOKUP($B$2:$B$457,'依個案研判日_台北市'!$C$2:$T$13,15,0)*'各里加權風險人口'!R375/VLOOKUP($B$2:$B$457,'各區加權風險人口'!$C$2:$T$13,15,0)*5.5)</f>
        <v>1.273200087</v>
      </c>
      <c r="R375" s="5">
        <f>if(VLOOKUP($B$2:$B$457,'各區加權風險人口'!$C$2:$T$13,16,0)=0,0,VLOOKUP($B$2:$B$457,'依個案研判日_台北市'!$C$2:$T$13,16,0)*'各里加權風險人口'!S375/VLOOKUP($B$2:$B$457,'各區加權風險人口'!$C$2:$T$13,16,0)*5.5)</f>
        <v>1.273200087</v>
      </c>
      <c r="S375" s="5">
        <f>if(VLOOKUP($B$2:$B$457,'各區加權風險人口'!$C$2:$T$13,17,0)=0,0,VLOOKUP($B$2:$B$457,'依個案研判日_台北市'!$C$2:$T$13,17,0)*'各里加權風險人口'!T375/VLOOKUP($B$2:$B$457,'各區加權風險人口'!$C$2:$T$13,17,0)*5.5)</f>
        <v>1.273200087</v>
      </c>
      <c r="T375" s="5">
        <f>if(VLOOKUP($B$2:$B$457,'各區加權風險人口'!$C$2:$T$13,18,0)=0,0,VLOOKUP($B$2:$B$457,'依個案研判日_台北市'!$C$2:$T$13,18,0)*'各里加權風險人口'!U375/VLOOKUP($B$2:$B$457,'各區加權風險人口'!$C$2:$T$13,18,0)*5.5)</f>
        <v>1.414666764</v>
      </c>
    </row>
    <row r="376">
      <c r="A376" s="3">
        <v>6.3000110012E10</v>
      </c>
      <c r="B376" s="4" t="s">
        <v>376</v>
      </c>
      <c r="C376" s="4" t="s">
        <v>388</v>
      </c>
      <c r="D376" s="5">
        <f>if(VLOOKUP($B$2:$B$457,'各區加權風險人口'!$C$2:$T$13,2,0)=0,0,VLOOKUP($B$2:$B$457,'依個案研判日_台北市'!$C$2:$T$13,2,0)*'各里加權風險人口'!E376/VLOOKUP($B$2:$B$457,'各區加權風險人口'!$C$2:$T$13,2,0)*5.5)</f>
        <v>0</v>
      </c>
      <c r="E376" s="5">
        <f>if(VLOOKUP($B$2:$B$457,'各區加權風險人口'!$C$2:$T$13,3,0)=0,0,VLOOKUP($B$2:$B$457,'依個案研判日_台北市'!$C$2:$T$13,3,0)*'各里加權風險人口'!F376/VLOOKUP($B$2:$B$457,'各區加權風險人口'!$C$2:$T$13,3,0)*5.5)</f>
        <v>0</v>
      </c>
      <c r="F376" s="5">
        <f>if(VLOOKUP($B$2:$B$457,'各區加權風險人口'!$C$2:$T$13,4,0)=0,0,VLOOKUP($B$2:$B$457,'依個案研判日_台北市'!$C$2:$T$13,4,0)*'各里加權風險人口'!G376/VLOOKUP($B$2:$B$457,'各區加權風險人口'!$C$2:$T$13,4,0)*5.5)</f>
        <v>0.2323194635</v>
      </c>
      <c r="G376" s="5">
        <f>if(VLOOKUP($B$2:$B$457,'各區加權風險人口'!$C$2:$T$13,5,0)=0,0,VLOOKUP($B$2:$B$457,'依個案研判日_台北市'!$C$2:$T$13,5,0)*'各里加權風險人口'!H376/VLOOKUP($B$2:$B$457,'各區加權風險人口'!$C$2:$T$13,5,0)*5.5)</f>
        <v>0</v>
      </c>
      <c r="H376" s="5">
        <f>if(VLOOKUP($B$2:$B$457,'各區加權風險人口'!$C$2:$T$13,6,0)=0,0,VLOOKUP($B$2:$B$457,'依個案研判日_台北市'!$C$2:$T$13,6,0)*'各里加權風險人口'!I376/VLOOKUP($B$2:$B$457,'各區加權風險人口'!$C$2:$T$13,6,0)*5.5)</f>
        <v>0.1161597318</v>
      </c>
      <c r="I376" s="5">
        <f>if(VLOOKUP($B$2:$B$457,'各區加權風險人口'!$C$2:$T$13,7,0)=0,0,VLOOKUP($B$2:$B$457,'依個案研判日_台北市'!$C$2:$T$13,7,0)*'各里加權風險人口'!J376/VLOOKUP($B$2:$B$457,'各區加權風險人口'!$C$2:$T$13,7,0)*5.5)</f>
        <v>1.161597318</v>
      </c>
      <c r="J376" s="5">
        <f>if(VLOOKUP($B$2:$B$457,'各區加權風險人口'!$C$2:$T$13,8,0)=0,0,VLOOKUP($B$2:$B$457,'依個案研判日_台北市'!$C$2:$T$13,8,0)*'各里加權風險人口'!K376/VLOOKUP($B$2:$B$457,'各區加權風險人口'!$C$2:$T$13,8,0)*5.5)</f>
        <v>0.2323194635</v>
      </c>
      <c r="K376" s="5">
        <f>if(VLOOKUP($B$2:$B$457,'各區加權風險人口'!$C$2:$T$13,9,0)=0,0,VLOOKUP($B$2:$B$457,'依個案研判日_台北市'!$C$2:$T$13,9,0)*'各里加權風險人口'!L376/VLOOKUP($B$2:$B$457,'各區加權風險人口'!$C$2:$T$13,9,0)*5.5)</f>
        <v>0.6969583906</v>
      </c>
      <c r="L376" s="5">
        <f>if(VLOOKUP($B$2:$B$457,'各區加權風險人口'!$C$2:$T$13,10,0)=0,0,VLOOKUP($B$2:$B$457,'依個案研判日_台北市'!$C$2:$T$13,10,0)*'各里加權風險人口'!M376/VLOOKUP($B$2:$B$457,'各區加權風險人口'!$C$2:$T$13,10,0)*5.5)</f>
        <v>1.510076513</v>
      </c>
      <c r="M376" s="5">
        <f>if(VLOOKUP($B$2:$B$457,'各區加權風險人口'!$C$2:$T$13,11,0)=0,0,VLOOKUP($B$2:$B$457,'依個案研判日_台北市'!$C$2:$T$13,11,0)*'各里加權風險人口'!N376/VLOOKUP($B$2:$B$457,'各區加權風險人口'!$C$2:$T$13,11,0)*5.5)</f>
        <v>0.4646389271</v>
      </c>
      <c r="N376" s="5">
        <f>if(VLOOKUP($B$2:$B$457,'各區加權風險人口'!$C$2:$T$13,12,0)=0,0,VLOOKUP($B$2:$B$457,'依個案研判日_台北市'!$C$2:$T$13,12,0)*'各里加權風險人口'!O376/VLOOKUP($B$2:$B$457,'各區加權風險人口'!$C$2:$T$13,12,0)*5.5)</f>
        <v>1.858555708</v>
      </c>
      <c r="O376" s="5">
        <f>if(VLOOKUP($B$2:$B$457,'各區加權風險人口'!$C$2:$T$13,13,0)=0,0,VLOOKUP($B$2:$B$457,'依個案研判日_台北市'!$C$2:$T$13,13,0)*'各里加權風險人口'!P376/VLOOKUP($B$2:$B$457,'各區加權風險人口'!$C$2:$T$13,13,0)*5.5)</f>
        <v>0.6969583906</v>
      </c>
      <c r="P376" s="5">
        <f>if(VLOOKUP($B$2:$B$457,'各區加權風險人口'!$C$2:$T$13,14,0)=0,0,VLOOKUP($B$2:$B$457,'依個案研判日_台北市'!$C$2:$T$13,14,0)*'各里加權風險人口'!Q376/VLOOKUP($B$2:$B$457,'各區加權風險人口'!$C$2:$T$13,14,0)*5.5)</f>
        <v>2.903993294</v>
      </c>
      <c r="Q376" s="5">
        <f>if(VLOOKUP($B$2:$B$457,'各區加權風險人口'!$C$2:$T$13,15,0)=0,0,VLOOKUP($B$2:$B$457,'依個案研判日_台北市'!$C$2:$T$13,15,0)*'各里加權風險人口'!R376/VLOOKUP($B$2:$B$457,'各區加權風險人口'!$C$2:$T$13,15,0)*5.5)</f>
        <v>1.045437586</v>
      </c>
      <c r="R376" s="5">
        <f>if(VLOOKUP($B$2:$B$457,'各區加權風險人口'!$C$2:$T$13,16,0)=0,0,VLOOKUP($B$2:$B$457,'依個案研判日_台北市'!$C$2:$T$13,16,0)*'各里加權風險人口'!S376/VLOOKUP($B$2:$B$457,'各區加權風險人口'!$C$2:$T$13,16,0)*5.5)</f>
        <v>1.045437586</v>
      </c>
      <c r="S376" s="5">
        <f>if(VLOOKUP($B$2:$B$457,'各區加權風險人口'!$C$2:$T$13,17,0)=0,0,VLOOKUP($B$2:$B$457,'依個案研判日_台北市'!$C$2:$T$13,17,0)*'各里加權風險人口'!T376/VLOOKUP($B$2:$B$457,'各區加權風險人口'!$C$2:$T$13,17,0)*5.5)</f>
        <v>1.045437586</v>
      </c>
      <c r="T376" s="5">
        <f>if(VLOOKUP($B$2:$B$457,'各區加權風險人口'!$C$2:$T$13,18,0)=0,0,VLOOKUP($B$2:$B$457,'依個案研判日_台北市'!$C$2:$T$13,18,0)*'各里加權風險人口'!U376/VLOOKUP($B$2:$B$457,'各區加權風險人口'!$C$2:$T$13,18,0)*5.5)</f>
        <v>1.161597318</v>
      </c>
    </row>
    <row r="377">
      <c r="A377" s="3">
        <v>6.3000110013E10</v>
      </c>
      <c r="B377" s="4" t="s">
        <v>376</v>
      </c>
      <c r="C377" s="4" t="s">
        <v>389</v>
      </c>
      <c r="D377" s="5">
        <f>if(VLOOKUP($B$2:$B$457,'各區加權風險人口'!$C$2:$T$13,2,0)=0,0,VLOOKUP($B$2:$B$457,'依個案研判日_台北市'!$C$2:$T$13,2,0)*'各里加權風險人口'!E377/VLOOKUP($B$2:$B$457,'各區加權風險人口'!$C$2:$T$13,2,0)*5.5)</f>
        <v>0</v>
      </c>
      <c r="E377" s="5">
        <f>if(VLOOKUP($B$2:$B$457,'各區加權風險人口'!$C$2:$T$13,3,0)=0,0,VLOOKUP($B$2:$B$457,'依個案研判日_台北市'!$C$2:$T$13,3,0)*'各里加權風險人口'!F377/VLOOKUP($B$2:$B$457,'各區加權風險人口'!$C$2:$T$13,3,0)*5.5)</f>
        <v>0</v>
      </c>
      <c r="F377" s="5">
        <f>if(VLOOKUP($B$2:$B$457,'各區加權風險人口'!$C$2:$T$13,4,0)=0,0,VLOOKUP($B$2:$B$457,'依個案研判日_台北市'!$C$2:$T$13,4,0)*'各里加權風險人口'!G377/VLOOKUP($B$2:$B$457,'各區加權風險人口'!$C$2:$T$13,4,0)*5.5)</f>
        <v>0.2538422333</v>
      </c>
      <c r="G377" s="5">
        <f>if(VLOOKUP($B$2:$B$457,'各區加權風險人口'!$C$2:$T$13,5,0)=0,0,VLOOKUP($B$2:$B$457,'依個案研判日_台北市'!$C$2:$T$13,5,0)*'各里加權風險人口'!H377/VLOOKUP($B$2:$B$457,'各區加權風險人口'!$C$2:$T$13,5,0)*5.5)</f>
        <v>0</v>
      </c>
      <c r="H377" s="5">
        <f>if(VLOOKUP($B$2:$B$457,'各區加權風險人口'!$C$2:$T$13,6,0)=0,0,VLOOKUP($B$2:$B$457,'依個案研判日_台北市'!$C$2:$T$13,6,0)*'各里加權風險人口'!I377/VLOOKUP($B$2:$B$457,'各區加權風險人口'!$C$2:$T$13,6,0)*5.5)</f>
        <v>0.1269211167</v>
      </c>
      <c r="I377" s="5">
        <f>if(VLOOKUP($B$2:$B$457,'各區加權風險人口'!$C$2:$T$13,7,0)=0,0,VLOOKUP($B$2:$B$457,'依個案研判日_台北市'!$C$2:$T$13,7,0)*'各里加權風險人口'!J377/VLOOKUP($B$2:$B$457,'各區加權風險人口'!$C$2:$T$13,7,0)*5.5)</f>
        <v>1.269211167</v>
      </c>
      <c r="J377" s="5">
        <f>if(VLOOKUP($B$2:$B$457,'各區加權風險人口'!$C$2:$T$13,8,0)=0,0,VLOOKUP($B$2:$B$457,'依個案研判日_台北市'!$C$2:$T$13,8,0)*'各里加權風險人口'!K377/VLOOKUP($B$2:$B$457,'各區加權風險人口'!$C$2:$T$13,8,0)*5.5)</f>
        <v>0.2538422333</v>
      </c>
      <c r="K377" s="5">
        <f>if(VLOOKUP($B$2:$B$457,'各區加權風險人口'!$C$2:$T$13,9,0)=0,0,VLOOKUP($B$2:$B$457,'依個案研判日_台北市'!$C$2:$T$13,9,0)*'各里加權風險人口'!L377/VLOOKUP($B$2:$B$457,'各區加權風險人口'!$C$2:$T$13,9,0)*5.5)</f>
        <v>0.7615267</v>
      </c>
      <c r="L377" s="5">
        <f>if(VLOOKUP($B$2:$B$457,'各區加權風險人口'!$C$2:$T$13,10,0)=0,0,VLOOKUP($B$2:$B$457,'依個案研判日_台北市'!$C$2:$T$13,10,0)*'各里加權風險人口'!M377/VLOOKUP($B$2:$B$457,'各區加權風險人口'!$C$2:$T$13,10,0)*5.5)</f>
        <v>1.649974517</v>
      </c>
      <c r="M377" s="5">
        <f>if(VLOOKUP($B$2:$B$457,'各區加權風險人口'!$C$2:$T$13,11,0)=0,0,VLOOKUP($B$2:$B$457,'依個案研判日_台北市'!$C$2:$T$13,11,0)*'各里加權風險人口'!N377/VLOOKUP($B$2:$B$457,'各區加權風險人口'!$C$2:$T$13,11,0)*5.5)</f>
        <v>0.5076844667</v>
      </c>
      <c r="N377" s="5">
        <f>if(VLOOKUP($B$2:$B$457,'各區加權風險人口'!$C$2:$T$13,12,0)=0,0,VLOOKUP($B$2:$B$457,'依個案研判日_台北市'!$C$2:$T$13,12,0)*'各里加權風險人口'!O377/VLOOKUP($B$2:$B$457,'各區加權風險人口'!$C$2:$T$13,12,0)*5.5)</f>
        <v>2.030737867</v>
      </c>
      <c r="O377" s="5">
        <f>if(VLOOKUP($B$2:$B$457,'各區加權風險人口'!$C$2:$T$13,13,0)=0,0,VLOOKUP($B$2:$B$457,'依個案研判日_台北市'!$C$2:$T$13,13,0)*'各里加權風險人口'!P377/VLOOKUP($B$2:$B$457,'各區加權風險人口'!$C$2:$T$13,13,0)*5.5)</f>
        <v>0.7615267</v>
      </c>
      <c r="P377" s="5">
        <f>if(VLOOKUP($B$2:$B$457,'各區加權風險人口'!$C$2:$T$13,14,0)=0,0,VLOOKUP($B$2:$B$457,'依個案研判日_台北市'!$C$2:$T$13,14,0)*'各里加權風險人口'!Q377/VLOOKUP($B$2:$B$457,'各區加權風險人口'!$C$2:$T$13,14,0)*5.5)</f>
        <v>3.173027917</v>
      </c>
      <c r="Q377" s="5">
        <f>if(VLOOKUP($B$2:$B$457,'各區加權風險人口'!$C$2:$T$13,15,0)=0,0,VLOOKUP($B$2:$B$457,'依個案研判日_台北市'!$C$2:$T$13,15,0)*'各里加權風險人口'!R377/VLOOKUP($B$2:$B$457,'各區加權風險人口'!$C$2:$T$13,15,0)*5.5)</f>
        <v>1.14229005</v>
      </c>
      <c r="R377" s="5">
        <f>if(VLOOKUP($B$2:$B$457,'各區加權風險人口'!$C$2:$T$13,16,0)=0,0,VLOOKUP($B$2:$B$457,'依個案研判日_台北市'!$C$2:$T$13,16,0)*'各里加權風險人口'!S377/VLOOKUP($B$2:$B$457,'各區加權風險人口'!$C$2:$T$13,16,0)*5.5)</f>
        <v>1.14229005</v>
      </c>
      <c r="S377" s="5">
        <f>if(VLOOKUP($B$2:$B$457,'各區加權風險人口'!$C$2:$T$13,17,0)=0,0,VLOOKUP($B$2:$B$457,'依個案研判日_台北市'!$C$2:$T$13,17,0)*'各里加權風險人口'!T377/VLOOKUP($B$2:$B$457,'各區加權風險人口'!$C$2:$T$13,17,0)*5.5)</f>
        <v>1.14229005</v>
      </c>
      <c r="T377" s="5">
        <f>if(VLOOKUP($B$2:$B$457,'各區加權風險人口'!$C$2:$T$13,18,0)=0,0,VLOOKUP($B$2:$B$457,'依個案研判日_台北市'!$C$2:$T$13,18,0)*'各里加權風險人口'!U377/VLOOKUP($B$2:$B$457,'各區加權風險人口'!$C$2:$T$13,18,0)*5.5)</f>
        <v>1.269211167</v>
      </c>
    </row>
    <row r="378">
      <c r="A378" s="3">
        <v>6.3000110014E10</v>
      </c>
      <c r="B378" s="4" t="s">
        <v>376</v>
      </c>
      <c r="C378" s="4" t="s">
        <v>390</v>
      </c>
      <c r="D378" s="5">
        <f>if(VLOOKUP($B$2:$B$457,'各區加權風險人口'!$C$2:$T$13,2,0)=0,0,VLOOKUP($B$2:$B$457,'依個案研判日_台北市'!$C$2:$T$13,2,0)*'各里加權風險人口'!E378/VLOOKUP($B$2:$B$457,'各區加權風險人口'!$C$2:$T$13,2,0)*5.5)</f>
        <v>0</v>
      </c>
      <c r="E378" s="5">
        <f>if(VLOOKUP($B$2:$B$457,'各區加權風險人口'!$C$2:$T$13,3,0)=0,0,VLOOKUP($B$2:$B$457,'依個案研判日_台北市'!$C$2:$T$13,3,0)*'各里加權風險人口'!F378/VLOOKUP($B$2:$B$457,'各區加權風險人口'!$C$2:$T$13,3,0)*5.5)</f>
        <v>0</v>
      </c>
      <c r="F378" s="5">
        <f>if(VLOOKUP($B$2:$B$457,'各區加權風險人口'!$C$2:$T$13,4,0)=0,0,VLOOKUP($B$2:$B$457,'依個案研判日_台北市'!$C$2:$T$13,4,0)*'各里加權風險人口'!G378/VLOOKUP($B$2:$B$457,'各區加權風險人口'!$C$2:$T$13,4,0)*5.5)</f>
        <v>0.1906578544</v>
      </c>
      <c r="G378" s="5">
        <f>if(VLOOKUP($B$2:$B$457,'各區加權風險人口'!$C$2:$T$13,5,0)=0,0,VLOOKUP($B$2:$B$457,'依個案研判日_台北市'!$C$2:$T$13,5,0)*'各里加權風險人口'!H378/VLOOKUP($B$2:$B$457,'各區加權風險人口'!$C$2:$T$13,5,0)*5.5)</f>
        <v>0</v>
      </c>
      <c r="H378" s="5">
        <f>if(VLOOKUP($B$2:$B$457,'各區加權風險人口'!$C$2:$T$13,6,0)=0,0,VLOOKUP($B$2:$B$457,'依個案研判日_台北市'!$C$2:$T$13,6,0)*'各里加權風險人口'!I378/VLOOKUP($B$2:$B$457,'各區加權風險人口'!$C$2:$T$13,6,0)*5.5)</f>
        <v>0.09532892719</v>
      </c>
      <c r="I378" s="5">
        <f>if(VLOOKUP($B$2:$B$457,'各區加權風險人口'!$C$2:$T$13,7,0)=0,0,VLOOKUP($B$2:$B$457,'依個案研判日_台北市'!$C$2:$T$13,7,0)*'各里加權風險人口'!J378/VLOOKUP($B$2:$B$457,'各區加權風險人口'!$C$2:$T$13,7,0)*5.5)</f>
        <v>0.9532892719</v>
      </c>
      <c r="J378" s="5">
        <f>if(VLOOKUP($B$2:$B$457,'各區加權風險人口'!$C$2:$T$13,8,0)=0,0,VLOOKUP($B$2:$B$457,'依個案研判日_台北市'!$C$2:$T$13,8,0)*'各里加權風險人口'!K378/VLOOKUP($B$2:$B$457,'各區加權風險人口'!$C$2:$T$13,8,0)*5.5)</f>
        <v>0.1906578544</v>
      </c>
      <c r="K378" s="5">
        <f>if(VLOOKUP($B$2:$B$457,'各區加權風險人口'!$C$2:$T$13,9,0)=0,0,VLOOKUP($B$2:$B$457,'依個案研判日_台北市'!$C$2:$T$13,9,0)*'各里加權風險人口'!L378/VLOOKUP($B$2:$B$457,'各區加權風險人口'!$C$2:$T$13,9,0)*5.5)</f>
        <v>0.5719735631</v>
      </c>
      <c r="L378" s="5">
        <f>if(VLOOKUP($B$2:$B$457,'各區加權風險人口'!$C$2:$T$13,10,0)=0,0,VLOOKUP($B$2:$B$457,'依個案研判日_台北市'!$C$2:$T$13,10,0)*'各里加權風險人口'!M378/VLOOKUP($B$2:$B$457,'各區加權風險人口'!$C$2:$T$13,10,0)*5.5)</f>
        <v>1.239276053</v>
      </c>
      <c r="M378" s="5">
        <f>if(VLOOKUP($B$2:$B$457,'各區加權風險人口'!$C$2:$T$13,11,0)=0,0,VLOOKUP($B$2:$B$457,'依個案研判日_台北市'!$C$2:$T$13,11,0)*'各里加權風險人口'!N378/VLOOKUP($B$2:$B$457,'各區加權風險人口'!$C$2:$T$13,11,0)*5.5)</f>
        <v>0.3813157088</v>
      </c>
      <c r="N378" s="5">
        <f>if(VLOOKUP($B$2:$B$457,'各區加權風險人口'!$C$2:$T$13,12,0)=0,0,VLOOKUP($B$2:$B$457,'依個案研判日_台北市'!$C$2:$T$13,12,0)*'各里加權風險人口'!O378/VLOOKUP($B$2:$B$457,'各區加權風險人口'!$C$2:$T$13,12,0)*5.5)</f>
        <v>1.525262835</v>
      </c>
      <c r="O378" s="5">
        <f>if(VLOOKUP($B$2:$B$457,'各區加權風險人口'!$C$2:$T$13,13,0)=0,0,VLOOKUP($B$2:$B$457,'依個案研判日_台北市'!$C$2:$T$13,13,0)*'各里加權風險人口'!P378/VLOOKUP($B$2:$B$457,'各區加權風險人口'!$C$2:$T$13,13,0)*5.5)</f>
        <v>0.5719735631</v>
      </c>
      <c r="P378" s="5">
        <f>if(VLOOKUP($B$2:$B$457,'各區加權風險人口'!$C$2:$T$13,14,0)=0,0,VLOOKUP($B$2:$B$457,'依個案研判日_台北市'!$C$2:$T$13,14,0)*'各里加權風險人口'!Q378/VLOOKUP($B$2:$B$457,'各區加權風險人口'!$C$2:$T$13,14,0)*5.5)</f>
        <v>2.38322318</v>
      </c>
      <c r="Q378" s="5">
        <f>if(VLOOKUP($B$2:$B$457,'各區加權風險人口'!$C$2:$T$13,15,0)=0,0,VLOOKUP($B$2:$B$457,'依個案研判日_台北市'!$C$2:$T$13,15,0)*'各里加權風險人口'!R378/VLOOKUP($B$2:$B$457,'各區加權風險人口'!$C$2:$T$13,15,0)*5.5)</f>
        <v>0.8579603447</v>
      </c>
      <c r="R378" s="5">
        <f>if(VLOOKUP($B$2:$B$457,'各區加權風險人口'!$C$2:$T$13,16,0)=0,0,VLOOKUP($B$2:$B$457,'依個案研判日_台北市'!$C$2:$T$13,16,0)*'各里加權風險人口'!S378/VLOOKUP($B$2:$B$457,'各區加權風險人口'!$C$2:$T$13,16,0)*5.5)</f>
        <v>0.8579603447</v>
      </c>
      <c r="S378" s="5">
        <f>if(VLOOKUP($B$2:$B$457,'各區加權風險人口'!$C$2:$T$13,17,0)=0,0,VLOOKUP($B$2:$B$457,'依個案研判日_台北市'!$C$2:$T$13,17,0)*'各里加權風險人口'!T378/VLOOKUP($B$2:$B$457,'各區加權風險人口'!$C$2:$T$13,17,0)*5.5)</f>
        <v>0.8579603447</v>
      </c>
      <c r="T378" s="5">
        <f>if(VLOOKUP($B$2:$B$457,'各區加權風險人口'!$C$2:$T$13,18,0)=0,0,VLOOKUP($B$2:$B$457,'依個案研判日_台北市'!$C$2:$T$13,18,0)*'各里加權風險人口'!U378/VLOOKUP($B$2:$B$457,'各區加權風險人口'!$C$2:$T$13,18,0)*5.5)</f>
        <v>0.9532892719</v>
      </c>
    </row>
    <row r="379">
      <c r="A379" s="3">
        <v>6.3000110015E10</v>
      </c>
      <c r="B379" s="4" t="s">
        <v>376</v>
      </c>
      <c r="C379" s="4" t="s">
        <v>391</v>
      </c>
      <c r="D379" s="5">
        <f>if(VLOOKUP($B$2:$B$457,'各區加權風險人口'!$C$2:$T$13,2,0)=0,0,VLOOKUP($B$2:$B$457,'依個案研判日_台北市'!$C$2:$T$13,2,0)*'各里加權風險人口'!E379/VLOOKUP($B$2:$B$457,'各區加權風險人口'!$C$2:$T$13,2,0)*5.5)</f>
        <v>0</v>
      </c>
      <c r="E379" s="5">
        <f>if(VLOOKUP($B$2:$B$457,'各區加權風險人口'!$C$2:$T$13,3,0)=0,0,VLOOKUP($B$2:$B$457,'依個案研判日_台北市'!$C$2:$T$13,3,0)*'各里加權風險人口'!F379/VLOOKUP($B$2:$B$457,'各區加權風險人口'!$C$2:$T$13,3,0)*5.5)</f>
        <v>0</v>
      </c>
      <c r="F379" s="5">
        <f>if(VLOOKUP($B$2:$B$457,'各區加權風險人口'!$C$2:$T$13,4,0)=0,0,VLOOKUP($B$2:$B$457,'依個案研判日_台北市'!$C$2:$T$13,4,0)*'各里加權風險人口'!G379/VLOOKUP($B$2:$B$457,'各區加權風險人口'!$C$2:$T$13,4,0)*5.5)</f>
        <v>0.2184699102</v>
      </c>
      <c r="G379" s="5">
        <f>if(VLOOKUP($B$2:$B$457,'各區加權風險人口'!$C$2:$T$13,5,0)=0,0,VLOOKUP($B$2:$B$457,'依個案研判日_台北市'!$C$2:$T$13,5,0)*'各里加權風險人口'!H379/VLOOKUP($B$2:$B$457,'各區加權風險人口'!$C$2:$T$13,5,0)*5.5)</f>
        <v>0</v>
      </c>
      <c r="H379" s="5">
        <f>if(VLOOKUP($B$2:$B$457,'各區加權風險人口'!$C$2:$T$13,6,0)=0,0,VLOOKUP($B$2:$B$457,'依個案研判日_台北市'!$C$2:$T$13,6,0)*'各里加權風險人口'!I379/VLOOKUP($B$2:$B$457,'各區加權風險人口'!$C$2:$T$13,6,0)*5.5)</f>
        <v>0.1092349551</v>
      </c>
      <c r="I379" s="5">
        <f>if(VLOOKUP($B$2:$B$457,'各區加權風險人口'!$C$2:$T$13,7,0)=0,0,VLOOKUP($B$2:$B$457,'依個案研判日_台北市'!$C$2:$T$13,7,0)*'各里加權風險人口'!J379/VLOOKUP($B$2:$B$457,'各區加權風險人口'!$C$2:$T$13,7,0)*5.5)</f>
        <v>1.092349551</v>
      </c>
      <c r="J379" s="5">
        <f>if(VLOOKUP($B$2:$B$457,'各區加權風險人口'!$C$2:$T$13,8,0)=0,0,VLOOKUP($B$2:$B$457,'依個案研判日_台北市'!$C$2:$T$13,8,0)*'各里加權風險人口'!K379/VLOOKUP($B$2:$B$457,'各區加權風險人口'!$C$2:$T$13,8,0)*5.5)</f>
        <v>0.2184699102</v>
      </c>
      <c r="K379" s="5">
        <f>if(VLOOKUP($B$2:$B$457,'各區加權風險人口'!$C$2:$T$13,9,0)=0,0,VLOOKUP($B$2:$B$457,'依個案研判日_台北市'!$C$2:$T$13,9,0)*'各里加權風險人口'!L379/VLOOKUP($B$2:$B$457,'各區加權風險人口'!$C$2:$T$13,9,0)*5.5)</f>
        <v>0.6554097307</v>
      </c>
      <c r="L379" s="5">
        <f>if(VLOOKUP($B$2:$B$457,'各區加權風險人口'!$C$2:$T$13,10,0)=0,0,VLOOKUP($B$2:$B$457,'依個案研判日_台北市'!$C$2:$T$13,10,0)*'各里加權風險人口'!M379/VLOOKUP($B$2:$B$457,'各區加權風險人口'!$C$2:$T$13,10,0)*5.5)</f>
        <v>1.420054416</v>
      </c>
      <c r="M379" s="5">
        <f>if(VLOOKUP($B$2:$B$457,'各區加權風險人口'!$C$2:$T$13,11,0)=0,0,VLOOKUP($B$2:$B$457,'依個案研判日_台北市'!$C$2:$T$13,11,0)*'各里加權風險人口'!N379/VLOOKUP($B$2:$B$457,'各區加權風險人口'!$C$2:$T$13,11,0)*5.5)</f>
        <v>0.4369398205</v>
      </c>
      <c r="N379" s="5">
        <f>if(VLOOKUP($B$2:$B$457,'各區加權風險人口'!$C$2:$T$13,12,0)=0,0,VLOOKUP($B$2:$B$457,'依個案研判日_台北市'!$C$2:$T$13,12,0)*'各里加權風險人口'!O379/VLOOKUP($B$2:$B$457,'各區加權風險人口'!$C$2:$T$13,12,0)*5.5)</f>
        <v>1.747759282</v>
      </c>
      <c r="O379" s="5">
        <f>if(VLOOKUP($B$2:$B$457,'各區加權風險人口'!$C$2:$T$13,13,0)=0,0,VLOOKUP($B$2:$B$457,'依個案研判日_台北市'!$C$2:$T$13,13,0)*'各里加權風險人口'!P379/VLOOKUP($B$2:$B$457,'各區加權風險人口'!$C$2:$T$13,13,0)*5.5)</f>
        <v>0.6554097307</v>
      </c>
      <c r="P379" s="5">
        <f>if(VLOOKUP($B$2:$B$457,'各區加權風險人口'!$C$2:$T$13,14,0)=0,0,VLOOKUP($B$2:$B$457,'依個案研判日_台北市'!$C$2:$T$13,14,0)*'各里加權風險人口'!Q379/VLOOKUP($B$2:$B$457,'各區加權風險人口'!$C$2:$T$13,14,0)*5.5)</f>
        <v>2.730873878</v>
      </c>
      <c r="Q379" s="5">
        <f>if(VLOOKUP($B$2:$B$457,'各區加權風險人口'!$C$2:$T$13,15,0)=0,0,VLOOKUP($B$2:$B$457,'依個案研判日_台北市'!$C$2:$T$13,15,0)*'各里加權風險人口'!R379/VLOOKUP($B$2:$B$457,'各區加權風險人口'!$C$2:$T$13,15,0)*5.5)</f>
        <v>0.983114596</v>
      </c>
      <c r="R379" s="5">
        <f>if(VLOOKUP($B$2:$B$457,'各區加權風險人口'!$C$2:$T$13,16,0)=0,0,VLOOKUP($B$2:$B$457,'依個案研判日_台北市'!$C$2:$T$13,16,0)*'各里加權風險人口'!S379/VLOOKUP($B$2:$B$457,'各區加權風險人口'!$C$2:$T$13,16,0)*5.5)</f>
        <v>0.983114596</v>
      </c>
      <c r="S379" s="5">
        <f>if(VLOOKUP($B$2:$B$457,'各區加權風險人口'!$C$2:$T$13,17,0)=0,0,VLOOKUP($B$2:$B$457,'依個案研判日_台北市'!$C$2:$T$13,17,0)*'各里加權風險人口'!T379/VLOOKUP($B$2:$B$457,'各區加權風險人口'!$C$2:$T$13,17,0)*5.5)</f>
        <v>0.983114596</v>
      </c>
      <c r="T379" s="5">
        <f>if(VLOOKUP($B$2:$B$457,'各區加權風險人口'!$C$2:$T$13,18,0)=0,0,VLOOKUP($B$2:$B$457,'依個案研判日_台北市'!$C$2:$T$13,18,0)*'各里加權風險人口'!U379/VLOOKUP($B$2:$B$457,'各區加權風險人口'!$C$2:$T$13,18,0)*5.5)</f>
        <v>1.092349551</v>
      </c>
    </row>
    <row r="380">
      <c r="A380" s="3">
        <v>6.3000110016E10</v>
      </c>
      <c r="B380" s="4" t="s">
        <v>376</v>
      </c>
      <c r="C380" s="4" t="s">
        <v>392</v>
      </c>
      <c r="D380" s="5">
        <f>if(VLOOKUP($B$2:$B$457,'各區加權風險人口'!$C$2:$T$13,2,0)=0,0,VLOOKUP($B$2:$B$457,'依個案研判日_台北市'!$C$2:$T$13,2,0)*'各里加權風險人口'!E380/VLOOKUP($B$2:$B$457,'各區加權風險人口'!$C$2:$T$13,2,0)*5.5)</f>
        <v>0</v>
      </c>
      <c r="E380" s="5">
        <f>if(VLOOKUP($B$2:$B$457,'各區加權風險人口'!$C$2:$T$13,3,0)=0,0,VLOOKUP($B$2:$B$457,'依個案研判日_台北市'!$C$2:$T$13,3,0)*'各里加權風險人口'!F380/VLOOKUP($B$2:$B$457,'各區加權風險人口'!$C$2:$T$13,3,0)*5.5)</f>
        <v>0</v>
      </c>
      <c r="F380" s="5">
        <f>if(VLOOKUP($B$2:$B$457,'各區加權風險人口'!$C$2:$T$13,4,0)=0,0,VLOOKUP($B$2:$B$457,'依個案研判日_台北市'!$C$2:$T$13,4,0)*'各里加權風險人口'!G380/VLOOKUP($B$2:$B$457,'各區加權風險人口'!$C$2:$T$13,4,0)*5.5)</f>
        <v>0.2305966399</v>
      </c>
      <c r="G380" s="5">
        <f>if(VLOOKUP($B$2:$B$457,'各區加權風險人口'!$C$2:$T$13,5,0)=0,0,VLOOKUP($B$2:$B$457,'依個案研判日_台北市'!$C$2:$T$13,5,0)*'各里加權風險人口'!H380/VLOOKUP($B$2:$B$457,'各區加權風險人口'!$C$2:$T$13,5,0)*5.5)</f>
        <v>0</v>
      </c>
      <c r="H380" s="5">
        <f>if(VLOOKUP($B$2:$B$457,'各區加權風險人口'!$C$2:$T$13,6,0)=0,0,VLOOKUP($B$2:$B$457,'依個案研判日_台北市'!$C$2:$T$13,6,0)*'各里加權風險人口'!I380/VLOOKUP($B$2:$B$457,'各區加權風險人口'!$C$2:$T$13,6,0)*5.5)</f>
        <v>0.11529832</v>
      </c>
      <c r="I380" s="5">
        <f>if(VLOOKUP($B$2:$B$457,'各區加權風險人口'!$C$2:$T$13,7,0)=0,0,VLOOKUP($B$2:$B$457,'依個案研判日_台北市'!$C$2:$T$13,7,0)*'各里加權風險人口'!J380/VLOOKUP($B$2:$B$457,'各區加權風險人口'!$C$2:$T$13,7,0)*5.5)</f>
        <v>1.1529832</v>
      </c>
      <c r="J380" s="5">
        <f>if(VLOOKUP($B$2:$B$457,'各區加權風險人口'!$C$2:$T$13,8,0)=0,0,VLOOKUP($B$2:$B$457,'依個案研判日_台北市'!$C$2:$T$13,8,0)*'各里加權風險人口'!K380/VLOOKUP($B$2:$B$457,'各區加權風險人口'!$C$2:$T$13,8,0)*5.5)</f>
        <v>0.2305966399</v>
      </c>
      <c r="K380" s="5">
        <f>if(VLOOKUP($B$2:$B$457,'各區加權風險人口'!$C$2:$T$13,9,0)=0,0,VLOOKUP($B$2:$B$457,'依個案研判日_台北市'!$C$2:$T$13,9,0)*'各里加權風險人口'!L380/VLOOKUP($B$2:$B$457,'各區加權風險人口'!$C$2:$T$13,9,0)*5.5)</f>
        <v>0.6917899197</v>
      </c>
      <c r="L380" s="5">
        <f>if(VLOOKUP($B$2:$B$457,'各區加權風險人口'!$C$2:$T$13,10,0)=0,0,VLOOKUP($B$2:$B$457,'依個案研判日_台北市'!$C$2:$T$13,10,0)*'各里加權風險人口'!M380/VLOOKUP($B$2:$B$457,'各區加權風險人口'!$C$2:$T$13,10,0)*5.5)</f>
        <v>1.498878159</v>
      </c>
      <c r="M380" s="5">
        <f>if(VLOOKUP($B$2:$B$457,'各區加權風險人口'!$C$2:$T$13,11,0)=0,0,VLOOKUP($B$2:$B$457,'依個案研判日_台北市'!$C$2:$T$13,11,0)*'各里加權風險人口'!N380/VLOOKUP($B$2:$B$457,'各區加權風險人口'!$C$2:$T$13,11,0)*5.5)</f>
        <v>0.4611932798</v>
      </c>
      <c r="N380" s="5">
        <f>if(VLOOKUP($B$2:$B$457,'各區加權風險人口'!$C$2:$T$13,12,0)=0,0,VLOOKUP($B$2:$B$457,'依個案研判日_台北市'!$C$2:$T$13,12,0)*'各里加權風險人口'!O380/VLOOKUP($B$2:$B$457,'各區加權風險人口'!$C$2:$T$13,12,0)*5.5)</f>
        <v>1.844773119</v>
      </c>
      <c r="O380" s="5">
        <f>if(VLOOKUP($B$2:$B$457,'各區加權風險人口'!$C$2:$T$13,13,0)=0,0,VLOOKUP($B$2:$B$457,'依個案研判日_台北市'!$C$2:$T$13,13,0)*'各里加權風險人口'!P380/VLOOKUP($B$2:$B$457,'各區加權風險人口'!$C$2:$T$13,13,0)*5.5)</f>
        <v>0.6917899197</v>
      </c>
      <c r="P380" s="5">
        <f>if(VLOOKUP($B$2:$B$457,'各區加權風險人口'!$C$2:$T$13,14,0)=0,0,VLOOKUP($B$2:$B$457,'依個案研判日_台北市'!$C$2:$T$13,14,0)*'各里加權風險人口'!Q380/VLOOKUP($B$2:$B$457,'各區加權風險人口'!$C$2:$T$13,14,0)*5.5)</f>
        <v>2.882457999</v>
      </c>
      <c r="Q380" s="5">
        <f>if(VLOOKUP($B$2:$B$457,'各區加權風險人口'!$C$2:$T$13,15,0)=0,0,VLOOKUP($B$2:$B$457,'依個案研判日_台北市'!$C$2:$T$13,15,0)*'各里加權風險人口'!R380/VLOOKUP($B$2:$B$457,'各區加權風險人口'!$C$2:$T$13,15,0)*5.5)</f>
        <v>1.03768488</v>
      </c>
      <c r="R380" s="5">
        <f>if(VLOOKUP($B$2:$B$457,'各區加權風險人口'!$C$2:$T$13,16,0)=0,0,VLOOKUP($B$2:$B$457,'依個案研判日_台北市'!$C$2:$T$13,16,0)*'各里加權風險人口'!S380/VLOOKUP($B$2:$B$457,'各區加權風險人口'!$C$2:$T$13,16,0)*5.5)</f>
        <v>1.03768488</v>
      </c>
      <c r="S380" s="5">
        <f>if(VLOOKUP($B$2:$B$457,'各區加權風險人口'!$C$2:$T$13,17,0)=0,0,VLOOKUP($B$2:$B$457,'依個案研判日_台北市'!$C$2:$T$13,17,0)*'各里加權風險人口'!T380/VLOOKUP($B$2:$B$457,'各區加權風險人口'!$C$2:$T$13,17,0)*5.5)</f>
        <v>1.03768488</v>
      </c>
      <c r="T380" s="5">
        <f>if(VLOOKUP($B$2:$B$457,'各區加權風險人口'!$C$2:$T$13,18,0)=0,0,VLOOKUP($B$2:$B$457,'依個案研判日_台北市'!$C$2:$T$13,18,0)*'各里加權風險人口'!U380/VLOOKUP($B$2:$B$457,'各區加權風險人口'!$C$2:$T$13,18,0)*5.5)</f>
        <v>1.1529832</v>
      </c>
    </row>
    <row r="381">
      <c r="A381" s="3">
        <v>6.3000110017E10</v>
      </c>
      <c r="B381" s="4" t="s">
        <v>376</v>
      </c>
      <c r="C381" s="4" t="s">
        <v>393</v>
      </c>
      <c r="D381" s="5">
        <f>if(VLOOKUP($B$2:$B$457,'各區加權風險人口'!$C$2:$T$13,2,0)=0,0,VLOOKUP($B$2:$B$457,'依個案研判日_台北市'!$C$2:$T$13,2,0)*'各里加權風險人口'!E381/VLOOKUP($B$2:$B$457,'各區加權風險人口'!$C$2:$T$13,2,0)*5.5)</f>
        <v>0</v>
      </c>
      <c r="E381" s="5">
        <f>if(VLOOKUP($B$2:$B$457,'各區加權風險人口'!$C$2:$T$13,3,0)=0,0,VLOOKUP($B$2:$B$457,'依個案研判日_台北市'!$C$2:$T$13,3,0)*'各里加權風險人口'!F381/VLOOKUP($B$2:$B$457,'各區加權風險人口'!$C$2:$T$13,3,0)*5.5)</f>
        <v>0</v>
      </c>
      <c r="F381" s="5">
        <f>if(VLOOKUP($B$2:$B$457,'各區加權風險人口'!$C$2:$T$13,4,0)=0,0,VLOOKUP($B$2:$B$457,'依個案研判日_台北市'!$C$2:$T$13,4,0)*'各里加權風險人口'!G381/VLOOKUP($B$2:$B$457,'各區加權風險人口'!$C$2:$T$13,4,0)*5.5)</f>
        <v>0.3110277928</v>
      </c>
      <c r="G381" s="5">
        <f>if(VLOOKUP($B$2:$B$457,'各區加權風險人口'!$C$2:$T$13,5,0)=0,0,VLOOKUP($B$2:$B$457,'依個案研判日_台北市'!$C$2:$T$13,5,0)*'各里加權風險人口'!H381/VLOOKUP($B$2:$B$457,'各區加權風險人口'!$C$2:$T$13,5,0)*5.5)</f>
        <v>0</v>
      </c>
      <c r="H381" s="5">
        <f>if(VLOOKUP($B$2:$B$457,'各區加權風險人口'!$C$2:$T$13,6,0)=0,0,VLOOKUP($B$2:$B$457,'依個案研判日_台北市'!$C$2:$T$13,6,0)*'各里加權風險人口'!I381/VLOOKUP($B$2:$B$457,'各區加權風險人口'!$C$2:$T$13,6,0)*5.5)</f>
        <v>0.1555138964</v>
      </c>
      <c r="I381" s="5">
        <f>if(VLOOKUP($B$2:$B$457,'各區加權風險人口'!$C$2:$T$13,7,0)=0,0,VLOOKUP($B$2:$B$457,'依個案研判日_台北市'!$C$2:$T$13,7,0)*'各里加權風險人口'!J381/VLOOKUP($B$2:$B$457,'各區加權風險人口'!$C$2:$T$13,7,0)*5.5)</f>
        <v>1.555138964</v>
      </c>
      <c r="J381" s="5">
        <f>if(VLOOKUP($B$2:$B$457,'各區加權風險人口'!$C$2:$T$13,8,0)=0,0,VLOOKUP($B$2:$B$457,'依個案研判日_台北市'!$C$2:$T$13,8,0)*'各里加權風險人口'!K381/VLOOKUP($B$2:$B$457,'各區加權風險人口'!$C$2:$T$13,8,0)*5.5)</f>
        <v>0.3110277928</v>
      </c>
      <c r="K381" s="5">
        <f>if(VLOOKUP($B$2:$B$457,'各區加權風險人口'!$C$2:$T$13,9,0)=0,0,VLOOKUP($B$2:$B$457,'依個案研判日_台北市'!$C$2:$T$13,9,0)*'各里加權風險人口'!L381/VLOOKUP($B$2:$B$457,'各區加權風險人口'!$C$2:$T$13,9,0)*5.5)</f>
        <v>0.9330833785</v>
      </c>
      <c r="L381" s="5">
        <f>if(VLOOKUP($B$2:$B$457,'各區加權風險人口'!$C$2:$T$13,10,0)=0,0,VLOOKUP($B$2:$B$457,'依個案研判日_台北市'!$C$2:$T$13,10,0)*'各里加權風險人口'!M381/VLOOKUP($B$2:$B$457,'各區加權風險人口'!$C$2:$T$13,10,0)*5.5)</f>
        <v>2.021680653</v>
      </c>
      <c r="M381" s="5">
        <f>if(VLOOKUP($B$2:$B$457,'各區加權風險人口'!$C$2:$T$13,11,0)=0,0,VLOOKUP($B$2:$B$457,'依個案研判日_台北市'!$C$2:$T$13,11,0)*'各里加權風險人口'!N381/VLOOKUP($B$2:$B$457,'各區加權風險人口'!$C$2:$T$13,11,0)*5.5)</f>
        <v>0.6220555857</v>
      </c>
      <c r="N381" s="5">
        <f>if(VLOOKUP($B$2:$B$457,'各區加權風險人口'!$C$2:$T$13,12,0)=0,0,VLOOKUP($B$2:$B$457,'依個案研判日_台北市'!$C$2:$T$13,12,0)*'各里加權風險人口'!O381/VLOOKUP($B$2:$B$457,'各區加權風險人口'!$C$2:$T$13,12,0)*5.5)</f>
        <v>2.488222343</v>
      </c>
      <c r="O381" s="5">
        <f>if(VLOOKUP($B$2:$B$457,'各區加權風險人口'!$C$2:$T$13,13,0)=0,0,VLOOKUP($B$2:$B$457,'依個案研判日_台北市'!$C$2:$T$13,13,0)*'各里加權風險人口'!P381/VLOOKUP($B$2:$B$457,'各區加權風險人口'!$C$2:$T$13,13,0)*5.5)</f>
        <v>0.9330833785</v>
      </c>
      <c r="P381" s="5">
        <f>if(VLOOKUP($B$2:$B$457,'各區加權風險人口'!$C$2:$T$13,14,0)=0,0,VLOOKUP($B$2:$B$457,'依個案研判日_台北市'!$C$2:$T$13,14,0)*'各里加權風險人口'!Q381/VLOOKUP($B$2:$B$457,'各區加權風險人口'!$C$2:$T$13,14,0)*5.5)</f>
        <v>3.88784741</v>
      </c>
      <c r="Q381" s="5">
        <f>if(VLOOKUP($B$2:$B$457,'各區加權風險人口'!$C$2:$T$13,15,0)=0,0,VLOOKUP($B$2:$B$457,'依個案研判日_台北市'!$C$2:$T$13,15,0)*'各里加權風險人口'!R381/VLOOKUP($B$2:$B$457,'各區加權風險人口'!$C$2:$T$13,15,0)*5.5)</f>
        <v>1.399625068</v>
      </c>
      <c r="R381" s="5">
        <f>if(VLOOKUP($B$2:$B$457,'各區加權風險人口'!$C$2:$T$13,16,0)=0,0,VLOOKUP($B$2:$B$457,'依個案研判日_台北市'!$C$2:$T$13,16,0)*'各里加權風險人口'!S381/VLOOKUP($B$2:$B$457,'各區加權風險人口'!$C$2:$T$13,16,0)*5.5)</f>
        <v>1.399625068</v>
      </c>
      <c r="S381" s="5">
        <f>if(VLOOKUP($B$2:$B$457,'各區加權風險人口'!$C$2:$T$13,17,0)=0,0,VLOOKUP($B$2:$B$457,'依個案研判日_台北市'!$C$2:$T$13,17,0)*'各里加權風險人口'!T381/VLOOKUP($B$2:$B$457,'各區加權風險人口'!$C$2:$T$13,17,0)*5.5)</f>
        <v>1.399625068</v>
      </c>
      <c r="T381" s="5">
        <f>if(VLOOKUP($B$2:$B$457,'各區加權風險人口'!$C$2:$T$13,18,0)=0,0,VLOOKUP($B$2:$B$457,'依個案研判日_台北市'!$C$2:$T$13,18,0)*'各里加權風險人口'!U381/VLOOKUP($B$2:$B$457,'各區加權風險人口'!$C$2:$T$13,18,0)*5.5)</f>
        <v>1.555138964</v>
      </c>
    </row>
    <row r="382">
      <c r="A382" s="3">
        <v>6.3000110018E10</v>
      </c>
      <c r="B382" s="4" t="s">
        <v>376</v>
      </c>
      <c r="C382" s="4" t="s">
        <v>394</v>
      </c>
      <c r="D382" s="5">
        <f>if(VLOOKUP($B$2:$B$457,'各區加權風險人口'!$C$2:$T$13,2,0)=0,0,VLOOKUP($B$2:$B$457,'依個案研判日_台北市'!$C$2:$T$13,2,0)*'各里加權風險人口'!E382/VLOOKUP($B$2:$B$457,'各區加權風險人口'!$C$2:$T$13,2,0)*5.5)</f>
        <v>0</v>
      </c>
      <c r="E382" s="5">
        <f>if(VLOOKUP($B$2:$B$457,'各區加權風險人口'!$C$2:$T$13,3,0)=0,0,VLOOKUP($B$2:$B$457,'依個案研判日_台北市'!$C$2:$T$13,3,0)*'各里加權風險人口'!F382/VLOOKUP($B$2:$B$457,'各區加權風險人口'!$C$2:$T$13,3,0)*5.5)</f>
        <v>0</v>
      </c>
      <c r="F382" s="5">
        <f>if(VLOOKUP($B$2:$B$457,'各區加權風險人口'!$C$2:$T$13,4,0)=0,0,VLOOKUP($B$2:$B$457,'依個案研判日_台北市'!$C$2:$T$13,4,0)*'各里加權風險人口'!G382/VLOOKUP($B$2:$B$457,'各區加權風險人口'!$C$2:$T$13,4,0)*5.5)</f>
        <v>0.1548908937</v>
      </c>
      <c r="G382" s="5">
        <f>if(VLOOKUP($B$2:$B$457,'各區加權風險人口'!$C$2:$T$13,5,0)=0,0,VLOOKUP($B$2:$B$457,'依個案研判日_台北市'!$C$2:$T$13,5,0)*'各里加權風險人口'!H382/VLOOKUP($B$2:$B$457,'各區加權風險人口'!$C$2:$T$13,5,0)*5.5)</f>
        <v>0</v>
      </c>
      <c r="H382" s="5">
        <f>if(VLOOKUP($B$2:$B$457,'各區加權風險人口'!$C$2:$T$13,6,0)=0,0,VLOOKUP($B$2:$B$457,'依個案研判日_台北市'!$C$2:$T$13,6,0)*'各里加權風險人口'!I382/VLOOKUP($B$2:$B$457,'各區加權風險人口'!$C$2:$T$13,6,0)*5.5)</f>
        <v>0.07744544687</v>
      </c>
      <c r="I382" s="5">
        <f>if(VLOOKUP($B$2:$B$457,'各區加權風險人口'!$C$2:$T$13,7,0)=0,0,VLOOKUP($B$2:$B$457,'依個案研判日_台北市'!$C$2:$T$13,7,0)*'各里加權風險人口'!J382/VLOOKUP($B$2:$B$457,'各區加權風險人口'!$C$2:$T$13,7,0)*5.5)</f>
        <v>0.7744544687</v>
      </c>
      <c r="J382" s="5">
        <f>if(VLOOKUP($B$2:$B$457,'各區加權風險人口'!$C$2:$T$13,8,0)=0,0,VLOOKUP($B$2:$B$457,'依個案研判日_台北市'!$C$2:$T$13,8,0)*'各里加權風險人口'!K382/VLOOKUP($B$2:$B$457,'各區加權風險人口'!$C$2:$T$13,8,0)*5.5)</f>
        <v>0.1548908937</v>
      </c>
      <c r="K382" s="5">
        <f>if(VLOOKUP($B$2:$B$457,'各區加權風險人口'!$C$2:$T$13,9,0)=0,0,VLOOKUP($B$2:$B$457,'依個案研判日_台北市'!$C$2:$T$13,9,0)*'各里加權風險人口'!L382/VLOOKUP($B$2:$B$457,'各區加權風險人口'!$C$2:$T$13,9,0)*5.5)</f>
        <v>0.4646726812</v>
      </c>
      <c r="L382" s="5">
        <f>if(VLOOKUP($B$2:$B$457,'各區加權風險人口'!$C$2:$T$13,10,0)=0,0,VLOOKUP($B$2:$B$457,'依個案研判日_台北市'!$C$2:$T$13,10,0)*'各里加權風險人口'!M382/VLOOKUP($B$2:$B$457,'各區加權風險人口'!$C$2:$T$13,10,0)*5.5)</f>
        <v>1.006790809</v>
      </c>
      <c r="M382" s="5">
        <f>if(VLOOKUP($B$2:$B$457,'各區加權風險人口'!$C$2:$T$13,11,0)=0,0,VLOOKUP($B$2:$B$457,'依個案研判日_台北市'!$C$2:$T$13,11,0)*'各里加權風險人口'!N382/VLOOKUP($B$2:$B$457,'各區加權風險人口'!$C$2:$T$13,11,0)*5.5)</f>
        <v>0.3097817875</v>
      </c>
      <c r="N382" s="5">
        <f>if(VLOOKUP($B$2:$B$457,'各區加權風險人口'!$C$2:$T$13,12,0)=0,0,VLOOKUP($B$2:$B$457,'依個案研判日_台北市'!$C$2:$T$13,12,0)*'各里加權風險人口'!O382/VLOOKUP($B$2:$B$457,'各區加權風險人口'!$C$2:$T$13,12,0)*5.5)</f>
        <v>1.23912715</v>
      </c>
      <c r="O382" s="5">
        <f>if(VLOOKUP($B$2:$B$457,'各區加權風險人口'!$C$2:$T$13,13,0)=0,0,VLOOKUP($B$2:$B$457,'依個案研判日_台北市'!$C$2:$T$13,13,0)*'各里加權風險人口'!P382/VLOOKUP($B$2:$B$457,'各區加權風險人口'!$C$2:$T$13,13,0)*5.5)</f>
        <v>0.4646726812</v>
      </c>
      <c r="P382" s="5">
        <f>if(VLOOKUP($B$2:$B$457,'各區加權風險人口'!$C$2:$T$13,14,0)=0,0,VLOOKUP($B$2:$B$457,'依個案研判日_台北市'!$C$2:$T$13,14,0)*'各里加權風險人口'!Q382/VLOOKUP($B$2:$B$457,'各區加權風險人口'!$C$2:$T$13,14,0)*5.5)</f>
        <v>1.936136172</v>
      </c>
      <c r="Q382" s="5">
        <f>if(VLOOKUP($B$2:$B$457,'各區加權風險人口'!$C$2:$T$13,15,0)=0,0,VLOOKUP($B$2:$B$457,'依個案研判日_台北市'!$C$2:$T$13,15,0)*'各里加權風險人口'!R382/VLOOKUP($B$2:$B$457,'各區加權風險人口'!$C$2:$T$13,15,0)*5.5)</f>
        <v>0.6970090218</v>
      </c>
      <c r="R382" s="5">
        <f>if(VLOOKUP($B$2:$B$457,'各區加權風險人口'!$C$2:$T$13,16,0)=0,0,VLOOKUP($B$2:$B$457,'依個案研判日_台北市'!$C$2:$T$13,16,0)*'各里加權風險人口'!S382/VLOOKUP($B$2:$B$457,'各區加權風險人口'!$C$2:$T$13,16,0)*5.5)</f>
        <v>0.6970090218</v>
      </c>
      <c r="S382" s="5">
        <f>if(VLOOKUP($B$2:$B$457,'各區加權風險人口'!$C$2:$T$13,17,0)=0,0,VLOOKUP($B$2:$B$457,'依個案研判日_台北市'!$C$2:$T$13,17,0)*'各里加權風險人口'!T382/VLOOKUP($B$2:$B$457,'各區加權風險人口'!$C$2:$T$13,17,0)*5.5)</f>
        <v>0.6970090218</v>
      </c>
      <c r="T382" s="5">
        <f>if(VLOOKUP($B$2:$B$457,'各區加權風險人口'!$C$2:$T$13,18,0)=0,0,VLOOKUP($B$2:$B$457,'依個案研判日_台北市'!$C$2:$T$13,18,0)*'各里加權風險人口'!U382/VLOOKUP($B$2:$B$457,'各區加權風險人口'!$C$2:$T$13,18,0)*5.5)</f>
        <v>0.7744544687</v>
      </c>
    </row>
    <row r="383">
      <c r="A383" s="3">
        <v>6.3000110019E10</v>
      </c>
      <c r="B383" s="4" t="s">
        <v>376</v>
      </c>
      <c r="C383" s="4" t="s">
        <v>395</v>
      </c>
      <c r="D383" s="5">
        <f>if(VLOOKUP($B$2:$B$457,'各區加權風險人口'!$C$2:$T$13,2,0)=0,0,VLOOKUP($B$2:$B$457,'依個案研判日_台北市'!$C$2:$T$13,2,0)*'各里加權風險人口'!E383/VLOOKUP($B$2:$B$457,'各區加權風險人口'!$C$2:$T$13,2,0)*5.5)</f>
        <v>0</v>
      </c>
      <c r="E383" s="5">
        <f>if(VLOOKUP($B$2:$B$457,'各區加權風險人口'!$C$2:$T$13,3,0)=0,0,VLOOKUP($B$2:$B$457,'依個案研判日_台北市'!$C$2:$T$13,3,0)*'各里加權風險人口'!F383/VLOOKUP($B$2:$B$457,'各區加權風險人口'!$C$2:$T$13,3,0)*5.5)</f>
        <v>0</v>
      </c>
      <c r="F383" s="5">
        <f>if(VLOOKUP($B$2:$B$457,'各區加權風險人口'!$C$2:$T$13,4,0)=0,0,VLOOKUP($B$2:$B$457,'依個案研判日_台北市'!$C$2:$T$13,4,0)*'各里加權風險人口'!G383/VLOOKUP($B$2:$B$457,'各區加權風險人口'!$C$2:$T$13,4,0)*5.5)</f>
        <v>0.2614339985</v>
      </c>
      <c r="G383" s="5">
        <f>if(VLOOKUP($B$2:$B$457,'各區加權風險人口'!$C$2:$T$13,5,0)=0,0,VLOOKUP($B$2:$B$457,'依個案研判日_台北市'!$C$2:$T$13,5,0)*'各里加權風險人口'!H383/VLOOKUP($B$2:$B$457,'各區加權風險人口'!$C$2:$T$13,5,0)*5.5)</f>
        <v>0</v>
      </c>
      <c r="H383" s="5">
        <f>if(VLOOKUP($B$2:$B$457,'各區加權風險人口'!$C$2:$T$13,6,0)=0,0,VLOOKUP($B$2:$B$457,'依個案研判日_台北市'!$C$2:$T$13,6,0)*'各里加權風險人口'!I383/VLOOKUP($B$2:$B$457,'各區加權風險人口'!$C$2:$T$13,6,0)*5.5)</f>
        <v>0.1307169993</v>
      </c>
      <c r="I383" s="5">
        <f>if(VLOOKUP($B$2:$B$457,'各區加權風險人口'!$C$2:$T$13,7,0)=0,0,VLOOKUP($B$2:$B$457,'依個案研判日_台北市'!$C$2:$T$13,7,0)*'各里加權風險人口'!J383/VLOOKUP($B$2:$B$457,'各區加權風險人口'!$C$2:$T$13,7,0)*5.5)</f>
        <v>1.307169993</v>
      </c>
      <c r="J383" s="5">
        <f>if(VLOOKUP($B$2:$B$457,'各區加權風險人口'!$C$2:$T$13,8,0)=0,0,VLOOKUP($B$2:$B$457,'依個案研判日_台北市'!$C$2:$T$13,8,0)*'各里加權風險人口'!K383/VLOOKUP($B$2:$B$457,'各區加權風險人口'!$C$2:$T$13,8,0)*5.5)</f>
        <v>0.2614339985</v>
      </c>
      <c r="K383" s="5">
        <f>if(VLOOKUP($B$2:$B$457,'各區加權風險人口'!$C$2:$T$13,9,0)=0,0,VLOOKUP($B$2:$B$457,'依個案研判日_台北市'!$C$2:$T$13,9,0)*'各里加權風險人口'!L383/VLOOKUP($B$2:$B$457,'各區加權風險人口'!$C$2:$T$13,9,0)*5.5)</f>
        <v>0.7843019956</v>
      </c>
      <c r="L383" s="5">
        <f>if(VLOOKUP($B$2:$B$457,'各區加權風險人口'!$C$2:$T$13,10,0)=0,0,VLOOKUP($B$2:$B$457,'依個案研判日_台北市'!$C$2:$T$13,10,0)*'各里加權風險人口'!M383/VLOOKUP($B$2:$B$457,'各區加權風險人口'!$C$2:$T$13,10,0)*5.5)</f>
        <v>1.699320991</v>
      </c>
      <c r="M383" s="5">
        <f>if(VLOOKUP($B$2:$B$457,'各區加權風險人口'!$C$2:$T$13,11,0)=0,0,VLOOKUP($B$2:$B$457,'依個案研判日_台北市'!$C$2:$T$13,11,0)*'各里加權風險人口'!N383/VLOOKUP($B$2:$B$457,'各區加權風險人口'!$C$2:$T$13,11,0)*5.5)</f>
        <v>0.5228679971</v>
      </c>
      <c r="N383" s="5">
        <f>if(VLOOKUP($B$2:$B$457,'各區加權風險人口'!$C$2:$T$13,12,0)=0,0,VLOOKUP($B$2:$B$457,'依個案研判日_台北市'!$C$2:$T$13,12,0)*'各里加權風險人口'!O383/VLOOKUP($B$2:$B$457,'各區加權風險人口'!$C$2:$T$13,12,0)*5.5)</f>
        <v>2.091471988</v>
      </c>
      <c r="O383" s="5">
        <f>if(VLOOKUP($B$2:$B$457,'各區加權風險人口'!$C$2:$T$13,13,0)=0,0,VLOOKUP($B$2:$B$457,'依個案研判日_台北市'!$C$2:$T$13,13,0)*'各里加權風險人口'!P383/VLOOKUP($B$2:$B$457,'各區加權風險人口'!$C$2:$T$13,13,0)*5.5)</f>
        <v>0.7843019956</v>
      </c>
      <c r="P383" s="5">
        <f>if(VLOOKUP($B$2:$B$457,'各區加權風險人口'!$C$2:$T$13,14,0)=0,0,VLOOKUP($B$2:$B$457,'依個案研判日_台北市'!$C$2:$T$13,14,0)*'各里加權風險人口'!Q383/VLOOKUP($B$2:$B$457,'各區加權風險人口'!$C$2:$T$13,14,0)*5.5)</f>
        <v>3.267924982</v>
      </c>
      <c r="Q383" s="5">
        <f>if(VLOOKUP($B$2:$B$457,'各區加權風險人口'!$C$2:$T$13,15,0)=0,0,VLOOKUP($B$2:$B$457,'依個案研判日_台北市'!$C$2:$T$13,15,0)*'各里加權風險人口'!R383/VLOOKUP($B$2:$B$457,'各區加權風險人口'!$C$2:$T$13,15,0)*5.5)</f>
        <v>1.176452993</v>
      </c>
      <c r="R383" s="5">
        <f>if(VLOOKUP($B$2:$B$457,'各區加權風險人口'!$C$2:$T$13,16,0)=0,0,VLOOKUP($B$2:$B$457,'依個案研判日_台北市'!$C$2:$T$13,16,0)*'各里加權風險人口'!S383/VLOOKUP($B$2:$B$457,'各區加權風險人口'!$C$2:$T$13,16,0)*5.5)</f>
        <v>1.176452993</v>
      </c>
      <c r="S383" s="5">
        <f>if(VLOOKUP($B$2:$B$457,'各區加權風險人口'!$C$2:$T$13,17,0)=0,0,VLOOKUP($B$2:$B$457,'依個案研判日_台北市'!$C$2:$T$13,17,0)*'各里加權風險人口'!T383/VLOOKUP($B$2:$B$457,'各區加權風險人口'!$C$2:$T$13,17,0)*5.5)</f>
        <v>1.176452993</v>
      </c>
      <c r="T383" s="5">
        <f>if(VLOOKUP($B$2:$B$457,'各區加權風險人口'!$C$2:$T$13,18,0)=0,0,VLOOKUP($B$2:$B$457,'依個案研判日_台北市'!$C$2:$T$13,18,0)*'各里加權風險人口'!U383/VLOOKUP($B$2:$B$457,'各區加權風險人口'!$C$2:$T$13,18,0)*5.5)</f>
        <v>1.307169993</v>
      </c>
    </row>
    <row r="384">
      <c r="A384" s="3">
        <v>6.300011002E10</v>
      </c>
      <c r="B384" s="4" t="s">
        <v>376</v>
      </c>
      <c r="C384" s="4" t="s">
        <v>396</v>
      </c>
      <c r="D384" s="5">
        <f>if(VLOOKUP($B$2:$B$457,'各區加權風險人口'!$C$2:$T$13,2,0)=0,0,VLOOKUP($B$2:$B$457,'依個案研判日_台北市'!$C$2:$T$13,2,0)*'各里加權風險人口'!E384/VLOOKUP($B$2:$B$457,'各區加權風險人口'!$C$2:$T$13,2,0)*5.5)</f>
        <v>0</v>
      </c>
      <c r="E384" s="5">
        <f>if(VLOOKUP($B$2:$B$457,'各區加權風險人口'!$C$2:$T$13,3,0)=0,0,VLOOKUP($B$2:$B$457,'依個案研判日_台北市'!$C$2:$T$13,3,0)*'各里加權風險人口'!F384/VLOOKUP($B$2:$B$457,'各區加權風險人口'!$C$2:$T$13,3,0)*5.5)</f>
        <v>0</v>
      </c>
      <c r="F384" s="5">
        <f>if(VLOOKUP($B$2:$B$457,'各區加權風險人口'!$C$2:$T$13,4,0)=0,0,VLOOKUP($B$2:$B$457,'依個案研判日_台北市'!$C$2:$T$13,4,0)*'各里加權風險人口'!G384/VLOOKUP($B$2:$B$457,'各區加權風險人口'!$C$2:$T$13,4,0)*5.5)</f>
        <v>0.3889828944</v>
      </c>
      <c r="G384" s="5">
        <f>if(VLOOKUP($B$2:$B$457,'各區加權風險人口'!$C$2:$T$13,5,0)=0,0,VLOOKUP($B$2:$B$457,'依個案研判日_台北市'!$C$2:$T$13,5,0)*'各里加權風險人口'!H384/VLOOKUP($B$2:$B$457,'各區加權風險人口'!$C$2:$T$13,5,0)*5.5)</f>
        <v>0</v>
      </c>
      <c r="H384" s="5">
        <f>if(VLOOKUP($B$2:$B$457,'各區加權風險人口'!$C$2:$T$13,6,0)=0,0,VLOOKUP($B$2:$B$457,'依個案研判日_台北市'!$C$2:$T$13,6,0)*'各里加權風險人口'!I384/VLOOKUP($B$2:$B$457,'各區加權風險人口'!$C$2:$T$13,6,0)*5.5)</f>
        <v>0.1944914472</v>
      </c>
      <c r="I384" s="5">
        <f>if(VLOOKUP($B$2:$B$457,'各區加權風險人口'!$C$2:$T$13,7,0)=0,0,VLOOKUP($B$2:$B$457,'依個案研判日_台北市'!$C$2:$T$13,7,0)*'各里加權風險人口'!J384/VLOOKUP($B$2:$B$457,'各區加權風險人口'!$C$2:$T$13,7,0)*5.5)</f>
        <v>1.944914472</v>
      </c>
      <c r="J384" s="5">
        <f>if(VLOOKUP($B$2:$B$457,'各區加權風險人口'!$C$2:$T$13,8,0)=0,0,VLOOKUP($B$2:$B$457,'依個案研判日_台北市'!$C$2:$T$13,8,0)*'各里加權風險人口'!K384/VLOOKUP($B$2:$B$457,'各區加權風險人口'!$C$2:$T$13,8,0)*5.5)</f>
        <v>0.3889828944</v>
      </c>
      <c r="K384" s="5">
        <f>if(VLOOKUP($B$2:$B$457,'各區加權風險人口'!$C$2:$T$13,9,0)=0,0,VLOOKUP($B$2:$B$457,'依個案研判日_台北市'!$C$2:$T$13,9,0)*'各里加權風險人口'!L384/VLOOKUP($B$2:$B$457,'各區加權風險人口'!$C$2:$T$13,9,0)*5.5)</f>
        <v>1.166948683</v>
      </c>
      <c r="L384" s="5">
        <f>if(VLOOKUP($B$2:$B$457,'各區加權風險人口'!$C$2:$T$13,10,0)=0,0,VLOOKUP($B$2:$B$457,'依個案研判日_台北市'!$C$2:$T$13,10,0)*'各里加權風險人口'!M384/VLOOKUP($B$2:$B$457,'各區加權風險人口'!$C$2:$T$13,10,0)*5.5)</f>
        <v>2.528388814</v>
      </c>
      <c r="M384" s="5">
        <f>if(VLOOKUP($B$2:$B$457,'各區加權風險人口'!$C$2:$T$13,11,0)=0,0,VLOOKUP($B$2:$B$457,'依個案研判日_台北市'!$C$2:$T$13,11,0)*'各里加權風險人口'!N384/VLOOKUP($B$2:$B$457,'各區加權風險人口'!$C$2:$T$13,11,0)*5.5)</f>
        <v>0.7779657888</v>
      </c>
      <c r="N384" s="5">
        <f>if(VLOOKUP($B$2:$B$457,'各區加權風險人口'!$C$2:$T$13,12,0)=0,0,VLOOKUP($B$2:$B$457,'依個案研判日_台北市'!$C$2:$T$13,12,0)*'各里加權風險人口'!O384/VLOOKUP($B$2:$B$457,'各區加權風險人口'!$C$2:$T$13,12,0)*5.5)</f>
        <v>3.111863155</v>
      </c>
      <c r="O384" s="5">
        <f>if(VLOOKUP($B$2:$B$457,'各區加權風險人口'!$C$2:$T$13,13,0)=0,0,VLOOKUP($B$2:$B$457,'依個案研判日_台北市'!$C$2:$T$13,13,0)*'各里加權風險人口'!P384/VLOOKUP($B$2:$B$457,'各區加權風險人口'!$C$2:$T$13,13,0)*5.5)</f>
        <v>1.166948683</v>
      </c>
      <c r="P384" s="5">
        <f>if(VLOOKUP($B$2:$B$457,'各區加權風險人口'!$C$2:$T$13,14,0)=0,0,VLOOKUP($B$2:$B$457,'依個案研判日_台北市'!$C$2:$T$13,14,0)*'各里加權風險人口'!Q384/VLOOKUP($B$2:$B$457,'各區加權風險人口'!$C$2:$T$13,14,0)*5.5)</f>
        <v>4.86228618</v>
      </c>
      <c r="Q384" s="5">
        <f>if(VLOOKUP($B$2:$B$457,'各區加權風險人口'!$C$2:$T$13,15,0)=0,0,VLOOKUP($B$2:$B$457,'依個案研判日_台北市'!$C$2:$T$13,15,0)*'各里加權風險人口'!R384/VLOOKUP($B$2:$B$457,'各區加權風險人口'!$C$2:$T$13,15,0)*5.5)</f>
        <v>1.750423025</v>
      </c>
      <c r="R384" s="5">
        <f>if(VLOOKUP($B$2:$B$457,'各區加權風險人口'!$C$2:$T$13,16,0)=0,0,VLOOKUP($B$2:$B$457,'依個案研判日_台北市'!$C$2:$T$13,16,0)*'各里加權風險人口'!S384/VLOOKUP($B$2:$B$457,'各區加權風險人口'!$C$2:$T$13,16,0)*5.5)</f>
        <v>1.750423025</v>
      </c>
      <c r="S384" s="5">
        <f>if(VLOOKUP($B$2:$B$457,'各區加權風險人口'!$C$2:$T$13,17,0)=0,0,VLOOKUP($B$2:$B$457,'依個案研判日_台北市'!$C$2:$T$13,17,0)*'各里加權風險人口'!T384/VLOOKUP($B$2:$B$457,'各區加權風險人口'!$C$2:$T$13,17,0)*5.5)</f>
        <v>1.750423025</v>
      </c>
      <c r="T384" s="5">
        <f>if(VLOOKUP($B$2:$B$457,'各區加權風險人口'!$C$2:$T$13,18,0)=0,0,VLOOKUP($B$2:$B$457,'依個案研判日_台北市'!$C$2:$T$13,18,0)*'各里加權風險人口'!U384/VLOOKUP($B$2:$B$457,'各區加權風險人口'!$C$2:$T$13,18,0)*5.5)</f>
        <v>1.944914472</v>
      </c>
    </row>
    <row r="385">
      <c r="A385" s="3">
        <v>6.3000110021E10</v>
      </c>
      <c r="B385" s="4" t="s">
        <v>376</v>
      </c>
      <c r="C385" s="4" t="s">
        <v>397</v>
      </c>
      <c r="D385" s="5">
        <f>if(VLOOKUP($B$2:$B$457,'各區加權風險人口'!$C$2:$T$13,2,0)=0,0,VLOOKUP($B$2:$B$457,'依個案研判日_台北市'!$C$2:$T$13,2,0)*'各里加權風險人口'!E385/VLOOKUP($B$2:$B$457,'各區加權風險人口'!$C$2:$T$13,2,0)*5.5)</f>
        <v>0</v>
      </c>
      <c r="E385" s="5">
        <f>if(VLOOKUP($B$2:$B$457,'各區加權風險人口'!$C$2:$T$13,3,0)=0,0,VLOOKUP($B$2:$B$457,'依個案研判日_台北市'!$C$2:$T$13,3,0)*'各里加權風險人口'!F385/VLOOKUP($B$2:$B$457,'各區加權風險人口'!$C$2:$T$13,3,0)*5.5)</f>
        <v>0</v>
      </c>
      <c r="F385" s="5">
        <f>if(VLOOKUP($B$2:$B$457,'各區加權風險人口'!$C$2:$T$13,4,0)=0,0,VLOOKUP($B$2:$B$457,'依個案研判日_台北市'!$C$2:$T$13,4,0)*'各里加權風險人口'!G385/VLOOKUP($B$2:$B$457,'各區加權風險人口'!$C$2:$T$13,4,0)*5.5)</f>
        <v>0.3220810897</v>
      </c>
      <c r="G385" s="5">
        <f>if(VLOOKUP($B$2:$B$457,'各區加權風險人口'!$C$2:$T$13,5,0)=0,0,VLOOKUP($B$2:$B$457,'依個案研判日_台北市'!$C$2:$T$13,5,0)*'各里加權風險人口'!H385/VLOOKUP($B$2:$B$457,'各區加權風險人口'!$C$2:$T$13,5,0)*5.5)</f>
        <v>0</v>
      </c>
      <c r="H385" s="5">
        <f>if(VLOOKUP($B$2:$B$457,'各區加權風險人口'!$C$2:$T$13,6,0)=0,0,VLOOKUP($B$2:$B$457,'依個案研判日_台北市'!$C$2:$T$13,6,0)*'各里加權風險人口'!I385/VLOOKUP($B$2:$B$457,'各區加權風險人口'!$C$2:$T$13,6,0)*5.5)</f>
        <v>0.1610405449</v>
      </c>
      <c r="I385" s="5">
        <f>if(VLOOKUP($B$2:$B$457,'各區加權風險人口'!$C$2:$T$13,7,0)=0,0,VLOOKUP($B$2:$B$457,'依個案研判日_台北市'!$C$2:$T$13,7,0)*'各里加權風險人口'!J385/VLOOKUP($B$2:$B$457,'各區加權風險人口'!$C$2:$T$13,7,0)*5.5)</f>
        <v>1.610405449</v>
      </c>
      <c r="J385" s="5">
        <f>if(VLOOKUP($B$2:$B$457,'各區加權風險人口'!$C$2:$T$13,8,0)=0,0,VLOOKUP($B$2:$B$457,'依個案研判日_台北市'!$C$2:$T$13,8,0)*'各里加權風險人口'!K385/VLOOKUP($B$2:$B$457,'各區加權風險人口'!$C$2:$T$13,8,0)*5.5)</f>
        <v>0.3220810897</v>
      </c>
      <c r="K385" s="5">
        <f>if(VLOOKUP($B$2:$B$457,'各區加權風險人口'!$C$2:$T$13,9,0)=0,0,VLOOKUP($B$2:$B$457,'依個案研判日_台北市'!$C$2:$T$13,9,0)*'各里加權風險人口'!L385/VLOOKUP($B$2:$B$457,'各區加權風險人口'!$C$2:$T$13,9,0)*5.5)</f>
        <v>0.9662432692</v>
      </c>
      <c r="L385" s="5">
        <f>if(VLOOKUP($B$2:$B$457,'各區加權風險人口'!$C$2:$T$13,10,0)=0,0,VLOOKUP($B$2:$B$457,'依個案研判日_台北市'!$C$2:$T$13,10,0)*'各里加權風險人口'!M385/VLOOKUP($B$2:$B$457,'各區加權風險人口'!$C$2:$T$13,10,0)*5.5)</f>
        <v>2.093527083</v>
      </c>
      <c r="M385" s="5">
        <f>if(VLOOKUP($B$2:$B$457,'各區加權風險人口'!$C$2:$T$13,11,0)=0,0,VLOOKUP($B$2:$B$457,'依個案研判日_台北市'!$C$2:$T$13,11,0)*'各里加權風險人口'!N385/VLOOKUP($B$2:$B$457,'各區加權風險人口'!$C$2:$T$13,11,0)*5.5)</f>
        <v>0.6441621795</v>
      </c>
      <c r="N385" s="5">
        <f>if(VLOOKUP($B$2:$B$457,'各區加權風險人口'!$C$2:$T$13,12,0)=0,0,VLOOKUP($B$2:$B$457,'依個案研判日_台北市'!$C$2:$T$13,12,0)*'各里加權風險人口'!O385/VLOOKUP($B$2:$B$457,'各區加權風險人口'!$C$2:$T$13,12,0)*5.5)</f>
        <v>2.576648718</v>
      </c>
      <c r="O385" s="5">
        <f>if(VLOOKUP($B$2:$B$457,'各區加權風險人口'!$C$2:$T$13,13,0)=0,0,VLOOKUP($B$2:$B$457,'依個案研判日_台北市'!$C$2:$T$13,13,0)*'各里加權風險人口'!P385/VLOOKUP($B$2:$B$457,'各區加權風險人口'!$C$2:$T$13,13,0)*5.5)</f>
        <v>0.9662432692</v>
      </c>
      <c r="P385" s="5">
        <f>if(VLOOKUP($B$2:$B$457,'各區加權風險人口'!$C$2:$T$13,14,0)=0,0,VLOOKUP($B$2:$B$457,'依個案研判日_台北市'!$C$2:$T$13,14,0)*'各里加權風險人口'!Q385/VLOOKUP($B$2:$B$457,'各區加權風險人口'!$C$2:$T$13,14,0)*5.5)</f>
        <v>4.026013622</v>
      </c>
      <c r="Q385" s="5">
        <f>if(VLOOKUP($B$2:$B$457,'各區加權風險人口'!$C$2:$T$13,15,0)=0,0,VLOOKUP($B$2:$B$457,'依個案研判日_台北市'!$C$2:$T$13,15,0)*'各里加權風險人口'!R385/VLOOKUP($B$2:$B$457,'各區加權風險人口'!$C$2:$T$13,15,0)*5.5)</f>
        <v>1.449364904</v>
      </c>
      <c r="R385" s="5">
        <f>if(VLOOKUP($B$2:$B$457,'各區加權風險人口'!$C$2:$T$13,16,0)=0,0,VLOOKUP($B$2:$B$457,'依個案研判日_台北市'!$C$2:$T$13,16,0)*'各里加權風險人口'!S385/VLOOKUP($B$2:$B$457,'各區加權風險人口'!$C$2:$T$13,16,0)*5.5)</f>
        <v>1.449364904</v>
      </c>
      <c r="S385" s="5">
        <f>if(VLOOKUP($B$2:$B$457,'各區加權風險人口'!$C$2:$T$13,17,0)=0,0,VLOOKUP($B$2:$B$457,'依個案研判日_台北市'!$C$2:$T$13,17,0)*'各里加權風險人口'!T385/VLOOKUP($B$2:$B$457,'各區加權風險人口'!$C$2:$T$13,17,0)*5.5)</f>
        <v>1.449364904</v>
      </c>
      <c r="T385" s="5">
        <f>if(VLOOKUP($B$2:$B$457,'各區加權風險人口'!$C$2:$T$13,18,0)=0,0,VLOOKUP($B$2:$B$457,'依個案研判日_台北市'!$C$2:$T$13,18,0)*'各里加權風險人口'!U385/VLOOKUP($B$2:$B$457,'各區加權風險人口'!$C$2:$T$13,18,0)*5.5)</f>
        <v>1.610405449</v>
      </c>
    </row>
    <row r="386">
      <c r="A386" s="3">
        <v>6.3000110022E10</v>
      </c>
      <c r="B386" s="4" t="s">
        <v>376</v>
      </c>
      <c r="C386" s="4" t="s">
        <v>398</v>
      </c>
      <c r="D386" s="5">
        <f>if(VLOOKUP($B$2:$B$457,'各區加權風險人口'!$C$2:$T$13,2,0)=0,0,VLOOKUP($B$2:$B$457,'依個案研判日_台北市'!$C$2:$T$13,2,0)*'各里加權風險人口'!E386/VLOOKUP($B$2:$B$457,'各區加權風險人口'!$C$2:$T$13,2,0)*5.5)</f>
        <v>0</v>
      </c>
      <c r="E386" s="5">
        <f>if(VLOOKUP($B$2:$B$457,'各區加權風險人口'!$C$2:$T$13,3,0)=0,0,VLOOKUP($B$2:$B$457,'依個案研判日_台北市'!$C$2:$T$13,3,0)*'各里加權風險人口'!F386/VLOOKUP($B$2:$B$457,'各區加權風險人口'!$C$2:$T$13,3,0)*5.5)</f>
        <v>0</v>
      </c>
      <c r="F386" s="5">
        <f>if(VLOOKUP($B$2:$B$457,'各區加權風險人口'!$C$2:$T$13,4,0)=0,0,VLOOKUP($B$2:$B$457,'依個案研判日_台北市'!$C$2:$T$13,4,0)*'各里加權風險人口'!G386/VLOOKUP($B$2:$B$457,'各區加權風險人口'!$C$2:$T$13,4,0)*5.5)</f>
        <v>0.2723328965</v>
      </c>
      <c r="G386" s="5">
        <f>if(VLOOKUP($B$2:$B$457,'各區加權風險人口'!$C$2:$T$13,5,0)=0,0,VLOOKUP($B$2:$B$457,'依個案研判日_台北市'!$C$2:$T$13,5,0)*'各里加權風險人口'!H386/VLOOKUP($B$2:$B$457,'各區加權風險人口'!$C$2:$T$13,5,0)*5.5)</f>
        <v>0</v>
      </c>
      <c r="H386" s="5">
        <f>if(VLOOKUP($B$2:$B$457,'各區加權風險人口'!$C$2:$T$13,6,0)=0,0,VLOOKUP($B$2:$B$457,'依個案研判日_台北市'!$C$2:$T$13,6,0)*'各里加權風險人口'!I386/VLOOKUP($B$2:$B$457,'各區加權風險人口'!$C$2:$T$13,6,0)*5.5)</f>
        <v>0.1361664483</v>
      </c>
      <c r="I386" s="5">
        <f>if(VLOOKUP($B$2:$B$457,'各區加權風險人口'!$C$2:$T$13,7,0)=0,0,VLOOKUP($B$2:$B$457,'依個案研判日_台北市'!$C$2:$T$13,7,0)*'各里加權風險人口'!J386/VLOOKUP($B$2:$B$457,'各區加權風險人口'!$C$2:$T$13,7,0)*5.5)</f>
        <v>1.361664483</v>
      </c>
      <c r="J386" s="5">
        <f>if(VLOOKUP($B$2:$B$457,'各區加權風險人口'!$C$2:$T$13,8,0)=0,0,VLOOKUP($B$2:$B$457,'依個案研判日_台北市'!$C$2:$T$13,8,0)*'各里加權風險人口'!K386/VLOOKUP($B$2:$B$457,'各區加權風險人口'!$C$2:$T$13,8,0)*5.5)</f>
        <v>0.2723328965</v>
      </c>
      <c r="K386" s="5">
        <f>if(VLOOKUP($B$2:$B$457,'各區加權風險人口'!$C$2:$T$13,9,0)=0,0,VLOOKUP($B$2:$B$457,'依個案研判日_台北市'!$C$2:$T$13,9,0)*'各里加權風險人口'!L386/VLOOKUP($B$2:$B$457,'各區加權風險人口'!$C$2:$T$13,9,0)*5.5)</f>
        <v>0.8169986896</v>
      </c>
      <c r="L386" s="5">
        <f>if(VLOOKUP($B$2:$B$457,'各區加權風險人口'!$C$2:$T$13,10,0)=0,0,VLOOKUP($B$2:$B$457,'依個案研判日_台北市'!$C$2:$T$13,10,0)*'各里加權風險人口'!M386/VLOOKUP($B$2:$B$457,'各區加權風險人口'!$C$2:$T$13,10,0)*5.5)</f>
        <v>1.770163827</v>
      </c>
      <c r="M386" s="5">
        <f>if(VLOOKUP($B$2:$B$457,'各區加權風險人口'!$C$2:$T$13,11,0)=0,0,VLOOKUP($B$2:$B$457,'依個案研判日_台北市'!$C$2:$T$13,11,0)*'各里加權風險人口'!N386/VLOOKUP($B$2:$B$457,'各區加權風險人口'!$C$2:$T$13,11,0)*5.5)</f>
        <v>0.5446657931</v>
      </c>
      <c r="N386" s="5">
        <f>if(VLOOKUP($B$2:$B$457,'各區加權風險人口'!$C$2:$T$13,12,0)=0,0,VLOOKUP($B$2:$B$457,'依個案研判日_台北市'!$C$2:$T$13,12,0)*'各里加權風險人口'!O386/VLOOKUP($B$2:$B$457,'各區加權風險人口'!$C$2:$T$13,12,0)*5.5)</f>
        <v>2.178663172</v>
      </c>
      <c r="O386" s="5">
        <f>if(VLOOKUP($B$2:$B$457,'各區加權風險人口'!$C$2:$T$13,13,0)=0,0,VLOOKUP($B$2:$B$457,'依個案研判日_台北市'!$C$2:$T$13,13,0)*'各里加權風險人口'!P386/VLOOKUP($B$2:$B$457,'各區加權風險人口'!$C$2:$T$13,13,0)*5.5)</f>
        <v>0.8169986896</v>
      </c>
      <c r="P386" s="5">
        <f>if(VLOOKUP($B$2:$B$457,'各區加權風險人口'!$C$2:$T$13,14,0)=0,0,VLOOKUP($B$2:$B$457,'依個案研判日_台北市'!$C$2:$T$13,14,0)*'各里加權風險人口'!Q386/VLOOKUP($B$2:$B$457,'各區加權風險人口'!$C$2:$T$13,14,0)*5.5)</f>
        <v>3.404161207</v>
      </c>
      <c r="Q386" s="5">
        <f>if(VLOOKUP($B$2:$B$457,'各區加權風險人口'!$C$2:$T$13,15,0)=0,0,VLOOKUP($B$2:$B$457,'依個案研判日_台北市'!$C$2:$T$13,15,0)*'各里加權風險人口'!R386/VLOOKUP($B$2:$B$457,'各區加權風險人口'!$C$2:$T$13,15,0)*5.5)</f>
        <v>1.225498034</v>
      </c>
      <c r="R386" s="5">
        <f>if(VLOOKUP($B$2:$B$457,'各區加權風險人口'!$C$2:$T$13,16,0)=0,0,VLOOKUP($B$2:$B$457,'依個案研判日_台北市'!$C$2:$T$13,16,0)*'各里加權風險人口'!S386/VLOOKUP($B$2:$B$457,'各區加權風險人口'!$C$2:$T$13,16,0)*5.5)</f>
        <v>1.225498034</v>
      </c>
      <c r="S386" s="5">
        <f>if(VLOOKUP($B$2:$B$457,'各區加權風險人口'!$C$2:$T$13,17,0)=0,0,VLOOKUP($B$2:$B$457,'依個案研判日_台北市'!$C$2:$T$13,17,0)*'各里加權風險人口'!T386/VLOOKUP($B$2:$B$457,'各區加權風險人口'!$C$2:$T$13,17,0)*5.5)</f>
        <v>1.225498034</v>
      </c>
      <c r="T386" s="5">
        <f>if(VLOOKUP($B$2:$B$457,'各區加權風險人口'!$C$2:$T$13,18,0)=0,0,VLOOKUP($B$2:$B$457,'依個案研判日_台北市'!$C$2:$T$13,18,0)*'各里加權風險人口'!U386/VLOOKUP($B$2:$B$457,'各區加權風險人口'!$C$2:$T$13,18,0)*5.5)</f>
        <v>1.361664483</v>
      </c>
    </row>
    <row r="387">
      <c r="A387" s="3">
        <v>6.3000110023E10</v>
      </c>
      <c r="B387" s="4" t="s">
        <v>376</v>
      </c>
      <c r="C387" s="4" t="s">
        <v>399</v>
      </c>
      <c r="D387" s="5">
        <f>if(VLOOKUP($B$2:$B$457,'各區加權風險人口'!$C$2:$T$13,2,0)=0,0,VLOOKUP($B$2:$B$457,'依個案研判日_台北市'!$C$2:$T$13,2,0)*'各里加權風險人口'!E387/VLOOKUP($B$2:$B$457,'各區加權風險人口'!$C$2:$T$13,2,0)*5.5)</f>
        <v>0</v>
      </c>
      <c r="E387" s="5">
        <f>if(VLOOKUP($B$2:$B$457,'各區加權風險人口'!$C$2:$T$13,3,0)=0,0,VLOOKUP($B$2:$B$457,'依個案研判日_台北市'!$C$2:$T$13,3,0)*'各里加權風險人口'!F387/VLOOKUP($B$2:$B$457,'各區加權風險人口'!$C$2:$T$13,3,0)*5.5)</f>
        <v>0</v>
      </c>
      <c r="F387" s="5">
        <f>if(VLOOKUP($B$2:$B$457,'各區加權風險人口'!$C$2:$T$13,4,0)=0,0,VLOOKUP($B$2:$B$457,'依個案研判日_台北市'!$C$2:$T$13,4,0)*'各里加權風險人口'!G387/VLOOKUP($B$2:$B$457,'各區加權風險人口'!$C$2:$T$13,4,0)*5.5)</f>
        <v>0.1792732135</v>
      </c>
      <c r="G387" s="5">
        <f>if(VLOOKUP($B$2:$B$457,'各區加權風險人口'!$C$2:$T$13,5,0)=0,0,VLOOKUP($B$2:$B$457,'依個案研判日_台北市'!$C$2:$T$13,5,0)*'各里加權風險人口'!H387/VLOOKUP($B$2:$B$457,'各區加權風險人口'!$C$2:$T$13,5,0)*5.5)</f>
        <v>0</v>
      </c>
      <c r="H387" s="5">
        <f>if(VLOOKUP($B$2:$B$457,'各區加權風險人口'!$C$2:$T$13,6,0)=0,0,VLOOKUP($B$2:$B$457,'依個案研判日_台北市'!$C$2:$T$13,6,0)*'各里加權風險人口'!I387/VLOOKUP($B$2:$B$457,'各區加權風險人口'!$C$2:$T$13,6,0)*5.5)</f>
        <v>0.08963660676</v>
      </c>
      <c r="I387" s="5">
        <f>if(VLOOKUP($B$2:$B$457,'各區加權風險人口'!$C$2:$T$13,7,0)=0,0,VLOOKUP($B$2:$B$457,'依個案研判日_台北市'!$C$2:$T$13,7,0)*'各里加權風險人口'!J387/VLOOKUP($B$2:$B$457,'各區加權風險人口'!$C$2:$T$13,7,0)*5.5)</f>
        <v>0.8963660676</v>
      </c>
      <c r="J387" s="5">
        <f>if(VLOOKUP($B$2:$B$457,'各區加權風險人口'!$C$2:$T$13,8,0)=0,0,VLOOKUP($B$2:$B$457,'依個案研判日_台北市'!$C$2:$T$13,8,0)*'各里加權風險人口'!K387/VLOOKUP($B$2:$B$457,'各區加權風險人口'!$C$2:$T$13,8,0)*5.5)</f>
        <v>0.1792732135</v>
      </c>
      <c r="K387" s="5">
        <f>if(VLOOKUP($B$2:$B$457,'各區加權風險人口'!$C$2:$T$13,9,0)=0,0,VLOOKUP($B$2:$B$457,'依個案研判日_台北市'!$C$2:$T$13,9,0)*'各里加權風險人口'!L387/VLOOKUP($B$2:$B$457,'各區加權風險人口'!$C$2:$T$13,9,0)*5.5)</f>
        <v>0.5378196405</v>
      </c>
      <c r="L387" s="5">
        <f>if(VLOOKUP($B$2:$B$457,'各區加權風險人口'!$C$2:$T$13,10,0)=0,0,VLOOKUP($B$2:$B$457,'依個案研判日_台北市'!$C$2:$T$13,10,0)*'各里加權風險人口'!M387/VLOOKUP($B$2:$B$457,'各區加權風險人口'!$C$2:$T$13,10,0)*5.5)</f>
        <v>1.165275888</v>
      </c>
      <c r="M387" s="5">
        <f>if(VLOOKUP($B$2:$B$457,'各區加權風險人口'!$C$2:$T$13,11,0)=0,0,VLOOKUP($B$2:$B$457,'依個案研判日_台北市'!$C$2:$T$13,11,0)*'各里加權風險人口'!N387/VLOOKUP($B$2:$B$457,'各區加權風險人口'!$C$2:$T$13,11,0)*5.5)</f>
        <v>0.358546427</v>
      </c>
      <c r="N387" s="5">
        <f>if(VLOOKUP($B$2:$B$457,'各區加權風險人口'!$C$2:$T$13,12,0)=0,0,VLOOKUP($B$2:$B$457,'依個案研判日_台北市'!$C$2:$T$13,12,0)*'各里加權風險人口'!O387/VLOOKUP($B$2:$B$457,'各區加權風險人口'!$C$2:$T$13,12,0)*5.5)</f>
        <v>1.434185708</v>
      </c>
      <c r="O387" s="5">
        <f>if(VLOOKUP($B$2:$B$457,'各區加權風險人口'!$C$2:$T$13,13,0)=0,0,VLOOKUP($B$2:$B$457,'依個案研判日_台北市'!$C$2:$T$13,13,0)*'各里加權風險人口'!P387/VLOOKUP($B$2:$B$457,'各區加權風險人口'!$C$2:$T$13,13,0)*5.5)</f>
        <v>0.5378196405</v>
      </c>
      <c r="P387" s="5">
        <f>if(VLOOKUP($B$2:$B$457,'各區加權風險人口'!$C$2:$T$13,14,0)=0,0,VLOOKUP($B$2:$B$457,'依個案研判日_台北市'!$C$2:$T$13,14,0)*'各里加權風險人口'!Q387/VLOOKUP($B$2:$B$457,'各區加權風險人口'!$C$2:$T$13,14,0)*5.5)</f>
        <v>2.240915169</v>
      </c>
      <c r="Q387" s="5">
        <f>if(VLOOKUP($B$2:$B$457,'各區加權風險人口'!$C$2:$T$13,15,0)=0,0,VLOOKUP($B$2:$B$457,'依個案研判日_台北市'!$C$2:$T$13,15,0)*'各里加權風險人口'!R387/VLOOKUP($B$2:$B$457,'各區加權風險人口'!$C$2:$T$13,15,0)*5.5)</f>
        <v>0.8067294608</v>
      </c>
      <c r="R387" s="5">
        <f>if(VLOOKUP($B$2:$B$457,'各區加權風險人口'!$C$2:$T$13,16,0)=0,0,VLOOKUP($B$2:$B$457,'依個案研判日_台北市'!$C$2:$T$13,16,0)*'各里加權風險人口'!S387/VLOOKUP($B$2:$B$457,'各區加權風險人口'!$C$2:$T$13,16,0)*5.5)</f>
        <v>0.8067294608</v>
      </c>
      <c r="S387" s="5">
        <f>if(VLOOKUP($B$2:$B$457,'各區加權風險人口'!$C$2:$T$13,17,0)=0,0,VLOOKUP($B$2:$B$457,'依個案研判日_台北市'!$C$2:$T$13,17,0)*'各里加權風險人口'!T387/VLOOKUP($B$2:$B$457,'各區加權風險人口'!$C$2:$T$13,17,0)*5.5)</f>
        <v>0.8067294608</v>
      </c>
      <c r="T387" s="5">
        <f>if(VLOOKUP($B$2:$B$457,'各區加權風險人口'!$C$2:$T$13,18,0)=0,0,VLOOKUP($B$2:$B$457,'依個案研判日_台北市'!$C$2:$T$13,18,0)*'各里加權風險人口'!U387/VLOOKUP($B$2:$B$457,'各區加權風險人口'!$C$2:$T$13,18,0)*5.5)</f>
        <v>0.8963660676</v>
      </c>
    </row>
    <row r="388">
      <c r="A388" s="3">
        <v>6.3000110024E10</v>
      </c>
      <c r="B388" s="4" t="s">
        <v>376</v>
      </c>
      <c r="C388" s="4" t="s">
        <v>400</v>
      </c>
      <c r="D388" s="5">
        <f>if(VLOOKUP($B$2:$B$457,'各區加權風險人口'!$C$2:$T$13,2,0)=0,0,VLOOKUP($B$2:$B$457,'依個案研判日_台北市'!$C$2:$T$13,2,0)*'各里加權風險人口'!E388/VLOOKUP($B$2:$B$457,'各區加權風險人口'!$C$2:$T$13,2,0)*5.5)</f>
        <v>0</v>
      </c>
      <c r="E388" s="5">
        <f>if(VLOOKUP($B$2:$B$457,'各區加權風險人口'!$C$2:$T$13,3,0)=0,0,VLOOKUP($B$2:$B$457,'依個案研判日_台北市'!$C$2:$T$13,3,0)*'各里加權風險人口'!F388/VLOOKUP($B$2:$B$457,'各區加權風險人口'!$C$2:$T$13,3,0)*5.5)</f>
        <v>0</v>
      </c>
      <c r="F388" s="5">
        <f>if(VLOOKUP($B$2:$B$457,'各區加權風險人口'!$C$2:$T$13,4,0)=0,0,VLOOKUP($B$2:$B$457,'依個案研判日_台北市'!$C$2:$T$13,4,0)*'各里加權風險人口'!G388/VLOOKUP($B$2:$B$457,'各區加權風險人口'!$C$2:$T$13,4,0)*5.5)</f>
        <v>0.2277415414</v>
      </c>
      <c r="G388" s="5">
        <f>if(VLOOKUP($B$2:$B$457,'各區加權風險人口'!$C$2:$T$13,5,0)=0,0,VLOOKUP($B$2:$B$457,'依個案研判日_台北市'!$C$2:$T$13,5,0)*'各里加權風險人口'!H388/VLOOKUP($B$2:$B$457,'各區加權風險人口'!$C$2:$T$13,5,0)*5.5)</f>
        <v>0</v>
      </c>
      <c r="H388" s="5">
        <f>if(VLOOKUP($B$2:$B$457,'各區加權風險人口'!$C$2:$T$13,6,0)=0,0,VLOOKUP($B$2:$B$457,'依個案研判日_台北市'!$C$2:$T$13,6,0)*'各里加權風險人口'!I388/VLOOKUP($B$2:$B$457,'各區加權風險人口'!$C$2:$T$13,6,0)*5.5)</f>
        <v>0.1138707707</v>
      </c>
      <c r="I388" s="5">
        <f>if(VLOOKUP($B$2:$B$457,'各區加權風險人口'!$C$2:$T$13,7,0)=0,0,VLOOKUP($B$2:$B$457,'依個案研判日_台北市'!$C$2:$T$13,7,0)*'各里加權風險人口'!J388/VLOOKUP($B$2:$B$457,'各區加權風險人口'!$C$2:$T$13,7,0)*5.5)</f>
        <v>1.138707707</v>
      </c>
      <c r="J388" s="5">
        <f>if(VLOOKUP($B$2:$B$457,'各區加權風險人口'!$C$2:$T$13,8,0)=0,0,VLOOKUP($B$2:$B$457,'依個案研判日_台北市'!$C$2:$T$13,8,0)*'各里加權風險人口'!K388/VLOOKUP($B$2:$B$457,'各區加權風險人口'!$C$2:$T$13,8,0)*5.5)</f>
        <v>0.2277415414</v>
      </c>
      <c r="K388" s="5">
        <f>if(VLOOKUP($B$2:$B$457,'各區加權風險人口'!$C$2:$T$13,9,0)=0,0,VLOOKUP($B$2:$B$457,'依個案研判日_台北市'!$C$2:$T$13,9,0)*'各里加權風險人口'!L388/VLOOKUP($B$2:$B$457,'各區加權風險人口'!$C$2:$T$13,9,0)*5.5)</f>
        <v>0.6832246241</v>
      </c>
      <c r="L388" s="5">
        <f>if(VLOOKUP($B$2:$B$457,'各區加權風險人口'!$C$2:$T$13,10,0)=0,0,VLOOKUP($B$2:$B$457,'依個案研判日_台北市'!$C$2:$T$13,10,0)*'各里加權風險人口'!M388/VLOOKUP($B$2:$B$457,'各區加權風險人口'!$C$2:$T$13,10,0)*5.5)</f>
        <v>1.480320019</v>
      </c>
      <c r="M388" s="5">
        <f>if(VLOOKUP($B$2:$B$457,'各區加權風險人口'!$C$2:$T$13,11,0)=0,0,VLOOKUP($B$2:$B$457,'依個案研判日_台北市'!$C$2:$T$13,11,0)*'各里加權風險人口'!N388/VLOOKUP($B$2:$B$457,'各區加權風險人口'!$C$2:$T$13,11,0)*5.5)</f>
        <v>0.4554830827</v>
      </c>
      <c r="N388" s="5">
        <f>if(VLOOKUP($B$2:$B$457,'各區加權風險人口'!$C$2:$T$13,12,0)=0,0,VLOOKUP($B$2:$B$457,'依個案研判日_台北市'!$C$2:$T$13,12,0)*'各里加權風險人口'!O388/VLOOKUP($B$2:$B$457,'各區加權風險人口'!$C$2:$T$13,12,0)*5.5)</f>
        <v>1.821932331</v>
      </c>
      <c r="O388" s="5">
        <f>if(VLOOKUP($B$2:$B$457,'各區加權風險人口'!$C$2:$T$13,13,0)=0,0,VLOOKUP($B$2:$B$457,'依個案研判日_台北市'!$C$2:$T$13,13,0)*'各里加權風險人口'!P388/VLOOKUP($B$2:$B$457,'各區加權風險人口'!$C$2:$T$13,13,0)*5.5)</f>
        <v>0.6832246241</v>
      </c>
      <c r="P388" s="5">
        <f>if(VLOOKUP($B$2:$B$457,'各區加權風險人口'!$C$2:$T$13,14,0)=0,0,VLOOKUP($B$2:$B$457,'依個案研判日_台北市'!$C$2:$T$13,14,0)*'各里加權風險人口'!Q388/VLOOKUP($B$2:$B$457,'各區加權風險人口'!$C$2:$T$13,14,0)*5.5)</f>
        <v>2.846769267</v>
      </c>
      <c r="Q388" s="5">
        <f>if(VLOOKUP($B$2:$B$457,'各區加權風險人口'!$C$2:$T$13,15,0)=0,0,VLOOKUP($B$2:$B$457,'依個案研判日_台北市'!$C$2:$T$13,15,0)*'各里加權風險人口'!R388/VLOOKUP($B$2:$B$457,'各區加權風險人口'!$C$2:$T$13,15,0)*5.5)</f>
        <v>1.024836936</v>
      </c>
      <c r="R388" s="5">
        <f>if(VLOOKUP($B$2:$B$457,'各區加權風險人口'!$C$2:$T$13,16,0)=0,0,VLOOKUP($B$2:$B$457,'依個案研判日_台北市'!$C$2:$T$13,16,0)*'各里加權風險人口'!S388/VLOOKUP($B$2:$B$457,'各區加權風險人口'!$C$2:$T$13,16,0)*5.5)</f>
        <v>1.024836936</v>
      </c>
      <c r="S388" s="5">
        <f>if(VLOOKUP($B$2:$B$457,'各區加權風險人口'!$C$2:$T$13,17,0)=0,0,VLOOKUP($B$2:$B$457,'依個案研判日_台北市'!$C$2:$T$13,17,0)*'各里加權風險人口'!T388/VLOOKUP($B$2:$B$457,'各區加權風險人口'!$C$2:$T$13,17,0)*5.5)</f>
        <v>1.024836936</v>
      </c>
      <c r="T388" s="5">
        <f>if(VLOOKUP($B$2:$B$457,'各區加權風險人口'!$C$2:$T$13,18,0)=0,0,VLOOKUP($B$2:$B$457,'依個案研判日_台北市'!$C$2:$T$13,18,0)*'各里加權風險人口'!U388/VLOOKUP($B$2:$B$457,'各區加權風險人口'!$C$2:$T$13,18,0)*5.5)</f>
        <v>1.138707707</v>
      </c>
    </row>
    <row r="389">
      <c r="A389" s="3">
        <v>6.3000110025E10</v>
      </c>
      <c r="B389" s="4" t="s">
        <v>376</v>
      </c>
      <c r="C389" s="4" t="s">
        <v>401</v>
      </c>
      <c r="D389" s="5">
        <f>if(VLOOKUP($B$2:$B$457,'各區加權風險人口'!$C$2:$T$13,2,0)=0,0,VLOOKUP($B$2:$B$457,'依個案研判日_台北市'!$C$2:$T$13,2,0)*'各里加權風險人口'!E389/VLOOKUP($B$2:$B$457,'各區加權風險人口'!$C$2:$T$13,2,0)*5.5)</f>
        <v>0</v>
      </c>
      <c r="E389" s="5">
        <f>if(VLOOKUP($B$2:$B$457,'各區加權風險人口'!$C$2:$T$13,3,0)=0,0,VLOOKUP($B$2:$B$457,'依個案研判日_台北市'!$C$2:$T$13,3,0)*'各里加權風險人口'!F389/VLOOKUP($B$2:$B$457,'各區加權風險人口'!$C$2:$T$13,3,0)*5.5)</f>
        <v>0</v>
      </c>
      <c r="F389" s="5">
        <f>if(VLOOKUP($B$2:$B$457,'各區加權風險人口'!$C$2:$T$13,4,0)=0,0,VLOOKUP($B$2:$B$457,'依個案研判日_台北市'!$C$2:$T$13,4,0)*'各里加權風險人口'!G389/VLOOKUP($B$2:$B$457,'各區加權風險人口'!$C$2:$T$13,4,0)*5.5)</f>
        <v>0.1197651217</v>
      </c>
      <c r="G389" s="5">
        <f>if(VLOOKUP($B$2:$B$457,'各區加權風險人口'!$C$2:$T$13,5,0)=0,0,VLOOKUP($B$2:$B$457,'依個案研判日_台北市'!$C$2:$T$13,5,0)*'各里加權風險人口'!H389/VLOOKUP($B$2:$B$457,'各區加權風險人口'!$C$2:$T$13,5,0)*5.5)</f>
        <v>0</v>
      </c>
      <c r="H389" s="5">
        <f>if(VLOOKUP($B$2:$B$457,'各區加權風險人口'!$C$2:$T$13,6,0)=0,0,VLOOKUP($B$2:$B$457,'依個案研判日_台北市'!$C$2:$T$13,6,0)*'各里加權風險人口'!I389/VLOOKUP($B$2:$B$457,'各區加權風險人口'!$C$2:$T$13,6,0)*5.5)</f>
        <v>0.05988256086</v>
      </c>
      <c r="I389" s="5">
        <f>if(VLOOKUP($B$2:$B$457,'各區加權風險人口'!$C$2:$T$13,7,0)=0,0,VLOOKUP($B$2:$B$457,'依個案研判日_台北市'!$C$2:$T$13,7,0)*'各里加權風險人口'!J389/VLOOKUP($B$2:$B$457,'各區加權風險人口'!$C$2:$T$13,7,0)*5.5)</f>
        <v>0.5988256086</v>
      </c>
      <c r="J389" s="5">
        <f>if(VLOOKUP($B$2:$B$457,'各區加權風險人口'!$C$2:$T$13,8,0)=0,0,VLOOKUP($B$2:$B$457,'依個案研判日_台北市'!$C$2:$T$13,8,0)*'各里加權風險人口'!K389/VLOOKUP($B$2:$B$457,'各區加權風險人口'!$C$2:$T$13,8,0)*5.5)</f>
        <v>0.1197651217</v>
      </c>
      <c r="K389" s="5">
        <f>if(VLOOKUP($B$2:$B$457,'各區加權風險人口'!$C$2:$T$13,9,0)=0,0,VLOOKUP($B$2:$B$457,'依個案研判日_台北市'!$C$2:$T$13,9,0)*'各里加權風險人口'!L389/VLOOKUP($B$2:$B$457,'各區加權風險人口'!$C$2:$T$13,9,0)*5.5)</f>
        <v>0.3592953652</v>
      </c>
      <c r="L389" s="5">
        <f>if(VLOOKUP($B$2:$B$457,'各區加權風險人口'!$C$2:$T$13,10,0)=0,0,VLOOKUP($B$2:$B$457,'依個案研判日_台北市'!$C$2:$T$13,10,0)*'各里加權風險人口'!M389/VLOOKUP($B$2:$B$457,'各區加權風險人口'!$C$2:$T$13,10,0)*5.5)</f>
        <v>0.7784732912</v>
      </c>
      <c r="M389" s="5">
        <f>if(VLOOKUP($B$2:$B$457,'各區加權風險人口'!$C$2:$T$13,11,0)=0,0,VLOOKUP($B$2:$B$457,'依個案研判日_台北市'!$C$2:$T$13,11,0)*'各里加權風險人口'!N389/VLOOKUP($B$2:$B$457,'各區加權風險人口'!$C$2:$T$13,11,0)*5.5)</f>
        <v>0.2395302435</v>
      </c>
      <c r="N389" s="5">
        <f>if(VLOOKUP($B$2:$B$457,'各區加權風險人口'!$C$2:$T$13,12,0)=0,0,VLOOKUP($B$2:$B$457,'依個案研判日_台北市'!$C$2:$T$13,12,0)*'各里加權風險人口'!O389/VLOOKUP($B$2:$B$457,'各區加權風險人口'!$C$2:$T$13,12,0)*5.5)</f>
        <v>0.9581209738</v>
      </c>
      <c r="O389" s="5">
        <f>if(VLOOKUP($B$2:$B$457,'各區加權風險人口'!$C$2:$T$13,13,0)=0,0,VLOOKUP($B$2:$B$457,'依個案研判日_台北市'!$C$2:$T$13,13,0)*'各里加權風險人口'!P389/VLOOKUP($B$2:$B$457,'各區加權風險人口'!$C$2:$T$13,13,0)*5.5)</f>
        <v>0.3592953652</v>
      </c>
      <c r="P389" s="5">
        <f>if(VLOOKUP($B$2:$B$457,'各區加權風險人口'!$C$2:$T$13,14,0)=0,0,VLOOKUP($B$2:$B$457,'依個案研判日_台北市'!$C$2:$T$13,14,0)*'各里加權風險人口'!Q389/VLOOKUP($B$2:$B$457,'各區加權風險人口'!$C$2:$T$13,14,0)*5.5)</f>
        <v>1.497064022</v>
      </c>
      <c r="Q389" s="5">
        <f>if(VLOOKUP($B$2:$B$457,'各區加權風險人口'!$C$2:$T$13,15,0)=0,0,VLOOKUP($B$2:$B$457,'依個案研判日_台北市'!$C$2:$T$13,15,0)*'各里加權風險人口'!R389/VLOOKUP($B$2:$B$457,'各區加權風險人口'!$C$2:$T$13,15,0)*5.5)</f>
        <v>0.5389430478</v>
      </c>
      <c r="R389" s="5">
        <f>if(VLOOKUP($B$2:$B$457,'各區加權風險人口'!$C$2:$T$13,16,0)=0,0,VLOOKUP($B$2:$B$457,'依個案研判日_台北市'!$C$2:$T$13,16,0)*'各里加權風險人口'!S389/VLOOKUP($B$2:$B$457,'各區加權風險人口'!$C$2:$T$13,16,0)*5.5)</f>
        <v>0.5389430478</v>
      </c>
      <c r="S389" s="5">
        <f>if(VLOOKUP($B$2:$B$457,'各區加權風險人口'!$C$2:$T$13,17,0)=0,0,VLOOKUP($B$2:$B$457,'依個案研判日_台北市'!$C$2:$T$13,17,0)*'各里加權風險人口'!T389/VLOOKUP($B$2:$B$457,'各區加權風險人口'!$C$2:$T$13,17,0)*5.5)</f>
        <v>0.5389430478</v>
      </c>
      <c r="T389" s="5">
        <f>if(VLOOKUP($B$2:$B$457,'各區加權風險人口'!$C$2:$T$13,18,0)=0,0,VLOOKUP($B$2:$B$457,'依個案研判日_台北市'!$C$2:$T$13,18,0)*'各里加權風險人口'!U389/VLOOKUP($B$2:$B$457,'各區加權風險人口'!$C$2:$T$13,18,0)*5.5)</f>
        <v>0.5988256086</v>
      </c>
    </row>
    <row r="390">
      <c r="A390" s="3">
        <v>6.3000110026E10</v>
      </c>
      <c r="B390" s="4" t="s">
        <v>376</v>
      </c>
      <c r="C390" s="4" t="s">
        <v>402</v>
      </c>
      <c r="D390" s="5">
        <f>if(VLOOKUP($B$2:$B$457,'各區加權風險人口'!$C$2:$T$13,2,0)=0,0,VLOOKUP($B$2:$B$457,'依個案研判日_台北市'!$C$2:$T$13,2,0)*'各里加權風險人口'!E390/VLOOKUP($B$2:$B$457,'各區加權風險人口'!$C$2:$T$13,2,0)*5.5)</f>
        <v>0</v>
      </c>
      <c r="E390" s="5">
        <f>if(VLOOKUP($B$2:$B$457,'各區加權風險人口'!$C$2:$T$13,3,0)=0,0,VLOOKUP($B$2:$B$457,'依個案研判日_台北市'!$C$2:$T$13,3,0)*'各里加權風險人口'!F390/VLOOKUP($B$2:$B$457,'各區加權風險人口'!$C$2:$T$13,3,0)*5.5)</f>
        <v>0</v>
      </c>
      <c r="F390" s="5">
        <f>if(VLOOKUP($B$2:$B$457,'各區加權風險人口'!$C$2:$T$13,4,0)=0,0,VLOOKUP($B$2:$B$457,'依個案研判日_台北市'!$C$2:$T$13,4,0)*'各里加權風險人口'!G390/VLOOKUP($B$2:$B$457,'各區加權風險人口'!$C$2:$T$13,4,0)*5.5)</f>
        <v>0.3019640005</v>
      </c>
      <c r="G390" s="5">
        <f>if(VLOOKUP($B$2:$B$457,'各區加權風險人口'!$C$2:$T$13,5,0)=0,0,VLOOKUP($B$2:$B$457,'依個案研判日_台北市'!$C$2:$T$13,5,0)*'各里加權風險人口'!H390/VLOOKUP($B$2:$B$457,'各區加權風險人口'!$C$2:$T$13,5,0)*5.5)</f>
        <v>0</v>
      </c>
      <c r="H390" s="5">
        <f>if(VLOOKUP($B$2:$B$457,'各區加權風險人口'!$C$2:$T$13,6,0)=0,0,VLOOKUP($B$2:$B$457,'依個案研判日_台北市'!$C$2:$T$13,6,0)*'各里加權風險人口'!I390/VLOOKUP($B$2:$B$457,'各區加權風險人口'!$C$2:$T$13,6,0)*5.5)</f>
        <v>0.1509820003</v>
      </c>
      <c r="I390" s="5">
        <f>if(VLOOKUP($B$2:$B$457,'各區加權風險人口'!$C$2:$T$13,7,0)=0,0,VLOOKUP($B$2:$B$457,'依個案研判日_台北市'!$C$2:$T$13,7,0)*'各里加權風險人口'!J390/VLOOKUP($B$2:$B$457,'各區加權風險人口'!$C$2:$T$13,7,0)*5.5)</f>
        <v>1.509820003</v>
      </c>
      <c r="J390" s="5">
        <f>if(VLOOKUP($B$2:$B$457,'各區加權風險人口'!$C$2:$T$13,8,0)=0,0,VLOOKUP($B$2:$B$457,'依個案研判日_台北市'!$C$2:$T$13,8,0)*'各里加權風險人口'!K390/VLOOKUP($B$2:$B$457,'各區加權風險人口'!$C$2:$T$13,8,0)*5.5)</f>
        <v>0.3019640005</v>
      </c>
      <c r="K390" s="5">
        <f>if(VLOOKUP($B$2:$B$457,'各區加權風險人口'!$C$2:$T$13,9,0)=0,0,VLOOKUP($B$2:$B$457,'依個案研判日_台北市'!$C$2:$T$13,9,0)*'各里加權風險人口'!L390/VLOOKUP($B$2:$B$457,'各區加權風險人口'!$C$2:$T$13,9,0)*5.5)</f>
        <v>0.9058920016</v>
      </c>
      <c r="L390" s="5">
        <f>if(VLOOKUP($B$2:$B$457,'各區加權風險人口'!$C$2:$T$13,10,0)=0,0,VLOOKUP($B$2:$B$457,'依個案研判日_台北市'!$C$2:$T$13,10,0)*'各里加權風險人口'!M390/VLOOKUP($B$2:$B$457,'各區加權風險人口'!$C$2:$T$13,10,0)*5.5)</f>
        <v>1.962766004</v>
      </c>
      <c r="M390" s="5">
        <f>if(VLOOKUP($B$2:$B$457,'各區加權風險人口'!$C$2:$T$13,11,0)=0,0,VLOOKUP($B$2:$B$457,'依個案研判日_台北市'!$C$2:$T$13,11,0)*'各里加權風險人口'!N390/VLOOKUP($B$2:$B$457,'各區加權風險人口'!$C$2:$T$13,11,0)*5.5)</f>
        <v>0.6039280011</v>
      </c>
      <c r="N390" s="5">
        <f>if(VLOOKUP($B$2:$B$457,'各區加權風險人口'!$C$2:$T$13,12,0)=0,0,VLOOKUP($B$2:$B$457,'依個案研判日_台北市'!$C$2:$T$13,12,0)*'各里加權風險人口'!O390/VLOOKUP($B$2:$B$457,'各區加權風險人口'!$C$2:$T$13,12,0)*5.5)</f>
        <v>2.415712004</v>
      </c>
      <c r="O390" s="5">
        <f>if(VLOOKUP($B$2:$B$457,'各區加權風險人口'!$C$2:$T$13,13,0)=0,0,VLOOKUP($B$2:$B$457,'依個案研判日_台北市'!$C$2:$T$13,13,0)*'各里加權風險人口'!P390/VLOOKUP($B$2:$B$457,'各區加權風險人口'!$C$2:$T$13,13,0)*5.5)</f>
        <v>0.9058920016</v>
      </c>
      <c r="P390" s="5">
        <f>if(VLOOKUP($B$2:$B$457,'各區加權風險人口'!$C$2:$T$13,14,0)=0,0,VLOOKUP($B$2:$B$457,'依個案研判日_台北市'!$C$2:$T$13,14,0)*'各里加權風險人口'!Q390/VLOOKUP($B$2:$B$457,'各區加權風險人口'!$C$2:$T$13,14,0)*5.5)</f>
        <v>3.774550007</v>
      </c>
      <c r="Q390" s="5">
        <f>if(VLOOKUP($B$2:$B$457,'各區加權風險人口'!$C$2:$T$13,15,0)=0,0,VLOOKUP($B$2:$B$457,'依個案研判日_台北市'!$C$2:$T$13,15,0)*'各里加權風險人口'!R390/VLOOKUP($B$2:$B$457,'各區加權風險人口'!$C$2:$T$13,15,0)*5.5)</f>
        <v>1.358838002</v>
      </c>
      <c r="R390" s="5">
        <f>if(VLOOKUP($B$2:$B$457,'各區加權風險人口'!$C$2:$T$13,16,0)=0,0,VLOOKUP($B$2:$B$457,'依個案研判日_台北市'!$C$2:$T$13,16,0)*'各里加權風險人口'!S390/VLOOKUP($B$2:$B$457,'各區加權風險人口'!$C$2:$T$13,16,0)*5.5)</f>
        <v>1.358838002</v>
      </c>
      <c r="S390" s="5">
        <f>if(VLOOKUP($B$2:$B$457,'各區加權風險人口'!$C$2:$T$13,17,0)=0,0,VLOOKUP($B$2:$B$457,'依個案研判日_台北市'!$C$2:$T$13,17,0)*'各里加權風險人口'!T390/VLOOKUP($B$2:$B$457,'各區加權風險人口'!$C$2:$T$13,17,0)*5.5)</f>
        <v>1.358838002</v>
      </c>
      <c r="T390" s="5">
        <f>if(VLOOKUP($B$2:$B$457,'各區加權風險人口'!$C$2:$T$13,18,0)=0,0,VLOOKUP($B$2:$B$457,'依個案研判日_台北市'!$C$2:$T$13,18,0)*'各里加權風險人口'!U390/VLOOKUP($B$2:$B$457,'各區加權風險人口'!$C$2:$T$13,18,0)*5.5)</f>
        <v>1.509820003</v>
      </c>
    </row>
    <row r="391">
      <c r="A391" s="3">
        <v>6.3000110027E10</v>
      </c>
      <c r="B391" s="4" t="s">
        <v>376</v>
      </c>
      <c r="C391" s="4" t="s">
        <v>403</v>
      </c>
      <c r="D391" s="5">
        <f>if(VLOOKUP($B$2:$B$457,'各區加權風險人口'!$C$2:$T$13,2,0)=0,0,VLOOKUP($B$2:$B$457,'依個案研判日_台北市'!$C$2:$T$13,2,0)*'各里加權風險人口'!E391/VLOOKUP($B$2:$B$457,'各區加權風險人口'!$C$2:$T$13,2,0)*5.5)</f>
        <v>0</v>
      </c>
      <c r="E391" s="5">
        <f>if(VLOOKUP($B$2:$B$457,'各區加權風險人口'!$C$2:$T$13,3,0)=0,0,VLOOKUP($B$2:$B$457,'依個案研判日_台北市'!$C$2:$T$13,3,0)*'各里加權風險人口'!F391/VLOOKUP($B$2:$B$457,'各區加權風險人口'!$C$2:$T$13,3,0)*5.5)</f>
        <v>0</v>
      </c>
      <c r="F391" s="5">
        <f>if(VLOOKUP($B$2:$B$457,'各區加權風險人口'!$C$2:$T$13,4,0)=0,0,VLOOKUP($B$2:$B$457,'依個案研判日_台北市'!$C$2:$T$13,4,0)*'各里加權風險人口'!G391/VLOOKUP($B$2:$B$457,'各區加權風險人口'!$C$2:$T$13,4,0)*5.5)</f>
        <v>0.1713726042</v>
      </c>
      <c r="G391" s="5">
        <f>if(VLOOKUP($B$2:$B$457,'各區加權風險人口'!$C$2:$T$13,5,0)=0,0,VLOOKUP($B$2:$B$457,'依個案研判日_台北市'!$C$2:$T$13,5,0)*'各里加權風險人口'!H391/VLOOKUP($B$2:$B$457,'各區加權風險人口'!$C$2:$T$13,5,0)*5.5)</f>
        <v>0</v>
      </c>
      <c r="H391" s="5">
        <f>if(VLOOKUP($B$2:$B$457,'各區加權風險人口'!$C$2:$T$13,6,0)=0,0,VLOOKUP($B$2:$B$457,'依個案研判日_台北市'!$C$2:$T$13,6,0)*'各里加權風險人口'!I391/VLOOKUP($B$2:$B$457,'各區加權風險人口'!$C$2:$T$13,6,0)*5.5)</f>
        <v>0.08568630209</v>
      </c>
      <c r="I391" s="5">
        <f>if(VLOOKUP($B$2:$B$457,'各區加權風險人口'!$C$2:$T$13,7,0)=0,0,VLOOKUP($B$2:$B$457,'依個案研判日_台北市'!$C$2:$T$13,7,0)*'各里加權風險人口'!J391/VLOOKUP($B$2:$B$457,'各區加權風險人口'!$C$2:$T$13,7,0)*5.5)</f>
        <v>0.8568630209</v>
      </c>
      <c r="J391" s="5">
        <f>if(VLOOKUP($B$2:$B$457,'各區加權風險人口'!$C$2:$T$13,8,0)=0,0,VLOOKUP($B$2:$B$457,'依個案研判日_台北市'!$C$2:$T$13,8,0)*'各里加權風險人口'!K391/VLOOKUP($B$2:$B$457,'各區加權風險人口'!$C$2:$T$13,8,0)*5.5)</f>
        <v>0.1713726042</v>
      </c>
      <c r="K391" s="5">
        <f>if(VLOOKUP($B$2:$B$457,'各區加權風險人口'!$C$2:$T$13,9,0)=0,0,VLOOKUP($B$2:$B$457,'依個案研判日_台北市'!$C$2:$T$13,9,0)*'各里加權風險人口'!L391/VLOOKUP($B$2:$B$457,'各區加權風險人口'!$C$2:$T$13,9,0)*5.5)</f>
        <v>0.5141178125</v>
      </c>
      <c r="L391" s="5">
        <f>if(VLOOKUP($B$2:$B$457,'各區加權風險人口'!$C$2:$T$13,10,0)=0,0,VLOOKUP($B$2:$B$457,'依個案研判日_台北市'!$C$2:$T$13,10,0)*'各里加權風險人口'!M391/VLOOKUP($B$2:$B$457,'各區加權風險人口'!$C$2:$T$13,10,0)*5.5)</f>
        <v>1.113921927</v>
      </c>
      <c r="M391" s="5">
        <f>if(VLOOKUP($B$2:$B$457,'各區加權風險人口'!$C$2:$T$13,11,0)=0,0,VLOOKUP($B$2:$B$457,'依個案研判日_台北市'!$C$2:$T$13,11,0)*'各里加權風險人口'!N391/VLOOKUP($B$2:$B$457,'各區加權風險人口'!$C$2:$T$13,11,0)*5.5)</f>
        <v>0.3427452083</v>
      </c>
      <c r="N391" s="5">
        <f>if(VLOOKUP($B$2:$B$457,'各區加權風險人口'!$C$2:$T$13,12,0)=0,0,VLOOKUP($B$2:$B$457,'依個案研判日_台北市'!$C$2:$T$13,12,0)*'各里加權風險人口'!O391/VLOOKUP($B$2:$B$457,'各區加權風險人口'!$C$2:$T$13,12,0)*5.5)</f>
        <v>1.370980833</v>
      </c>
      <c r="O391" s="5">
        <f>if(VLOOKUP($B$2:$B$457,'各區加權風險人口'!$C$2:$T$13,13,0)=0,0,VLOOKUP($B$2:$B$457,'依個案研判日_台北市'!$C$2:$T$13,13,0)*'各里加權風險人口'!P391/VLOOKUP($B$2:$B$457,'各區加權風險人口'!$C$2:$T$13,13,0)*5.5)</f>
        <v>0.5141178125</v>
      </c>
      <c r="P391" s="5">
        <f>if(VLOOKUP($B$2:$B$457,'各區加權風險人口'!$C$2:$T$13,14,0)=0,0,VLOOKUP($B$2:$B$457,'依個案研判日_台北市'!$C$2:$T$13,14,0)*'各里加權風險人口'!Q391/VLOOKUP($B$2:$B$457,'各區加權風險人口'!$C$2:$T$13,14,0)*5.5)</f>
        <v>2.142157552</v>
      </c>
      <c r="Q391" s="5">
        <f>if(VLOOKUP($B$2:$B$457,'各區加權風險人口'!$C$2:$T$13,15,0)=0,0,VLOOKUP($B$2:$B$457,'依個案研判日_台北市'!$C$2:$T$13,15,0)*'各里加權風險人口'!R391/VLOOKUP($B$2:$B$457,'各區加權風險人口'!$C$2:$T$13,15,0)*5.5)</f>
        <v>0.7711767188</v>
      </c>
      <c r="R391" s="5">
        <f>if(VLOOKUP($B$2:$B$457,'各區加權風險人口'!$C$2:$T$13,16,0)=0,0,VLOOKUP($B$2:$B$457,'依個案研判日_台北市'!$C$2:$T$13,16,0)*'各里加權風險人口'!S391/VLOOKUP($B$2:$B$457,'各區加權風險人口'!$C$2:$T$13,16,0)*5.5)</f>
        <v>0.7711767188</v>
      </c>
      <c r="S391" s="5">
        <f>if(VLOOKUP($B$2:$B$457,'各區加權風險人口'!$C$2:$T$13,17,0)=0,0,VLOOKUP($B$2:$B$457,'依個案研判日_台北市'!$C$2:$T$13,17,0)*'各里加權風險人口'!T391/VLOOKUP($B$2:$B$457,'各區加權風險人口'!$C$2:$T$13,17,0)*5.5)</f>
        <v>0.7711767188</v>
      </c>
      <c r="T391" s="5">
        <f>if(VLOOKUP($B$2:$B$457,'各區加權風險人口'!$C$2:$T$13,18,0)=0,0,VLOOKUP($B$2:$B$457,'依個案研判日_台北市'!$C$2:$T$13,18,0)*'各里加權風險人口'!U391/VLOOKUP($B$2:$B$457,'各區加權風險人口'!$C$2:$T$13,18,0)*5.5)</f>
        <v>0.8568630209</v>
      </c>
    </row>
    <row r="392">
      <c r="A392" s="3">
        <v>6.3000110028E10</v>
      </c>
      <c r="B392" s="4" t="s">
        <v>376</v>
      </c>
      <c r="C392" s="4" t="s">
        <v>404</v>
      </c>
      <c r="D392" s="5">
        <f>if(VLOOKUP($B$2:$B$457,'各區加權風險人口'!$C$2:$T$13,2,0)=0,0,VLOOKUP($B$2:$B$457,'依個案研判日_台北市'!$C$2:$T$13,2,0)*'各里加權風險人口'!E392/VLOOKUP($B$2:$B$457,'各區加權風險人口'!$C$2:$T$13,2,0)*5.5)</f>
        <v>0</v>
      </c>
      <c r="E392" s="5">
        <f>if(VLOOKUP($B$2:$B$457,'各區加權風險人口'!$C$2:$T$13,3,0)=0,0,VLOOKUP($B$2:$B$457,'依個案研判日_台北市'!$C$2:$T$13,3,0)*'各里加權風險人口'!F392/VLOOKUP($B$2:$B$457,'各區加權風險人口'!$C$2:$T$13,3,0)*5.5)</f>
        <v>0</v>
      </c>
      <c r="F392" s="5">
        <f>if(VLOOKUP($B$2:$B$457,'各區加權風險人口'!$C$2:$T$13,4,0)=0,0,VLOOKUP($B$2:$B$457,'依個案研判日_台北市'!$C$2:$T$13,4,0)*'各里加權風險人口'!G392/VLOOKUP($B$2:$B$457,'各區加權風險人口'!$C$2:$T$13,4,0)*5.5)</f>
        <v>0.2369348408</v>
      </c>
      <c r="G392" s="5">
        <f>if(VLOOKUP($B$2:$B$457,'各區加權風險人口'!$C$2:$T$13,5,0)=0,0,VLOOKUP($B$2:$B$457,'依個案研判日_台北市'!$C$2:$T$13,5,0)*'各里加權風險人口'!H392/VLOOKUP($B$2:$B$457,'各區加權風險人口'!$C$2:$T$13,5,0)*5.5)</f>
        <v>0</v>
      </c>
      <c r="H392" s="5">
        <f>if(VLOOKUP($B$2:$B$457,'各區加權風險人口'!$C$2:$T$13,6,0)=0,0,VLOOKUP($B$2:$B$457,'依個案研判日_台北市'!$C$2:$T$13,6,0)*'各里加權風險人口'!I392/VLOOKUP($B$2:$B$457,'各區加權風險人口'!$C$2:$T$13,6,0)*5.5)</f>
        <v>0.1184674204</v>
      </c>
      <c r="I392" s="5">
        <f>if(VLOOKUP($B$2:$B$457,'各區加權風險人口'!$C$2:$T$13,7,0)=0,0,VLOOKUP($B$2:$B$457,'依個案研判日_台北市'!$C$2:$T$13,7,0)*'各里加權風險人口'!J392/VLOOKUP($B$2:$B$457,'各區加權風險人口'!$C$2:$T$13,7,0)*5.5)</f>
        <v>1.184674204</v>
      </c>
      <c r="J392" s="5">
        <f>if(VLOOKUP($B$2:$B$457,'各區加權風險人口'!$C$2:$T$13,8,0)=0,0,VLOOKUP($B$2:$B$457,'依個案研判日_台北市'!$C$2:$T$13,8,0)*'各里加權風險人口'!K392/VLOOKUP($B$2:$B$457,'各區加權風險人口'!$C$2:$T$13,8,0)*5.5)</f>
        <v>0.2369348408</v>
      </c>
      <c r="K392" s="5">
        <f>if(VLOOKUP($B$2:$B$457,'各區加權風險人口'!$C$2:$T$13,9,0)=0,0,VLOOKUP($B$2:$B$457,'依個案研判日_台北市'!$C$2:$T$13,9,0)*'各里加權風險人口'!L392/VLOOKUP($B$2:$B$457,'各區加權風險人口'!$C$2:$T$13,9,0)*5.5)</f>
        <v>0.7108045225</v>
      </c>
      <c r="L392" s="5">
        <f>if(VLOOKUP($B$2:$B$457,'各區加權風險人口'!$C$2:$T$13,10,0)=0,0,VLOOKUP($B$2:$B$457,'依個案研判日_台北市'!$C$2:$T$13,10,0)*'各里加權風險人口'!M392/VLOOKUP($B$2:$B$457,'各區加權風險人口'!$C$2:$T$13,10,0)*5.5)</f>
        <v>1.540076465</v>
      </c>
      <c r="M392" s="5">
        <f>if(VLOOKUP($B$2:$B$457,'各區加權風險人口'!$C$2:$T$13,11,0)=0,0,VLOOKUP($B$2:$B$457,'依個案研判日_台北市'!$C$2:$T$13,11,0)*'各里加權風險人口'!N392/VLOOKUP($B$2:$B$457,'各區加權風險人口'!$C$2:$T$13,11,0)*5.5)</f>
        <v>0.4738696817</v>
      </c>
      <c r="N392" s="5">
        <f>if(VLOOKUP($B$2:$B$457,'各區加權風險人口'!$C$2:$T$13,12,0)=0,0,VLOOKUP($B$2:$B$457,'依個案研判日_台北市'!$C$2:$T$13,12,0)*'各里加權風險人口'!O392/VLOOKUP($B$2:$B$457,'各區加權風險人口'!$C$2:$T$13,12,0)*5.5)</f>
        <v>1.895478727</v>
      </c>
      <c r="O392" s="5">
        <f>if(VLOOKUP($B$2:$B$457,'各區加權風險人口'!$C$2:$T$13,13,0)=0,0,VLOOKUP($B$2:$B$457,'依個案研判日_台北市'!$C$2:$T$13,13,0)*'各里加權風險人口'!P392/VLOOKUP($B$2:$B$457,'各區加權風險人口'!$C$2:$T$13,13,0)*5.5)</f>
        <v>0.7108045225</v>
      </c>
      <c r="P392" s="5">
        <f>if(VLOOKUP($B$2:$B$457,'各區加權風險人口'!$C$2:$T$13,14,0)=0,0,VLOOKUP($B$2:$B$457,'依個案研判日_台北市'!$C$2:$T$13,14,0)*'各里加權風險人口'!Q392/VLOOKUP($B$2:$B$457,'各區加權風險人口'!$C$2:$T$13,14,0)*5.5)</f>
        <v>2.96168551</v>
      </c>
      <c r="Q392" s="5">
        <f>if(VLOOKUP($B$2:$B$457,'各區加權風險人口'!$C$2:$T$13,15,0)=0,0,VLOOKUP($B$2:$B$457,'依個案研判日_台北市'!$C$2:$T$13,15,0)*'各里加權風險人口'!R392/VLOOKUP($B$2:$B$457,'各區加權風險人口'!$C$2:$T$13,15,0)*5.5)</f>
        <v>1.066206784</v>
      </c>
      <c r="R392" s="5">
        <f>if(VLOOKUP($B$2:$B$457,'各區加權風險人口'!$C$2:$T$13,16,0)=0,0,VLOOKUP($B$2:$B$457,'依個案研判日_台北市'!$C$2:$T$13,16,0)*'各里加權風險人口'!S392/VLOOKUP($B$2:$B$457,'各區加權風險人口'!$C$2:$T$13,16,0)*5.5)</f>
        <v>1.066206784</v>
      </c>
      <c r="S392" s="5">
        <f>if(VLOOKUP($B$2:$B$457,'各區加權風險人口'!$C$2:$T$13,17,0)=0,0,VLOOKUP($B$2:$B$457,'依個案研判日_台北市'!$C$2:$T$13,17,0)*'各里加權風險人口'!T392/VLOOKUP($B$2:$B$457,'各區加權風險人口'!$C$2:$T$13,17,0)*5.5)</f>
        <v>1.066206784</v>
      </c>
      <c r="T392" s="5">
        <f>if(VLOOKUP($B$2:$B$457,'各區加權風險人口'!$C$2:$T$13,18,0)=0,0,VLOOKUP($B$2:$B$457,'依個案研判日_台北市'!$C$2:$T$13,18,0)*'各里加權風險人口'!U392/VLOOKUP($B$2:$B$457,'各區加權風險人口'!$C$2:$T$13,18,0)*5.5)</f>
        <v>1.184674204</v>
      </c>
    </row>
    <row r="393">
      <c r="A393" s="3">
        <v>6.3000110029E10</v>
      </c>
      <c r="B393" s="4" t="s">
        <v>376</v>
      </c>
      <c r="C393" s="4" t="s">
        <v>405</v>
      </c>
      <c r="D393" s="5">
        <f>if(VLOOKUP($B$2:$B$457,'各區加權風險人口'!$C$2:$T$13,2,0)=0,0,VLOOKUP($B$2:$B$457,'依個案研判日_台北市'!$C$2:$T$13,2,0)*'各里加權風險人口'!E393/VLOOKUP($B$2:$B$457,'各區加權風險人口'!$C$2:$T$13,2,0)*5.5)</f>
        <v>0</v>
      </c>
      <c r="E393" s="5">
        <f>if(VLOOKUP($B$2:$B$457,'各區加權風險人口'!$C$2:$T$13,3,0)=0,0,VLOOKUP($B$2:$B$457,'依個案研判日_台北市'!$C$2:$T$13,3,0)*'各里加權風險人口'!F393/VLOOKUP($B$2:$B$457,'各區加權風險人口'!$C$2:$T$13,3,0)*5.5)</f>
        <v>0</v>
      </c>
      <c r="F393" s="5">
        <f>if(VLOOKUP($B$2:$B$457,'各區加權風險人口'!$C$2:$T$13,4,0)=0,0,VLOOKUP($B$2:$B$457,'依個案研判日_台北市'!$C$2:$T$13,4,0)*'各里加權風險人口'!G393/VLOOKUP($B$2:$B$457,'各區加權風險人口'!$C$2:$T$13,4,0)*5.5)</f>
        <v>0.2068865355</v>
      </c>
      <c r="G393" s="5">
        <f>if(VLOOKUP($B$2:$B$457,'各區加權風險人口'!$C$2:$T$13,5,0)=0,0,VLOOKUP($B$2:$B$457,'依個案研判日_台北市'!$C$2:$T$13,5,0)*'各里加權風險人口'!H393/VLOOKUP($B$2:$B$457,'各區加權風險人口'!$C$2:$T$13,5,0)*5.5)</f>
        <v>0</v>
      </c>
      <c r="H393" s="5">
        <f>if(VLOOKUP($B$2:$B$457,'各區加權風險人口'!$C$2:$T$13,6,0)=0,0,VLOOKUP($B$2:$B$457,'依個案研判日_台北市'!$C$2:$T$13,6,0)*'各里加權風險人口'!I393/VLOOKUP($B$2:$B$457,'各區加權風險人口'!$C$2:$T$13,6,0)*5.5)</f>
        <v>0.1034432678</v>
      </c>
      <c r="I393" s="5">
        <f>if(VLOOKUP($B$2:$B$457,'各區加權風險人口'!$C$2:$T$13,7,0)=0,0,VLOOKUP($B$2:$B$457,'依個案研判日_台北市'!$C$2:$T$13,7,0)*'各里加權風險人口'!J393/VLOOKUP($B$2:$B$457,'各區加權風險人口'!$C$2:$T$13,7,0)*5.5)</f>
        <v>1.034432678</v>
      </c>
      <c r="J393" s="5">
        <f>if(VLOOKUP($B$2:$B$457,'各區加權風險人口'!$C$2:$T$13,8,0)=0,0,VLOOKUP($B$2:$B$457,'依個案研判日_台北市'!$C$2:$T$13,8,0)*'各里加權風險人口'!K393/VLOOKUP($B$2:$B$457,'各區加權風險人口'!$C$2:$T$13,8,0)*5.5)</f>
        <v>0.2068865355</v>
      </c>
      <c r="K393" s="5">
        <f>if(VLOOKUP($B$2:$B$457,'各區加權風險人口'!$C$2:$T$13,9,0)=0,0,VLOOKUP($B$2:$B$457,'依個案研判日_台北市'!$C$2:$T$13,9,0)*'各里加權風險人口'!L393/VLOOKUP($B$2:$B$457,'各區加權風險人口'!$C$2:$T$13,9,0)*5.5)</f>
        <v>0.6206596066</v>
      </c>
      <c r="L393" s="5">
        <f>if(VLOOKUP($B$2:$B$457,'各區加權風險人口'!$C$2:$T$13,10,0)=0,0,VLOOKUP($B$2:$B$457,'依個案研判日_台北市'!$C$2:$T$13,10,0)*'各里加權風險人口'!M393/VLOOKUP($B$2:$B$457,'各區加權風險人口'!$C$2:$T$13,10,0)*5.5)</f>
        <v>1.344762481</v>
      </c>
      <c r="M393" s="5">
        <f>if(VLOOKUP($B$2:$B$457,'各區加權風險人口'!$C$2:$T$13,11,0)=0,0,VLOOKUP($B$2:$B$457,'依個案研判日_台北市'!$C$2:$T$13,11,0)*'各里加權風險人口'!N393/VLOOKUP($B$2:$B$457,'各區加權風險人口'!$C$2:$T$13,11,0)*5.5)</f>
        <v>0.4137730711</v>
      </c>
      <c r="N393" s="5">
        <f>if(VLOOKUP($B$2:$B$457,'各區加權風險人口'!$C$2:$T$13,12,0)=0,0,VLOOKUP($B$2:$B$457,'依個案研判日_台北市'!$C$2:$T$13,12,0)*'各里加權風險人口'!O393/VLOOKUP($B$2:$B$457,'各區加權風險人口'!$C$2:$T$13,12,0)*5.5)</f>
        <v>1.655092284</v>
      </c>
      <c r="O393" s="5">
        <f>if(VLOOKUP($B$2:$B$457,'各區加權風險人口'!$C$2:$T$13,13,0)=0,0,VLOOKUP($B$2:$B$457,'依個案研判日_台北市'!$C$2:$T$13,13,0)*'各里加權風險人口'!P393/VLOOKUP($B$2:$B$457,'各區加權風險人口'!$C$2:$T$13,13,0)*5.5)</f>
        <v>0.6206596066</v>
      </c>
      <c r="P393" s="5">
        <f>if(VLOOKUP($B$2:$B$457,'各區加權風險人口'!$C$2:$T$13,14,0)=0,0,VLOOKUP($B$2:$B$457,'依個案研判日_台北市'!$C$2:$T$13,14,0)*'各里加權風險人口'!Q393/VLOOKUP($B$2:$B$457,'各區加權風險人口'!$C$2:$T$13,14,0)*5.5)</f>
        <v>2.586081694</v>
      </c>
      <c r="Q393" s="5">
        <f>if(VLOOKUP($B$2:$B$457,'各區加權風險人口'!$C$2:$T$13,15,0)=0,0,VLOOKUP($B$2:$B$457,'依個案研判日_台北市'!$C$2:$T$13,15,0)*'各里加權風險人口'!R393/VLOOKUP($B$2:$B$457,'各區加權風險人口'!$C$2:$T$13,15,0)*5.5)</f>
        <v>0.9309894099</v>
      </c>
      <c r="R393" s="5">
        <f>if(VLOOKUP($B$2:$B$457,'各區加權風險人口'!$C$2:$T$13,16,0)=0,0,VLOOKUP($B$2:$B$457,'依個案研判日_台北市'!$C$2:$T$13,16,0)*'各里加權風險人口'!S393/VLOOKUP($B$2:$B$457,'各區加權風險人口'!$C$2:$T$13,16,0)*5.5)</f>
        <v>0.9309894099</v>
      </c>
      <c r="S393" s="5">
        <f>if(VLOOKUP($B$2:$B$457,'各區加權風險人口'!$C$2:$T$13,17,0)=0,0,VLOOKUP($B$2:$B$457,'依個案研判日_台北市'!$C$2:$T$13,17,0)*'各里加權風險人口'!T393/VLOOKUP($B$2:$B$457,'各區加權風險人口'!$C$2:$T$13,17,0)*5.5)</f>
        <v>0.9309894099</v>
      </c>
      <c r="T393" s="5">
        <f>if(VLOOKUP($B$2:$B$457,'各區加權風險人口'!$C$2:$T$13,18,0)=0,0,VLOOKUP($B$2:$B$457,'依個案研判日_台北市'!$C$2:$T$13,18,0)*'各里加權風險人口'!U393/VLOOKUP($B$2:$B$457,'各區加權風險人口'!$C$2:$T$13,18,0)*5.5)</f>
        <v>1.034432678</v>
      </c>
    </row>
    <row r="394">
      <c r="A394" s="3">
        <v>6.300011003E10</v>
      </c>
      <c r="B394" s="4" t="s">
        <v>376</v>
      </c>
      <c r="C394" s="4" t="s">
        <v>406</v>
      </c>
      <c r="D394" s="5">
        <f>if(VLOOKUP($B$2:$B$457,'各區加權風險人口'!$C$2:$T$13,2,0)=0,0,VLOOKUP($B$2:$B$457,'依個案研判日_台北市'!$C$2:$T$13,2,0)*'各里加權風險人口'!E394/VLOOKUP($B$2:$B$457,'各區加權風險人口'!$C$2:$T$13,2,0)*5.5)</f>
        <v>0</v>
      </c>
      <c r="E394" s="5">
        <f>if(VLOOKUP($B$2:$B$457,'各區加權風險人口'!$C$2:$T$13,3,0)=0,0,VLOOKUP($B$2:$B$457,'依個案研判日_台北市'!$C$2:$T$13,3,0)*'各里加權風險人口'!F394/VLOOKUP($B$2:$B$457,'各區加權風險人口'!$C$2:$T$13,3,0)*5.5)</f>
        <v>0</v>
      </c>
      <c r="F394" s="5">
        <f>if(VLOOKUP($B$2:$B$457,'各區加權風險人口'!$C$2:$T$13,4,0)=0,0,VLOOKUP($B$2:$B$457,'依個案研判日_台北市'!$C$2:$T$13,4,0)*'各里加權風險人口'!G394/VLOOKUP($B$2:$B$457,'各區加權風險人口'!$C$2:$T$13,4,0)*5.5)</f>
        <v>0.2273775059</v>
      </c>
      <c r="G394" s="5">
        <f>if(VLOOKUP($B$2:$B$457,'各區加權風險人口'!$C$2:$T$13,5,0)=0,0,VLOOKUP($B$2:$B$457,'依個案研判日_台北市'!$C$2:$T$13,5,0)*'各里加權風險人口'!H394/VLOOKUP($B$2:$B$457,'各區加權風險人口'!$C$2:$T$13,5,0)*5.5)</f>
        <v>0</v>
      </c>
      <c r="H394" s="5">
        <f>if(VLOOKUP($B$2:$B$457,'各區加權風險人口'!$C$2:$T$13,6,0)=0,0,VLOOKUP($B$2:$B$457,'依個案研判日_台北市'!$C$2:$T$13,6,0)*'各里加權風險人口'!I394/VLOOKUP($B$2:$B$457,'各區加權風險人口'!$C$2:$T$13,6,0)*5.5)</f>
        <v>0.113688753</v>
      </c>
      <c r="I394" s="5">
        <f>if(VLOOKUP($B$2:$B$457,'各區加權風險人口'!$C$2:$T$13,7,0)=0,0,VLOOKUP($B$2:$B$457,'依個案研判日_台北市'!$C$2:$T$13,7,0)*'各里加權風險人口'!J394/VLOOKUP($B$2:$B$457,'各區加權風險人口'!$C$2:$T$13,7,0)*5.5)</f>
        <v>1.13688753</v>
      </c>
      <c r="J394" s="5">
        <f>if(VLOOKUP($B$2:$B$457,'各區加權風險人口'!$C$2:$T$13,8,0)=0,0,VLOOKUP($B$2:$B$457,'依個案研判日_台北市'!$C$2:$T$13,8,0)*'各里加權風險人口'!K394/VLOOKUP($B$2:$B$457,'各區加權風險人口'!$C$2:$T$13,8,0)*5.5)</f>
        <v>0.2273775059</v>
      </c>
      <c r="K394" s="5">
        <f>if(VLOOKUP($B$2:$B$457,'各區加權風險人口'!$C$2:$T$13,9,0)=0,0,VLOOKUP($B$2:$B$457,'依個案研判日_台北市'!$C$2:$T$13,9,0)*'各里加權風險人口'!L394/VLOOKUP($B$2:$B$457,'各區加權風險人口'!$C$2:$T$13,9,0)*5.5)</f>
        <v>0.6821325177</v>
      </c>
      <c r="L394" s="5">
        <f>if(VLOOKUP($B$2:$B$457,'各區加權風險人口'!$C$2:$T$13,10,0)=0,0,VLOOKUP($B$2:$B$457,'依個案研判日_台北市'!$C$2:$T$13,10,0)*'各里加權風險人口'!M394/VLOOKUP($B$2:$B$457,'各區加權風險人口'!$C$2:$T$13,10,0)*5.5)</f>
        <v>1.477953788</v>
      </c>
      <c r="M394" s="5">
        <f>if(VLOOKUP($B$2:$B$457,'各區加權風險人口'!$C$2:$T$13,11,0)=0,0,VLOOKUP($B$2:$B$457,'依個案研判日_台北市'!$C$2:$T$13,11,0)*'各里加權風險人口'!N394/VLOOKUP($B$2:$B$457,'各區加權風險人口'!$C$2:$T$13,11,0)*5.5)</f>
        <v>0.4547550118</v>
      </c>
      <c r="N394" s="5">
        <f>if(VLOOKUP($B$2:$B$457,'各區加權風險人口'!$C$2:$T$13,12,0)=0,0,VLOOKUP($B$2:$B$457,'依個案研判日_台北市'!$C$2:$T$13,12,0)*'各里加權風險人口'!O394/VLOOKUP($B$2:$B$457,'各區加權風險人口'!$C$2:$T$13,12,0)*5.5)</f>
        <v>1.819020047</v>
      </c>
      <c r="O394" s="5">
        <f>if(VLOOKUP($B$2:$B$457,'各區加權風險人口'!$C$2:$T$13,13,0)=0,0,VLOOKUP($B$2:$B$457,'依個案研判日_台北市'!$C$2:$T$13,13,0)*'各里加權風險人口'!P394/VLOOKUP($B$2:$B$457,'各區加權風險人口'!$C$2:$T$13,13,0)*5.5)</f>
        <v>0.6821325177</v>
      </c>
      <c r="P394" s="5">
        <f>if(VLOOKUP($B$2:$B$457,'各區加權風險人口'!$C$2:$T$13,14,0)=0,0,VLOOKUP($B$2:$B$457,'依個案研判日_台北市'!$C$2:$T$13,14,0)*'各里加權風險人口'!Q394/VLOOKUP($B$2:$B$457,'各區加權風險人口'!$C$2:$T$13,14,0)*5.5)</f>
        <v>2.842218824</v>
      </c>
      <c r="Q394" s="5">
        <f>if(VLOOKUP($B$2:$B$457,'各區加權風險人口'!$C$2:$T$13,15,0)=0,0,VLOOKUP($B$2:$B$457,'依個案研判日_台北市'!$C$2:$T$13,15,0)*'各里加權風險人口'!R394/VLOOKUP($B$2:$B$457,'各區加權風險人口'!$C$2:$T$13,15,0)*5.5)</f>
        <v>1.023198777</v>
      </c>
      <c r="R394" s="5">
        <f>if(VLOOKUP($B$2:$B$457,'各區加權風險人口'!$C$2:$T$13,16,0)=0,0,VLOOKUP($B$2:$B$457,'依個案研判日_台北市'!$C$2:$T$13,16,0)*'各里加權風險人口'!S394/VLOOKUP($B$2:$B$457,'各區加權風險人口'!$C$2:$T$13,16,0)*5.5)</f>
        <v>1.023198777</v>
      </c>
      <c r="S394" s="5">
        <f>if(VLOOKUP($B$2:$B$457,'各區加權風險人口'!$C$2:$T$13,17,0)=0,0,VLOOKUP($B$2:$B$457,'依個案研判日_台北市'!$C$2:$T$13,17,0)*'各里加權風險人口'!T394/VLOOKUP($B$2:$B$457,'各區加權風險人口'!$C$2:$T$13,17,0)*5.5)</f>
        <v>1.023198777</v>
      </c>
      <c r="T394" s="5">
        <f>if(VLOOKUP($B$2:$B$457,'各區加權風險人口'!$C$2:$T$13,18,0)=0,0,VLOOKUP($B$2:$B$457,'依個案研判日_台北市'!$C$2:$T$13,18,0)*'各里加權風險人口'!U394/VLOOKUP($B$2:$B$457,'各區加權風險人口'!$C$2:$T$13,18,0)*5.5)</f>
        <v>1.13688753</v>
      </c>
    </row>
    <row r="395">
      <c r="A395" s="3">
        <v>6.3000110031E10</v>
      </c>
      <c r="B395" s="4" t="s">
        <v>376</v>
      </c>
      <c r="C395" s="4" t="s">
        <v>407</v>
      </c>
      <c r="D395" s="5">
        <f>if(VLOOKUP($B$2:$B$457,'各區加權風險人口'!$C$2:$T$13,2,0)=0,0,VLOOKUP($B$2:$B$457,'依個案研判日_台北市'!$C$2:$T$13,2,0)*'各里加權風險人口'!E395/VLOOKUP($B$2:$B$457,'各區加權風險人口'!$C$2:$T$13,2,0)*5.5)</f>
        <v>0</v>
      </c>
      <c r="E395" s="5">
        <f>if(VLOOKUP($B$2:$B$457,'各區加權風險人口'!$C$2:$T$13,3,0)=0,0,VLOOKUP($B$2:$B$457,'依個案研判日_台北市'!$C$2:$T$13,3,0)*'各里加權風險人口'!F395/VLOOKUP($B$2:$B$457,'各區加權風險人口'!$C$2:$T$13,3,0)*5.5)</f>
        <v>0</v>
      </c>
      <c r="F395" s="5">
        <f>if(VLOOKUP($B$2:$B$457,'各區加權風險人口'!$C$2:$T$13,4,0)=0,0,VLOOKUP($B$2:$B$457,'依個案研判日_台北市'!$C$2:$T$13,4,0)*'各里加權風險人口'!G395/VLOOKUP($B$2:$B$457,'各區加權風險人口'!$C$2:$T$13,4,0)*5.5)</f>
        <v>0.2958756663</v>
      </c>
      <c r="G395" s="5">
        <f>if(VLOOKUP($B$2:$B$457,'各區加權風險人口'!$C$2:$T$13,5,0)=0,0,VLOOKUP($B$2:$B$457,'依個案研判日_台北市'!$C$2:$T$13,5,0)*'各里加權風險人口'!H395/VLOOKUP($B$2:$B$457,'各區加權風險人口'!$C$2:$T$13,5,0)*5.5)</f>
        <v>0</v>
      </c>
      <c r="H395" s="5">
        <f>if(VLOOKUP($B$2:$B$457,'各區加權風險人口'!$C$2:$T$13,6,0)=0,0,VLOOKUP($B$2:$B$457,'依個案研判日_台北市'!$C$2:$T$13,6,0)*'各里加權風險人口'!I395/VLOOKUP($B$2:$B$457,'各區加權風險人口'!$C$2:$T$13,6,0)*5.5)</f>
        <v>0.1479378331</v>
      </c>
      <c r="I395" s="5">
        <f>if(VLOOKUP($B$2:$B$457,'各區加權風險人口'!$C$2:$T$13,7,0)=0,0,VLOOKUP($B$2:$B$457,'依個案研判日_台北市'!$C$2:$T$13,7,0)*'各里加權風險人口'!J395/VLOOKUP($B$2:$B$457,'各區加權風險人口'!$C$2:$T$13,7,0)*5.5)</f>
        <v>1.479378331</v>
      </c>
      <c r="J395" s="5">
        <f>if(VLOOKUP($B$2:$B$457,'各區加權風險人口'!$C$2:$T$13,8,0)=0,0,VLOOKUP($B$2:$B$457,'依個案研判日_台北市'!$C$2:$T$13,8,0)*'各里加權風險人口'!K395/VLOOKUP($B$2:$B$457,'各區加權風險人口'!$C$2:$T$13,8,0)*5.5)</f>
        <v>0.2958756663</v>
      </c>
      <c r="K395" s="5">
        <f>if(VLOOKUP($B$2:$B$457,'各區加權風險人口'!$C$2:$T$13,9,0)=0,0,VLOOKUP($B$2:$B$457,'依個案研判日_台北市'!$C$2:$T$13,9,0)*'各里加權風險人口'!L395/VLOOKUP($B$2:$B$457,'各區加權風險人口'!$C$2:$T$13,9,0)*5.5)</f>
        <v>0.8876269988</v>
      </c>
      <c r="L395" s="5">
        <f>if(VLOOKUP($B$2:$B$457,'各區加權風險人口'!$C$2:$T$13,10,0)=0,0,VLOOKUP($B$2:$B$457,'依個案研判日_台北市'!$C$2:$T$13,10,0)*'各里加權風險人口'!M395/VLOOKUP($B$2:$B$457,'各區加權風險人口'!$C$2:$T$13,10,0)*5.5)</f>
        <v>1.923191831</v>
      </c>
      <c r="M395" s="5">
        <f>if(VLOOKUP($B$2:$B$457,'各區加權風險人口'!$C$2:$T$13,11,0)=0,0,VLOOKUP($B$2:$B$457,'依個案研判日_台北市'!$C$2:$T$13,11,0)*'各里加權風險人口'!N395/VLOOKUP($B$2:$B$457,'各區加權風險人口'!$C$2:$T$13,11,0)*5.5)</f>
        <v>0.5917513325</v>
      </c>
      <c r="N395" s="5">
        <f>if(VLOOKUP($B$2:$B$457,'各區加權風險人口'!$C$2:$T$13,12,0)=0,0,VLOOKUP($B$2:$B$457,'依個案研判日_台北市'!$C$2:$T$13,12,0)*'各里加權風險人口'!O395/VLOOKUP($B$2:$B$457,'各區加權風險人口'!$C$2:$T$13,12,0)*5.5)</f>
        <v>2.36700533</v>
      </c>
      <c r="O395" s="5">
        <f>if(VLOOKUP($B$2:$B$457,'各區加權風險人口'!$C$2:$T$13,13,0)=0,0,VLOOKUP($B$2:$B$457,'依個案研判日_台北市'!$C$2:$T$13,13,0)*'各里加權風險人口'!P395/VLOOKUP($B$2:$B$457,'各區加權風險人口'!$C$2:$T$13,13,0)*5.5)</f>
        <v>0.8876269988</v>
      </c>
      <c r="P395" s="5">
        <f>if(VLOOKUP($B$2:$B$457,'各區加權風險人口'!$C$2:$T$13,14,0)=0,0,VLOOKUP($B$2:$B$457,'依個案研判日_台北市'!$C$2:$T$13,14,0)*'各里加權風險人口'!Q395/VLOOKUP($B$2:$B$457,'各區加權風險人口'!$C$2:$T$13,14,0)*5.5)</f>
        <v>3.698445828</v>
      </c>
      <c r="Q395" s="5">
        <f>if(VLOOKUP($B$2:$B$457,'各區加權風險人口'!$C$2:$T$13,15,0)=0,0,VLOOKUP($B$2:$B$457,'依個案研判日_台北市'!$C$2:$T$13,15,0)*'各里加權風險人口'!R395/VLOOKUP($B$2:$B$457,'各區加權風險人口'!$C$2:$T$13,15,0)*5.5)</f>
        <v>1.331440498</v>
      </c>
      <c r="R395" s="5">
        <f>if(VLOOKUP($B$2:$B$457,'各區加權風險人口'!$C$2:$T$13,16,0)=0,0,VLOOKUP($B$2:$B$457,'依個案研判日_台北市'!$C$2:$T$13,16,0)*'各里加權風險人口'!S395/VLOOKUP($B$2:$B$457,'各區加權風險人口'!$C$2:$T$13,16,0)*5.5)</f>
        <v>1.331440498</v>
      </c>
      <c r="S395" s="5">
        <f>if(VLOOKUP($B$2:$B$457,'各區加權風險人口'!$C$2:$T$13,17,0)=0,0,VLOOKUP($B$2:$B$457,'依個案研判日_台北市'!$C$2:$T$13,17,0)*'各里加權風險人口'!T395/VLOOKUP($B$2:$B$457,'各區加權風險人口'!$C$2:$T$13,17,0)*5.5)</f>
        <v>1.331440498</v>
      </c>
      <c r="T395" s="5">
        <f>if(VLOOKUP($B$2:$B$457,'各區加權風險人口'!$C$2:$T$13,18,0)=0,0,VLOOKUP($B$2:$B$457,'依個案研判日_台北市'!$C$2:$T$13,18,0)*'各里加權風險人口'!U395/VLOOKUP($B$2:$B$457,'各區加權風險人口'!$C$2:$T$13,18,0)*5.5)</f>
        <v>1.479378331</v>
      </c>
    </row>
    <row r="396">
      <c r="A396" s="3">
        <v>6.3000110032E10</v>
      </c>
      <c r="B396" s="4" t="s">
        <v>376</v>
      </c>
      <c r="C396" s="4" t="s">
        <v>408</v>
      </c>
      <c r="D396" s="5">
        <f>if(VLOOKUP($B$2:$B$457,'各區加權風險人口'!$C$2:$T$13,2,0)=0,0,VLOOKUP($B$2:$B$457,'依個案研判日_台北市'!$C$2:$T$13,2,0)*'各里加權風險人口'!E396/VLOOKUP($B$2:$B$457,'各區加權風險人口'!$C$2:$T$13,2,0)*5.5)</f>
        <v>0</v>
      </c>
      <c r="E396" s="5">
        <f>if(VLOOKUP($B$2:$B$457,'各區加權風險人口'!$C$2:$T$13,3,0)=0,0,VLOOKUP($B$2:$B$457,'依個案研判日_台北市'!$C$2:$T$13,3,0)*'各里加權風險人口'!F396/VLOOKUP($B$2:$B$457,'各區加權風險人口'!$C$2:$T$13,3,0)*5.5)</f>
        <v>0</v>
      </c>
      <c r="F396" s="5">
        <f>if(VLOOKUP($B$2:$B$457,'各區加權風險人口'!$C$2:$T$13,4,0)=0,0,VLOOKUP($B$2:$B$457,'依個案研判日_台北市'!$C$2:$T$13,4,0)*'各里加權風險人口'!G396/VLOOKUP($B$2:$B$457,'各區加權風險人口'!$C$2:$T$13,4,0)*5.5)</f>
        <v>0.211921072</v>
      </c>
      <c r="G396" s="5">
        <f>if(VLOOKUP($B$2:$B$457,'各區加權風險人口'!$C$2:$T$13,5,0)=0,0,VLOOKUP($B$2:$B$457,'依個案研判日_台北市'!$C$2:$T$13,5,0)*'各里加權風險人口'!H396/VLOOKUP($B$2:$B$457,'各區加權風險人口'!$C$2:$T$13,5,0)*5.5)</f>
        <v>0</v>
      </c>
      <c r="H396" s="5">
        <f>if(VLOOKUP($B$2:$B$457,'各區加權風險人口'!$C$2:$T$13,6,0)=0,0,VLOOKUP($B$2:$B$457,'依個案研判日_台北市'!$C$2:$T$13,6,0)*'各里加權風險人口'!I396/VLOOKUP($B$2:$B$457,'各區加權風險人口'!$C$2:$T$13,6,0)*5.5)</f>
        <v>0.105960536</v>
      </c>
      <c r="I396" s="5">
        <f>if(VLOOKUP($B$2:$B$457,'各區加權風險人口'!$C$2:$T$13,7,0)=0,0,VLOOKUP($B$2:$B$457,'依個案研判日_台北市'!$C$2:$T$13,7,0)*'各里加權風險人口'!J396/VLOOKUP($B$2:$B$457,'各區加權風險人口'!$C$2:$T$13,7,0)*5.5)</f>
        <v>1.05960536</v>
      </c>
      <c r="J396" s="5">
        <f>if(VLOOKUP($B$2:$B$457,'各區加權風險人口'!$C$2:$T$13,8,0)=0,0,VLOOKUP($B$2:$B$457,'依個案研判日_台北市'!$C$2:$T$13,8,0)*'各里加權風險人口'!K396/VLOOKUP($B$2:$B$457,'各區加權風險人口'!$C$2:$T$13,8,0)*5.5)</f>
        <v>0.211921072</v>
      </c>
      <c r="K396" s="5">
        <f>if(VLOOKUP($B$2:$B$457,'各區加權風險人口'!$C$2:$T$13,9,0)=0,0,VLOOKUP($B$2:$B$457,'依個案研判日_台北市'!$C$2:$T$13,9,0)*'各里加權風險人口'!L396/VLOOKUP($B$2:$B$457,'各區加權風險人口'!$C$2:$T$13,9,0)*5.5)</f>
        <v>0.635763216</v>
      </c>
      <c r="L396" s="5">
        <f>if(VLOOKUP($B$2:$B$457,'各區加權風險人口'!$C$2:$T$13,10,0)=0,0,VLOOKUP($B$2:$B$457,'依個案研判日_台北市'!$C$2:$T$13,10,0)*'各里加權風險人口'!M396/VLOOKUP($B$2:$B$457,'各區加權風險人口'!$C$2:$T$13,10,0)*5.5)</f>
        <v>1.377486968</v>
      </c>
      <c r="M396" s="5">
        <f>if(VLOOKUP($B$2:$B$457,'各區加權風險人口'!$C$2:$T$13,11,0)=0,0,VLOOKUP($B$2:$B$457,'依個案研判日_台北市'!$C$2:$T$13,11,0)*'各里加權風險人口'!N396/VLOOKUP($B$2:$B$457,'各區加權風險人口'!$C$2:$T$13,11,0)*5.5)</f>
        <v>0.423842144</v>
      </c>
      <c r="N396" s="5">
        <f>if(VLOOKUP($B$2:$B$457,'各區加權風險人口'!$C$2:$T$13,12,0)=0,0,VLOOKUP($B$2:$B$457,'依個案研判日_台北市'!$C$2:$T$13,12,0)*'各里加權風險人口'!O396/VLOOKUP($B$2:$B$457,'各區加權風險人口'!$C$2:$T$13,12,0)*5.5)</f>
        <v>1.695368576</v>
      </c>
      <c r="O396" s="5">
        <f>if(VLOOKUP($B$2:$B$457,'各區加權風險人口'!$C$2:$T$13,13,0)=0,0,VLOOKUP($B$2:$B$457,'依個案研判日_台北市'!$C$2:$T$13,13,0)*'各里加權風險人口'!P396/VLOOKUP($B$2:$B$457,'各區加權風險人口'!$C$2:$T$13,13,0)*5.5)</f>
        <v>0.635763216</v>
      </c>
      <c r="P396" s="5">
        <f>if(VLOOKUP($B$2:$B$457,'各區加權風險人口'!$C$2:$T$13,14,0)=0,0,VLOOKUP($B$2:$B$457,'依個案研判日_台北市'!$C$2:$T$13,14,0)*'各里加權風險人口'!Q396/VLOOKUP($B$2:$B$457,'各區加權風險人口'!$C$2:$T$13,14,0)*5.5)</f>
        <v>2.6490134</v>
      </c>
      <c r="Q396" s="5">
        <f>if(VLOOKUP($B$2:$B$457,'各區加權風險人口'!$C$2:$T$13,15,0)=0,0,VLOOKUP($B$2:$B$457,'依個案研判日_台北市'!$C$2:$T$13,15,0)*'各里加權風險人口'!R396/VLOOKUP($B$2:$B$457,'各區加權風險人口'!$C$2:$T$13,15,0)*5.5)</f>
        <v>0.9536448241</v>
      </c>
      <c r="R396" s="5">
        <f>if(VLOOKUP($B$2:$B$457,'各區加權風險人口'!$C$2:$T$13,16,0)=0,0,VLOOKUP($B$2:$B$457,'依個案研判日_台北市'!$C$2:$T$13,16,0)*'各里加權風險人口'!S396/VLOOKUP($B$2:$B$457,'各區加權風險人口'!$C$2:$T$13,16,0)*5.5)</f>
        <v>0.9536448241</v>
      </c>
      <c r="S396" s="5">
        <f>if(VLOOKUP($B$2:$B$457,'各區加權風險人口'!$C$2:$T$13,17,0)=0,0,VLOOKUP($B$2:$B$457,'依個案研判日_台北市'!$C$2:$T$13,17,0)*'各里加權風險人口'!T396/VLOOKUP($B$2:$B$457,'各區加權風險人口'!$C$2:$T$13,17,0)*5.5)</f>
        <v>0.9536448241</v>
      </c>
      <c r="T396" s="5">
        <f>if(VLOOKUP($B$2:$B$457,'各區加權風險人口'!$C$2:$T$13,18,0)=0,0,VLOOKUP($B$2:$B$457,'依個案研判日_台北市'!$C$2:$T$13,18,0)*'各里加權風險人口'!U396/VLOOKUP($B$2:$B$457,'各區加權風險人口'!$C$2:$T$13,18,0)*5.5)</f>
        <v>1.05960536</v>
      </c>
    </row>
    <row r="397">
      <c r="A397" s="3">
        <v>6.3000110033E10</v>
      </c>
      <c r="B397" s="4" t="s">
        <v>376</v>
      </c>
      <c r="C397" s="4" t="s">
        <v>409</v>
      </c>
      <c r="D397" s="5">
        <f>if(VLOOKUP($B$2:$B$457,'各區加權風險人口'!$C$2:$T$13,2,0)=0,0,VLOOKUP($B$2:$B$457,'依個案研判日_台北市'!$C$2:$T$13,2,0)*'各里加權風險人口'!E397/VLOOKUP($B$2:$B$457,'各區加權風險人口'!$C$2:$T$13,2,0)*5.5)</f>
        <v>0</v>
      </c>
      <c r="E397" s="5">
        <f>if(VLOOKUP($B$2:$B$457,'各區加權風險人口'!$C$2:$T$13,3,0)=0,0,VLOOKUP($B$2:$B$457,'依個案研判日_台北市'!$C$2:$T$13,3,0)*'各里加權風險人口'!F397/VLOOKUP($B$2:$B$457,'各區加權風險人口'!$C$2:$T$13,3,0)*5.5)</f>
        <v>0</v>
      </c>
      <c r="F397" s="5">
        <f>if(VLOOKUP($B$2:$B$457,'各區加權風險人口'!$C$2:$T$13,4,0)=0,0,VLOOKUP($B$2:$B$457,'依個案研判日_台北市'!$C$2:$T$13,4,0)*'各里加權風險人口'!G397/VLOOKUP($B$2:$B$457,'各區加權風險人口'!$C$2:$T$13,4,0)*5.5)</f>
        <v>0.2186847019</v>
      </c>
      <c r="G397" s="5">
        <f>if(VLOOKUP($B$2:$B$457,'各區加權風險人口'!$C$2:$T$13,5,0)=0,0,VLOOKUP($B$2:$B$457,'依個案研判日_台北市'!$C$2:$T$13,5,0)*'各里加權風險人口'!H397/VLOOKUP($B$2:$B$457,'各區加權風險人口'!$C$2:$T$13,5,0)*5.5)</f>
        <v>0</v>
      </c>
      <c r="H397" s="5">
        <f>if(VLOOKUP($B$2:$B$457,'各區加權風險人口'!$C$2:$T$13,6,0)=0,0,VLOOKUP($B$2:$B$457,'依個案研判日_台北市'!$C$2:$T$13,6,0)*'各里加權風險人口'!I397/VLOOKUP($B$2:$B$457,'各區加權風險人口'!$C$2:$T$13,6,0)*5.5)</f>
        <v>0.109342351</v>
      </c>
      <c r="I397" s="5">
        <f>if(VLOOKUP($B$2:$B$457,'各區加權風險人口'!$C$2:$T$13,7,0)=0,0,VLOOKUP($B$2:$B$457,'依個案研判日_台北市'!$C$2:$T$13,7,0)*'各里加權風險人口'!J397/VLOOKUP($B$2:$B$457,'各區加權風險人口'!$C$2:$T$13,7,0)*5.5)</f>
        <v>1.09342351</v>
      </c>
      <c r="J397" s="5">
        <f>if(VLOOKUP($B$2:$B$457,'各區加權風險人口'!$C$2:$T$13,8,0)=0,0,VLOOKUP($B$2:$B$457,'依個案研判日_台北市'!$C$2:$T$13,8,0)*'各里加權風險人口'!K397/VLOOKUP($B$2:$B$457,'各區加權風險人口'!$C$2:$T$13,8,0)*5.5)</f>
        <v>0.2186847019</v>
      </c>
      <c r="K397" s="5">
        <f>if(VLOOKUP($B$2:$B$457,'各區加權風險人口'!$C$2:$T$13,9,0)=0,0,VLOOKUP($B$2:$B$457,'依個案研判日_台北市'!$C$2:$T$13,9,0)*'各里加權風險人口'!L397/VLOOKUP($B$2:$B$457,'各區加權風險人口'!$C$2:$T$13,9,0)*5.5)</f>
        <v>0.6560541058</v>
      </c>
      <c r="L397" s="5">
        <f>if(VLOOKUP($B$2:$B$457,'各區加權風險人口'!$C$2:$T$13,10,0)=0,0,VLOOKUP($B$2:$B$457,'依個案研判日_台北市'!$C$2:$T$13,10,0)*'各里加權風險人口'!M397/VLOOKUP($B$2:$B$457,'各區加權風險人口'!$C$2:$T$13,10,0)*5.5)</f>
        <v>1.421450563</v>
      </c>
      <c r="M397" s="5">
        <f>if(VLOOKUP($B$2:$B$457,'各區加權風險人口'!$C$2:$T$13,11,0)=0,0,VLOOKUP($B$2:$B$457,'依個案研判日_台北市'!$C$2:$T$13,11,0)*'各里加權風險人口'!N397/VLOOKUP($B$2:$B$457,'各區加權風險人口'!$C$2:$T$13,11,0)*5.5)</f>
        <v>0.4373694039</v>
      </c>
      <c r="N397" s="5">
        <f>if(VLOOKUP($B$2:$B$457,'各區加權風險人口'!$C$2:$T$13,12,0)=0,0,VLOOKUP($B$2:$B$457,'依個案研判日_台北市'!$C$2:$T$13,12,0)*'各里加權風險人口'!O397/VLOOKUP($B$2:$B$457,'各區加權風險人口'!$C$2:$T$13,12,0)*5.5)</f>
        <v>1.749477615</v>
      </c>
      <c r="O397" s="5">
        <f>if(VLOOKUP($B$2:$B$457,'各區加權風險人口'!$C$2:$T$13,13,0)=0,0,VLOOKUP($B$2:$B$457,'依個案研判日_台北市'!$C$2:$T$13,13,0)*'各里加權風險人口'!P397/VLOOKUP($B$2:$B$457,'各區加權風險人口'!$C$2:$T$13,13,0)*5.5)</f>
        <v>0.6560541058</v>
      </c>
      <c r="P397" s="5">
        <f>if(VLOOKUP($B$2:$B$457,'各區加權風險人口'!$C$2:$T$13,14,0)=0,0,VLOOKUP($B$2:$B$457,'依個案研判日_台北市'!$C$2:$T$13,14,0)*'各里加權風險人口'!Q397/VLOOKUP($B$2:$B$457,'各區加權風險人口'!$C$2:$T$13,14,0)*5.5)</f>
        <v>2.733558774</v>
      </c>
      <c r="Q397" s="5">
        <f>if(VLOOKUP($B$2:$B$457,'各區加權風險人口'!$C$2:$T$13,15,0)=0,0,VLOOKUP($B$2:$B$457,'依個案研判日_台北市'!$C$2:$T$13,15,0)*'各里加權風險人口'!R397/VLOOKUP($B$2:$B$457,'各區加權風險人口'!$C$2:$T$13,15,0)*5.5)</f>
        <v>0.9840811587</v>
      </c>
      <c r="R397" s="5">
        <f>if(VLOOKUP($B$2:$B$457,'各區加權風險人口'!$C$2:$T$13,16,0)=0,0,VLOOKUP($B$2:$B$457,'依個案研判日_台北市'!$C$2:$T$13,16,0)*'各里加權風險人口'!S397/VLOOKUP($B$2:$B$457,'各區加權風險人口'!$C$2:$T$13,16,0)*5.5)</f>
        <v>0.9840811587</v>
      </c>
      <c r="S397" s="5">
        <f>if(VLOOKUP($B$2:$B$457,'各區加權風險人口'!$C$2:$T$13,17,0)=0,0,VLOOKUP($B$2:$B$457,'依個案研判日_台北市'!$C$2:$T$13,17,0)*'各里加權風險人口'!T397/VLOOKUP($B$2:$B$457,'各區加權風險人口'!$C$2:$T$13,17,0)*5.5)</f>
        <v>0.9840811587</v>
      </c>
      <c r="T397" s="5">
        <f>if(VLOOKUP($B$2:$B$457,'各區加權風險人口'!$C$2:$T$13,18,0)=0,0,VLOOKUP($B$2:$B$457,'依個案研判日_台北市'!$C$2:$T$13,18,0)*'各里加權風險人口'!U397/VLOOKUP($B$2:$B$457,'各區加權風險人口'!$C$2:$T$13,18,0)*5.5)</f>
        <v>1.09342351</v>
      </c>
    </row>
    <row r="398">
      <c r="A398" s="3">
        <v>6.3000110034E10</v>
      </c>
      <c r="B398" s="4" t="s">
        <v>376</v>
      </c>
      <c r="C398" s="4" t="s">
        <v>410</v>
      </c>
      <c r="D398" s="5">
        <f>if(VLOOKUP($B$2:$B$457,'各區加權風險人口'!$C$2:$T$13,2,0)=0,0,VLOOKUP($B$2:$B$457,'依個案研判日_台北市'!$C$2:$T$13,2,0)*'各里加權風險人口'!E398/VLOOKUP($B$2:$B$457,'各區加權風險人口'!$C$2:$T$13,2,0)*5.5)</f>
        <v>0</v>
      </c>
      <c r="E398" s="5">
        <f>if(VLOOKUP($B$2:$B$457,'各區加權風險人口'!$C$2:$T$13,3,0)=0,0,VLOOKUP($B$2:$B$457,'依個案研判日_台北市'!$C$2:$T$13,3,0)*'各里加權風險人口'!F398/VLOOKUP($B$2:$B$457,'各區加權風險人口'!$C$2:$T$13,3,0)*5.5)</f>
        <v>0</v>
      </c>
      <c r="F398" s="5">
        <f>if(VLOOKUP($B$2:$B$457,'各區加權風險人口'!$C$2:$T$13,4,0)=0,0,VLOOKUP($B$2:$B$457,'依個案研判日_台北市'!$C$2:$T$13,4,0)*'各里加權風險人口'!G398/VLOOKUP($B$2:$B$457,'各區加權風險人口'!$C$2:$T$13,4,0)*5.5)</f>
        <v>0.3761739997</v>
      </c>
      <c r="G398" s="5">
        <f>if(VLOOKUP($B$2:$B$457,'各區加權風險人口'!$C$2:$T$13,5,0)=0,0,VLOOKUP($B$2:$B$457,'依個案研判日_台北市'!$C$2:$T$13,5,0)*'各里加權風險人口'!H398/VLOOKUP($B$2:$B$457,'各區加權風險人口'!$C$2:$T$13,5,0)*5.5)</f>
        <v>0</v>
      </c>
      <c r="H398" s="5">
        <f>if(VLOOKUP($B$2:$B$457,'各區加權風險人口'!$C$2:$T$13,6,0)=0,0,VLOOKUP($B$2:$B$457,'依個案研判日_台北市'!$C$2:$T$13,6,0)*'各里加權風險人口'!I398/VLOOKUP($B$2:$B$457,'各區加權風險人口'!$C$2:$T$13,6,0)*5.5)</f>
        <v>0.1880869999</v>
      </c>
      <c r="I398" s="5">
        <f>if(VLOOKUP($B$2:$B$457,'各區加權風險人口'!$C$2:$T$13,7,0)=0,0,VLOOKUP($B$2:$B$457,'依個案研判日_台北市'!$C$2:$T$13,7,0)*'各里加權風險人口'!J398/VLOOKUP($B$2:$B$457,'各區加權風險人口'!$C$2:$T$13,7,0)*5.5)</f>
        <v>1.880869999</v>
      </c>
      <c r="J398" s="5">
        <f>if(VLOOKUP($B$2:$B$457,'各區加權風險人口'!$C$2:$T$13,8,0)=0,0,VLOOKUP($B$2:$B$457,'依個案研判日_台北市'!$C$2:$T$13,8,0)*'各里加權風險人口'!K398/VLOOKUP($B$2:$B$457,'各區加權風險人口'!$C$2:$T$13,8,0)*5.5)</f>
        <v>0.3761739997</v>
      </c>
      <c r="K398" s="5">
        <f>if(VLOOKUP($B$2:$B$457,'各區加權風險人口'!$C$2:$T$13,9,0)=0,0,VLOOKUP($B$2:$B$457,'依個案研判日_台北市'!$C$2:$T$13,9,0)*'各里加權風險人口'!L398/VLOOKUP($B$2:$B$457,'各區加權風險人口'!$C$2:$T$13,9,0)*5.5)</f>
        <v>1.128521999</v>
      </c>
      <c r="L398" s="5">
        <f>if(VLOOKUP($B$2:$B$457,'各區加權風險人口'!$C$2:$T$13,10,0)=0,0,VLOOKUP($B$2:$B$457,'依個案研判日_台北市'!$C$2:$T$13,10,0)*'各里加權風險人口'!M398/VLOOKUP($B$2:$B$457,'各區加權風險人口'!$C$2:$T$13,10,0)*5.5)</f>
        <v>2.445130998</v>
      </c>
      <c r="M398" s="5">
        <f>if(VLOOKUP($B$2:$B$457,'各區加權風險人口'!$C$2:$T$13,11,0)=0,0,VLOOKUP($B$2:$B$457,'依個案研判日_台北市'!$C$2:$T$13,11,0)*'各里加權風險人口'!N398/VLOOKUP($B$2:$B$457,'各區加權風險人口'!$C$2:$T$13,11,0)*5.5)</f>
        <v>0.7523479994</v>
      </c>
      <c r="N398" s="5">
        <f>if(VLOOKUP($B$2:$B$457,'各區加權風險人口'!$C$2:$T$13,12,0)=0,0,VLOOKUP($B$2:$B$457,'依個案研判日_台北市'!$C$2:$T$13,12,0)*'各里加權風險人口'!O398/VLOOKUP($B$2:$B$457,'各區加權風險人口'!$C$2:$T$13,12,0)*5.5)</f>
        <v>3.009391998</v>
      </c>
      <c r="O398" s="5">
        <f>if(VLOOKUP($B$2:$B$457,'各區加權風險人口'!$C$2:$T$13,13,0)=0,0,VLOOKUP($B$2:$B$457,'依個案研判日_台北市'!$C$2:$T$13,13,0)*'各里加權風險人口'!P398/VLOOKUP($B$2:$B$457,'各區加權風險人口'!$C$2:$T$13,13,0)*5.5)</f>
        <v>1.128521999</v>
      </c>
      <c r="P398" s="5">
        <f>if(VLOOKUP($B$2:$B$457,'各區加權風險人口'!$C$2:$T$13,14,0)=0,0,VLOOKUP($B$2:$B$457,'依個案研判日_台北市'!$C$2:$T$13,14,0)*'各里加權風險人口'!Q398/VLOOKUP($B$2:$B$457,'各區加權風險人口'!$C$2:$T$13,14,0)*5.5)</f>
        <v>4.702174997</v>
      </c>
      <c r="Q398" s="5">
        <f>if(VLOOKUP($B$2:$B$457,'各區加權風險人口'!$C$2:$T$13,15,0)=0,0,VLOOKUP($B$2:$B$457,'依個案研判日_台北市'!$C$2:$T$13,15,0)*'各里加權風險人口'!R398/VLOOKUP($B$2:$B$457,'各區加權風險人口'!$C$2:$T$13,15,0)*5.5)</f>
        <v>1.692782999</v>
      </c>
      <c r="R398" s="5">
        <f>if(VLOOKUP($B$2:$B$457,'各區加權風險人口'!$C$2:$T$13,16,0)=0,0,VLOOKUP($B$2:$B$457,'依個案研判日_台北市'!$C$2:$T$13,16,0)*'各里加權風險人口'!S398/VLOOKUP($B$2:$B$457,'各區加權風險人口'!$C$2:$T$13,16,0)*5.5)</f>
        <v>1.692782999</v>
      </c>
      <c r="S398" s="5">
        <f>if(VLOOKUP($B$2:$B$457,'各區加權風險人口'!$C$2:$T$13,17,0)=0,0,VLOOKUP($B$2:$B$457,'依個案研判日_台北市'!$C$2:$T$13,17,0)*'各里加權風險人口'!T398/VLOOKUP($B$2:$B$457,'各區加權風險人口'!$C$2:$T$13,17,0)*5.5)</f>
        <v>1.692782999</v>
      </c>
      <c r="T398" s="5">
        <f>if(VLOOKUP($B$2:$B$457,'各區加權風險人口'!$C$2:$T$13,18,0)=0,0,VLOOKUP($B$2:$B$457,'依個案研判日_台北市'!$C$2:$T$13,18,0)*'各里加權風險人口'!U398/VLOOKUP($B$2:$B$457,'各區加權風險人口'!$C$2:$T$13,18,0)*5.5)</f>
        <v>1.880869999</v>
      </c>
    </row>
    <row r="399">
      <c r="A399" s="3">
        <v>6.3000110035E10</v>
      </c>
      <c r="B399" s="4" t="s">
        <v>376</v>
      </c>
      <c r="C399" s="4" t="s">
        <v>411</v>
      </c>
      <c r="D399" s="5">
        <f>if(VLOOKUP($B$2:$B$457,'各區加權風險人口'!$C$2:$T$13,2,0)=0,0,VLOOKUP($B$2:$B$457,'依個案研判日_台北市'!$C$2:$T$13,2,0)*'各里加權風險人口'!E399/VLOOKUP($B$2:$B$457,'各區加權風險人口'!$C$2:$T$13,2,0)*5.5)</f>
        <v>0</v>
      </c>
      <c r="E399" s="5">
        <f>if(VLOOKUP($B$2:$B$457,'各區加權風險人口'!$C$2:$T$13,3,0)=0,0,VLOOKUP($B$2:$B$457,'依個案研判日_台北市'!$C$2:$T$13,3,0)*'各里加權風險人口'!F399/VLOOKUP($B$2:$B$457,'各區加權風險人口'!$C$2:$T$13,3,0)*5.5)</f>
        <v>0</v>
      </c>
      <c r="F399" s="5">
        <f>if(VLOOKUP($B$2:$B$457,'各區加權風險人口'!$C$2:$T$13,4,0)=0,0,VLOOKUP($B$2:$B$457,'依個案研判日_台北市'!$C$2:$T$13,4,0)*'各里加權風險人口'!G399/VLOOKUP($B$2:$B$457,'各區加權風險人口'!$C$2:$T$13,4,0)*5.5)</f>
        <v>0.2626109814</v>
      </c>
      <c r="G399" s="5">
        <f>if(VLOOKUP($B$2:$B$457,'各區加權風險人口'!$C$2:$T$13,5,0)=0,0,VLOOKUP($B$2:$B$457,'依個案研判日_台北市'!$C$2:$T$13,5,0)*'各里加權風險人口'!H399/VLOOKUP($B$2:$B$457,'各區加權風險人口'!$C$2:$T$13,5,0)*5.5)</f>
        <v>0</v>
      </c>
      <c r="H399" s="5">
        <f>if(VLOOKUP($B$2:$B$457,'各區加權風險人口'!$C$2:$T$13,6,0)=0,0,VLOOKUP($B$2:$B$457,'依個案研判日_台北市'!$C$2:$T$13,6,0)*'各里加權風險人口'!I399/VLOOKUP($B$2:$B$457,'各區加權風險人口'!$C$2:$T$13,6,0)*5.5)</f>
        <v>0.1313054907</v>
      </c>
      <c r="I399" s="5">
        <f>if(VLOOKUP($B$2:$B$457,'各區加權風險人口'!$C$2:$T$13,7,0)=0,0,VLOOKUP($B$2:$B$457,'依個案研判日_台北市'!$C$2:$T$13,7,0)*'各里加權風險人口'!J399/VLOOKUP($B$2:$B$457,'各區加權風險人口'!$C$2:$T$13,7,0)*5.5)</f>
        <v>1.313054907</v>
      </c>
      <c r="J399" s="5">
        <f>if(VLOOKUP($B$2:$B$457,'各區加權風險人口'!$C$2:$T$13,8,0)=0,0,VLOOKUP($B$2:$B$457,'依個案研判日_台北市'!$C$2:$T$13,8,0)*'各里加權風險人口'!K399/VLOOKUP($B$2:$B$457,'各區加權風險人口'!$C$2:$T$13,8,0)*5.5)</f>
        <v>0.2626109814</v>
      </c>
      <c r="K399" s="5">
        <f>if(VLOOKUP($B$2:$B$457,'各區加權風險人口'!$C$2:$T$13,9,0)=0,0,VLOOKUP($B$2:$B$457,'依個案研判日_台北市'!$C$2:$T$13,9,0)*'各里加權風險人口'!L399/VLOOKUP($B$2:$B$457,'各區加權風險人口'!$C$2:$T$13,9,0)*5.5)</f>
        <v>0.7878329443</v>
      </c>
      <c r="L399" s="5">
        <f>if(VLOOKUP($B$2:$B$457,'各區加權風險人口'!$C$2:$T$13,10,0)=0,0,VLOOKUP($B$2:$B$457,'依個案研判日_台北市'!$C$2:$T$13,10,0)*'各里加權風險人口'!M399/VLOOKUP($B$2:$B$457,'各區加權風險人口'!$C$2:$T$13,10,0)*5.5)</f>
        <v>1.706971379</v>
      </c>
      <c r="M399" s="5">
        <f>if(VLOOKUP($B$2:$B$457,'各區加權風險人口'!$C$2:$T$13,11,0)=0,0,VLOOKUP($B$2:$B$457,'依個案研判日_台北市'!$C$2:$T$13,11,0)*'各里加權風險人口'!N399/VLOOKUP($B$2:$B$457,'各區加權風險人口'!$C$2:$T$13,11,0)*5.5)</f>
        <v>0.5252219629</v>
      </c>
      <c r="N399" s="5">
        <f>if(VLOOKUP($B$2:$B$457,'各區加權風險人口'!$C$2:$T$13,12,0)=0,0,VLOOKUP($B$2:$B$457,'依個案研判日_台北市'!$C$2:$T$13,12,0)*'各里加權風險人口'!O399/VLOOKUP($B$2:$B$457,'各區加權風險人口'!$C$2:$T$13,12,0)*5.5)</f>
        <v>2.100887851</v>
      </c>
      <c r="O399" s="5">
        <f>if(VLOOKUP($B$2:$B$457,'各區加權風險人口'!$C$2:$T$13,13,0)=0,0,VLOOKUP($B$2:$B$457,'依個案研判日_台北市'!$C$2:$T$13,13,0)*'各里加權風險人口'!P399/VLOOKUP($B$2:$B$457,'各區加權風險人口'!$C$2:$T$13,13,0)*5.5)</f>
        <v>0.7878329443</v>
      </c>
      <c r="P399" s="5">
        <f>if(VLOOKUP($B$2:$B$457,'各區加權風險人口'!$C$2:$T$13,14,0)=0,0,VLOOKUP($B$2:$B$457,'依個案研判日_台北市'!$C$2:$T$13,14,0)*'各里加權風險人口'!Q399/VLOOKUP($B$2:$B$457,'各區加權風險人口'!$C$2:$T$13,14,0)*5.5)</f>
        <v>3.282637268</v>
      </c>
      <c r="Q399" s="5">
        <f>if(VLOOKUP($B$2:$B$457,'各區加權風險人口'!$C$2:$T$13,15,0)=0,0,VLOOKUP($B$2:$B$457,'依個案研判日_台北市'!$C$2:$T$13,15,0)*'各里加權風險人口'!R399/VLOOKUP($B$2:$B$457,'各區加權風險人口'!$C$2:$T$13,15,0)*5.5)</f>
        <v>1.181749416</v>
      </c>
      <c r="R399" s="5">
        <f>if(VLOOKUP($B$2:$B$457,'各區加權風險人口'!$C$2:$T$13,16,0)=0,0,VLOOKUP($B$2:$B$457,'依個案研判日_台北市'!$C$2:$T$13,16,0)*'各里加權風險人口'!S399/VLOOKUP($B$2:$B$457,'各區加權風險人口'!$C$2:$T$13,16,0)*5.5)</f>
        <v>1.181749416</v>
      </c>
      <c r="S399" s="5">
        <f>if(VLOOKUP($B$2:$B$457,'各區加權風險人口'!$C$2:$T$13,17,0)=0,0,VLOOKUP($B$2:$B$457,'依個案研判日_台北市'!$C$2:$T$13,17,0)*'各里加權風險人口'!T399/VLOOKUP($B$2:$B$457,'各區加權風險人口'!$C$2:$T$13,17,0)*5.5)</f>
        <v>1.181749416</v>
      </c>
      <c r="T399" s="5">
        <f>if(VLOOKUP($B$2:$B$457,'各區加權風險人口'!$C$2:$T$13,18,0)=0,0,VLOOKUP($B$2:$B$457,'依個案研判日_台北市'!$C$2:$T$13,18,0)*'各里加權風險人口'!U399/VLOOKUP($B$2:$B$457,'各區加權風險人口'!$C$2:$T$13,18,0)*5.5)</f>
        <v>1.313054907</v>
      </c>
    </row>
    <row r="400">
      <c r="A400" s="3">
        <v>6.3000110036E10</v>
      </c>
      <c r="B400" s="4" t="s">
        <v>376</v>
      </c>
      <c r="C400" s="4" t="s">
        <v>412</v>
      </c>
      <c r="D400" s="5">
        <f>if(VLOOKUP($B$2:$B$457,'各區加權風險人口'!$C$2:$T$13,2,0)=0,0,VLOOKUP($B$2:$B$457,'依個案研判日_台北市'!$C$2:$T$13,2,0)*'各里加權風險人口'!E400/VLOOKUP($B$2:$B$457,'各區加權風險人口'!$C$2:$T$13,2,0)*5.5)</f>
        <v>0</v>
      </c>
      <c r="E400" s="5">
        <f>if(VLOOKUP($B$2:$B$457,'各區加權風險人口'!$C$2:$T$13,3,0)=0,0,VLOOKUP($B$2:$B$457,'依個案研判日_台北市'!$C$2:$T$13,3,0)*'各里加權風險人口'!F400/VLOOKUP($B$2:$B$457,'各區加權風險人口'!$C$2:$T$13,3,0)*5.5)</f>
        <v>0</v>
      </c>
      <c r="F400" s="5">
        <f>if(VLOOKUP($B$2:$B$457,'各區加權風險人口'!$C$2:$T$13,4,0)=0,0,VLOOKUP($B$2:$B$457,'依個案研判日_台北市'!$C$2:$T$13,4,0)*'各里加權風險人口'!G400/VLOOKUP($B$2:$B$457,'各區加權風險人口'!$C$2:$T$13,4,0)*5.5)</f>
        <v>0.2718805864</v>
      </c>
      <c r="G400" s="5">
        <f>if(VLOOKUP($B$2:$B$457,'各區加權風險人口'!$C$2:$T$13,5,0)=0,0,VLOOKUP($B$2:$B$457,'依個案研判日_台北市'!$C$2:$T$13,5,0)*'各里加權風險人口'!H400/VLOOKUP($B$2:$B$457,'各區加權風險人口'!$C$2:$T$13,5,0)*5.5)</f>
        <v>0</v>
      </c>
      <c r="H400" s="5">
        <f>if(VLOOKUP($B$2:$B$457,'各區加權風險人口'!$C$2:$T$13,6,0)=0,0,VLOOKUP($B$2:$B$457,'依個案研判日_台北市'!$C$2:$T$13,6,0)*'各里加權風險人口'!I400/VLOOKUP($B$2:$B$457,'各區加權風險人口'!$C$2:$T$13,6,0)*5.5)</f>
        <v>0.1359402932</v>
      </c>
      <c r="I400" s="5">
        <f>if(VLOOKUP($B$2:$B$457,'各區加權風險人口'!$C$2:$T$13,7,0)=0,0,VLOOKUP($B$2:$B$457,'依個案研判日_台北市'!$C$2:$T$13,7,0)*'各里加權風險人口'!J400/VLOOKUP($B$2:$B$457,'各區加權風險人口'!$C$2:$T$13,7,0)*5.5)</f>
        <v>1.359402932</v>
      </c>
      <c r="J400" s="5">
        <f>if(VLOOKUP($B$2:$B$457,'各區加權風險人口'!$C$2:$T$13,8,0)=0,0,VLOOKUP($B$2:$B$457,'依個案研判日_台北市'!$C$2:$T$13,8,0)*'各里加權風險人口'!K400/VLOOKUP($B$2:$B$457,'各區加權風險人口'!$C$2:$T$13,8,0)*5.5)</f>
        <v>0.2718805864</v>
      </c>
      <c r="K400" s="5">
        <f>if(VLOOKUP($B$2:$B$457,'各區加權風險人口'!$C$2:$T$13,9,0)=0,0,VLOOKUP($B$2:$B$457,'依個案研判日_台北市'!$C$2:$T$13,9,0)*'各里加權風險人口'!L400/VLOOKUP($B$2:$B$457,'各區加權風險人口'!$C$2:$T$13,9,0)*5.5)</f>
        <v>0.8156417592</v>
      </c>
      <c r="L400" s="5">
        <f>if(VLOOKUP($B$2:$B$457,'各區加權風險人口'!$C$2:$T$13,10,0)=0,0,VLOOKUP($B$2:$B$457,'依個案研判日_台北市'!$C$2:$T$13,10,0)*'各里加權風險人口'!M400/VLOOKUP($B$2:$B$457,'各區加權風險人口'!$C$2:$T$13,10,0)*5.5)</f>
        <v>1.767223812</v>
      </c>
      <c r="M400" s="5">
        <f>if(VLOOKUP($B$2:$B$457,'各區加權風險人口'!$C$2:$T$13,11,0)=0,0,VLOOKUP($B$2:$B$457,'依個案研判日_台北市'!$C$2:$T$13,11,0)*'各里加權風險人口'!N400/VLOOKUP($B$2:$B$457,'各區加權風險人口'!$C$2:$T$13,11,0)*5.5)</f>
        <v>0.5437611728</v>
      </c>
      <c r="N400" s="5">
        <f>if(VLOOKUP($B$2:$B$457,'各區加權風險人口'!$C$2:$T$13,12,0)=0,0,VLOOKUP($B$2:$B$457,'依個案研判日_台北市'!$C$2:$T$13,12,0)*'各里加權風險人口'!O400/VLOOKUP($B$2:$B$457,'各區加權風險人口'!$C$2:$T$13,12,0)*5.5)</f>
        <v>2.175044691</v>
      </c>
      <c r="O400" s="5">
        <f>if(VLOOKUP($B$2:$B$457,'各區加權風險人口'!$C$2:$T$13,13,0)=0,0,VLOOKUP($B$2:$B$457,'依個案研判日_台北市'!$C$2:$T$13,13,0)*'各里加權風險人口'!P400/VLOOKUP($B$2:$B$457,'各區加權風險人口'!$C$2:$T$13,13,0)*5.5)</f>
        <v>0.8156417592</v>
      </c>
      <c r="P400" s="5">
        <f>if(VLOOKUP($B$2:$B$457,'各區加權風險人口'!$C$2:$T$13,14,0)=0,0,VLOOKUP($B$2:$B$457,'依個案研判日_台北市'!$C$2:$T$13,14,0)*'各里加權風險人口'!Q400/VLOOKUP($B$2:$B$457,'各區加權風險人口'!$C$2:$T$13,14,0)*5.5)</f>
        <v>3.39850733</v>
      </c>
      <c r="Q400" s="5">
        <f>if(VLOOKUP($B$2:$B$457,'各區加權風險人口'!$C$2:$T$13,15,0)=0,0,VLOOKUP($B$2:$B$457,'依個案研判日_台北市'!$C$2:$T$13,15,0)*'各里加權風險人口'!R400/VLOOKUP($B$2:$B$457,'各區加權風險人口'!$C$2:$T$13,15,0)*5.5)</f>
        <v>1.223462639</v>
      </c>
      <c r="R400" s="5">
        <f>if(VLOOKUP($B$2:$B$457,'各區加權風險人口'!$C$2:$T$13,16,0)=0,0,VLOOKUP($B$2:$B$457,'依個案研判日_台北市'!$C$2:$T$13,16,0)*'各里加權風險人口'!S400/VLOOKUP($B$2:$B$457,'各區加權風險人口'!$C$2:$T$13,16,0)*5.5)</f>
        <v>1.223462639</v>
      </c>
      <c r="S400" s="5">
        <f>if(VLOOKUP($B$2:$B$457,'各區加權風險人口'!$C$2:$T$13,17,0)=0,0,VLOOKUP($B$2:$B$457,'依個案研判日_台北市'!$C$2:$T$13,17,0)*'各里加權風險人口'!T400/VLOOKUP($B$2:$B$457,'各區加權風險人口'!$C$2:$T$13,17,0)*5.5)</f>
        <v>1.223462639</v>
      </c>
      <c r="T400" s="5">
        <f>if(VLOOKUP($B$2:$B$457,'各區加權風險人口'!$C$2:$T$13,18,0)=0,0,VLOOKUP($B$2:$B$457,'依個案研判日_台北市'!$C$2:$T$13,18,0)*'各里加權風險人口'!U400/VLOOKUP($B$2:$B$457,'各區加權風險人口'!$C$2:$T$13,18,0)*5.5)</f>
        <v>1.359402932</v>
      </c>
    </row>
    <row r="401">
      <c r="A401" s="3">
        <v>6.3000110037E10</v>
      </c>
      <c r="B401" s="4" t="s">
        <v>376</v>
      </c>
      <c r="C401" s="4" t="s">
        <v>413</v>
      </c>
      <c r="D401" s="5">
        <f>if(VLOOKUP($B$2:$B$457,'各區加權風險人口'!$C$2:$T$13,2,0)=0,0,VLOOKUP($B$2:$B$457,'依個案研判日_台北市'!$C$2:$T$13,2,0)*'各里加權風險人口'!E401/VLOOKUP($B$2:$B$457,'各區加權風險人口'!$C$2:$T$13,2,0)*5.5)</f>
        <v>0</v>
      </c>
      <c r="E401" s="5">
        <f>if(VLOOKUP($B$2:$B$457,'各區加權風險人口'!$C$2:$T$13,3,0)=0,0,VLOOKUP($B$2:$B$457,'依個案研判日_台北市'!$C$2:$T$13,3,0)*'各里加權風險人口'!F401/VLOOKUP($B$2:$B$457,'各區加權風險人口'!$C$2:$T$13,3,0)*5.5)</f>
        <v>0</v>
      </c>
      <c r="F401" s="5">
        <f>if(VLOOKUP($B$2:$B$457,'各區加權風險人口'!$C$2:$T$13,4,0)=0,0,VLOOKUP($B$2:$B$457,'依個案研判日_台北市'!$C$2:$T$13,4,0)*'各里加權風險人口'!G401/VLOOKUP($B$2:$B$457,'各區加權風險人口'!$C$2:$T$13,4,0)*5.5)</f>
        <v>0.2083585731</v>
      </c>
      <c r="G401" s="5">
        <f>if(VLOOKUP($B$2:$B$457,'各區加權風險人口'!$C$2:$T$13,5,0)=0,0,VLOOKUP($B$2:$B$457,'依個案研判日_台北市'!$C$2:$T$13,5,0)*'各里加權風險人口'!H401/VLOOKUP($B$2:$B$457,'各區加權風險人口'!$C$2:$T$13,5,0)*5.5)</f>
        <v>0</v>
      </c>
      <c r="H401" s="5">
        <f>if(VLOOKUP($B$2:$B$457,'各區加權風險人口'!$C$2:$T$13,6,0)=0,0,VLOOKUP($B$2:$B$457,'依個案研判日_台北市'!$C$2:$T$13,6,0)*'各里加權風險人口'!I401/VLOOKUP($B$2:$B$457,'各區加權風險人口'!$C$2:$T$13,6,0)*5.5)</f>
        <v>0.1041792865</v>
      </c>
      <c r="I401" s="5">
        <f>if(VLOOKUP($B$2:$B$457,'各區加權風險人口'!$C$2:$T$13,7,0)=0,0,VLOOKUP($B$2:$B$457,'依個案研判日_台北市'!$C$2:$T$13,7,0)*'各里加權風險人口'!J401/VLOOKUP($B$2:$B$457,'各區加權風險人口'!$C$2:$T$13,7,0)*5.5)</f>
        <v>1.041792865</v>
      </c>
      <c r="J401" s="5">
        <f>if(VLOOKUP($B$2:$B$457,'各區加權風險人口'!$C$2:$T$13,8,0)=0,0,VLOOKUP($B$2:$B$457,'依個案研判日_台北市'!$C$2:$T$13,8,0)*'各里加權風險人口'!K401/VLOOKUP($B$2:$B$457,'各區加權風險人口'!$C$2:$T$13,8,0)*5.5)</f>
        <v>0.2083585731</v>
      </c>
      <c r="K401" s="5">
        <f>if(VLOOKUP($B$2:$B$457,'各區加權風險人口'!$C$2:$T$13,9,0)=0,0,VLOOKUP($B$2:$B$457,'依個案研判日_台北市'!$C$2:$T$13,9,0)*'各里加權風險人口'!L401/VLOOKUP($B$2:$B$457,'各區加權風險人口'!$C$2:$T$13,9,0)*5.5)</f>
        <v>0.6250757192</v>
      </c>
      <c r="L401" s="5">
        <f>if(VLOOKUP($B$2:$B$457,'各區加權風險人口'!$C$2:$T$13,10,0)=0,0,VLOOKUP($B$2:$B$457,'依個案研判日_台北市'!$C$2:$T$13,10,0)*'各里加權風險人口'!M401/VLOOKUP($B$2:$B$457,'各區加權風險人口'!$C$2:$T$13,10,0)*5.5)</f>
        <v>1.354330725</v>
      </c>
      <c r="M401" s="5">
        <f>if(VLOOKUP($B$2:$B$457,'各區加權風險人口'!$C$2:$T$13,11,0)=0,0,VLOOKUP($B$2:$B$457,'依個案研判日_台北市'!$C$2:$T$13,11,0)*'各里加權風險人口'!N401/VLOOKUP($B$2:$B$457,'各區加權風險人口'!$C$2:$T$13,11,0)*5.5)</f>
        <v>0.4167171461</v>
      </c>
      <c r="N401" s="5">
        <f>if(VLOOKUP($B$2:$B$457,'各區加權風險人口'!$C$2:$T$13,12,0)=0,0,VLOOKUP($B$2:$B$457,'依個案研判日_台北市'!$C$2:$T$13,12,0)*'各里加權風險人口'!O401/VLOOKUP($B$2:$B$457,'各區加權風險人口'!$C$2:$T$13,12,0)*5.5)</f>
        <v>1.666868585</v>
      </c>
      <c r="O401" s="5">
        <f>if(VLOOKUP($B$2:$B$457,'各區加權風險人口'!$C$2:$T$13,13,0)=0,0,VLOOKUP($B$2:$B$457,'依個案研判日_台北市'!$C$2:$T$13,13,0)*'各里加權風險人口'!P401/VLOOKUP($B$2:$B$457,'各區加權風險人口'!$C$2:$T$13,13,0)*5.5)</f>
        <v>0.6250757192</v>
      </c>
      <c r="P401" s="5">
        <f>if(VLOOKUP($B$2:$B$457,'各區加權風險人口'!$C$2:$T$13,14,0)=0,0,VLOOKUP($B$2:$B$457,'依個案研判日_台北市'!$C$2:$T$13,14,0)*'各里加權風險人口'!Q401/VLOOKUP($B$2:$B$457,'各區加權風險人口'!$C$2:$T$13,14,0)*5.5)</f>
        <v>2.604482163</v>
      </c>
      <c r="Q401" s="5">
        <f>if(VLOOKUP($B$2:$B$457,'各區加權風險人口'!$C$2:$T$13,15,0)=0,0,VLOOKUP($B$2:$B$457,'依個案研判日_台北市'!$C$2:$T$13,15,0)*'各里加權風險人口'!R401/VLOOKUP($B$2:$B$457,'各區加權風險人口'!$C$2:$T$13,15,0)*5.5)</f>
        <v>0.9376135788</v>
      </c>
      <c r="R401" s="5">
        <f>if(VLOOKUP($B$2:$B$457,'各區加權風險人口'!$C$2:$T$13,16,0)=0,0,VLOOKUP($B$2:$B$457,'依個案研判日_台北市'!$C$2:$T$13,16,0)*'各里加權風險人口'!S401/VLOOKUP($B$2:$B$457,'各區加權風險人口'!$C$2:$T$13,16,0)*5.5)</f>
        <v>0.9376135788</v>
      </c>
      <c r="S401" s="5">
        <f>if(VLOOKUP($B$2:$B$457,'各區加權風險人口'!$C$2:$T$13,17,0)=0,0,VLOOKUP($B$2:$B$457,'依個案研判日_台北市'!$C$2:$T$13,17,0)*'各里加權風險人口'!T401/VLOOKUP($B$2:$B$457,'各區加權風險人口'!$C$2:$T$13,17,0)*5.5)</f>
        <v>0.9376135788</v>
      </c>
      <c r="T401" s="5">
        <f>if(VLOOKUP($B$2:$B$457,'各區加權風險人口'!$C$2:$T$13,18,0)=0,0,VLOOKUP($B$2:$B$457,'依個案研判日_台北市'!$C$2:$T$13,18,0)*'各里加權風險人口'!U401/VLOOKUP($B$2:$B$457,'各區加權風險人口'!$C$2:$T$13,18,0)*5.5)</f>
        <v>1.041792865</v>
      </c>
    </row>
    <row r="402">
      <c r="A402" s="3">
        <v>6.3000110038E10</v>
      </c>
      <c r="B402" s="4" t="s">
        <v>376</v>
      </c>
      <c r="C402" s="4" t="s">
        <v>414</v>
      </c>
      <c r="D402" s="5">
        <f>if(VLOOKUP($B$2:$B$457,'各區加權風險人口'!$C$2:$T$13,2,0)=0,0,VLOOKUP($B$2:$B$457,'依個案研判日_台北市'!$C$2:$T$13,2,0)*'各里加權風險人口'!E402/VLOOKUP($B$2:$B$457,'各區加權風險人口'!$C$2:$T$13,2,0)*5.5)</f>
        <v>0</v>
      </c>
      <c r="E402" s="5">
        <f>if(VLOOKUP($B$2:$B$457,'各區加權風險人口'!$C$2:$T$13,3,0)=0,0,VLOOKUP($B$2:$B$457,'依個案研判日_台北市'!$C$2:$T$13,3,0)*'各里加權風險人口'!F402/VLOOKUP($B$2:$B$457,'各區加權風險人口'!$C$2:$T$13,3,0)*5.5)</f>
        <v>0</v>
      </c>
      <c r="F402" s="5">
        <f>if(VLOOKUP($B$2:$B$457,'各區加權風險人口'!$C$2:$T$13,4,0)=0,0,VLOOKUP($B$2:$B$457,'依個案研判日_台北市'!$C$2:$T$13,4,0)*'各里加權風險人口'!G402/VLOOKUP($B$2:$B$457,'各區加權風險人口'!$C$2:$T$13,4,0)*5.5)</f>
        <v>0.2025271347</v>
      </c>
      <c r="G402" s="5">
        <f>if(VLOOKUP($B$2:$B$457,'各區加權風險人口'!$C$2:$T$13,5,0)=0,0,VLOOKUP($B$2:$B$457,'依個案研判日_台北市'!$C$2:$T$13,5,0)*'各里加權風險人口'!H402/VLOOKUP($B$2:$B$457,'各區加權風險人口'!$C$2:$T$13,5,0)*5.5)</f>
        <v>0</v>
      </c>
      <c r="H402" s="5">
        <f>if(VLOOKUP($B$2:$B$457,'各區加權風險人口'!$C$2:$T$13,6,0)=0,0,VLOOKUP($B$2:$B$457,'依個案研判日_台北市'!$C$2:$T$13,6,0)*'各里加權風險人口'!I402/VLOOKUP($B$2:$B$457,'各區加權風險人口'!$C$2:$T$13,6,0)*5.5)</f>
        <v>0.1012635673</v>
      </c>
      <c r="I402" s="5">
        <f>if(VLOOKUP($B$2:$B$457,'各區加權風險人口'!$C$2:$T$13,7,0)=0,0,VLOOKUP($B$2:$B$457,'依個案研判日_台北市'!$C$2:$T$13,7,0)*'各里加權風險人口'!J402/VLOOKUP($B$2:$B$457,'各區加權風險人口'!$C$2:$T$13,7,0)*5.5)</f>
        <v>1.012635673</v>
      </c>
      <c r="J402" s="5">
        <f>if(VLOOKUP($B$2:$B$457,'各區加權風險人口'!$C$2:$T$13,8,0)=0,0,VLOOKUP($B$2:$B$457,'依個案研判日_台北市'!$C$2:$T$13,8,0)*'各里加權風險人口'!K402/VLOOKUP($B$2:$B$457,'各區加權風險人口'!$C$2:$T$13,8,0)*5.5)</f>
        <v>0.2025271347</v>
      </c>
      <c r="K402" s="5">
        <f>if(VLOOKUP($B$2:$B$457,'各區加權風險人口'!$C$2:$T$13,9,0)=0,0,VLOOKUP($B$2:$B$457,'依個案研判日_台北市'!$C$2:$T$13,9,0)*'各里加權風險人口'!L402/VLOOKUP($B$2:$B$457,'各區加權風險人口'!$C$2:$T$13,9,0)*5.5)</f>
        <v>0.607581404</v>
      </c>
      <c r="L402" s="5">
        <f>if(VLOOKUP($B$2:$B$457,'各區加權風險人口'!$C$2:$T$13,10,0)=0,0,VLOOKUP($B$2:$B$457,'依個案研判日_台北市'!$C$2:$T$13,10,0)*'各里加權風險人口'!M402/VLOOKUP($B$2:$B$457,'各區加權風險人口'!$C$2:$T$13,10,0)*5.5)</f>
        <v>1.316426375</v>
      </c>
      <c r="M402" s="5">
        <f>if(VLOOKUP($B$2:$B$457,'各區加權風險人口'!$C$2:$T$13,11,0)=0,0,VLOOKUP($B$2:$B$457,'依個案研判日_台北市'!$C$2:$T$13,11,0)*'各里加權風險人口'!N402/VLOOKUP($B$2:$B$457,'各區加權風險人口'!$C$2:$T$13,11,0)*5.5)</f>
        <v>0.4050542693</v>
      </c>
      <c r="N402" s="5">
        <f>if(VLOOKUP($B$2:$B$457,'各區加權風險人口'!$C$2:$T$13,12,0)=0,0,VLOOKUP($B$2:$B$457,'依個案研判日_台北市'!$C$2:$T$13,12,0)*'各里加權風險人口'!O402/VLOOKUP($B$2:$B$457,'各區加權風險人口'!$C$2:$T$13,12,0)*5.5)</f>
        <v>1.620217077</v>
      </c>
      <c r="O402" s="5">
        <f>if(VLOOKUP($B$2:$B$457,'各區加權風險人口'!$C$2:$T$13,13,0)=0,0,VLOOKUP($B$2:$B$457,'依個案研判日_台北市'!$C$2:$T$13,13,0)*'各里加權風險人口'!P402/VLOOKUP($B$2:$B$457,'各區加權風險人口'!$C$2:$T$13,13,0)*5.5)</f>
        <v>0.607581404</v>
      </c>
      <c r="P402" s="5">
        <f>if(VLOOKUP($B$2:$B$457,'各區加權風險人口'!$C$2:$T$13,14,0)=0,0,VLOOKUP($B$2:$B$457,'依個案研判日_台北市'!$C$2:$T$13,14,0)*'各里加權風險人口'!Q402/VLOOKUP($B$2:$B$457,'各區加權風險人口'!$C$2:$T$13,14,0)*5.5)</f>
        <v>2.531589183</v>
      </c>
      <c r="Q402" s="5">
        <f>if(VLOOKUP($B$2:$B$457,'各區加權風險人口'!$C$2:$T$13,15,0)=0,0,VLOOKUP($B$2:$B$457,'依個案研判日_台北市'!$C$2:$T$13,15,0)*'各里加權風險人口'!R402/VLOOKUP($B$2:$B$457,'各區加權風險人口'!$C$2:$T$13,15,0)*5.5)</f>
        <v>0.911372106</v>
      </c>
      <c r="R402" s="5">
        <f>if(VLOOKUP($B$2:$B$457,'各區加權風險人口'!$C$2:$T$13,16,0)=0,0,VLOOKUP($B$2:$B$457,'依個案研判日_台北市'!$C$2:$T$13,16,0)*'各里加權風險人口'!S402/VLOOKUP($B$2:$B$457,'各區加權風險人口'!$C$2:$T$13,16,0)*5.5)</f>
        <v>0.911372106</v>
      </c>
      <c r="S402" s="5">
        <f>if(VLOOKUP($B$2:$B$457,'各區加權風險人口'!$C$2:$T$13,17,0)=0,0,VLOOKUP($B$2:$B$457,'依個案研判日_台北市'!$C$2:$T$13,17,0)*'各里加權風險人口'!T402/VLOOKUP($B$2:$B$457,'各區加權風險人口'!$C$2:$T$13,17,0)*5.5)</f>
        <v>0.911372106</v>
      </c>
      <c r="T402" s="5">
        <f>if(VLOOKUP($B$2:$B$457,'各區加權風險人口'!$C$2:$T$13,18,0)=0,0,VLOOKUP($B$2:$B$457,'依個案研判日_台北市'!$C$2:$T$13,18,0)*'各里加權風險人口'!U402/VLOOKUP($B$2:$B$457,'各區加權風險人口'!$C$2:$T$13,18,0)*5.5)</f>
        <v>1.012635673</v>
      </c>
    </row>
    <row r="403">
      <c r="A403" s="3">
        <v>6.3000110039E10</v>
      </c>
      <c r="B403" s="4" t="s">
        <v>376</v>
      </c>
      <c r="C403" s="4" t="s">
        <v>415</v>
      </c>
      <c r="D403" s="5">
        <f>if(VLOOKUP($B$2:$B$457,'各區加權風險人口'!$C$2:$T$13,2,0)=0,0,VLOOKUP($B$2:$B$457,'依個案研判日_台北市'!$C$2:$T$13,2,0)*'各里加權風險人口'!E403/VLOOKUP($B$2:$B$457,'各區加權風險人口'!$C$2:$T$13,2,0)*5.5)</f>
        <v>0</v>
      </c>
      <c r="E403" s="5">
        <f>if(VLOOKUP($B$2:$B$457,'各區加權風險人口'!$C$2:$T$13,3,0)=0,0,VLOOKUP($B$2:$B$457,'依個案研判日_台北市'!$C$2:$T$13,3,0)*'各里加權風險人口'!F403/VLOOKUP($B$2:$B$457,'各區加權風險人口'!$C$2:$T$13,3,0)*5.5)</f>
        <v>0</v>
      </c>
      <c r="F403" s="5">
        <f>if(VLOOKUP($B$2:$B$457,'各區加權風險人口'!$C$2:$T$13,4,0)=0,0,VLOOKUP($B$2:$B$457,'依個案研判日_台北市'!$C$2:$T$13,4,0)*'各里加權風險人口'!G403/VLOOKUP($B$2:$B$457,'各區加權風險人口'!$C$2:$T$13,4,0)*5.5)</f>
        <v>0.3038722992</v>
      </c>
      <c r="G403" s="5">
        <f>if(VLOOKUP($B$2:$B$457,'各區加權風險人口'!$C$2:$T$13,5,0)=0,0,VLOOKUP($B$2:$B$457,'依個案研判日_台北市'!$C$2:$T$13,5,0)*'各里加權風險人口'!H403/VLOOKUP($B$2:$B$457,'各區加權風險人口'!$C$2:$T$13,5,0)*5.5)</f>
        <v>0</v>
      </c>
      <c r="H403" s="5">
        <f>if(VLOOKUP($B$2:$B$457,'各區加權風險人口'!$C$2:$T$13,6,0)=0,0,VLOOKUP($B$2:$B$457,'依個案研判日_台北市'!$C$2:$T$13,6,0)*'各里加權風險人口'!I403/VLOOKUP($B$2:$B$457,'各區加權風險人口'!$C$2:$T$13,6,0)*5.5)</f>
        <v>0.1519361496</v>
      </c>
      <c r="I403" s="5">
        <f>if(VLOOKUP($B$2:$B$457,'各區加權風險人口'!$C$2:$T$13,7,0)=0,0,VLOOKUP($B$2:$B$457,'依個案研判日_台北市'!$C$2:$T$13,7,0)*'各里加權風險人口'!J403/VLOOKUP($B$2:$B$457,'各區加權風險人口'!$C$2:$T$13,7,0)*5.5)</f>
        <v>1.519361496</v>
      </c>
      <c r="J403" s="5">
        <f>if(VLOOKUP($B$2:$B$457,'各區加權風險人口'!$C$2:$T$13,8,0)=0,0,VLOOKUP($B$2:$B$457,'依個案研判日_台北市'!$C$2:$T$13,8,0)*'各里加權風險人口'!K403/VLOOKUP($B$2:$B$457,'各區加權風險人口'!$C$2:$T$13,8,0)*5.5)</f>
        <v>0.3038722992</v>
      </c>
      <c r="K403" s="5">
        <f>if(VLOOKUP($B$2:$B$457,'各區加權風險人口'!$C$2:$T$13,9,0)=0,0,VLOOKUP($B$2:$B$457,'依個案研判日_台北市'!$C$2:$T$13,9,0)*'各里加權風險人口'!L403/VLOOKUP($B$2:$B$457,'各區加權風險人口'!$C$2:$T$13,9,0)*5.5)</f>
        <v>0.9116168975</v>
      </c>
      <c r="L403" s="5">
        <f>if(VLOOKUP($B$2:$B$457,'各區加權風險人口'!$C$2:$T$13,10,0)=0,0,VLOOKUP($B$2:$B$457,'依個案研判日_台北市'!$C$2:$T$13,10,0)*'各里加權風險人口'!M403/VLOOKUP($B$2:$B$457,'各區加權風險人口'!$C$2:$T$13,10,0)*5.5)</f>
        <v>1.975169945</v>
      </c>
      <c r="M403" s="5">
        <f>if(VLOOKUP($B$2:$B$457,'各區加權風險人口'!$C$2:$T$13,11,0)=0,0,VLOOKUP($B$2:$B$457,'依個案研判日_台北市'!$C$2:$T$13,11,0)*'各里加權風險人口'!N403/VLOOKUP($B$2:$B$457,'各區加權風險人口'!$C$2:$T$13,11,0)*5.5)</f>
        <v>0.6077445983</v>
      </c>
      <c r="N403" s="5">
        <f>if(VLOOKUP($B$2:$B$457,'各區加權風險人口'!$C$2:$T$13,12,0)=0,0,VLOOKUP($B$2:$B$457,'依個案研判日_台北市'!$C$2:$T$13,12,0)*'各里加權風險人口'!O403/VLOOKUP($B$2:$B$457,'各區加權風險人口'!$C$2:$T$13,12,0)*5.5)</f>
        <v>2.430978393</v>
      </c>
      <c r="O403" s="5">
        <f>if(VLOOKUP($B$2:$B$457,'各區加權風險人口'!$C$2:$T$13,13,0)=0,0,VLOOKUP($B$2:$B$457,'依個案研判日_台北市'!$C$2:$T$13,13,0)*'各里加權風險人口'!P403/VLOOKUP($B$2:$B$457,'各區加權風險人口'!$C$2:$T$13,13,0)*5.5)</f>
        <v>0.9116168975</v>
      </c>
      <c r="P403" s="5">
        <f>if(VLOOKUP($B$2:$B$457,'各區加權風險人口'!$C$2:$T$13,14,0)=0,0,VLOOKUP($B$2:$B$457,'依個案研判日_台北市'!$C$2:$T$13,14,0)*'各里加權風險人口'!Q403/VLOOKUP($B$2:$B$457,'各區加權風險人口'!$C$2:$T$13,14,0)*5.5)</f>
        <v>3.79840374</v>
      </c>
      <c r="Q403" s="5">
        <f>if(VLOOKUP($B$2:$B$457,'各區加權風險人口'!$C$2:$T$13,15,0)=0,0,VLOOKUP($B$2:$B$457,'依個案研判日_台北市'!$C$2:$T$13,15,0)*'各里加權風險人口'!R403/VLOOKUP($B$2:$B$457,'各區加權風險人口'!$C$2:$T$13,15,0)*5.5)</f>
        <v>1.367425346</v>
      </c>
      <c r="R403" s="5">
        <f>if(VLOOKUP($B$2:$B$457,'各區加權風險人口'!$C$2:$T$13,16,0)=0,0,VLOOKUP($B$2:$B$457,'依個案研判日_台北市'!$C$2:$T$13,16,0)*'各里加權風險人口'!S403/VLOOKUP($B$2:$B$457,'各區加權風險人口'!$C$2:$T$13,16,0)*5.5)</f>
        <v>1.367425346</v>
      </c>
      <c r="S403" s="5">
        <f>if(VLOOKUP($B$2:$B$457,'各區加權風險人口'!$C$2:$T$13,17,0)=0,0,VLOOKUP($B$2:$B$457,'依個案研判日_台北市'!$C$2:$T$13,17,0)*'各里加權風險人口'!T403/VLOOKUP($B$2:$B$457,'各區加權風險人口'!$C$2:$T$13,17,0)*5.5)</f>
        <v>1.367425346</v>
      </c>
      <c r="T403" s="5">
        <f>if(VLOOKUP($B$2:$B$457,'各區加權風險人口'!$C$2:$T$13,18,0)=0,0,VLOOKUP($B$2:$B$457,'依個案研判日_台北市'!$C$2:$T$13,18,0)*'各里加權風險人口'!U403/VLOOKUP($B$2:$B$457,'各區加權風險人口'!$C$2:$T$13,18,0)*5.5)</f>
        <v>1.519361496</v>
      </c>
    </row>
    <row r="404">
      <c r="A404" s="3">
        <v>6.300011004E10</v>
      </c>
      <c r="B404" s="4" t="s">
        <v>376</v>
      </c>
      <c r="C404" s="4" t="s">
        <v>416</v>
      </c>
      <c r="D404" s="5">
        <f>if(VLOOKUP($B$2:$B$457,'各區加權風險人口'!$C$2:$T$13,2,0)=0,0,VLOOKUP($B$2:$B$457,'依個案研判日_台北市'!$C$2:$T$13,2,0)*'各里加權風險人口'!E404/VLOOKUP($B$2:$B$457,'各區加權風險人口'!$C$2:$T$13,2,0)*5.5)</f>
        <v>0</v>
      </c>
      <c r="E404" s="5">
        <f>if(VLOOKUP($B$2:$B$457,'各區加權風險人口'!$C$2:$T$13,3,0)=0,0,VLOOKUP($B$2:$B$457,'依個案研判日_台北市'!$C$2:$T$13,3,0)*'各里加權風險人口'!F404/VLOOKUP($B$2:$B$457,'各區加權風險人口'!$C$2:$T$13,3,0)*5.5)</f>
        <v>0</v>
      </c>
      <c r="F404" s="5">
        <f>if(VLOOKUP($B$2:$B$457,'各區加權風險人口'!$C$2:$T$13,4,0)=0,0,VLOOKUP($B$2:$B$457,'依個案研判日_台北市'!$C$2:$T$13,4,0)*'各里加權風險人口'!G404/VLOOKUP($B$2:$B$457,'各區加權風險人口'!$C$2:$T$13,4,0)*5.5)</f>
        <v>0.2924427016</v>
      </c>
      <c r="G404" s="5">
        <f>if(VLOOKUP($B$2:$B$457,'各區加權風險人口'!$C$2:$T$13,5,0)=0,0,VLOOKUP($B$2:$B$457,'依個案研判日_台北市'!$C$2:$T$13,5,0)*'各里加權風險人口'!H404/VLOOKUP($B$2:$B$457,'各區加權風險人口'!$C$2:$T$13,5,0)*5.5)</f>
        <v>0</v>
      </c>
      <c r="H404" s="5">
        <f>if(VLOOKUP($B$2:$B$457,'各區加權風險人口'!$C$2:$T$13,6,0)=0,0,VLOOKUP($B$2:$B$457,'依個案研判日_台北市'!$C$2:$T$13,6,0)*'各里加權風險人口'!I404/VLOOKUP($B$2:$B$457,'各區加權風險人口'!$C$2:$T$13,6,0)*5.5)</f>
        <v>0.1462213508</v>
      </c>
      <c r="I404" s="5">
        <f>if(VLOOKUP($B$2:$B$457,'各區加權風險人口'!$C$2:$T$13,7,0)=0,0,VLOOKUP($B$2:$B$457,'依個案研判日_台北市'!$C$2:$T$13,7,0)*'各里加權風險人口'!J404/VLOOKUP($B$2:$B$457,'各區加權風險人口'!$C$2:$T$13,7,0)*5.5)</f>
        <v>1.462213508</v>
      </c>
      <c r="J404" s="5">
        <f>if(VLOOKUP($B$2:$B$457,'各區加權風險人口'!$C$2:$T$13,8,0)=0,0,VLOOKUP($B$2:$B$457,'依個案研判日_台北市'!$C$2:$T$13,8,0)*'各里加權風險人口'!K404/VLOOKUP($B$2:$B$457,'各區加權風險人口'!$C$2:$T$13,8,0)*5.5)</f>
        <v>0.2924427016</v>
      </c>
      <c r="K404" s="5">
        <f>if(VLOOKUP($B$2:$B$457,'各區加權風險人口'!$C$2:$T$13,9,0)=0,0,VLOOKUP($B$2:$B$457,'依個案研判日_台北市'!$C$2:$T$13,9,0)*'各里加權風險人口'!L404/VLOOKUP($B$2:$B$457,'各區加權風險人口'!$C$2:$T$13,9,0)*5.5)</f>
        <v>0.8773281047</v>
      </c>
      <c r="L404" s="5">
        <f>if(VLOOKUP($B$2:$B$457,'各區加權風險人口'!$C$2:$T$13,10,0)=0,0,VLOOKUP($B$2:$B$457,'依個案研判日_台北市'!$C$2:$T$13,10,0)*'各里加權風險人口'!M404/VLOOKUP($B$2:$B$457,'各區加權風險人口'!$C$2:$T$13,10,0)*5.5)</f>
        <v>1.90087756</v>
      </c>
      <c r="M404" s="5">
        <f>if(VLOOKUP($B$2:$B$457,'各區加權風險人口'!$C$2:$T$13,11,0)=0,0,VLOOKUP($B$2:$B$457,'依個案研判日_台北市'!$C$2:$T$13,11,0)*'各里加權風險人口'!N404/VLOOKUP($B$2:$B$457,'各區加權風險人口'!$C$2:$T$13,11,0)*5.5)</f>
        <v>0.5848854031</v>
      </c>
      <c r="N404" s="5">
        <f>if(VLOOKUP($B$2:$B$457,'各區加權風險人口'!$C$2:$T$13,12,0)=0,0,VLOOKUP($B$2:$B$457,'依個案研判日_台北市'!$C$2:$T$13,12,0)*'各里加權風險人口'!O404/VLOOKUP($B$2:$B$457,'各區加權風險人口'!$C$2:$T$13,12,0)*5.5)</f>
        <v>2.339541612</v>
      </c>
      <c r="O404" s="5">
        <f>if(VLOOKUP($B$2:$B$457,'各區加權風險人口'!$C$2:$T$13,13,0)=0,0,VLOOKUP($B$2:$B$457,'依個案研判日_台北市'!$C$2:$T$13,13,0)*'各里加權風險人口'!P404/VLOOKUP($B$2:$B$457,'各區加權風險人口'!$C$2:$T$13,13,0)*5.5)</f>
        <v>0.8773281047</v>
      </c>
      <c r="P404" s="5">
        <f>if(VLOOKUP($B$2:$B$457,'各區加權風險人口'!$C$2:$T$13,14,0)=0,0,VLOOKUP($B$2:$B$457,'依個案研判日_台北市'!$C$2:$T$13,14,0)*'各里加權風險人口'!Q404/VLOOKUP($B$2:$B$457,'各區加權風險人口'!$C$2:$T$13,14,0)*5.5)</f>
        <v>3.65553377</v>
      </c>
      <c r="Q404" s="5">
        <f>if(VLOOKUP($B$2:$B$457,'各區加權風險人口'!$C$2:$T$13,15,0)=0,0,VLOOKUP($B$2:$B$457,'依個案研判日_台北市'!$C$2:$T$13,15,0)*'各里加權風險人口'!R404/VLOOKUP($B$2:$B$457,'各區加權風險人口'!$C$2:$T$13,15,0)*5.5)</f>
        <v>1.315992157</v>
      </c>
      <c r="R404" s="5">
        <f>if(VLOOKUP($B$2:$B$457,'各區加權風險人口'!$C$2:$T$13,16,0)=0,0,VLOOKUP($B$2:$B$457,'依個案研判日_台北市'!$C$2:$T$13,16,0)*'各里加權風險人口'!S404/VLOOKUP($B$2:$B$457,'各區加權風險人口'!$C$2:$T$13,16,0)*5.5)</f>
        <v>1.315992157</v>
      </c>
      <c r="S404" s="5">
        <f>if(VLOOKUP($B$2:$B$457,'各區加權風險人口'!$C$2:$T$13,17,0)=0,0,VLOOKUP($B$2:$B$457,'依個案研判日_台北市'!$C$2:$T$13,17,0)*'各里加權風險人口'!T404/VLOOKUP($B$2:$B$457,'各區加權風險人口'!$C$2:$T$13,17,0)*5.5)</f>
        <v>1.315992157</v>
      </c>
      <c r="T404" s="5">
        <f>if(VLOOKUP($B$2:$B$457,'各區加權風險人口'!$C$2:$T$13,18,0)=0,0,VLOOKUP($B$2:$B$457,'依個案研判日_台北市'!$C$2:$T$13,18,0)*'各里加權風險人口'!U404/VLOOKUP($B$2:$B$457,'各區加權風險人口'!$C$2:$T$13,18,0)*5.5)</f>
        <v>1.462213508</v>
      </c>
    </row>
    <row r="405">
      <c r="A405" s="3">
        <v>6.3000110041E10</v>
      </c>
      <c r="B405" s="4" t="s">
        <v>376</v>
      </c>
      <c r="C405" s="4" t="s">
        <v>417</v>
      </c>
      <c r="D405" s="5">
        <f>if(VLOOKUP($B$2:$B$457,'各區加權風險人口'!$C$2:$T$13,2,0)=0,0,VLOOKUP($B$2:$B$457,'依個案研判日_台北市'!$C$2:$T$13,2,0)*'各里加權風險人口'!E405/VLOOKUP($B$2:$B$457,'各區加權風險人口'!$C$2:$T$13,2,0)*5.5)</f>
        <v>0</v>
      </c>
      <c r="E405" s="5">
        <f>if(VLOOKUP($B$2:$B$457,'各區加權風險人口'!$C$2:$T$13,3,0)=0,0,VLOOKUP($B$2:$B$457,'依個案研判日_台北市'!$C$2:$T$13,3,0)*'各里加權風險人口'!F405/VLOOKUP($B$2:$B$457,'各區加權風險人口'!$C$2:$T$13,3,0)*5.5)</f>
        <v>0</v>
      </c>
      <c r="F405" s="5">
        <f>if(VLOOKUP($B$2:$B$457,'各區加權風險人口'!$C$2:$T$13,4,0)=0,0,VLOOKUP($B$2:$B$457,'依個案研判日_台北市'!$C$2:$T$13,4,0)*'各里加權風險人口'!G405/VLOOKUP($B$2:$B$457,'各區加權風險人口'!$C$2:$T$13,4,0)*5.5)</f>
        <v>0.3823531477</v>
      </c>
      <c r="G405" s="5">
        <f>if(VLOOKUP($B$2:$B$457,'各區加權風險人口'!$C$2:$T$13,5,0)=0,0,VLOOKUP($B$2:$B$457,'依個案研判日_台北市'!$C$2:$T$13,5,0)*'各里加權風險人口'!H405/VLOOKUP($B$2:$B$457,'各區加權風險人口'!$C$2:$T$13,5,0)*5.5)</f>
        <v>0</v>
      </c>
      <c r="H405" s="5">
        <f>if(VLOOKUP($B$2:$B$457,'各區加權風險人口'!$C$2:$T$13,6,0)=0,0,VLOOKUP($B$2:$B$457,'依個案研判日_台北市'!$C$2:$T$13,6,0)*'各里加權風險人口'!I405/VLOOKUP($B$2:$B$457,'各區加權風險人口'!$C$2:$T$13,6,0)*5.5)</f>
        <v>0.1911765738</v>
      </c>
      <c r="I405" s="5">
        <f>if(VLOOKUP($B$2:$B$457,'各區加權風險人口'!$C$2:$T$13,7,0)=0,0,VLOOKUP($B$2:$B$457,'依個案研判日_台北市'!$C$2:$T$13,7,0)*'各里加權風險人口'!J405/VLOOKUP($B$2:$B$457,'各區加權風險人口'!$C$2:$T$13,7,0)*5.5)</f>
        <v>1.911765738</v>
      </c>
      <c r="J405" s="5">
        <f>if(VLOOKUP($B$2:$B$457,'各區加權風險人口'!$C$2:$T$13,8,0)=0,0,VLOOKUP($B$2:$B$457,'依個案研判日_台北市'!$C$2:$T$13,8,0)*'各里加權風險人口'!K405/VLOOKUP($B$2:$B$457,'各區加權風險人口'!$C$2:$T$13,8,0)*5.5)</f>
        <v>0.3823531477</v>
      </c>
      <c r="K405" s="5">
        <f>if(VLOOKUP($B$2:$B$457,'各區加權風險人口'!$C$2:$T$13,9,0)=0,0,VLOOKUP($B$2:$B$457,'依個案研判日_台北市'!$C$2:$T$13,9,0)*'各里加權風險人口'!L405/VLOOKUP($B$2:$B$457,'各區加權風險人口'!$C$2:$T$13,9,0)*5.5)</f>
        <v>1.147059443</v>
      </c>
      <c r="L405" s="5">
        <f>if(VLOOKUP($B$2:$B$457,'各區加權風險人口'!$C$2:$T$13,10,0)=0,0,VLOOKUP($B$2:$B$457,'依個案研判日_台北市'!$C$2:$T$13,10,0)*'各里加權風險人口'!M405/VLOOKUP($B$2:$B$457,'各區加權風險人口'!$C$2:$T$13,10,0)*5.5)</f>
        <v>2.48529546</v>
      </c>
      <c r="M405" s="5">
        <f>if(VLOOKUP($B$2:$B$457,'各區加權風險人口'!$C$2:$T$13,11,0)=0,0,VLOOKUP($B$2:$B$457,'依個案研判日_台北市'!$C$2:$T$13,11,0)*'各里加權風險人口'!N405/VLOOKUP($B$2:$B$457,'各區加權風險人口'!$C$2:$T$13,11,0)*5.5)</f>
        <v>0.7647062954</v>
      </c>
      <c r="N405" s="5">
        <f>if(VLOOKUP($B$2:$B$457,'各區加權風險人口'!$C$2:$T$13,12,0)=0,0,VLOOKUP($B$2:$B$457,'依個案研判日_台北市'!$C$2:$T$13,12,0)*'各里加權風險人口'!O405/VLOOKUP($B$2:$B$457,'各區加權風險人口'!$C$2:$T$13,12,0)*5.5)</f>
        <v>3.058825182</v>
      </c>
      <c r="O405" s="5">
        <f>if(VLOOKUP($B$2:$B$457,'各區加權風險人口'!$C$2:$T$13,13,0)=0,0,VLOOKUP($B$2:$B$457,'依個案研判日_台北市'!$C$2:$T$13,13,0)*'各里加權風險人口'!P405/VLOOKUP($B$2:$B$457,'各區加權風險人口'!$C$2:$T$13,13,0)*5.5)</f>
        <v>1.147059443</v>
      </c>
      <c r="P405" s="5">
        <f>if(VLOOKUP($B$2:$B$457,'各區加權風險人口'!$C$2:$T$13,14,0)=0,0,VLOOKUP($B$2:$B$457,'依個案研判日_台北市'!$C$2:$T$13,14,0)*'各里加權風險人口'!Q405/VLOOKUP($B$2:$B$457,'各區加權風險人口'!$C$2:$T$13,14,0)*5.5)</f>
        <v>4.779414346</v>
      </c>
      <c r="Q405" s="5">
        <f>if(VLOOKUP($B$2:$B$457,'各區加權風險人口'!$C$2:$T$13,15,0)=0,0,VLOOKUP($B$2:$B$457,'依個案研判日_台北市'!$C$2:$T$13,15,0)*'各里加權風險人口'!R405/VLOOKUP($B$2:$B$457,'各區加權風險人口'!$C$2:$T$13,15,0)*5.5)</f>
        <v>1.720589165</v>
      </c>
      <c r="R405" s="5">
        <f>if(VLOOKUP($B$2:$B$457,'各區加權風險人口'!$C$2:$T$13,16,0)=0,0,VLOOKUP($B$2:$B$457,'依個案研判日_台北市'!$C$2:$T$13,16,0)*'各里加權風險人口'!S405/VLOOKUP($B$2:$B$457,'各區加權風險人口'!$C$2:$T$13,16,0)*5.5)</f>
        <v>1.720589165</v>
      </c>
      <c r="S405" s="5">
        <f>if(VLOOKUP($B$2:$B$457,'各區加權風險人口'!$C$2:$T$13,17,0)=0,0,VLOOKUP($B$2:$B$457,'依個案研判日_台北市'!$C$2:$T$13,17,0)*'各里加權風險人口'!T405/VLOOKUP($B$2:$B$457,'各區加權風險人口'!$C$2:$T$13,17,0)*5.5)</f>
        <v>1.720589165</v>
      </c>
      <c r="T405" s="5">
        <f>if(VLOOKUP($B$2:$B$457,'各區加權風險人口'!$C$2:$T$13,18,0)=0,0,VLOOKUP($B$2:$B$457,'依個案研判日_台北市'!$C$2:$T$13,18,0)*'各里加權風險人口'!U405/VLOOKUP($B$2:$B$457,'各區加權風險人口'!$C$2:$T$13,18,0)*5.5)</f>
        <v>1.911765738</v>
      </c>
    </row>
    <row r="406">
      <c r="A406" s="3">
        <v>6.3000110042E10</v>
      </c>
      <c r="B406" s="4" t="s">
        <v>376</v>
      </c>
      <c r="C406" s="4" t="s">
        <v>418</v>
      </c>
      <c r="D406" s="5">
        <f>if(VLOOKUP($B$2:$B$457,'各區加權風險人口'!$C$2:$T$13,2,0)=0,0,VLOOKUP($B$2:$B$457,'依個案研判日_台北市'!$C$2:$T$13,2,0)*'各里加權風險人口'!E406/VLOOKUP($B$2:$B$457,'各區加權風險人口'!$C$2:$T$13,2,0)*5.5)</f>
        <v>0</v>
      </c>
      <c r="E406" s="5">
        <f>if(VLOOKUP($B$2:$B$457,'各區加權風險人口'!$C$2:$T$13,3,0)=0,0,VLOOKUP($B$2:$B$457,'依個案研判日_台北市'!$C$2:$T$13,3,0)*'各里加權風險人口'!F406/VLOOKUP($B$2:$B$457,'各區加權風險人口'!$C$2:$T$13,3,0)*5.5)</f>
        <v>0</v>
      </c>
      <c r="F406" s="5">
        <f>if(VLOOKUP($B$2:$B$457,'各區加權風險人口'!$C$2:$T$13,4,0)=0,0,VLOOKUP($B$2:$B$457,'依個案研判日_台北市'!$C$2:$T$13,4,0)*'各里加權風險人口'!G406/VLOOKUP($B$2:$B$457,'各區加權風險人口'!$C$2:$T$13,4,0)*5.5)</f>
        <v>0.3015639937</v>
      </c>
      <c r="G406" s="5">
        <f>if(VLOOKUP($B$2:$B$457,'各區加權風險人口'!$C$2:$T$13,5,0)=0,0,VLOOKUP($B$2:$B$457,'依個案研判日_台北市'!$C$2:$T$13,5,0)*'各里加權風險人口'!H406/VLOOKUP($B$2:$B$457,'各區加權風險人口'!$C$2:$T$13,5,0)*5.5)</f>
        <v>0</v>
      </c>
      <c r="H406" s="5">
        <f>if(VLOOKUP($B$2:$B$457,'各區加權風險人口'!$C$2:$T$13,6,0)=0,0,VLOOKUP($B$2:$B$457,'依個案研判日_台北市'!$C$2:$T$13,6,0)*'各里加權風險人口'!I406/VLOOKUP($B$2:$B$457,'各區加權風險人口'!$C$2:$T$13,6,0)*5.5)</f>
        <v>0.1507819969</v>
      </c>
      <c r="I406" s="5">
        <f>if(VLOOKUP($B$2:$B$457,'各區加權風險人口'!$C$2:$T$13,7,0)=0,0,VLOOKUP($B$2:$B$457,'依個案研判日_台北市'!$C$2:$T$13,7,0)*'各里加權風險人口'!J406/VLOOKUP($B$2:$B$457,'各區加權風險人口'!$C$2:$T$13,7,0)*5.5)</f>
        <v>1.507819969</v>
      </c>
      <c r="J406" s="5">
        <f>if(VLOOKUP($B$2:$B$457,'各區加權風險人口'!$C$2:$T$13,8,0)=0,0,VLOOKUP($B$2:$B$457,'依個案研判日_台北市'!$C$2:$T$13,8,0)*'各里加權風險人口'!K406/VLOOKUP($B$2:$B$457,'各區加權風險人口'!$C$2:$T$13,8,0)*5.5)</f>
        <v>0.3015639937</v>
      </c>
      <c r="K406" s="5">
        <f>if(VLOOKUP($B$2:$B$457,'各區加權風險人口'!$C$2:$T$13,9,0)=0,0,VLOOKUP($B$2:$B$457,'依個案研判日_台北市'!$C$2:$T$13,9,0)*'各里加權風險人口'!L406/VLOOKUP($B$2:$B$457,'各區加權風險人口'!$C$2:$T$13,9,0)*5.5)</f>
        <v>0.9046919811</v>
      </c>
      <c r="L406" s="5">
        <f>if(VLOOKUP($B$2:$B$457,'各區加權風險人口'!$C$2:$T$13,10,0)=0,0,VLOOKUP($B$2:$B$457,'依個案研判日_台北市'!$C$2:$T$13,10,0)*'各里加權風險人口'!M406/VLOOKUP($B$2:$B$457,'各區加權風險人口'!$C$2:$T$13,10,0)*5.5)</f>
        <v>1.960165959</v>
      </c>
      <c r="M406" s="5">
        <f>if(VLOOKUP($B$2:$B$457,'各區加權風險人口'!$C$2:$T$13,11,0)=0,0,VLOOKUP($B$2:$B$457,'依個案研判日_台北市'!$C$2:$T$13,11,0)*'各里加權風險人口'!N406/VLOOKUP($B$2:$B$457,'各區加權風險人口'!$C$2:$T$13,11,0)*5.5)</f>
        <v>0.6031279874</v>
      </c>
      <c r="N406" s="5">
        <f>if(VLOOKUP($B$2:$B$457,'各區加權風險人口'!$C$2:$T$13,12,0)=0,0,VLOOKUP($B$2:$B$457,'依個案研判日_台北市'!$C$2:$T$13,12,0)*'各里加權風險人口'!O406/VLOOKUP($B$2:$B$457,'各區加權風險人口'!$C$2:$T$13,12,0)*5.5)</f>
        <v>2.41251195</v>
      </c>
      <c r="O406" s="5">
        <f>if(VLOOKUP($B$2:$B$457,'各區加權風險人口'!$C$2:$T$13,13,0)=0,0,VLOOKUP($B$2:$B$457,'依個案研判日_台北市'!$C$2:$T$13,13,0)*'各里加權風險人口'!P406/VLOOKUP($B$2:$B$457,'各區加權風險人口'!$C$2:$T$13,13,0)*5.5)</f>
        <v>0.9046919811</v>
      </c>
      <c r="P406" s="5">
        <f>if(VLOOKUP($B$2:$B$457,'各區加權風險人口'!$C$2:$T$13,14,0)=0,0,VLOOKUP($B$2:$B$457,'依個案研判日_台北市'!$C$2:$T$13,14,0)*'各里加權風險人口'!Q406/VLOOKUP($B$2:$B$457,'各區加權風險人口'!$C$2:$T$13,14,0)*5.5)</f>
        <v>3.769549921</v>
      </c>
      <c r="Q406" s="5">
        <f>if(VLOOKUP($B$2:$B$457,'各區加權風險人口'!$C$2:$T$13,15,0)=0,0,VLOOKUP($B$2:$B$457,'依個案研判日_台北市'!$C$2:$T$13,15,0)*'各里加權風險人口'!R406/VLOOKUP($B$2:$B$457,'各區加權風險人口'!$C$2:$T$13,15,0)*5.5)</f>
        <v>1.357037972</v>
      </c>
      <c r="R406" s="5">
        <f>if(VLOOKUP($B$2:$B$457,'各區加權風險人口'!$C$2:$T$13,16,0)=0,0,VLOOKUP($B$2:$B$457,'依個案研判日_台北市'!$C$2:$T$13,16,0)*'各里加權風險人口'!S406/VLOOKUP($B$2:$B$457,'各區加權風險人口'!$C$2:$T$13,16,0)*5.5)</f>
        <v>1.357037972</v>
      </c>
      <c r="S406" s="5">
        <f>if(VLOOKUP($B$2:$B$457,'各區加權風險人口'!$C$2:$T$13,17,0)=0,0,VLOOKUP($B$2:$B$457,'依個案研判日_台北市'!$C$2:$T$13,17,0)*'各里加權風險人口'!T406/VLOOKUP($B$2:$B$457,'各區加權風險人口'!$C$2:$T$13,17,0)*5.5)</f>
        <v>1.357037972</v>
      </c>
      <c r="T406" s="5">
        <f>if(VLOOKUP($B$2:$B$457,'各區加權風險人口'!$C$2:$T$13,18,0)=0,0,VLOOKUP($B$2:$B$457,'依個案研判日_台北市'!$C$2:$T$13,18,0)*'各里加權風險人口'!U406/VLOOKUP($B$2:$B$457,'各區加權風險人口'!$C$2:$T$13,18,0)*5.5)</f>
        <v>1.507819969</v>
      </c>
    </row>
    <row r="407">
      <c r="A407" s="3">
        <v>6.3000110043E10</v>
      </c>
      <c r="B407" s="4" t="s">
        <v>376</v>
      </c>
      <c r="C407" s="4" t="s">
        <v>419</v>
      </c>
      <c r="D407" s="5">
        <f>if(VLOOKUP($B$2:$B$457,'各區加權風險人口'!$C$2:$T$13,2,0)=0,0,VLOOKUP($B$2:$B$457,'依個案研判日_台北市'!$C$2:$T$13,2,0)*'各里加權風險人口'!E407/VLOOKUP($B$2:$B$457,'各區加權風險人口'!$C$2:$T$13,2,0)*5.5)</f>
        <v>0</v>
      </c>
      <c r="E407" s="5">
        <f>if(VLOOKUP($B$2:$B$457,'各區加權風險人口'!$C$2:$T$13,3,0)=0,0,VLOOKUP($B$2:$B$457,'依個案研判日_台北市'!$C$2:$T$13,3,0)*'各里加權風險人口'!F407/VLOOKUP($B$2:$B$457,'各區加權風險人口'!$C$2:$T$13,3,0)*5.5)</f>
        <v>0</v>
      </c>
      <c r="F407" s="5">
        <f>if(VLOOKUP($B$2:$B$457,'各區加權風險人口'!$C$2:$T$13,4,0)=0,0,VLOOKUP($B$2:$B$457,'依個案研判日_台北市'!$C$2:$T$13,4,0)*'各里加權風險人口'!G407/VLOOKUP($B$2:$B$457,'各區加權風險人口'!$C$2:$T$13,4,0)*5.5)</f>
        <v>0.04487107257</v>
      </c>
      <c r="G407" s="5">
        <f>if(VLOOKUP($B$2:$B$457,'各區加權風險人口'!$C$2:$T$13,5,0)=0,0,VLOOKUP($B$2:$B$457,'依個案研判日_台北市'!$C$2:$T$13,5,0)*'各里加權風險人口'!H407/VLOOKUP($B$2:$B$457,'各區加權風險人口'!$C$2:$T$13,5,0)*5.5)</f>
        <v>0</v>
      </c>
      <c r="H407" s="5">
        <f>if(VLOOKUP($B$2:$B$457,'各區加權風險人口'!$C$2:$T$13,6,0)=0,0,VLOOKUP($B$2:$B$457,'依個案研判日_台北市'!$C$2:$T$13,6,0)*'各里加權風險人口'!I407/VLOOKUP($B$2:$B$457,'各區加權風險人口'!$C$2:$T$13,6,0)*5.5)</f>
        <v>0.02243553629</v>
      </c>
      <c r="I407" s="5">
        <f>if(VLOOKUP($B$2:$B$457,'各區加權風險人口'!$C$2:$T$13,7,0)=0,0,VLOOKUP($B$2:$B$457,'依個案研判日_台北市'!$C$2:$T$13,7,0)*'各里加權風險人口'!J407/VLOOKUP($B$2:$B$457,'各區加權風險人口'!$C$2:$T$13,7,0)*5.5)</f>
        <v>0.2243553629</v>
      </c>
      <c r="J407" s="5">
        <f>if(VLOOKUP($B$2:$B$457,'各區加權風險人口'!$C$2:$T$13,8,0)=0,0,VLOOKUP($B$2:$B$457,'依個案研判日_台北市'!$C$2:$T$13,8,0)*'各里加權風險人口'!K407/VLOOKUP($B$2:$B$457,'各區加權風險人口'!$C$2:$T$13,8,0)*5.5)</f>
        <v>0.04487107257</v>
      </c>
      <c r="K407" s="5">
        <f>if(VLOOKUP($B$2:$B$457,'各區加權風險人口'!$C$2:$T$13,9,0)=0,0,VLOOKUP($B$2:$B$457,'依個案研判日_台北市'!$C$2:$T$13,9,0)*'各里加權風險人口'!L407/VLOOKUP($B$2:$B$457,'各區加權風險人口'!$C$2:$T$13,9,0)*5.5)</f>
        <v>0.1346132177</v>
      </c>
      <c r="L407" s="5">
        <f>if(VLOOKUP($B$2:$B$457,'各區加權風險人口'!$C$2:$T$13,10,0)=0,0,VLOOKUP($B$2:$B$457,'依個案研判日_台北市'!$C$2:$T$13,10,0)*'各里加權風險人口'!M407/VLOOKUP($B$2:$B$457,'各區加權風險人口'!$C$2:$T$13,10,0)*5.5)</f>
        <v>0.2916619717</v>
      </c>
      <c r="M407" s="5">
        <f>if(VLOOKUP($B$2:$B$457,'各區加權風險人口'!$C$2:$T$13,11,0)=0,0,VLOOKUP($B$2:$B$457,'依個案研判日_台北市'!$C$2:$T$13,11,0)*'各里加權風險人口'!N407/VLOOKUP($B$2:$B$457,'各區加權風險人口'!$C$2:$T$13,11,0)*5.5)</f>
        <v>0.08974214514</v>
      </c>
      <c r="N407" s="5">
        <f>if(VLOOKUP($B$2:$B$457,'各區加權風險人口'!$C$2:$T$13,12,0)=0,0,VLOOKUP($B$2:$B$457,'依個案研判日_台北市'!$C$2:$T$13,12,0)*'各里加權風險人口'!O407/VLOOKUP($B$2:$B$457,'各區加權風險人口'!$C$2:$T$13,12,0)*5.5)</f>
        <v>0.3589685806</v>
      </c>
      <c r="O407" s="5">
        <f>if(VLOOKUP($B$2:$B$457,'各區加權風險人口'!$C$2:$T$13,13,0)=0,0,VLOOKUP($B$2:$B$457,'依個案研判日_台北市'!$C$2:$T$13,13,0)*'各里加權風險人口'!P407/VLOOKUP($B$2:$B$457,'各區加權風險人口'!$C$2:$T$13,13,0)*5.5)</f>
        <v>0.1346132177</v>
      </c>
      <c r="P407" s="5">
        <f>if(VLOOKUP($B$2:$B$457,'各區加權風險人口'!$C$2:$T$13,14,0)=0,0,VLOOKUP($B$2:$B$457,'依個案研判日_台北市'!$C$2:$T$13,14,0)*'各里加權風險人口'!Q407/VLOOKUP($B$2:$B$457,'各區加權風險人口'!$C$2:$T$13,14,0)*5.5)</f>
        <v>0.5608884071</v>
      </c>
      <c r="Q407" s="5">
        <f>if(VLOOKUP($B$2:$B$457,'各區加權風險人口'!$C$2:$T$13,15,0)=0,0,VLOOKUP($B$2:$B$457,'依個案研判日_台北市'!$C$2:$T$13,15,0)*'各里加權風險人口'!R407/VLOOKUP($B$2:$B$457,'各區加權風險人口'!$C$2:$T$13,15,0)*5.5)</f>
        <v>0.2019198266</v>
      </c>
      <c r="R407" s="5">
        <f>if(VLOOKUP($B$2:$B$457,'各區加權風險人口'!$C$2:$T$13,16,0)=0,0,VLOOKUP($B$2:$B$457,'依個案研判日_台北市'!$C$2:$T$13,16,0)*'各里加權風險人口'!S407/VLOOKUP($B$2:$B$457,'各區加權風險人口'!$C$2:$T$13,16,0)*5.5)</f>
        <v>0.2019198266</v>
      </c>
      <c r="S407" s="5">
        <f>if(VLOOKUP($B$2:$B$457,'各區加權風險人口'!$C$2:$T$13,17,0)=0,0,VLOOKUP($B$2:$B$457,'依個案研判日_台北市'!$C$2:$T$13,17,0)*'各里加權風險人口'!T407/VLOOKUP($B$2:$B$457,'各區加權風險人口'!$C$2:$T$13,17,0)*5.5)</f>
        <v>0.2019198266</v>
      </c>
      <c r="T407" s="5">
        <f>if(VLOOKUP($B$2:$B$457,'各區加權風險人口'!$C$2:$T$13,18,0)=0,0,VLOOKUP($B$2:$B$457,'依個案研判日_台北市'!$C$2:$T$13,18,0)*'各里加權風險人口'!U407/VLOOKUP($B$2:$B$457,'各區加權風險人口'!$C$2:$T$13,18,0)*5.5)</f>
        <v>0.2243553629</v>
      </c>
    </row>
    <row r="408">
      <c r="A408" s="3">
        <v>6.3000110044E10</v>
      </c>
      <c r="B408" s="4" t="s">
        <v>376</v>
      </c>
      <c r="C408" s="4" t="s">
        <v>420</v>
      </c>
      <c r="D408" s="5">
        <f>if(VLOOKUP($B$2:$B$457,'各區加權風險人口'!$C$2:$T$13,2,0)=0,0,VLOOKUP($B$2:$B$457,'依個案研判日_台北市'!$C$2:$T$13,2,0)*'各里加權風險人口'!E408/VLOOKUP($B$2:$B$457,'各區加權風險人口'!$C$2:$T$13,2,0)*5.5)</f>
        <v>0</v>
      </c>
      <c r="E408" s="5">
        <f>if(VLOOKUP($B$2:$B$457,'各區加權風險人口'!$C$2:$T$13,3,0)=0,0,VLOOKUP($B$2:$B$457,'依個案研判日_台北市'!$C$2:$T$13,3,0)*'各里加權風險人口'!F408/VLOOKUP($B$2:$B$457,'各區加權風險人口'!$C$2:$T$13,3,0)*5.5)</f>
        <v>0</v>
      </c>
      <c r="F408" s="5">
        <f>if(VLOOKUP($B$2:$B$457,'各區加權風險人口'!$C$2:$T$13,4,0)=0,0,VLOOKUP($B$2:$B$457,'依個案研判日_台北市'!$C$2:$T$13,4,0)*'各里加權風險人口'!G408/VLOOKUP($B$2:$B$457,'各區加權風險人口'!$C$2:$T$13,4,0)*5.5)</f>
        <v>0.04469677113</v>
      </c>
      <c r="G408" s="5">
        <f>if(VLOOKUP($B$2:$B$457,'各區加權風險人口'!$C$2:$T$13,5,0)=0,0,VLOOKUP($B$2:$B$457,'依個案研判日_台北市'!$C$2:$T$13,5,0)*'各里加權風險人口'!H408/VLOOKUP($B$2:$B$457,'各區加權風險人口'!$C$2:$T$13,5,0)*5.5)</f>
        <v>0</v>
      </c>
      <c r="H408" s="5">
        <f>if(VLOOKUP($B$2:$B$457,'各區加權風險人口'!$C$2:$T$13,6,0)=0,0,VLOOKUP($B$2:$B$457,'依個案研判日_台北市'!$C$2:$T$13,6,0)*'各里加權風險人口'!I408/VLOOKUP($B$2:$B$457,'各區加權風險人口'!$C$2:$T$13,6,0)*5.5)</f>
        <v>0.02234838556</v>
      </c>
      <c r="I408" s="5">
        <f>if(VLOOKUP($B$2:$B$457,'各區加權風險人口'!$C$2:$T$13,7,0)=0,0,VLOOKUP($B$2:$B$457,'依個案研判日_台北市'!$C$2:$T$13,7,0)*'各里加權風險人口'!J408/VLOOKUP($B$2:$B$457,'各區加權風險人口'!$C$2:$T$13,7,0)*5.5)</f>
        <v>0.2234838556</v>
      </c>
      <c r="J408" s="5">
        <f>if(VLOOKUP($B$2:$B$457,'各區加權風險人口'!$C$2:$T$13,8,0)=0,0,VLOOKUP($B$2:$B$457,'依個案研判日_台北市'!$C$2:$T$13,8,0)*'各里加權風險人口'!K408/VLOOKUP($B$2:$B$457,'各區加權風險人口'!$C$2:$T$13,8,0)*5.5)</f>
        <v>0.04469677113</v>
      </c>
      <c r="K408" s="5">
        <f>if(VLOOKUP($B$2:$B$457,'各區加權風險人口'!$C$2:$T$13,9,0)=0,0,VLOOKUP($B$2:$B$457,'依個案研判日_台北市'!$C$2:$T$13,9,0)*'各里加權風險人口'!L408/VLOOKUP($B$2:$B$457,'各區加權風險人口'!$C$2:$T$13,9,0)*5.5)</f>
        <v>0.1340903134</v>
      </c>
      <c r="L408" s="5">
        <f>if(VLOOKUP($B$2:$B$457,'各區加權風險人口'!$C$2:$T$13,10,0)=0,0,VLOOKUP($B$2:$B$457,'依個案研判日_台北市'!$C$2:$T$13,10,0)*'各里加權風險人口'!M408/VLOOKUP($B$2:$B$457,'各區加權風險人口'!$C$2:$T$13,10,0)*5.5)</f>
        <v>0.2905290123</v>
      </c>
      <c r="M408" s="5">
        <f>if(VLOOKUP($B$2:$B$457,'各區加權風險人口'!$C$2:$T$13,11,0)=0,0,VLOOKUP($B$2:$B$457,'依個案研判日_台北市'!$C$2:$T$13,11,0)*'各里加權風險人口'!N408/VLOOKUP($B$2:$B$457,'各區加權風險人口'!$C$2:$T$13,11,0)*5.5)</f>
        <v>0.08939354225</v>
      </c>
      <c r="N408" s="5">
        <f>if(VLOOKUP($B$2:$B$457,'各區加權風險人口'!$C$2:$T$13,12,0)=0,0,VLOOKUP($B$2:$B$457,'依個案研判日_台北市'!$C$2:$T$13,12,0)*'各里加權風險人口'!O408/VLOOKUP($B$2:$B$457,'各區加權風險人口'!$C$2:$T$13,12,0)*5.5)</f>
        <v>0.357574169</v>
      </c>
      <c r="O408" s="5">
        <f>if(VLOOKUP($B$2:$B$457,'各區加權風險人口'!$C$2:$T$13,13,0)=0,0,VLOOKUP($B$2:$B$457,'依個案研判日_台北市'!$C$2:$T$13,13,0)*'各里加權風險人口'!P408/VLOOKUP($B$2:$B$457,'各區加權風險人口'!$C$2:$T$13,13,0)*5.5)</f>
        <v>0.1340903134</v>
      </c>
      <c r="P408" s="5">
        <f>if(VLOOKUP($B$2:$B$457,'各區加權風險人口'!$C$2:$T$13,14,0)=0,0,VLOOKUP($B$2:$B$457,'依個案研判日_台北市'!$C$2:$T$13,14,0)*'各里加權風險人口'!Q408/VLOOKUP($B$2:$B$457,'各區加權風險人口'!$C$2:$T$13,14,0)*5.5)</f>
        <v>0.5587096391</v>
      </c>
      <c r="Q408" s="5">
        <f>if(VLOOKUP($B$2:$B$457,'各區加權風險人口'!$C$2:$T$13,15,0)=0,0,VLOOKUP($B$2:$B$457,'依個案研判日_台北市'!$C$2:$T$13,15,0)*'各里加權風險人口'!R408/VLOOKUP($B$2:$B$457,'各區加權風險人口'!$C$2:$T$13,15,0)*5.5)</f>
        <v>0.2011354701</v>
      </c>
      <c r="R408" s="5">
        <f>if(VLOOKUP($B$2:$B$457,'各區加權風險人口'!$C$2:$T$13,16,0)=0,0,VLOOKUP($B$2:$B$457,'依個案研判日_台北市'!$C$2:$T$13,16,0)*'各里加權風險人口'!S408/VLOOKUP($B$2:$B$457,'各區加權風險人口'!$C$2:$T$13,16,0)*5.5)</f>
        <v>0.2011354701</v>
      </c>
      <c r="S408" s="5">
        <f>if(VLOOKUP($B$2:$B$457,'各區加權風險人口'!$C$2:$T$13,17,0)=0,0,VLOOKUP($B$2:$B$457,'依個案研判日_台北市'!$C$2:$T$13,17,0)*'各里加權風險人口'!T408/VLOOKUP($B$2:$B$457,'各區加權風險人口'!$C$2:$T$13,17,0)*5.5)</f>
        <v>0.2011354701</v>
      </c>
      <c r="T408" s="5">
        <f>if(VLOOKUP($B$2:$B$457,'各區加權風險人口'!$C$2:$T$13,18,0)=0,0,VLOOKUP($B$2:$B$457,'依個案研判日_台北市'!$C$2:$T$13,18,0)*'各里加權風險人口'!U408/VLOOKUP($B$2:$B$457,'各區加權風險人口'!$C$2:$T$13,18,0)*5.5)</f>
        <v>0.2234838556</v>
      </c>
    </row>
    <row r="409">
      <c r="A409" s="3">
        <v>6.3000110045E10</v>
      </c>
      <c r="B409" s="4" t="s">
        <v>376</v>
      </c>
      <c r="C409" s="4" t="s">
        <v>255</v>
      </c>
      <c r="D409" s="5">
        <f>if(VLOOKUP($B$2:$B$457,'各區加權風險人口'!$C$2:$T$13,2,0)=0,0,VLOOKUP($B$2:$B$457,'依個案研判日_台北市'!$C$2:$T$13,2,0)*'各里加權風險人口'!E409/VLOOKUP($B$2:$B$457,'各區加權風險人口'!$C$2:$T$13,2,0)*5.5)</f>
        <v>0</v>
      </c>
      <c r="E409" s="5">
        <f>if(VLOOKUP($B$2:$B$457,'各區加權風險人口'!$C$2:$T$13,3,0)=0,0,VLOOKUP($B$2:$B$457,'依個案研判日_台北市'!$C$2:$T$13,3,0)*'各里加權風險人口'!F409/VLOOKUP($B$2:$B$457,'各區加權風險人口'!$C$2:$T$13,3,0)*5.5)</f>
        <v>0</v>
      </c>
      <c r="F409" s="5">
        <f>if(VLOOKUP($B$2:$B$457,'各區加權風險人口'!$C$2:$T$13,4,0)=0,0,VLOOKUP($B$2:$B$457,'依個案研判日_台北市'!$C$2:$T$13,4,0)*'各里加權風險人口'!G409/VLOOKUP($B$2:$B$457,'各區加權風險人口'!$C$2:$T$13,4,0)*5.5)</f>
        <v>0.05932300989</v>
      </c>
      <c r="G409" s="5">
        <f>if(VLOOKUP($B$2:$B$457,'各區加權風險人口'!$C$2:$T$13,5,0)=0,0,VLOOKUP($B$2:$B$457,'依個案研判日_台北市'!$C$2:$T$13,5,0)*'各里加權風險人口'!H409/VLOOKUP($B$2:$B$457,'各區加權風險人口'!$C$2:$T$13,5,0)*5.5)</f>
        <v>0</v>
      </c>
      <c r="H409" s="5">
        <f>if(VLOOKUP($B$2:$B$457,'各區加權風險人口'!$C$2:$T$13,6,0)=0,0,VLOOKUP($B$2:$B$457,'依個案研判日_台北市'!$C$2:$T$13,6,0)*'各里加權風險人口'!I409/VLOOKUP($B$2:$B$457,'各區加權風險人口'!$C$2:$T$13,6,0)*5.5)</f>
        <v>0.02966150494</v>
      </c>
      <c r="I409" s="5">
        <f>if(VLOOKUP($B$2:$B$457,'各區加權風險人口'!$C$2:$T$13,7,0)=0,0,VLOOKUP($B$2:$B$457,'依個案研判日_台北市'!$C$2:$T$13,7,0)*'各里加權風險人口'!J409/VLOOKUP($B$2:$B$457,'各區加權風險人口'!$C$2:$T$13,7,0)*5.5)</f>
        <v>0.2966150494</v>
      </c>
      <c r="J409" s="5">
        <f>if(VLOOKUP($B$2:$B$457,'各區加權風險人口'!$C$2:$T$13,8,0)=0,0,VLOOKUP($B$2:$B$457,'依個案研判日_台北市'!$C$2:$T$13,8,0)*'各里加權風險人口'!K409/VLOOKUP($B$2:$B$457,'各區加權風險人口'!$C$2:$T$13,8,0)*5.5)</f>
        <v>0.05932300989</v>
      </c>
      <c r="K409" s="5">
        <f>if(VLOOKUP($B$2:$B$457,'各區加權風險人口'!$C$2:$T$13,9,0)=0,0,VLOOKUP($B$2:$B$457,'依個案研判日_台北市'!$C$2:$T$13,9,0)*'各里加權風險人口'!L409/VLOOKUP($B$2:$B$457,'各區加權風險人口'!$C$2:$T$13,9,0)*5.5)</f>
        <v>0.1779690297</v>
      </c>
      <c r="L409" s="5">
        <f>if(VLOOKUP($B$2:$B$457,'各區加權風險人口'!$C$2:$T$13,10,0)=0,0,VLOOKUP($B$2:$B$457,'依個案研判日_台北市'!$C$2:$T$13,10,0)*'各里加權風險人口'!M409/VLOOKUP($B$2:$B$457,'各區加權風險人口'!$C$2:$T$13,10,0)*5.5)</f>
        <v>0.3855995643</v>
      </c>
      <c r="M409" s="5">
        <f>if(VLOOKUP($B$2:$B$457,'各區加權風險人口'!$C$2:$T$13,11,0)=0,0,VLOOKUP($B$2:$B$457,'依個案研判日_台北市'!$C$2:$T$13,11,0)*'各里加權風險人口'!N409/VLOOKUP($B$2:$B$457,'各區加權風險人口'!$C$2:$T$13,11,0)*5.5)</f>
        <v>0.1186460198</v>
      </c>
      <c r="N409" s="5">
        <f>if(VLOOKUP($B$2:$B$457,'各區加權風險人口'!$C$2:$T$13,12,0)=0,0,VLOOKUP($B$2:$B$457,'依個案研判日_台北市'!$C$2:$T$13,12,0)*'各里加權風險人口'!O409/VLOOKUP($B$2:$B$457,'各區加權風險人口'!$C$2:$T$13,12,0)*5.5)</f>
        <v>0.4745840791</v>
      </c>
      <c r="O409" s="5">
        <f>if(VLOOKUP($B$2:$B$457,'各區加權風險人口'!$C$2:$T$13,13,0)=0,0,VLOOKUP($B$2:$B$457,'依個案研判日_台北市'!$C$2:$T$13,13,0)*'各里加權風險人口'!P409/VLOOKUP($B$2:$B$457,'各區加權風險人口'!$C$2:$T$13,13,0)*5.5)</f>
        <v>0.1779690297</v>
      </c>
      <c r="P409" s="5">
        <f>if(VLOOKUP($B$2:$B$457,'各區加權風險人口'!$C$2:$T$13,14,0)=0,0,VLOOKUP($B$2:$B$457,'依個案研判日_台北市'!$C$2:$T$13,14,0)*'各里加權風險人口'!Q409/VLOOKUP($B$2:$B$457,'各區加權風險人口'!$C$2:$T$13,14,0)*5.5)</f>
        <v>0.7415376236</v>
      </c>
      <c r="Q409" s="5">
        <f>if(VLOOKUP($B$2:$B$457,'各區加權風險人口'!$C$2:$T$13,15,0)=0,0,VLOOKUP($B$2:$B$457,'依個案研判日_台北市'!$C$2:$T$13,15,0)*'各里加權風險人口'!R409/VLOOKUP($B$2:$B$457,'各區加權風險人口'!$C$2:$T$13,15,0)*5.5)</f>
        <v>0.2669535445</v>
      </c>
      <c r="R409" s="5">
        <f>if(VLOOKUP($B$2:$B$457,'各區加權風險人口'!$C$2:$T$13,16,0)=0,0,VLOOKUP($B$2:$B$457,'依個案研判日_台北市'!$C$2:$T$13,16,0)*'各里加權風險人口'!S409/VLOOKUP($B$2:$B$457,'各區加權風險人口'!$C$2:$T$13,16,0)*5.5)</f>
        <v>0.2669535445</v>
      </c>
      <c r="S409" s="5">
        <f>if(VLOOKUP($B$2:$B$457,'各區加權風險人口'!$C$2:$T$13,17,0)=0,0,VLOOKUP($B$2:$B$457,'依個案研判日_台北市'!$C$2:$T$13,17,0)*'各里加權風險人口'!T409/VLOOKUP($B$2:$B$457,'各區加權風險人口'!$C$2:$T$13,17,0)*5.5)</f>
        <v>0.2669535445</v>
      </c>
      <c r="T409" s="5">
        <f>if(VLOOKUP($B$2:$B$457,'各區加權風險人口'!$C$2:$T$13,18,0)=0,0,VLOOKUP($B$2:$B$457,'依個案研判日_台北市'!$C$2:$T$13,18,0)*'各里加權風險人口'!U409/VLOOKUP($B$2:$B$457,'各區加權風險人口'!$C$2:$T$13,18,0)*5.5)</f>
        <v>0.2966150494</v>
      </c>
    </row>
    <row r="410">
      <c r="A410" s="3">
        <v>6.3000110046E10</v>
      </c>
      <c r="B410" s="4" t="s">
        <v>376</v>
      </c>
      <c r="C410" s="4" t="s">
        <v>421</v>
      </c>
      <c r="D410" s="5">
        <f>if(VLOOKUP($B$2:$B$457,'各區加權風險人口'!$C$2:$T$13,2,0)=0,0,VLOOKUP($B$2:$B$457,'依個案研判日_台北市'!$C$2:$T$13,2,0)*'各里加權風險人口'!E410/VLOOKUP($B$2:$B$457,'各區加權風險人口'!$C$2:$T$13,2,0)*5.5)</f>
        <v>0</v>
      </c>
      <c r="E410" s="5">
        <f>if(VLOOKUP($B$2:$B$457,'各區加權風險人口'!$C$2:$T$13,3,0)=0,0,VLOOKUP($B$2:$B$457,'依個案研判日_台北市'!$C$2:$T$13,3,0)*'各里加權風險人口'!F410/VLOOKUP($B$2:$B$457,'各區加權風險人口'!$C$2:$T$13,3,0)*5.5)</f>
        <v>0</v>
      </c>
      <c r="F410" s="5">
        <f>if(VLOOKUP($B$2:$B$457,'各區加權風險人口'!$C$2:$T$13,4,0)=0,0,VLOOKUP($B$2:$B$457,'依個案研判日_台北市'!$C$2:$T$13,4,0)*'各里加權風險人口'!G410/VLOOKUP($B$2:$B$457,'各區加權風險人口'!$C$2:$T$13,4,0)*5.5)</f>
        <v>0.1100608924</v>
      </c>
      <c r="G410" s="5">
        <f>if(VLOOKUP($B$2:$B$457,'各區加權風險人口'!$C$2:$T$13,5,0)=0,0,VLOOKUP($B$2:$B$457,'依個案研判日_台北市'!$C$2:$T$13,5,0)*'各里加權風險人口'!H410/VLOOKUP($B$2:$B$457,'各區加權風險人口'!$C$2:$T$13,5,0)*5.5)</f>
        <v>0</v>
      </c>
      <c r="H410" s="5">
        <f>if(VLOOKUP($B$2:$B$457,'各區加權風險人口'!$C$2:$T$13,6,0)=0,0,VLOOKUP($B$2:$B$457,'依個案研判日_台北市'!$C$2:$T$13,6,0)*'各里加權風險人口'!I410/VLOOKUP($B$2:$B$457,'各區加權風險人口'!$C$2:$T$13,6,0)*5.5)</f>
        <v>0.05503044621</v>
      </c>
      <c r="I410" s="5">
        <f>if(VLOOKUP($B$2:$B$457,'各區加權風險人口'!$C$2:$T$13,7,0)=0,0,VLOOKUP($B$2:$B$457,'依個案研判日_台北市'!$C$2:$T$13,7,0)*'各里加權風險人口'!J410/VLOOKUP($B$2:$B$457,'各區加權風險人口'!$C$2:$T$13,7,0)*5.5)</f>
        <v>0.5503044621</v>
      </c>
      <c r="J410" s="5">
        <f>if(VLOOKUP($B$2:$B$457,'各區加權風險人口'!$C$2:$T$13,8,0)=0,0,VLOOKUP($B$2:$B$457,'依個案研判日_台北市'!$C$2:$T$13,8,0)*'各里加權風險人口'!K410/VLOOKUP($B$2:$B$457,'各區加權風險人口'!$C$2:$T$13,8,0)*5.5)</f>
        <v>0.1100608924</v>
      </c>
      <c r="K410" s="5">
        <f>if(VLOOKUP($B$2:$B$457,'各區加權風險人口'!$C$2:$T$13,9,0)=0,0,VLOOKUP($B$2:$B$457,'依個案研判日_台北市'!$C$2:$T$13,9,0)*'各里加權風險人口'!L410/VLOOKUP($B$2:$B$457,'各區加權風險人口'!$C$2:$T$13,9,0)*5.5)</f>
        <v>0.3301826773</v>
      </c>
      <c r="L410" s="5">
        <f>if(VLOOKUP($B$2:$B$457,'各區加權風險人口'!$C$2:$T$13,10,0)=0,0,VLOOKUP($B$2:$B$457,'依個案研判日_台北市'!$C$2:$T$13,10,0)*'各里加權風險人口'!M410/VLOOKUP($B$2:$B$457,'各區加權風險人口'!$C$2:$T$13,10,0)*5.5)</f>
        <v>0.7153958007</v>
      </c>
      <c r="M410" s="5">
        <f>if(VLOOKUP($B$2:$B$457,'各區加權風險人口'!$C$2:$T$13,11,0)=0,0,VLOOKUP($B$2:$B$457,'依個案研判日_台北市'!$C$2:$T$13,11,0)*'各里加權風險人口'!N410/VLOOKUP($B$2:$B$457,'各區加權風險人口'!$C$2:$T$13,11,0)*5.5)</f>
        <v>0.2201217848</v>
      </c>
      <c r="N410" s="5">
        <f>if(VLOOKUP($B$2:$B$457,'各區加權風險人口'!$C$2:$T$13,12,0)=0,0,VLOOKUP($B$2:$B$457,'依個案研判日_台北市'!$C$2:$T$13,12,0)*'各里加權風險人口'!O410/VLOOKUP($B$2:$B$457,'各區加權風險人口'!$C$2:$T$13,12,0)*5.5)</f>
        <v>0.8804871394</v>
      </c>
      <c r="O410" s="5">
        <f>if(VLOOKUP($B$2:$B$457,'各區加權風險人口'!$C$2:$T$13,13,0)=0,0,VLOOKUP($B$2:$B$457,'依個案研判日_台北市'!$C$2:$T$13,13,0)*'各里加權風險人口'!P410/VLOOKUP($B$2:$B$457,'各區加權風險人口'!$C$2:$T$13,13,0)*5.5)</f>
        <v>0.3301826773</v>
      </c>
      <c r="P410" s="5">
        <f>if(VLOOKUP($B$2:$B$457,'各區加權風險人口'!$C$2:$T$13,14,0)=0,0,VLOOKUP($B$2:$B$457,'依個案研判日_台北市'!$C$2:$T$13,14,0)*'各里加權風險人口'!Q410/VLOOKUP($B$2:$B$457,'各區加權風險人口'!$C$2:$T$13,14,0)*5.5)</f>
        <v>1.375761155</v>
      </c>
      <c r="Q410" s="5">
        <f>if(VLOOKUP($B$2:$B$457,'各區加權風險人口'!$C$2:$T$13,15,0)=0,0,VLOOKUP($B$2:$B$457,'依個案研判日_台北市'!$C$2:$T$13,15,0)*'各里加權風險人口'!R410/VLOOKUP($B$2:$B$457,'各區加權風險人口'!$C$2:$T$13,15,0)*5.5)</f>
        <v>0.4952740159</v>
      </c>
      <c r="R410" s="5">
        <f>if(VLOOKUP($B$2:$B$457,'各區加權風險人口'!$C$2:$T$13,16,0)=0,0,VLOOKUP($B$2:$B$457,'依個案研判日_台北市'!$C$2:$T$13,16,0)*'各里加權風險人口'!S410/VLOOKUP($B$2:$B$457,'各區加權風險人口'!$C$2:$T$13,16,0)*5.5)</f>
        <v>0.4952740159</v>
      </c>
      <c r="S410" s="5">
        <f>if(VLOOKUP($B$2:$B$457,'各區加權風險人口'!$C$2:$T$13,17,0)=0,0,VLOOKUP($B$2:$B$457,'依個案研判日_台北市'!$C$2:$T$13,17,0)*'各里加權風險人口'!T410/VLOOKUP($B$2:$B$457,'各區加權風險人口'!$C$2:$T$13,17,0)*5.5)</f>
        <v>0.4952740159</v>
      </c>
      <c r="T410" s="5">
        <f>if(VLOOKUP($B$2:$B$457,'各區加權風險人口'!$C$2:$T$13,18,0)=0,0,VLOOKUP($B$2:$B$457,'依個案研判日_台北市'!$C$2:$T$13,18,0)*'各里加權風險人口'!U410/VLOOKUP($B$2:$B$457,'各區加權風險人口'!$C$2:$T$13,18,0)*5.5)</f>
        <v>0.5503044621</v>
      </c>
    </row>
    <row r="411">
      <c r="A411" s="3">
        <v>6.3000110047E10</v>
      </c>
      <c r="B411" s="4" t="s">
        <v>376</v>
      </c>
      <c r="C411" s="4" t="s">
        <v>422</v>
      </c>
      <c r="D411" s="5">
        <f>if(VLOOKUP($B$2:$B$457,'各區加權風險人口'!$C$2:$T$13,2,0)=0,0,VLOOKUP($B$2:$B$457,'依個案研判日_台北市'!$C$2:$T$13,2,0)*'各里加權風險人口'!E411/VLOOKUP($B$2:$B$457,'各區加權風險人口'!$C$2:$T$13,2,0)*5.5)</f>
        <v>0</v>
      </c>
      <c r="E411" s="5">
        <f>if(VLOOKUP($B$2:$B$457,'各區加權風險人口'!$C$2:$T$13,3,0)=0,0,VLOOKUP($B$2:$B$457,'依個案研判日_台北市'!$C$2:$T$13,3,0)*'各里加權風險人口'!F411/VLOOKUP($B$2:$B$457,'各區加權風險人口'!$C$2:$T$13,3,0)*5.5)</f>
        <v>0</v>
      </c>
      <c r="F411" s="5">
        <f>if(VLOOKUP($B$2:$B$457,'各區加權風險人口'!$C$2:$T$13,4,0)=0,0,VLOOKUP($B$2:$B$457,'依個案研判日_台北市'!$C$2:$T$13,4,0)*'各里加權風險人口'!G411/VLOOKUP($B$2:$B$457,'各區加權風險人口'!$C$2:$T$13,4,0)*5.5)</f>
        <v>0.04408996284</v>
      </c>
      <c r="G411" s="5">
        <f>if(VLOOKUP($B$2:$B$457,'各區加權風險人口'!$C$2:$T$13,5,0)=0,0,VLOOKUP($B$2:$B$457,'依個案研判日_台北市'!$C$2:$T$13,5,0)*'各里加權風險人口'!H411/VLOOKUP($B$2:$B$457,'各區加權風險人口'!$C$2:$T$13,5,0)*5.5)</f>
        <v>0</v>
      </c>
      <c r="H411" s="5">
        <f>if(VLOOKUP($B$2:$B$457,'各區加權風險人口'!$C$2:$T$13,6,0)=0,0,VLOOKUP($B$2:$B$457,'依個案研判日_台北市'!$C$2:$T$13,6,0)*'各里加權風險人口'!I411/VLOOKUP($B$2:$B$457,'各區加權風險人口'!$C$2:$T$13,6,0)*5.5)</f>
        <v>0.02204498142</v>
      </c>
      <c r="I411" s="5">
        <f>if(VLOOKUP($B$2:$B$457,'各區加權風險人口'!$C$2:$T$13,7,0)=0,0,VLOOKUP($B$2:$B$457,'依個案研判日_台北市'!$C$2:$T$13,7,0)*'各里加權風險人口'!J411/VLOOKUP($B$2:$B$457,'各區加權風險人口'!$C$2:$T$13,7,0)*5.5)</f>
        <v>0.2204498142</v>
      </c>
      <c r="J411" s="5">
        <f>if(VLOOKUP($B$2:$B$457,'各區加權風險人口'!$C$2:$T$13,8,0)=0,0,VLOOKUP($B$2:$B$457,'依個案研判日_台北市'!$C$2:$T$13,8,0)*'各里加權風險人口'!K411/VLOOKUP($B$2:$B$457,'各區加權風險人口'!$C$2:$T$13,8,0)*5.5)</f>
        <v>0.04408996284</v>
      </c>
      <c r="K411" s="5">
        <f>if(VLOOKUP($B$2:$B$457,'各區加權風險人口'!$C$2:$T$13,9,0)=0,0,VLOOKUP($B$2:$B$457,'依個案研判日_台北市'!$C$2:$T$13,9,0)*'各里加權風險人口'!L411/VLOOKUP($B$2:$B$457,'各區加權風險人口'!$C$2:$T$13,9,0)*5.5)</f>
        <v>0.1322698885</v>
      </c>
      <c r="L411" s="5">
        <f>if(VLOOKUP($B$2:$B$457,'各區加權風險人口'!$C$2:$T$13,10,0)=0,0,VLOOKUP($B$2:$B$457,'依個案研判日_台北市'!$C$2:$T$13,10,0)*'各里加權風險人口'!M411/VLOOKUP($B$2:$B$457,'各區加權風險人口'!$C$2:$T$13,10,0)*5.5)</f>
        <v>0.2865847585</v>
      </c>
      <c r="M411" s="5">
        <f>if(VLOOKUP($B$2:$B$457,'各區加權風險人口'!$C$2:$T$13,11,0)=0,0,VLOOKUP($B$2:$B$457,'依個案研判日_台北市'!$C$2:$T$13,11,0)*'各里加權風險人口'!N411/VLOOKUP($B$2:$B$457,'各區加權風險人口'!$C$2:$T$13,11,0)*5.5)</f>
        <v>0.08817992568</v>
      </c>
      <c r="N411" s="5">
        <f>if(VLOOKUP($B$2:$B$457,'各區加權風險人口'!$C$2:$T$13,12,0)=0,0,VLOOKUP($B$2:$B$457,'依個案研判日_台北市'!$C$2:$T$13,12,0)*'各里加權風險人口'!O411/VLOOKUP($B$2:$B$457,'各區加權風險人口'!$C$2:$T$13,12,0)*5.5)</f>
        <v>0.3527197027</v>
      </c>
      <c r="O411" s="5">
        <f>if(VLOOKUP($B$2:$B$457,'各區加權風險人口'!$C$2:$T$13,13,0)=0,0,VLOOKUP($B$2:$B$457,'依個案研判日_台北市'!$C$2:$T$13,13,0)*'各里加權風險人口'!P411/VLOOKUP($B$2:$B$457,'各區加權風險人口'!$C$2:$T$13,13,0)*5.5)</f>
        <v>0.1322698885</v>
      </c>
      <c r="P411" s="5">
        <f>if(VLOOKUP($B$2:$B$457,'各區加權風險人口'!$C$2:$T$13,14,0)=0,0,VLOOKUP($B$2:$B$457,'依個案研判日_台北市'!$C$2:$T$13,14,0)*'各里加權風險人口'!Q411/VLOOKUP($B$2:$B$457,'各區加權風險人口'!$C$2:$T$13,14,0)*5.5)</f>
        <v>0.5511245355</v>
      </c>
      <c r="Q411" s="5">
        <f>if(VLOOKUP($B$2:$B$457,'各區加權風險人口'!$C$2:$T$13,15,0)=0,0,VLOOKUP($B$2:$B$457,'依個案研判日_台北市'!$C$2:$T$13,15,0)*'各里加權風險人口'!R411/VLOOKUP($B$2:$B$457,'各區加權風險人口'!$C$2:$T$13,15,0)*5.5)</f>
        <v>0.1984048328</v>
      </c>
      <c r="R411" s="5">
        <f>if(VLOOKUP($B$2:$B$457,'各區加權風險人口'!$C$2:$T$13,16,0)=0,0,VLOOKUP($B$2:$B$457,'依個案研判日_台北市'!$C$2:$T$13,16,0)*'各里加權風險人口'!S411/VLOOKUP($B$2:$B$457,'各區加權風險人口'!$C$2:$T$13,16,0)*5.5)</f>
        <v>0.1984048328</v>
      </c>
      <c r="S411" s="5">
        <f>if(VLOOKUP($B$2:$B$457,'各區加權風險人口'!$C$2:$T$13,17,0)=0,0,VLOOKUP($B$2:$B$457,'依個案研判日_台北市'!$C$2:$T$13,17,0)*'各里加權風險人口'!T411/VLOOKUP($B$2:$B$457,'各區加權風險人口'!$C$2:$T$13,17,0)*5.5)</f>
        <v>0.1984048328</v>
      </c>
      <c r="T411" s="5">
        <f>if(VLOOKUP($B$2:$B$457,'各區加權風險人口'!$C$2:$T$13,18,0)=0,0,VLOOKUP($B$2:$B$457,'依個案研判日_台北市'!$C$2:$T$13,18,0)*'各里加權風險人口'!U411/VLOOKUP($B$2:$B$457,'各區加權風險人口'!$C$2:$T$13,18,0)*5.5)</f>
        <v>0.2204498142</v>
      </c>
    </row>
    <row r="412">
      <c r="A412" s="3">
        <v>6.3000110048E10</v>
      </c>
      <c r="B412" s="4" t="s">
        <v>376</v>
      </c>
      <c r="C412" s="4" t="s">
        <v>423</v>
      </c>
      <c r="D412" s="5">
        <f>if(VLOOKUP($B$2:$B$457,'各區加權風險人口'!$C$2:$T$13,2,0)=0,0,VLOOKUP($B$2:$B$457,'依個案研判日_台北市'!$C$2:$T$13,2,0)*'各里加權風險人口'!E412/VLOOKUP($B$2:$B$457,'各區加權風險人口'!$C$2:$T$13,2,0)*5.5)</f>
        <v>0</v>
      </c>
      <c r="E412" s="5">
        <f>if(VLOOKUP($B$2:$B$457,'各區加權風險人口'!$C$2:$T$13,3,0)=0,0,VLOOKUP($B$2:$B$457,'依個案研判日_台北市'!$C$2:$T$13,3,0)*'各里加權風險人口'!F412/VLOOKUP($B$2:$B$457,'各區加權風險人口'!$C$2:$T$13,3,0)*5.5)</f>
        <v>0</v>
      </c>
      <c r="F412" s="5">
        <f>if(VLOOKUP($B$2:$B$457,'各區加權風險人口'!$C$2:$T$13,4,0)=0,0,VLOOKUP($B$2:$B$457,'依個案研判日_台北市'!$C$2:$T$13,4,0)*'各里加權風險人口'!G412/VLOOKUP($B$2:$B$457,'各區加權風險人口'!$C$2:$T$13,4,0)*5.5)</f>
        <v>0.04957393498</v>
      </c>
      <c r="G412" s="5">
        <f>if(VLOOKUP($B$2:$B$457,'各區加權風險人口'!$C$2:$T$13,5,0)=0,0,VLOOKUP($B$2:$B$457,'依個案研判日_台北市'!$C$2:$T$13,5,0)*'各里加權風險人口'!H412/VLOOKUP($B$2:$B$457,'各區加權風險人口'!$C$2:$T$13,5,0)*5.5)</f>
        <v>0</v>
      </c>
      <c r="H412" s="5">
        <f>if(VLOOKUP($B$2:$B$457,'各區加權風險人口'!$C$2:$T$13,6,0)=0,0,VLOOKUP($B$2:$B$457,'依個案研判日_台北市'!$C$2:$T$13,6,0)*'各里加權風險人口'!I412/VLOOKUP($B$2:$B$457,'各區加權風險人口'!$C$2:$T$13,6,0)*5.5)</f>
        <v>0.02478696749</v>
      </c>
      <c r="I412" s="5">
        <f>if(VLOOKUP($B$2:$B$457,'各區加權風險人口'!$C$2:$T$13,7,0)=0,0,VLOOKUP($B$2:$B$457,'依個案研判日_台北市'!$C$2:$T$13,7,0)*'各里加權風險人口'!J412/VLOOKUP($B$2:$B$457,'各區加權風險人口'!$C$2:$T$13,7,0)*5.5)</f>
        <v>0.2478696749</v>
      </c>
      <c r="J412" s="5">
        <f>if(VLOOKUP($B$2:$B$457,'各區加權風險人口'!$C$2:$T$13,8,0)=0,0,VLOOKUP($B$2:$B$457,'依個案研判日_台北市'!$C$2:$T$13,8,0)*'各里加權風險人口'!K412/VLOOKUP($B$2:$B$457,'各區加權風險人口'!$C$2:$T$13,8,0)*5.5)</f>
        <v>0.04957393498</v>
      </c>
      <c r="K412" s="5">
        <f>if(VLOOKUP($B$2:$B$457,'各區加權風險人口'!$C$2:$T$13,9,0)=0,0,VLOOKUP($B$2:$B$457,'依個案研判日_台北市'!$C$2:$T$13,9,0)*'各里加權風險人口'!L412/VLOOKUP($B$2:$B$457,'各區加權風險人口'!$C$2:$T$13,9,0)*5.5)</f>
        <v>0.1487218049</v>
      </c>
      <c r="L412" s="5">
        <f>if(VLOOKUP($B$2:$B$457,'各區加權風險人口'!$C$2:$T$13,10,0)=0,0,VLOOKUP($B$2:$B$457,'依個案研判日_台北市'!$C$2:$T$13,10,0)*'各里加權風險人口'!M412/VLOOKUP($B$2:$B$457,'各區加權風險人口'!$C$2:$T$13,10,0)*5.5)</f>
        <v>0.3222305774</v>
      </c>
      <c r="M412" s="5">
        <f>if(VLOOKUP($B$2:$B$457,'各區加權風險人口'!$C$2:$T$13,11,0)=0,0,VLOOKUP($B$2:$B$457,'依個案研判日_台北市'!$C$2:$T$13,11,0)*'各里加權風險人口'!N412/VLOOKUP($B$2:$B$457,'各區加權風險人口'!$C$2:$T$13,11,0)*5.5)</f>
        <v>0.09914786996</v>
      </c>
      <c r="N412" s="5">
        <f>if(VLOOKUP($B$2:$B$457,'各區加權風險人口'!$C$2:$T$13,12,0)=0,0,VLOOKUP($B$2:$B$457,'依個案研判日_台北市'!$C$2:$T$13,12,0)*'各里加權風險人口'!O412/VLOOKUP($B$2:$B$457,'各區加權風險人口'!$C$2:$T$13,12,0)*5.5)</f>
        <v>0.3965914799</v>
      </c>
      <c r="O412" s="5">
        <f>if(VLOOKUP($B$2:$B$457,'各區加權風險人口'!$C$2:$T$13,13,0)=0,0,VLOOKUP($B$2:$B$457,'依個案研判日_台北市'!$C$2:$T$13,13,0)*'各里加權風險人口'!P412/VLOOKUP($B$2:$B$457,'各區加權風險人口'!$C$2:$T$13,13,0)*5.5)</f>
        <v>0.1487218049</v>
      </c>
      <c r="P412" s="5">
        <f>if(VLOOKUP($B$2:$B$457,'各區加權風險人口'!$C$2:$T$13,14,0)=0,0,VLOOKUP($B$2:$B$457,'依個案研判日_台北市'!$C$2:$T$13,14,0)*'各里加權風險人口'!Q412/VLOOKUP($B$2:$B$457,'各區加權風險人口'!$C$2:$T$13,14,0)*5.5)</f>
        <v>0.6196741873</v>
      </c>
      <c r="Q412" s="5">
        <f>if(VLOOKUP($B$2:$B$457,'各區加權風險人口'!$C$2:$T$13,15,0)=0,0,VLOOKUP($B$2:$B$457,'依個案研判日_台北市'!$C$2:$T$13,15,0)*'各里加權風險人口'!R412/VLOOKUP($B$2:$B$457,'各區加權風險人口'!$C$2:$T$13,15,0)*5.5)</f>
        <v>0.2230827074</v>
      </c>
      <c r="R412" s="5">
        <f>if(VLOOKUP($B$2:$B$457,'各區加權風險人口'!$C$2:$T$13,16,0)=0,0,VLOOKUP($B$2:$B$457,'依個案研判日_台北市'!$C$2:$T$13,16,0)*'各里加權風險人口'!S412/VLOOKUP($B$2:$B$457,'各區加權風險人口'!$C$2:$T$13,16,0)*5.5)</f>
        <v>0.2230827074</v>
      </c>
      <c r="S412" s="5">
        <f>if(VLOOKUP($B$2:$B$457,'各區加權風險人口'!$C$2:$T$13,17,0)=0,0,VLOOKUP($B$2:$B$457,'依個案研判日_台北市'!$C$2:$T$13,17,0)*'各里加權風險人口'!T412/VLOOKUP($B$2:$B$457,'各區加權風險人口'!$C$2:$T$13,17,0)*5.5)</f>
        <v>0.2230827074</v>
      </c>
      <c r="T412" s="5">
        <f>if(VLOOKUP($B$2:$B$457,'各區加權風險人口'!$C$2:$T$13,18,0)=0,0,VLOOKUP($B$2:$B$457,'依個案研判日_台北市'!$C$2:$T$13,18,0)*'各里加權風險人口'!U412/VLOOKUP($B$2:$B$457,'各區加權風險人口'!$C$2:$T$13,18,0)*5.5)</f>
        <v>0.2478696749</v>
      </c>
    </row>
    <row r="413">
      <c r="A413" s="3">
        <v>6.3000110049E10</v>
      </c>
      <c r="B413" s="4" t="s">
        <v>376</v>
      </c>
      <c r="C413" s="4" t="s">
        <v>424</v>
      </c>
      <c r="D413" s="5">
        <f>if(VLOOKUP($B$2:$B$457,'各區加權風險人口'!$C$2:$T$13,2,0)=0,0,VLOOKUP($B$2:$B$457,'依個案研判日_台北市'!$C$2:$T$13,2,0)*'各里加權風險人口'!E413/VLOOKUP($B$2:$B$457,'各區加權風險人口'!$C$2:$T$13,2,0)*5.5)</f>
        <v>0</v>
      </c>
      <c r="E413" s="5">
        <f>if(VLOOKUP($B$2:$B$457,'各區加權風險人口'!$C$2:$T$13,3,0)=0,0,VLOOKUP($B$2:$B$457,'依個案研判日_台北市'!$C$2:$T$13,3,0)*'各里加權風險人口'!F413/VLOOKUP($B$2:$B$457,'各區加權風險人口'!$C$2:$T$13,3,0)*5.5)</f>
        <v>0</v>
      </c>
      <c r="F413" s="5">
        <f>if(VLOOKUP($B$2:$B$457,'各區加權風險人口'!$C$2:$T$13,4,0)=0,0,VLOOKUP($B$2:$B$457,'依個案研判日_台北市'!$C$2:$T$13,4,0)*'各里加權風險人口'!G413/VLOOKUP($B$2:$B$457,'各區加權風險人口'!$C$2:$T$13,4,0)*5.5)</f>
        <v>0.04658750069</v>
      </c>
      <c r="G413" s="5">
        <f>if(VLOOKUP($B$2:$B$457,'各區加權風險人口'!$C$2:$T$13,5,0)=0,0,VLOOKUP($B$2:$B$457,'依個案研判日_台北市'!$C$2:$T$13,5,0)*'各里加權風險人口'!H413/VLOOKUP($B$2:$B$457,'各區加權風險人口'!$C$2:$T$13,5,0)*5.5)</f>
        <v>0</v>
      </c>
      <c r="H413" s="5">
        <f>if(VLOOKUP($B$2:$B$457,'各區加權風險人口'!$C$2:$T$13,6,0)=0,0,VLOOKUP($B$2:$B$457,'依個案研判日_台北市'!$C$2:$T$13,6,0)*'各里加權風險人口'!I413/VLOOKUP($B$2:$B$457,'各區加權風險人口'!$C$2:$T$13,6,0)*5.5)</f>
        <v>0.02329375034</v>
      </c>
      <c r="I413" s="5">
        <f>if(VLOOKUP($B$2:$B$457,'各區加權風險人口'!$C$2:$T$13,7,0)=0,0,VLOOKUP($B$2:$B$457,'依個案研判日_台北市'!$C$2:$T$13,7,0)*'各里加權風險人口'!J413/VLOOKUP($B$2:$B$457,'各區加權風險人口'!$C$2:$T$13,7,0)*5.5)</f>
        <v>0.2329375034</v>
      </c>
      <c r="J413" s="5">
        <f>if(VLOOKUP($B$2:$B$457,'各區加權風險人口'!$C$2:$T$13,8,0)=0,0,VLOOKUP($B$2:$B$457,'依個案研判日_台北市'!$C$2:$T$13,8,0)*'各里加權風險人口'!K413/VLOOKUP($B$2:$B$457,'各區加權風險人口'!$C$2:$T$13,8,0)*5.5)</f>
        <v>0.04658750069</v>
      </c>
      <c r="K413" s="5">
        <f>if(VLOOKUP($B$2:$B$457,'各區加權風險人口'!$C$2:$T$13,9,0)=0,0,VLOOKUP($B$2:$B$457,'依個案研判日_台北市'!$C$2:$T$13,9,0)*'各里加權風險人口'!L413/VLOOKUP($B$2:$B$457,'各區加權風險人口'!$C$2:$T$13,9,0)*5.5)</f>
        <v>0.1397625021</v>
      </c>
      <c r="L413" s="5">
        <f>if(VLOOKUP($B$2:$B$457,'各區加權風險人口'!$C$2:$T$13,10,0)=0,0,VLOOKUP($B$2:$B$457,'依個案研判日_台北市'!$C$2:$T$13,10,0)*'各里加權風險人口'!M413/VLOOKUP($B$2:$B$457,'各區加權風險人口'!$C$2:$T$13,10,0)*5.5)</f>
        <v>0.3028187545</v>
      </c>
      <c r="M413" s="5">
        <f>if(VLOOKUP($B$2:$B$457,'各區加權風險人口'!$C$2:$T$13,11,0)=0,0,VLOOKUP($B$2:$B$457,'依個案研判日_台北市'!$C$2:$T$13,11,0)*'各里加權風險人口'!N413/VLOOKUP($B$2:$B$457,'各區加權風險人口'!$C$2:$T$13,11,0)*5.5)</f>
        <v>0.09317500138</v>
      </c>
      <c r="N413" s="5">
        <f>if(VLOOKUP($B$2:$B$457,'各區加權風險人口'!$C$2:$T$13,12,0)=0,0,VLOOKUP($B$2:$B$457,'依個案研判日_台北市'!$C$2:$T$13,12,0)*'各里加權風險人口'!O413/VLOOKUP($B$2:$B$457,'各區加權風險人口'!$C$2:$T$13,12,0)*5.5)</f>
        <v>0.3727000055</v>
      </c>
      <c r="O413" s="5">
        <f>if(VLOOKUP($B$2:$B$457,'各區加權風險人口'!$C$2:$T$13,13,0)=0,0,VLOOKUP($B$2:$B$457,'依個案研判日_台北市'!$C$2:$T$13,13,0)*'各里加權風險人口'!P413/VLOOKUP($B$2:$B$457,'各區加權風險人口'!$C$2:$T$13,13,0)*5.5)</f>
        <v>0.1397625021</v>
      </c>
      <c r="P413" s="5">
        <f>if(VLOOKUP($B$2:$B$457,'各區加權風險人口'!$C$2:$T$13,14,0)=0,0,VLOOKUP($B$2:$B$457,'依個案研判日_台北市'!$C$2:$T$13,14,0)*'各里加權風險人口'!Q413/VLOOKUP($B$2:$B$457,'各區加權風險人口'!$C$2:$T$13,14,0)*5.5)</f>
        <v>0.5823437586</v>
      </c>
      <c r="Q413" s="5">
        <f>if(VLOOKUP($B$2:$B$457,'各區加權風險人口'!$C$2:$T$13,15,0)=0,0,VLOOKUP($B$2:$B$457,'依個案研判日_台北市'!$C$2:$T$13,15,0)*'各里加權風險人口'!R413/VLOOKUP($B$2:$B$457,'各區加權風險人口'!$C$2:$T$13,15,0)*5.5)</f>
        <v>0.2096437531</v>
      </c>
      <c r="R413" s="5">
        <f>if(VLOOKUP($B$2:$B$457,'各區加權風險人口'!$C$2:$T$13,16,0)=0,0,VLOOKUP($B$2:$B$457,'依個案研判日_台北市'!$C$2:$T$13,16,0)*'各里加權風險人口'!S413/VLOOKUP($B$2:$B$457,'各區加權風險人口'!$C$2:$T$13,16,0)*5.5)</f>
        <v>0.2096437531</v>
      </c>
      <c r="S413" s="5">
        <f>if(VLOOKUP($B$2:$B$457,'各區加權風險人口'!$C$2:$T$13,17,0)=0,0,VLOOKUP($B$2:$B$457,'依個案研判日_台北市'!$C$2:$T$13,17,0)*'各里加權風險人口'!T413/VLOOKUP($B$2:$B$457,'各區加權風險人口'!$C$2:$T$13,17,0)*5.5)</f>
        <v>0.2096437531</v>
      </c>
      <c r="T413" s="5">
        <f>if(VLOOKUP($B$2:$B$457,'各區加權風險人口'!$C$2:$T$13,18,0)=0,0,VLOOKUP($B$2:$B$457,'依個案研判日_台北市'!$C$2:$T$13,18,0)*'各里加權風險人口'!U413/VLOOKUP($B$2:$B$457,'各區加權風險人口'!$C$2:$T$13,18,0)*5.5)</f>
        <v>0.2329375034</v>
      </c>
    </row>
    <row r="414">
      <c r="A414" s="3">
        <v>6.300011005E10</v>
      </c>
      <c r="B414" s="4" t="s">
        <v>376</v>
      </c>
      <c r="C414" s="4" t="s">
        <v>425</v>
      </c>
      <c r="D414" s="5">
        <f>if(VLOOKUP($B$2:$B$457,'各區加權風險人口'!$C$2:$T$13,2,0)=0,0,VLOOKUP($B$2:$B$457,'依個案研判日_台北市'!$C$2:$T$13,2,0)*'各里加權風險人口'!E414/VLOOKUP($B$2:$B$457,'各區加權風險人口'!$C$2:$T$13,2,0)*5.5)</f>
        <v>0</v>
      </c>
      <c r="E414" s="5">
        <f>if(VLOOKUP($B$2:$B$457,'各區加權風險人口'!$C$2:$T$13,3,0)=0,0,VLOOKUP($B$2:$B$457,'依個案研判日_台北市'!$C$2:$T$13,3,0)*'各里加權風險人口'!F414/VLOOKUP($B$2:$B$457,'各區加權風險人口'!$C$2:$T$13,3,0)*5.5)</f>
        <v>0</v>
      </c>
      <c r="F414" s="5">
        <f>if(VLOOKUP($B$2:$B$457,'各區加權風險人口'!$C$2:$T$13,4,0)=0,0,VLOOKUP($B$2:$B$457,'依個案研判日_台北市'!$C$2:$T$13,4,0)*'各里加權風險人口'!G414/VLOOKUP($B$2:$B$457,'各區加權風險人口'!$C$2:$T$13,4,0)*5.5)</f>
        <v>0.09121613023</v>
      </c>
      <c r="G414" s="5">
        <f>if(VLOOKUP($B$2:$B$457,'各區加權風險人口'!$C$2:$T$13,5,0)=0,0,VLOOKUP($B$2:$B$457,'依個案研判日_台北市'!$C$2:$T$13,5,0)*'各里加權風險人口'!H414/VLOOKUP($B$2:$B$457,'各區加權風險人口'!$C$2:$T$13,5,0)*5.5)</f>
        <v>0</v>
      </c>
      <c r="H414" s="5">
        <f>if(VLOOKUP($B$2:$B$457,'各區加權風險人口'!$C$2:$T$13,6,0)=0,0,VLOOKUP($B$2:$B$457,'依個案研判日_台北市'!$C$2:$T$13,6,0)*'各里加權風險人口'!I414/VLOOKUP($B$2:$B$457,'各區加權風險人口'!$C$2:$T$13,6,0)*5.5)</f>
        <v>0.04560806511</v>
      </c>
      <c r="I414" s="5">
        <f>if(VLOOKUP($B$2:$B$457,'各區加權風險人口'!$C$2:$T$13,7,0)=0,0,VLOOKUP($B$2:$B$457,'依個案研判日_台北市'!$C$2:$T$13,7,0)*'各里加權風險人口'!J414/VLOOKUP($B$2:$B$457,'各區加權風險人口'!$C$2:$T$13,7,0)*5.5)</f>
        <v>0.4560806511</v>
      </c>
      <c r="J414" s="5">
        <f>if(VLOOKUP($B$2:$B$457,'各區加權風險人口'!$C$2:$T$13,8,0)=0,0,VLOOKUP($B$2:$B$457,'依個案研判日_台北市'!$C$2:$T$13,8,0)*'各里加權風險人口'!K414/VLOOKUP($B$2:$B$457,'各區加權風險人口'!$C$2:$T$13,8,0)*5.5)</f>
        <v>0.09121613023</v>
      </c>
      <c r="K414" s="5">
        <f>if(VLOOKUP($B$2:$B$457,'各區加權風險人口'!$C$2:$T$13,9,0)=0,0,VLOOKUP($B$2:$B$457,'依個案研判日_台北市'!$C$2:$T$13,9,0)*'各里加權風險人口'!L414/VLOOKUP($B$2:$B$457,'各區加權風險人口'!$C$2:$T$13,9,0)*5.5)</f>
        <v>0.2736483907</v>
      </c>
      <c r="L414" s="5">
        <f>if(VLOOKUP($B$2:$B$457,'各區加權風險人口'!$C$2:$T$13,10,0)=0,0,VLOOKUP($B$2:$B$457,'依個案研判日_台北市'!$C$2:$T$13,10,0)*'各里加權風險人口'!M414/VLOOKUP($B$2:$B$457,'各區加權風險人口'!$C$2:$T$13,10,0)*5.5)</f>
        <v>0.5929048465</v>
      </c>
      <c r="M414" s="5">
        <f>if(VLOOKUP($B$2:$B$457,'各區加權風險人口'!$C$2:$T$13,11,0)=0,0,VLOOKUP($B$2:$B$457,'依個案研判日_台北市'!$C$2:$T$13,11,0)*'各里加權風險人口'!N414/VLOOKUP($B$2:$B$457,'各區加權風險人口'!$C$2:$T$13,11,0)*5.5)</f>
        <v>0.1824322605</v>
      </c>
      <c r="N414" s="5">
        <f>if(VLOOKUP($B$2:$B$457,'各區加權風險人口'!$C$2:$T$13,12,0)=0,0,VLOOKUP($B$2:$B$457,'依個案研判日_台北市'!$C$2:$T$13,12,0)*'各里加權風險人口'!O414/VLOOKUP($B$2:$B$457,'各區加權風險人口'!$C$2:$T$13,12,0)*5.5)</f>
        <v>0.7297290418</v>
      </c>
      <c r="O414" s="5">
        <f>if(VLOOKUP($B$2:$B$457,'各區加權風險人口'!$C$2:$T$13,13,0)=0,0,VLOOKUP($B$2:$B$457,'依個案研判日_台北市'!$C$2:$T$13,13,0)*'各里加權風險人口'!P414/VLOOKUP($B$2:$B$457,'各區加權風險人口'!$C$2:$T$13,13,0)*5.5)</f>
        <v>0.2736483907</v>
      </c>
      <c r="P414" s="5">
        <f>if(VLOOKUP($B$2:$B$457,'各區加權風險人口'!$C$2:$T$13,14,0)=0,0,VLOOKUP($B$2:$B$457,'依個案研判日_台北市'!$C$2:$T$13,14,0)*'各里加權風險人口'!Q414/VLOOKUP($B$2:$B$457,'各區加權風險人口'!$C$2:$T$13,14,0)*5.5)</f>
        <v>1.140201628</v>
      </c>
      <c r="Q414" s="5">
        <f>if(VLOOKUP($B$2:$B$457,'各區加權風險人口'!$C$2:$T$13,15,0)=0,0,VLOOKUP($B$2:$B$457,'依個案研判日_台北市'!$C$2:$T$13,15,0)*'各里加權風險人口'!R414/VLOOKUP($B$2:$B$457,'各區加權風險人口'!$C$2:$T$13,15,0)*5.5)</f>
        <v>0.410472586</v>
      </c>
      <c r="R414" s="5">
        <f>if(VLOOKUP($B$2:$B$457,'各區加權風險人口'!$C$2:$T$13,16,0)=0,0,VLOOKUP($B$2:$B$457,'依個案研判日_台北市'!$C$2:$T$13,16,0)*'各里加權風險人口'!S414/VLOOKUP($B$2:$B$457,'各區加權風險人口'!$C$2:$T$13,16,0)*5.5)</f>
        <v>0.410472586</v>
      </c>
      <c r="S414" s="5">
        <f>if(VLOOKUP($B$2:$B$457,'各區加權風險人口'!$C$2:$T$13,17,0)=0,0,VLOOKUP($B$2:$B$457,'依個案研判日_台北市'!$C$2:$T$13,17,0)*'各里加權風險人口'!T414/VLOOKUP($B$2:$B$457,'各區加權風險人口'!$C$2:$T$13,17,0)*5.5)</f>
        <v>0.410472586</v>
      </c>
      <c r="T414" s="5">
        <f>if(VLOOKUP($B$2:$B$457,'各區加權風險人口'!$C$2:$T$13,18,0)=0,0,VLOOKUP($B$2:$B$457,'依個案研判日_台北市'!$C$2:$T$13,18,0)*'各里加權風險人口'!U414/VLOOKUP($B$2:$B$457,'各區加權風險人口'!$C$2:$T$13,18,0)*5.5)</f>
        <v>0.4560806511</v>
      </c>
    </row>
    <row r="415">
      <c r="A415" s="3">
        <v>6.3000110051E10</v>
      </c>
      <c r="B415" s="4" t="s">
        <v>376</v>
      </c>
      <c r="C415" s="4" t="s">
        <v>426</v>
      </c>
      <c r="D415" s="5">
        <f>if(VLOOKUP($B$2:$B$457,'各區加權風險人口'!$C$2:$T$13,2,0)=0,0,VLOOKUP($B$2:$B$457,'依個案研判日_台北市'!$C$2:$T$13,2,0)*'各里加權風險人口'!E415/VLOOKUP($B$2:$B$457,'各區加權風險人口'!$C$2:$T$13,2,0)*5.5)</f>
        <v>0</v>
      </c>
      <c r="E415" s="5">
        <f>if(VLOOKUP($B$2:$B$457,'各區加權風險人口'!$C$2:$T$13,3,0)=0,0,VLOOKUP($B$2:$B$457,'依個案研判日_台北市'!$C$2:$T$13,3,0)*'各里加權風險人口'!F415/VLOOKUP($B$2:$B$457,'各區加權風險人口'!$C$2:$T$13,3,0)*5.5)</f>
        <v>0</v>
      </c>
      <c r="F415" s="5">
        <f>if(VLOOKUP($B$2:$B$457,'各區加權風險人口'!$C$2:$T$13,4,0)=0,0,VLOOKUP($B$2:$B$457,'依個案研判日_台北市'!$C$2:$T$13,4,0)*'各里加權風險人口'!G415/VLOOKUP($B$2:$B$457,'各區加權風險人口'!$C$2:$T$13,4,0)*5.5)</f>
        <v>0.10975264</v>
      </c>
      <c r="G415" s="5">
        <f>if(VLOOKUP($B$2:$B$457,'各區加權風險人口'!$C$2:$T$13,5,0)=0,0,VLOOKUP($B$2:$B$457,'依個案研判日_台北市'!$C$2:$T$13,5,0)*'各里加權風險人口'!H415/VLOOKUP($B$2:$B$457,'各區加權風險人口'!$C$2:$T$13,5,0)*5.5)</f>
        <v>0</v>
      </c>
      <c r="H415" s="5">
        <f>if(VLOOKUP($B$2:$B$457,'各區加權風險人口'!$C$2:$T$13,6,0)=0,0,VLOOKUP($B$2:$B$457,'依個案研判日_台北市'!$C$2:$T$13,6,0)*'各里加權風險人口'!I415/VLOOKUP($B$2:$B$457,'各區加權風險人口'!$C$2:$T$13,6,0)*5.5)</f>
        <v>0.05487632002</v>
      </c>
      <c r="I415" s="5">
        <f>if(VLOOKUP($B$2:$B$457,'各區加權風險人口'!$C$2:$T$13,7,0)=0,0,VLOOKUP($B$2:$B$457,'依個案研判日_台北市'!$C$2:$T$13,7,0)*'各里加權風險人口'!J415/VLOOKUP($B$2:$B$457,'各區加權風險人口'!$C$2:$T$13,7,0)*5.5)</f>
        <v>0.5487632002</v>
      </c>
      <c r="J415" s="5">
        <f>if(VLOOKUP($B$2:$B$457,'各區加權風險人口'!$C$2:$T$13,8,0)=0,0,VLOOKUP($B$2:$B$457,'依個案研判日_台北市'!$C$2:$T$13,8,0)*'各里加權風險人口'!K415/VLOOKUP($B$2:$B$457,'各區加權風險人口'!$C$2:$T$13,8,0)*5.5)</f>
        <v>0.10975264</v>
      </c>
      <c r="K415" s="5">
        <f>if(VLOOKUP($B$2:$B$457,'各區加權風險人口'!$C$2:$T$13,9,0)=0,0,VLOOKUP($B$2:$B$457,'依個案研判日_台北市'!$C$2:$T$13,9,0)*'各里加權風險人口'!L415/VLOOKUP($B$2:$B$457,'各區加權風險人口'!$C$2:$T$13,9,0)*5.5)</f>
        <v>0.3292579201</v>
      </c>
      <c r="L415" s="5">
        <f>if(VLOOKUP($B$2:$B$457,'各區加權風險人口'!$C$2:$T$13,10,0)=0,0,VLOOKUP($B$2:$B$457,'依個案研判日_台北市'!$C$2:$T$13,10,0)*'各里加權風險人口'!M415/VLOOKUP($B$2:$B$457,'各區加權風險人口'!$C$2:$T$13,10,0)*5.5)</f>
        <v>0.7133921603</v>
      </c>
      <c r="M415" s="5">
        <f>if(VLOOKUP($B$2:$B$457,'各區加權風險人口'!$C$2:$T$13,11,0)=0,0,VLOOKUP($B$2:$B$457,'依個案研判日_台北市'!$C$2:$T$13,11,0)*'各里加權風險人口'!N415/VLOOKUP($B$2:$B$457,'各區加權風險人口'!$C$2:$T$13,11,0)*5.5)</f>
        <v>0.2195052801</v>
      </c>
      <c r="N415" s="5">
        <f>if(VLOOKUP($B$2:$B$457,'各區加權風險人口'!$C$2:$T$13,12,0)=0,0,VLOOKUP($B$2:$B$457,'依個案研判日_台北市'!$C$2:$T$13,12,0)*'各里加權風險人口'!O415/VLOOKUP($B$2:$B$457,'各區加權風險人口'!$C$2:$T$13,12,0)*5.5)</f>
        <v>0.8780211203</v>
      </c>
      <c r="O415" s="5">
        <f>if(VLOOKUP($B$2:$B$457,'各區加權風險人口'!$C$2:$T$13,13,0)=0,0,VLOOKUP($B$2:$B$457,'依個案研判日_台北市'!$C$2:$T$13,13,0)*'各里加權風險人口'!P415/VLOOKUP($B$2:$B$457,'各區加權風險人口'!$C$2:$T$13,13,0)*5.5)</f>
        <v>0.3292579201</v>
      </c>
      <c r="P415" s="5">
        <f>if(VLOOKUP($B$2:$B$457,'各區加權風險人口'!$C$2:$T$13,14,0)=0,0,VLOOKUP($B$2:$B$457,'依個案研判日_台北市'!$C$2:$T$13,14,0)*'各里加權風險人口'!Q415/VLOOKUP($B$2:$B$457,'各區加權風險人口'!$C$2:$T$13,14,0)*5.5)</f>
        <v>1.371908001</v>
      </c>
      <c r="Q415" s="5">
        <f>if(VLOOKUP($B$2:$B$457,'各區加權風險人口'!$C$2:$T$13,15,0)=0,0,VLOOKUP($B$2:$B$457,'依個案研判日_台北市'!$C$2:$T$13,15,0)*'各里加權風險人口'!R415/VLOOKUP($B$2:$B$457,'各區加權風險人口'!$C$2:$T$13,15,0)*5.5)</f>
        <v>0.4938868802</v>
      </c>
      <c r="R415" s="5">
        <f>if(VLOOKUP($B$2:$B$457,'各區加權風險人口'!$C$2:$T$13,16,0)=0,0,VLOOKUP($B$2:$B$457,'依個案研判日_台北市'!$C$2:$T$13,16,0)*'各里加權風險人口'!S415/VLOOKUP($B$2:$B$457,'各區加權風險人口'!$C$2:$T$13,16,0)*5.5)</f>
        <v>0.4938868802</v>
      </c>
      <c r="S415" s="5">
        <f>if(VLOOKUP($B$2:$B$457,'各區加權風險人口'!$C$2:$T$13,17,0)=0,0,VLOOKUP($B$2:$B$457,'依個案研判日_台北市'!$C$2:$T$13,17,0)*'各里加權風險人口'!T415/VLOOKUP($B$2:$B$457,'各區加權風險人口'!$C$2:$T$13,17,0)*5.5)</f>
        <v>0.4938868802</v>
      </c>
      <c r="T415" s="5">
        <f>if(VLOOKUP($B$2:$B$457,'各區加權風險人口'!$C$2:$T$13,18,0)=0,0,VLOOKUP($B$2:$B$457,'依個案研判日_台北市'!$C$2:$T$13,18,0)*'各里加權風險人口'!U415/VLOOKUP($B$2:$B$457,'各區加權風險人口'!$C$2:$T$13,18,0)*5.5)</f>
        <v>0.5487632002</v>
      </c>
    </row>
    <row r="416">
      <c r="A416" s="3">
        <v>6.3000120001E10</v>
      </c>
      <c r="B416" s="4" t="s">
        <v>427</v>
      </c>
      <c r="C416" s="4" t="s">
        <v>428</v>
      </c>
      <c r="D416" s="5">
        <f>if(VLOOKUP($B$2:$B$457,'各區加權風險人口'!$C$2:$T$13,2,0)=0,0,VLOOKUP($B$2:$B$457,'依個案研判日_台北市'!$C$2:$T$13,2,0)*'各里加權風險人口'!E416/VLOOKUP($B$2:$B$457,'各區加權風險人口'!$C$2:$T$13,2,0)*5.5)</f>
        <v>0.090534152</v>
      </c>
      <c r="E416" s="5">
        <f>if(VLOOKUP($B$2:$B$457,'各區加權風險人口'!$C$2:$T$13,3,0)=0,0,VLOOKUP($B$2:$B$457,'依個案研判日_台北市'!$C$2:$T$13,3,0)*'各里加權風險人口'!F416/VLOOKUP($B$2:$B$457,'各區加權風險人口'!$C$2:$T$13,3,0)*5.5)</f>
        <v>0.45267076</v>
      </c>
      <c r="F416" s="5">
        <f>if(VLOOKUP($B$2:$B$457,'各區加權風險人口'!$C$2:$T$13,4,0)=0,0,VLOOKUP($B$2:$B$457,'依個案研判日_台北市'!$C$2:$T$13,4,0)*'各里加權風險人口'!G416/VLOOKUP($B$2:$B$457,'各區加權風險人口'!$C$2:$T$13,4,0)*5.5)</f>
        <v>0</v>
      </c>
      <c r="G416" s="5">
        <f>if(VLOOKUP($B$2:$B$457,'各區加權風險人口'!$C$2:$T$13,5,0)=0,0,VLOOKUP($B$2:$B$457,'依個案研判日_台北市'!$C$2:$T$13,5,0)*'各里加權風險人口'!H416/VLOOKUP($B$2:$B$457,'各區加權風險人口'!$C$2:$T$13,5,0)*5.5)</f>
        <v>0.45267076</v>
      </c>
      <c r="H416" s="5">
        <f>if(VLOOKUP($B$2:$B$457,'各區加權風險人口'!$C$2:$T$13,6,0)=0,0,VLOOKUP($B$2:$B$457,'依個案研判日_台北市'!$C$2:$T$13,6,0)*'各里加權風險人口'!I416/VLOOKUP($B$2:$B$457,'各區加權風險人口'!$C$2:$T$13,6,0)*5.5)</f>
        <v>0.090534152</v>
      </c>
      <c r="I416" s="5">
        <f>if(VLOOKUP($B$2:$B$457,'各區加權風險人口'!$C$2:$T$13,7,0)=0,0,VLOOKUP($B$2:$B$457,'依個案研判日_台北市'!$C$2:$T$13,7,0)*'各里加權風險人口'!J416/VLOOKUP($B$2:$B$457,'各區加權風險人口'!$C$2:$T$13,7,0)*5.5)</f>
        <v>0.090534152</v>
      </c>
      <c r="J416" s="5">
        <f>if(VLOOKUP($B$2:$B$457,'各區加權風險人口'!$C$2:$T$13,8,0)=0,0,VLOOKUP($B$2:$B$457,'依個案研判日_台北市'!$C$2:$T$13,8,0)*'各里加權風險人口'!K416/VLOOKUP($B$2:$B$457,'各區加權風險人口'!$C$2:$T$13,8,0)*5.5)</f>
        <v>0.45267076</v>
      </c>
      <c r="K416" s="5">
        <f>if(VLOOKUP($B$2:$B$457,'各區加權風險人口'!$C$2:$T$13,9,0)=0,0,VLOOKUP($B$2:$B$457,'依個案研判日_台北市'!$C$2:$T$13,9,0)*'各里加權風險人口'!L416/VLOOKUP($B$2:$B$457,'各區加權風險人口'!$C$2:$T$13,9,0)*5.5)</f>
        <v>0.45267076</v>
      </c>
      <c r="L416" s="5">
        <f>if(VLOOKUP($B$2:$B$457,'各區加權風險人口'!$C$2:$T$13,10,0)=0,0,VLOOKUP($B$2:$B$457,'依個案研判日_台北市'!$C$2:$T$13,10,0)*'各里加權風險人口'!M416/VLOOKUP($B$2:$B$457,'各區加權風險人口'!$C$2:$T$13,10,0)*5.5)</f>
        <v>0.543204912</v>
      </c>
      <c r="M416" s="5">
        <f>if(VLOOKUP($B$2:$B$457,'各區加權風險人口'!$C$2:$T$13,11,0)=0,0,VLOOKUP($B$2:$B$457,'依個案研判日_台北市'!$C$2:$T$13,11,0)*'各里加權風險人口'!N416/VLOOKUP($B$2:$B$457,'各區加權風險人口'!$C$2:$T$13,11,0)*5.5)</f>
        <v>0.633739064</v>
      </c>
      <c r="N416" s="5">
        <f>if(VLOOKUP($B$2:$B$457,'各區加權風險人口'!$C$2:$T$13,12,0)=0,0,VLOOKUP($B$2:$B$457,'依個案研判日_台北市'!$C$2:$T$13,12,0)*'各里加權風險人口'!O416/VLOOKUP($B$2:$B$457,'各區加權風險人口'!$C$2:$T$13,12,0)*5.5)</f>
        <v>0.995875672</v>
      </c>
      <c r="O416" s="5">
        <f>if(VLOOKUP($B$2:$B$457,'各區加權風險人口'!$C$2:$T$13,13,0)=0,0,VLOOKUP($B$2:$B$457,'依個案研判日_台北市'!$C$2:$T$13,13,0)*'各里加權風險人口'!P416/VLOOKUP($B$2:$B$457,'各區加權風險人口'!$C$2:$T$13,13,0)*5.5)</f>
        <v>0.362136608</v>
      </c>
      <c r="P416" s="5">
        <f>if(VLOOKUP($B$2:$B$457,'各區加權風險人口'!$C$2:$T$13,14,0)=0,0,VLOOKUP($B$2:$B$457,'依個案研判日_台北市'!$C$2:$T$13,14,0)*'各里加權風險人口'!Q416/VLOOKUP($B$2:$B$457,'各區加權風險人口'!$C$2:$T$13,14,0)*5.5)</f>
        <v>0.90534152</v>
      </c>
      <c r="Q416" s="5">
        <f>if(VLOOKUP($B$2:$B$457,'各區加權風險人口'!$C$2:$T$13,15,0)=0,0,VLOOKUP($B$2:$B$457,'依個案研判日_台北市'!$C$2:$T$13,15,0)*'各里加權風險人口'!R416/VLOOKUP($B$2:$B$457,'各區加權風險人口'!$C$2:$T$13,15,0)*5.5)</f>
        <v>0.543204912</v>
      </c>
      <c r="R416" s="5">
        <f>if(VLOOKUP($B$2:$B$457,'各區加權風險人口'!$C$2:$T$13,16,0)=0,0,VLOOKUP($B$2:$B$457,'依個案研判日_台北市'!$C$2:$T$13,16,0)*'各里加權風險人口'!S416/VLOOKUP($B$2:$B$457,'各區加權風險人口'!$C$2:$T$13,16,0)*5.5)</f>
        <v>1.81068304</v>
      </c>
      <c r="S416" s="5">
        <f>if(VLOOKUP($B$2:$B$457,'各區加權風險人口'!$C$2:$T$13,17,0)=0,0,VLOOKUP($B$2:$B$457,'依個案研判日_台北市'!$C$2:$T$13,17,0)*'各里加權風險人口'!T416/VLOOKUP($B$2:$B$457,'各區加權風險人口'!$C$2:$T$13,17,0)*5.5)</f>
        <v>0.90534152</v>
      </c>
      <c r="T416" s="5">
        <f>if(VLOOKUP($B$2:$B$457,'各區加權風險人口'!$C$2:$T$13,18,0)=0,0,VLOOKUP($B$2:$B$457,'依個案研判日_台北市'!$C$2:$T$13,18,0)*'各里加權風險人口'!U416/VLOOKUP($B$2:$B$457,'各區加權風險人口'!$C$2:$T$13,18,0)*5.5)</f>
        <v>0.633739064</v>
      </c>
    </row>
    <row r="417">
      <c r="A417" s="3">
        <v>6.3000120002E10</v>
      </c>
      <c r="B417" s="4" t="s">
        <v>427</v>
      </c>
      <c r="C417" s="4" t="s">
        <v>429</v>
      </c>
      <c r="D417" s="5">
        <f>if(VLOOKUP($B$2:$B$457,'各區加權風險人口'!$C$2:$T$13,2,0)=0,0,VLOOKUP($B$2:$B$457,'依個案研判日_台北市'!$C$2:$T$13,2,0)*'各里加權風險人口'!E417/VLOOKUP($B$2:$B$457,'各區加權風險人口'!$C$2:$T$13,2,0)*5.5)</f>
        <v>0.09641461358</v>
      </c>
      <c r="E417" s="5">
        <f>if(VLOOKUP($B$2:$B$457,'各區加權風險人口'!$C$2:$T$13,3,0)=0,0,VLOOKUP($B$2:$B$457,'依個案研判日_台北市'!$C$2:$T$13,3,0)*'各里加權風險人口'!F417/VLOOKUP($B$2:$B$457,'各區加權風險人口'!$C$2:$T$13,3,0)*5.5)</f>
        <v>0.4820730679</v>
      </c>
      <c r="F417" s="5">
        <f>if(VLOOKUP($B$2:$B$457,'各區加權風險人口'!$C$2:$T$13,4,0)=0,0,VLOOKUP($B$2:$B$457,'依個案研判日_台北市'!$C$2:$T$13,4,0)*'各里加權風險人口'!G417/VLOOKUP($B$2:$B$457,'各區加權風險人口'!$C$2:$T$13,4,0)*5.5)</f>
        <v>0</v>
      </c>
      <c r="G417" s="5">
        <f>if(VLOOKUP($B$2:$B$457,'各區加權風險人口'!$C$2:$T$13,5,0)=0,0,VLOOKUP($B$2:$B$457,'依個案研判日_台北市'!$C$2:$T$13,5,0)*'各里加權風險人口'!H417/VLOOKUP($B$2:$B$457,'各區加權風險人口'!$C$2:$T$13,5,0)*5.5)</f>
        <v>0.4820730679</v>
      </c>
      <c r="H417" s="5">
        <f>if(VLOOKUP($B$2:$B$457,'各區加權風險人口'!$C$2:$T$13,6,0)=0,0,VLOOKUP($B$2:$B$457,'依個案研判日_台北市'!$C$2:$T$13,6,0)*'各里加權風險人口'!I417/VLOOKUP($B$2:$B$457,'各區加權風險人口'!$C$2:$T$13,6,0)*5.5)</f>
        <v>0.09641461358</v>
      </c>
      <c r="I417" s="5">
        <f>if(VLOOKUP($B$2:$B$457,'各區加權風險人口'!$C$2:$T$13,7,0)=0,0,VLOOKUP($B$2:$B$457,'依個案研判日_台北市'!$C$2:$T$13,7,0)*'各里加權風險人口'!J417/VLOOKUP($B$2:$B$457,'各區加權風險人口'!$C$2:$T$13,7,0)*5.5)</f>
        <v>0.09641461358</v>
      </c>
      <c r="J417" s="5">
        <f>if(VLOOKUP($B$2:$B$457,'各區加權風險人口'!$C$2:$T$13,8,0)=0,0,VLOOKUP($B$2:$B$457,'依個案研判日_台北市'!$C$2:$T$13,8,0)*'各里加權風險人口'!K417/VLOOKUP($B$2:$B$457,'各區加權風險人口'!$C$2:$T$13,8,0)*5.5)</f>
        <v>0.4820730679</v>
      </c>
      <c r="K417" s="5">
        <f>if(VLOOKUP($B$2:$B$457,'各區加權風險人口'!$C$2:$T$13,9,0)=0,0,VLOOKUP($B$2:$B$457,'依個案研判日_台北市'!$C$2:$T$13,9,0)*'各里加權風險人口'!L417/VLOOKUP($B$2:$B$457,'各區加權風險人口'!$C$2:$T$13,9,0)*5.5)</f>
        <v>0.4820730679</v>
      </c>
      <c r="L417" s="5">
        <f>if(VLOOKUP($B$2:$B$457,'各區加權風險人口'!$C$2:$T$13,10,0)=0,0,VLOOKUP($B$2:$B$457,'依個案研判日_台北市'!$C$2:$T$13,10,0)*'各里加權風險人口'!M417/VLOOKUP($B$2:$B$457,'各區加權風險人口'!$C$2:$T$13,10,0)*5.5)</f>
        <v>0.5784876815</v>
      </c>
      <c r="M417" s="5">
        <f>if(VLOOKUP($B$2:$B$457,'各區加權風險人口'!$C$2:$T$13,11,0)=0,0,VLOOKUP($B$2:$B$457,'依個案研判日_台北市'!$C$2:$T$13,11,0)*'各里加權風險人口'!N417/VLOOKUP($B$2:$B$457,'各區加權風險人口'!$C$2:$T$13,11,0)*5.5)</f>
        <v>0.6749022951</v>
      </c>
      <c r="N417" s="5">
        <f>if(VLOOKUP($B$2:$B$457,'各區加權風險人口'!$C$2:$T$13,12,0)=0,0,VLOOKUP($B$2:$B$457,'依個案研判日_台北市'!$C$2:$T$13,12,0)*'各里加權風險人口'!O417/VLOOKUP($B$2:$B$457,'各區加權風險人口'!$C$2:$T$13,12,0)*5.5)</f>
        <v>1.060560749</v>
      </c>
      <c r="O417" s="5">
        <f>if(VLOOKUP($B$2:$B$457,'各區加權風險人口'!$C$2:$T$13,13,0)=0,0,VLOOKUP($B$2:$B$457,'依個案研判日_台北市'!$C$2:$T$13,13,0)*'各里加權風險人口'!P417/VLOOKUP($B$2:$B$457,'各區加權風險人口'!$C$2:$T$13,13,0)*5.5)</f>
        <v>0.3856584543</v>
      </c>
      <c r="P417" s="5">
        <f>if(VLOOKUP($B$2:$B$457,'各區加權風險人口'!$C$2:$T$13,14,0)=0,0,VLOOKUP($B$2:$B$457,'依個案研判日_台北市'!$C$2:$T$13,14,0)*'各里加權風險人口'!Q417/VLOOKUP($B$2:$B$457,'各區加權風險人口'!$C$2:$T$13,14,0)*5.5)</f>
        <v>0.9641461358</v>
      </c>
      <c r="Q417" s="5">
        <f>if(VLOOKUP($B$2:$B$457,'各區加權風險人口'!$C$2:$T$13,15,0)=0,0,VLOOKUP($B$2:$B$457,'依個案研判日_台北市'!$C$2:$T$13,15,0)*'各里加權風險人口'!R417/VLOOKUP($B$2:$B$457,'各區加權風險人口'!$C$2:$T$13,15,0)*5.5)</f>
        <v>0.5784876815</v>
      </c>
      <c r="R417" s="5">
        <f>if(VLOOKUP($B$2:$B$457,'各區加權風險人口'!$C$2:$T$13,16,0)=0,0,VLOOKUP($B$2:$B$457,'依個案研判日_台北市'!$C$2:$T$13,16,0)*'各里加權風險人口'!S417/VLOOKUP($B$2:$B$457,'各區加權風險人口'!$C$2:$T$13,16,0)*5.5)</f>
        <v>1.928292272</v>
      </c>
      <c r="S417" s="5">
        <f>if(VLOOKUP($B$2:$B$457,'各區加權風險人口'!$C$2:$T$13,17,0)=0,0,VLOOKUP($B$2:$B$457,'依個案研判日_台北市'!$C$2:$T$13,17,0)*'各里加權風險人口'!T417/VLOOKUP($B$2:$B$457,'各區加權風險人口'!$C$2:$T$13,17,0)*5.5)</f>
        <v>0.9641461358</v>
      </c>
      <c r="T417" s="5">
        <f>if(VLOOKUP($B$2:$B$457,'各區加權風險人口'!$C$2:$T$13,18,0)=0,0,VLOOKUP($B$2:$B$457,'依個案研判日_台北市'!$C$2:$T$13,18,0)*'各里加權風險人口'!U417/VLOOKUP($B$2:$B$457,'各區加權風險人口'!$C$2:$T$13,18,0)*5.5)</f>
        <v>0.6749022951</v>
      </c>
    </row>
    <row r="418">
      <c r="A418" s="3">
        <v>6.3000120003E10</v>
      </c>
      <c r="B418" s="4" t="s">
        <v>427</v>
      </c>
      <c r="C418" s="4" t="s">
        <v>430</v>
      </c>
      <c r="D418" s="5">
        <f>if(VLOOKUP($B$2:$B$457,'各區加權風險人口'!$C$2:$T$13,2,0)=0,0,VLOOKUP($B$2:$B$457,'依個案研判日_台北市'!$C$2:$T$13,2,0)*'各里加權風險人口'!E418/VLOOKUP($B$2:$B$457,'各區加權風險人口'!$C$2:$T$13,2,0)*5.5)</f>
        <v>0.1169586329</v>
      </c>
      <c r="E418" s="5">
        <f>if(VLOOKUP($B$2:$B$457,'各區加權風險人口'!$C$2:$T$13,3,0)=0,0,VLOOKUP($B$2:$B$457,'依個案研判日_台北市'!$C$2:$T$13,3,0)*'各里加權風險人口'!F418/VLOOKUP($B$2:$B$457,'各區加權風險人口'!$C$2:$T$13,3,0)*5.5)</f>
        <v>0.5847931645</v>
      </c>
      <c r="F418" s="5">
        <f>if(VLOOKUP($B$2:$B$457,'各區加權風險人口'!$C$2:$T$13,4,0)=0,0,VLOOKUP($B$2:$B$457,'依個案研判日_台北市'!$C$2:$T$13,4,0)*'各里加權風險人口'!G418/VLOOKUP($B$2:$B$457,'各區加權風險人口'!$C$2:$T$13,4,0)*5.5)</f>
        <v>0</v>
      </c>
      <c r="G418" s="5">
        <f>if(VLOOKUP($B$2:$B$457,'各區加權風險人口'!$C$2:$T$13,5,0)=0,0,VLOOKUP($B$2:$B$457,'依個案研判日_台北市'!$C$2:$T$13,5,0)*'各里加權風險人口'!H418/VLOOKUP($B$2:$B$457,'各區加權風險人口'!$C$2:$T$13,5,0)*5.5)</f>
        <v>0.5847931645</v>
      </c>
      <c r="H418" s="5">
        <f>if(VLOOKUP($B$2:$B$457,'各區加權風險人口'!$C$2:$T$13,6,0)=0,0,VLOOKUP($B$2:$B$457,'依個案研判日_台北市'!$C$2:$T$13,6,0)*'各里加權風險人口'!I418/VLOOKUP($B$2:$B$457,'各區加權風險人口'!$C$2:$T$13,6,0)*5.5)</f>
        <v>0.1169586329</v>
      </c>
      <c r="I418" s="5">
        <f>if(VLOOKUP($B$2:$B$457,'各區加權風險人口'!$C$2:$T$13,7,0)=0,0,VLOOKUP($B$2:$B$457,'依個案研判日_台北市'!$C$2:$T$13,7,0)*'各里加權風險人口'!J418/VLOOKUP($B$2:$B$457,'各區加權風險人口'!$C$2:$T$13,7,0)*5.5)</f>
        <v>0.1169586329</v>
      </c>
      <c r="J418" s="5">
        <f>if(VLOOKUP($B$2:$B$457,'各區加權風險人口'!$C$2:$T$13,8,0)=0,0,VLOOKUP($B$2:$B$457,'依個案研判日_台北市'!$C$2:$T$13,8,0)*'各里加權風險人口'!K418/VLOOKUP($B$2:$B$457,'各區加權風險人口'!$C$2:$T$13,8,0)*5.5)</f>
        <v>0.5847931645</v>
      </c>
      <c r="K418" s="5">
        <f>if(VLOOKUP($B$2:$B$457,'各區加權風險人口'!$C$2:$T$13,9,0)=0,0,VLOOKUP($B$2:$B$457,'依個案研判日_台北市'!$C$2:$T$13,9,0)*'各里加權風險人口'!L418/VLOOKUP($B$2:$B$457,'各區加權風險人口'!$C$2:$T$13,9,0)*5.5)</f>
        <v>0.5847931645</v>
      </c>
      <c r="L418" s="5">
        <f>if(VLOOKUP($B$2:$B$457,'各區加權風險人口'!$C$2:$T$13,10,0)=0,0,VLOOKUP($B$2:$B$457,'依個案研判日_台北市'!$C$2:$T$13,10,0)*'各里加權風險人口'!M418/VLOOKUP($B$2:$B$457,'各區加權風險人口'!$C$2:$T$13,10,0)*5.5)</f>
        <v>0.7017517973</v>
      </c>
      <c r="M418" s="5">
        <f>if(VLOOKUP($B$2:$B$457,'各區加權風險人口'!$C$2:$T$13,11,0)=0,0,VLOOKUP($B$2:$B$457,'依個案研判日_台北市'!$C$2:$T$13,11,0)*'各里加權風險人口'!N418/VLOOKUP($B$2:$B$457,'各區加權風險人口'!$C$2:$T$13,11,0)*5.5)</f>
        <v>0.8187104302</v>
      </c>
      <c r="N418" s="5">
        <f>if(VLOOKUP($B$2:$B$457,'各區加權風險人口'!$C$2:$T$13,12,0)=0,0,VLOOKUP($B$2:$B$457,'依個案研判日_台北市'!$C$2:$T$13,12,0)*'各里加權風險人口'!O418/VLOOKUP($B$2:$B$457,'各區加權風險人口'!$C$2:$T$13,12,0)*5.5)</f>
        <v>1.286544962</v>
      </c>
      <c r="O418" s="5">
        <f>if(VLOOKUP($B$2:$B$457,'各區加權風險人口'!$C$2:$T$13,13,0)=0,0,VLOOKUP($B$2:$B$457,'依個案研判日_台北市'!$C$2:$T$13,13,0)*'各里加權風險人口'!P418/VLOOKUP($B$2:$B$457,'各區加權風險人口'!$C$2:$T$13,13,0)*5.5)</f>
        <v>0.4678345316</v>
      </c>
      <c r="P418" s="5">
        <f>if(VLOOKUP($B$2:$B$457,'各區加權風險人口'!$C$2:$T$13,14,0)=0,0,VLOOKUP($B$2:$B$457,'依個案研判日_台北市'!$C$2:$T$13,14,0)*'各里加權風險人口'!Q418/VLOOKUP($B$2:$B$457,'各區加權風險人口'!$C$2:$T$13,14,0)*5.5)</f>
        <v>1.169586329</v>
      </c>
      <c r="Q418" s="5">
        <f>if(VLOOKUP($B$2:$B$457,'各區加權風險人口'!$C$2:$T$13,15,0)=0,0,VLOOKUP($B$2:$B$457,'依個案研判日_台北市'!$C$2:$T$13,15,0)*'各里加權風險人口'!R418/VLOOKUP($B$2:$B$457,'各區加權風險人口'!$C$2:$T$13,15,0)*5.5)</f>
        <v>0.7017517973</v>
      </c>
      <c r="R418" s="5">
        <f>if(VLOOKUP($B$2:$B$457,'各區加權風險人口'!$C$2:$T$13,16,0)=0,0,VLOOKUP($B$2:$B$457,'依個案研判日_台北市'!$C$2:$T$13,16,0)*'各里加權風險人口'!S418/VLOOKUP($B$2:$B$457,'各區加權風險人口'!$C$2:$T$13,16,0)*5.5)</f>
        <v>2.339172658</v>
      </c>
      <c r="S418" s="5">
        <f>if(VLOOKUP($B$2:$B$457,'各區加權風險人口'!$C$2:$T$13,17,0)=0,0,VLOOKUP($B$2:$B$457,'依個案研判日_台北市'!$C$2:$T$13,17,0)*'各里加權風險人口'!T418/VLOOKUP($B$2:$B$457,'各區加權風險人口'!$C$2:$T$13,17,0)*5.5)</f>
        <v>1.169586329</v>
      </c>
      <c r="T418" s="5">
        <f>if(VLOOKUP($B$2:$B$457,'各區加權風險人口'!$C$2:$T$13,18,0)=0,0,VLOOKUP($B$2:$B$457,'依個案研判日_台北市'!$C$2:$T$13,18,0)*'各里加權風險人口'!U418/VLOOKUP($B$2:$B$457,'各區加權風險人口'!$C$2:$T$13,18,0)*5.5)</f>
        <v>0.8187104302</v>
      </c>
    </row>
    <row r="419">
      <c r="A419" s="3">
        <v>6.3000120004E10</v>
      </c>
      <c r="B419" s="4" t="s">
        <v>427</v>
      </c>
      <c r="C419" s="4" t="s">
        <v>431</v>
      </c>
      <c r="D419" s="5">
        <f>if(VLOOKUP($B$2:$B$457,'各區加權風險人口'!$C$2:$T$13,2,0)=0,0,VLOOKUP($B$2:$B$457,'依個案研判日_台北市'!$C$2:$T$13,2,0)*'各里加權風險人口'!E419/VLOOKUP($B$2:$B$457,'各區加權風險人口'!$C$2:$T$13,2,0)*5.5)</f>
        <v>0.1776935474</v>
      </c>
      <c r="E419" s="5">
        <f>if(VLOOKUP($B$2:$B$457,'各區加權風險人口'!$C$2:$T$13,3,0)=0,0,VLOOKUP($B$2:$B$457,'依個案研判日_台北市'!$C$2:$T$13,3,0)*'各里加權風險人口'!F419/VLOOKUP($B$2:$B$457,'各區加權風險人口'!$C$2:$T$13,3,0)*5.5)</f>
        <v>0.8884677368</v>
      </c>
      <c r="F419" s="5">
        <f>if(VLOOKUP($B$2:$B$457,'各區加權風險人口'!$C$2:$T$13,4,0)=0,0,VLOOKUP($B$2:$B$457,'依個案研判日_台北市'!$C$2:$T$13,4,0)*'各里加權風險人口'!G419/VLOOKUP($B$2:$B$457,'各區加權風險人口'!$C$2:$T$13,4,0)*5.5)</f>
        <v>0</v>
      </c>
      <c r="G419" s="5">
        <f>if(VLOOKUP($B$2:$B$457,'各區加權風險人口'!$C$2:$T$13,5,0)=0,0,VLOOKUP($B$2:$B$457,'依個案研判日_台北市'!$C$2:$T$13,5,0)*'各里加權風險人口'!H419/VLOOKUP($B$2:$B$457,'各區加權風險人口'!$C$2:$T$13,5,0)*5.5)</f>
        <v>0.8884677368</v>
      </c>
      <c r="H419" s="5">
        <f>if(VLOOKUP($B$2:$B$457,'各區加權風險人口'!$C$2:$T$13,6,0)=0,0,VLOOKUP($B$2:$B$457,'依個案研判日_台北市'!$C$2:$T$13,6,0)*'各里加權風險人口'!I419/VLOOKUP($B$2:$B$457,'各區加權風險人口'!$C$2:$T$13,6,0)*5.5)</f>
        <v>0.1776935474</v>
      </c>
      <c r="I419" s="5">
        <f>if(VLOOKUP($B$2:$B$457,'各區加權風險人口'!$C$2:$T$13,7,0)=0,0,VLOOKUP($B$2:$B$457,'依個案研判日_台北市'!$C$2:$T$13,7,0)*'各里加權風險人口'!J419/VLOOKUP($B$2:$B$457,'各區加權風險人口'!$C$2:$T$13,7,0)*5.5)</f>
        <v>0.1776935474</v>
      </c>
      <c r="J419" s="5">
        <f>if(VLOOKUP($B$2:$B$457,'各區加權風險人口'!$C$2:$T$13,8,0)=0,0,VLOOKUP($B$2:$B$457,'依個案研判日_台北市'!$C$2:$T$13,8,0)*'各里加權風險人口'!K419/VLOOKUP($B$2:$B$457,'各區加權風險人口'!$C$2:$T$13,8,0)*5.5)</f>
        <v>0.8884677368</v>
      </c>
      <c r="K419" s="5">
        <f>if(VLOOKUP($B$2:$B$457,'各區加權風險人口'!$C$2:$T$13,9,0)=0,0,VLOOKUP($B$2:$B$457,'依個案研判日_台北市'!$C$2:$T$13,9,0)*'各里加權風險人口'!L419/VLOOKUP($B$2:$B$457,'各區加權風險人口'!$C$2:$T$13,9,0)*5.5)</f>
        <v>0.8884677368</v>
      </c>
      <c r="L419" s="5">
        <f>if(VLOOKUP($B$2:$B$457,'各區加權風險人口'!$C$2:$T$13,10,0)=0,0,VLOOKUP($B$2:$B$457,'依個案研判日_台北市'!$C$2:$T$13,10,0)*'各里加權風險人口'!M419/VLOOKUP($B$2:$B$457,'各區加權風險人口'!$C$2:$T$13,10,0)*5.5)</f>
        <v>1.066161284</v>
      </c>
      <c r="M419" s="5">
        <f>if(VLOOKUP($B$2:$B$457,'各區加權風險人口'!$C$2:$T$13,11,0)=0,0,VLOOKUP($B$2:$B$457,'依個案研判日_台北市'!$C$2:$T$13,11,0)*'各里加權風險人口'!N419/VLOOKUP($B$2:$B$457,'各區加權風險人口'!$C$2:$T$13,11,0)*5.5)</f>
        <v>1.243854831</v>
      </c>
      <c r="N419" s="5">
        <f>if(VLOOKUP($B$2:$B$457,'各區加權風險人口'!$C$2:$T$13,12,0)=0,0,VLOOKUP($B$2:$B$457,'依個案研判日_台北市'!$C$2:$T$13,12,0)*'各里加權風險人口'!O419/VLOOKUP($B$2:$B$457,'各區加權風險人口'!$C$2:$T$13,12,0)*5.5)</f>
        <v>1.954629021</v>
      </c>
      <c r="O419" s="5">
        <f>if(VLOOKUP($B$2:$B$457,'各區加權風險人口'!$C$2:$T$13,13,0)=0,0,VLOOKUP($B$2:$B$457,'依個案研判日_台北市'!$C$2:$T$13,13,0)*'各里加權風險人口'!P419/VLOOKUP($B$2:$B$457,'各區加權風險人口'!$C$2:$T$13,13,0)*5.5)</f>
        <v>0.7107741894</v>
      </c>
      <c r="P419" s="5">
        <f>if(VLOOKUP($B$2:$B$457,'各區加權風險人口'!$C$2:$T$13,14,0)=0,0,VLOOKUP($B$2:$B$457,'依個案研判日_台北市'!$C$2:$T$13,14,0)*'各里加權風險人口'!Q419/VLOOKUP($B$2:$B$457,'各區加權風險人口'!$C$2:$T$13,14,0)*5.5)</f>
        <v>1.776935474</v>
      </c>
      <c r="Q419" s="5">
        <f>if(VLOOKUP($B$2:$B$457,'各區加權風險人口'!$C$2:$T$13,15,0)=0,0,VLOOKUP($B$2:$B$457,'依個案研判日_台北市'!$C$2:$T$13,15,0)*'各里加權風險人口'!R419/VLOOKUP($B$2:$B$457,'各區加權風險人口'!$C$2:$T$13,15,0)*5.5)</f>
        <v>1.066161284</v>
      </c>
      <c r="R419" s="5">
        <f>if(VLOOKUP($B$2:$B$457,'各區加權風險人口'!$C$2:$T$13,16,0)=0,0,VLOOKUP($B$2:$B$457,'依個案研判日_台北市'!$C$2:$T$13,16,0)*'各里加權風險人口'!S419/VLOOKUP($B$2:$B$457,'各區加權風險人口'!$C$2:$T$13,16,0)*5.5)</f>
        <v>3.553870947</v>
      </c>
      <c r="S419" s="5">
        <f>if(VLOOKUP($B$2:$B$457,'各區加權風險人口'!$C$2:$T$13,17,0)=0,0,VLOOKUP($B$2:$B$457,'依個案研判日_台北市'!$C$2:$T$13,17,0)*'各里加權風險人口'!T419/VLOOKUP($B$2:$B$457,'各區加權風險人口'!$C$2:$T$13,17,0)*5.5)</f>
        <v>1.776935474</v>
      </c>
      <c r="T419" s="5">
        <f>if(VLOOKUP($B$2:$B$457,'各區加權風險人口'!$C$2:$T$13,18,0)=0,0,VLOOKUP($B$2:$B$457,'依個案研判日_台北市'!$C$2:$T$13,18,0)*'各里加權風險人口'!U419/VLOOKUP($B$2:$B$457,'各區加權風險人口'!$C$2:$T$13,18,0)*5.5)</f>
        <v>1.243854831</v>
      </c>
    </row>
    <row r="420">
      <c r="A420" s="3">
        <v>6.3000120005E10</v>
      </c>
      <c r="B420" s="4" t="s">
        <v>427</v>
      </c>
      <c r="C420" s="4" t="s">
        <v>432</v>
      </c>
      <c r="D420" s="5">
        <f>if(VLOOKUP($B$2:$B$457,'各區加權風險人口'!$C$2:$T$13,2,0)=0,0,VLOOKUP($B$2:$B$457,'依個案研判日_台北市'!$C$2:$T$13,2,0)*'各里加權風險人口'!E420/VLOOKUP($B$2:$B$457,'各區加權風險人口'!$C$2:$T$13,2,0)*5.5)</f>
        <v>0.1783651291</v>
      </c>
      <c r="E420" s="5">
        <f>if(VLOOKUP($B$2:$B$457,'各區加權風險人口'!$C$2:$T$13,3,0)=0,0,VLOOKUP($B$2:$B$457,'依個案研判日_台北市'!$C$2:$T$13,3,0)*'各里加權風險人口'!F420/VLOOKUP($B$2:$B$457,'各區加權風險人口'!$C$2:$T$13,3,0)*5.5)</f>
        <v>0.8918256456</v>
      </c>
      <c r="F420" s="5">
        <f>if(VLOOKUP($B$2:$B$457,'各區加權風險人口'!$C$2:$T$13,4,0)=0,0,VLOOKUP($B$2:$B$457,'依個案研判日_台北市'!$C$2:$T$13,4,0)*'各里加權風險人口'!G420/VLOOKUP($B$2:$B$457,'各區加權風險人口'!$C$2:$T$13,4,0)*5.5)</f>
        <v>0</v>
      </c>
      <c r="G420" s="5">
        <f>if(VLOOKUP($B$2:$B$457,'各區加權風險人口'!$C$2:$T$13,5,0)=0,0,VLOOKUP($B$2:$B$457,'依個案研判日_台北市'!$C$2:$T$13,5,0)*'各里加權風險人口'!H420/VLOOKUP($B$2:$B$457,'各區加權風險人口'!$C$2:$T$13,5,0)*5.5)</f>
        <v>0.8918256456</v>
      </c>
      <c r="H420" s="5">
        <f>if(VLOOKUP($B$2:$B$457,'各區加權風險人口'!$C$2:$T$13,6,0)=0,0,VLOOKUP($B$2:$B$457,'依個案研判日_台北市'!$C$2:$T$13,6,0)*'各里加權風險人口'!I420/VLOOKUP($B$2:$B$457,'各區加權風險人口'!$C$2:$T$13,6,0)*5.5)</f>
        <v>0.1783651291</v>
      </c>
      <c r="I420" s="5">
        <f>if(VLOOKUP($B$2:$B$457,'各區加權風險人口'!$C$2:$T$13,7,0)=0,0,VLOOKUP($B$2:$B$457,'依個案研判日_台北市'!$C$2:$T$13,7,0)*'各里加權風險人口'!J420/VLOOKUP($B$2:$B$457,'各區加權風險人口'!$C$2:$T$13,7,0)*5.5)</f>
        <v>0.1783651291</v>
      </c>
      <c r="J420" s="5">
        <f>if(VLOOKUP($B$2:$B$457,'各區加權風險人口'!$C$2:$T$13,8,0)=0,0,VLOOKUP($B$2:$B$457,'依個案研判日_台北市'!$C$2:$T$13,8,0)*'各里加權風險人口'!K420/VLOOKUP($B$2:$B$457,'各區加權風險人口'!$C$2:$T$13,8,0)*5.5)</f>
        <v>0.8918256456</v>
      </c>
      <c r="K420" s="5">
        <f>if(VLOOKUP($B$2:$B$457,'各區加權風險人口'!$C$2:$T$13,9,0)=0,0,VLOOKUP($B$2:$B$457,'依個案研判日_台北市'!$C$2:$T$13,9,0)*'各里加權風險人口'!L420/VLOOKUP($B$2:$B$457,'各區加權風險人口'!$C$2:$T$13,9,0)*5.5)</f>
        <v>0.8918256456</v>
      </c>
      <c r="L420" s="5">
        <f>if(VLOOKUP($B$2:$B$457,'各區加權風險人口'!$C$2:$T$13,10,0)=0,0,VLOOKUP($B$2:$B$457,'依個案研判日_台北市'!$C$2:$T$13,10,0)*'各里加權風險人口'!M420/VLOOKUP($B$2:$B$457,'各區加權風險人口'!$C$2:$T$13,10,0)*5.5)</f>
        <v>1.070190775</v>
      </c>
      <c r="M420" s="5">
        <f>if(VLOOKUP($B$2:$B$457,'各區加權風險人口'!$C$2:$T$13,11,0)=0,0,VLOOKUP($B$2:$B$457,'依個案研判日_台北市'!$C$2:$T$13,11,0)*'各里加權風險人口'!N420/VLOOKUP($B$2:$B$457,'各區加權風險人口'!$C$2:$T$13,11,0)*5.5)</f>
        <v>1.248555904</v>
      </c>
      <c r="N420" s="5">
        <f>if(VLOOKUP($B$2:$B$457,'各區加權風險人口'!$C$2:$T$13,12,0)=0,0,VLOOKUP($B$2:$B$457,'依個案研判日_台北市'!$C$2:$T$13,12,0)*'各里加權風險人口'!O420/VLOOKUP($B$2:$B$457,'各區加權風險人口'!$C$2:$T$13,12,0)*5.5)</f>
        <v>1.96201642</v>
      </c>
      <c r="O420" s="5">
        <f>if(VLOOKUP($B$2:$B$457,'各區加權風險人口'!$C$2:$T$13,13,0)=0,0,VLOOKUP($B$2:$B$457,'依個案研判日_台北市'!$C$2:$T$13,13,0)*'各里加權風險人口'!P420/VLOOKUP($B$2:$B$457,'各區加權風險人口'!$C$2:$T$13,13,0)*5.5)</f>
        <v>0.7134605165</v>
      </c>
      <c r="P420" s="5">
        <f>if(VLOOKUP($B$2:$B$457,'各區加權風險人口'!$C$2:$T$13,14,0)=0,0,VLOOKUP($B$2:$B$457,'依個案研判日_台北市'!$C$2:$T$13,14,0)*'各里加權風險人口'!Q420/VLOOKUP($B$2:$B$457,'各區加權風險人口'!$C$2:$T$13,14,0)*5.5)</f>
        <v>1.783651291</v>
      </c>
      <c r="Q420" s="5">
        <f>if(VLOOKUP($B$2:$B$457,'各區加權風險人口'!$C$2:$T$13,15,0)=0,0,VLOOKUP($B$2:$B$457,'依個案研判日_台北市'!$C$2:$T$13,15,0)*'各里加權風險人口'!R420/VLOOKUP($B$2:$B$457,'各區加權風險人口'!$C$2:$T$13,15,0)*5.5)</f>
        <v>1.070190775</v>
      </c>
      <c r="R420" s="5">
        <f>if(VLOOKUP($B$2:$B$457,'各區加權風險人口'!$C$2:$T$13,16,0)=0,0,VLOOKUP($B$2:$B$457,'依個案研判日_台北市'!$C$2:$T$13,16,0)*'各里加權風險人口'!S420/VLOOKUP($B$2:$B$457,'各區加權風險人口'!$C$2:$T$13,16,0)*5.5)</f>
        <v>3.567302582</v>
      </c>
      <c r="S420" s="5">
        <f>if(VLOOKUP($B$2:$B$457,'各區加權風險人口'!$C$2:$T$13,17,0)=0,0,VLOOKUP($B$2:$B$457,'依個案研判日_台北市'!$C$2:$T$13,17,0)*'各里加權風險人口'!T420/VLOOKUP($B$2:$B$457,'各區加權風險人口'!$C$2:$T$13,17,0)*5.5)</f>
        <v>1.783651291</v>
      </c>
      <c r="T420" s="5">
        <f>if(VLOOKUP($B$2:$B$457,'各區加權風險人口'!$C$2:$T$13,18,0)=0,0,VLOOKUP($B$2:$B$457,'依個案研判日_台北市'!$C$2:$T$13,18,0)*'各里加權風險人口'!U420/VLOOKUP($B$2:$B$457,'各區加權風險人口'!$C$2:$T$13,18,0)*5.5)</f>
        <v>1.248555904</v>
      </c>
    </row>
    <row r="421">
      <c r="A421" s="3">
        <v>6.3000120006E10</v>
      </c>
      <c r="B421" s="4" t="s">
        <v>427</v>
      </c>
      <c r="C421" s="4" t="s">
        <v>433</v>
      </c>
      <c r="D421" s="5">
        <f>if(VLOOKUP($B$2:$B$457,'各區加權風險人口'!$C$2:$T$13,2,0)=0,0,VLOOKUP($B$2:$B$457,'依個案研判日_台北市'!$C$2:$T$13,2,0)*'各里加權風險人口'!E421/VLOOKUP($B$2:$B$457,'各區加權風險人口'!$C$2:$T$13,2,0)*5.5)</f>
        <v>0.1650103769</v>
      </c>
      <c r="E421" s="5">
        <f>if(VLOOKUP($B$2:$B$457,'各區加權風險人口'!$C$2:$T$13,3,0)=0,0,VLOOKUP($B$2:$B$457,'依個案研判日_台北市'!$C$2:$T$13,3,0)*'各里加權風險人口'!F421/VLOOKUP($B$2:$B$457,'各區加權風險人口'!$C$2:$T$13,3,0)*5.5)</f>
        <v>0.8250518846</v>
      </c>
      <c r="F421" s="5">
        <f>if(VLOOKUP($B$2:$B$457,'各區加權風險人口'!$C$2:$T$13,4,0)=0,0,VLOOKUP($B$2:$B$457,'依個案研判日_台北市'!$C$2:$T$13,4,0)*'各里加權風險人口'!G421/VLOOKUP($B$2:$B$457,'各區加權風險人口'!$C$2:$T$13,4,0)*5.5)</f>
        <v>0</v>
      </c>
      <c r="G421" s="5">
        <f>if(VLOOKUP($B$2:$B$457,'各區加權風險人口'!$C$2:$T$13,5,0)=0,0,VLOOKUP($B$2:$B$457,'依個案研判日_台北市'!$C$2:$T$13,5,0)*'各里加權風險人口'!H421/VLOOKUP($B$2:$B$457,'各區加權風險人口'!$C$2:$T$13,5,0)*5.5)</f>
        <v>0.8250518846</v>
      </c>
      <c r="H421" s="5">
        <f>if(VLOOKUP($B$2:$B$457,'各區加權風險人口'!$C$2:$T$13,6,0)=0,0,VLOOKUP($B$2:$B$457,'依個案研判日_台北市'!$C$2:$T$13,6,0)*'各里加權風險人口'!I421/VLOOKUP($B$2:$B$457,'各區加權風險人口'!$C$2:$T$13,6,0)*5.5)</f>
        <v>0.1650103769</v>
      </c>
      <c r="I421" s="5">
        <f>if(VLOOKUP($B$2:$B$457,'各區加權風險人口'!$C$2:$T$13,7,0)=0,0,VLOOKUP($B$2:$B$457,'依個案研判日_台北市'!$C$2:$T$13,7,0)*'各里加權風險人口'!J421/VLOOKUP($B$2:$B$457,'各區加權風險人口'!$C$2:$T$13,7,0)*5.5)</f>
        <v>0.1650103769</v>
      </c>
      <c r="J421" s="5">
        <f>if(VLOOKUP($B$2:$B$457,'各區加權風險人口'!$C$2:$T$13,8,0)=0,0,VLOOKUP($B$2:$B$457,'依個案研判日_台北市'!$C$2:$T$13,8,0)*'各里加權風險人口'!K421/VLOOKUP($B$2:$B$457,'各區加權風險人口'!$C$2:$T$13,8,0)*5.5)</f>
        <v>0.8250518846</v>
      </c>
      <c r="K421" s="5">
        <f>if(VLOOKUP($B$2:$B$457,'各區加權風險人口'!$C$2:$T$13,9,0)=0,0,VLOOKUP($B$2:$B$457,'依個案研判日_台北市'!$C$2:$T$13,9,0)*'各里加權風險人口'!L421/VLOOKUP($B$2:$B$457,'各區加權風險人口'!$C$2:$T$13,9,0)*5.5)</f>
        <v>0.8250518846</v>
      </c>
      <c r="L421" s="5">
        <f>if(VLOOKUP($B$2:$B$457,'各區加權風險人口'!$C$2:$T$13,10,0)=0,0,VLOOKUP($B$2:$B$457,'依個案研判日_台北市'!$C$2:$T$13,10,0)*'各里加權風險人口'!M421/VLOOKUP($B$2:$B$457,'各區加權風險人口'!$C$2:$T$13,10,0)*5.5)</f>
        <v>0.9900622615</v>
      </c>
      <c r="M421" s="5">
        <f>if(VLOOKUP($B$2:$B$457,'各區加權風險人口'!$C$2:$T$13,11,0)=0,0,VLOOKUP($B$2:$B$457,'依個案研判日_台北市'!$C$2:$T$13,11,0)*'各里加權風險人口'!N421/VLOOKUP($B$2:$B$457,'各區加權風險人口'!$C$2:$T$13,11,0)*5.5)</f>
        <v>1.155072638</v>
      </c>
      <c r="N421" s="5">
        <f>if(VLOOKUP($B$2:$B$457,'各區加權風險人口'!$C$2:$T$13,12,0)=0,0,VLOOKUP($B$2:$B$457,'依個案研判日_台北市'!$C$2:$T$13,12,0)*'各里加權風險人口'!O421/VLOOKUP($B$2:$B$457,'各區加權風險人口'!$C$2:$T$13,12,0)*5.5)</f>
        <v>1.815114146</v>
      </c>
      <c r="O421" s="5">
        <f>if(VLOOKUP($B$2:$B$457,'各區加權風險人口'!$C$2:$T$13,13,0)=0,0,VLOOKUP($B$2:$B$457,'依個案研判日_台北市'!$C$2:$T$13,13,0)*'各里加權風險人口'!P421/VLOOKUP($B$2:$B$457,'各區加權風險人口'!$C$2:$T$13,13,0)*5.5)</f>
        <v>0.6600415077</v>
      </c>
      <c r="P421" s="5">
        <f>if(VLOOKUP($B$2:$B$457,'各區加權風險人口'!$C$2:$T$13,14,0)=0,0,VLOOKUP($B$2:$B$457,'依個案研判日_台北市'!$C$2:$T$13,14,0)*'各里加權風險人口'!Q421/VLOOKUP($B$2:$B$457,'各區加權風險人口'!$C$2:$T$13,14,0)*5.5)</f>
        <v>1.650103769</v>
      </c>
      <c r="Q421" s="5">
        <f>if(VLOOKUP($B$2:$B$457,'各區加權風險人口'!$C$2:$T$13,15,0)=0,0,VLOOKUP($B$2:$B$457,'依個案研判日_台北市'!$C$2:$T$13,15,0)*'各里加權風險人口'!R421/VLOOKUP($B$2:$B$457,'各區加權風險人口'!$C$2:$T$13,15,0)*5.5)</f>
        <v>0.9900622615</v>
      </c>
      <c r="R421" s="5">
        <f>if(VLOOKUP($B$2:$B$457,'各區加權風險人口'!$C$2:$T$13,16,0)=0,0,VLOOKUP($B$2:$B$457,'依個案研判日_台北市'!$C$2:$T$13,16,0)*'各里加權風險人口'!S421/VLOOKUP($B$2:$B$457,'各區加權風險人口'!$C$2:$T$13,16,0)*5.5)</f>
        <v>3.300207538</v>
      </c>
      <c r="S421" s="5">
        <f>if(VLOOKUP($B$2:$B$457,'各區加權風險人口'!$C$2:$T$13,17,0)=0,0,VLOOKUP($B$2:$B$457,'依個案研判日_台北市'!$C$2:$T$13,17,0)*'各里加權風險人口'!T421/VLOOKUP($B$2:$B$457,'各區加權風險人口'!$C$2:$T$13,17,0)*5.5)</f>
        <v>1.650103769</v>
      </c>
      <c r="T421" s="5">
        <f>if(VLOOKUP($B$2:$B$457,'各區加權風險人口'!$C$2:$T$13,18,0)=0,0,VLOOKUP($B$2:$B$457,'依個案研判日_台北市'!$C$2:$T$13,18,0)*'各里加權風險人口'!U421/VLOOKUP($B$2:$B$457,'各區加權風險人口'!$C$2:$T$13,18,0)*5.5)</f>
        <v>1.155072638</v>
      </c>
    </row>
    <row r="422">
      <c r="A422" s="3">
        <v>6.3000120007E10</v>
      </c>
      <c r="B422" s="4" t="s">
        <v>427</v>
      </c>
      <c r="C422" s="4" t="s">
        <v>434</v>
      </c>
      <c r="D422" s="5">
        <f>if(VLOOKUP($B$2:$B$457,'各區加權風險人口'!$C$2:$T$13,2,0)=0,0,VLOOKUP($B$2:$B$457,'依個案研判日_台北市'!$C$2:$T$13,2,0)*'各里加權風險人口'!E422/VLOOKUP($B$2:$B$457,'各區加權風險人口'!$C$2:$T$13,2,0)*5.5)</f>
        <v>0.1902014966</v>
      </c>
      <c r="E422" s="5">
        <f>if(VLOOKUP($B$2:$B$457,'各區加權風險人口'!$C$2:$T$13,3,0)=0,0,VLOOKUP($B$2:$B$457,'依個案研判日_台北市'!$C$2:$T$13,3,0)*'各里加權風險人口'!F422/VLOOKUP($B$2:$B$457,'各區加權風險人口'!$C$2:$T$13,3,0)*5.5)</f>
        <v>0.9510074831</v>
      </c>
      <c r="F422" s="5">
        <f>if(VLOOKUP($B$2:$B$457,'各區加權風險人口'!$C$2:$T$13,4,0)=0,0,VLOOKUP($B$2:$B$457,'依個案研判日_台北市'!$C$2:$T$13,4,0)*'各里加權風險人口'!G422/VLOOKUP($B$2:$B$457,'各區加權風險人口'!$C$2:$T$13,4,0)*5.5)</f>
        <v>0</v>
      </c>
      <c r="G422" s="5">
        <f>if(VLOOKUP($B$2:$B$457,'各區加權風險人口'!$C$2:$T$13,5,0)=0,0,VLOOKUP($B$2:$B$457,'依個案研判日_台北市'!$C$2:$T$13,5,0)*'各里加權風險人口'!H422/VLOOKUP($B$2:$B$457,'各區加權風險人口'!$C$2:$T$13,5,0)*5.5)</f>
        <v>0.9510074831</v>
      </c>
      <c r="H422" s="5">
        <f>if(VLOOKUP($B$2:$B$457,'各區加權風險人口'!$C$2:$T$13,6,0)=0,0,VLOOKUP($B$2:$B$457,'依個案研判日_台北市'!$C$2:$T$13,6,0)*'各里加權風險人口'!I422/VLOOKUP($B$2:$B$457,'各區加權風險人口'!$C$2:$T$13,6,0)*5.5)</f>
        <v>0.1902014966</v>
      </c>
      <c r="I422" s="5">
        <f>if(VLOOKUP($B$2:$B$457,'各區加權風險人口'!$C$2:$T$13,7,0)=0,0,VLOOKUP($B$2:$B$457,'依個案研判日_台北市'!$C$2:$T$13,7,0)*'各里加權風險人口'!J422/VLOOKUP($B$2:$B$457,'各區加權風險人口'!$C$2:$T$13,7,0)*5.5)</f>
        <v>0.1902014966</v>
      </c>
      <c r="J422" s="5">
        <f>if(VLOOKUP($B$2:$B$457,'各區加權風險人口'!$C$2:$T$13,8,0)=0,0,VLOOKUP($B$2:$B$457,'依個案研判日_台北市'!$C$2:$T$13,8,0)*'各里加權風險人口'!K422/VLOOKUP($B$2:$B$457,'各區加權風險人口'!$C$2:$T$13,8,0)*5.5)</f>
        <v>0.9510074831</v>
      </c>
      <c r="K422" s="5">
        <f>if(VLOOKUP($B$2:$B$457,'各區加權風險人口'!$C$2:$T$13,9,0)=0,0,VLOOKUP($B$2:$B$457,'依個案研判日_台北市'!$C$2:$T$13,9,0)*'各里加權風險人口'!L422/VLOOKUP($B$2:$B$457,'各區加權風險人口'!$C$2:$T$13,9,0)*5.5)</f>
        <v>0.9510074831</v>
      </c>
      <c r="L422" s="5">
        <f>if(VLOOKUP($B$2:$B$457,'各區加權風險人口'!$C$2:$T$13,10,0)=0,0,VLOOKUP($B$2:$B$457,'依個案研判日_台北市'!$C$2:$T$13,10,0)*'各里加權風險人口'!M422/VLOOKUP($B$2:$B$457,'各區加權風險人口'!$C$2:$T$13,10,0)*5.5)</f>
        <v>1.14120898</v>
      </c>
      <c r="M422" s="5">
        <f>if(VLOOKUP($B$2:$B$457,'各區加權風險人口'!$C$2:$T$13,11,0)=0,0,VLOOKUP($B$2:$B$457,'依個案研判日_台北市'!$C$2:$T$13,11,0)*'各里加權風險人口'!N422/VLOOKUP($B$2:$B$457,'各區加權風險人口'!$C$2:$T$13,11,0)*5.5)</f>
        <v>1.331410476</v>
      </c>
      <c r="N422" s="5">
        <f>if(VLOOKUP($B$2:$B$457,'各區加權風險人口'!$C$2:$T$13,12,0)=0,0,VLOOKUP($B$2:$B$457,'依個案研判日_台北市'!$C$2:$T$13,12,0)*'各里加權風險人口'!O422/VLOOKUP($B$2:$B$457,'各區加權風險人口'!$C$2:$T$13,12,0)*5.5)</f>
        <v>2.092216463</v>
      </c>
      <c r="O422" s="5">
        <f>if(VLOOKUP($B$2:$B$457,'各區加權風險人口'!$C$2:$T$13,13,0)=0,0,VLOOKUP($B$2:$B$457,'依個案研判日_台北市'!$C$2:$T$13,13,0)*'各里加權風險人口'!P422/VLOOKUP($B$2:$B$457,'各區加權風險人口'!$C$2:$T$13,13,0)*5.5)</f>
        <v>0.7608059865</v>
      </c>
      <c r="P422" s="5">
        <f>if(VLOOKUP($B$2:$B$457,'各區加權風險人口'!$C$2:$T$13,14,0)=0,0,VLOOKUP($B$2:$B$457,'依個案研判日_台北市'!$C$2:$T$13,14,0)*'各里加權風險人口'!Q422/VLOOKUP($B$2:$B$457,'各區加權風險人口'!$C$2:$T$13,14,0)*5.5)</f>
        <v>1.902014966</v>
      </c>
      <c r="Q422" s="5">
        <f>if(VLOOKUP($B$2:$B$457,'各區加權風險人口'!$C$2:$T$13,15,0)=0,0,VLOOKUP($B$2:$B$457,'依個案研判日_台北市'!$C$2:$T$13,15,0)*'各里加權風險人口'!R422/VLOOKUP($B$2:$B$457,'各區加權風險人口'!$C$2:$T$13,15,0)*5.5)</f>
        <v>1.14120898</v>
      </c>
      <c r="R422" s="5">
        <f>if(VLOOKUP($B$2:$B$457,'各區加權風險人口'!$C$2:$T$13,16,0)=0,0,VLOOKUP($B$2:$B$457,'依個案研判日_台北市'!$C$2:$T$13,16,0)*'各里加權風險人口'!S422/VLOOKUP($B$2:$B$457,'各區加權風險人口'!$C$2:$T$13,16,0)*5.5)</f>
        <v>3.804029932</v>
      </c>
      <c r="S422" s="5">
        <f>if(VLOOKUP($B$2:$B$457,'各區加權風險人口'!$C$2:$T$13,17,0)=0,0,VLOOKUP($B$2:$B$457,'依個案研判日_台北市'!$C$2:$T$13,17,0)*'各里加權風險人口'!T422/VLOOKUP($B$2:$B$457,'各區加權風險人口'!$C$2:$T$13,17,0)*5.5)</f>
        <v>1.902014966</v>
      </c>
      <c r="T422" s="5">
        <f>if(VLOOKUP($B$2:$B$457,'各區加權風險人口'!$C$2:$T$13,18,0)=0,0,VLOOKUP($B$2:$B$457,'依個案研判日_台北市'!$C$2:$T$13,18,0)*'各里加權風險人口'!U422/VLOOKUP($B$2:$B$457,'各區加權風險人口'!$C$2:$T$13,18,0)*5.5)</f>
        <v>1.331410476</v>
      </c>
    </row>
    <row r="423">
      <c r="A423" s="3">
        <v>6.3000120008E10</v>
      </c>
      <c r="B423" s="4" t="s">
        <v>427</v>
      </c>
      <c r="C423" s="4" t="s">
        <v>435</v>
      </c>
      <c r="D423" s="5">
        <f>if(VLOOKUP($B$2:$B$457,'各區加權風險人口'!$C$2:$T$13,2,0)=0,0,VLOOKUP($B$2:$B$457,'依個案研判日_台北市'!$C$2:$T$13,2,0)*'各里加權風險人口'!E423/VLOOKUP($B$2:$B$457,'各區加權風險人口'!$C$2:$T$13,2,0)*5.5)</f>
        <v>0.1735541226</v>
      </c>
      <c r="E423" s="5">
        <f>if(VLOOKUP($B$2:$B$457,'各區加權風險人口'!$C$2:$T$13,3,0)=0,0,VLOOKUP($B$2:$B$457,'依個案研判日_台北市'!$C$2:$T$13,3,0)*'各里加權風險人口'!F423/VLOOKUP($B$2:$B$457,'各區加權風險人口'!$C$2:$T$13,3,0)*5.5)</f>
        <v>0.8677706132</v>
      </c>
      <c r="F423" s="5">
        <f>if(VLOOKUP($B$2:$B$457,'各區加權風險人口'!$C$2:$T$13,4,0)=0,0,VLOOKUP($B$2:$B$457,'依個案研判日_台北市'!$C$2:$T$13,4,0)*'各里加權風險人口'!G423/VLOOKUP($B$2:$B$457,'各區加權風險人口'!$C$2:$T$13,4,0)*5.5)</f>
        <v>0</v>
      </c>
      <c r="G423" s="5">
        <f>if(VLOOKUP($B$2:$B$457,'各區加權風險人口'!$C$2:$T$13,5,0)=0,0,VLOOKUP($B$2:$B$457,'依個案研判日_台北市'!$C$2:$T$13,5,0)*'各里加權風險人口'!H423/VLOOKUP($B$2:$B$457,'各區加權風險人口'!$C$2:$T$13,5,0)*5.5)</f>
        <v>0.8677706132</v>
      </c>
      <c r="H423" s="5">
        <f>if(VLOOKUP($B$2:$B$457,'各區加權風險人口'!$C$2:$T$13,6,0)=0,0,VLOOKUP($B$2:$B$457,'依個案研判日_台北市'!$C$2:$T$13,6,0)*'各里加權風險人口'!I423/VLOOKUP($B$2:$B$457,'各區加權風險人口'!$C$2:$T$13,6,0)*5.5)</f>
        <v>0.1735541226</v>
      </c>
      <c r="I423" s="5">
        <f>if(VLOOKUP($B$2:$B$457,'各區加權風險人口'!$C$2:$T$13,7,0)=0,0,VLOOKUP($B$2:$B$457,'依個案研判日_台北市'!$C$2:$T$13,7,0)*'各里加權風險人口'!J423/VLOOKUP($B$2:$B$457,'各區加權風險人口'!$C$2:$T$13,7,0)*5.5)</f>
        <v>0.1735541226</v>
      </c>
      <c r="J423" s="5">
        <f>if(VLOOKUP($B$2:$B$457,'各區加權風險人口'!$C$2:$T$13,8,0)=0,0,VLOOKUP($B$2:$B$457,'依個案研判日_台北市'!$C$2:$T$13,8,0)*'各里加權風險人口'!K423/VLOOKUP($B$2:$B$457,'各區加權風險人口'!$C$2:$T$13,8,0)*5.5)</f>
        <v>0.8677706132</v>
      </c>
      <c r="K423" s="5">
        <f>if(VLOOKUP($B$2:$B$457,'各區加權風險人口'!$C$2:$T$13,9,0)=0,0,VLOOKUP($B$2:$B$457,'依個案研判日_台北市'!$C$2:$T$13,9,0)*'各里加權風險人口'!L423/VLOOKUP($B$2:$B$457,'各區加權風險人口'!$C$2:$T$13,9,0)*5.5)</f>
        <v>0.8677706132</v>
      </c>
      <c r="L423" s="5">
        <f>if(VLOOKUP($B$2:$B$457,'各區加權風險人口'!$C$2:$T$13,10,0)=0,0,VLOOKUP($B$2:$B$457,'依個案研判日_台北市'!$C$2:$T$13,10,0)*'各里加權風險人口'!M423/VLOOKUP($B$2:$B$457,'各區加權風險人口'!$C$2:$T$13,10,0)*5.5)</f>
        <v>1.041324736</v>
      </c>
      <c r="M423" s="5">
        <f>if(VLOOKUP($B$2:$B$457,'各區加權風險人口'!$C$2:$T$13,11,0)=0,0,VLOOKUP($B$2:$B$457,'依個案研判日_台北市'!$C$2:$T$13,11,0)*'各里加權風險人口'!N423/VLOOKUP($B$2:$B$457,'各區加權風險人口'!$C$2:$T$13,11,0)*5.5)</f>
        <v>1.214878859</v>
      </c>
      <c r="N423" s="5">
        <f>if(VLOOKUP($B$2:$B$457,'各區加權風險人口'!$C$2:$T$13,12,0)=0,0,VLOOKUP($B$2:$B$457,'依個案研判日_台北市'!$C$2:$T$13,12,0)*'各里加權風險人口'!O423/VLOOKUP($B$2:$B$457,'各區加權風險人口'!$C$2:$T$13,12,0)*5.5)</f>
        <v>1.909095349</v>
      </c>
      <c r="O423" s="5">
        <f>if(VLOOKUP($B$2:$B$457,'各區加權風險人口'!$C$2:$T$13,13,0)=0,0,VLOOKUP($B$2:$B$457,'依個案研判日_台北市'!$C$2:$T$13,13,0)*'各里加權風險人口'!P423/VLOOKUP($B$2:$B$457,'各區加權風險人口'!$C$2:$T$13,13,0)*5.5)</f>
        <v>0.6942164906</v>
      </c>
      <c r="P423" s="5">
        <f>if(VLOOKUP($B$2:$B$457,'各區加權風險人口'!$C$2:$T$13,14,0)=0,0,VLOOKUP($B$2:$B$457,'依個案研判日_台北市'!$C$2:$T$13,14,0)*'各里加權風險人口'!Q423/VLOOKUP($B$2:$B$457,'各區加權風險人口'!$C$2:$T$13,14,0)*5.5)</f>
        <v>1.735541226</v>
      </c>
      <c r="Q423" s="5">
        <f>if(VLOOKUP($B$2:$B$457,'各區加權風險人口'!$C$2:$T$13,15,0)=0,0,VLOOKUP($B$2:$B$457,'依個案研判日_台北市'!$C$2:$T$13,15,0)*'各里加權風險人口'!R423/VLOOKUP($B$2:$B$457,'各區加權風險人口'!$C$2:$T$13,15,0)*5.5)</f>
        <v>1.041324736</v>
      </c>
      <c r="R423" s="5">
        <f>if(VLOOKUP($B$2:$B$457,'各區加權風險人口'!$C$2:$T$13,16,0)=0,0,VLOOKUP($B$2:$B$457,'依個案研判日_台北市'!$C$2:$T$13,16,0)*'各里加權風險人口'!S423/VLOOKUP($B$2:$B$457,'各區加權風險人口'!$C$2:$T$13,16,0)*5.5)</f>
        <v>3.471082453</v>
      </c>
      <c r="S423" s="5">
        <f>if(VLOOKUP($B$2:$B$457,'各區加權風險人口'!$C$2:$T$13,17,0)=0,0,VLOOKUP($B$2:$B$457,'依個案研判日_台北市'!$C$2:$T$13,17,0)*'各里加權風險人口'!T423/VLOOKUP($B$2:$B$457,'各區加權風險人口'!$C$2:$T$13,17,0)*5.5)</f>
        <v>1.735541226</v>
      </c>
      <c r="T423" s="5">
        <f>if(VLOOKUP($B$2:$B$457,'各區加權風險人口'!$C$2:$T$13,18,0)=0,0,VLOOKUP($B$2:$B$457,'依個案研判日_台北市'!$C$2:$T$13,18,0)*'各里加權風險人口'!U423/VLOOKUP($B$2:$B$457,'各區加權風險人口'!$C$2:$T$13,18,0)*5.5)</f>
        <v>1.214878859</v>
      </c>
    </row>
    <row r="424">
      <c r="A424" s="3">
        <v>6.3000120009E10</v>
      </c>
      <c r="B424" s="4" t="s">
        <v>427</v>
      </c>
      <c r="C424" s="4" t="s">
        <v>436</v>
      </c>
      <c r="D424" s="5">
        <f>if(VLOOKUP($B$2:$B$457,'各區加權風險人口'!$C$2:$T$13,2,0)=0,0,VLOOKUP($B$2:$B$457,'依個案研判日_台北市'!$C$2:$T$13,2,0)*'各里加權風險人口'!E424/VLOOKUP($B$2:$B$457,'各區加權風險人口'!$C$2:$T$13,2,0)*5.5)</f>
        <v>0.2109128222</v>
      </c>
      <c r="E424" s="5">
        <f>if(VLOOKUP($B$2:$B$457,'各區加權風險人口'!$C$2:$T$13,3,0)=0,0,VLOOKUP($B$2:$B$457,'依個案研判日_台北市'!$C$2:$T$13,3,0)*'各里加權風險人口'!F424/VLOOKUP($B$2:$B$457,'各區加權風險人口'!$C$2:$T$13,3,0)*5.5)</f>
        <v>1.054564111</v>
      </c>
      <c r="F424" s="5">
        <f>if(VLOOKUP($B$2:$B$457,'各區加權風險人口'!$C$2:$T$13,4,0)=0,0,VLOOKUP($B$2:$B$457,'依個案研判日_台北市'!$C$2:$T$13,4,0)*'各里加權風險人口'!G424/VLOOKUP($B$2:$B$457,'各區加權風險人口'!$C$2:$T$13,4,0)*5.5)</f>
        <v>0</v>
      </c>
      <c r="G424" s="5">
        <f>if(VLOOKUP($B$2:$B$457,'各區加權風險人口'!$C$2:$T$13,5,0)=0,0,VLOOKUP($B$2:$B$457,'依個案研判日_台北市'!$C$2:$T$13,5,0)*'各里加權風險人口'!H424/VLOOKUP($B$2:$B$457,'各區加權風險人口'!$C$2:$T$13,5,0)*5.5)</f>
        <v>1.054564111</v>
      </c>
      <c r="H424" s="5">
        <f>if(VLOOKUP($B$2:$B$457,'各區加權風險人口'!$C$2:$T$13,6,0)=0,0,VLOOKUP($B$2:$B$457,'依個案研判日_台北市'!$C$2:$T$13,6,0)*'各里加權風險人口'!I424/VLOOKUP($B$2:$B$457,'各區加權風險人口'!$C$2:$T$13,6,0)*5.5)</f>
        <v>0.2109128222</v>
      </c>
      <c r="I424" s="5">
        <f>if(VLOOKUP($B$2:$B$457,'各區加權風險人口'!$C$2:$T$13,7,0)=0,0,VLOOKUP($B$2:$B$457,'依個案研判日_台北市'!$C$2:$T$13,7,0)*'各里加權風險人口'!J424/VLOOKUP($B$2:$B$457,'各區加權風險人口'!$C$2:$T$13,7,0)*5.5)</f>
        <v>0.2109128222</v>
      </c>
      <c r="J424" s="5">
        <f>if(VLOOKUP($B$2:$B$457,'各區加權風險人口'!$C$2:$T$13,8,0)=0,0,VLOOKUP($B$2:$B$457,'依個案研判日_台北市'!$C$2:$T$13,8,0)*'各里加權風險人口'!K424/VLOOKUP($B$2:$B$457,'各區加權風險人口'!$C$2:$T$13,8,0)*5.5)</f>
        <v>1.054564111</v>
      </c>
      <c r="K424" s="5">
        <f>if(VLOOKUP($B$2:$B$457,'各區加權風險人口'!$C$2:$T$13,9,0)=0,0,VLOOKUP($B$2:$B$457,'依個案研判日_台北市'!$C$2:$T$13,9,0)*'各里加權風險人口'!L424/VLOOKUP($B$2:$B$457,'各區加權風險人口'!$C$2:$T$13,9,0)*5.5)</f>
        <v>1.054564111</v>
      </c>
      <c r="L424" s="5">
        <f>if(VLOOKUP($B$2:$B$457,'各區加權風險人口'!$C$2:$T$13,10,0)=0,0,VLOOKUP($B$2:$B$457,'依個案研判日_台北市'!$C$2:$T$13,10,0)*'各里加權風險人口'!M424/VLOOKUP($B$2:$B$457,'各區加權風險人口'!$C$2:$T$13,10,0)*5.5)</f>
        <v>1.265476933</v>
      </c>
      <c r="M424" s="5">
        <f>if(VLOOKUP($B$2:$B$457,'各區加權風險人口'!$C$2:$T$13,11,0)=0,0,VLOOKUP($B$2:$B$457,'依個案研判日_台北市'!$C$2:$T$13,11,0)*'各里加權風險人口'!N424/VLOOKUP($B$2:$B$457,'各區加權風險人口'!$C$2:$T$13,11,0)*5.5)</f>
        <v>1.476389755</v>
      </c>
      <c r="N424" s="5">
        <f>if(VLOOKUP($B$2:$B$457,'各區加權風險人口'!$C$2:$T$13,12,0)=0,0,VLOOKUP($B$2:$B$457,'依個案研判日_台北市'!$C$2:$T$13,12,0)*'各里加權風險人口'!O424/VLOOKUP($B$2:$B$457,'各區加權風險人口'!$C$2:$T$13,12,0)*5.5)</f>
        <v>2.320041044</v>
      </c>
      <c r="O424" s="5">
        <f>if(VLOOKUP($B$2:$B$457,'各區加權風險人口'!$C$2:$T$13,13,0)=0,0,VLOOKUP($B$2:$B$457,'依個案研判日_台北市'!$C$2:$T$13,13,0)*'各里加權風險人口'!P424/VLOOKUP($B$2:$B$457,'各區加權風險人口'!$C$2:$T$13,13,0)*5.5)</f>
        <v>0.8436512888</v>
      </c>
      <c r="P424" s="5">
        <f>if(VLOOKUP($B$2:$B$457,'各區加權風險人口'!$C$2:$T$13,14,0)=0,0,VLOOKUP($B$2:$B$457,'依個案研判日_台北市'!$C$2:$T$13,14,0)*'各里加權風險人口'!Q424/VLOOKUP($B$2:$B$457,'各區加權風險人口'!$C$2:$T$13,14,0)*5.5)</f>
        <v>2.109128222</v>
      </c>
      <c r="Q424" s="5">
        <f>if(VLOOKUP($B$2:$B$457,'各區加權風險人口'!$C$2:$T$13,15,0)=0,0,VLOOKUP($B$2:$B$457,'依個案研判日_台北市'!$C$2:$T$13,15,0)*'各里加權風險人口'!R424/VLOOKUP($B$2:$B$457,'各區加權風險人口'!$C$2:$T$13,15,0)*5.5)</f>
        <v>1.265476933</v>
      </c>
      <c r="R424" s="5">
        <f>if(VLOOKUP($B$2:$B$457,'各區加權風險人口'!$C$2:$T$13,16,0)=0,0,VLOOKUP($B$2:$B$457,'依個案研判日_台北市'!$C$2:$T$13,16,0)*'各里加權風險人口'!S424/VLOOKUP($B$2:$B$457,'各區加權風險人口'!$C$2:$T$13,16,0)*5.5)</f>
        <v>4.218256444</v>
      </c>
      <c r="S424" s="5">
        <f>if(VLOOKUP($B$2:$B$457,'各區加權風險人口'!$C$2:$T$13,17,0)=0,0,VLOOKUP($B$2:$B$457,'依個案研判日_台北市'!$C$2:$T$13,17,0)*'各里加權風險人口'!T424/VLOOKUP($B$2:$B$457,'各區加權風險人口'!$C$2:$T$13,17,0)*5.5)</f>
        <v>2.109128222</v>
      </c>
      <c r="T424" s="5">
        <f>if(VLOOKUP($B$2:$B$457,'各區加權風險人口'!$C$2:$T$13,18,0)=0,0,VLOOKUP($B$2:$B$457,'依個案研判日_台北市'!$C$2:$T$13,18,0)*'各里加權風險人口'!U424/VLOOKUP($B$2:$B$457,'各區加權風險人口'!$C$2:$T$13,18,0)*5.5)</f>
        <v>1.476389755</v>
      </c>
    </row>
    <row r="425">
      <c r="A425" s="3">
        <v>6.300012001E10</v>
      </c>
      <c r="B425" s="4" t="s">
        <v>427</v>
      </c>
      <c r="C425" s="4" t="s">
        <v>437</v>
      </c>
      <c r="D425" s="5">
        <f>if(VLOOKUP($B$2:$B$457,'各區加權風險人口'!$C$2:$T$13,2,0)=0,0,VLOOKUP($B$2:$B$457,'依個案研判日_台北市'!$C$2:$T$13,2,0)*'各里加權風險人口'!E425/VLOOKUP($B$2:$B$457,'各區加權風險人口'!$C$2:$T$13,2,0)*5.5)</f>
        <v>0.1849965719</v>
      </c>
      <c r="E425" s="5">
        <f>if(VLOOKUP($B$2:$B$457,'各區加權風險人口'!$C$2:$T$13,3,0)=0,0,VLOOKUP($B$2:$B$457,'依個案研判日_台北市'!$C$2:$T$13,3,0)*'各里加權風險人口'!F425/VLOOKUP($B$2:$B$457,'各區加權風險人口'!$C$2:$T$13,3,0)*5.5)</f>
        <v>0.9249828596</v>
      </c>
      <c r="F425" s="5">
        <f>if(VLOOKUP($B$2:$B$457,'各區加權風險人口'!$C$2:$T$13,4,0)=0,0,VLOOKUP($B$2:$B$457,'依個案研判日_台北市'!$C$2:$T$13,4,0)*'各里加權風險人口'!G425/VLOOKUP($B$2:$B$457,'各區加權風險人口'!$C$2:$T$13,4,0)*5.5)</f>
        <v>0</v>
      </c>
      <c r="G425" s="5">
        <f>if(VLOOKUP($B$2:$B$457,'各區加權風險人口'!$C$2:$T$13,5,0)=0,0,VLOOKUP($B$2:$B$457,'依個案研判日_台北市'!$C$2:$T$13,5,0)*'各里加權風險人口'!H425/VLOOKUP($B$2:$B$457,'各區加權風險人口'!$C$2:$T$13,5,0)*5.5)</f>
        <v>0.9249828596</v>
      </c>
      <c r="H425" s="5">
        <f>if(VLOOKUP($B$2:$B$457,'各區加權風險人口'!$C$2:$T$13,6,0)=0,0,VLOOKUP($B$2:$B$457,'依個案研判日_台北市'!$C$2:$T$13,6,0)*'各里加權風險人口'!I425/VLOOKUP($B$2:$B$457,'各區加權風險人口'!$C$2:$T$13,6,0)*5.5)</f>
        <v>0.1849965719</v>
      </c>
      <c r="I425" s="5">
        <f>if(VLOOKUP($B$2:$B$457,'各區加權風險人口'!$C$2:$T$13,7,0)=0,0,VLOOKUP($B$2:$B$457,'依個案研判日_台北市'!$C$2:$T$13,7,0)*'各里加權風險人口'!J425/VLOOKUP($B$2:$B$457,'各區加權風險人口'!$C$2:$T$13,7,0)*5.5)</f>
        <v>0.1849965719</v>
      </c>
      <c r="J425" s="5">
        <f>if(VLOOKUP($B$2:$B$457,'各區加權風險人口'!$C$2:$T$13,8,0)=0,0,VLOOKUP($B$2:$B$457,'依個案研判日_台北市'!$C$2:$T$13,8,0)*'各里加權風險人口'!K425/VLOOKUP($B$2:$B$457,'各區加權風險人口'!$C$2:$T$13,8,0)*5.5)</f>
        <v>0.9249828596</v>
      </c>
      <c r="K425" s="5">
        <f>if(VLOOKUP($B$2:$B$457,'各區加權風險人口'!$C$2:$T$13,9,0)=0,0,VLOOKUP($B$2:$B$457,'依個案研判日_台北市'!$C$2:$T$13,9,0)*'各里加權風險人口'!L425/VLOOKUP($B$2:$B$457,'各區加權風險人口'!$C$2:$T$13,9,0)*5.5)</f>
        <v>0.9249828596</v>
      </c>
      <c r="L425" s="5">
        <f>if(VLOOKUP($B$2:$B$457,'各區加權風險人口'!$C$2:$T$13,10,0)=0,0,VLOOKUP($B$2:$B$457,'依個案研判日_台北市'!$C$2:$T$13,10,0)*'各里加權風險人口'!M425/VLOOKUP($B$2:$B$457,'各區加權風險人口'!$C$2:$T$13,10,0)*5.5)</f>
        <v>1.109979432</v>
      </c>
      <c r="M425" s="5">
        <f>if(VLOOKUP($B$2:$B$457,'各區加權風險人口'!$C$2:$T$13,11,0)=0,0,VLOOKUP($B$2:$B$457,'依個案研判日_台北市'!$C$2:$T$13,11,0)*'各里加權風險人口'!N425/VLOOKUP($B$2:$B$457,'各區加權風險人口'!$C$2:$T$13,11,0)*5.5)</f>
        <v>1.294976003</v>
      </c>
      <c r="N425" s="5">
        <f>if(VLOOKUP($B$2:$B$457,'各區加權風險人口'!$C$2:$T$13,12,0)=0,0,VLOOKUP($B$2:$B$457,'依個案研判日_台北市'!$C$2:$T$13,12,0)*'各里加權風險人口'!O425/VLOOKUP($B$2:$B$457,'各區加權風險人口'!$C$2:$T$13,12,0)*5.5)</f>
        <v>2.034962291</v>
      </c>
      <c r="O425" s="5">
        <f>if(VLOOKUP($B$2:$B$457,'各區加權風險人口'!$C$2:$T$13,13,0)=0,0,VLOOKUP($B$2:$B$457,'依個案研判日_台北市'!$C$2:$T$13,13,0)*'各里加權風險人口'!P425/VLOOKUP($B$2:$B$457,'各區加權風險人口'!$C$2:$T$13,13,0)*5.5)</f>
        <v>0.7399862877</v>
      </c>
      <c r="P425" s="5">
        <f>if(VLOOKUP($B$2:$B$457,'各區加權風險人口'!$C$2:$T$13,14,0)=0,0,VLOOKUP($B$2:$B$457,'依個案研判日_台北市'!$C$2:$T$13,14,0)*'各里加權風險人口'!Q425/VLOOKUP($B$2:$B$457,'各區加權風險人口'!$C$2:$T$13,14,0)*5.5)</f>
        <v>1.849965719</v>
      </c>
      <c r="Q425" s="5">
        <f>if(VLOOKUP($B$2:$B$457,'各區加權風險人口'!$C$2:$T$13,15,0)=0,0,VLOOKUP($B$2:$B$457,'依個案研判日_台北市'!$C$2:$T$13,15,0)*'各里加權風險人口'!R425/VLOOKUP($B$2:$B$457,'各區加權風險人口'!$C$2:$T$13,15,0)*5.5)</f>
        <v>1.109979432</v>
      </c>
      <c r="R425" s="5">
        <f>if(VLOOKUP($B$2:$B$457,'各區加權風險人口'!$C$2:$T$13,16,0)=0,0,VLOOKUP($B$2:$B$457,'依個案研判日_台北市'!$C$2:$T$13,16,0)*'各里加權風險人口'!S425/VLOOKUP($B$2:$B$457,'各區加權風險人口'!$C$2:$T$13,16,0)*5.5)</f>
        <v>3.699931438</v>
      </c>
      <c r="S425" s="5">
        <f>if(VLOOKUP($B$2:$B$457,'各區加權風險人口'!$C$2:$T$13,17,0)=0,0,VLOOKUP($B$2:$B$457,'依個案研判日_台北市'!$C$2:$T$13,17,0)*'各里加權風險人口'!T425/VLOOKUP($B$2:$B$457,'各區加權風險人口'!$C$2:$T$13,17,0)*5.5)</f>
        <v>1.849965719</v>
      </c>
      <c r="T425" s="5">
        <f>if(VLOOKUP($B$2:$B$457,'各區加權風險人口'!$C$2:$T$13,18,0)=0,0,VLOOKUP($B$2:$B$457,'依個案研判日_台北市'!$C$2:$T$13,18,0)*'各里加權風險人口'!U425/VLOOKUP($B$2:$B$457,'各區加權風險人口'!$C$2:$T$13,18,0)*5.5)</f>
        <v>1.294976003</v>
      </c>
    </row>
    <row r="426">
      <c r="A426" s="3">
        <v>6.3000120011E10</v>
      </c>
      <c r="B426" s="4" t="s">
        <v>427</v>
      </c>
      <c r="C426" s="4" t="s">
        <v>438</v>
      </c>
      <c r="D426" s="5">
        <f>if(VLOOKUP($B$2:$B$457,'各區加權風險人口'!$C$2:$T$13,2,0)=0,0,VLOOKUP($B$2:$B$457,'依個案研判日_台北市'!$C$2:$T$13,2,0)*'各里加權風險人口'!E426/VLOOKUP($B$2:$B$457,'各區加權風險人口'!$C$2:$T$13,2,0)*5.5)</f>
        <v>0.1080297729</v>
      </c>
      <c r="E426" s="5">
        <f>if(VLOOKUP($B$2:$B$457,'各區加權風險人口'!$C$2:$T$13,3,0)=0,0,VLOOKUP($B$2:$B$457,'依個案研判日_台北市'!$C$2:$T$13,3,0)*'各里加權風險人口'!F426/VLOOKUP($B$2:$B$457,'各區加權風險人口'!$C$2:$T$13,3,0)*5.5)</f>
        <v>0.5401488644</v>
      </c>
      <c r="F426" s="5">
        <f>if(VLOOKUP($B$2:$B$457,'各區加權風險人口'!$C$2:$T$13,4,0)=0,0,VLOOKUP($B$2:$B$457,'依個案研判日_台北市'!$C$2:$T$13,4,0)*'各里加權風險人口'!G426/VLOOKUP($B$2:$B$457,'各區加權風險人口'!$C$2:$T$13,4,0)*5.5)</f>
        <v>0</v>
      </c>
      <c r="G426" s="5">
        <f>if(VLOOKUP($B$2:$B$457,'各區加權風險人口'!$C$2:$T$13,5,0)=0,0,VLOOKUP($B$2:$B$457,'依個案研判日_台北市'!$C$2:$T$13,5,0)*'各里加權風險人口'!H426/VLOOKUP($B$2:$B$457,'各區加權風險人口'!$C$2:$T$13,5,0)*5.5)</f>
        <v>0.5401488644</v>
      </c>
      <c r="H426" s="5">
        <f>if(VLOOKUP($B$2:$B$457,'各區加權風險人口'!$C$2:$T$13,6,0)=0,0,VLOOKUP($B$2:$B$457,'依個案研判日_台北市'!$C$2:$T$13,6,0)*'各里加權風險人口'!I426/VLOOKUP($B$2:$B$457,'各區加權風險人口'!$C$2:$T$13,6,0)*5.5)</f>
        <v>0.1080297729</v>
      </c>
      <c r="I426" s="5">
        <f>if(VLOOKUP($B$2:$B$457,'各區加權風險人口'!$C$2:$T$13,7,0)=0,0,VLOOKUP($B$2:$B$457,'依個案研判日_台北市'!$C$2:$T$13,7,0)*'各里加權風險人口'!J426/VLOOKUP($B$2:$B$457,'各區加權風險人口'!$C$2:$T$13,7,0)*5.5)</f>
        <v>0.1080297729</v>
      </c>
      <c r="J426" s="5">
        <f>if(VLOOKUP($B$2:$B$457,'各區加權風險人口'!$C$2:$T$13,8,0)=0,0,VLOOKUP($B$2:$B$457,'依個案研判日_台北市'!$C$2:$T$13,8,0)*'各里加權風險人口'!K426/VLOOKUP($B$2:$B$457,'各區加權風險人口'!$C$2:$T$13,8,0)*5.5)</f>
        <v>0.5401488644</v>
      </c>
      <c r="K426" s="5">
        <f>if(VLOOKUP($B$2:$B$457,'各區加權風險人口'!$C$2:$T$13,9,0)=0,0,VLOOKUP($B$2:$B$457,'依個案研判日_台北市'!$C$2:$T$13,9,0)*'各里加權風險人口'!L426/VLOOKUP($B$2:$B$457,'各區加權風險人口'!$C$2:$T$13,9,0)*5.5)</f>
        <v>0.5401488644</v>
      </c>
      <c r="L426" s="5">
        <f>if(VLOOKUP($B$2:$B$457,'各區加權風險人口'!$C$2:$T$13,10,0)=0,0,VLOOKUP($B$2:$B$457,'依個案研判日_台北市'!$C$2:$T$13,10,0)*'各里加權風險人口'!M426/VLOOKUP($B$2:$B$457,'各區加權風險人口'!$C$2:$T$13,10,0)*5.5)</f>
        <v>0.6481786373</v>
      </c>
      <c r="M426" s="5">
        <f>if(VLOOKUP($B$2:$B$457,'各區加權風險人口'!$C$2:$T$13,11,0)=0,0,VLOOKUP($B$2:$B$457,'依個案研判日_台北市'!$C$2:$T$13,11,0)*'各里加權風險人口'!N426/VLOOKUP($B$2:$B$457,'各區加權風險人口'!$C$2:$T$13,11,0)*5.5)</f>
        <v>0.7562084102</v>
      </c>
      <c r="N426" s="5">
        <f>if(VLOOKUP($B$2:$B$457,'各區加權風險人口'!$C$2:$T$13,12,0)=0,0,VLOOKUP($B$2:$B$457,'依個案研判日_台北市'!$C$2:$T$13,12,0)*'各里加權風險人口'!O426/VLOOKUP($B$2:$B$457,'各區加權風險人口'!$C$2:$T$13,12,0)*5.5)</f>
        <v>1.188327502</v>
      </c>
      <c r="O426" s="5">
        <f>if(VLOOKUP($B$2:$B$457,'各區加權風險人口'!$C$2:$T$13,13,0)=0,0,VLOOKUP($B$2:$B$457,'依個案研判日_台北市'!$C$2:$T$13,13,0)*'各里加權風險人口'!P426/VLOOKUP($B$2:$B$457,'各區加權風險人口'!$C$2:$T$13,13,0)*5.5)</f>
        <v>0.4321190915</v>
      </c>
      <c r="P426" s="5">
        <f>if(VLOOKUP($B$2:$B$457,'各區加權風險人口'!$C$2:$T$13,14,0)=0,0,VLOOKUP($B$2:$B$457,'依個案研判日_台北市'!$C$2:$T$13,14,0)*'各里加權風險人口'!Q426/VLOOKUP($B$2:$B$457,'各區加權風險人口'!$C$2:$T$13,14,0)*5.5)</f>
        <v>1.080297729</v>
      </c>
      <c r="Q426" s="5">
        <f>if(VLOOKUP($B$2:$B$457,'各區加權風險人口'!$C$2:$T$13,15,0)=0,0,VLOOKUP($B$2:$B$457,'依個案研判日_台北市'!$C$2:$T$13,15,0)*'各里加權風險人口'!R426/VLOOKUP($B$2:$B$457,'各區加權風險人口'!$C$2:$T$13,15,0)*5.5)</f>
        <v>0.6481786373</v>
      </c>
      <c r="R426" s="5">
        <f>if(VLOOKUP($B$2:$B$457,'各區加權風險人口'!$C$2:$T$13,16,0)=0,0,VLOOKUP($B$2:$B$457,'依個案研判日_台北市'!$C$2:$T$13,16,0)*'各里加權風險人口'!S426/VLOOKUP($B$2:$B$457,'各區加權風險人口'!$C$2:$T$13,16,0)*5.5)</f>
        <v>2.160595458</v>
      </c>
      <c r="S426" s="5">
        <f>if(VLOOKUP($B$2:$B$457,'各區加權風險人口'!$C$2:$T$13,17,0)=0,0,VLOOKUP($B$2:$B$457,'依個案研判日_台北市'!$C$2:$T$13,17,0)*'各里加權風險人口'!T426/VLOOKUP($B$2:$B$457,'各區加權風險人口'!$C$2:$T$13,17,0)*5.5)</f>
        <v>1.080297729</v>
      </c>
      <c r="T426" s="5">
        <f>if(VLOOKUP($B$2:$B$457,'各區加權風險人口'!$C$2:$T$13,18,0)=0,0,VLOOKUP($B$2:$B$457,'依個案研判日_台北市'!$C$2:$T$13,18,0)*'各里加權風險人口'!U426/VLOOKUP($B$2:$B$457,'各區加權風險人口'!$C$2:$T$13,18,0)*5.5)</f>
        <v>0.7562084102</v>
      </c>
    </row>
    <row r="427">
      <c r="A427" s="3">
        <v>6.3000120012E10</v>
      </c>
      <c r="B427" s="4" t="s">
        <v>427</v>
      </c>
      <c r="C427" s="4" t="s">
        <v>439</v>
      </c>
      <c r="D427" s="5">
        <f>if(VLOOKUP($B$2:$B$457,'各區加權風險人口'!$C$2:$T$13,2,0)=0,0,VLOOKUP($B$2:$B$457,'依個案研判日_台北市'!$C$2:$T$13,2,0)*'各里加權風險人口'!E427/VLOOKUP($B$2:$B$457,'各區加權風險人口'!$C$2:$T$13,2,0)*5.5)</f>
        <v>0.09343939998</v>
      </c>
      <c r="E427" s="5">
        <f>if(VLOOKUP($B$2:$B$457,'各區加權風險人口'!$C$2:$T$13,3,0)=0,0,VLOOKUP($B$2:$B$457,'依個案研判日_台北市'!$C$2:$T$13,3,0)*'各里加權風險人口'!F427/VLOOKUP($B$2:$B$457,'各區加權風險人口'!$C$2:$T$13,3,0)*5.5)</f>
        <v>0.4671969999</v>
      </c>
      <c r="F427" s="5">
        <f>if(VLOOKUP($B$2:$B$457,'各區加權風險人口'!$C$2:$T$13,4,0)=0,0,VLOOKUP($B$2:$B$457,'依個案研判日_台北市'!$C$2:$T$13,4,0)*'各里加權風險人口'!G427/VLOOKUP($B$2:$B$457,'各區加權風險人口'!$C$2:$T$13,4,0)*5.5)</f>
        <v>0</v>
      </c>
      <c r="G427" s="5">
        <f>if(VLOOKUP($B$2:$B$457,'各區加權風險人口'!$C$2:$T$13,5,0)=0,0,VLOOKUP($B$2:$B$457,'依個案研判日_台北市'!$C$2:$T$13,5,0)*'各里加權風險人口'!H427/VLOOKUP($B$2:$B$457,'各區加權風險人口'!$C$2:$T$13,5,0)*5.5)</f>
        <v>0.4671969999</v>
      </c>
      <c r="H427" s="5">
        <f>if(VLOOKUP($B$2:$B$457,'各區加權風險人口'!$C$2:$T$13,6,0)=0,0,VLOOKUP($B$2:$B$457,'依個案研判日_台北市'!$C$2:$T$13,6,0)*'各里加權風險人口'!I427/VLOOKUP($B$2:$B$457,'各區加權風險人口'!$C$2:$T$13,6,0)*5.5)</f>
        <v>0.09343939998</v>
      </c>
      <c r="I427" s="5">
        <f>if(VLOOKUP($B$2:$B$457,'各區加權風險人口'!$C$2:$T$13,7,0)=0,0,VLOOKUP($B$2:$B$457,'依個案研判日_台北市'!$C$2:$T$13,7,0)*'各里加權風險人口'!J427/VLOOKUP($B$2:$B$457,'各區加權風險人口'!$C$2:$T$13,7,0)*5.5)</f>
        <v>0.09343939998</v>
      </c>
      <c r="J427" s="5">
        <f>if(VLOOKUP($B$2:$B$457,'各區加權風險人口'!$C$2:$T$13,8,0)=0,0,VLOOKUP($B$2:$B$457,'依個案研判日_台北市'!$C$2:$T$13,8,0)*'各里加權風險人口'!K427/VLOOKUP($B$2:$B$457,'各區加權風險人口'!$C$2:$T$13,8,0)*5.5)</f>
        <v>0.4671969999</v>
      </c>
      <c r="K427" s="5">
        <f>if(VLOOKUP($B$2:$B$457,'各區加權風險人口'!$C$2:$T$13,9,0)=0,0,VLOOKUP($B$2:$B$457,'依個案研判日_台北市'!$C$2:$T$13,9,0)*'各里加權風險人口'!L427/VLOOKUP($B$2:$B$457,'各區加權風險人口'!$C$2:$T$13,9,0)*5.5)</f>
        <v>0.4671969999</v>
      </c>
      <c r="L427" s="5">
        <f>if(VLOOKUP($B$2:$B$457,'各區加權風險人口'!$C$2:$T$13,10,0)=0,0,VLOOKUP($B$2:$B$457,'依個案研判日_台北市'!$C$2:$T$13,10,0)*'各里加權風險人口'!M427/VLOOKUP($B$2:$B$457,'各區加權風險人口'!$C$2:$T$13,10,0)*5.5)</f>
        <v>0.5606363999</v>
      </c>
      <c r="M427" s="5">
        <f>if(VLOOKUP($B$2:$B$457,'各區加權風險人口'!$C$2:$T$13,11,0)=0,0,VLOOKUP($B$2:$B$457,'依個案研判日_台北市'!$C$2:$T$13,11,0)*'各里加權風險人口'!N427/VLOOKUP($B$2:$B$457,'各區加權風險人口'!$C$2:$T$13,11,0)*5.5)</f>
        <v>0.6540757999</v>
      </c>
      <c r="N427" s="5">
        <f>if(VLOOKUP($B$2:$B$457,'各區加權風險人口'!$C$2:$T$13,12,0)=0,0,VLOOKUP($B$2:$B$457,'依個案研判日_台北市'!$C$2:$T$13,12,0)*'各里加權風險人口'!O427/VLOOKUP($B$2:$B$457,'各區加權風險人口'!$C$2:$T$13,12,0)*5.5)</f>
        <v>1.0278334</v>
      </c>
      <c r="O427" s="5">
        <f>if(VLOOKUP($B$2:$B$457,'各區加權風險人口'!$C$2:$T$13,13,0)=0,0,VLOOKUP($B$2:$B$457,'依個案研判日_台北市'!$C$2:$T$13,13,0)*'各里加權風險人口'!P427/VLOOKUP($B$2:$B$457,'各區加權風險人口'!$C$2:$T$13,13,0)*5.5)</f>
        <v>0.3737575999</v>
      </c>
      <c r="P427" s="5">
        <f>if(VLOOKUP($B$2:$B$457,'各區加權風險人口'!$C$2:$T$13,14,0)=0,0,VLOOKUP($B$2:$B$457,'依個案研判日_台北市'!$C$2:$T$13,14,0)*'各里加權風險人口'!Q427/VLOOKUP($B$2:$B$457,'各區加權風險人口'!$C$2:$T$13,14,0)*5.5)</f>
        <v>0.9343939998</v>
      </c>
      <c r="Q427" s="5">
        <f>if(VLOOKUP($B$2:$B$457,'各區加權風險人口'!$C$2:$T$13,15,0)=0,0,VLOOKUP($B$2:$B$457,'依個案研判日_台北市'!$C$2:$T$13,15,0)*'各里加權風險人口'!R427/VLOOKUP($B$2:$B$457,'各區加權風險人口'!$C$2:$T$13,15,0)*5.5)</f>
        <v>0.5606363999</v>
      </c>
      <c r="R427" s="5">
        <f>if(VLOOKUP($B$2:$B$457,'各區加權風險人口'!$C$2:$T$13,16,0)=0,0,VLOOKUP($B$2:$B$457,'依個案研判日_台北市'!$C$2:$T$13,16,0)*'各里加權風險人口'!S427/VLOOKUP($B$2:$B$457,'各區加權風險人口'!$C$2:$T$13,16,0)*5.5)</f>
        <v>1.868788</v>
      </c>
      <c r="S427" s="5">
        <f>if(VLOOKUP($B$2:$B$457,'各區加權風險人口'!$C$2:$T$13,17,0)=0,0,VLOOKUP($B$2:$B$457,'依個案研判日_台北市'!$C$2:$T$13,17,0)*'各里加權風險人口'!T427/VLOOKUP($B$2:$B$457,'各區加權風險人口'!$C$2:$T$13,17,0)*5.5)</f>
        <v>0.9343939998</v>
      </c>
      <c r="T427" s="5">
        <f>if(VLOOKUP($B$2:$B$457,'各區加權風險人口'!$C$2:$T$13,18,0)=0,0,VLOOKUP($B$2:$B$457,'依個案研判日_台北市'!$C$2:$T$13,18,0)*'各里加權風險人口'!U427/VLOOKUP($B$2:$B$457,'各區加權風險人口'!$C$2:$T$13,18,0)*5.5)</f>
        <v>0.6540757999</v>
      </c>
    </row>
    <row r="428">
      <c r="A428" s="3">
        <v>6.3000120013E10</v>
      </c>
      <c r="B428" s="4" t="s">
        <v>427</v>
      </c>
      <c r="C428" s="4" t="s">
        <v>440</v>
      </c>
      <c r="D428" s="5">
        <f>if(VLOOKUP($B$2:$B$457,'各區加權風險人口'!$C$2:$T$13,2,0)=0,0,VLOOKUP($B$2:$B$457,'依個案研判日_台北市'!$C$2:$T$13,2,0)*'各里加權風險人口'!E428/VLOOKUP($B$2:$B$457,'各區加權風險人口'!$C$2:$T$13,2,0)*5.5)</f>
        <v>0.1585990397</v>
      </c>
      <c r="E428" s="5">
        <f>if(VLOOKUP($B$2:$B$457,'各區加權風險人口'!$C$2:$T$13,3,0)=0,0,VLOOKUP($B$2:$B$457,'依個案研判日_台北市'!$C$2:$T$13,3,0)*'各里加權風險人口'!F428/VLOOKUP($B$2:$B$457,'各區加權風險人口'!$C$2:$T$13,3,0)*5.5)</f>
        <v>0.7929951983</v>
      </c>
      <c r="F428" s="5">
        <f>if(VLOOKUP($B$2:$B$457,'各區加權風險人口'!$C$2:$T$13,4,0)=0,0,VLOOKUP($B$2:$B$457,'依個案研判日_台北市'!$C$2:$T$13,4,0)*'各里加權風險人口'!G428/VLOOKUP($B$2:$B$457,'各區加權風險人口'!$C$2:$T$13,4,0)*5.5)</f>
        <v>0</v>
      </c>
      <c r="G428" s="5">
        <f>if(VLOOKUP($B$2:$B$457,'各區加權風險人口'!$C$2:$T$13,5,0)=0,0,VLOOKUP($B$2:$B$457,'依個案研判日_台北市'!$C$2:$T$13,5,0)*'各里加權風險人口'!H428/VLOOKUP($B$2:$B$457,'各區加權風險人口'!$C$2:$T$13,5,0)*5.5)</f>
        <v>0.7929951983</v>
      </c>
      <c r="H428" s="5">
        <f>if(VLOOKUP($B$2:$B$457,'各區加權風險人口'!$C$2:$T$13,6,0)=0,0,VLOOKUP($B$2:$B$457,'依個案研判日_台北市'!$C$2:$T$13,6,0)*'各里加權風險人口'!I428/VLOOKUP($B$2:$B$457,'各區加權風險人口'!$C$2:$T$13,6,0)*5.5)</f>
        <v>0.1585990397</v>
      </c>
      <c r="I428" s="5">
        <f>if(VLOOKUP($B$2:$B$457,'各區加權風險人口'!$C$2:$T$13,7,0)=0,0,VLOOKUP($B$2:$B$457,'依個案研判日_台北市'!$C$2:$T$13,7,0)*'各里加權風險人口'!J428/VLOOKUP($B$2:$B$457,'各區加權風險人口'!$C$2:$T$13,7,0)*5.5)</f>
        <v>0.1585990397</v>
      </c>
      <c r="J428" s="5">
        <f>if(VLOOKUP($B$2:$B$457,'各區加權風險人口'!$C$2:$T$13,8,0)=0,0,VLOOKUP($B$2:$B$457,'依個案研判日_台北市'!$C$2:$T$13,8,0)*'各里加權風險人口'!K428/VLOOKUP($B$2:$B$457,'各區加權風險人口'!$C$2:$T$13,8,0)*5.5)</f>
        <v>0.7929951983</v>
      </c>
      <c r="K428" s="5">
        <f>if(VLOOKUP($B$2:$B$457,'各區加權風險人口'!$C$2:$T$13,9,0)=0,0,VLOOKUP($B$2:$B$457,'依個案研判日_台北市'!$C$2:$T$13,9,0)*'各里加權風險人口'!L428/VLOOKUP($B$2:$B$457,'各區加權風險人口'!$C$2:$T$13,9,0)*5.5)</f>
        <v>0.7929951983</v>
      </c>
      <c r="L428" s="5">
        <f>if(VLOOKUP($B$2:$B$457,'各區加權風險人口'!$C$2:$T$13,10,0)=0,0,VLOOKUP($B$2:$B$457,'依個案研判日_台北市'!$C$2:$T$13,10,0)*'各里加權風險人口'!M428/VLOOKUP($B$2:$B$457,'各區加權風險人口'!$C$2:$T$13,10,0)*5.5)</f>
        <v>0.9515942379</v>
      </c>
      <c r="M428" s="5">
        <f>if(VLOOKUP($B$2:$B$457,'各區加權風險人口'!$C$2:$T$13,11,0)=0,0,VLOOKUP($B$2:$B$457,'依個案研判日_台北市'!$C$2:$T$13,11,0)*'各里加權風險人口'!N428/VLOOKUP($B$2:$B$457,'各區加權風險人口'!$C$2:$T$13,11,0)*5.5)</f>
        <v>1.110193278</v>
      </c>
      <c r="N428" s="5">
        <f>if(VLOOKUP($B$2:$B$457,'各區加權風險人口'!$C$2:$T$13,12,0)=0,0,VLOOKUP($B$2:$B$457,'依個案研判日_台北市'!$C$2:$T$13,12,0)*'各里加權風險人口'!O428/VLOOKUP($B$2:$B$457,'各區加權風險人口'!$C$2:$T$13,12,0)*5.5)</f>
        <v>1.744589436</v>
      </c>
      <c r="O428" s="5">
        <f>if(VLOOKUP($B$2:$B$457,'各區加權風險人口'!$C$2:$T$13,13,0)=0,0,VLOOKUP($B$2:$B$457,'依個案研判日_台北市'!$C$2:$T$13,13,0)*'各里加權風險人口'!P428/VLOOKUP($B$2:$B$457,'各區加權風險人口'!$C$2:$T$13,13,0)*5.5)</f>
        <v>0.6343961586</v>
      </c>
      <c r="P428" s="5">
        <f>if(VLOOKUP($B$2:$B$457,'各區加權風險人口'!$C$2:$T$13,14,0)=0,0,VLOOKUP($B$2:$B$457,'依個案研判日_台北市'!$C$2:$T$13,14,0)*'各里加權風險人口'!Q428/VLOOKUP($B$2:$B$457,'各區加權風險人口'!$C$2:$T$13,14,0)*5.5)</f>
        <v>1.585990397</v>
      </c>
      <c r="Q428" s="5">
        <f>if(VLOOKUP($B$2:$B$457,'各區加權風險人口'!$C$2:$T$13,15,0)=0,0,VLOOKUP($B$2:$B$457,'依個案研判日_台北市'!$C$2:$T$13,15,0)*'各里加權風險人口'!R428/VLOOKUP($B$2:$B$457,'各區加權風險人口'!$C$2:$T$13,15,0)*5.5)</f>
        <v>0.9515942379</v>
      </c>
      <c r="R428" s="5">
        <f>if(VLOOKUP($B$2:$B$457,'各區加權風險人口'!$C$2:$T$13,16,0)=0,0,VLOOKUP($B$2:$B$457,'依個案研判日_台北市'!$C$2:$T$13,16,0)*'各里加權風險人口'!S428/VLOOKUP($B$2:$B$457,'各區加權風險人口'!$C$2:$T$13,16,0)*5.5)</f>
        <v>3.171980793</v>
      </c>
      <c r="S428" s="5">
        <f>if(VLOOKUP($B$2:$B$457,'各區加權風險人口'!$C$2:$T$13,17,0)=0,0,VLOOKUP($B$2:$B$457,'依個案研判日_台北市'!$C$2:$T$13,17,0)*'各里加權風險人口'!T428/VLOOKUP($B$2:$B$457,'各區加權風險人口'!$C$2:$T$13,17,0)*5.5)</f>
        <v>1.585990397</v>
      </c>
      <c r="T428" s="5">
        <f>if(VLOOKUP($B$2:$B$457,'各區加權風險人口'!$C$2:$T$13,18,0)=0,0,VLOOKUP($B$2:$B$457,'依個案研判日_台北市'!$C$2:$T$13,18,0)*'各里加權風險人口'!U428/VLOOKUP($B$2:$B$457,'各區加權風險人口'!$C$2:$T$13,18,0)*5.5)</f>
        <v>1.110193278</v>
      </c>
    </row>
    <row r="429">
      <c r="A429" s="3">
        <v>6.3000120014E10</v>
      </c>
      <c r="B429" s="4" t="s">
        <v>427</v>
      </c>
      <c r="C429" s="4" t="s">
        <v>441</v>
      </c>
      <c r="D429" s="5">
        <f>if(VLOOKUP($B$2:$B$457,'各區加權風險人口'!$C$2:$T$13,2,0)=0,0,VLOOKUP($B$2:$B$457,'依個案研判日_台北市'!$C$2:$T$13,2,0)*'各里加權風險人口'!E429/VLOOKUP($B$2:$B$457,'各區加權風險人口'!$C$2:$T$13,2,0)*5.5)</f>
        <v>0.1143319314</v>
      </c>
      <c r="E429" s="5">
        <f>if(VLOOKUP($B$2:$B$457,'各區加權風險人口'!$C$2:$T$13,3,0)=0,0,VLOOKUP($B$2:$B$457,'依個案研判日_台北市'!$C$2:$T$13,3,0)*'各里加權風險人口'!F429/VLOOKUP($B$2:$B$457,'各區加權風險人口'!$C$2:$T$13,3,0)*5.5)</f>
        <v>0.5716596569</v>
      </c>
      <c r="F429" s="5">
        <f>if(VLOOKUP($B$2:$B$457,'各區加權風險人口'!$C$2:$T$13,4,0)=0,0,VLOOKUP($B$2:$B$457,'依個案研判日_台北市'!$C$2:$T$13,4,0)*'各里加權風險人口'!G429/VLOOKUP($B$2:$B$457,'各區加權風險人口'!$C$2:$T$13,4,0)*5.5)</f>
        <v>0</v>
      </c>
      <c r="G429" s="5">
        <f>if(VLOOKUP($B$2:$B$457,'各區加權風險人口'!$C$2:$T$13,5,0)=0,0,VLOOKUP($B$2:$B$457,'依個案研判日_台北市'!$C$2:$T$13,5,0)*'各里加權風險人口'!H429/VLOOKUP($B$2:$B$457,'各區加權風險人口'!$C$2:$T$13,5,0)*5.5)</f>
        <v>0.5716596569</v>
      </c>
      <c r="H429" s="5">
        <f>if(VLOOKUP($B$2:$B$457,'各區加權風險人口'!$C$2:$T$13,6,0)=0,0,VLOOKUP($B$2:$B$457,'依個案研判日_台北市'!$C$2:$T$13,6,0)*'各里加權風險人口'!I429/VLOOKUP($B$2:$B$457,'各區加權風險人口'!$C$2:$T$13,6,0)*5.5)</f>
        <v>0.1143319314</v>
      </c>
      <c r="I429" s="5">
        <f>if(VLOOKUP($B$2:$B$457,'各區加權風險人口'!$C$2:$T$13,7,0)=0,0,VLOOKUP($B$2:$B$457,'依個案研判日_台北市'!$C$2:$T$13,7,0)*'各里加權風險人口'!J429/VLOOKUP($B$2:$B$457,'各區加權風險人口'!$C$2:$T$13,7,0)*5.5)</f>
        <v>0.1143319314</v>
      </c>
      <c r="J429" s="5">
        <f>if(VLOOKUP($B$2:$B$457,'各區加權風險人口'!$C$2:$T$13,8,0)=0,0,VLOOKUP($B$2:$B$457,'依個案研判日_台北市'!$C$2:$T$13,8,0)*'各里加權風險人口'!K429/VLOOKUP($B$2:$B$457,'各區加權風險人口'!$C$2:$T$13,8,0)*5.5)</f>
        <v>0.5716596569</v>
      </c>
      <c r="K429" s="5">
        <f>if(VLOOKUP($B$2:$B$457,'各區加權風險人口'!$C$2:$T$13,9,0)=0,0,VLOOKUP($B$2:$B$457,'依個案研判日_台北市'!$C$2:$T$13,9,0)*'各里加權風險人口'!L429/VLOOKUP($B$2:$B$457,'各區加權風險人口'!$C$2:$T$13,9,0)*5.5)</f>
        <v>0.5716596569</v>
      </c>
      <c r="L429" s="5">
        <f>if(VLOOKUP($B$2:$B$457,'各區加權風險人口'!$C$2:$T$13,10,0)=0,0,VLOOKUP($B$2:$B$457,'依個案研判日_台北市'!$C$2:$T$13,10,0)*'各里加權風險人口'!M429/VLOOKUP($B$2:$B$457,'各區加權風險人口'!$C$2:$T$13,10,0)*5.5)</f>
        <v>0.6859915882</v>
      </c>
      <c r="M429" s="5">
        <f>if(VLOOKUP($B$2:$B$457,'各區加權風險人口'!$C$2:$T$13,11,0)=0,0,VLOOKUP($B$2:$B$457,'依個案研判日_台北市'!$C$2:$T$13,11,0)*'各里加權風險人口'!N429/VLOOKUP($B$2:$B$457,'各區加權風險人口'!$C$2:$T$13,11,0)*5.5)</f>
        <v>0.8003235196</v>
      </c>
      <c r="N429" s="5">
        <f>if(VLOOKUP($B$2:$B$457,'各區加權風險人口'!$C$2:$T$13,12,0)=0,0,VLOOKUP($B$2:$B$457,'依個案研判日_台北市'!$C$2:$T$13,12,0)*'各里加權風險人口'!O429/VLOOKUP($B$2:$B$457,'各區加權風險人口'!$C$2:$T$13,12,0)*5.5)</f>
        <v>1.257651245</v>
      </c>
      <c r="O429" s="5">
        <f>if(VLOOKUP($B$2:$B$457,'各區加權風險人口'!$C$2:$T$13,13,0)=0,0,VLOOKUP($B$2:$B$457,'依個案研判日_台北市'!$C$2:$T$13,13,0)*'各里加權風險人口'!P429/VLOOKUP($B$2:$B$457,'各區加權風險人口'!$C$2:$T$13,13,0)*5.5)</f>
        <v>0.4573277255</v>
      </c>
      <c r="P429" s="5">
        <f>if(VLOOKUP($B$2:$B$457,'各區加權風險人口'!$C$2:$T$13,14,0)=0,0,VLOOKUP($B$2:$B$457,'依個案研判日_台北市'!$C$2:$T$13,14,0)*'各里加權風險人口'!Q429/VLOOKUP($B$2:$B$457,'各區加權風險人口'!$C$2:$T$13,14,0)*5.5)</f>
        <v>1.143319314</v>
      </c>
      <c r="Q429" s="5">
        <f>if(VLOOKUP($B$2:$B$457,'各區加權風險人口'!$C$2:$T$13,15,0)=0,0,VLOOKUP($B$2:$B$457,'依個案研判日_台北市'!$C$2:$T$13,15,0)*'各里加權風險人口'!R429/VLOOKUP($B$2:$B$457,'各區加權風險人口'!$C$2:$T$13,15,0)*5.5)</f>
        <v>0.6859915882</v>
      </c>
      <c r="R429" s="5">
        <f>if(VLOOKUP($B$2:$B$457,'各區加權風險人口'!$C$2:$T$13,16,0)=0,0,VLOOKUP($B$2:$B$457,'依個案研判日_台北市'!$C$2:$T$13,16,0)*'各里加權風險人口'!S429/VLOOKUP($B$2:$B$457,'各區加權風險人口'!$C$2:$T$13,16,0)*5.5)</f>
        <v>2.286638627</v>
      </c>
      <c r="S429" s="5">
        <f>if(VLOOKUP($B$2:$B$457,'各區加權風險人口'!$C$2:$T$13,17,0)=0,0,VLOOKUP($B$2:$B$457,'依個案研判日_台北市'!$C$2:$T$13,17,0)*'各里加權風險人口'!T429/VLOOKUP($B$2:$B$457,'各區加權風險人口'!$C$2:$T$13,17,0)*5.5)</f>
        <v>1.143319314</v>
      </c>
      <c r="T429" s="5">
        <f>if(VLOOKUP($B$2:$B$457,'各區加權風險人口'!$C$2:$T$13,18,0)=0,0,VLOOKUP($B$2:$B$457,'依個案研判日_台北市'!$C$2:$T$13,18,0)*'各里加權風險人口'!U429/VLOOKUP($B$2:$B$457,'各區加權風險人口'!$C$2:$T$13,18,0)*5.5)</f>
        <v>0.8003235196</v>
      </c>
    </row>
    <row r="430">
      <c r="A430" s="3">
        <v>6.3000120015E10</v>
      </c>
      <c r="B430" s="4" t="s">
        <v>427</v>
      </c>
      <c r="C430" s="4" t="s">
        <v>442</v>
      </c>
      <c r="D430" s="5">
        <f>if(VLOOKUP($B$2:$B$457,'各區加權風險人口'!$C$2:$T$13,2,0)=0,0,VLOOKUP($B$2:$B$457,'依個案研判日_台北市'!$C$2:$T$13,2,0)*'各里加權風險人口'!E430/VLOOKUP($B$2:$B$457,'各區加權風險人口'!$C$2:$T$13,2,0)*5.5)</f>
        <v>0.1073661256</v>
      </c>
      <c r="E430" s="5">
        <f>if(VLOOKUP($B$2:$B$457,'各區加權風險人口'!$C$2:$T$13,3,0)=0,0,VLOOKUP($B$2:$B$457,'依個案研判日_台北市'!$C$2:$T$13,3,0)*'各里加權風險人口'!F430/VLOOKUP($B$2:$B$457,'各區加權風險人口'!$C$2:$T$13,3,0)*5.5)</f>
        <v>0.5368306279</v>
      </c>
      <c r="F430" s="5">
        <f>if(VLOOKUP($B$2:$B$457,'各區加權風險人口'!$C$2:$T$13,4,0)=0,0,VLOOKUP($B$2:$B$457,'依個案研判日_台北市'!$C$2:$T$13,4,0)*'各里加權風險人口'!G430/VLOOKUP($B$2:$B$457,'各區加權風險人口'!$C$2:$T$13,4,0)*5.5)</f>
        <v>0</v>
      </c>
      <c r="G430" s="5">
        <f>if(VLOOKUP($B$2:$B$457,'各區加權風險人口'!$C$2:$T$13,5,0)=0,0,VLOOKUP($B$2:$B$457,'依個案研判日_台北市'!$C$2:$T$13,5,0)*'各里加權風險人口'!H430/VLOOKUP($B$2:$B$457,'各區加權風險人口'!$C$2:$T$13,5,0)*5.5)</f>
        <v>0.5368306279</v>
      </c>
      <c r="H430" s="5">
        <f>if(VLOOKUP($B$2:$B$457,'各區加權風險人口'!$C$2:$T$13,6,0)=0,0,VLOOKUP($B$2:$B$457,'依個案研判日_台北市'!$C$2:$T$13,6,0)*'各里加權風險人口'!I430/VLOOKUP($B$2:$B$457,'各區加權風險人口'!$C$2:$T$13,6,0)*5.5)</f>
        <v>0.1073661256</v>
      </c>
      <c r="I430" s="5">
        <f>if(VLOOKUP($B$2:$B$457,'各區加權風險人口'!$C$2:$T$13,7,0)=0,0,VLOOKUP($B$2:$B$457,'依個案研判日_台北市'!$C$2:$T$13,7,0)*'各里加權風險人口'!J430/VLOOKUP($B$2:$B$457,'各區加權風險人口'!$C$2:$T$13,7,0)*5.5)</f>
        <v>0.1073661256</v>
      </c>
      <c r="J430" s="5">
        <f>if(VLOOKUP($B$2:$B$457,'各區加權風險人口'!$C$2:$T$13,8,0)=0,0,VLOOKUP($B$2:$B$457,'依個案研判日_台北市'!$C$2:$T$13,8,0)*'各里加權風險人口'!K430/VLOOKUP($B$2:$B$457,'各區加權風險人口'!$C$2:$T$13,8,0)*5.5)</f>
        <v>0.5368306279</v>
      </c>
      <c r="K430" s="5">
        <f>if(VLOOKUP($B$2:$B$457,'各區加權風險人口'!$C$2:$T$13,9,0)=0,0,VLOOKUP($B$2:$B$457,'依個案研判日_台北市'!$C$2:$T$13,9,0)*'各里加權風險人口'!L430/VLOOKUP($B$2:$B$457,'各區加權風險人口'!$C$2:$T$13,9,0)*5.5)</f>
        <v>0.5368306279</v>
      </c>
      <c r="L430" s="5">
        <f>if(VLOOKUP($B$2:$B$457,'各區加權風險人口'!$C$2:$T$13,10,0)=0,0,VLOOKUP($B$2:$B$457,'依個案研判日_台北市'!$C$2:$T$13,10,0)*'各里加權風險人口'!M430/VLOOKUP($B$2:$B$457,'各區加權風險人口'!$C$2:$T$13,10,0)*5.5)</f>
        <v>0.6441967534</v>
      </c>
      <c r="M430" s="5">
        <f>if(VLOOKUP($B$2:$B$457,'各區加權風險人口'!$C$2:$T$13,11,0)=0,0,VLOOKUP($B$2:$B$457,'依個案研判日_台北市'!$C$2:$T$13,11,0)*'各里加權風險人口'!N430/VLOOKUP($B$2:$B$457,'各區加權風險人口'!$C$2:$T$13,11,0)*5.5)</f>
        <v>0.751562879</v>
      </c>
      <c r="N430" s="5">
        <f>if(VLOOKUP($B$2:$B$457,'各區加權風險人口'!$C$2:$T$13,12,0)=0,0,VLOOKUP($B$2:$B$457,'依個案研判日_台北市'!$C$2:$T$13,12,0)*'各里加權風險人口'!O430/VLOOKUP($B$2:$B$457,'各區加權風險人口'!$C$2:$T$13,12,0)*5.5)</f>
        <v>1.181027381</v>
      </c>
      <c r="O430" s="5">
        <f>if(VLOOKUP($B$2:$B$457,'各區加權風險人口'!$C$2:$T$13,13,0)=0,0,VLOOKUP($B$2:$B$457,'依個案研判日_台北市'!$C$2:$T$13,13,0)*'各里加權風險人口'!P430/VLOOKUP($B$2:$B$457,'各區加權風險人口'!$C$2:$T$13,13,0)*5.5)</f>
        <v>0.4294645023</v>
      </c>
      <c r="P430" s="5">
        <f>if(VLOOKUP($B$2:$B$457,'各區加權風險人口'!$C$2:$T$13,14,0)=0,0,VLOOKUP($B$2:$B$457,'依個案研判日_台北市'!$C$2:$T$13,14,0)*'各里加權風險人口'!Q430/VLOOKUP($B$2:$B$457,'各區加權風險人口'!$C$2:$T$13,14,0)*5.5)</f>
        <v>1.073661256</v>
      </c>
      <c r="Q430" s="5">
        <f>if(VLOOKUP($B$2:$B$457,'各區加權風險人口'!$C$2:$T$13,15,0)=0,0,VLOOKUP($B$2:$B$457,'依個案研判日_台北市'!$C$2:$T$13,15,0)*'各里加權風險人口'!R430/VLOOKUP($B$2:$B$457,'各區加權風險人口'!$C$2:$T$13,15,0)*5.5)</f>
        <v>0.6441967534</v>
      </c>
      <c r="R430" s="5">
        <f>if(VLOOKUP($B$2:$B$457,'各區加權風險人口'!$C$2:$T$13,16,0)=0,0,VLOOKUP($B$2:$B$457,'依個案研判日_台北市'!$C$2:$T$13,16,0)*'各里加權風險人口'!S430/VLOOKUP($B$2:$B$457,'各區加權風險人口'!$C$2:$T$13,16,0)*5.5)</f>
        <v>2.147322511</v>
      </c>
      <c r="S430" s="5">
        <f>if(VLOOKUP($B$2:$B$457,'各區加權風險人口'!$C$2:$T$13,17,0)=0,0,VLOOKUP($B$2:$B$457,'依個案研判日_台北市'!$C$2:$T$13,17,0)*'各里加權風險人口'!T430/VLOOKUP($B$2:$B$457,'各區加權風險人口'!$C$2:$T$13,17,0)*5.5)</f>
        <v>1.073661256</v>
      </c>
      <c r="T430" s="5">
        <f>if(VLOOKUP($B$2:$B$457,'各區加權風險人口'!$C$2:$T$13,18,0)=0,0,VLOOKUP($B$2:$B$457,'依個案研判日_台北市'!$C$2:$T$13,18,0)*'各里加權風險人口'!U430/VLOOKUP($B$2:$B$457,'各區加權風險人口'!$C$2:$T$13,18,0)*5.5)</f>
        <v>0.751562879</v>
      </c>
    </row>
    <row r="431">
      <c r="A431" s="3">
        <v>6.3000120016E10</v>
      </c>
      <c r="B431" s="4" t="s">
        <v>427</v>
      </c>
      <c r="C431" s="4" t="s">
        <v>443</v>
      </c>
      <c r="D431" s="5">
        <f>if(VLOOKUP($B$2:$B$457,'各區加權風險人口'!$C$2:$T$13,2,0)=0,0,VLOOKUP($B$2:$B$457,'依個案研判日_台北市'!$C$2:$T$13,2,0)*'各里加權風險人口'!E431/VLOOKUP($B$2:$B$457,'各區加權風險人口'!$C$2:$T$13,2,0)*5.5)</f>
        <v>0.1193498161</v>
      </c>
      <c r="E431" s="5">
        <f>if(VLOOKUP($B$2:$B$457,'各區加權風險人口'!$C$2:$T$13,3,0)=0,0,VLOOKUP($B$2:$B$457,'依個案研判日_台北市'!$C$2:$T$13,3,0)*'各里加權風險人口'!F431/VLOOKUP($B$2:$B$457,'各區加權風險人口'!$C$2:$T$13,3,0)*5.5)</f>
        <v>0.5967490803</v>
      </c>
      <c r="F431" s="5">
        <f>if(VLOOKUP($B$2:$B$457,'各區加權風險人口'!$C$2:$T$13,4,0)=0,0,VLOOKUP($B$2:$B$457,'依個案研判日_台北市'!$C$2:$T$13,4,0)*'各里加權風險人口'!G431/VLOOKUP($B$2:$B$457,'各區加權風險人口'!$C$2:$T$13,4,0)*5.5)</f>
        <v>0</v>
      </c>
      <c r="G431" s="5">
        <f>if(VLOOKUP($B$2:$B$457,'各區加權風險人口'!$C$2:$T$13,5,0)=0,0,VLOOKUP($B$2:$B$457,'依個案研判日_台北市'!$C$2:$T$13,5,0)*'各里加權風險人口'!H431/VLOOKUP($B$2:$B$457,'各區加權風險人口'!$C$2:$T$13,5,0)*5.5)</f>
        <v>0.5967490803</v>
      </c>
      <c r="H431" s="5">
        <f>if(VLOOKUP($B$2:$B$457,'各區加權風險人口'!$C$2:$T$13,6,0)=0,0,VLOOKUP($B$2:$B$457,'依個案研判日_台北市'!$C$2:$T$13,6,0)*'各里加權風險人口'!I431/VLOOKUP($B$2:$B$457,'各區加權風險人口'!$C$2:$T$13,6,0)*5.5)</f>
        <v>0.1193498161</v>
      </c>
      <c r="I431" s="5">
        <f>if(VLOOKUP($B$2:$B$457,'各區加權風險人口'!$C$2:$T$13,7,0)=0,0,VLOOKUP($B$2:$B$457,'依個案研判日_台北市'!$C$2:$T$13,7,0)*'各里加權風險人口'!J431/VLOOKUP($B$2:$B$457,'各區加權風險人口'!$C$2:$T$13,7,0)*5.5)</f>
        <v>0.1193498161</v>
      </c>
      <c r="J431" s="5">
        <f>if(VLOOKUP($B$2:$B$457,'各區加權風險人口'!$C$2:$T$13,8,0)=0,0,VLOOKUP($B$2:$B$457,'依個案研判日_台北市'!$C$2:$T$13,8,0)*'各里加權風險人口'!K431/VLOOKUP($B$2:$B$457,'各區加權風險人口'!$C$2:$T$13,8,0)*5.5)</f>
        <v>0.5967490803</v>
      </c>
      <c r="K431" s="5">
        <f>if(VLOOKUP($B$2:$B$457,'各區加權風險人口'!$C$2:$T$13,9,0)=0,0,VLOOKUP($B$2:$B$457,'依個案研判日_台北市'!$C$2:$T$13,9,0)*'各里加權風險人口'!L431/VLOOKUP($B$2:$B$457,'各區加權風險人口'!$C$2:$T$13,9,0)*5.5)</f>
        <v>0.5967490803</v>
      </c>
      <c r="L431" s="5">
        <f>if(VLOOKUP($B$2:$B$457,'各區加權風險人口'!$C$2:$T$13,10,0)=0,0,VLOOKUP($B$2:$B$457,'依個案研判日_台北市'!$C$2:$T$13,10,0)*'各里加權風險人口'!M431/VLOOKUP($B$2:$B$457,'各區加權風險人口'!$C$2:$T$13,10,0)*5.5)</f>
        <v>0.7160988963</v>
      </c>
      <c r="M431" s="5">
        <f>if(VLOOKUP($B$2:$B$457,'各區加權風險人口'!$C$2:$T$13,11,0)=0,0,VLOOKUP($B$2:$B$457,'依個案研判日_台北市'!$C$2:$T$13,11,0)*'各里加權風險人口'!N431/VLOOKUP($B$2:$B$457,'各區加權風險人口'!$C$2:$T$13,11,0)*5.5)</f>
        <v>0.8354487124</v>
      </c>
      <c r="N431" s="5">
        <f>if(VLOOKUP($B$2:$B$457,'各區加權風險人口'!$C$2:$T$13,12,0)=0,0,VLOOKUP($B$2:$B$457,'依個案研判日_台北市'!$C$2:$T$13,12,0)*'各里加權風險人口'!O431/VLOOKUP($B$2:$B$457,'各區加權風險人口'!$C$2:$T$13,12,0)*5.5)</f>
        <v>1.312847977</v>
      </c>
      <c r="O431" s="5">
        <f>if(VLOOKUP($B$2:$B$457,'各區加權風險人口'!$C$2:$T$13,13,0)=0,0,VLOOKUP($B$2:$B$457,'依個案研判日_台北市'!$C$2:$T$13,13,0)*'各里加權風險人口'!P431/VLOOKUP($B$2:$B$457,'各區加權風險人口'!$C$2:$T$13,13,0)*5.5)</f>
        <v>0.4773992642</v>
      </c>
      <c r="P431" s="5">
        <f>if(VLOOKUP($B$2:$B$457,'各區加權風險人口'!$C$2:$T$13,14,0)=0,0,VLOOKUP($B$2:$B$457,'依個案研判日_台北市'!$C$2:$T$13,14,0)*'各里加權風險人口'!Q431/VLOOKUP($B$2:$B$457,'各區加權風險人口'!$C$2:$T$13,14,0)*5.5)</f>
        <v>1.193498161</v>
      </c>
      <c r="Q431" s="5">
        <f>if(VLOOKUP($B$2:$B$457,'各區加權風險人口'!$C$2:$T$13,15,0)=0,0,VLOOKUP($B$2:$B$457,'依個案研判日_台北市'!$C$2:$T$13,15,0)*'各里加權風險人口'!R431/VLOOKUP($B$2:$B$457,'各區加權風險人口'!$C$2:$T$13,15,0)*5.5)</f>
        <v>0.7160988963</v>
      </c>
      <c r="R431" s="5">
        <f>if(VLOOKUP($B$2:$B$457,'各區加權風險人口'!$C$2:$T$13,16,0)=0,0,VLOOKUP($B$2:$B$457,'依個案研判日_台北市'!$C$2:$T$13,16,0)*'各里加權風險人口'!S431/VLOOKUP($B$2:$B$457,'各區加權風險人口'!$C$2:$T$13,16,0)*5.5)</f>
        <v>2.386996321</v>
      </c>
      <c r="S431" s="5">
        <f>if(VLOOKUP($B$2:$B$457,'各區加權風險人口'!$C$2:$T$13,17,0)=0,0,VLOOKUP($B$2:$B$457,'依個案研判日_台北市'!$C$2:$T$13,17,0)*'各里加權風險人口'!T431/VLOOKUP($B$2:$B$457,'各區加權風險人口'!$C$2:$T$13,17,0)*5.5)</f>
        <v>1.193498161</v>
      </c>
      <c r="T431" s="5">
        <f>if(VLOOKUP($B$2:$B$457,'各區加權風險人口'!$C$2:$T$13,18,0)=0,0,VLOOKUP($B$2:$B$457,'依個案研判日_台北市'!$C$2:$T$13,18,0)*'各里加權風險人口'!U431/VLOOKUP($B$2:$B$457,'各區加權風險人口'!$C$2:$T$13,18,0)*5.5)</f>
        <v>0.8354487124</v>
      </c>
    </row>
    <row r="432">
      <c r="A432" s="3">
        <v>6.3000120017E10</v>
      </c>
      <c r="B432" s="4" t="s">
        <v>427</v>
      </c>
      <c r="C432" s="4" t="s">
        <v>444</v>
      </c>
      <c r="D432" s="5">
        <f>if(VLOOKUP($B$2:$B$457,'各區加權風險人口'!$C$2:$T$13,2,0)=0,0,VLOOKUP($B$2:$B$457,'依個案研判日_台北市'!$C$2:$T$13,2,0)*'各里加權風險人口'!E432/VLOOKUP($B$2:$B$457,'各區加權風險人口'!$C$2:$T$13,2,0)*5.5)</f>
        <v>0.2395320306</v>
      </c>
      <c r="E432" s="5">
        <f>if(VLOOKUP($B$2:$B$457,'各區加權風險人口'!$C$2:$T$13,3,0)=0,0,VLOOKUP($B$2:$B$457,'依個案研判日_台北市'!$C$2:$T$13,3,0)*'各里加權風險人口'!F432/VLOOKUP($B$2:$B$457,'各區加權風險人口'!$C$2:$T$13,3,0)*5.5)</f>
        <v>1.197660153</v>
      </c>
      <c r="F432" s="5">
        <f>if(VLOOKUP($B$2:$B$457,'各區加權風險人口'!$C$2:$T$13,4,0)=0,0,VLOOKUP($B$2:$B$457,'依個案研判日_台北市'!$C$2:$T$13,4,0)*'各里加權風險人口'!G432/VLOOKUP($B$2:$B$457,'各區加權風險人口'!$C$2:$T$13,4,0)*5.5)</f>
        <v>0</v>
      </c>
      <c r="G432" s="5">
        <f>if(VLOOKUP($B$2:$B$457,'各區加權風險人口'!$C$2:$T$13,5,0)=0,0,VLOOKUP($B$2:$B$457,'依個案研判日_台北市'!$C$2:$T$13,5,0)*'各里加權風險人口'!H432/VLOOKUP($B$2:$B$457,'各區加權風險人口'!$C$2:$T$13,5,0)*5.5)</f>
        <v>1.197660153</v>
      </c>
      <c r="H432" s="5">
        <f>if(VLOOKUP($B$2:$B$457,'各區加權風險人口'!$C$2:$T$13,6,0)=0,0,VLOOKUP($B$2:$B$457,'依個案研判日_台北市'!$C$2:$T$13,6,0)*'各里加權風險人口'!I432/VLOOKUP($B$2:$B$457,'各區加權風險人口'!$C$2:$T$13,6,0)*5.5)</f>
        <v>0.2395320306</v>
      </c>
      <c r="I432" s="5">
        <f>if(VLOOKUP($B$2:$B$457,'各區加權風險人口'!$C$2:$T$13,7,0)=0,0,VLOOKUP($B$2:$B$457,'依個案研判日_台北市'!$C$2:$T$13,7,0)*'各里加權風險人口'!J432/VLOOKUP($B$2:$B$457,'各區加權風險人口'!$C$2:$T$13,7,0)*5.5)</f>
        <v>0.2395320306</v>
      </c>
      <c r="J432" s="5">
        <f>if(VLOOKUP($B$2:$B$457,'各區加權風險人口'!$C$2:$T$13,8,0)=0,0,VLOOKUP($B$2:$B$457,'依個案研判日_台北市'!$C$2:$T$13,8,0)*'各里加權風險人口'!K432/VLOOKUP($B$2:$B$457,'各區加權風險人口'!$C$2:$T$13,8,0)*5.5)</f>
        <v>1.197660153</v>
      </c>
      <c r="K432" s="5">
        <f>if(VLOOKUP($B$2:$B$457,'各區加權風險人口'!$C$2:$T$13,9,0)=0,0,VLOOKUP($B$2:$B$457,'依個案研判日_台北市'!$C$2:$T$13,9,0)*'各里加權風險人口'!L432/VLOOKUP($B$2:$B$457,'各區加權風險人口'!$C$2:$T$13,9,0)*5.5)</f>
        <v>1.197660153</v>
      </c>
      <c r="L432" s="5">
        <f>if(VLOOKUP($B$2:$B$457,'各區加權風險人口'!$C$2:$T$13,10,0)=0,0,VLOOKUP($B$2:$B$457,'依個案研判日_台北市'!$C$2:$T$13,10,0)*'各里加權風險人口'!M432/VLOOKUP($B$2:$B$457,'各區加權風險人口'!$C$2:$T$13,10,0)*5.5)</f>
        <v>1.437192183</v>
      </c>
      <c r="M432" s="5">
        <f>if(VLOOKUP($B$2:$B$457,'各區加權風險人口'!$C$2:$T$13,11,0)=0,0,VLOOKUP($B$2:$B$457,'依個案研判日_台北市'!$C$2:$T$13,11,0)*'各里加權風險人口'!N432/VLOOKUP($B$2:$B$457,'各區加權風險人口'!$C$2:$T$13,11,0)*5.5)</f>
        <v>1.676724214</v>
      </c>
      <c r="N432" s="5">
        <f>if(VLOOKUP($B$2:$B$457,'各區加權風險人口'!$C$2:$T$13,12,0)=0,0,VLOOKUP($B$2:$B$457,'依個案研判日_台北市'!$C$2:$T$13,12,0)*'各里加權風險人口'!O432/VLOOKUP($B$2:$B$457,'各區加權風險人口'!$C$2:$T$13,12,0)*5.5)</f>
        <v>2.634852336</v>
      </c>
      <c r="O432" s="5">
        <f>if(VLOOKUP($B$2:$B$457,'各區加權風險人口'!$C$2:$T$13,13,0)=0,0,VLOOKUP($B$2:$B$457,'依個案研判日_台北市'!$C$2:$T$13,13,0)*'各里加權風險人口'!P432/VLOOKUP($B$2:$B$457,'各區加權風險人口'!$C$2:$T$13,13,0)*5.5)</f>
        <v>0.9581281222</v>
      </c>
      <c r="P432" s="5">
        <f>if(VLOOKUP($B$2:$B$457,'各區加權風險人口'!$C$2:$T$13,14,0)=0,0,VLOOKUP($B$2:$B$457,'依個案研判日_台北市'!$C$2:$T$13,14,0)*'各里加權風險人口'!Q432/VLOOKUP($B$2:$B$457,'各區加權風險人口'!$C$2:$T$13,14,0)*5.5)</f>
        <v>2.395320306</v>
      </c>
      <c r="Q432" s="5">
        <f>if(VLOOKUP($B$2:$B$457,'各區加權風險人口'!$C$2:$T$13,15,0)=0,0,VLOOKUP($B$2:$B$457,'依個案研判日_台北市'!$C$2:$T$13,15,0)*'各里加權風險人口'!R432/VLOOKUP($B$2:$B$457,'各區加權風險人口'!$C$2:$T$13,15,0)*5.5)</f>
        <v>1.437192183</v>
      </c>
      <c r="R432" s="5">
        <f>if(VLOOKUP($B$2:$B$457,'各區加權風險人口'!$C$2:$T$13,16,0)=0,0,VLOOKUP($B$2:$B$457,'依個案研判日_台北市'!$C$2:$T$13,16,0)*'各里加權風險人口'!S432/VLOOKUP($B$2:$B$457,'各區加權風險人口'!$C$2:$T$13,16,0)*5.5)</f>
        <v>4.790640611</v>
      </c>
      <c r="S432" s="5">
        <f>if(VLOOKUP($B$2:$B$457,'各區加權風險人口'!$C$2:$T$13,17,0)=0,0,VLOOKUP($B$2:$B$457,'依個案研判日_台北市'!$C$2:$T$13,17,0)*'各里加權風險人口'!T432/VLOOKUP($B$2:$B$457,'各區加權風險人口'!$C$2:$T$13,17,0)*5.5)</f>
        <v>2.395320306</v>
      </c>
      <c r="T432" s="5">
        <f>if(VLOOKUP($B$2:$B$457,'各區加權風險人口'!$C$2:$T$13,18,0)=0,0,VLOOKUP($B$2:$B$457,'依個案研判日_台北市'!$C$2:$T$13,18,0)*'各里加權風險人口'!U432/VLOOKUP($B$2:$B$457,'各區加權風險人口'!$C$2:$T$13,18,0)*5.5)</f>
        <v>1.676724214</v>
      </c>
    </row>
    <row r="433">
      <c r="A433" s="3">
        <v>6.3000120018E10</v>
      </c>
      <c r="B433" s="4" t="s">
        <v>427</v>
      </c>
      <c r="C433" s="4" t="s">
        <v>445</v>
      </c>
      <c r="D433" s="5">
        <f>if(VLOOKUP($B$2:$B$457,'各區加權風險人口'!$C$2:$T$13,2,0)=0,0,VLOOKUP($B$2:$B$457,'依個案研判日_台北市'!$C$2:$T$13,2,0)*'各里加權風險人口'!E433/VLOOKUP($B$2:$B$457,'各區加權風險人口'!$C$2:$T$13,2,0)*5.5)</f>
        <v>0.1079273082</v>
      </c>
      <c r="E433" s="5">
        <f>if(VLOOKUP($B$2:$B$457,'各區加權風險人口'!$C$2:$T$13,3,0)=0,0,VLOOKUP($B$2:$B$457,'依個案研判日_台北市'!$C$2:$T$13,3,0)*'各里加權風險人口'!F433/VLOOKUP($B$2:$B$457,'各區加權風險人口'!$C$2:$T$13,3,0)*5.5)</f>
        <v>0.539636541</v>
      </c>
      <c r="F433" s="5">
        <f>if(VLOOKUP($B$2:$B$457,'各區加權風險人口'!$C$2:$T$13,4,0)=0,0,VLOOKUP($B$2:$B$457,'依個案研判日_台北市'!$C$2:$T$13,4,0)*'各里加權風險人口'!G433/VLOOKUP($B$2:$B$457,'各區加權風險人口'!$C$2:$T$13,4,0)*5.5)</f>
        <v>0</v>
      </c>
      <c r="G433" s="5">
        <f>if(VLOOKUP($B$2:$B$457,'各區加權風險人口'!$C$2:$T$13,5,0)=0,0,VLOOKUP($B$2:$B$457,'依個案研判日_台北市'!$C$2:$T$13,5,0)*'各里加權風險人口'!H433/VLOOKUP($B$2:$B$457,'各區加權風險人口'!$C$2:$T$13,5,0)*5.5)</f>
        <v>0.539636541</v>
      </c>
      <c r="H433" s="5">
        <f>if(VLOOKUP($B$2:$B$457,'各區加權風險人口'!$C$2:$T$13,6,0)=0,0,VLOOKUP($B$2:$B$457,'依個案研判日_台北市'!$C$2:$T$13,6,0)*'各里加權風險人口'!I433/VLOOKUP($B$2:$B$457,'各區加權風險人口'!$C$2:$T$13,6,0)*5.5)</f>
        <v>0.1079273082</v>
      </c>
      <c r="I433" s="5">
        <f>if(VLOOKUP($B$2:$B$457,'各區加權風險人口'!$C$2:$T$13,7,0)=0,0,VLOOKUP($B$2:$B$457,'依個案研判日_台北市'!$C$2:$T$13,7,0)*'各里加權風險人口'!J433/VLOOKUP($B$2:$B$457,'各區加權風險人口'!$C$2:$T$13,7,0)*5.5)</f>
        <v>0.1079273082</v>
      </c>
      <c r="J433" s="5">
        <f>if(VLOOKUP($B$2:$B$457,'各區加權風險人口'!$C$2:$T$13,8,0)=0,0,VLOOKUP($B$2:$B$457,'依個案研判日_台北市'!$C$2:$T$13,8,0)*'各里加權風險人口'!K433/VLOOKUP($B$2:$B$457,'各區加權風險人口'!$C$2:$T$13,8,0)*5.5)</f>
        <v>0.539636541</v>
      </c>
      <c r="K433" s="5">
        <f>if(VLOOKUP($B$2:$B$457,'各區加權風險人口'!$C$2:$T$13,9,0)=0,0,VLOOKUP($B$2:$B$457,'依個案研判日_台北市'!$C$2:$T$13,9,0)*'各里加權風險人口'!L433/VLOOKUP($B$2:$B$457,'各區加權風險人口'!$C$2:$T$13,9,0)*5.5)</f>
        <v>0.539636541</v>
      </c>
      <c r="L433" s="5">
        <f>if(VLOOKUP($B$2:$B$457,'各區加權風險人口'!$C$2:$T$13,10,0)=0,0,VLOOKUP($B$2:$B$457,'依個案研判日_台北市'!$C$2:$T$13,10,0)*'各里加權風險人口'!M433/VLOOKUP($B$2:$B$457,'各區加權風險人口'!$C$2:$T$13,10,0)*5.5)</f>
        <v>0.6475638492</v>
      </c>
      <c r="M433" s="5">
        <f>if(VLOOKUP($B$2:$B$457,'各區加權風險人口'!$C$2:$T$13,11,0)=0,0,VLOOKUP($B$2:$B$457,'依個案研判日_台北市'!$C$2:$T$13,11,0)*'各里加權風險人口'!N433/VLOOKUP($B$2:$B$457,'各區加權風險人口'!$C$2:$T$13,11,0)*5.5)</f>
        <v>0.7554911574</v>
      </c>
      <c r="N433" s="5">
        <f>if(VLOOKUP($B$2:$B$457,'各區加權風險人口'!$C$2:$T$13,12,0)=0,0,VLOOKUP($B$2:$B$457,'依個案研判日_台北市'!$C$2:$T$13,12,0)*'各里加權風險人口'!O433/VLOOKUP($B$2:$B$457,'各區加權風險人口'!$C$2:$T$13,12,0)*5.5)</f>
        <v>1.18720039</v>
      </c>
      <c r="O433" s="5">
        <f>if(VLOOKUP($B$2:$B$457,'各區加權風險人口'!$C$2:$T$13,13,0)=0,0,VLOOKUP($B$2:$B$457,'依個案研判日_台北市'!$C$2:$T$13,13,0)*'各里加權風險人口'!P433/VLOOKUP($B$2:$B$457,'各區加權風險人口'!$C$2:$T$13,13,0)*5.5)</f>
        <v>0.4317092328</v>
      </c>
      <c r="P433" s="5">
        <f>if(VLOOKUP($B$2:$B$457,'各區加權風險人口'!$C$2:$T$13,14,0)=0,0,VLOOKUP($B$2:$B$457,'依個案研判日_台北市'!$C$2:$T$13,14,0)*'各里加權風險人口'!Q433/VLOOKUP($B$2:$B$457,'各區加權風險人口'!$C$2:$T$13,14,0)*5.5)</f>
        <v>1.079273082</v>
      </c>
      <c r="Q433" s="5">
        <f>if(VLOOKUP($B$2:$B$457,'各區加權風險人口'!$C$2:$T$13,15,0)=0,0,VLOOKUP($B$2:$B$457,'依個案研判日_台北市'!$C$2:$T$13,15,0)*'各里加權風險人口'!R433/VLOOKUP($B$2:$B$457,'各區加權風險人口'!$C$2:$T$13,15,0)*5.5)</f>
        <v>0.6475638492</v>
      </c>
      <c r="R433" s="5">
        <f>if(VLOOKUP($B$2:$B$457,'各區加權風險人口'!$C$2:$T$13,16,0)=0,0,VLOOKUP($B$2:$B$457,'依個案研判日_台北市'!$C$2:$T$13,16,0)*'各里加權風險人口'!S433/VLOOKUP($B$2:$B$457,'各區加權風險人口'!$C$2:$T$13,16,0)*5.5)</f>
        <v>2.158546164</v>
      </c>
      <c r="S433" s="5">
        <f>if(VLOOKUP($B$2:$B$457,'各區加權風險人口'!$C$2:$T$13,17,0)=0,0,VLOOKUP($B$2:$B$457,'依個案研判日_台北市'!$C$2:$T$13,17,0)*'各里加權風險人口'!T433/VLOOKUP($B$2:$B$457,'各區加權風險人口'!$C$2:$T$13,17,0)*5.5)</f>
        <v>1.079273082</v>
      </c>
      <c r="T433" s="5">
        <f>if(VLOOKUP($B$2:$B$457,'各區加權風險人口'!$C$2:$T$13,18,0)=0,0,VLOOKUP($B$2:$B$457,'依個案研判日_台北市'!$C$2:$T$13,18,0)*'各里加權風險人口'!U433/VLOOKUP($B$2:$B$457,'各區加權風險人口'!$C$2:$T$13,18,0)*5.5)</f>
        <v>0.7554911574</v>
      </c>
    </row>
    <row r="434">
      <c r="A434" s="3">
        <v>6.3000120019E10</v>
      </c>
      <c r="B434" s="4" t="s">
        <v>427</v>
      </c>
      <c r="C434" s="4" t="s">
        <v>446</v>
      </c>
      <c r="D434" s="5">
        <f>if(VLOOKUP($B$2:$B$457,'各區加權風險人口'!$C$2:$T$13,2,0)=0,0,VLOOKUP($B$2:$B$457,'依個案研判日_台北市'!$C$2:$T$13,2,0)*'各里加權風險人口'!E434/VLOOKUP($B$2:$B$457,'各區加權風險人口'!$C$2:$T$13,2,0)*5.5)</f>
        <v>0.04437137984</v>
      </c>
      <c r="E434" s="5">
        <f>if(VLOOKUP($B$2:$B$457,'各區加權風險人口'!$C$2:$T$13,3,0)=0,0,VLOOKUP($B$2:$B$457,'依個案研判日_台北市'!$C$2:$T$13,3,0)*'各里加權風險人口'!F434/VLOOKUP($B$2:$B$457,'各區加權風險人口'!$C$2:$T$13,3,0)*5.5)</f>
        <v>0.2218568992</v>
      </c>
      <c r="F434" s="5">
        <f>if(VLOOKUP($B$2:$B$457,'各區加權風險人口'!$C$2:$T$13,4,0)=0,0,VLOOKUP($B$2:$B$457,'依個案研判日_台北市'!$C$2:$T$13,4,0)*'各里加權風險人口'!G434/VLOOKUP($B$2:$B$457,'各區加權風險人口'!$C$2:$T$13,4,0)*5.5)</f>
        <v>0</v>
      </c>
      <c r="G434" s="5">
        <f>if(VLOOKUP($B$2:$B$457,'各區加權風險人口'!$C$2:$T$13,5,0)=0,0,VLOOKUP($B$2:$B$457,'依個案研判日_台北市'!$C$2:$T$13,5,0)*'各里加權風險人口'!H434/VLOOKUP($B$2:$B$457,'各區加權風險人口'!$C$2:$T$13,5,0)*5.5)</f>
        <v>0.2218568992</v>
      </c>
      <c r="H434" s="5">
        <f>if(VLOOKUP($B$2:$B$457,'各區加權風險人口'!$C$2:$T$13,6,0)=0,0,VLOOKUP($B$2:$B$457,'依個案研判日_台北市'!$C$2:$T$13,6,0)*'各里加權風險人口'!I434/VLOOKUP($B$2:$B$457,'各區加權風險人口'!$C$2:$T$13,6,0)*5.5)</f>
        <v>0.04437137984</v>
      </c>
      <c r="I434" s="5">
        <f>if(VLOOKUP($B$2:$B$457,'各區加權風險人口'!$C$2:$T$13,7,0)=0,0,VLOOKUP($B$2:$B$457,'依個案研判日_台北市'!$C$2:$T$13,7,0)*'各里加權風險人口'!J434/VLOOKUP($B$2:$B$457,'各區加權風險人口'!$C$2:$T$13,7,0)*5.5)</f>
        <v>0.04437137984</v>
      </c>
      <c r="J434" s="5">
        <f>if(VLOOKUP($B$2:$B$457,'各區加權風險人口'!$C$2:$T$13,8,0)=0,0,VLOOKUP($B$2:$B$457,'依個案研判日_台北市'!$C$2:$T$13,8,0)*'各里加權風險人口'!K434/VLOOKUP($B$2:$B$457,'各區加權風險人口'!$C$2:$T$13,8,0)*5.5)</f>
        <v>0.2218568992</v>
      </c>
      <c r="K434" s="5">
        <f>if(VLOOKUP($B$2:$B$457,'各區加權風險人口'!$C$2:$T$13,9,0)=0,0,VLOOKUP($B$2:$B$457,'依個案研判日_台北市'!$C$2:$T$13,9,0)*'各里加權風險人口'!L434/VLOOKUP($B$2:$B$457,'各區加權風險人口'!$C$2:$T$13,9,0)*5.5)</f>
        <v>0.2218568992</v>
      </c>
      <c r="L434" s="5">
        <f>if(VLOOKUP($B$2:$B$457,'各區加權風險人口'!$C$2:$T$13,10,0)=0,0,VLOOKUP($B$2:$B$457,'依個案研判日_台北市'!$C$2:$T$13,10,0)*'各里加權風險人口'!M434/VLOOKUP($B$2:$B$457,'各區加權風險人口'!$C$2:$T$13,10,0)*5.5)</f>
        <v>0.266228279</v>
      </c>
      <c r="M434" s="5">
        <f>if(VLOOKUP($B$2:$B$457,'各區加權風險人口'!$C$2:$T$13,11,0)=0,0,VLOOKUP($B$2:$B$457,'依個案研判日_台北市'!$C$2:$T$13,11,0)*'各里加權風險人口'!N434/VLOOKUP($B$2:$B$457,'各區加權風險人口'!$C$2:$T$13,11,0)*5.5)</f>
        <v>0.3105996589</v>
      </c>
      <c r="N434" s="5">
        <f>if(VLOOKUP($B$2:$B$457,'各區加權風險人口'!$C$2:$T$13,12,0)=0,0,VLOOKUP($B$2:$B$457,'依個案研判日_台北市'!$C$2:$T$13,12,0)*'各里加權風險人口'!O434/VLOOKUP($B$2:$B$457,'各區加權風險人口'!$C$2:$T$13,12,0)*5.5)</f>
        <v>0.4880851782</v>
      </c>
      <c r="O434" s="5">
        <f>if(VLOOKUP($B$2:$B$457,'各區加權風險人口'!$C$2:$T$13,13,0)=0,0,VLOOKUP($B$2:$B$457,'依個案研判日_台北市'!$C$2:$T$13,13,0)*'各里加權風險人口'!P434/VLOOKUP($B$2:$B$457,'各區加權風險人口'!$C$2:$T$13,13,0)*5.5)</f>
        <v>0.1774855194</v>
      </c>
      <c r="P434" s="5">
        <f>if(VLOOKUP($B$2:$B$457,'各區加權風險人口'!$C$2:$T$13,14,0)=0,0,VLOOKUP($B$2:$B$457,'依個案研判日_台北市'!$C$2:$T$13,14,0)*'各里加權風險人口'!Q434/VLOOKUP($B$2:$B$457,'各區加權風險人口'!$C$2:$T$13,14,0)*5.5)</f>
        <v>0.4437137984</v>
      </c>
      <c r="Q434" s="5">
        <f>if(VLOOKUP($B$2:$B$457,'各區加權風險人口'!$C$2:$T$13,15,0)=0,0,VLOOKUP($B$2:$B$457,'依個案研判日_台北市'!$C$2:$T$13,15,0)*'各里加權風險人口'!R434/VLOOKUP($B$2:$B$457,'各區加權風險人口'!$C$2:$T$13,15,0)*5.5)</f>
        <v>0.266228279</v>
      </c>
      <c r="R434" s="5">
        <f>if(VLOOKUP($B$2:$B$457,'各區加權風險人口'!$C$2:$T$13,16,0)=0,0,VLOOKUP($B$2:$B$457,'依個案研判日_台北市'!$C$2:$T$13,16,0)*'各里加權風險人口'!S434/VLOOKUP($B$2:$B$457,'各區加權風險人口'!$C$2:$T$13,16,0)*5.5)</f>
        <v>0.8874275968</v>
      </c>
      <c r="S434" s="5">
        <f>if(VLOOKUP($B$2:$B$457,'各區加權風險人口'!$C$2:$T$13,17,0)=0,0,VLOOKUP($B$2:$B$457,'依個案研判日_台北市'!$C$2:$T$13,17,0)*'各里加權風險人口'!T434/VLOOKUP($B$2:$B$457,'各區加權風險人口'!$C$2:$T$13,17,0)*5.5)</f>
        <v>0.4437137984</v>
      </c>
      <c r="T434" s="5">
        <f>if(VLOOKUP($B$2:$B$457,'各區加權風險人口'!$C$2:$T$13,18,0)=0,0,VLOOKUP($B$2:$B$457,'依個案研判日_台北市'!$C$2:$T$13,18,0)*'各里加權風險人口'!U434/VLOOKUP($B$2:$B$457,'各區加權風險人口'!$C$2:$T$13,18,0)*5.5)</f>
        <v>0.3105996589</v>
      </c>
    </row>
    <row r="435">
      <c r="A435" s="3">
        <v>6.300012002E10</v>
      </c>
      <c r="B435" s="4" t="s">
        <v>427</v>
      </c>
      <c r="C435" s="4" t="s">
        <v>447</v>
      </c>
      <c r="D435" s="5">
        <f>if(VLOOKUP($B$2:$B$457,'各區加權風險人口'!$C$2:$T$13,2,0)=0,0,VLOOKUP($B$2:$B$457,'依個案研判日_台北市'!$C$2:$T$13,2,0)*'各里加權風險人口'!E435/VLOOKUP($B$2:$B$457,'各區加權風險人口'!$C$2:$T$13,2,0)*5.5)</f>
        <v>0.2714008523</v>
      </c>
      <c r="E435" s="5">
        <f>if(VLOOKUP($B$2:$B$457,'各區加權風險人口'!$C$2:$T$13,3,0)=0,0,VLOOKUP($B$2:$B$457,'依個案研判日_台北市'!$C$2:$T$13,3,0)*'各里加權風險人口'!F435/VLOOKUP($B$2:$B$457,'各區加權風險人口'!$C$2:$T$13,3,0)*5.5)</f>
        <v>1.357004262</v>
      </c>
      <c r="F435" s="5">
        <f>if(VLOOKUP($B$2:$B$457,'各區加權風險人口'!$C$2:$T$13,4,0)=0,0,VLOOKUP($B$2:$B$457,'依個案研判日_台北市'!$C$2:$T$13,4,0)*'各里加權風險人口'!G435/VLOOKUP($B$2:$B$457,'各區加權風險人口'!$C$2:$T$13,4,0)*5.5)</f>
        <v>0</v>
      </c>
      <c r="G435" s="5">
        <f>if(VLOOKUP($B$2:$B$457,'各區加權風險人口'!$C$2:$T$13,5,0)=0,0,VLOOKUP($B$2:$B$457,'依個案研判日_台北市'!$C$2:$T$13,5,0)*'各里加權風險人口'!H435/VLOOKUP($B$2:$B$457,'各區加權風險人口'!$C$2:$T$13,5,0)*5.5)</f>
        <v>1.357004262</v>
      </c>
      <c r="H435" s="5">
        <f>if(VLOOKUP($B$2:$B$457,'各區加權風險人口'!$C$2:$T$13,6,0)=0,0,VLOOKUP($B$2:$B$457,'依個案研判日_台北市'!$C$2:$T$13,6,0)*'各里加權風險人口'!I435/VLOOKUP($B$2:$B$457,'各區加權風險人口'!$C$2:$T$13,6,0)*5.5)</f>
        <v>0.2714008523</v>
      </c>
      <c r="I435" s="5">
        <f>if(VLOOKUP($B$2:$B$457,'各區加權風險人口'!$C$2:$T$13,7,0)=0,0,VLOOKUP($B$2:$B$457,'依個案研判日_台北市'!$C$2:$T$13,7,0)*'各里加權風險人口'!J435/VLOOKUP($B$2:$B$457,'各區加權風險人口'!$C$2:$T$13,7,0)*5.5)</f>
        <v>0.2714008523</v>
      </c>
      <c r="J435" s="5">
        <f>if(VLOOKUP($B$2:$B$457,'各區加權風險人口'!$C$2:$T$13,8,0)=0,0,VLOOKUP($B$2:$B$457,'依個案研判日_台北市'!$C$2:$T$13,8,0)*'各里加權風險人口'!K435/VLOOKUP($B$2:$B$457,'各區加權風險人口'!$C$2:$T$13,8,0)*5.5)</f>
        <v>1.357004262</v>
      </c>
      <c r="K435" s="5">
        <f>if(VLOOKUP($B$2:$B$457,'各區加權風險人口'!$C$2:$T$13,9,0)=0,0,VLOOKUP($B$2:$B$457,'依個案研判日_台北市'!$C$2:$T$13,9,0)*'各里加權風險人口'!L435/VLOOKUP($B$2:$B$457,'各區加權風險人口'!$C$2:$T$13,9,0)*5.5)</f>
        <v>1.357004262</v>
      </c>
      <c r="L435" s="5">
        <f>if(VLOOKUP($B$2:$B$457,'各區加權風險人口'!$C$2:$T$13,10,0)=0,0,VLOOKUP($B$2:$B$457,'依個案研判日_台北市'!$C$2:$T$13,10,0)*'各里加權風險人口'!M435/VLOOKUP($B$2:$B$457,'各區加權風險人口'!$C$2:$T$13,10,0)*5.5)</f>
        <v>1.628405114</v>
      </c>
      <c r="M435" s="5">
        <f>if(VLOOKUP($B$2:$B$457,'各區加權風險人口'!$C$2:$T$13,11,0)=0,0,VLOOKUP($B$2:$B$457,'依個案研判日_台北市'!$C$2:$T$13,11,0)*'各里加權風險人口'!N435/VLOOKUP($B$2:$B$457,'各區加權風險人口'!$C$2:$T$13,11,0)*5.5)</f>
        <v>1.899805966</v>
      </c>
      <c r="N435" s="5">
        <f>if(VLOOKUP($B$2:$B$457,'各區加權風險人口'!$C$2:$T$13,12,0)=0,0,VLOOKUP($B$2:$B$457,'依個案研判日_台北市'!$C$2:$T$13,12,0)*'各里加權風險人口'!O435/VLOOKUP($B$2:$B$457,'各區加權風險人口'!$C$2:$T$13,12,0)*5.5)</f>
        <v>2.985409376</v>
      </c>
      <c r="O435" s="5">
        <f>if(VLOOKUP($B$2:$B$457,'各區加權風險人口'!$C$2:$T$13,13,0)=0,0,VLOOKUP($B$2:$B$457,'依個案研判日_台北市'!$C$2:$T$13,13,0)*'各里加權風險人口'!P435/VLOOKUP($B$2:$B$457,'各區加權風險人口'!$C$2:$T$13,13,0)*5.5)</f>
        <v>1.085603409</v>
      </c>
      <c r="P435" s="5">
        <f>if(VLOOKUP($B$2:$B$457,'各區加權風險人口'!$C$2:$T$13,14,0)=0,0,VLOOKUP($B$2:$B$457,'依個案研判日_台北市'!$C$2:$T$13,14,0)*'各里加權風險人口'!Q435/VLOOKUP($B$2:$B$457,'各區加權風險人口'!$C$2:$T$13,14,0)*5.5)</f>
        <v>2.714008523</v>
      </c>
      <c r="Q435" s="5">
        <f>if(VLOOKUP($B$2:$B$457,'各區加權風險人口'!$C$2:$T$13,15,0)=0,0,VLOOKUP($B$2:$B$457,'依個案研判日_台北市'!$C$2:$T$13,15,0)*'各里加權風險人口'!R435/VLOOKUP($B$2:$B$457,'各區加權風險人口'!$C$2:$T$13,15,0)*5.5)</f>
        <v>1.628405114</v>
      </c>
      <c r="R435" s="5">
        <f>if(VLOOKUP($B$2:$B$457,'各區加權風險人口'!$C$2:$T$13,16,0)=0,0,VLOOKUP($B$2:$B$457,'依個案研判日_台北市'!$C$2:$T$13,16,0)*'各里加權風險人口'!S435/VLOOKUP($B$2:$B$457,'各區加權風險人口'!$C$2:$T$13,16,0)*5.5)</f>
        <v>5.428017047</v>
      </c>
      <c r="S435" s="5">
        <f>if(VLOOKUP($B$2:$B$457,'各區加權風險人口'!$C$2:$T$13,17,0)=0,0,VLOOKUP($B$2:$B$457,'依個案研判日_台北市'!$C$2:$T$13,17,0)*'各里加權風險人口'!T435/VLOOKUP($B$2:$B$457,'各區加權風險人口'!$C$2:$T$13,17,0)*5.5)</f>
        <v>2.714008523</v>
      </c>
      <c r="T435" s="5">
        <f>if(VLOOKUP($B$2:$B$457,'各區加權風險人口'!$C$2:$T$13,18,0)=0,0,VLOOKUP($B$2:$B$457,'依個案研判日_台北市'!$C$2:$T$13,18,0)*'各里加權風險人口'!U435/VLOOKUP($B$2:$B$457,'各區加權風險人口'!$C$2:$T$13,18,0)*5.5)</f>
        <v>1.899805966</v>
      </c>
    </row>
    <row r="436">
      <c r="A436" s="3">
        <v>6.3000120021E10</v>
      </c>
      <c r="B436" s="4" t="s">
        <v>427</v>
      </c>
      <c r="C436" s="4" t="s">
        <v>448</v>
      </c>
      <c r="D436" s="5">
        <f>if(VLOOKUP($B$2:$B$457,'各區加權風險人口'!$C$2:$T$13,2,0)=0,0,VLOOKUP($B$2:$B$457,'依個案研判日_台北市'!$C$2:$T$13,2,0)*'各里加權風險人口'!E436/VLOOKUP($B$2:$B$457,'各區加權風險人口'!$C$2:$T$13,2,0)*5.5)</f>
        <v>0.2344296281</v>
      </c>
      <c r="E436" s="5">
        <f>if(VLOOKUP($B$2:$B$457,'各區加權風險人口'!$C$2:$T$13,3,0)=0,0,VLOOKUP($B$2:$B$457,'依個案研判日_台北市'!$C$2:$T$13,3,0)*'各里加權風險人口'!F436/VLOOKUP($B$2:$B$457,'各區加權風險人口'!$C$2:$T$13,3,0)*5.5)</f>
        <v>1.17214814</v>
      </c>
      <c r="F436" s="5">
        <f>if(VLOOKUP($B$2:$B$457,'各區加權風險人口'!$C$2:$T$13,4,0)=0,0,VLOOKUP($B$2:$B$457,'依個案研判日_台北市'!$C$2:$T$13,4,0)*'各里加權風險人口'!G436/VLOOKUP($B$2:$B$457,'各區加權風險人口'!$C$2:$T$13,4,0)*5.5)</f>
        <v>0</v>
      </c>
      <c r="G436" s="5">
        <f>if(VLOOKUP($B$2:$B$457,'各區加權風險人口'!$C$2:$T$13,5,0)=0,0,VLOOKUP($B$2:$B$457,'依個案研判日_台北市'!$C$2:$T$13,5,0)*'各里加權風險人口'!H436/VLOOKUP($B$2:$B$457,'各區加權風險人口'!$C$2:$T$13,5,0)*5.5)</f>
        <v>1.17214814</v>
      </c>
      <c r="H436" s="5">
        <f>if(VLOOKUP($B$2:$B$457,'各區加權風險人口'!$C$2:$T$13,6,0)=0,0,VLOOKUP($B$2:$B$457,'依個案研判日_台北市'!$C$2:$T$13,6,0)*'各里加權風險人口'!I436/VLOOKUP($B$2:$B$457,'各區加權風險人口'!$C$2:$T$13,6,0)*5.5)</f>
        <v>0.2344296281</v>
      </c>
      <c r="I436" s="5">
        <f>if(VLOOKUP($B$2:$B$457,'各區加權風險人口'!$C$2:$T$13,7,0)=0,0,VLOOKUP($B$2:$B$457,'依個案研判日_台北市'!$C$2:$T$13,7,0)*'各里加權風險人口'!J436/VLOOKUP($B$2:$B$457,'各區加權風險人口'!$C$2:$T$13,7,0)*5.5)</f>
        <v>0.2344296281</v>
      </c>
      <c r="J436" s="5">
        <f>if(VLOOKUP($B$2:$B$457,'各區加權風險人口'!$C$2:$T$13,8,0)=0,0,VLOOKUP($B$2:$B$457,'依個案研判日_台北市'!$C$2:$T$13,8,0)*'各里加權風險人口'!K436/VLOOKUP($B$2:$B$457,'各區加權風險人口'!$C$2:$T$13,8,0)*5.5)</f>
        <v>1.17214814</v>
      </c>
      <c r="K436" s="5">
        <f>if(VLOOKUP($B$2:$B$457,'各區加權風險人口'!$C$2:$T$13,9,0)=0,0,VLOOKUP($B$2:$B$457,'依個案研判日_台北市'!$C$2:$T$13,9,0)*'各里加權風險人口'!L436/VLOOKUP($B$2:$B$457,'各區加權風險人口'!$C$2:$T$13,9,0)*5.5)</f>
        <v>1.17214814</v>
      </c>
      <c r="L436" s="5">
        <f>if(VLOOKUP($B$2:$B$457,'各區加權風險人口'!$C$2:$T$13,10,0)=0,0,VLOOKUP($B$2:$B$457,'依個案研判日_台北市'!$C$2:$T$13,10,0)*'各里加權風險人口'!M436/VLOOKUP($B$2:$B$457,'各區加權風險人口'!$C$2:$T$13,10,0)*5.5)</f>
        <v>1.406577769</v>
      </c>
      <c r="M436" s="5">
        <f>if(VLOOKUP($B$2:$B$457,'各區加權風險人口'!$C$2:$T$13,11,0)=0,0,VLOOKUP($B$2:$B$457,'依個案研判日_台北市'!$C$2:$T$13,11,0)*'各里加權風險人口'!N436/VLOOKUP($B$2:$B$457,'各區加權風險人口'!$C$2:$T$13,11,0)*5.5)</f>
        <v>1.641007397</v>
      </c>
      <c r="N436" s="5">
        <f>if(VLOOKUP($B$2:$B$457,'各區加權風險人口'!$C$2:$T$13,12,0)=0,0,VLOOKUP($B$2:$B$457,'依個案研判日_台北市'!$C$2:$T$13,12,0)*'各里加權風險人口'!O436/VLOOKUP($B$2:$B$457,'各區加權風險人口'!$C$2:$T$13,12,0)*5.5)</f>
        <v>2.578725909</v>
      </c>
      <c r="O436" s="5">
        <f>if(VLOOKUP($B$2:$B$457,'各區加權風險人口'!$C$2:$T$13,13,0)=0,0,VLOOKUP($B$2:$B$457,'依個案研判日_台北市'!$C$2:$T$13,13,0)*'各里加權風險人口'!P436/VLOOKUP($B$2:$B$457,'各區加權風險人口'!$C$2:$T$13,13,0)*5.5)</f>
        <v>0.9377185124</v>
      </c>
      <c r="P436" s="5">
        <f>if(VLOOKUP($B$2:$B$457,'各區加權風險人口'!$C$2:$T$13,14,0)=0,0,VLOOKUP($B$2:$B$457,'依個案研判日_台北市'!$C$2:$T$13,14,0)*'各里加權風險人口'!Q436/VLOOKUP($B$2:$B$457,'各區加權風險人口'!$C$2:$T$13,14,0)*5.5)</f>
        <v>2.344296281</v>
      </c>
      <c r="Q436" s="5">
        <f>if(VLOOKUP($B$2:$B$457,'各區加權風險人口'!$C$2:$T$13,15,0)=0,0,VLOOKUP($B$2:$B$457,'依個案研判日_台北市'!$C$2:$T$13,15,0)*'各里加權風險人口'!R436/VLOOKUP($B$2:$B$457,'各區加權風險人口'!$C$2:$T$13,15,0)*5.5)</f>
        <v>1.406577769</v>
      </c>
      <c r="R436" s="5">
        <f>if(VLOOKUP($B$2:$B$457,'各區加權風險人口'!$C$2:$T$13,16,0)=0,0,VLOOKUP($B$2:$B$457,'依個案研判日_台北市'!$C$2:$T$13,16,0)*'各里加權風險人口'!S436/VLOOKUP($B$2:$B$457,'各區加權風險人口'!$C$2:$T$13,16,0)*5.5)</f>
        <v>4.688592562</v>
      </c>
      <c r="S436" s="5">
        <f>if(VLOOKUP($B$2:$B$457,'各區加權風險人口'!$C$2:$T$13,17,0)=0,0,VLOOKUP($B$2:$B$457,'依個案研判日_台北市'!$C$2:$T$13,17,0)*'各里加權風險人口'!T436/VLOOKUP($B$2:$B$457,'各區加權風險人口'!$C$2:$T$13,17,0)*5.5)</f>
        <v>2.344296281</v>
      </c>
      <c r="T436" s="5">
        <f>if(VLOOKUP($B$2:$B$457,'各區加權風險人口'!$C$2:$T$13,18,0)=0,0,VLOOKUP($B$2:$B$457,'依個案研判日_台北市'!$C$2:$T$13,18,0)*'各里加權風險人口'!U436/VLOOKUP($B$2:$B$457,'各區加權風險人口'!$C$2:$T$13,18,0)*5.5)</f>
        <v>1.641007397</v>
      </c>
    </row>
    <row r="437">
      <c r="A437" s="3">
        <v>6.3000120022E10</v>
      </c>
      <c r="B437" s="4" t="s">
        <v>427</v>
      </c>
      <c r="C437" s="4" t="s">
        <v>166</v>
      </c>
      <c r="D437" s="5">
        <f>if(VLOOKUP($B$2:$B$457,'各區加權風險人口'!$C$2:$T$13,2,0)=0,0,VLOOKUP($B$2:$B$457,'依個案研判日_台北市'!$C$2:$T$13,2,0)*'各里加權風險人口'!E437/VLOOKUP($B$2:$B$457,'各區加權風險人口'!$C$2:$T$13,2,0)*5.5)</f>
        <v>0.1951874962</v>
      </c>
      <c r="E437" s="5">
        <f>if(VLOOKUP($B$2:$B$457,'各區加權風險人口'!$C$2:$T$13,3,0)=0,0,VLOOKUP($B$2:$B$457,'依個案研判日_台北市'!$C$2:$T$13,3,0)*'各里加權風險人口'!F437/VLOOKUP($B$2:$B$457,'各區加權風險人口'!$C$2:$T$13,3,0)*5.5)</f>
        <v>0.9759374809</v>
      </c>
      <c r="F437" s="5">
        <f>if(VLOOKUP($B$2:$B$457,'各區加權風險人口'!$C$2:$T$13,4,0)=0,0,VLOOKUP($B$2:$B$457,'依個案研判日_台北市'!$C$2:$T$13,4,0)*'各里加權風險人口'!G437/VLOOKUP($B$2:$B$457,'各區加權風險人口'!$C$2:$T$13,4,0)*5.5)</f>
        <v>0</v>
      </c>
      <c r="G437" s="5">
        <f>if(VLOOKUP($B$2:$B$457,'各區加權風險人口'!$C$2:$T$13,5,0)=0,0,VLOOKUP($B$2:$B$457,'依個案研判日_台北市'!$C$2:$T$13,5,0)*'各里加權風險人口'!H437/VLOOKUP($B$2:$B$457,'各區加權風險人口'!$C$2:$T$13,5,0)*5.5)</f>
        <v>0.9759374809</v>
      </c>
      <c r="H437" s="5">
        <f>if(VLOOKUP($B$2:$B$457,'各區加權風險人口'!$C$2:$T$13,6,0)=0,0,VLOOKUP($B$2:$B$457,'依個案研判日_台北市'!$C$2:$T$13,6,0)*'各里加權風險人口'!I437/VLOOKUP($B$2:$B$457,'各區加權風險人口'!$C$2:$T$13,6,0)*5.5)</f>
        <v>0.1951874962</v>
      </c>
      <c r="I437" s="5">
        <f>if(VLOOKUP($B$2:$B$457,'各區加權風險人口'!$C$2:$T$13,7,0)=0,0,VLOOKUP($B$2:$B$457,'依個案研判日_台北市'!$C$2:$T$13,7,0)*'各里加權風險人口'!J437/VLOOKUP($B$2:$B$457,'各區加權風險人口'!$C$2:$T$13,7,0)*5.5)</f>
        <v>0.1951874962</v>
      </c>
      <c r="J437" s="5">
        <f>if(VLOOKUP($B$2:$B$457,'各區加權風險人口'!$C$2:$T$13,8,0)=0,0,VLOOKUP($B$2:$B$457,'依個案研判日_台北市'!$C$2:$T$13,8,0)*'各里加權風險人口'!K437/VLOOKUP($B$2:$B$457,'各區加權風險人口'!$C$2:$T$13,8,0)*5.5)</f>
        <v>0.9759374809</v>
      </c>
      <c r="K437" s="5">
        <f>if(VLOOKUP($B$2:$B$457,'各區加權風險人口'!$C$2:$T$13,9,0)=0,0,VLOOKUP($B$2:$B$457,'依個案研判日_台北市'!$C$2:$T$13,9,0)*'各里加權風險人口'!L437/VLOOKUP($B$2:$B$457,'各區加權風險人口'!$C$2:$T$13,9,0)*5.5)</f>
        <v>0.9759374809</v>
      </c>
      <c r="L437" s="5">
        <f>if(VLOOKUP($B$2:$B$457,'各區加權風險人口'!$C$2:$T$13,10,0)=0,0,VLOOKUP($B$2:$B$457,'依個案研判日_台北市'!$C$2:$T$13,10,0)*'各里加權風險人口'!M437/VLOOKUP($B$2:$B$457,'各區加權風險人口'!$C$2:$T$13,10,0)*5.5)</f>
        <v>1.171124977</v>
      </c>
      <c r="M437" s="5">
        <f>if(VLOOKUP($B$2:$B$457,'各區加權風險人口'!$C$2:$T$13,11,0)=0,0,VLOOKUP($B$2:$B$457,'依個案研判日_台北市'!$C$2:$T$13,11,0)*'各里加權風險人口'!N437/VLOOKUP($B$2:$B$457,'各區加權風險人口'!$C$2:$T$13,11,0)*5.5)</f>
        <v>1.366312473</v>
      </c>
      <c r="N437" s="5">
        <f>if(VLOOKUP($B$2:$B$457,'各區加權風險人口'!$C$2:$T$13,12,0)=0,0,VLOOKUP($B$2:$B$457,'依個案研判日_台北市'!$C$2:$T$13,12,0)*'各里加權風險人口'!O437/VLOOKUP($B$2:$B$457,'各區加權風險人口'!$C$2:$T$13,12,0)*5.5)</f>
        <v>2.147062458</v>
      </c>
      <c r="O437" s="5">
        <f>if(VLOOKUP($B$2:$B$457,'各區加權風險人口'!$C$2:$T$13,13,0)=0,0,VLOOKUP($B$2:$B$457,'依個案研判日_台北市'!$C$2:$T$13,13,0)*'各里加權風險人口'!P437/VLOOKUP($B$2:$B$457,'各區加權風險人口'!$C$2:$T$13,13,0)*5.5)</f>
        <v>0.7807499847</v>
      </c>
      <c r="P437" s="5">
        <f>if(VLOOKUP($B$2:$B$457,'各區加權風險人口'!$C$2:$T$13,14,0)=0,0,VLOOKUP($B$2:$B$457,'依個案研判日_台北市'!$C$2:$T$13,14,0)*'各里加權風險人口'!Q437/VLOOKUP($B$2:$B$457,'各區加權風險人口'!$C$2:$T$13,14,0)*5.5)</f>
        <v>1.951874962</v>
      </c>
      <c r="Q437" s="5">
        <f>if(VLOOKUP($B$2:$B$457,'各區加權風險人口'!$C$2:$T$13,15,0)=0,0,VLOOKUP($B$2:$B$457,'依個案研判日_台北市'!$C$2:$T$13,15,0)*'各里加權風險人口'!R437/VLOOKUP($B$2:$B$457,'各區加權風險人口'!$C$2:$T$13,15,0)*5.5)</f>
        <v>1.171124977</v>
      </c>
      <c r="R437" s="5">
        <f>if(VLOOKUP($B$2:$B$457,'各區加權風險人口'!$C$2:$T$13,16,0)=0,0,VLOOKUP($B$2:$B$457,'依個案研判日_台北市'!$C$2:$T$13,16,0)*'各里加權風險人口'!S437/VLOOKUP($B$2:$B$457,'各區加權風險人口'!$C$2:$T$13,16,0)*5.5)</f>
        <v>3.903749923</v>
      </c>
      <c r="S437" s="5">
        <f>if(VLOOKUP($B$2:$B$457,'各區加權風險人口'!$C$2:$T$13,17,0)=0,0,VLOOKUP($B$2:$B$457,'依個案研判日_台北市'!$C$2:$T$13,17,0)*'各里加權風險人口'!T437/VLOOKUP($B$2:$B$457,'各區加權風險人口'!$C$2:$T$13,17,0)*5.5)</f>
        <v>1.951874962</v>
      </c>
      <c r="T437" s="5">
        <f>if(VLOOKUP($B$2:$B$457,'各區加權風險人口'!$C$2:$T$13,18,0)=0,0,VLOOKUP($B$2:$B$457,'依個案研判日_台北市'!$C$2:$T$13,18,0)*'各里加權風險人口'!U437/VLOOKUP($B$2:$B$457,'各區加權風險人口'!$C$2:$T$13,18,0)*5.5)</f>
        <v>1.366312473</v>
      </c>
    </row>
    <row r="438">
      <c r="A438" s="3">
        <v>6.3000120023E10</v>
      </c>
      <c r="B438" s="4" t="s">
        <v>427</v>
      </c>
      <c r="C438" s="4" t="s">
        <v>449</v>
      </c>
      <c r="D438" s="5">
        <f>if(VLOOKUP($B$2:$B$457,'各區加權風險人口'!$C$2:$T$13,2,0)=0,0,VLOOKUP($B$2:$B$457,'依個案研判日_台北市'!$C$2:$T$13,2,0)*'各里加權風險人口'!E438/VLOOKUP($B$2:$B$457,'各區加權風險人口'!$C$2:$T$13,2,0)*5.5)</f>
        <v>0.1450314227</v>
      </c>
      <c r="E438" s="5">
        <f>if(VLOOKUP($B$2:$B$457,'各區加權風險人口'!$C$2:$T$13,3,0)=0,0,VLOOKUP($B$2:$B$457,'依個案研判日_台北市'!$C$2:$T$13,3,0)*'各里加權風險人口'!F438/VLOOKUP($B$2:$B$457,'各區加權風險人口'!$C$2:$T$13,3,0)*5.5)</f>
        <v>0.7251571134</v>
      </c>
      <c r="F438" s="5">
        <f>if(VLOOKUP($B$2:$B$457,'各區加權風險人口'!$C$2:$T$13,4,0)=0,0,VLOOKUP($B$2:$B$457,'依個案研判日_台北市'!$C$2:$T$13,4,0)*'各里加權風險人口'!G438/VLOOKUP($B$2:$B$457,'各區加權風險人口'!$C$2:$T$13,4,0)*5.5)</f>
        <v>0</v>
      </c>
      <c r="G438" s="5">
        <f>if(VLOOKUP($B$2:$B$457,'各區加權風險人口'!$C$2:$T$13,5,0)=0,0,VLOOKUP($B$2:$B$457,'依個案研判日_台北市'!$C$2:$T$13,5,0)*'各里加權風險人口'!H438/VLOOKUP($B$2:$B$457,'各區加權風險人口'!$C$2:$T$13,5,0)*5.5)</f>
        <v>0.7251571134</v>
      </c>
      <c r="H438" s="5">
        <f>if(VLOOKUP($B$2:$B$457,'各區加權風險人口'!$C$2:$T$13,6,0)=0,0,VLOOKUP($B$2:$B$457,'依個案研判日_台北市'!$C$2:$T$13,6,0)*'各里加權風險人口'!I438/VLOOKUP($B$2:$B$457,'各區加權風險人口'!$C$2:$T$13,6,0)*5.5)</f>
        <v>0.1450314227</v>
      </c>
      <c r="I438" s="5">
        <f>if(VLOOKUP($B$2:$B$457,'各區加權風險人口'!$C$2:$T$13,7,0)=0,0,VLOOKUP($B$2:$B$457,'依個案研判日_台北市'!$C$2:$T$13,7,0)*'各里加權風險人口'!J438/VLOOKUP($B$2:$B$457,'各區加權風險人口'!$C$2:$T$13,7,0)*5.5)</f>
        <v>0.1450314227</v>
      </c>
      <c r="J438" s="5">
        <f>if(VLOOKUP($B$2:$B$457,'各區加權風險人口'!$C$2:$T$13,8,0)=0,0,VLOOKUP($B$2:$B$457,'依個案研判日_台北市'!$C$2:$T$13,8,0)*'各里加權風險人口'!K438/VLOOKUP($B$2:$B$457,'各區加權風險人口'!$C$2:$T$13,8,0)*5.5)</f>
        <v>0.7251571134</v>
      </c>
      <c r="K438" s="5">
        <f>if(VLOOKUP($B$2:$B$457,'各區加權風險人口'!$C$2:$T$13,9,0)=0,0,VLOOKUP($B$2:$B$457,'依個案研判日_台北市'!$C$2:$T$13,9,0)*'各里加權風險人口'!L438/VLOOKUP($B$2:$B$457,'各區加權風險人口'!$C$2:$T$13,9,0)*5.5)</f>
        <v>0.7251571134</v>
      </c>
      <c r="L438" s="5">
        <f>if(VLOOKUP($B$2:$B$457,'各區加權風險人口'!$C$2:$T$13,10,0)=0,0,VLOOKUP($B$2:$B$457,'依個案研判日_台北市'!$C$2:$T$13,10,0)*'各里加權風險人口'!M438/VLOOKUP($B$2:$B$457,'各區加權風險人口'!$C$2:$T$13,10,0)*5.5)</f>
        <v>0.8701885361</v>
      </c>
      <c r="M438" s="5">
        <f>if(VLOOKUP($B$2:$B$457,'各區加權風險人口'!$C$2:$T$13,11,0)=0,0,VLOOKUP($B$2:$B$457,'依個案研判日_台北市'!$C$2:$T$13,11,0)*'各里加權風險人口'!N438/VLOOKUP($B$2:$B$457,'各區加權風險人口'!$C$2:$T$13,11,0)*5.5)</f>
        <v>1.015219959</v>
      </c>
      <c r="N438" s="5">
        <f>if(VLOOKUP($B$2:$B$457,'各區加權風險人口'!$C$2:$T$13,12,0)=0,0,VLOOKUP($B$2:$B$457,'依個案研判日_台北市'!$C$2:$T$13,12,0)*'各里加權風險人口'!O438/VLOOKUP($B$2:$B$457,'各區加權風險人口'!$C$2:$T$13,12,0)*5.5)</f>
        <v>1.595345649</v>
      </c>
      <c r="O438" s="5">
        <f>if(VLOOKUP($B$2:$B$457,'各區加權風險人口'!$C$2:$T$13,13,0)=0,0,VLOOKUP($B$2:$B$457,'依個案研判日_台北市'!$C$2:$T$13,13,0)*'各里加權風險人口'!P438/VLOOKUP($B$2:$B$457,'各區加權風險人口'!$C$2:$T$13,13,0)*5.5)</f>
        <v>0.5801256907</v>
      </c>
      <c r="P438" s="5">
        <f>if(VLOOKUP($B$2:$B$457,'各區加權風險人口'!$C$2:$T$13,14,0)=0,0,VLOOKUP($B$2:$B$457,'依個案研判日_台北市'!$C$2:$T$13,14,0)*'各里加權風險人口'!Q438/VLOOKUP($B$2:$B$457,'各區加權風險人口'!$C$2:$T$13,14,0)*5.5)</f>
        <v>1.450314227</v>
      </c>
      <c r="Q438" s="5">
        <f>if(VLOOKUP($B$2:$B$457,'各區加權風險人口'!$C$2:$T$13,15,0)=0,0,VLOOKUP($B$2:$B$457,'依個案研判日_台北市'!$C$2:$T$13,15,0)*'各里加權風險人口'!R438/VLOOKUP($B$2:$B$457,'各區加權風險人口'!$C$2:$T$13,15,0)*5.5)</f>
        <v>0.8701885361</v>
      </c>
      <c r="R438" s="5">
        <f>if(VLOOKUP($B$2:$B$457,'各區加權風險人口'!$C$2:$T$13,16,0)=0,0,VLOOKUP($B$2:$B$457,'依個案研判日_台北市'!$C$2:$T$13,16,0)*'各里加權風險人口'!S438/VLOOKUP($B$2:$B$457,'各區加權風險人口'!$C$2:$T$13,16,0)*5.5)</f>
        <v>2.900628454</v>
      </c>
      <c r="S438" s="5">
        <f>if(VLOOKUP($B$2:$B$457,'各區加權風險人口'!$C$2:$T$13,17,0)=0,0,VLOOKUP($B$2:$B$457,'依個案研判日_台北市'!$C$2:$T$13,17,0)*'各里加權風險人口'!T438/VLOOKUP($B$2:$B$457,'各區加權風險人口'!$C$2:$T$13,17,0)*5.5)</f>
        <v>1.450314227</v>
      </c>
      <c r="T438" s="5">
        <f>if(VLOOKUP($B$2:$B$457,'各區加權風險人口'!$C$2:$T$13,18,0)=0,0,VLOOKUP($B$2:$B$457,'依個案研判日_台北市'!$C$2:$T$13,18,0)*'各里加權風險人口'!U438/VLOOKUP($B$2:$B$457,'各區加權風險人口'!$C$2:$T$13,18,0)*5.5)</f>
        <v>1.015219959</v>
      </c>
    </row>
    <row r="439">
      <c r="A439" s="3">
        <v>6.3000120024E10</v>
      </c>
      <c r="B439" s="4" t="s">
        <v>427</v>
      </c>
      <c r="C439" s="4" t="s">
        <v>450</v>
      </c>
      <c r="D439" s="5">
        <f>if(VLOOKUP($B$2:$B$457,'各區加權風險人口'!$C$2:$T$13,2,0)=0,0,VLOOKUP($B$2:$B$457,'依個案研判日_台北市'!$C$2:$T$13,2,0)*'各里加權風險人口'!E439/VLOOKUP($B$2:$B$457,'各區加權風險人口'!$C$2:$T$13,2,0)*5.5)</f>
        <v>0.118962537</v>
      </c>
      <c r="E439" s="5">
        <f>if(VLOOKUP($B$2:$B$457,'各區加權風險人口'!$C$2:$T$13,3,0)=0,0,VLOOKUP($B$2:$B$457,'依個案研判日_台北市'!$C$2:$T$13,3,0)*'各里加權風險人口'!F439/VLOOKUP($B$2:$B$457,'各區加權風險人口'!$C$2:$T$13,3,0)*5.5)</f>
        <v>0.594812685</v>
      </c>
      <c r="F439" s="5">
        <f>if(VLOOKUP($B$2:$B$457,'各區加權風險人口'!$C$2:$T$13,4,0)=0,0,VLOOKUP($B$2:$B$457,'依個案研判日_台北市'!$C$2:$T$13,4,0)*'各里加權風險人口'!G439/VLOOKUP($B$2:$B$457,'各區加權風險人口'!$C$2:$T$13,4,0)*5.5)</f>
        <v>0</v>
      </c>
      <c r="G439" s="5">
        <f>if(VLOOKUP($B$2:$B$457,'各區加權風險人口'!$C$2:$T$13,5,0)=0,0,VLOOKUP($B$2:$B$457,'依個案研判日_台北市'!$C$2:$T$13,5,0)*'各里加權風險人口'!H439/VLOOKUP($B$2:$B$457,'各區加權風險人口'!$C$2:$T$13,5,0)*5.5)</f>
        <v>0.594812685</v>
      </c>
      <c r="H439" s="5">
        <f>if(VLOOKUP($B$2:$B$457,'各區加權風險人口'!$C$2:$T$13,6,0)=0,0,VLOOKUP($B$2:$B$457,'依個案研判日_台北市'!$C$2:$T$13,6,0)*'各里加權風險人口'!I439/VLOOKUP($B$2:$B$457,'各區加權風險人口'!$C$2:$T$13,6,0)*5.5)</f>
        <v>0.118962537</v>
      </c>
      <c r="I439" s="5">
        <f>if(VLOOKUP($B$2:$B$457,'各區加權風險人口'!$C$2:$T$13,7,0)=0,0,VLOOKUP($B$2:$B$457,'依個案研判日_台北市'!$C$2:$T$13,7,0)*'各里加權風險人口'!J439/VLOOKUP($B$2:$B$457,'各區加權風險人口'!$C$2:$T$13,7,0)*5.5)</f>
        <v>0.118962537</v>
      </c>
      <c r="J439" s="5">
        <f>if(VLOOKUP($B$2:$B$457,'各區加權風險人口'!$C$2:$T$13,8,0)=0,0,VLOOKUP($B$2:$B$457,'依個案研判日_台北市'!$C$2:$T$13,8,0)*'各里加權風險人口'!K439/VLOOKUP($B$2:$B$457,'各區加權風險人口'!$C$2:$T$13,8,0)*5.5)</f>
        <v>0.594812685</v>
      </c>
      <c r="K439" s="5">
        <f>if(VLOOKUP($B$2:$B$457,'各區加權風險人口'!$C$2:$T$13,9,0)=0,0,VLOOKUP($B$2:$B$457,'依個案研判日_台北市'!$C$2:$T$13,9,0)*'各里加權風險人口'!L439/VLOOKUP($B$2:$B$457,'各區加權風險人口'!$C$2:$T$13,9,0)*5.5)</f>
        <v>0.594812685</v>
      </c>
      <c r="L439" s="5">
        <f>if(VLOOKUP($B$2:$B$457,'各區加權風險人口'!$C$2:$T$13,10,0)=0,0,VLOOKUP($B$2:$B$457,'依個案研判日_台北市'!$C$2:$T$13,10,0)*'各里加權風險人口'!M439/VLOOKUP($B$2:$B$457,'各區加權風險人口'!$C$2:$T$13,10,0)*5.5)</f>
        <v>0.713775222</v>
      </c>
      <c r="M439" s="5">
        <f>if(VLOOKUP($B$2:$B$457,'各區加權風險人口'!$C$2:$T$13,11,0)=0,0,VLOOKUP($B$2:$B$457,'依個案研判日_台北市'!$C$2:$T$13,11,0)*'各里加權風險人口'!N439/VLOOKUP($B$2:$B$457,'各區加權風險人口'!$C$2:$T$13,11,0)*5.5)</f>
        <v>0.832737759</v>
      </c>
      <c r="N439" s="5">
        <f>if(VLOOKUP($B$2:$B$457,'各區加權風險人口'!$C$2:$T$13,12,0)=0,0,VLOOKUP($B$2:$B$457,'依個案研判日_台北市'!$C$2:$T$13,12,0)*'各里加權風險人口'!O439/VLOOKUP($B$2:$B$457,'各區加權風險人口'!$C$2:$T$13,12,0)*5.5)</f>
        <v>1.308587907</v>
      </c>
      <c r="O439" s="5">
        <f>if(VLOOKUP($B$2:$B$457,'各區加權風險人口'!$C$2:$T$13,13,0)=0,0,VLOOKUP($B$2:$B$457,'依個案研判日_台北市'!$C$2:$T$13,13,0)*'各里加權風險人口'!P439/VLOOKUP($B$2:$B$457,'各區加權風險人口'!$C$2:$T$13,13,0)*5.5)</f>
        <v>0.475850148</v>
      </c>
      <c r="P439" s="5">
        <f>if(VLOOKUP($B$2:$B$457,'各區加權風險人口'!$C$2:$T$13,14,0)=0,0,VLOOKUP($B$2:$B$457,'依個案研判日_台北市'!$C$2:$T$13,14,0)*'各里加權風險人口'!Q439/VLOOKUP($B$2:$B$457,'各區加權風險人口'!$C$2:$T$13,14,0)*5.5)</f>
        <v>1.18962537</v>
      </c>
      <c r="Q439" s="5">
        <f>if(VLOOKUP($B$2:$B$457,'各區加權風險人口'!$C$2:$T$13,15,0)=0,0,VLOOKUP($B$2:$B$457,'依個案研判日_台北市'!$C$2:$T$13,15,0)*'各里加權風險人口'!R439/VLOOKUP($B$2:$B$457,'各區加權風險人口'!$C$2:$T$13,15,0)*5.5)</f>
        <v>0.713775222</v>
      </c>
      <c r="R439" s="5">
        <f>if(VLOOKUP($B$2:$B$457,'各區加權風險人口'!$C$2:$T$13,16,0)=0,0,VLOOKUP($B$2:$B$457,'依個案研判日_台北市'!$C$2:$T$13,16,0)*'各里加權風險人口'!S439/VLOOKUP($B$2:$B$457,'各區加權風險人口'!$C$2:$T$13,16,0)*5.5)</f>
        <v>2.37925074</v>
      </c>
      <c r="S439" s="5">
        <f>if(VLOOKUP($B$2:$B$457,'各區加權風險人口'!$C$2:$T$13,17,0)=0,0,VLOOKUP($B$2:$B$457,'依個案研判日_台北市'!$C$2:$T$13,17,0)*'各里加權風險人口'!T439/VLOOKUP($B$2:$B$457,'各區加權風險人口'!$C$2:$T$13,17,0)*5.5)</f>
        <v>1.18962537</v>
      </c>
      <c r="T439" s="5">
        <f>if(VLOOKUP($B$2:$B$457,'各區加權風險人口'!$C$2:$T$13,18,0)=0,0,VLOOKUP($B$2:$B$457,'依個案研判日_台北市'!$C$2:$T$13,18,0)*'各里加權風險人口'!U439/VLOOKUP($B$2:$B$457,'各區加權風險人口'!$C$2:$T$13,18,0)*5.5)</f>
        <v>0.832737759</v>
      </c>
    </row>
    <row r="440">
      <c r="A440" s="3">
        <v>6.3000120025E10</v>
      </c>
      <c r="B440" s="4" t="s">
        <v>427</v>
      </c>
      <c r="C440" s="4" t="s">
        <v>451</v>
      </c>
      <c r="D440" s="5">
        <f>if(VLOOKUP($B$2:$B$457,'各區加權風險人口'!$C$2:$T$13,2,0)=0,0,VLOOKUP($B$2:$B$457,'依個案研判日_台北市'!$C$2:$T$13,2,0)*'各里加權風險人口'!E440/VLOOKUP($B$2:$B$457,'各區加權風險人口'!$C$2:$T$13,2,0)*5.5)</f>
        <v>0.1532776712</v>
      </c>
      <c r="E440" s="5">
        <f>if(VLOOKUP($B$2:$B$457,'各區加權風險人口'!$C$2:$T$13,3,0)=0,0,VLOOKUP($B$2:$B$457,'依個案研判日_台北市'!$C$2:$T$13,3,0)*'各里加權風險人口'!F440/VLOOKUP($B$2:$B$457,'各區加權風險人口'!$C$2:$T$13,3,0)*5.5)</f>
        <v>0.7663883562</v>
      </c>
      <c r="F440" s="5">
        <f>if(VLOOKUP($B$2:$B$457,'各區加權風險人口'!$C$2:$T$13,4,0)=0,0,VLOOKUP($B$2:$B$457,'依個案研判日_台北市'!$C$2:$T$13,4,0)*'各里加權風險人口'!G440/VLOOKUP($B$2:$B$457,'各區加權風險人口'!$C$2:$T$13,4,0)*5.5)</f>
        <v>0</v>
      </c>
      <c r="G440" s="5">
        <f>if(VLOOKUP($B$2:$B$457,'各區加權風險人口'!$C$2:$T$13,5,0)=0,0,VLOOKUP($B$2:$B$457,'依個案研判日_台北市'!$C$2:$T$13,5,0)*'各里加權風險人口'!H440/VLOOKUP($B$2:$B$457,'各區加權風險人口'!$C$2:$T$13,5,0)*5.5)</f>
        <v>0.7663883562</v>
      </c>
      <c r="H440" s="5">
        <f>if(VLOOKUP($B$2:$B$457,'各區加權風險人口'!$C$2:$T$13,6,0)=0,0,VLOOKUP($B$2:$B$457,'依個案研判日_台北市'!$C$2:$T$13,6,0)*'各里加權風險人口'!I440/VLOOKUP($B$2:$B$457,'各區加權風險人口'!$C$2:$T$13,6,0)*5.5)</f>
        <v>0.1532776712</v>
      </c>
      <c r="I440" s="5">
        <f>if(VLOOKUP($B$2:$B$457,'各區加權風險人口'!$C$2:$T$13,7,0)=0,0,VLOOKUP($B$2:$B$457,'依個案研判日_台北市'!$C$2:$T$13,7,0)*'各里加權風險人口'!J440/VLOOKUP($B$2:$B$457,'各區加權風險人口'!$C$2:$T$13,7,0)*5.5)</f>
        <v>0.1532776712</v>
      </c>
      <c r="J440" s="5">
        <f>if(VLOOKUP($B$2:$B$457,'各區加權風險人口'!$C$2:$T$13,8,0)=0,0,VLOOKUP($B$2:$B$457,'依個案研判日_台北市'!$C$2:$T$13,8,0)*'各里加權風險人口'!K440/VLOOKUP($B$2:$B$457,'各區加權風險人口'!$C$2:$T$13,8,0)*5.5)</f>
        <v>0.7663883562</v>
      </c>
      <c r="K440" s="5">
        <f>if(VLOOKUP($B$2:$B$457,'各區加權風險人口'!$C$2:$T$13,9,0)=0,0,VLOOKUP($B$2:$B$457,'依個案研判日_台北市'!$C$2:$T$13,9,0)*'各里加權風險人口'!L440/VLOOKUP($B$2:$B$457,'各區加權風險人口'!$C$2:$T$13,9,0)*5.5)</f>
        <v>0.7663883562</v>
      </c>
      <c r="L440" s="5">
        <f>if(VLOOKUP($B$2:$B$457,'各區加權風險人口'!$C$2:$T$13,10,0)=0,0,VLOOKUP($B$2:$B$457,'依個案研判日_台北市'!$C$2:$T$13,10,0)*'各里加權風險人口'!M440/VLOOKUP($B$2:$B$457,'各區加權風險人口'!$C$2:$T$13,10,0)*5.5)</f>
        <v>0.9196660275</v>
      </c>
      <c r="M440" s="5">
        <f>if(VLOOKUP($B$2:$B$457,'各區加權風險人口'!$C$2:$T$13,11,0)=0,0,VLOOKUP($B$2:$B$457,'依個案研判日_台北市'!$C$2:$T$13,11,0)*'各里加權風險人口'!N440/VLOOKUP($B$2:$B$457,'各區加權風險人口'!$C$2:$T$13,11,0)*5.5)</f>
        <v>1.072943699</v>
      </c>
      <c r="N440" s="5">
        <f>if(VLOOKUP($B$2:$B$457,'各區加權風險人口'!$C$2:$T$13,12,0)=0,0,VLOOKUP($B$2:$B$457,'依個案研判日_台北市'!$C$2:$T$13,12,0)*'各里加權風險人口'!O440/VLOOKUP($B$2:$B$457,'各區加權風險人口'!$C$2:$T$13,12,0)*5.5)</f>
        <v>1.686054384</v>
      </c>
      <c r="O440" s="5">
        <f>if(VLOOKUP($B$2:$B$457,'各區加權風險人口'!$C$2:$T$13,13,0)=0,0,VLOOKUP($B$2:$B$457,'依個案研判日_台北市'!$C$2:$T$13,13,0)*'各里加權風險人口'!P440/VLOOKUP($B$2:$B$457,'各區加權風險人口'!$C$2:$T$13,13,0)*5.5)</f>
        <v>0.613110685</v>
      </c>
      <c r="P440" s="5">
        <f>if(VLOOKUP($B$2:$B$457,'各區加權風險人口'!$C$2:$T$13,14,0)=0,0,VLOOKUP($B$2:$B$457,'依個案研判日_台北市'!$C$2:$T$13,14,0)*'各里加權風險人口'!Q440/VLOOKUP($B$2:$B$457,'各區加權風險人口'!$C$2:$T$13,14,0)*5.5)</f>
        <v>1.532776712</v>
      </c>
      <c r="Q440" s="5">
        <f>if(VLOOKUP($B$2:$B$457,'各區加權風險人口'!$C$2:$T$13,15,0)=0,0,VLOOKUP($B$2:$B$457,'依個案研判日_台北市'!$C$2:$T$13,15,0)*'各里加權風險人口'!R440/VLOOKUP($B$2:$B$457,'各區加權風險人口'!$C$2:$T$13,15,0)*5.5)</f>
        <v>0.9196660275</v>
      </c>
      <c r="R440" s="5">
        <f>if(VLOOKUP($B$2:$B$457,'各區加權風險人口'!$C$2:$T$13,16,0)=0,0,VLOOKUP($B$2:$B$457,'依個案研判日_台北市'!$C$2:$T$13,16,0)*'各里加權風險人口'!S440/VLOOKUP($B$2:$B$457,'各區加權風險人口'!$C$2:$T$13,16,0)*5.5)</f>
        <v>3.065553425</v>
      </c>
      <c r="S440" s="5">
        <f>if(VLOOKUP($B$2:$B$457,'各區加權風險人口'!$C$2:$T$13,17,0)=0,0,VLOOKUP($B$2:$B$457,'依個案研判日_台北市'!$C$2:$T$13,17,0)*'各里加權風險人口'!T440/VLOOKUP($B$2:$B$457,'各區加權風險人口'!$C$2:$T$13,17,0)*5.5)</f>
        <v>1.532776712</v>
      </c>
      <c r="T440" s="5">
        <f>if(VLOOKUP($B$2:$B$457,'各區加權風險人口'!$C$2:$T$13,18,0)=0,0,VLOOKUP($B$2:$B$457,'依個案研判日_台北市'!$C$2:$T$13,18,0)*'各里加權風險人口'!U440/VLOOKUP($B$2:$B$457,'各區加權風險人口'!$C$2:$T$13,18,0)*5.5)</f>
        <v>1.072943699</v>
      </c>
    </row>
    <row r="441">
      <c r="A441" s="3">
        <v>6.3000120026E10</v>
      </c>
      <c r="B441" s="4" t="s">
        <v>427</v>
      </c>
      <c r="C441" s="4" t="s">
        <v>452</v>
      </c>
      <c r="D441" s="5">
        <f>if(VLOOKUP($B$2:$B$457,'各區加權風險人口'!$C$2:$T$13,2,0)=0,0,VLOOKUP($B$2:$B$457,'依個案研判日_台北市'!$C$2:$T$13,2,0)*'各里加權風險人口'!E441/VLOOKUP($B$2:$B$457,'各區加權風險人口'!$C$2:$T$13,2,0)*5.5)</f>
        <v>0.06945132527</v>
      </c>
      <c r="E441" s="5">
        <f>if(VLOOKUP($B$2:$B$457,'各區加權風險人口'!$C$2:$T$13,3,0)=0,0,VLOOKUP($B$2:$B$457,'依個案研判日_台北市'!$C$2:$T$13,3,0)*'各里加權風險人口'!F441/VLOOKUP($B$2:$B$457,'各區加權風險人口'!$C$2:$T$13,3,0)*5.5)</f>
        <v>0.3472566263</v>
      </c>
      <c r="F441" s="5">
        <f>if(VLOOKUP($B$2:$B$457,'各區加權風險人口'!$C$2:$T$13,4,0)=0,0,VLOOKUP($B$2:$B$457,'依個案研判日_台北市'!$C$2:$T$13,4,0)*'各里加權風險人口'!G441/VLOOKUP($B$2:$B$457,'各區加權風險人口'!$C$2:$T$13,4,0)*5.5)</f>
        <v>0</v>
      </c>
      <c r="G441" s="5">
        <f>if(VLOOKUP($B$2:$B$457,'各區加權風險人口'!$C$2:$T$13,5,0)=0,0,VLOOKUP($B$2:$B$457,'依個案研判日_台北市'!$C$2:$T$13,5,0)*'各里加權風險人口'!H441/VLOOKUP($B$2:$B$457,'各區加權風險人口'!$C$2:$T$13,5,0)*5.5)</f>
        <v>0.3472566263</v>
      </c>
      <c r="H441" s="5">
        <f>if(VLOOKUP($B$2:$B$457,'各區加權風險人口'!$C$2:$T$13,6,0)=0,0,VLOOKUP($B$2:$B$457,'依個案研判日_台北市'!$C$2:$T$13,6,0)*'各里加權風險人口'!I441/VLOOKUP($B$2:$B$457,'各區加權風險人口'!$C$2:$T$13,6,0)*5.5)</f>
        <v>0.06945132527</v>
      </c>
      <c r="I441" s="5">
        <f>if(VLOOKUP($B$2:$B$457,'各區加權風險人口'!$C$2:$T$13,7,0)=0,0,VLOOKUP($B$2:$B$457,'依個案研判日_台北市'!$C$2:$T$13,7,0)*'各里加權風險人口'!J441/VLOOKUP($B$2:$B$457,'各區加權風險人口'!$C$2:$T$13,7,0)*5.5)</f>
        <v>0.06945132527</v>
      </c>
      <c r="J441" s="5">
        <f>if(VLOOKUP($B$2:$B$457,'各區加權風險人口'!$C$2:$T$13,8,0)=0,0,VLOOKUP($B$2:$B$457,'依個案研判日_台北市'!$C$2:$T$13,8,0)*'各里加權風險人口'!K441/VLOOKUP($B$2:$B$457,'各區加權風險人口'!$C$2:$T$13,8,0)*5.5)</f>
        <v>0.3472566263</v>
      </c>
      <c r="K441" s="5">
        <f>if(VLOOKUP($B$2:$B$457,'各區加權風險人口'!$C$2:$T$13,9,0)=0,0,VLOOKUP($B$2:$B$457,'依個案研判日_台北市'!$C$2:$T$13,9,0)*'各里加權風險人口'!L441/VLOOKUP($B$2:$B$457,'各區加權風險人口'!$C$2:$T$13,9,0)*5.5)</f>
        <v>0.3472566263</v>
      </c>
      <c r="L441" s="5">
        <f>if(VLOOKUP($B$2:$B$457,'各區加權風險人口'!$C$2:$T$13,10,0)=0,0,VLOOKUP($B$2:$B$457,'依個案研判日_台北市'!$C$2:$T$13,10,0)*'各里加權風險人口'!M441/VLOOKUP($B$2:$B$457,'各區加權風險人口'!$C$2:$T$13,10,0)*5.5)</f>
        <v>0.4167079516</v>
      </c>
      <c r="M441" s="5">
        <f>if(VLOOKUP($B$2:$B$457,'各區加權風險人口'!$C$2:$T$13,11,0)=0,0,VLOOKUP($B$2:$B$457,'依個案研判日_台北市'!$C$2:$T$13,11,0)*'各里加權風險人口'!N441/VLOOKUP($B$2:$B$457,'各區加權風險人口'!$C$2:$T$13,11,0)*5.5)</f>
        <v>0.4861592769</v>
      </c>
      <c r="N441" s="5">
        <f>if(VLOOKUP($B$2:$B$457,'各區加權風險人口'!$C$2:$T$13,12,0)=0,0,VLOOKUP($B$2:$B$457,'依個案研判日_台北市'!$C$2:$T$13,12,0)*'各里加權風險人口'!O441/VLOOKUP($B$2:$B$457,'各區加權風險人口'!$C$2:$T$13,12,0)*5.5)</f>
        <v>0.7639645779</v>
      </c>
      <c r="O441" s="5">
        <f>if(VLOOKUP($B$2:$B$457,'各區加權風險人口'!$C$2:$T$13,13,0)=0,0,VLOOKUP($B$2:$B$457,'依個案研判日_台北市'!$C$2:$T$13,13,0)*'各里加權風險人口'!P441/VLOOKUP($B$2:$B$457,'各區加權風險人口'!$C$2:$T$13,13,0)*5.5)</f>
        <v>0.2778053011</v>
      </c>
      <c r="P441" s="5">
        <f>if(VLOOKUP($B$2:$B$457,'各區加權風險人口'!$C$2:$T$13,14,0)=0,0,VLOOKUP($B$2:$B$457,'依個案研判日_台北市'!$C$2:$T$13,14,0)*'各里加權風險人口'!Q441/VLOOKUP($B$2:$B$457,'各區加權風險人口'!$C$2:$T$13,14,0)*5.5)</f>
        <v>0.6945132527</v>
      </c>
      <c r="Q441" s="5">
        <f>if(VLOOKUP($B$2:$B$457,'各區加權風險人口'!$C$2:$T$13,15,0)=0,0,VLOOKUP($B$2:$B$457,'依個案研判日_台北市'!$C$2:$T$13,15,0)*'各里加權風險人口'!R441/VLOOKUP($B$2:$B$457,'各區加權風險人口'!$C$2:$T$13,15,0)*5.5)</f>
        <v>0.4167079516</v>
      </c>
      <c r="R441" s="5">
        <f>if(VLOOKUP($B$2:$B$457,'各區加權風險人口'!$C$2:$T$13,16,0)=0,0,VLOOKUP($B$2:$B$457,'依個案研判日_台北市'!$C$2:$T$13,16,0)*'各里加權風險人口'!S441/VLOOKUP($B$2:$B$457,'各區加權風險人口'!$C$2:$T$13,16,0)*5.5)</f>
        <v>1.389026505</v>
      </c>
      <c r="S441" s="5">
        <f>if(VLOOKUP($B$2:$B$457,'各區加權風險人口'!$C$2:$T$13,17,0)=0,0,VLOOKUP($B$2:$B$457,'依個案研判日_台北市'!$C$2:$T$13,17,0)*'各里加權風險人口'!T441/VLOOKUP($B$2:$B$457,'各區加權風險人口'!$C$2:$T$13,17,0)*5.5)</f>
        <v>0.6945132527</v>
      </c>
      <c r="T441" s="5">
        <f>if(VLOOKUP($B$2:$B$457,'各區加權風險人口'!$C$2:$T$13,18,0)=0,0,VLOOKUP($B$2:$B$457,'依個案研判日_台北市'!$C$2:$T$13,18,0)*'各里加權風險人口'!U441/VLOOKUP($B$2:$B$457,'各區加權風險人口'!$C$2:$T$13,18,0)*5.5)</f>
        <v>0.4861592769</v>
      </c>
    </row>
    <row r="442">
      <c r="A442" s="3">
        <v>6.3000120027E10</v>
      </c>
      <c r="B442" s="4" t="s">
        <v>427</v>
      </c>
      <c r="C442" s="4" t="s">
        <v>453</v>
      </c>
      <c r="D442" s="5">
        <f>if(VLOOKUP($B$2:$B$457,'各區加權風險人口'!$C$2:$T$13,2,0)=0,0,VLOOKUP($B$2:$B$457,'依個案研判日_台北市'!$C$2:$T$13,2,0)*'各里加權風險人口'!E442/VLOOKUP($B$2:$B$457,'各區加權風險人口'!$C$2:$T$13,2,0)*5.5)</f>
        <v>0.1446069793</v>
      </c>
      <c r="E442" s="5">
        <f>if(VLOOKUP($B$2:$B$457,'各區加權風險人口'!$C$2:$T$13,3,0)=0,0,VLOOKUP($B$2:$B$457,'依個案研判日_台北市'!$C$2:$T$13,3,0)*'各里加權風險人口'!F442/VLOOKUP($B$2:$B$457,'各區加權風險人口'!$C$2:$T$13,3,0)*5.5)</f>
        <v>0.7230348966</v>
      </c>
      <c r="F442" s="5">
        <f>if(VLOOKUP($B$2:$B$457,'各區加權風險人口'!$C$2:$T$13,4,0)=0,0,VLOOKUP($B$2:$B$457,'依個案研判日_台北市'!$C$2:$T$13,4,0)*'各里加權風險人口'!G442/VLOOKUP($B$2:$B$457,'各區加權風險人口'!$C$2:$T$13,4,0)*5.5)</f>
        <v>0</v>
      </c>
      <c r="G442" s="5">
        <f>if(VLOOKUP($B$2:$B$457,'各區加權風險人口'!$C$2:$T$13,5,0)=0,0,VLOOKUP($B$2:$B$457,'依個案研判日_台北市'!$C$2:$T$13,5,0)*'各里加權風險人口'!H442/VLOOKUP($B$2:$B$457,'各區加權風險人口'!$C$2:$T$13,5,0)*5.5)</f>
        <v>0.7230348966</v>
      </c>
      <c r="H442" s="5">
        <f>if(VLOOKUP($B$2:$B$457,'各區加權風險人口'!$C$2:$T$13,6,0)=0,0,VLOOKUP($B$2:$B$457,'依個案研判日_台北市'!$C$2:$T$13,6,0)*'各里加權風險人口'!I442/VLOOKUP($B$2:$B$457,'各區加權風險人口'!$C$2:$T$13,6,0)*5.5)</f>
        <v>0.1446069793</v>
      </c>
      <c r="I442" s="5">
        <f>if(VLOOKUP($B$2:$B$457,'各區加權風險人口'!$C$2:$T$13,7,0)=0,0,VLOOKUP($B$2:$B$457,'依個案研判日_台北市'!$C$2:$T$13,7,0)*'各里加權風險人口'!J442/VLOOKUP($B$2:$B$457,'各區加權風險人口'!$C$2:$T$13,7,0)*5.5)</f>
        <v>0.1446069793</v>
      </c>
      <c r="J442" s="5">
        <f>if(VLOOKUP($B$2:$B$457,'各區加權風險人口'!$C$2:$T$13,8,0)=0,0,VLOOKUP($B$2:$B$457,'依個案研判日_台北市'!$C$2:$T$13,8,0)*'各里加權風險人口'!K442/VLOOKUP($B$2:$B$457,'各區加權風險人口'!$C$2:$T$13,8,0)*5.5)</f>
        <v>0.7230348966</v>
      </c>
      <c r="K442" s="5">
        <f>if(VLOOKUP($B$2:$B$457,'各區加權風險人口'!$C$2:$T$13,9,0)=0,0,VLOOKUP($B$2:$B$457,'依個案研判日_台北市'!$C$2:$T$13,9,0)*'各里加權風險人口'!L442/VLOOKUP($B$2:$B$457,'各區加權風險人口'!$C$2:$T$13,9,0)*5.5)</f>
        <v>0.7230348966</v>
      </c>
      <c r="L442" s="5">
        <f>if(VLOOKUP($B$2:$B$457,'各區加權風險人口'!$C$2:$T$13,10,0)=0,0,VLOOKUP($B$2:$B$457,'依個案研判日_台北市'!$C$2:$T$13,10,0)*'各里加權風險人口'!M442/VLOOKUP($B$2:$B$457,'各區加權風險人口'!$C$2:$T$13,10,0)*5.5)</f>
        <v>0.8676418759</v>
      </c>
      <c r="M442" s="5">
        <f>if(VLOOKUP($B$2:$B$457,'各區加權風險人口'!$C$2:$T$13,11,0)=0,0,VLOOKUP($B$2:$B$457,'依個案研判日_台北市'!$C$2:$T$13,11,0)*'各里加權風險人口'!N442/VLOOKUP($B$2:$B$457,'各區加權風險人口'!$C$2:$T$13,11,0)*5.5)</f>
        <v>1.012248855</v>
      </c>
      <c r="N442" s="5">
        <f>if(VLOOKUP($B$2:$B$457,'各區加權風險人口'!$C$2:$T$13,12,0)=0,0,VLOOKUP($B$2:$B$457,'依個案研判日_台北市'!$C$2:$T$13,12,0)*'各里加權風險人口'!O442/VLOOKUP($B$2:$B$457,'各區加權風險人口'!$C$2:$T$13,12,0)*5.5)</f>
        <v>1.590676773</v>
      </c>
      <c r="O442" s="5">
        <f>if(VLOOKUP($B$2:$B$457,'各區加權風險人口'!$C$2:$T$13,13,0)=0,0,VLOOKUP($B$2:$B$457,'依個案研判日_台北市'!$C$2:$T$13,13,0)*'各里加權風險人口'!P442/VLOOKUP($B$2:$B$457,'各區加權風險人口'!$C$2:$T$13,13,0)*5.5)</f>
        <v>0.5784279173</v>
      </c>
      <c r="P442" s="5">
        <f>if(VLOOKUP($B$2:$B$457,'各區加權風險人口'!$C$2:$T$13,14,0)=0,0,VLOOKUP($B$2:$B$457,'依個案研判日_台北市'!$C$2:$T$13,14,0)*'各里加權風險人口'!Q442/VLOOKUP($B$2:$B$457,'各區加權風險人口'!$C$2:$T$13,14,0)*5.5)</f>
        <v>1.446069793</v>
      </c>
      <c r="Q442" s="5">
        <f>if(VLOOKUP($B$2:$B$457,'各區加權風險人口'!$C$2:$T$13,15,0)=0,0,VLOOKUP($B$2:$B$457,'依個案研判日_台北市'!$C$2:$T$13,15,0)*'各里加權風險人口'!R442/VLOOKUP($B$2:$B$457,'各區加權風險人口'!$C$2:$T$13,15,0)*5.5)</f>
        <v>0.8676418759</v>
      </c>
      <c r="R442" s="5">
        <f>if(VLOOKUP($B$2:$B$457,'各區加權風險人口'!$C$2:$T$13,16,0)=0,0,VLOOKUP($B$2:$B$457,'依個案研判日_台北市'!$C$2:$T$13,16,0)*'各里加權風險人口'!S442/VLOOKUP($B$2:$B$457,'各區加權風險人口'!$C$2:$T$13,16,0)*5.5)</f>
        <v>2.892139586</v>
      </c>
      <c r="S442" s="5">
        <f>if(VLOOKUP($B$2:$B$457,'各區加權風險人口'!$C$2:$T$13,17,0)=0,0,VLOOKUP($B$2:$B$457,'依個案研判日_台北市'!$C$2:$T$13,17,0)*'各里加權風險人口'!T442/VLOOKUP($B$2:$B$457,'各區加權風險人口'!$C$2:$T$13,17,0)*5.5)</f>
        <v>1.446069793</v>
      </c>
      <c r="T442" s="5">
        <f>if(VLOOKUP($B$2:$B$457,'各區加權風險人口'!$C$2:$T$13,18,0)=0,0,VLOOKUP($B$2:$B$457,'依個案研判日_台北市'!$C$2:$T$13,18,0)*'各里加權風險人口'!U442/VLOOKUP($B$2:$B$457,'各區加權風險人口'!$C$2:$T$13,18,0)*5.5)</f>
        <v>1.012248855</v>
      </c>
    </row>
    <row r="443">
      <c r="A443" s="3">
        <v>6.3000120028E10</v>
      </c>
      <c r="B443" s="4" t="s">
        <v>427</v>
      </c>
      <c r="C443" s="4" t="s">
        <v>454</v>
      </c>
      <c r="D443" s="5">
        <f>if(VLOOKUP($B$2:$B$457,'各區加權風險人口'!$C$2:$T$13,2,0)=0,0,VLOOKUP($B$2:$B$457,'依個案研判日_台北市'!$C$2:$T$13,2,0)*'各里加權風險人口'!E443/VLOOKUP($B$2:$B$457,'各區加權風險人口'!$C$2:$T$13,2,0)*5.5)</f>
        <v>0.09150640391</v>
      </c>
      <c r="E443" s="5">
        <f>if(VLOOKUP($B$2:$B$457,'各區加權風險人口'!$C$2:$T$13,3,0)=0,0,VLOOKUP($B$2:$B$457,'依個案研判日_台北市'!$C$2:$T$13,3,0)*'各里加權風險人口'!F443/VLOOKUP($B$2:$B$457,'各區加權風險人口'!$C$2:$T$13,3,0)*5.5)</f>
        <v>0.4575320196</v>
      </c>
      <c r="F443" s="5">
        <f>if(VLOOKUP($B$2:$B$457,'各區加權風險人口'!$C$2:$T$13,4,0)=0,0,VLOOKUP($B$2:$B$457,'依個案研判日_台北市'!$C$2:$T$13,4,0)*'各里加權風險人口'!G443/VLOOKUP($B$2:$B$457,'各區加權風險人口'!$C$2:$T$13,4,0)*5.5)</f>
        <v>0</v>
      </c>
      <c r="G443" s="5">
        <f>if(VLOOKUP($B$2:$B$457,'各區加權風險人口'!$C$2:$T$13,5,0)=0,0,VLOOKUP($B$2:$B$457,'依個案研判日_台北市'!$C$2:$T$13,5,0)*'各里加權風險人口'!H443/VLOOKUP($B$2:$B$457,'各區加權風險人口'!$C$2:$T$13,5,0)*5.5)</f>
        <v>0.4575320196</v>
      </c>
      <c r="H443" s="5">
        <f>if(VLOOKUP($B$2:$B$457,'各區加權風險人口'!$C$2:$T$13,6,0)=0,0,VLOOKUP($B$2:$B$457,'依個案研判日_台北市'!$C$2:$T$13,6,0)*'各里加權風險人口'!I443/VLOOKUP($B$2:$B$457,'各區加權風險人口'!$C$2:$T$13,6,0)*5.5)</f>
        <v>0.09150640391</v>
      </c>
      <c r="I443" s="5">
        <f>if(VLOOKUP($B$2:$B$457,'各區加權風險人口'!$C$2:$T$13,7,0)=0,0,VLOOKUP($B$2:$B$457,'依個案研判日_台北市'!$C$2:$T$13,7,0)*'各里加權風險人口'!J443/VLOOKUP($B$2:$B$457,'各區加權風險人口'!$C$2:$T$13,7,0)*5.5)</f>
        <v>0.09150640391</v>
      </c>
      <c r="J443" s="5">
        <f>if(VLOOKUP($B$2:$B$457,'各區加權風險人口'!$C$2:$T$13,8,0)=0,0,VLOOKUP($B$2:$B$457,'依個案研判日_台北市'!$C$2:$T$13,8,0)*'各里加權風險人口'!K443/VLOOKUP($B$2:$B$457,'各區加權風險人口'!$C$2:$T$13,8,0)*5.5)</f>
        <v>0.4575320196</v>
      </c>
      <c r="K443" s="5">
        <f>if(VLOOKUP($B$2:$B$457,'各區加權風險人口'!$C$2:$T$13,9,0)=0,0,VLOOKUP($B$2:$B$457,'依個案研判日_台北市'!$C$2:$T$13,9,0)*'各里加權風險人口'!L443/VLOOKUP($B$2:$B$457,'各區加權風險人口'!$C$2:$T$13,9,0)*5.5)</f>
        <v>0.4575320196</v>
      </c>
      <c r="L443" s="5">
        <f>if(VLOOKUP($B$2:$B$457,'各區加權風險人口'!$C$2:$T$13,10,0)=0,0,VLOOKUP($B$2:$B$457,'依個案研判日_台北市'!$C$2:$T$13,10,0)*'各里加權風險人口'!M443/VLOOKUP($B$2:$B$457,'各區加權風險人口'!$C$2:$T$13,10,0)*5.5)</f>
        <v>0.5490384235</v>
      </c>
      <c r="M443" s="5">
        <f>if(VLOOKUP($B$2:$B$457,'各區加權風險人口'!$C$2:$T$13,11,0)=0,0,VLOOKUP($B$2:$B$457,'依個案研判日_台北市'!$C$2:$T$13,11,0)*'各里加權風險人口'!N443/VLOOKUP($B$2:$B$457,'各區加權風險人口'!$C$2:$T$13,11,0)*5.5)</f>
        <v>0.6405448274</v>
      </c>
      <c r="N443" s="5">
        <f>if(VLOOKUP($B$2:$B$457,'各區加權風險人口'!$C$2:$T$13,12,0)=0,0,VLOOKUP($B$2:$B$457,'依個案研判日_台北市'!$C$2:$T$13,12,0)*'各里加權風險人口'!O443/VLOOKUP($B$2:$B$457,'各區加權風險人口'!$C$2:$T$13,12,0)*5.5)</f>
        <v>1.006570443</v>
      </c>
      <c r="O443" s="5">
        <f>if(VLOOKUP($B$2:$B$457,'各區加權風險人口'!$C$2:$T$13,13,0)=0,0,VLOOKUP($B$2:$B$457,'依個案研判日_台北市'!$C$2:$T$13,13,0)*'各里加權風險人口'!P443/VLOOKUP($B$2:$B$457,'各區加權風險人口'!$C$2:$T$13,13,0)*5.5)</f>
        <v>0.3660256157</v>
      </c>
      <c r="P443" s="5">
        <f>if(VLOOKUP($B$2:$B$457,'各區加權風險人口'!$C$2:$T$13,14,0)=0,0,VLOOKUP($B$2:$B$457,'依個案研判日_台北市'!$C$2:$T$13,14,0)*'各里加權風險人口'!Q443/VLOOKUP($B$2:$B$457,'各區加權風險人口'!$C$2:$T$13,14,0)*5.5)</f>
        <v>0.9150640391</v>
      </c>
      <c r="Q443" s="5">
        <f>if(VLOOKUP($B$2:$B$457,'各區加權風險人口'!$C$2:$T$13,15,0)=0,0,VLOOKUP($B$2:$B$457,'依個案研判日_台北市'!$C$2:$T$13,15,0)*'各里加權風險人口'!R443/VLOOKUP($B$2:$B$457,'各區加權風險人口'!$C$2:$T$13,15,0)*5.5)</f>
        <v>0.5490384235</v>
      </c>
      <c r="R443" s="5">
        <f>if(VLOOKUP($B$2:$B$457,'各區加權風險人口'!$C$2:$T$13,16,0)=0,0,VLOOKUP($B$2:$B$457,'依個案研判日_台北市'!$C$2:$T$13,16,0)*'各里加權風險人口'!S443/VLOOKUP($B$2:$B$457,'各區加權風險人口'!$C$2:$T$13,16,0)*5.5)</f>
        <v>1.830128078</v>
      </c>
      <c r="S443" s="5">
        <f>if(VLOOKUP($B$2:$B$457,'各區加權風險人口'!$C$2:$T$13,17,0)=0,0,VLOOKUP($B$2:$B$457,'依個案研判日_台北市'!$C$2:$T$13,17,0)*'各里加權風險人口'!T443/VLOOKUP($B$2:$B$457,'各區加權風險人口'!$C$2:$T$13,17,0)*5.5)</f>
        <v>0.9150640391</v>
      </c>
      <c r="T443" s="5">
        <f>if(VLOOKUP($B$2:$B$457,'各區加權風險人口'!$C$2:$T$13,18,0)=0,0,VLOOKUP($B$2:$B$457,'依個案研判日_台北市'!$C$2:$T$13,18,0)*'各里加權風險人口'!U443/VLOOKUP($B$2:$B$457,'各區加權風險人口'!$C$2:$T$13,18,0)*5.5)</f>
        <v>0.6405448274</v>
      </c>
    </row>
    <row r="444">
      <c r="A444" s="3">
        <v>6.3000120029E10</v>
      </c>
      <c r="B444" s="4" t="s">
        <v>427</v>
      </c>
      <c r="C444" s="4" t="s">
        <v>455</v>
      </c>
      <c r="D444" s="5">
        <f>if(VLOOKUP($B$2:$B$457,'各區加權風險人口'!$C$2:$T$13,2,0)=0,0,VLOOKUP($B$2:$B$457,'依個案研判日_台北市'!$C$2:$T$13,2,0)*'各里加權風險人口'!E444/VLOOKUP($B$2:$B$457,'各區加權風險人口'!$C$2:$T$13,2,0)*5.5)</f>
        <v>0.1450652376</v>
      </c>
      <c r="E444" s="5">
        <f>if(VLOOKUP($B$2:$B$457,'各區加權風險人口'!$C$2:$T$13,3,0)=0,0,VLOOKUP($B$2:$B$457,'依個案研判日_台北市'!$C$2:$T$13,3,0)*'各里加權風險人口'!F444/VLOOKUP($B$2:$B$457,'各區加權風險人口'!$C$2:$T$13,3,0)*5.5)</f>
        <v>0.7253261879</v>
      </c>
      <c r="F444" s="5">
        <f>if(VLOOKUP($B$2:$B$457,'各區加權風險人口'!$C$2:$T$13,4,0)=0,0,VLOOKUP($B$2:$B$457,'依個案研判日_台北市'!$C$2:$T$13,4,0)*'各里加權風險人口'!G444/VLOOKUP($B$2:$B$457,'各區加權風險人口'!$C$2:$T$13,4,0)*5.5)</f>
        <v>0</v>
      </c>
      <c r="G444" s="5">
        <f>if(VLOOKUP($B$2:$B$457,'各區加權風險人口'!$C$2:$T$13,5,0)=0,0,VLOOKUP($B$2:$B$457,'依個案研判日_台北市'!$C$2:$T$13,5,0)*'各里加權風險人口'!H444/VLOOKUP($B$2:$B$457,'各區加權風險人口'!$C$2:$T$13,5,0)*5.5)</f>
        <v>0.7253261879</v>
      </c>
      <c r="H444" s="5">
        <f>if(VLOOKUP($B$2:$B$457,'各區加權風險人口'!$C$2:$T$13,6,0)=0,0,VLOOKUP($B$2:$B$457,'依個案研判日_台北市'!$C$2:$T$13,6,0)*'各里加權風險人口'!I444/VLOOKUP($B$2:$B$457,'各區加權風險人口'!$C$2:$T$13,6,0)*5.5)</f>
        <v>0.1450652376</v>
      </c>
      <c r="I444" s="5">
        <f>if(VLOOKUP($B$2:$B$457,'各區加權風險人口'!$C$2:$T$13,7,0)=0,0,VLOOKUP($B$2:$B$457,'依個案研判日_台北市'!$C$2:$T$13,7,0)*'各里加權風險人口'!J444/VLOOKUP($B$2:$B$457,'各區加權風險人口'!$C$2:$T$13,7,0)*5.5)</f>
        <v>0.1450652376</v>
      </c>
      <c r="J444" s="5">
        <f>if(VLOOKUP($B$2:$B$457,'各區加權風險人口'!$C$2:$T$13,8,0)=0,0,VLOOKUP($B$2:$B$457,'依個案研判日_台北市'!$C$2:$T$13,8,0)*'各里加權風險人口'!K444/VLOOKUP($B$2:$B$457,'各區加權風險人口'!$C$2:$T$13,8,0)*5.5)</f>
        <v>0.7253261879</v>
      </c>
      <c r="K444" s="5">
        <f>if(VLOOKUP($B$2:$B$457,'各區加權風險人口'!$C$2:$T$13,9,0)=0,0,VLOOKUP($B$2:$B$457,'依個案研判日_台北市'!$C$2:$T$13,9,0)*'各里加權風險人口'!L444/VLOOKUP($B$2:$B$457,'各區加權風險人口'!$C$2:$T$13,9,0)*5.5)</f>
        <v>0.7253261879</v>
      </c>
      <c r="L444" s="5">
        <f>if(VLOOKUP($B$2:$B$457,'各區加權風險人口'!$C$2:$T$13,10,0)=0,0,VLOOKUP($B$2:$B$457,'依個案研判日_台北市'!$C$2:$T$13,10,0)*'各里加權風險人口'!M444/VLOOKUP($B$2:$B$457,'各區加權風險人口'!$C$2:$T$13,10,0)*5.5)</f>
        <v>0.8703914255</v>
      </c>
      <c r="M444" s="5">
        <f>if(VLOOKUP($B$2:$B$457,'各區加權風險人口'!$C$2:$T$13,11,0)=0,0,VLOOKUP($B$2:$B$457,'依個案研判日_台北市'!$C$2:$T$13,11,0)*'各里加權風險人口'!N444/VLOOKUP($B$2:$B$457,'各區加權風險人口'!$C$2:$T$13,11,0)*5.5)</f>
        <v>1.015456663</v>
      </c>
      <c r="N444" s="5">
        <f>if(VLOOKUP($B$2:$B$457,'各區加權風險人口'!$C$2:$T$13,12,0)=0,0,VLOOKUP($B$2:$B$457,'依個案研判日_台北市'!$C$2:$T$13,12,0)*'各里加權風險人口'!O444/VLOOKUP($B$2:$B$457,'各區加權風險人口'!$C$2:$T$13,12,0)*5.5)</f>
        <v>1.595717613</v>
      </c>
      <c r="O444" s="5">
        <f>if(VLOOKUP($B$2:$B$457,'各區加權風險人口'!$C$2:$T$13,13,0)=0,0,VLOOKUP($B$2:$B$457,'依個案研判日_台北市'!$C$2:$T$13,13,0)*'各里加權風險人口'!P444/VLOOKUP($B$2:$B$457,'各區加權風險人口'!$C$2:$T$13,13,0)*5.5)</f>
        <v>0.5802609503</v>
      </c>
      <c r="P444" s="5">
        <f>if(VLOOKUP($B$2:$B$457,'各區加權風險人口'!$C$2:$T$13,14,0)=0,0,VLOOKUP($B$2:$B$457,'依個案研判日_台北市'!$C$2:$T$13,14,0)*'各里加權風險人口'!Q444/VLOOKUP($B$2:$B$457,'各區加權風險人口'!$C$2:$T$13,14,0)*5.5)</f>
        <v>1.450652376</v>
      </c>
      <c r="Q444" s="5">
        <f>if(VLOOKUP($B$2:$B$457,'各區加權風險人口'!$C$2:$T$13,15,0)=0,0,VLOOKUP($B$2:$B$457,'依個案研判日_台北市'!$C$2:$T$13,15,0)*'各里加權風險人口'!R444/VLOOKUP($B$2:$B$457,'各區加權風險人口'!$C$2:$T$13,15,0)*5.5)</f>
        <v>0.8703914255</v>
      </c>
      <c r="R444" s="5">
        <f>if(VLOOKUP($B$2:$B$457,'各區加權風險人口'!$C$2:$T$13,16,0)=0,0,VLOOKUP($B$2:$B$457,'依個案研判日_台北市'!$C$2:$T$13,16,0)*'各里加權風險人口'!S444/VLOOKUP($B$2:$B$457,'各區加權風險人口'!$C$2:$T$13,16,0)*5.5)</f>
        <v>2.901304752</v>
      </c>
      <c r="S444" s="5">
        <f>if(VLOOKUP($B$2:$B$457,'各區加權風險人口'!$C$2:$T$13,17,0)=0,0,VLOOKUP($B$2:$B$457,'依個案研判日_台北市'!$C$2:$T$13,17,0)*'各里加權風險人口'!T444/VLOOKUP($B$2:$B$457,'各區加權風險人口'!$C$2:$T$13,17,0)*5.5)</f>
        <v>1.450652376</v>
      </c>
      <c r="T444" s="5">
        <f>if(VLOOKUP($B$2:$B$457,'各區加權風險人口'!$C$2:$T$13,18,0)=0,0,VLOOKUP($B$2:$B$457,'依個案研判日_台北市'!$C$2:$T$13,18,0)*'各里加權風險人口'!U444/VLOOKUP($B$2:$B$457,'各區加權風險人口'!$C$2:$T$13,18,0)*5.5)</f>
        <v>1.015456663</v>
      </c>
    </row>
    <row r="445">
      <c r="A445" s="3">
        <v>6.300012003E10</v>
      </c>
      <c r="B445" s="4" t="s">
        <v>427</v>
      </c>
      <c r="C445" s="4" t="s">
        <v>456</v>
      </c>
      <c r="D445" s="5">
        <f>if(VLOOKUP($B$2:$B$457,'各區加權風險人口'!$C$2:$T$13,2,0)=0,0,VLOOKUP($B$2:$B$457,'依個案研判日_台北市'!$C$2:$T$13,2,0)*'各里加權風險人口'!E445/VLOOKUP($B$2:$B$457,'各區加權風險人口'!$C$2:$T$13,2,0)*5.5)</f>
        <v>0.1055836297</v>
      </c>
      <c r="E445" s="5">
        <f>if(VLOOKUP($B$2:$B$457,'各區加權風險人口'!$C$2:$T$13,3,0)=0,0,VLOOKUP($B$2:$B$457,'依個案研判日_台北市'!$C$2:$T$13,3,0)*'各里加權風險人口'!F445/VLOOKUP($B$2:$B$457,'各區加權風險人口'!$C$2:$T$13,3,0)*5.5)</f>
        <v>0.5279181485</v>
      </c>
      <c r="F445" s="5">
        <f>if(VLOOKUP($B$2:$B$457,'各區加權風險人口'!$C$2:$T$13,4,0)=0,0,VLOOKUP($B$2:$B$457,'依個案研判日_台北市'!$C$2:$T$13,4,0)*'各里加權風險人口'!G445/VLOOKUP($B$2:$B$457,'各區加權風險人口'!$C$2:$T$13,4,0)*5.5)</f>
        <v>0</v>
      </c>
      <c r="G445" s="5">
        <f>if(VLOOKUP($B$2:$B$457,'各區加權風險人口'!$C$2:$T$13,5,0)=0,0,VLOOKUP($B$2:$B$457,'依個案研判日_台北市'!$C$2:$T$13,5,0)*'各里加權風險人口'!H445/VLOOKUP($B$2:$B$457,'各區加權風險人口'!$C$2:$T$13,5,0)*5.5)</f>
        <v>0.5279181485</v>
      </c>
      <c r="H445" s="5">
        <f>if(VLOOKUP($B$2:$B$457,'各區加權風險人口'!$C$2:$T$13,6,0)=0,0,VLOOKUP($B$2:$B$457,'依個案研判日_台北市'!$C$2:$T$13,6,0)*'各里加權風險人口'!I445/VLOOKUP($B$2:$B$457,'各區加權風險人口'!$C$2:$T$13,6,0)*5.5)</f>
        <v>0.1055836297</v>
      </c>
      <c r="I445" s="5">
        <f>if(VLOOKUP($B$2:$B$457,'各區加權風險人口'!$C$2:$T$13,7,0)=0,0,VLOOKUP($B$2:$B$457,'依個案研判日_台北市'!$C$2:$T$13,7,0)*'各里加權風險人口'!J445/VLOOKUP($B$2:$B$457,'各區加權風險人口'!$C$2:$T$13,7,0)*5.5)</f>
        <v>0.1055836297</v>
      </c>
      <c r="J445" s="5">
        <f>if(VLOOKUP($B$2:$B$457,'各區加權風險人口'!$C$2:$T$13,8,0)=0,0,VLOOKUP($B$2:$B$457,'依個案研判日_台北市'!$C$2:$T$13,8,0)*'各里加權風險人口'!K445/VLOOKUP($B$2:$B$457,'各區加權風險人口'!$C$2:$T$13,8,0)*5.5)</f>
        <v>0.5279181485</v>
      </c>
      <c r="K445" s="5">
        <f>if(VLOOKUP($B$2:$B$457,'各區加權風險人口'!$C$2:$T$13,9,0)=0,0,VLOOKUP($B$2:$B$457,'依個案研判日_台北市'!$C$2:$T$13,9,0)*'各里加權風險人口'!L445/VLOOKUP($B$2:$B$457,'各區加權風險人口'!$C$2:$T$13,9,0)*5.5)</f>
        <v>0.5279181485</v>
      </c>
      <c r="L445" s="5">
        <f>if(VLOOKUP($B$2:$B$457,'各區加權風險人口'!$C$2:$T$13,10,0)=0,0,VLOOKUP($B$2:$B$457,'依個案研判日_台北市'!$C$2:$T$13,10,0)*'各里加權風險人口'!M445/VLOOKUP($B$2:$B$457,'各區加權風險人口'!$C$2:$T$13,10,0)*5.5)</f>
        <v>0.6335017781</v>
      </c>
      <c r="M445" s="5">
        <f>if(VLOOKUP($B$2:$B$457,'各區加權風險人口'!$C$2:$T$13,11,0)=0,0,VLOOKUP($B$2:$B$457,'依個案研判日_台北市'!$C$2:$T$13,11,0)*'各里加權風險人口'!N445/VLOOKUP($B$2:$B$457,'各區加權風險人口'!$C$2:$T$13,11,0)*5.5)</f>
        <v>0.7390854078</v>
      </c>
      <c r="N445" s="5">
        <f>if(VLOOKUP($B$2:$B$457,'各區加權風險人口'!$C$2:$T$13,12,0)=0,0,VLOOKUP($B$2:$B$457,'依個案研判日_台北市'!$C$2:$T$13,12,0)*'各里加權風險人口'!O445/VLOOKUP($B$2:$B$457,'各區加權風險人口'!$C$2:$T$13,12,0)*5.5)</f>
        <v>1.161419927</v>
      </c>
      <c r="O445" s="5">
        <f>if(VLOOKUP($B$2:$B$457,'各區加權風險人口'!$C$2:$T$13,13,0)=0,0,VLOOKUP($B$2:$B$457,'依個案研判日_台北市'!$C$2:$T$13,13,0)*'各里加權風險人口'!P445/VLOOKUP($B$2:$B$457,'各區加權風險人口'!$C$2:$T$13,13,0)*5.5)</f>
        <v>0.4223345188</v>
      </c>
      <c r="P445" s="5">
        <f>if(VLOOKUP($B$2:$B$457,'各區加權風險人口'!$C$2:$T$13,14,0)=0,0,VLOOKUP($B$2:$B$457,'依個案研判日_台北市'!$C$2:$T$13,14,0)*'各里加權風險人口'!Q445/VLOOKUP($B$2:$B$457,'各區加權風險人口'!$C$2:$T$13,14,0)*5.5)</f>
        <v>1.055836297</v>
      </c>
      <c r="Q445" s="5">
        <f>if(VLOOKUP($B$2:$B$457,'各區加權風險人口'!$C$2:$T$13,15,0)=0,0,VLOOKUP($B$2:$B$457,'依個案研判日_台北市'!$C$2:$T$13,15,0)*'各里加權風險人口'!R445/VLOOKUP($B$2:$B$457,'各區加權風險人口'!$C$2:$T$13,15,0)*5.5)</f>
        <v>0.6335017781</v>
      </c>
      <c r="R445" s="5">
        <f>if(VLOOKUP($B$2:$B$457,'各區加權風險人口'!$C$2:$T$13,16,0)=0,0,VLOOKUP($B$2:$B$457,'依個案研判日_台北市'!$C$2:$T$13,16,0)*'各里加權風險人口'!S445/VLOOKUP($B$2:$B$457,'各區加權風險人口'!$C$2:$T$13,16,0)*5.5)</f>
        <v>2.111672594</v>
      </c>
      <c r="S445" s="5">
        <f>if(VLOOKUP($B$2:$B$457,'各區加權風險人口'!$C$2:$T$13,17,0)=0,0,VLOOKUP($B$2:$B$457,'依個案研判日_台北市'!$C$2:$T$13,17,0)*'各里加權風險人口'!T445/VLOOKUP($B$2:$B$457,'各區加權風險人口'!$C$2:$T$13,17,0)*5.5)</f>
        <v>1.055836297</v>
      </c>
      <c r="T445" s="5">
        <f>if(VLOOKUP($B$2:$B$457,'各區加權風險人口'!$C$2:$T$13,18,0)=0,0,VLOOKUP($B$2:$B$457,'依個案研判日_台北市'!$C$2:$T$13,18,0)*'各里加權風險人口'!U445/VLOOKUP($B$2:$B$457,'各區加權風險人口'!$C$2:$T$13,18,0)*5.5)</f>
        <v>0.7390854078</v>
      </c>
    </row>
    <row r="446">
      <c r="A446" s="3">
        <v>6.3000120031E10</v>
      </c>
      <c r="B446" s="4" t="s">
        <v>427</v>
      </c>
      <c r="C446" s="4" t="s">
        <v>457</v>
      </c>
      <c r="D446" s="5">
        <f>if(VLOOKUP($B$2:$B$457,'各區加權風險人口'!$C$2:$T$13,2,0)=0,0,VLOOKUP($B$2:$B$457,'依個案研判日_台北市'!$C$2:$T$13,2,0)*'各里加權風險人口'!E446/VLOOKUP($B$2:$B$457,'各區加權風險人口'!$C$2:$T$13,2,0)*5.5)</f>
        <v>0.1375223305</v>
      </c>
      <c r="E446" s="5">
        <f>if(VLOOKUP($B$2:$B$457,'各區加權風險人口'!$C$2:$T$13,3,0)=0,0,VLOOKUP($B$2:$B$457,'依個案研判日_台北市'!$C$2:$T$13,3,0)*'各里加權風險人口'!F446/VLOOKUP($B$2:$B$457,'各區加權風險人口'!$C$2:$T$13,3,0)*5.5)</f>
        <v>0.6876116526</v>
      </c>
      <c r="F446" s="5">
        <f>if(VLOOKUP($B$2:$B$457,'各區加權風險人口'!$C$2:$T$13,4,0)=0,0,VLOOKUP($B$2:$B$457,'依個案研判日_台北市'!$C$2:$T$13,4,0)*'各里加權風險人口'!G446/VLOOKUP($B$2:$B$457,'各區加權風險人口'!$C$2:$T$13,4,0)*5.5)</f>
        <v>0</v>
      </c>
      <c r="G446" s="5">
        <f>if(VLOOKUP($B$2:$B$457,'各區加權風險人口'!$C$2:$T$13,5,0)=0,0,VLOOKUP($B$2:$B$457,'依個案研判日_台北市'!$C$2:$T$13,5,0)*'各里加權風險人口'!H446/VLOOKUP($B$2:$B$457,'各區加權風險人口'!$C$2:$T$13,5,0)*5.5)</f>
        <v>0.6876116526</v>
      </c>
      <c r="H446" s="5">
        <f>if(VLOOKUP($B$2:$B$457,'各區加權風險人口'!$C$2:$T$13,6,0)=0,0,VLOOKUP($B$2:$B$457,'依個案研判日_台北市'!$C$2:$T$13,6,0)*'各里加權風險人口'!I446/VLOOKUP($B$2:$B$457,'各區加權風險人口'!$C$2:$T$13,6,0)*5.5)</f>
        <v>0.1375223305</v>
      </c>
      <c r="I446" s="5">
        <f>if(VLOOKUP($B$2:$B$457,'各區加權風險人口'!$C$2:$T$13,7,0)=0,0,VLOOKUP($B$2:$B$457,'依個案研判日_台北市'!$C$2:$T$13,7,0)*'各里加權風險人口'!J446/VLOOKUP($B$2:$B$457,'各區加權風險人口'!$C$2:$T$13,7,0)*5.5)</f>
        <v>0.1375223305</v>
      </c>
      <c r="J446" s="5">
        <f>if(VLOOKUP($B$2:$B$457,'各區加權風險人口'!$C$2:$T$13,8,0)=0,0,VLOOKUP($B$2:$B$457,'依個案研判日_台北市'!$C$2:$T$13,8,0)*'各里加權風險人口'!K446/VLOOKUP($B$2:$B$457,'各區加權風險人口'!$C$2:$T$13,8,0)*5.5)</f>
        <v>0.6876116526</v>
      </c>
      <c r="K446" s="5">
        <f>if(VLOOKUP($B$2:$B$457,'各區加權風險人口'!$C$2:$T$13,9,0)=0,0,VLOOKUP($B$2:$B$457,'依個案研判日_台北市'!$C$2:$T$13,9,0)*'各里加權風險人口'!L446/VLOOKUP($B$2:$B$457,'各區加權風險人口'!$C$2:$T$13,9,0)*5.5)</f>
        <v>0.6876116526</v>
      </c>
      <c r="L446" s="5">
        <f>if(VLOOKUP($B$2:$B$457,'各區加權風險人口'!$C$2:$T$13,10,0)=0,0,VLOOKUP($B$2:$B$457,'依個案研判日_台北市'!$C$2:$T$13,10,0)*'各里加權風險人口'!M446/VLOOKUP($B$2:$B$457,'各區加權風險人口'!$C$2:$T$13,10,0)*5.5)</f>
        <v>0.8251339832</v>
      </c>
      <c r="M446" s="5">
        <f>if(VLOOKUP($B$2:$B$457,'各區加權風險人口'!$C$2:$T$13,11,0)=0,0,VLOOKUP($B$2:$B$457,'依個案研判日_台北市'!$C$2:$T$13,11,0)*'各里加權風險人口'!N446/VLOOKUP($B$2:$B$457,'各區加權風險人口'!$C$2:$T$13,11,0)*5.5)</f>
        <v>0.9626563137</v>
      </c>
      <c r="N446" s="5">
        <f>if(VLOOKUP($B$2:$B$457,'各區加權風險人口'!$C$2:$T$13,12,0)=0,0,VLOOKUP($B$2:$B$457,'依個案研判日_台北市'!$C$2:$T$13,12,0)*'各里加權風險人口'!O446/VLOOKUP($B$2:$B$457,'各區加權風險人口'!$C$2:$T$13,12,0)*5.5)</f>
        <v>1.512745636</v>
      </c>
      <c r="O446" s="5">
        <f>if(VLOOKUP($B$2:$B$457,'各區加權風險人口'!$C$2:$T$13,13,0)=0,0,VLOOKUP($B$2:$B$457,'依個案研判日_台北市'!$C$2:$T$13,13,0)*'各里加權風險人口'!P446/VLOOKUP($B$2:$B$457,'各區加權風險人口'!$C$2:$T$13,13,0)*5.5)</f>
        <v>0.5500893221</v>
      </c>
      <c r="P446" s="5">
        <f>if(VLOOKUP($B$2:$B$457,'各區加權風險人口'!$C$2:$T$13,14,0)=0,0,VLOOKUP($B$2:$B$457,'依個案研判日_台北市'!$C$2:$T$13,14,0)*'各里加權風險人口'!Q446/VLOOKUP($B$2:$B$457,'各區加權風險人口'!$C$2:$T$13,14,0)*5.5)</f>
        <v>1.375223305</v>
      </c>
      <c r="Q446" s="5">
        <f>if(VLOOKUP($B$2:$B$457,'各區加權風險人口'!$C$2:$T$13,15,0)=0,0,VLOOKUP($B$2:$B$457,'依個案研判日_台北市'!$C$2:$T$13,15,0)*'各里加權風險人口'!R446/VLOOKUP($B$2:$B$457,'各區加權風險人口'!$C$2:$T$13,15,0)*5.5)</f>
        <v>0.8251339832</v>
      </c>
      <c r="R446" s="5">
        <f>if(VLOOKUP($B$2:$B$457,'各區加權風險人口'!$C$2:$T$13,16,0)=0,0,VLOOKUP($B$2:$B$457,'依個案研判日_台北市'!$C$2:$T$13,16,0)*'各里加權風險人口'!S446/VLOOKUP($B$2:$B$457,'各區加權風險人口'!$C$2:$T$13,16,0)*5.5)</f>
        <v>2.750446611</v>
      </c>
      <c r="S446" s="5">
        <f>if(VLOOKUP($B$2:$B$457,'各區加權風險人口'!$C$2:$T$13,17,0)=0,0,VLOOKUP($B$2:$B$457,'依個案研判日_台北市'!$C$2:$T$13,17,0)*'各里加權風險人口'!T446/VLOOKUP($B$2:$B$457,'各區加權風險人口'!$C$2:$T$13,17,0)*5.5)</f>
        <v>1.375223305</v>
      </c>
      <c r="T446" s="5">
        <f>if(VLOOKUP($B$2:$B$457,'各區加權風險人口'!$C$2:$T$13,18,0)=0,0,VLOOKUP($B$2:$B$457,'依個案研判日_台北市'!$C$2:$T$13,18,0)*'各里加權風險人口'!U446/VLOOKUP($B$2:$B$457,'各區加權風險人口'!$C$2:$T$13,18,0)*5.5)</f>
        <v>0.9626563137</v>
      </c>
    </row>
    <row r="447">
      <c r="A447" s="3">
        <v>6.3000120032E10</v>
      </c>
      <c r="B447" s="4" t="s">
        <v>427</v>
      </c>
      <c r="C447" s="4" t="s">
        <v>458</v>
      </c>
      <c r="D447" s="5">
        <f>if(VLOOKUP($B$2:$B$457,'各區加權風險人口'!$C$2:$T$13,2,0)=0,0,VLOOKUP($B$2:$B$457,'依個案研判日_台北市'!$C$2:$T$13,2,0)*'各里加權風險人口'!E447/VLOOKUP($B$2:$B$457,'各區加權風險人口'!$C$2:$T$13,2,0)*5.5)</f>
        <v>0.06910762975</v>
      </c>
      <c r="E447" s="5">
        <f>if(VLOOKUP($B$2:$B$457,'各區加權風險人口'!$C$2:$T$13,3,0)=0,0,VLOOKUP($B$2:$B$457,'依個案研判日_台北市'!$C$2:$T$13,3,0)*'各里加權風險人口'!F447/VLOOKUP($B$2:$B$457,'各區加權風險人口'!$C$2:$T$13,3,0)*5.5)</f>
        <v>0.3455381488</v>
      </c>
      <c r="F447" s="5">
        <f>if(VLOOKUP($B$2:$B$457,'各區加權風險人口'!$C$2:$T$13,4,0)=0,0,VLOOKUP($B$2:$B$457,'依個案研判日_台北市'!$C$2:$T$13,4,0)*'各里加權風險人口'!G447/VLOOKUP($B$2:$B$457,'各區加權風險人口'!$C$2:$T$13,4,0)*5.5)</f>
        <v>0</v>
      </c>
      <c r="G447" s="5">
        <f>if(VLOOKUP($B$2:$B$457,'各區加權風險人口'!$C$2:$T$13,5,0)=0,0,VLOOKUP($B$2:$B$457,'依個案研判日_台北市'!$C$2:$T$13,5,0)*'各里加權風險人口'!H447/VLOOKUP($B$2:$B$457,'各區加權風險人口'!$C$2:$T$13,5,0)*5.5)</f>
        <v>0.3455381488</v>
      </c>
      <c r="H447" s="5">
        <f>if(VLOOKUP($B$2:$B$457,'各區加權風險人口'!$C$2:$T$13,6,0)=0,0,VLOOKUP($B$2:$B$457,'依個案研判日_台北市'!$C$2:$T$13,6,0)*'各里加權風險人口'!I447/VLOOKUP($B$2:$B$457,'各區加權風險人口'!$C$2:$T$13,6,0)*5.5)</f>
        <v>0.06910762975</v>
      </c>
      <c r="I447" s="5">
        <f>if(VLOOKUP($B$2:$B$457,'各區加權風險人口'!$C$2:$T$13,7,0)=0,0,VLOOKUP($B$2:$B$457,'依個案研判日_台北市'!$C$2:$T$13,7,0)*'各里加權風險人口'!J447/VLOOKUP($B$2:$B$457,'各區加權風險人口'!$C$2:$T$13,7,0)*5.5)</f>
        <v>0.06910762975</v>
      </c>
      <c r="J447" s="5">
        <f>if(VLOOKUP($B$2:$B$457,'各區加權風險人口'!$C$2:$T$13,8,0)=0,0,VLOOKUP($B$2:$B$457,'依個案研判日_台北市'!$C$2:$T$13,8,0)*'各里加權風險人口'!K447/VLOOKUP($B$2:$B$457,'各區加權風險人口'!$C$2:$T$13,8,0)*5.5)</f>
        <v>0.3455381488</v>
      </c>
      <c r="K447" s="5">
        <f>if(VLOOKUP($B$2:$B$457,'各區加權風險人口'!$C$2:$T$13,9,0)=0,0,VLOOKUP($B$2:$B$457,'依個案研判日_台北市'!$C$2:$T$13,9,0)*'各里加權風險人口'!L447/VLOOKUP($B$2:$B$457,'各區加權風險人口'!$C$2:$T$13,9,0)*5.5)</f>
        <v>0.3455381488</v>
      </c>
      <c r="L447" s="5">
        <f>if(VLOOKUP($B$2:$B$457,'各區加權風險人口'!$C$2:$T$13,10,0)=0,0,VLOOKUP($B$2:$B$457,'依個案研判日_台北市'!$C$2:$T$13,10,0)*'各里加權風險人口'!M447/VLOOKUP($B$2:$B$457,'各區加權風險人口'!$C$2:$T$13,10,0)*5.5)</f>
        <v>0.4146457785</v>
      </c>
      <c r="M447" s="5">
        <f>if(VLOOKUP($B$2:$B$457,'各區加權風險人口'!$C$2:$T$13,11,0)=0,0,VLOOKUP($B$2:$B$457,'依個案研判日_台北市'!$C$2:$T$13,11,0)*'各里加權風險人口'!N447/VLOOKUP($B$2:$B$457,'各區加權風險人口'!$C$2:$T$13,11,0)*5.5)</f>
        <v>0.4837534083</v>
      </c>
      <c r="N447" s="5">
        <f>if(VLOOKUP($B$2:$B$457,'各區加權風險人口'!$C$2:$T$13,12,0)=0,0,VLOOKUP($B$2:$B$457,'依個案研判日_台北市'!$C$2:$T$13,12,0)*'各里加權風險人口'!O447/VLOOKUP($B$2:$B$457,'各區加權風險人口'!$C$2:$T$13,12,0)*5.5)</f>
        <v>0.7601839273</v>
      </c>
      <c r="O447" s="5">
        <f>if(VLOOKUP($B$2:$B$457,'各區加權風險人口'!$C$2:$T$13,13,0)=0,0,VLOOKUP($B$2:$B$457,'依個案研判日_台北市'!$C$2:$T$13,13,0)*'各里加權風險人口'!P447/VLOOKUP($B$2:$B$457,'各區加權風險人口'!$C$2:$T$13,13,0)*5.5)</f>
        <v>0.276430519</v>
      </c>
      <c r="P447" s="5">
        <f>if(VLOOKUP($B$2:$B$457,'各區加權風險人口'!$C$2:$T$13,14,0)=0,0,VLOOKUP($B$2:$B$457,'依個案研判日_台北市'!$C$2:$T$13,14,0)*'各里加權風險人口'!Q447/VLOOKUP($B$2:$B$457,'各區加權風險人口'!$C$2:$T$13,14,0)*5.5)</f>
        <v>0.6910762975</v>
      </c>
      <c r="Q447" s="5">
        <f>if(VLOOKUP($B$2:$B$457,'各區加權風險人口'!$C$2:$T$13,15,0)=0,0,VLOOKUP($B$2:$B$457,'依個案研判日_台北市'!$C$2:$T$13,15,0)*'各里加權風險人口'!R447/VLOOKUP($B$2:$B$457,'各區加權風險人口'!$C$2:$T$13,15,0)*5.5)</f>
        <v>0.4146457785</v>
      </c>
      <c r="R447" s="5">
        <f>if(VLOOKUP($B$2:$B$457,'各區加權風險人口'!$C$2:$T$13,16,0)=0,0,VLOOKUP($B$2:$B$457,'依個案研判日_台北市'!$C$2:$T$13,16,0)*'各里加權風險人口'!S447/VLOOKUP($B$2:$B$457,'各區加權風險人口'!$C$2:$T$13,16,0)*5.5)</f>
        <v>1.382152595</v>
      </c>
      <c r="S447" s="5">
        <f>if(VLOOKUP($B$2:$B$457,'各區加權風險人口'!$C$2:$T$13,17,0)=0,0,VLOOKUP($B$2:$B$457,'依個案研判日_台北市'!$C$2:$T$13,17,0)*'各里加權風險人口'!T447/VLOOKUP($B$2:$B$457,'各區加權風險人口'!$C$2:$T$13,17,0)*5.5)</f>
        <v>0.6910762975</v>
      </c>
      <c r="T447" s="5">
        <f>if(VLOOKUP($B$2:$B$457,'各區加權風險人口'!$C$2:$T$13,18,0)=0,0,VLOOKUP($B$2:$B$457,'依個案研判日_台北市'!$C$2:$T$13,18,0)*'各里加權風險人口'!U447/VLOOKUP($B$2:$B$457,'各區加權風險人口'!$C$2:$T$13,18,0)*5.5)</f>
        <v>0.4837534083</v>
      </c>
    </row>
    <row r="448">
      <c r="A448" s="3">
        <v>6.3000120033E10</v>
      </c>
      <c r="B448" s="4" t="s">
        <v>427</v>
      </c>
      <c r="C448" s="4" t="s">
        <v>459</v>
      </c>
      <c r="D448" s="5">
        <f>if(VLOOKUP($B$2:$B$457,'各區加權風險人口'!$C$2:$T$13,2,0)=0,0,VLOOKUP($B$2:$B$457,'依個案研判日_台北市'!$C$2:$T$13,2,0)*'各里加權風險人口'!E448/VLOOKUP($B$2:$B$457,'各區加權風險人口'!$C$2:$T$13,2,0)*5.5)</f>
        <v>0.08198107963</v>
      </c>
      <c r="E448" s="5">
        <f>if(VLOOKUP($B$2:$B$457,'各區加權風險人口'!$C$2:$T$13,3,0)=0,0,VLOOKUP($B$2:$B$457,'依個案研判日_台北市'!$C$2:$T$13,3,0)*'各里加權風險人口'!F448/VLOOKUP($B$2:$B$457,'各區加權風險人口'!$C$2:$T$13,3,0)*5.5)</f>
        <v>0.4099053982</v>
      </c>
      <c r="F448" s="5">
        <f>if(VLOOKUP($B$2:$B$457,'各區加權風險人口'!$C$2:$T$13,4,0)=0,0,VLOOKUP($B$2:$B$457,'依個案研判日_台北市'!$C$2:$T$13,4,0)*'各里加權風險人口'!G448/VLOOKUP($B$2:$B$457,'各區加權風險人口'!$C$2:$T$13,4,0)*5.5)</f>
        <v>0</v>
      </c>
      <c r="G448" s="5">
        <f>if(VLOOKUP($B$2:$B$457,'各區加權風險人口'!$C$2:$T$13,5,0)=0,0,VLOOKUP($B$2:$B$457,'依個案研判日_台北市'!$C$2:$T$13,5,0)*'各里加權風險人口'!H448/VLOOKUP($B$2:$B$457,'各區加權風險人口'!$C$2:$T$13,5,0)*5.5)</f>
        <v>0.4099053982</v>
      </c>
      <c r="H448" s="5">
        <f>if(VLOOKUP($B$2:$B$457,'各區加權風險人口'!$C$2:$T$13,6,0)=0,0,VLOOKUP($B$2:$B$457,'依個案研判日_台北市'!$C$2:$T$13,6,0)*'各里加權風險人口'!I448/VLOOKUP($B$2:$B$457,'各區加權風險人口'!$C$2:$T$13,6,0)*5.5)</f>
        <v>0.08198107963</v>
      </c>
      <c r="I448" s="5">
        <f>if(VLOOKUP($B$2:$B$457,'各區加權風險人口'!$C$2:$T$13,7,0)=0,0,VLOOKUP($B$2:$B$457,'依個案研判日_台北市'!$C$2:$T$13,7,0)*'各里加權風險人口'!J448/VLOOKUP($B$2:$B$457,'各區加權風險人口'!$C$2:$T$13,7,0)*5.5)</f>
        <v>0.08198107963</v>
      </c>
      <c r="J448" s="5">
        <f>if(VLOOKUP($B$2:$B$457,'各區加權風險人口'!$C$2:$T$13,8,0)=0,0,VLOOKUP($B$2:$B$457,'依個案研判日_台北市'!$C$2:$T$13,8,0)*'各里加權風險人口'!K448/VLOOKUP($B$2:$B$457,'各區加權風險人口'!$C$2:$T$13,8,0)*5.5)</f>
        <v>0.4099053982</v>
      </c>
      <c r="K448" s="5">
        <f>if(VLOOKUP($B$2:$B$457,'各區加權風險人口'!$C$2:$T$13,9,0)=0,0,VLOOKUP($B$2:$B$457,'依個案研判日_台北市'!$C$2:$T$13,9,0)*'各里加權風險人口'!L448/VLOOKUP($B$2:$B$457,'各區加權風險人口'!$C$2:$T$13,9,0)*5.5)</f>
        <v>0.4099053982</v>
      </c>
      <c r="L448" s="5">
        <f>if(VLOOKUP($B$2:$B$457,'各區加權風險人口'!$C$2:$T$13,10,0)=0,0,VLOOKUP($B$2:$B$457,'依個案研判日_台北市'!$C$2:$T$13,10,0)*'各里加權風險人口'!M448/VLOOKUP($B$2:$B$457,'各區加權風險人口'!$C$2:$T$13,10,0)*5.5)</f>
        <v>0.4918864778</v>
      </c>
      <c r="M448" s="5">
        <f>if(VLOOKUP($B$2:$B$457,'各區加權風險人口'!$C$2:$T$13,11,0)=0,0,VLOOKUP($B$2:$B$457,'依個案研判日_台北市'!$C$2:$T$13,11,0)*'各里加權風險人口'!N448/VLOOKUP($B$2:$B$457,'各區加權風險人口'!$C$2:$T$13,11,0)*5.5)</f>
        <v>0.5738675574</v>
      </c>
      <c r="N448" s="5">
        <f>if(VLOOKUP($B$2:$B$457,'各區加權風險人口'!$C$2:$T$13,12,0)=0,0,VLOOKUP($B$2:$B$457,'依個案研判日_台北市'!$C$2:$T$13,12,0)*'各里加權風險人口'!O448/VLOOKUP($B$2:$B$457,'各區加權風險人口'!$C$2:$T$13,12,0)*5.5)</f>
        <v>0.901791876</v>
      </c>
      <c r="O448" s="5">
        <f>if(VLOOKUP($B$2:$B$457,'各區加權風險人口'!$C$2:$T$13,13,0)=0,0,VLOOKUP($B$2:$B$457,'依個案研判日_台北市'!$C$2:$T$13,13,0)*'各里加權風險人口'!P448/VLOOKUP($B$2:$B$457,'各區加權風險人口'!$C$2:$T$13,13,0)*5.5)</f>
        <v>0.3279243185</v>
      </c>
      <c r="P448" s="5">
        <f>if(VLOOKUP($B$2:$B$457,'各區加權風險人口'!$C$2:$T$13,14,0)=0,0,VLOOKUP($B$2:$B$457,'依個案研判日_台北市'!$C$2:$T$13,14,0)*'各里加權風險人口'!Q448/VLOOKUP($B$2:$B$457,'各區加權風險人口'!$C$2:$T$13,14,0)*5.5)</f>
        <v>0.8198107963</v>
      </c>
      <c r="Q448" s="5">
        <f>if(VLOOKUP($B$2:$B$457,'各區加權風險人口'!$C$2:$T$13,15,0)=0,0,VLOOKUP($B$2:$B$457,'依個案研判日_台北市'!$C$2:$T$13,15,0)*'各里加權風險人口'!R448/VLOOKUP($B$2:$B$457,'各區加權風險人口'!$C$2:$T$13,15,0)*5.5)</f>
        <v>0.4918864778</v>
      </c>
      <c r="R448" s="5">
        <f>if(VLOOKUP($B$2:$B$457,'各區加權風險人口'!$C$2:$T$13,16,0)=0,0,VLOOKUP($B$2:$B$457,'依個案研判日_台北市'!$C$2:$T$13,16,0)*'各里加權風險人口'!S448/VLOOKUP($B$2:$B$457,'各區加權風險人口'!$C$2:$T$13,16,0)*5.5)</f>
        <v>1.639621593</v>
      </c>
      <c r="S448" s="5">
        <f>if(VLOOKUP($B$2:$B$457,'各區加權風險人口'!$C$2:$T$13,17,0)=0,0,VLOOKUP($B$2:$B$457,'依個案研判日_台北市'!$C$2:$T$13,17,0)*'各里加權風險人口'!T448/VLOOKUP($B$2:$B$457,'各區加權風險人口'!$C$2:$T$13,17,0)*5.5)</f>
        <v>0.8198107963</v>
      </c>
      <c r="T448" s="5">
        <f>if(VLOOKUP($B$2:$B$457,'各區加權風險人口'!$C$2:$T$13,18,0)=0,0,VLOOKUP($B$2:$B$457,'依個案研判日_台北市'!$C$2:$T$13,18,0)*'各里加權風險人口'!U448/VLOOKUP($B$2:$B$457,'各區加權風險人口'!$C$2:$T$13,18,0)*5.5)</f>
        <v>0.5738675574</v>
      </c>
    </row>
    <row r="449">
      <c r="A449" s="3">
        <v>6.3000120034E10</v>
      </c>
      <c r="B449" s="4" t="s">
        <v>427</v>
      </c>
      <c r="C449" s="4" t="s">
        <v>460</v>
      </c>
      <c r="D449" s="5">
        <f>if(VLOOKUP($B$2:$B$457,'各區加權風險人口'!$C$2:$T$13,2,0)=0,0,VLOOKUP($B$2:$B$457,'依個案研判日_台北市'!$C$2:$T$13,2,0)*'各里加權風險人口'!E449/VLOOKUP($B$2:$B$457,'各區加權風險人口'!$C$2:$T$13,2,0)*5.5)</f>
        <v>0.09010452033</v>
      </c>
      <c r="E449" s="5">
        <f>if(VLOOKUP($B$2:$B$457,'各區加權風險人口'!$C$2:$T$13,3,0)=0,0,VLOOKUP($B$2:$B$457,'依個案研判日_台北市'!$C$2:$T$13,3,0)*'各里加權風險人口'!F449/VLOOKUP($B$2:$B$457,'各區加權風險人口'!$C$2:$T$13,3,0)*5.5)</f>
        <v>0.4505226016</v>
      </c>
      <c r="F449" s="5">
        <f>if(VLOOKUP($B$2:$B$457,'各區加權風險人口'!$C$2:$T$13,4,0)=0,0,VLOOKUP($B$2:$B$457,'依個案研判日_台北市'!$C$2:$T$13,4,0)*'各里加權風險人口'!G449/VLOOKUP($B$2:$B$457,'各區加權風險人口'!$C$2:$T$13,4,0)*5.5)</f>
        <v>0</v>
      </c>
      <c r="G449" s="5">
        <f>if(VLOOKUP($B$2:$B$457,'各區加權風險人口'!$C$2:$T$13,5,0)=0,0,VLOOKUP($B$2:$B$457,'依個案研判日_台北市'!$C$2:$T$13,5,0)*'各里加權風險人口'!H449/VLOOKUP($B$2:$B$457,'各區加權風險人口'!$C$2:$T$13,5,0)*5.5)</f>
        <v>0.4505226016</v>
      </c>
      <c r="H449" s="5">
        <f>if(VLOOKUP($B$2:$B$457,'各區加權風險人口'!$C$2:$T$13,6,0)=0,0,VLOOKUP($B$2:$B$457,'依個案研判日_台北市'!$C$2:$T$13,6,0)*'各里加權風險人口'!I449/VLOOKUP($B$2:$B$457,'各區加權風險人口'!$C$2:$T$13,6,0)*5.5)</f>
        <v>0.09010452033</v>
      </c>
      <c r="I449" s="5">
        <f>if(VLOOKUP($B$2:$B$457,'各區加權風險人口'!$C$2:$T$13,7,0)=0,0,VLOOKUP($B$2:$B$457,'依個案研判日_台北市'!$C$2:$T$13,7,0)*'各里加權風險人口'!J449/VLOOKUP($B$2:$B$457,'各區加權風險人口'!$C$2:$T$13,7,0)*5.5)</f>
        <v>0.09010452033</v>
      </c>
      <c r="J449" s="5">
        <f>if(VLOOKUP($B$2:$B$457,'各區加權風險人口'!$C$2:$T$13,8,0)=0,0,VLOOKUP($B$2:$B$457,'依個案研判日_台北市'!$C$2:$T$13,8,0)*'各里加權風險人口'!K449/VLOOKUP($B$2:$B$457,'各區加權風險人口'!$C$2:$T$13,8,0)*5.5)</f>
        <v>0.4505226016</v>
      </c>
      <c r="K449" s="5">
        <f>if(VLOOKUP($B$2:$B$457,'各區加權風險人口'!$C$2:$T$13,9,0)=0,0,VLOOKUP($B$2:$B$457,'依個案研判日_台北市'!$C$2:$T$13,9,0)*'各里加權風險人口'!L449/VLOOKUP($B$2:$B$457,'各區加權風險人口'!$C$2:$T$13,9,0)*5.5)</f>
        <v>0.4505226016</v>
      </c>
      <c r="L449" s="5">
        <f>if(VLOOKUP($B$2:$B$457,'各區加權風險人口'!$C$2:$T$13,10,0)=0,0,VLOOKUP($B$2:$B$457,'依個案研判日_台北市'!$C$2:$T$13,10,0)*'各里加權風險人口'!M449/VLOOKUP($B$2:$B$457,'各區加權風險人口'!$C$2:$T$13,10,0)*5.5)</f>
        <v>0.540627122</v>
      </c>
      <c r="M449" s="5">
        <f>if(VLOOKUP($B$2:$B$457,'各區加權風險人口'!$C$2:$T$13,11,0)=0,0,VLOOKUP($B$2:$B$457,'依個案研判日_台北市'!$C$2:$T$13,11,0)*'各里加權風險人口'!N449/VLOOKUP($B$2:$B$457,'各區加權風險人口'!$C$2:$T$13,11,0)*5.5)</f>
        <v>0.6307316423</v>
      </c>
      <c r="N449" s="5">
        <f>if(VLOOKUP($B$2:$B$457,'各區加權風險人口'!$C$2:$T$13,12,0)=0,0,VLOOKUP($B$2:$B$457,'依個案研判日_台北市'!$C$2:$T$13,12,0)*'各里加權風險人口'!O449/VLOOKUP($B$2:$B$457,'各區加權風險人口'!$C$2:$T$13,12,0)*5.5)</f>
        <v>0.9911497236</v>
      </c>
      <c r="O449" s="5">
        <f>if(VLOOKUP($B$2:$B$457,'各區加權風險人口'!$C$2:$T$13,13,0)=0,0,VLOOKUP($B$2:$B$457,'依個案研判日_台北市'!$C$2:$T$13,13,0)*'各里加權風險人口'!P449/VLOOKUP($B$2:$B$457,'各區加權風險人口'!$C$2:$T$13,13,0)*5.5)</f>
        <v>0.3604180813</v>
      </c>
      <c r="P449" s="5">
        <f>if(VLOOKUP($B$2:$B$457,'各區加權風險人口'!$C$2:$T$13,14,0)=0,0,VLOOKUP($B$2:$B$457,'依個案研判日_台北市'!$C$2:$T$13,14,0)*'各里加權風險人口'!Q449/VLOOKUP($B$2:$B$457,'各區加權風險人口'!$C$2:$T$13,14,0)*5.5)</f>
        <v>0.9010452033</v>
      </c>
      <c r="Q449" s="5">
        <f>if(VLOOKUP($B$2:$B$457,'各區加權風險人口'!$C$2:$T$13,15,0)=0,0,VLOOKUP($B$2:$B$457,'依個案研判日_台北市'!$C$2:$T$13,15,0)*'各里加權風險人口'!R449/VLOOKUP($B$2:$B$457,'各區加權風險人口'!$C$2:$T$13,15,0)*5.5)</f>
        <v>0.540627122</v>
      </c>
      <c r="R449" s="5">
        <f>if(VLOOKUP($B$2:$B$457,'各區加權風險人口'!$C$2:$T$13,16,0)=0,0,VLOOKUP($B$2:$B$457,'依個案研判日_台北市'!$C$2:$T$13,16,0)*'各里加權風險人口'!S449/VLOOKUP($B$2:$B$457,'各區加權風險人口'!$C$2:$T$13,16,0)*5.5)</f>
        <v>1.802090407</v>
      </c>
      <c r="S449" s="5">
        <f>if(VLOOKUP($B$2:$B$457,'各區加權風險人口'!$C$2:$T$13,17,0)=0,0,VLOOKUP($B$2:$B$457,'依個案研判日_台北市'!$C$2:$T$13,17,0)*'各里加權風險人口'!T449/VLOOKUP($B$2:$B$457,'各區加權風險人口'!$C$2:$T$13,17,0)*5.5)</f>
        <v>0.9010452033</v>
      </c>
      <c r="T449" s="5">
        <f>if(VLOOKUP($B$2:$B$457,'各區加權風險人口'!$C$2:$T$13,18,0)=0,0,VLOOKUP($B$2:$B$457,'依個案研判日_台北市'!$C$2:$T$13,18,0)*'各里加權風險人口'!U449/VLOOKUP($B$2:$B$457,'各區加權風險人口'!$C$2:$T$13,18,0)*5.5)</f>
        <v>0.6307316423</v>
      </c>
    </row>
    <row r="450">
      <c r="A450" s="3">
        <v>6.3000120035E10</v>
      </c>
      <c r="B450" s="4" t="s">
        <v>427</v>
      </c>
      <c r="C450" s="4" t="s">
        <v>461</v>
      </c>
      <c r="D450" s="5">
        <f>if(VLOOKUP($B$2:$B$457,'各區加權風險人口'!$C$2:$T$13,2,0)=0,0,VLOOKUP($B$2:$B$457,'依個案研判日_台北市'!$C$2:$T$13,2,0)*'各里加權風險人口'!E450/VLOOKUP($B$2:$B$457,'各區加權風險人口'!$C$2:$T$13,2,0)*5.5)</f>
        <v>0.1061123828</v>
      </c>
      <c r="E450" s="5">
        <f>if(VLOOKUP($B$2:$B$457,'各區加權風險人口'!$C$2:$T$13,3,0)=0,0,VLOOKUP($B$2:$B$457,'依個案研判日_台北市'!$C$2:$T$13,3,0)*'各里加權風險人口'!F450/VLOOKUP($B$2:$B$457,'各區加權風險人口'!$C$2:$T$13,3,0)*5.5)</f>
        <v>0.5305619142</v>
      </c>
      <c r="F450" s="5">
        <f>if(VLOOKUP($B$2:$B$457,'各區加權風險人口'!$C$2:$T$13,4,0)=0,0,VLOOKUP($B$2:$B$457,'依個案研判日_台北市'!$C$2:$T$13,4,0)*'各里加權風險人口'!G450/VLOOKUP($B$2:$B$457,'各區加權風險人口'!$C$2:$T$13,4,0)*5.5)</f>
        <v>0</v>
      </c>
      <c r="G450" s="5">
        <f>if(VLOOKUP($B$2:$B$457,'各區加權風險人口'!$C$2:$T$13,5,0)=0,0,VLOOKUP($B$2:$B$457,'依個案研判日_台北市'!$C$2:$T$13,5,0)*'各里加權風險人口'!H450/VLOOKUP($B$2:$B$457,'各區加權風險人口'!$C$2:$T$13,5,0)*5.5)</f>
        <v>0.5305619142</v>
      </c>
      <c r="H450" s="5">
        <f>if(VLOOKUP($B$2:$B$457,'各區加權風險人口'!$C$2:$T$13,6,0)=0,0,VLOOKUP($B$2:$B$457,'依個案研判日_台北市'!$C$2:$T$13,6,0)*'各里加權風險人口'!I450/VLOOKUP($B$2:$B$457,'各區加權風險人口'!$C$2:$T$13,6,0)*5.5)</f>
        <v>0.1061123828</v>
      </c>
      <c r="I450" s="5">
        <f>if(VLOOKUP($B$2:$B$457,'各區加權風險人口'!$C$2:$T$13,7,0)=0,0,VLOOKUP($B$2:$B$457,'依個案研判日_台北市'!$C$2:$T$13,7,0)*'各里加權風險人口'!J450/VLOOKUP($B$2:$B$457,'各區加權風險人口'!$C$2:$T$13,7,0)*5.5)</f>
        <v>0.1061123828</v>
      </c>
      <c r="J450" s="5">
        <f>if(VLOOKUP($B$2:$B$457,'各區加權風險人口'!$C$2:$T$13,8,0)=0,0,VLOOKUP($B$2:$B$457,'依個案研判日_台北市'!$C$2:$T$13,8,0)*'各里加權風險人口'!K450/VLOOKUP($B$2:$B$457,'各區加權風險人口'!$C$2:$T$13,8,0)*5.5)</f>
        <v>0.5305619142</v>
      </c>
      <c r="K450" s="5">
        <f>if(VLOOKUP($B$2:$B$457,'各區加權風險人口'!$C$2:$T$13,9,0)=0,0,VLOOKUP($B$2:$B$457,'依個案研判日_台北市'!$C$2:$T$13,9,0)*'各里加權風險人口'!L450/VLOOKUP($B$2:$B$457,'各區加權風險人口'!$C$2:$T$13,9,0)*5.5)</f>
        <v>0.5305619142</v>
      </c>
      <c r="L450" s="5">
        <f>if(VLOOKUP($B$2:$B$457,'各區加權風險人口'!$C$2:$T$13,10,0)=0,0,VLOOKUP($B$2:$B$457,'依個案研判日_台北市'!$C$2:$T$13,10,0)*'各里加權風險人口'!M450/VLOOKUP($B$2:$B$457,'各區加權風險人口'!$C$2:$T$13,10,0)*5.5)</f>
        <v>0.636674297</v>
      </c>
      <c r="M450" s="5">
        <f>if(VLOOKUP($B$2:$B$457,'各區加權風險人口'!$C$2:$T$13,11,0)=0,0,VLOOKUP($B$2:$B$457,'依個案研判日_台北市'!$C$2:$T$13,11,0)*'各里加權風險人口'!N450/VLOOKUP($B$2:$B$457,'各區加權風險人口'!$C$2:$T$13,11,0)*5.5)</f>
        <v>0.7427866798</v>
      </c>
      <c r="N450" s="5">
        <f>if(VLOOKUP($B$2:$B$457,'各區加權風險人口'!$C$2:$T$13,12,0)=0,0,VLOOKUP($B$2:$B$457,'依個案研判日_台北市'!$C$2:$T$13,12,0)*'各里加權風險人口'!O450/VLOOKUP($B$2:$B$457,'各區加權風險人口'!$C$2:$T$13,12,0)*5.5)</f>
        <v>1.167236211</v>
      </c>
      <c r="O450" s="5">
        <f>if(VLOOKUP($B$2:$B$457,'各區加權風險人口'!$C$2:$T$13,13,0)=0,0,VLOOKUP($B$2:$B$457,'依個案研判日_台北市'!$C$2:$T$13,13,0)*'各里加權風險人口'!P450/VLOOKUP($B$2:$B$457,'各區加權風險人口'!$C$2:$T$13,13,0)*5.5)</f>
        <v>0.4244495313</v>
      </c>
      <c r="P450" s="5">
        <f>if(VLOOKUP($B$2:$B$457,'各區加權風險人口'!$C$2:$T$13,14,0)=0,0,VLOOKUP($B$2:$B$457,'依個案研判日_台北市'!$C$2:$T$13,14,0)*'各里加權風險人口'!Q450/VLOOKUP($B$2:$B$457,'各區加權風險人口'!$C$2:$T$13,14,0)*5.5)</f>
        <v>1.061123828</v>
      </c>
      <c r="Q450" s="5">
        <f>if(VLOOKUP($B$2:$B$457,'各區加權風險人口'!$C$2:$T$13,15,0)=0,0,VLOOKUP($B$2:$B$457,'依個案研判日_台北市'!$C$2:$T$13,15,0)*'各里加權風險人口'!R450/VLOOKUP($B$2:$B$457,'各區加權風險人口'!$C$2:$T$13,15,0)*5.5)</f>
        <v>0.636674297</v>
      </c>
      <c r="R450" s="5">
        <f>if(VLOOKUP($B$2:$B$457,'各區加權風險人口'!$C$2:$T$13,16,0)=0,0,VLOOKUP($B$2:$B$457,'依個案研判日_台北市'!$C$2:$T$13,16,0)*'各里加權風險人口'!S450/VLOOKUP($B$2:$B$457,'各區加權風險人口'!$C$2:$T$13,16,0)*5.5)</f>
        <v>2.122247657</v>
      </c>
      <c r="S450" s="5">
        <f>if(VLOOKUP($B$2:$B$457,'各區加權風險人口'!$C$2:$T$13,17,0)=0,0,VLOOKUP($B$2:$B$457,'依個案研判日_台北市'!$C$2:$T$13,17,0)*'各里加權風險人口'!T450/VLOOKUP($B$2:$B$457,'各區加權風險人口'!$C$2:$T$13,17,0)*5.5)</f>
        <v>1.061123828</v>
      </c>
      <c r="T450" s="5">
        <f>if(VLOOKUP($B$2:$B$457,'各區加權風險人口'!$C$2:$T$13,18,0)=0,0,VLOOKUP($B$2:$B$457,'依個案研判日_台北市'!$C$2:$T$13,18,0)*'各里加權風險人口'!U450/VLOOKUP($B$2:$B$457,'各區加權風險人口'!$C$2:$T$13,18,0)*5.5)</f>
        <v>0.7427866798</v>
      </c>
    </row>
    <row r="451">
      <c r="A451" s="3">
        <v>6.3000120036E10</v>
      </c>
      <c r="B451" s="4" t="s">
        <v>427</v>
      </c>
      <c r="C451" s="4" t="s">
        <v>462</v>
      </c>
      <c r="D451" s="5">
        <f>if(VLOOKUP($B$2:$B$457,'各區加權風險人口'!$C$2:$T$13,2,0)=0,0,VLOOKUP($B$2:$B$457,'依個案研判日_台北市'!$C$2:$T$13,2,0)*'各里加權風險人口'!E451/VLOOKUP($B$2:$B$457,'各區加權風險人口'!$C$2:$T$13,2,0)*5.5)</f>
        <v>0.1218216295</v>
      </c>
      <c r="E451" s="5">
        <f>if(VLOOKUP($B$2:$B$457,'各區加權風險人口'!$C$2:$T$13,3,0)=0,0,VLOOKUP($B$2:$B$457,'依個案研判日_台北市'!$C$2:$T$13,3,0)*'各里加權風險人口'!F451/VLOOKUP($B$2:$B$457,'各區加權風險人口'!$C$2:$T$13,3,0)*5.5)</f>
        <v>0.6091081476</v>
      </c>
      <c r="F451" s="5">
        <f>if(VLOOKUP($B$2:$B$457,'各區加權風險人口'!$C$2:$T$13,4,0)=0,0,VLOOKUP($B$2:$B$457,'依個案研判日_台北市'!$C$2:$T$13,4,0)*'各里加權風險人口'!G451/VLOOKUP($B$2:$B$457,'各區加權風險人口'!$C$2:$T$13,4,0)*5.5)</f>
        <v>0</v>
      </c>
      <c r="G451" s="5">
        <f>if(VLOOKUP($B$2:$B$457,'各區加權風險人口'!$C$2:$T$13,5,0)=0,0,VLOOKUP($B$2:$B$457,'依個案研判日_台北市'!$C$2:$T$13,5,0)*'各里加權風險人口'!H451/VLOOKUP($B$2:$B$457,'各區加權風險人口'!$C$2:$T$13,5,0)*5.5)</f>
        <v>0.6091081476</v>
      </c>
      <c r="H451" s="5">
        <f>if(VLOOKUP($B$2:$B$457,'各區加權風險人口'!$C$2:$T$13,6,0)=0,0,VLOOKUP($B$2:$B$457,'依個案研判日_台北市'!$C$2:$T$13,6,0)*'各里加權風險人口'!I451/VLOOKUP($B$2:$B$457,'各區加權風險人口'!$C$2:$T$13,6,0)*5.5)</f>
        <v>0.1218216295</v>
      </c>
      <c r="I451" s="5">
        <f>if(VLOOKUP($B$2:$B$457,'各區加權風險人口'!$C$2:$T$13,7,0)=0,0,VLOOKUP($B$2:$B$457,'依個案研判日_台北市'!$C$2:$T$13,7,0)*'各里加權風險人口'!J451/VLOOKUP($B$2:$B$457,'各區加權風險人口'!$C$2:$T$13,7,0)*5.5)</f>
        <v>0.1218216295</v>
      </c>
      <c r="J451" s="5">
        <f>if(VLOOKUP($B$2:$B$457,'各區加權風險人口'!$C$2:$T$13,8,0)=0,0,VLOOKUP($B$2:$B$457,'依個案研判日_台北市'!$C$2:$T$13,8,0)*'各里加權風險人口'!K451/VLOOKUP($B$2:$B$457,'各區加權風險人口'!$C$2:$T$13,8,0)*5.5)</f>
        <v>0.6091081476</v>
      </c>
      <c r="K451" s="5">
        <f>if(VLOOKUP($B$2:$B$457,'各區加權風險人口'!$C$2:$T$13,9,0)=0,0,VLOOKUP($B$2:$B$457,'依個案研判日_台北市'!$C$2:$T$13,9,0)*'各里加權風險人口'!L451/VLOOKUP($B$2:$B$457,'各區加權風險人口'!$C$2:$T$13,9,0)*5.5)</f>
        <v>0.6091081476</v>
      </c>
      <c r="L451" s="5">
        <f>if(VLOOKUP($B$2:$B$457,'各區加權風險人口'!$C$2:$T$13,10,0)=0,0,VLOOKUP($B$2:$B$457,'依個案研判日_台北市'!$C$2:$T$13,10,0)*'各里加權風險人口'!M451/VLOOKUP($B$2:$B$457,'各區加權風險人口'!$C$2:$T$13,10,0)*5.5)</f>
        <v>0.7309297772</v>
      </c>
      <c r="M451" s="5">
        <f>if(VLOOKUP($B$2:$B$457,'各區加權風險人口'!$C$2:$T$13,11,0)=0,0,VLOOKUP($B$2:$B$457,'依個案研判日_台北市'!$C$2:$T$13,11,0)*'各里加權風險人口'!N451/VLOOKUP($B$2:$B$457,'各區加權風險人口'!$C$2:$T$13,11,0)*5.5)</f>
        <v>0.8527514067</v>
      </c>
      <c r="N451" s="5">
        <f>if(VLOOKUP($B$2:$B$457,'各區加權風險人口'!$C$2:$T$13,12,0)=0,0,VLOOKUP($B$2:$B$457,'依個案研判日_台北市'!$C$2:$T$13,12,0)*'各里加權風險人口'!O451/VLOOKUP($B$2:$B$457,'各區加權風險人口'!$C$2:$T$13,12,0)*5.5)</f>
        <v>1.340037925</v>
      </c>
      <c r="O451" s="5">
        <f>if(VLOOKUP($B$2:$B$457,'各區加權風險人口'!$C$2:$T$13,13,0)=0,0,VLOOKUP($B$2:$B$457,'依個案研判日_台北市'!$C$2:$T$13,13,0)*'各里加權風險人口'!P451/VLOOKUP($B$2:$B$457,'各區加權風險人口'!$C$2:$T$13,13,0)*5.5)</f>
        <v>0.4872865181</v>
      </c>
      <c r="P451" s="5">
        <f>if(VLOOKUP($B$2:$B$457,'各區加權風險人口'!$C$2:$T$13,14,0)=0,0,VLOOKUP($B$2:$B$457,'依個案研判日_台北市'!$C$2:$T$13,14,0)*'各里加權風險人口'!Q451/VLOOKUP($B$2:$B$457,'各區加權風險人口'!$C$2:$T$13,14,0)*5.5)</f>
        <v>1.218216295</v>
      </c>
      <c r="Q451" s="5">
        <f>if(VLOOKUP($B$2:$B$457,'各區加權風險人口'!$C$2:$T$13,15,0)=0,0,VLOOKUP($B$2:$B$457,'依個案研判日_台北市'!$C$2:$T$13,15,0)*'各里加權風險人口'!R451/VLOOKUP($B$2:$B$457,'各區加權風險人口'!$C$2:$T$13,15,0)*5.5)</f>
        <v>0.7309297772</v>
      </c>
      <c r="R451" s="5">
        <f>if(VLOOKUP($B$2:$B$457,'各區加權風險人口'!$C$2:$T$13,16,0)=0,0,VLOOKUP($B$2:$B$457,'依個案研判日_台北市'!$C$2:$T$13,16,0)*'各里加權風險人口'!S451/VLOOKUP($B$2:$B$457,'各區加權風險人口'!$C$2:$T$13,16,0)*5.5)</f>
        <v>2.436432591</v>
      </c>
      <c r="S451" s="5">
        <f>if(VLOOKUP($B$2:$B$457,'各區加權風險人口'!$C$2:$T$13,17,0)=0,0,VLOOKUP($B$2:$B$457,'依個案研判日_台北市'!$C$2:$T$13,17,0)*'各里加權風險人口'!T451/VLOOKUP($B$2:$B$457,'各區加權風險人口'!$C$2:$T$13,17,0)*5.5)</f>
        <v>1.218216295</v>
      </c>
      <c r="T451" s="5">
        <f>if(VLOOKUP($B$2:$B$457,'各區加權風險人口'!$C$2:$T$13,18,0)=0,0,VLOOKUP($B$2:$B$457,'依個案研判日_台北市'!$C$2:$T$13,18,0)*'各里加權風險人口'!U451/VLOOKUP($B$2:$B$457,'各區加權風險人口'!$C$2:$T$13,18,0)*5.5)</f>
        <v>0.8527514067</v>
      </c>
    </row>
    <row r="452">
      <c r="A452" s="3">
        <v>6.3000120037E10</v>
      </c>
      <c r="B452" s="4" t="s">
        <v>427</v>
      </c>
      <c r="C452" s="4" t="s">
        <v>463</v>
      </c>
      <c r="D452" s="5">
        <f>if(VLOOKUP($B$2:$B$457,'各區加權風險人口'!$C$2:$T$13,2,0)=0,0,VLOOKUP($B$2:$B$457,'依個案研判日_台北市'!$C$2:$T$13,2,0)*'各里加權風險人口'!E452/VLOOKUP($B$2:$B$457,'各區加權風險人口'!$C$2:$T$13,2,0)*5.5)</f>
        <v>0.1687963683</v>
      </c>
      <c r="E452" s="5">
        <f>if(VLOOKUP($B$2:$B$457,'各區加權風險人口'!$C$2:$T$13,3,0)=0,0,VLOOKUP($B$2:$B$457,'依個案研判日_台北市'!$C$2:$T$13,3,0)*'各里加權風險人口'!F452/VLOOKUP($B$2:$B$457,'各區加權風險人口'!$C$2:$T$13,3,0)*5.5)</f>
        <v>0.8439818413</v>
      </c>
      <c r="F452" s="5">
        <f>if(VLOOKUP($B$2:$B$457,'各區加權風險人口'!$C$2:$T$13,4,0)=0,0,VLOOKUP($B$2:$B$457,'依個案研判日_台北市'!$C$2:$T$13,4,0)*'各里加權風險人口'!G452/VLOOKUP($B$2:$B$457,'各區加權風險人口'!$C$2:$T$13,4,0)*5.5)</f>
        <v>0</v>
      </c>
      <c r="G452" s="5">
        <f>if(VLOOKUP($B$2:$B$457,'各區加權風險人口'!$C$2:$T$13,5,0)=0,0,VLOOKUP($B$2:$B$457,'依個案研判日_台北市'!$C$2:$T$13,5,0)*'各里加權風險人口'!H452/VLOOKUP($B$2:$B$457,'各區加權風險人口'!$C$2:$T$13,5,0)*5.5)</f>
        <v>0.8439818413</v>
      </c>
      <c r="H452" s="5">
        <f>if(VLOOKUP($B$2:$B$457,'各區加權風險人口'!$C$2:$T$13,6,0)=0,0,VLOOKUP($B$2:$B$457,'依個案研判日_台北市'!$C$2:$T$13,6,0)*'各里加權風險人口'!I452/VLOOKUP($B$2:$B$457,'各區加權風險人口'!$C$2:$T$13,6,0)*5.5)</f>
        <v>0.1687963683</v>
      </c>
      <c r="I452" s="5">
        <f>if(VLOOKUP($B$2:$B$457,'各區加權風險人口'!$C$2:$T$13,7,0)=0,0,VLOOKUP($B$2:$B$457,'依個案研判日_台北市'!$C$2:$T$13,7,0)*'各里加權風險人口'!J452/VLOOKUP($B$2:$B$457,'各區加權風險人口'!$C$2:$T$13,7,0)*5.5)</f>
        <v>0.1687963683</v>
      </c>
      <c r="J452" s="5">
        <f>if(VLOOKUP($B$2:$B$457,'各區加權風險人口'!$C$2:$T$13,8,0)=0,0,VLOOKUP($B$2:$B$457,'依個案研判日_台北市'!$C$2:$T$13,8,0)*'各里加權風險人口'!K452/VLOOKUP($B$2:$B$457,'各區加權風險人口'!$C$2:$T$13,8,0)*5.5)</f>
        <v>0.8439818413</v>
      </c>
      <c r="K452" s="5">
        <f>if(VLOOKUP($B$2:$B$457,'各區加權風險人口'!$C$2:$T$13,9,0)=0,0,VLOOKUP($B$2:$B$457,'依個案研判日_台北市'!$C$2:$T$13,9,0)*'各里加權風險人口'!L452/VLOOKUP($B$2:$B$457,'各區加權風險人口'!$C$2:$T$13,9,0)*5.5)</f>
        <v>0.8439818413</v>
      </c>
      <c r="L452" s="5">
        <f>if(VLOOKUP($B$2:$B$457,'各區加權風險人口'!$C$2:$T$13,10,0)=0,0,VLOOKUP($B$2:$B$457,'依個案研判日_台北市'!$C$2:$T$13,10,0)*'各里加權風險人口'!M452/VLOOKUP($B$2:$B$457,'各區加權風險人口'!$C$2:$T$13,10,0)*5.5)</f>
        <v>1.01277821</v>
      </c>
      <c r="M452" s="5">
        <f>if(VLOOKUP($B$2:$B$457,'各區加權風險人口'!$C$2:$T$13,11,0)=0,0,VLOOKUP($B$2:$B$457,'依個案研判日_台北市'!$C$2:$T$13,11,0)*'各里加權風險人口'!N452/VLOOKUP($B$2:$B$457,'各區加權風險人口'!$C$2:$T$13,11,0)*5.5)</f>
        <v>1.181574578</v>
      </c>
      <c r="N452" s="5">
        <f>if(VLOOKUP($B$2:$B$457,'各區加權風險人口'!$C$2:$T$13,12,0)=0,0,VLOOKUP($B$2:$B$457,'依個案研判日_台北市'!$C$2:$T$13,12,0)*'各里加權風險人口'!O452/VLOOKUP($B$2:$B$457,'各區加權風險人口'!$C$2:$T$13,12,0)*5.5)</f>
        <v>1.856760051</v>
      </c>
      <c r="O452" s="5">
        <f>if(VLOOKUP($B$2:$B$457,'各區加權風險人口'!$C$2:$T$13,13,0)=0,0,VLOOKUP($B$2:$B$457,'依個案研判日_台北市'!$C$2:$T$13,13,0)*'各里加權風險人口'!P452/VLOOKUP($B$2:$B$457,'各區加權風險人口'!$C$2:$T$13,13,0)*5.5)</f>
        <v>0.675185473</v>
      </c>
      <c r="P452" s="5">
        <f>if(VLOOKUP($B$2:$B$457,'各區加權風險人口'!$C$2:$T$13,14,0)=0,0,VLOOKUP($B$2:$B$457,'依個案研判日_台北市'!$C$2:$T$13,14,0)*'各里加權風險人口'!Q452/VLOOKUP($B$2:$B$457,'各區加權風險人口'!$C$2:$T$13,14,0)*5.5)</f>
        <v>1.687963683</v>
      </c>
      <c r="Q452" s="5">
        <f>if(VLOOKUP($B$2:$B$457,'各區加權風險人口'!$C$2:$T$13,15,0)=0,0,VLOOKUP($B$2:$B$457,'依個案研判日_台北市'!$C$2:$T$13,15,0)*'各里加權風險人口'!R452/VLOOKUP($B$2:$B$457,'各區加權風險人口'!$C$2:$T$13,15,0)*5.5)</f>
        <v>1.01277821</v>
      </c>
      <c r="R452" s="5">
        <f>if(VLOOKUP($B$2:$B$457,'各區加權風險人口'!$C$2:$T$13,16,0)=0,0,VLOOKUP($B$2:$B$457,'依個案研判日_台北市'!$C$2:$T$13,16,0)*'各里加權風險人口'!S452/VLOOKUP($B$2:$B$457,'各區加權風險人口'!$C$2:$T$13,16,0)*5.5)</f>
        <v>3.375927365</v>
      </c>
      <c r="S452" s="5">
        <f>if(VLOOKUP($B$2:$B$457,'各區加權風險人口'!$C$2:$T$13,17,0)=0,0,VLOOKUP($B$2:$B$457,'依個案研判日_台北市'!$C$2:$T$13,17,0)*'各里加權風險人口'!T452/VLOOKUP($B$2:$B$457,'各區加權風險人口'!$C$2:$T$13,17,0)*5.5)</f>
        <v>1.687963683</v>
      </c>
      <c r="T452" s="5">
        <f>if(VLOOKUP($B$2:$B$457,'各區加權風險人口'!$C$2:$T$13,18,0)=0,0,VLOOKUP($B$2:$B$457,'依個案研判日_台北市'!$C$2:$T$13,18,0)*'各里加權風險人口'!U452/VLOOKUP($B$2:$B$457,'各區加權風險人口'!$C$2:$T$13,18,0)*5.5)</f>
        <v>1.181574578</v>
      </c>
    </row>
    <row r="453">
      <c r="A453" s="3">
        <v>6.3000120038E10</v>
      </c>
      <c r="B453" s="4" t="s">
        <v>427</v>
      </c>
      <c r="C453" s="4" t="s">
        <v>464</v>
      </c>
      <c r="D453" s="5">
        <f>if(VLOOKUP($B$2:$B$457,'各區加權風險人口'!$C$2:$T$13,2,0)=0,0,VLOOKUP($B$2:$B$457,'依個案研判日_台北市'!$C$2:$T$13,2,0)*'各里加權風險人口'!E453/VLOOKUP($B$2:$B$457,'各區加權風險人口'!$C$2:$T$13,2,0)*5.5)</f>
        <v>0.2645382036</v>
      </c>
      <c r="E453" s="5">
        <f>if(VLOOKUP($B$2:$B$457,'各區加權風險人口'!$C$2:$T$13,3,0)=0,0,VLOOKUP($B$2:$B$457,'依個案研判日_台北市'!$C$2:$T$13,3,0)*'各里加權風險人口'!F453/VLOOKUP($B$2:$B$457,'各區加權風險人口'!$C$2:$T$13,3,0)*5.5)</f>
        <v>1.322691018</v>
      </c>
      <c r="F453" s="5">
        <f>if(VLOOKUP($B$2:$B$457,'各區加權風險人口'!$C$2:$T$13,4,0)=0,0,VLOOKUP($B$2:$B$457,'依個案研判日_台北市'!$C$2:$T$13,4,0)*'各里加權風險人口'!G453/VLOOKUP($B$2:$B$457,'各區加權風險人口'!$C$2:$T$13,4,0)*5.5)</f>
        <v>0</v>
      </c>
      <c r="G453" s="5">
        <f>if(VLOOKUP($B$2:$B$457,'各區加權風險人口'!$C$2:$T$13,5,0)=0,0,VLOOKUP($B$2:$B$457,'依個案研判日_台北市'!$C$2:$T$13,5,0)*'各里加權風險人口'!H453/VLOOKUP($B$2:$B$457,'各區加權風險人口'!$C$2:$T$13,5,0)*5.5)</f>
        <v>1.322691018</v>
      </c>
      <c r="H453" s="5">
        <f>if(VLOOKUP($B$2:$B$457,'各區加權風險人口'!$C$2:$T$13,6,0)=0,0,VLOOKUP($B$2:$B$457,'依個案研判日_台北市'!$C$2:$T$13,6,0)*'各里加權風險人口'!I453/VLOOKUP($B$2:$B$457,'各區加權風險人口'!$C$2:$T$13,6,0)*5.5)</f>
        <v>0.2645382036</v>
      </c>
      <c r="I453" s="5">
        <f>if(VLOOKUP($B$2:$B$457,'各區加權風險人口'!$C$2:$T$13,7,0)=0,0,VLOOKUP($B$2:$B$457,'依個案研判日_台北市'!$C$2:$T$13,7,0)*'各里加權風險人口'!J453/VLOOKUP($B$2:$B$457,'各區加權風險人口'!$C$2:$T$13,7,0)*5.5)</f>
        <v>0.2645382036</v>
      </c>
      <c r="J453" s="5">
        <f>if(VLOOKUP($B$2:$B$457,'各區加權風險人口'!$C$2:$T$13,8,0)=0,0,VLOOKUP($B$2:$B$457,'依個案研判日_台北市'!$C$2:$T$13,8,0)*'各里加權風險人口'!K453/VLOOKUP($B$2:$B$457,'各區加權風險人口'!$C$2:$T$13,8,0)*5.5)</f>
        <v>1.322691018</v>
      </c>
      <c r="K453" s="5">
        <f>if(VLOOKUP($B$2:$B$457,'各區加權風險人口'!$C$2:$T$13,9,0)=0,0,VLOOKUP($B$2:$B$457,'依個案研判日_台北市'!$C$2:$T$13,9,0)*'各里加權風險人口'!L453/VLOOKUP($B$2:$B$457,'各區加權風險人口'!$C$2:$T$13,9,0)*5.5)</f>
        <v>1.322691018</v>
      </c>
      <c r="L453" s="5">
        <f>if(VLOOKUP($B$2:$B$457,'各區加權風險人口'!$C$2:$T$13,10,0)=0,0,VLOOKUP($B$2:$B$457,'依個案研判日_台北市'!$C$2:$T$13,10,0)*'各里加權風險人口'!M453/VLOOKUP($B$2:$B$457,'各區加權風險人口'!$C$2:$T$13,10,0)*5.5)</f>
        <v>1.587229222</v>
      </c>
      <c r="M453" s="5">
        <f>if(VLOOKUP($B$2:$B$457,'各區加權風險人口'!$C$2:$T$13,11,0)=0,0,VLOOKUP($B$2:$B$457,'依個案研判日_台北市'!$C$2:$T$13,11,0)*'各里加權風險人口'!N453/VLOOKUP($B$2:$B$457,'各區加權風險人口'!$C$2:$T$13,11,0)*5.5)</f>
        <v>1.851767425</v>
      </c>
      <c r="N453" s="5">
        <f>if(VLOOKUP($B$2:$B$457,'各區加權風險人口'!$C$2:$T$13,12,0)=0,0,VLOOKUP($B$2:$B$457,'依個案研判日_台北市'!$C$2:$T$13,12,0)*'各里加權風險人口'!O453/VLOOKUP($B$2:$B$457,'各區加權風險人口'!$C$2:$T$13,12,0)*5.5)</f>
        <v>2.90992024</v>
      </c>
      <c r="O453" s="5">
        <f>if(VLOOKUP($B$2:$B$457,'各區加權風險人口'!$C$2:$T$13,13,0)=0,0,VLOOKUP($B$2:$B$457,'依個案研判日_台北市'!$C$2:$T$13,13,0)*'各里加權風險人口'!P453/VLOOKUP($B$2:$B$457,'各區加權風險人口'!$C$2:$T$13,13,0)*5.5)</f>
        <v>1.058152814</v>
      </c>
      <c r="P453" s="5">
        <f>if(VLOOKUP($B$2:$B$457,'各區加權風險人口'!$C$2:$T$13,14,0)=0,0,VLOOKUP($B$2:$B$457,'依個案研判日_台北市'!$C$2:$T$13,14,0)*'各里加權風險人口'!Q453/VLOOKUP($B$2:$B$457,'各區加權風險人口'!$C$2:$T$13,14,0)*5.5)</f>
        <v>2.645382036</v>
      </c>
      <c r="Q453" s="5">
        <f>if(VLOOKUP($B$2:$B$457,'各區加權風險人口'!$C$2:$T$13,15,0)=0,0,VLOOKUP($B$2:$B$457,'依個案研判日_台北市'!$C$2:$T$13,15,0)*'各里加權風險人口'!R453/VLOOKUP($B$2:$B$457,'各區加權風險人口'!$C$2:$T$13,15,0)*5.5)</f>
        <v>1.587229222</v>
      </c>
      <c r="R453" s="5">
        <f>if(VLOOKUP($B$2:$B$457,'各區加權風險人口'!$C$2:$T$13,16,0)=0,0,VLOOKUP($B$2:$B$457,'依個案研判日_台北市'!$C$2:$T$13,16,0)*'各里加權風險人口'!S453/VLOOKUP($B$2:$B$457,'各區加權風險人口'!$C$2:$T$13,16,0)*5.5)</f>
        <v>5.290764072</v>
      </c>
      <c r="S453" s="5">
        <f>if(VLOOKUP($B$2:$B$457,'各區加權風險人口'!$C$2:$T$13,17,0)=0,0,VLOOKUP($B$2:$B$457,'依個案研判日_台北市'!$C$2:$T$13,17,0)*'各里加權風險人口'!T453/VLOOKUP($B$2:$B$457,'各區加權風險人口'!$C$2:$T$13,17,0)*5.5)</f>
        <v>2.645382036</v>
      </c>
      <c r="T453" s="5">
        <f>if(VLOOKUP($B$2:$B$457,'各區加權風險人口'!$C$2:$T$13,18,0)=0,0,VLOOKUP($B$2:$B$457,'依個案研判日_台北市'!$C$2:$T$13,18,0)*'各里加權風險人口'!U453/VLOOKUP($B$2:$B$457,'各區加權風險人口'!$C$2:$T$13,18,0)*5.5)</f>
        <v>1.851767425</v>
      </c>
    </row>
    <row r="454">
      <c r="A454" s="3">
        <v>6.3000120039E10</v>
      </c>
      <c r="B454" s="4" t="s">
        <v>427</v>
      </c>
      <c r="C454" s="4" t="s">
        <v>465</v>
      </c>
      <c r="D454" s="5">
        <f>if(VLOOKUP($B$2:$B$457,'各區加權風險人口'!$C$2:$T$13,2,0)=0,0,VLOOKUP($B$2:$B$457,'依個案研判日_台北市'!$C$2:$T$13,2,0)*'各里加權風險人口'!E454/VLOOKUP($B$2:$B$457,'各區加權風險人口'!$C$2:$T$13,2,0)*5.5)</f>
        <v>0.0459447719</v>
      </c>
      <c r="E454" s="5">
        <f>if(VLOOKUP($B$2:$B$457,'各區加權風險人口'!$C$2:$T$13,3,0)=0,0,VLOOKUP($B$2:$B$457,'依個案研判日_台北市'!$C$2:$T$13,3,0)*'各里加權風險人口'!F454/VLOOKUP($B$2:$B$457,'各區加權風險人口'!$C$2:$T$13,3,0)*5.5)</f>
        <v>0.2297238595</v>
      </c>
      <c r="F454" s="5">
        <f>if(VLOOKUP($B$2:$B$457,'各區加權風險人口'!$C$2:$T$13,4,0)=0,0,VLOOKUP($B$2:$B$457,'依個案研判日_台北市'!$C$2:$T$13,4,0)*'各里加權風險人口'!G454/VLOOKUP($B$2:$B$457,'各區加權風險人口'!$C$2:$T$13,4,0)*5.5)</f>
        <v>0</v>
      </c>
      <c r="G454" s="5">
        <f>if(VLOOKUP($B$2:$B$457,'各區加權風險人口'!$C$2:$T$13,5,0)=0,0,VLOOKUP($B$2:$B$457,'依個案研判日_台北市'!$C$2:$T$13,5,0)*'各里加權風險人口'!H454/VLOOKUP($B$2:$B$457,'各區加權風險人口'!$C$2:$T$13,5,0)*5.5)</f>
        <v>0.2297238595</v>
      </c>
      <c r="H454" s="5">
        <f>if(VLOOKUP($B$2:$B$457,'各區加權風險人口'!$C$2:$T$13,6,0)=0,0,VLOOKUP($B$2:$B$457,'依個案研判日_台北市'!$C$2:$T$13,6,0)*'各里加權風險人口'!I454/VLOOKUP($B$2:$B$457,'各區加權風險人口'!$C$2:$T$13,6,0)*5.5)</f>
        <v>0.0459447719</v>
      </c>
      <c r="I454" s="5">
        <f>if(VLOOKUP($B$2:$B$457,'各區加權風險人口'!$C$2:$T$13,7,0)=0,0,VLOOKUP($B$2:$B$457,'依個案研判日_台北市'!$C$2:$T$13,7,0)*'各里加權風險人口'!J454/VLOOKUP($B$2:$B$457,'各區加權風險人口'!$C$2:$T$13,7,0)*5.5)</f>
        <v>0.0459447719</v>
      </c>
      <c r="J454" s="5">
        <f>if(VLOOKUP($B$2:$B$457,'各區加權風險人口'!$C$2:$T$13,8,0)=0,0,VLOOKUP($B$2:$B$457,'依個案研判日_台北市'!$C$2:$T$13,8,0)*'各里加權風險人口'!K454/VLOOKUP($B$2:$B$457,'各區加權風險人口'!$C$2:$T$13,8,0)*5.5)</f>
        <v>0.2297238595</v>
      </c>
      <c r="K454" s="5">
        <f>if(VLOOKUP($B$2:$B$457,'各區加權風險人口'!$C$2:$T$13,9,0)=0,0,VLOOKUP($B$2:$B$457,'依個案研判日_台北市'!$C$2:$T$13,9,0)*'各里加權風險人口'!L454/VLOOKUP($B$2:$B$457,'各區加權風險人口'!$C$2:$T$13,9,0)*5.5)</f>
        <v>0.2297238595</v>
      </c>
      <c r="L454" s="5">
        <f>if(VLOOKUP($B$2:$B$457,'各區加權風險人口'!$C$2:$T$13,10,0)=0,0,VLOOKUP($B$2:$B$457,'依個案研判日_台北市'!$C$2:$T$13,10,0)*'各里加權風險人口'!M454/VLOOKUP($B$2:$B$457,'各區加權風險人口'!$C$2:$T$13,10,0)*5.5)</f>
        <v>0.2756686314</v>
      </c>
      <c r="M454" s="5">
        <f>if(VLOOKUP($B$2:$B$457,'各區加權風險人口'!$C$2:$T$13,11,0)=0,0,VLOOKUP($B$2:$B$457,'依個案研判日_台北市'!$C$2:$T$13,11,0)*'各里加權風險人口'!N454/VLOOKUP($B$2:$B$457,'各區加權風險人口'!$C$2:$T$13,11,0)*5.5)</f>
        <v>0.3216134033</v>
      </c>
      <c r="N454" s="5">
        <f>if(VLOOKUP($B$2:$B$457,'各區加權風險人口'!$C$2:$T$13,12,0)=0,0,VLOOKUP($B$2:$B$457,'依個案研判日_台北市'!$C$2:$T$13,12,0)*'各里加權風險人口'!O454/VLOOKUP($B$2:$B$457,'各區加權風險人口'!$C$2:$T$13,12,0)*5.5)</f>
        <v>0.5053924909</v>
      </c>
      <c r="O454" s="5">
        <f>if(VLOOKUP($B$2:$B$457,'各區加權風險人口'!$C$2:$T$13,13,0)=0,0,VLOOKUP($B$2:$B$457,'依個案研判日_台北市'!$C$2:$T$13,13,0)*'各里加權風險人口'!P454/VLOOKUP($B$2:$B$457,'各區加權風險人口'!$C$2:$T$13,13,0)*5.5)</f>
        <v>0.1837790876</v>
      </c>
      <c r="P454" s="5">
        <f>if(VLOOKUP($B$2:$B$457,'各區加權風險人口'!$C$2:$T$13,14,0)=0,0,VLOOKUP($B$2:$B$457,'依個案研判日_台北市'!$C$2:$T$13,14,0)*'各里加權風險人口'!Q454/VLOOKUP($B$2:$B$457,'各區加權風險人口'!$C$2:$T$13,14,0)*5.5)</f>
        <v>0.459447719</v>
      </c>
      <c r="Q454" s="5">
        <f>if(VLOOKUP($B$2:$B$457,'各區加權風險人口'!$C$2:$T$13,15,0)=0,0,VLOOKUP($B$2:$B$457,'依個案研判日_台北市'!$C$2:$T$13,15,0)*'各里加權風險人口'!R454/VLOOKUP($B$2:$B$457,'各區加權風險人口'!$C$2:$T$13,15,0)*5.5)</f>
        <v>0.2756686314</v>
      </c>
      <c r="R454" s="5">
        <f>if(VLOOKUP($B$2:$B$457,'各區加權風險人口'!$C$2:$T$13,16,0)=0,0,VLOOKUP($B$2:$B$457,'依個案研判日_台北市'!$C$2:$T$13,16,0)*'各里加權風險人口'!S454/VLOOKUP($B$2:$B$457,'各區加權風險人口'!$C$2:$T$13,16,0)*5.5)</f>
        <v>0.9188954379</v>
      </c>
      <c r="S454" s="5">
        <f>if(VLOOKUP($B$2:$B$457,'各區加權風險人口'!$C$2:$T$13,17,0)=0,0,VLOOKUP($B$2:$B$457,'依個案研判日_台北市'!$C$2:$T$13,17,0)*'各里加權風險人口'!T454/VLOOKUP($B$2:$B$457,'各區加權風險人口'!$C$2:$T$13,17,0)*5.5)</f>
        <v>0.459447719</v>
      </c>
      <c r="T454" s="5">
        <f>if(VLOOKUP($B$2:$B$457,'各區加權風險人口'!$C$2:$T$13,18,0)=0,0,VLOOKUP($B$2:$B$457,'依個案研判日_台北市'!$C$2:$T$13,18,0)*'各里加權風險人口'!U454/VLOOKUP($B$2:$B$457,'各區加權風險人口'!$C$2:$T$13,18,0)*5.5)</f>
        <v>0.3216134033</v>
      </c>
    </row>
    <row r="455">
      <c r="A455" s="3">
        <v>6.300012004E10</v>
      </c>
      <c r="B455" s="4" t="s">
        <v>427</v>
      </c>
      <c r="C455" s="4" t="s">
        <v>466</v>
      </c>
      <c r="D455" s="5">
        <f>if(VLOOKUP($B$2:$B$457,'各區加權風險人口'!$C$2:$T$13,2,0)=0,0,VLOOKUP($B$2:$B$457,'依個案研判日_台北市'!$C$2:$T$13,2,0)*'各里加權風險人口'!E455/VLOOKUP($B$2:$B$457,'各區加權風險人口'!$C$2:$T$13,2,0)*5.5)</f>
        <v>0.02740288083</v>
      </c>
      <c r="E455" s="5">
        <f>if(VLOOKUP($B$2:$B$457,'各區加權風險人口'!$C$2:$T$13,3,0)=0,0,VLOOKUP($B$2:$B$457,'依個案研判日_台北市'!$C$2:$T$13,3,0)*'各里加權風險人口'!F455/VLOOKUP($B$2:$B$457,'各區加權風險人口'!$C$2:$T$13,3,0)*5.5)</f>
        <v>0.1370144042</v>
      </c>
      <c r="F455" s="5">
        <f>if(VLOOKUP($B$2:$B$457,'各區加權風險人口'!$C$2:$T$13,4,0)=0,0,VLOOKUP($B$2:$B$457,'依個案研判日_台北市'!$C$2:$T$13,4,0)*'各里加權風險人口'!G455/VLOOKUP($B$2:$B$457,'各區加權風險人口'!$C$2:$T$13,4,0)*5.5)</f>
        <v>0</v>
      </c>
      <c r="G455" s="5">
        <f>if(VLOOKUP($B$2:$B$457,'各區加權風險人口'!$C$2:$T$13,5,0)=0,0,VLOOKUP($B$2:$B$457,'依個案研判日_台北市'!$C$2:$T$13,5,0)*'各里加權風險人口'!H455/VLOOKUP($B$2:$B$457,'各區加權風險人口'!$C$2:$T$13,5,0)*5.5)</f>
        <v>0.1370144042</v>
      </c>
      <c r="H455" s="5">
        <f>if(VLOOKUP($B$2:$B$457,'各區加權風險人口'!$C$2:$T$13,6,0)=0,0,VLOOKUP($B$2:$B$457,'依個案研判日_台北市'!$C$2:$T$13,6,0)*'各里加權風險人口'!I455/VLOOKUP($B$2:$B$457,'各區加權風險人口'!$C$2:$T$13,6,0)*5.5)</f>
        <v>0.02740288083</v>
      </c>
      <c r="I455" s="5">
        <f>if(VLOOKUP($B$2:$B$457,'各區加權風險人口'!$C$2:$T$13,7,0)=0,0,VLOOKUP($B$2:$B$457,'依個案研判日_台北市'!$C$2:$T$13,7,0)*'各里加權風險人口'!J455/VLOOKUP($B$2:$B$457,'各區加權風險人口'!$C$2:$T$13,7,0)*5.5)</f>
        <v>0.02740288083</v>
      </c>
      <c r="J455" s="5">
        <f>if(VLOOKUP($B$2:$B$457,'各區加權風險人口'!$C$2:$T$13,8,0)=0,0,VLOOKUP($B$2:$B$457,'依個案研判日_台北市'!$C$2:$T$13,8,0)*'各里加權風險人口'!K455/VLOOKUP($B$2:$B$457,'各區加權風險人口'!$C$2:$T$13,8,0)*5.5)</f>
        <v>0.1370144042</v>
      </c>
      <c r="K455" s="5">
        <f>if(VLOOKUP($B$2:$B$457,'各區加權風險人口'!$C$2:$T$13,9,0)=0,0,VLOOKUP($B$2:$B$457,'依個案研判日_台北市'!$C$2:$T$13,9,0)*'各里加權風險人口'!L455/VLOOKUP($B$2:$B$457,'各區加權風險人口'!$C$2:$T$13,9,0)*5.5)</f>
        <v>0.1370144042</v>
      </c>
      <c r="L455" s="5">
        <f>if(VLOOKUP($B$2:$B$457,'各區加權風險人口'!$C$2:$T$13,10,0)=0,0,VLOOKUP($B$2:$B$457,'依個案研判日_台北市'!$C$2:$T$13,10,0)*'各里加權風險人口'!M455/VLOOKUP($B$2:$B$457,'各區加權風險人口'!$C$2:$T$13,10,0)*5.5)</f>
        <v>0.164417285</v>
      </c>
      <c r="M455" s="5">
        <f>if(VLOOKUP($B$2:$B$457,'各區加權風險人口'!$C$2:$T$13,11,0)=0,0,VLOOKUP($B$2:$B$457,'依個案研判日_台北市'!$C$2:$T$13,11,0)*'各里加權風險人口'!N455/VLOOKUP($B$2:$B$457,'各區加權風險人口'!$C$2:$T$13,11,0)*5.5)</f>
        <v>0.1918201658</v>
      </c>
      <c r="N455" s="5">
        <f>if(VLOOKUP($B$2:$B$457,'各區加權風險人口'!$C$2:$T$13,12,0)=0,0,VLOOKUP($B$2:$B$457,'依個案研判日_台北市'!$C$2:$T$13,12,0)*'各里加權風險人口'!O455/VLOOKUP($B$2:$B$457,'各區加權風險人口'!$C$2:$T$13,12,0)*5.5)</f>
        <v>0.3014316891</v>
      </c>
      <c r="O455" s="5">
        <f>if(VLOOKUP($B$2:$B$457,'各區加權風險人口'!$C$2:$T$13,13,0)=0,0,VLOOKUP($B$2:$B$457,'依個案研判日_台北市'!$C$2:$T$13,13,0)*'各里加權風險人口'!P455/VLOOKUP($B$2:$B$457,'各區加權風險人口'!$C$2:$T$13,13,0)*5.5)</f>
        <v>0.1096115233</v>
      </c>
      <c r="P455" s="5">
        <f>if(VLOOKUP($B$2:$B$457,'各區加權風險人口'!$C$2:$T$13,14,0)=0,0,VLOOKUP($B$2:$B$457,'依個案研判日_台北市'!$C$2:$T$13,14,0)*'各里加權風險人口'!Q455/VLOOKUP($B$2:$B$457,'各區加權風險人口'!$C$2:$T$13,14,0)*5.5)</f>
        <v>0.2740288083</v>
      </c>
      <c r="Q455" s="5">
        <f>if(VLOOKUP($B$2:$B$457,'各區加權風險人口'!$C$2:$T$13,15,0)=0,0,VLOOKUP($B$2:$B$457,'依個案研判日_台北市'!$C$2:$T$13,15,0)*'各里加權風險人口'!R455/VLOOKUP($B$2:$B$457,'各區加權風險人口'!$C$2:$T$13,15,0)*5.5)</f>
        <v>0.164417285</v>
      </c>
      <c r="R455" s="5">
        <f>if(VLOOKUP($B$2:$B$457,'各區加權風險人口'!$C$2:$T$13,16,0)=0,0,VLOOKUP($B$2:$B$457,'依個案研判日_台北市'!$C$2:$T$13,16,0)*'各里加權風險人口'!S455/VLOOKUP($B$2:$B$457,'各區加權風險人口'!$C$2:$T$13,16,0)*5.5)</f>
        <v>0.5480576166</v>
      </c>
      <c r="S455" s="5">
        <f>if(VLOOKUP($B$2:$B$457,'各區加權風險人口'!$C$2:$T$13,17,0)=0,0,VLOOKUP($B$2:$B$457,'依個案研判日_台北市'!$C$2:$T$13,17,0)*'各里加權風險人口'!T455/VLOOKUP($B$2:$B$457,'各區加權風險人口'!$C$2:$T$13,17,0)*5.5)</f>
        <v>0.2740288083</v>
      </c>
      <c r="T455" s="5">
        <f>if(VLOOKUP($B$2:$B$457,'各區加權風險人口'!$C$2:$T$13,18,0)=0,0,VLOOKUP($B$2:$B$457,'依個案研判日_台北市'!$C$2:$T$13,18,0)*'各里加權風險人口'!U455/VLOOKUP($B$2:$B$457,'各區加權風險人口'!$C$2:$T$13,18,0)*5.5)</f>
        <v>0.1918201658</v>
      </c>
    </row>
    <row r="456">
      <c r="A456" s="3">
        <v>6.3000120041E10</v>
      </c>
      <c r="B456" s="4" t="s">
        <v>427</v>
      </c>
      <c r="C456" s="4" t="s">
        <v>467</v>
      </c>
      <c r="D456" s="5">
        <f>if(VLOOKUP($B$2:$B$457,'各區加權風險人口'!$C$2:$T$13,2,0)=0,0,VLOOKUP($B$2:$B$457,'依個案研判日_台北市'!$C$2:$T$13,2,0)*'各里加權風險人口'!E456/VLOOKUP($B$2:$B$457,'各區加權風險人口'!$C$2:$T$13,2,0)*5.5)</f>
        <v>0.02218249572</v>
      </c>
      <c r="E456" s="5">
        <f>if(VLOOKUP($B$2:$B$457,'各區加權風險人口'!$C$2:$T$13,3,0)=0,0,VLOOKUP($B$2:$B$457,'依個案研判日_台北市'!$C$2:$T$13,3,0)*'各里加權風險人口'!F456/VLOOKUP($B$2:$B$457,'各區加權風險人口'!$C$2:$T$13,3,0)*5.5)</f>
        <v>0.1109124786</v>
      </c>
      <c r="F456" s="5">
        <f>if(VLOOKUP($B$2:$B$457,'各區加權風險人口'!$C$2:$T$13,4,0)=0,0,VLOOKUP($B$2:$B$457,'依個案研判日_台北市'!$C$2:$T$13,4,0)*'各里加權風險人口'!G456/VLOOKUP($B$2:$B$457,'各區加權風險人口'!$C$2:$T$13,4,0)*5.5)</f>
        <v>0</v>
      </c>
      <c r="G456" s="5">
        <f>if(VLOOKUP($B$2:$B$457,'各區加權風險人口'!$C$2:$T$13,5,0)=0,0,VLOOKUP($B$2:$B$457,'依個案研判日_台北市'!$C$2:$T$13,5,0)*'各里加權風險人口'!H456/VLOOKUP($B$2:$B$457,'各區加權風險人口'!$C$2:$T$13,5,0)*5.5)</f>
        <v>0.1109124786</v>
      </c>
      <c r="H456" s="5">
        <f>if(VLOOKUP($B$2:$B$457,'各區加權風險人口'!$C$2:$T$13,6,0)=0,0,VLOOKUP($B$2:$B$457,'依個案研判日_台北市'!$C$2:$T$13,6,0)*'各里加權風險人口'!I456/VLOOKUP($B$2:$B$457,'各區加權風險人口'!$C$2:$T$13,6,0)*5.5)</f>
        <v>0.02218249572</v>
      </c>
      <c r="I456" s="5">
        <f>if(VLOOKUP($B$2:$B$457,'各區加權風險人口'!$C$2:$T$13,7,0)=0,0,VLOOKUP($B$2:$B$457,'依個案研判日_台北市'!$C$2:$T$13,7,0)*'各里加權風險人口'!J456/VLOOKUP($B$2:$B$457,'各區加權風險人口'!$C$2:$T$13,7,0)*5.5)</f>
        <v>0.02218249572</v>
      </c>
      <c r="J456" s="5">
        <f>if(VLOOKUP($B$2:$B$457,'各區加權風險人口'!$C$2:$T$13,8,0)=0,0,VLOOKUP($B$2:$B$457,'依個案研判日_台北市'!$C$2:$T$13,8,0)*'各里加權風險人口'!K456/VLOOKUP($B$2:$B$457,'各區加權風險人口'!$C$2:$T$13,8,0)*5.5)</f>
        <v>0.1109124786</v>
      </c>
      <c r="K456" s="5">
        <f>if(VLOOKUP($B$2:$B$457,'各區加權風險人口'!$C$2:$T$13,9,0)=0,0,VLOOKUP($B$2:$B$457,'依個案研判日_台北市'!$C$2:$T$13,9,0)*'各里加權風險人口'!L456/VLOOKUP($B$2:$B$457,'各區加權風險人口'!$C$2:$T$13,9,0)*5.5)</f>
        <v>0.1109124786</v>
      </c>
      <c r="L456" s="5">
        <f>if(VLOOKUP($B$2:$B$457,'各區加權風險人口'!$C$2:$T$13,10,0)=0,0,VLOOKUP($B$2:$B$457,'依個案研判日_台北市'!$C$2:$T$13,10,0)*'各里加權風險人口'!M456/VLOOKUP($B$2:$B$457,'各區加權風險人口'!$C$2:$T$13,10,0)*5.5)</f>
        <v>0.1330949743</v>
      </c>
      <c r="M456" s="5">
        <f>if(VLOOKUP($B$2:$B$457,'各區加權風險人口'!$C$2:$T$13,11,0)=0,0,VLOOKUP($B$2:$B$457,'依個案研判日_台北市'!$C$2:$T$13,11,0)*'各里加權風險人口'!N456/VLOOKUP($B$2:$B$457,'各區加權風險人口'!$C$2:$T$13,11,0)*5.5)</f>
        <v>0.1552774701</v>
      </c>
      <c r="N456" s="5">
        <f>if(VLOOKUP($B$2:$B$457,'各區加權風險人口'!$C$2:$T$13,12,0)=0,0,VLOOKUP($B$2:$B$457,'依個案研判日_台北市'!$C$2:$T$13,12,0)*'各里加權風險人口'!O456/VLOOKUP($B$2:$B$457,'各區加權風險人口'!$C$2:$T$13,12,0)*5.5)</f>
        <v>0.244007453</v>
      </c>
      <c r="O456" s="5">
        <f>if(VLOOKUP($B$2:$B$457,'各區加權風險人口'!$C$2:$T$13,13,0)=0,0,VLOOKUP($B$2:$B$457,'依個案研判日_台北市'!$C$2:$T$13,13,0)*'各里加權風險人口'!P456/VLOOKUP($B$2:$B$457,'各區加權風險人口'!$C$2:$T$13,13,0)*5.5)</f>
        <v>0.0887299829</v>
      </c>
      <c r="P456" s="5">
        <f>if(VLOOKUP($B$2:$B$457,'各區加權風險人口'!$C$2:$T$13,14,0)=0,0,VLOOKUP($B$2:$B$457,'依個案研判日_台北市'!$C$2:$T$13,14,0)*'各里加權風險人口'!Q456/VLOOKUP($B$2:$B$457,'各區加權風險人口'!$C$2:$T$13,14,0)*5.5)</f>
        <v>0.2218249572</v>
      </c>
      <c r="Q456" s="5">
        <f>if(VLOOKUP($B$2:$B$457,'各區加權風險人口'!$C$2:$T$13,15,0)=0,0,VLOOKUP($B$2:$B$457,'依個案研判日_台北市'!$C$2:$T$13,15,0)*'各里加權風險人口'!R456/VLOOKUP($B$2:$B$457,'各區加權風險人口'!$C$2:$T$13,15,0)*5.5)</f>
        <v>0.1330949743</v>
      </c>
      <c r="R456" s="5">
        <f>if(VLOOKUP($B$2:$B$457,'各區加權風險人口'!$C$2:$T$13,16,0)=0,0,VLOOKUP($B$2:$B$457,'依個案研判日_台北市'!$C$2:$T$13,16,0)*'各里加權風險人口'!S456/VLOOKUP($B$2:$B$457,'各區加權風險人口'!$C$2:$T$13,16,0)*5.5)</f>
        <v>0.4436499145</v>
      </c>
      <c r="S456" s="5">
        <f>if(VLOOKUP($B$2:$B$457,'各區加權風險人口'!$C$2:$T$13,17,0)=0,0,VLOOKUP($B$2:$B$457,'依個案研判日_台北市'!$C$2:$T$13,17,0)*'各里加權風險人口'!T456/VLOOKUP($B$2:$B$457,'各區加權風險人口'!$C$2:$T$13,17,0)*5.5)</f>
        <v>0.2218249572</v>
      </c>
      <c r="T456" s="5">
        <f>if(VLOOKUP($B$2:$B$457,'各區加權風險人口'!$C$2:$T$13,18,0)=0,0,VLOOKUP($B$2:$B$457,'依個案研判日_台北市'!$C$2:$T$13,18,0)*'各里加權風險人口'!U456/VLOOKUP($B$2:$B$457,'各區加權風險人口'!$C$2:$T$13,18,0)*5.5)</f>
        <v>0.1552774701</v>
      </c>
    </row>
    <row r="457">
      <c r="A457" s="3">
        <v>6.3000120042E10</v>
      </c>
      <c r="B457" s="4" t="s">
        <v>427</v>
      </c>
      <c r="C457" s="4" t="s">
        <v>468</v>
      </c>
      <c r="D457" s="5">
        <f>if(VLOOKUP($B$2:$B$457,'各區加權風險人口'!$C$2:$T$13,2,0)=0,0,VLOOKUP($B$2:$B$457,'依個案研判日_台北市'!$C$2:$T$13,2,0)*'各里加權風險人口'!E457/VLOOKUP($B$2:$B$457,'各區加權風險人口'!$C$2:$T$13,2,0)*5.5)</f>
        <v>0.01239425439</v>
      </c>
      <c r="E457" s="5">
        <f>if(VLOOKUP($B$2:$B$457,'各區加權風險人口'!$C$2:$T$13,3,0)=0,0,VLOOKUP($B$2:$B$457,'依個案研判日_台北市'!$C$2:$T$13,3,0)*'各里加權風險人口'!F457/VLOOKUP($B$2:$B$457,'各區加權風險人口'!$C$2:$T$13,3,0)*5.5)</f>
        <v>0.06197127196</v>
      </c>
      <c r="F457" s="5">
        <f>if(VLOOKUP($B$2:$B$457,'各區加權風險人口'!$C$2:$T$13,4,0)=0,0,VLOOKUP($B$2:$B$457,'依個案研判日_台北市'!$C$2:$T$13,4,0)*'各里加權風險人口'!G457/VLOOKUP($B$2:$B$457,'各區加權風險人口'!$C$2:$T$13,4,0)*5.5)</f>
        <v>0</v>
      </c>
      <c r="G457" s="5">
        <f>if(VLOOKUP($B$2:$B$457,'各區加權風險人口'!$C$2:$T$13,5,0)=0,0,VLOOKUP($B$2:$B$457,'依個案研判日_台北市'!$C$2:$T$13,5,0)*'各里加權風險人口'!H457/VLOOKUP($B$2:$B$457,'各區加權風險人口'!$C$2:$T$13,5,0)*5.5)</f>
        <v>0.06197127196</v>
      </c>
      <c r="H457" s="5">
        <f>if(VLOOKUP($B$2:$B$457,'各區加權風險人口'!$C$2:$T$13,6,0)=0,0,VLOOKUP($B$2:$B$457,'依個案研判日_台北市'!$C$2:$T$13,6,0)*'各里加權風險人口'!I457/VLOOKUP($B$2:$B$457,'各區加權風險人口'!$C$2:$T$13,6,0)*5.5)</f>
        <v>0.01239425439</v>
      </c>
      <c r="I457" s="5">
        <f>if(VLOOKUP($B$2:$B$457,'各區加權風險人口'!$C$2:$T$13,7,0)=0,0,VLOOKUP($B$2:$B$457,'依個案研判日_台北市'!$C$2:$T$13,7,0)*'各里加權風險人口'!J457/VLOOKUP($B$2:$B$457,'各區加權風險人口'!$C$2:$T$13,7,0)*5.5)</f>
        <v>0.01239425439</v>
      </c>
      <c r="J457" s="5">
        <f>if(VLOOKUP($B$2:$B$457,'各區加權風險人口'!$C$2:$T$13,8,0)=0,0,VLOOKUP($B$2:$B$457,'依個案研判日_台北市'!$C$2:$T$13,8,0)*'各里加權風險人口'!K457/VLOOKUP($B$2:$B$457,'各區加權風險人口'!$C$2:$T$13,8,0)*5.5)</f>
        <v>0.06197127196</v>
      </c>
      <c r="K457" s="5">
        <f>if(VLOOKUP($B$2:$B$457,'各區加權風險人口'!$C$2:$T$13,9,0)=0,0,VLOOKUP($B$2:$B$457,'依個案研判日_台北市'!$C$2:$T$13,9,0)*'各里加權風險人口'!L457/VLOOKUP($B$2:$B$457,'各區加權風險人口'!$C$2:$T$13,9,0)*5.5)</f>
        <v>0.06197127196</v>
      </c>
      <c r="L457" s="5">
        <f>if(VLOOKUP($B$2:$B$457,'各區加權風險人口'!$C$2:$T$13,10,0)=0,0,VLOOKUP($B$2:$B$457,'依個案研判日_台北市'!$C$2:$T$13,10,0)*'各里加權風險人口'!M457/VLOOKUP($B$2:$B$457,'各區加權風險人口'!$C$2:$T$13,10,0)*5.5)</f>
        <v>0.07436552635</v>
      </c>
      <c r="M457" s="5">
        <f>if(VLOOKUP($B$2:$B$457,'各區加權風險人口'!$C$2:$T$13,11,0)=0,0,VLOOKUP($B$2:$B$457,'依個案研判日_台北市'!$C$2:$T$13,11,0)*'各里加權風險人口'!N457/VLOOKUP($B$2:$B$457,'各區加權風險人口'!$C$2:$T$13,11,0)*5.5)</f>
        <v>0.08675978074</v>
      </c>
      <c r="N457" s="5">
        <f>if(VLOOKUP($B$2:$B$457,'各區加權風險人口'!$C$2:$T$13,12,0)=0,0,VLOOKUP($B$2:$B$457,'依個案研判日_台北市'!$C$2:$T$13,12,0)*'各里加權風險人口'!O457/VLOOKUP($B$2:$B$457,'各區加權風險人口'!$C$2:$T$13,12,0)*5.5)</f>
        <v>0.1363367983</v>
      </c>
      <c r="O457" s="5">
        <f>if(VLOOKUP($B$2:$B$457,'各區加權風險人口'!$C$2:$T$13,13,0)=0,0,VLOOKUP($B$2:$B$457,'依個案研判日_台北市'!$C$2:$T$13,13,0)*'各里加權風險人口'!P457/VLOOKUP($B$2:$B$457,'各區加權風險人口'!$C$2:$T$13,13,0)*5.5)</f>
        <v>0.04957701756</v>
      </c>
      <c r="P457" s="5">
        <f>if(VLOOKUP($B$2:$B$457,'各區加權風險人口'!$C$2:$T$13,14,0)=0,0,VLOOKUP($B$2:$B$457,'依個案研判日_台北市'!$C$2:$T$13,14,0)*'各里加權風險人口'!Q457/VLOOKUP($B$2:$B$457,'各區加權風險人口'!$C$2:$T$13,14,0)*5.5)</f>
        <v>0.1239425439</v>
      </c>
      <c r="Q457" s="5">
        <f>if(VLOOKUP($B$2:$B$457,'各區加權風險人口'!$C$2:$T$13,15,0)=0,0,VLOOKUP($B$2:$B$457,'依個案研判日_台北市'!$C$2:$T$13,15,0)*'各里加權風險人口'!R457/VLOOKUP($B$2:$B$457,'各區加權風險人口'!$C$2:$T$13,15,0)*5.5)</f>
        <v>0.07436552635</v>
      </c>
      <c r="R457" s="5">
        <f>if(VLOOKUP($B$2:$B$457,'各區加權風險人口'!$C$2:$T$13,16,0)=0,0,VLOOKUP($B$2:$B$457,'依個案研判日_台北市'!$C$2:$T$13,16,0)*'各里加權風險人口'!S457/VLOOKUP($B$2:$B$457,'各區加權風險人口'!$C$2:$T$13,16,0)*5.5)</f>
        <v>0.2478850878</v>
      </c>
      <c r="S457" s="5">
        <f>if(VLOOKUP($B$2:$B$457,'各區加權風險人口'!$C$2:$T$13,17,0)=0,0,VLOOKUP($B$2:$B$457,'依個案研判日_台北市'!$C$2:$T$13,17,0)*'各里加權風險人口'!T457/VLOOKUP($B$2:$B$457,'各區加權風險人口'!$C$2:$T$13,17,0)*5.5)</f>
        <v>0.1239425439</v>
      </c>
      <c r="T457" s="5">
        <f>if(VLOOKUP($B$2:$B$457,'各區加權風險人口'!$C$2:$T$13,18,0)=0,0,VLOOKUP($B$2:$B$457,'依個案研判日_台北市'!$C$2:$T$13,18,0)*'各里加權風險人口'!U457/VLOOKUP($B$2:$B$457,'各區加權風險人口'!$C$2:$T$13,18,0)*5.5)</f>
        <v>0.08675978074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469</v>
      </c>
      <c r="B1" s="6" t="s">
        <v>470</v>
      </c>
      <c r="C1" s="7" t="s">
        <v>471</v>
      </c>
      <c r="D1" s="2">
        <v>2.0210514E7</v>
      </c>
      <c r="E1" s="2">
        <v>2.0210515E7</v>
      </c>
      <c r="F1" s="2">
        <v>2.0210516E7</v>
      </c>
      <c r="G1" s="2">
        <v>2.0210517E7</v>
      </c>
      <c r="H1" s="2">
        <v>2.0210518E7</v>
      </c>
      <c r="I1" s="2">
        <v>2.0210519E7</v>
      </c>
      <c r="J1" s="2">
        <v>2.021052E7</v>
      </c>
      <c r="K1" s="2">
        <v>2.0210521E7</v>
      </c>
      <c r="L1" s="2">
        <v>2.0210522E7</v>
      </c>
      <c r="M1" s="2">
        <v>2.0210523E7</v>
      </c>
      <c r="N1" s="2">
        <v>2.0210524E7</v>
      </c>
      <c r="O1" s="2">
        <v>2.0210525E7</v>
      </c>
      <c r="P1" s="2">
        <v>2.0210526E7</v>
      </c>
      <c r="Q1" s="2">
        <v>2.0210527E7</v>
      </c>
      <c r="R1" s="2">
        <v>2.0210528E7</v>
      </c>
      <c r="S1" s="2">
        <v>2.0210529E7</v>
      </c>
      <c r="T1" s="2">
        <v>2.021053E7</v>
      </c>
    </row>
    <row r="2">
      <c r="A2" s="8">
        <v>509.0</v>
      </c>
      <c r="B2" s="9">
        <v>6.300001E7</v>
      </c>
      <c r="C2" s="7" t="s">
        <v>3</v>
      </c>
      <c r="D2">
        <f>IFS('依個案研判日_台北市'!D2=0,0,'依個案研判日_台北市'!D2&lt;=100,1,'依個案研判日_台北市'!D2&lt;=500,2,TRUE,3)</f>
        <v>0</v>
      </c>
      <c r="E2">
        <f>IFS('依個案研判日_台北市'!E2=0,0,'依個案研判日_台北市'!E2&lt;=100,1,'依個案研判日_台北市'!E2&lt;=500,2,TRUE,3)</f>
        <v>0</v>
      </c>
      <c r="F2">
        <f>IFS('依個案研判日_台北市'!F2=0,0,'依個案研判日_台北市'!F2&lt;=100,1,'依個案研判日_台北市'!F2&lt;=500,2,TRUE,3)</f>
        <v>1</v>
      </c>
      <c r="G2">
        <f>IFS('依個案研判日_台北市'!G2=0,0,'依個案研判日_台北市'!G2&lt;=100,1,'依個案研判日_台北市'!G2&lt;=500,2,TRUE,3)</f>
        <v>1</v>
      </c>
      <c r="H2">
        <f>IFS('依個案研判日_台北市'!H2=0,0,'依個案研判日_台北市'!H2&lt;=100,1,'依個案研判日_台北市'!H2&lt;=500,2,TRUE,3)</f>
        <v>1</v>
      </c>
      <c r="I2">
        <f>IFS('依個案研判日_台北市'!I2=0,0,'依個案研判日_台北市'!I2&lt;=100,1,'依個案研判日_台北市'!I2&lt;=500,2,TRUE,3)</f>
        <v>1</v>
      </c>
      <c r="J2">
        <f>IFS('依個案研判日_台北市'!J2=0,0,'依個案研判日_台北市'!J2&lt;=100,1,'依個案研判日_台北市'!J2&lt;=500,2,TRUE,3)</f>
        <v>1</v>
      </c>
      <c r="K2">
        <f>IFS('依個案研判日_台北市'!K2=0,0,'依個案研判日_台北市'!K2&lt;=100,1,'依個案研判日_台北市'!K2&lt;=500,2,TRUE,3)</f>
        <v>1</v>
      </c>
      <c r="L2">
        <f>IFS('依個案研判日_台北市'!L2=0,0,'依個案研判日_台北市'!L2&lt;=100,1,'依個案研判日_台北市'!L2&lt;=500,2,TRUE,3)</f>
        <v>1</v>
      </c>
      <c r="M2">
        <f>IFS('依個案研判日_台北市'!M2=0,0,'依個案研判日_台北市'!M2&lt;=100,1,'依個案研判日_台北市'!M2&lt;=500,2,TRUE,3)</f>
        <v>1</v>
      </c>
      <c r="N2">
        <f>IFS('依個案研判日_台北市'!N2=0,0,'依個案研判日_台北市'!N2&lt;=100,1,'依個案研判日_台北市'!N2&lt;=500,2,TRUE,3)</f>
        <v>1</v>
      </c>
      <c r="O2">
        <f>IFS('依個案研判日_台北市'!O2=0,0,'依個案研判日_台北市'!O2&lt;=100,1,'依個案研判日_台北市'!O2&lt;=500,2,TRUE,3)</f>
        <v>1</v>
      </c>
      <c r="P2">
        <f>IFS('依個案研判日_台北市'!P2=0,0,'依個案研判日_台北市'!P2&lt;=100,1,'依個案研判日_台北市'!P2&lt;=500,2,TRUE,3)</f>
        <v>1</v>
      </c>
      <c r="Q2">
        <f>IFS('依個案研判日_台北市'!Q2=0,0,'依個案研判日_台北市'!Q2&lt;=100,1,'依個案研判日_台北市'!Q2&lt;=500,2,TRUE,3)</f>
        <v>1</v>
      </c>
      <c r="R2">
        <f>IFS('依個案研判日_台北市'!R2=0,0,'依個案研判日_台北市'!R2&lt;=100,1,'依個案研判日_台北市'!R2&lt;=500,2,TRUE,3)</f>
        <v>1</v>
      </c>
      <c r="S2">
        <f>IFS('依個案研判日_台北市'!S2=0,0,'依個案研判日_台北市'!S2&lt;=100,1,'依個案研判日_台北市'!S2&lt;=500,2,TRUE,3)</f>
        <v>1</v>
      </c>
      <c r="T2">
        <f>IFS('依個案研判日_台北市'!T2=0,0,'依個案研判日_台北市'!T2&lt;=100,1,'依個案研判日_台北市'!T2&lt;=500,2,TRUE,3)</f>
        <v>1</v>
      </c>
    </row>
    <row r="3">
      <c r="A3" s="8">
        <v>510.0</v>
      </c>
      <c r="B3" s="9">
        <v>6.300002E7</v>
      </c>
      <c r="C3" s="7" t="s">
        <v>37</v>
      </c>
      <c r="D3">
        <f>IFS('依個案研判日_台北市'!D3=0,0,'依個案研判日_台北市'!D3&lt;=100,1,'依個案研判日_台北市'!D3&lt;=500,2,TRUE,3)</f>
        <v>0</v>
      </c>
      <c r="E3">
        <f>IFS('依個案研判日_台北市'!E3=0,0,'依個案研判日_台北市'!E3&lt;=100,1,'依個案研判日_台北市'!E3&lt;=500,2,TRUE,3)</f>
        <v>1</v>
      </c>
      <c r="F3">
        <f>IFS('依個案研判日_台北市'!F3=0,0,'依個案研判日_台北市'!F3&lt;=100,1,'依個案研判日_台北市'!F3&lt;=500,2,TRUE,3)</f>
        <v>1</v>
      </c>
      <c r="G3">
        <f>IFS('依個案研判日_台北市'!G3=0,0,'依個案研判日_台北市'!G3&lt;=100,1,'依個案研判日_台北市'!G3&lt;=500,2,TRUE,3)</f>
        <v>1</v>
      </c>
      <c r="H3">
        <f>IFS('依個案研判日_台北市'!H3=0,0,'依個案研判日_台北市'!H3&lt;=100,1,'依個案研判日_台北市'!H3&lt;=500,2,TRUE,3)</f>
        <v>1</v>
      </c>
      <c r="I3">
        <f>IFS('依個案研判日_台北市'!I3=0,0,'依個案研判日_台北市'!I3&lt;=100,1,'依個案研判日_台北市'!I3&lt;=500,2,TRUE,3)</f>
        <v>1</v>
      </c>
      <c r="J3">
        <f>IFS('依個案研判日_台北市'!J3=0,0,'依個案研判日_台北市'!J3&lt;=100,1,'依個案研判日_台北市'!J3&lt;=500,2,TRUE,3)</f>
        <v>1</v>
      </c>
      <c r="K3">
        <f>IFS('依個案研判日_台北市'!K3=0,0,'依個案研判日_台北市'!K3&lt;=100,1,'依個案研判日_台北市'!K3&lt;=500,2,TRUE,3)</f>
        <v>1</v>
      </c>
      <c r="L3">
        <f>IFS('依個案研判日_台北市'!L3=0,0,'依個案研判日_台北市'!L3&lt;=100,1,'依個案研判日_台北市'!L3&lt;=500,2,TRUE,3)</f>
        <v>1</v>
      </c>
      <c r="M3">
        <f>IFS('依個案研判日_台北市'!M3=0,0,'依個案研判日_台北市'!M3&lt;=100,1,'依個案研判日_台北市'!M3&lt;=500,2,TRUE,3)</f>
        <v>1</v>
      </c>
      <c r="N3">
        <f>IFS('依個案研判日_台北市'!N3=0,0,'依個案研判日_台北市'!N3&lt;=100,1,'依個案研判日_台北市'!N3&lt;=500,2,TRUE,3)</f>
        <v>1</v>
      </c>
      <c r="O3">
        <f>IFS('依個案研判日_台北市'!O3=0,0,'依個案研判日_台北市'!O3&lt;=100,1,'依個案研判日_台北市'!O3&lt;=500,2,TRUE,3)</f>
        <v>1</v>
      </c>
      <c r="P3">
        <f>IFS('依個案研判日_台北市'!P3=0,0,'依個案研判日_台北市'!P3&lt;=100,1,'依個案研判日_台北市'!P3&lt;=500,2,TRUE,3)</f>
        <v>1</v>
      </c>
      <c r="Q3">
        <f>IFS('依個案研判日_台北市'!Q3=0,0,'依個案研判日_台北市'!Q3&lt;=100,1,'依個案研判日_台北市'!Q3&lt;=500,2,TRUE,3)</f>
        <v>1</v>
      </c>
      <c r="R3">
        <f>IFS('依個案研判日_台北市'!R3=0,0,'依個案研判日_台北市'!R3&lt;=100,1,'依個案研判日_台北市'!R3&lt;=500,2,TRUE,3)</f>
        <v>1</v>
      </c>
      <c r="S3">
        <f>IFS('依個案研判日_台北市'!S3=0,0,'依個案研判日_台北市'!S3&lt;=100,1,'依個案研判日_台北市'!S3&lt;=500,2,TRUE,3)</f>
        <v>1</v>
      </c>
      <c r="T3">
        <f>IFS('依個案研判日_台北市'!T3=0,0,'依個案研判日_台北市'!T3&lt;=100,1,'依個案研判日_台北市'!T3&lt;=500,2,TRUE,3)</f>
        <v>1</v>
      </c>
    </row>
    <row r="4">
      <c r="A4" s="8">
        <v>503.0</v>
      </c>
      <c r="B4" s="9">
        <v>6.300003E7</v>
      </c>
      <c r="C4" s="7" t="s">
        <v>79</v>
      </c>
      <c r="D4">
        <f>IFS('依個案研判日_台北市'!D4=0,0,'依個案研判日_台北市'!D4&lt;=100,1,'依個案研判日_台北市'!D4&lt;=500,2,TRUE,3)</f>
        <v>1</v>
      </c>
      <c r="E4">
        <f>IFS('依個案研判日_台北市'!E4=0,0,'依個案研判日_台北市'!E4&lt;=100,1,'依個案研判日_台北市'!E4&lt;=500,2,TRUE,3)</f>
        <v>1</v>
      </c>
      <c r="F4">
        <f>IFS('依個案研判日_台北市'!F4=0,0,'依個案研判日_台北市'!F4&lt;=100,1,'依個案研判日_台北市'!F4&lt;=500,2,TRUE,3)</f>
        <v>1</v>
      </c>
      <c r="G4">
        <f>IFS('依個案研判日_台北市'!G4=0,0,'依個案研判日_台北市'!G4&lt;=100,1,'依個案研判日_台北市'!G4&lt;=500,2,TRUE,3)</f>
        <v>1</v>
      </c>
      <c r="H4">
        <f>IFS('依個案研判日_台北市'!H4=0,0,'依個案研判日_台北市'!H4&lt;=100,1,'依個案研判日_台北市'!H4&lt;=500,2,TRUE,3)</f>
        <v>1</v>
      </c>
      <c r="I4">
        <f>IFS('依個案研判日_台北市'!I4=0,0,'依個案研判日_台北市'!I4&lt;=100,1,'依個案研判日_台北市'!I4&lt;=500,2,TRUE,3)</f>
        <v>1</v>
      </c>
      <c r="J4">
        <f>IFS('依個案研判日_台北市'!J4=0,0,'依個案研判日_台北市'!J4&lt;=100,1,'依個案研判日_台北市'!J4&lt;=500,2,TRUE,3)</f>
        <v>1</v>
      </c>
      <c r="K4">
        <f>IFS('依個案研判日_台北市'!K4=0,0,'依個案研判日_台北市'!K4&lt;=100,1,'依個案研判日_台北市'!K4&lt;=500,2,TRUE,3)</f>
        <v>1</v>
      </c>
      <c r="L4">
        <f>IFS('依個案研判日_台北市'!L4=0,0,'依個案研判日_台北市'!L4&lt;=100,1,'依個案研判日_台北市'!L4&lt;=500,2,TRUE,3)</f>
        <v>1</v>
      </c>
      <c r="M4">
        <f>IFS('依個案研判日_台北市'!M4=0,0,'依個案研判日_台北市'!M4&lt;=100,1,'依個案研判日_台北市'!M4&lt;=500,2,TRUE,3)</f>
        <v>1</v>
      </c>
      <c r="N4">
        <f>IFS('依個案研判日_台北市'!N4=0,0,'依個案研判日_台北市'!N4&lt;=100,1,'依個案研判日_台北市'!N4&lt;=500,2,TRUE,3)</f>
        <v>1</v>
      </c>
      <c r="O4">
        <f>IFS('依個案研判日_台北市'!O4=0,0,'依個案研判日_台北市'!O4&lt;=100,1,'依個案研判日_台北市'!O4&lt;=500,2,TRUE,3)</f>
        <v>1</v>
      </c>
      <c r="P4">
        <f>IFS('依個案研判日_台北市'!P4=0,0,'依個案研判日_台北市'!P4&lt;=100,1,'依個案研判日_台北市'!P4&lt;=500,2,TRUE,3)</f>
        <v>1</v>
      </c>
      <c r="Q4">
        <f>IFS('依個案研判日_台北市'!Q4=0,0,'依個案研判日_台北市'!Q4&lt;=100,1,'依個案研判日_台北市'!Q4&lt;=500,2,TRUE,3)</f>
        <v>1</v>
      </c>
      <c r="R4">
        <f>IFS('依個案研判日_台北市'!R4=0,0,'依個案研判日_台北市'!R4&lt;=100,1,'依個案研判日_台北市'!R4&lt;=500,2,TRUE,3)</f>
        <v>1</v>
      </c>
      <c r="S4">
        <f>IFS('依個案研判日_台北市'!S4=0,0,'依個案研判日_台北市'!S4&lt;=100,1,'依個案研判日_台北市'!S4&lt;=500,2,TRUE,3)</f>
        <v>1</v>
      </c>
      <c r="T4">
        <f>IFS('依個案研判日_台北市'!T4=0,0,'依個案研判日_台北市'!T4&lt;=100,1,'依個案研判日_台北市'!T4&lt;=500,2,TRUE,3)</f>
        <v>1</v>
      </c>
    </row>
    <row r="5">
      <c r="A5" s="8">
        <v>504.0</v>
      </c>
      <c r="B5" s="9">
        <v>6.300004E7</v>
      </c>
      <c r="C5" s="7" t="s">
        <v>133</v>
      </c>
      <c r="D5">
        <f>IFS('依個案研判日_台北市'!D5=0,0,'依個案研判日_台北市'!D5&lt;=100,1,'依個案研判日_台北市'!D5&lt;=500,2,TRUE,3)</f>
        <v>0</v>
      </c>
      <c r="E5">
        <f>IFS('依個案研判日_台北市'!E5=0,0,'依個案研判日_台北市'!E5&lt;=100,1,'依個案研判日_台北市'!E5&lt;=500,2,TRUE,3)</f>
        <v>0</v>
      </c>
      <c r="F5">
        <f>IFS('依個案研判日_台北市'!F5=0,0,'依個案研判日_台北市'!F5&lt;=100,1,'依個案研判日_台北市'!F5&lt;=500,2,TRUE,3)</f>
        <v>1</v>
      </c>
      <c r="G5">
        <f>IFS('依個案研判日_台北市'!G5=0,0,'依個案研判日_台北市'!G5&lt;=100,1,'依個案研判日_台北市'!G5&lt;=500,2,TRUE,3)</f>
        <v>1</v>
      </c>
      <c r="H5">
        <f>IFS('依個案研判日_台北市'!H5=0,0,'依個案研判日_台北市'!H5&lt;=100,1,'依個案研判日_台北市'!H5&lt;=500,2,TRUE,3)</f>
        <v>1</v>
      </c>
      <c r="I5">
        <f>IFS('依個案研判日_台北市'!I5=0,0,'依個案研判日_台北市'!I5&lt;=100,1,'依個案研判日_台北市'!I5&lt;=500,2,TRUE,3)</f>
        <v>1</v>
      </c>
      <c r="J5">
        <f>IFS('依個案研判日_台北市'!J5=0,0,'依個案研判日_台北市'!J5&lt;=100,1,'依個案研判日_台北市'!J5&lt;=500,2,TRUE,3)</f>
        <v>1</v>
      </c>
      <c r="K5">
        <f>IFS('依個案研判日_台北市'!K5=0,0,'依個案研判日_台北市'!K5&lt;=100,1,'依個案研判日_台北市'!K5&lt;=500,2,TRUE,3)</f>
        <v>1</v>
      </c>
      <c r="L5">
        <f>IFS('依個案研判日_台北市'!L5=0,0,'依個案研判日_台北市'!L5&lt;=100,1,'依個案研判日_台北市'!L5&lt;=500,2,TRUE,3)</f>
        <v>1</v>
      </c>
      <c r="M5">
        <f>IFS('依個案研判日_台北市'!M5=0,0,'依個案研判日_台北市'!M5&lt;=100,1,'依個案研判日_台北市'!M5&lt;=500,2,TRUE,3)</f>
        <v>1</v>
      </c>
      <c r="N5">
        <f>IFS('依個案研判日_台北市'!N5=0,0,'依個案研判日_台北市'!N5&lt;=100,1,'依個案研判日_台北市'!N5&lt;=500,2,TRUE,3)</f>
        <v>1</v>
      </c>
      <c r="O5">
        <f>IFS('依個案研判日_台北市'!O5=0,0,'依個案研判日_台北市'!O5&lt;=100,1,'依個案研判日_台北市'!O5&lt;=500,2,TRUE,3)</f>
        <v>1</v>
      </c>
      <c r="P5">
        <f>IFS('依個案研判日_台北市'!P5=0,0,'依個案研判日_台北市'!P5&lt;=100,1,'依個案研判日_台北市'!P5&lt;=500,2,TRUE,3)</f>
        <v>1</v>
      </c>
      <c r="Q5">
        <f>IFS('依個案研判日_台北市'!Q5=0,0,'依個案研判日_台北市'!Q5&lt;=100,1,'依個案研判日_台北市'!Q5&lt;=500,2,TRUE,3)</f>
        <v>1</v>
      </c>
      <c r="R5">
        <f>IFS('依個案研判日_台北市'!R5=0,0,'依個案研判日_台北市'!R5&lt;=100,1,'依個案研判日_台北市'!R5&lt;=500,2,TRUE,3)</f>
        <v>1</v>
      </c>
      <c r="S5">
        <f>IFS('依個案研判日_台北市'!S5=0,0,'依個案研判日_台北市'!S5&lt;=100,1,'依個案研判日_台北市'!S5&lt;=500,2,TRUE,3)</f>
        <v>1</v>
      </c>
      <c r="T5">
        <f>IFS('依個案研判日_台北市'!T5=0,0,'依個案研判日_台北市'!T5&lt;=100,1,'依個案研判日_台北市'!T5&lt;=500,2,TRUE,3)</f>
        <v>1</v>
      </c>
    </row>
    <row r="6">
      <c r="A6" s="8">
        <v>505.0</v>
      </c>
      <c r="B6" s="9">
        <v>6.300005E7</v>
      </c>
      <c r="C6" s="7" t="s">
        <v>176</v>
      </c>
      <c r="D6">
        <f>IFS('依個案研判日_台北市'!D6=0,0,'依個案研判日_台北市'!D6&lt;=100,1,'依個案研判日_台北市'!D6&lt;=500,2,TRUE,3)</f>
        <v>0</v>
      </c>
      <c r="E6">
        <f>IFS('依個案研判日_台北市'!E6=0,0,'依個案研判日_台北市'!E6&lt;=100,1,'依個案研判日_台北市'!E6&lt;=500,2,TRUE,3)</f>
        <v>1</v>
      </c>
      <c r="F6">
        <f>IFS('依個案研判日_台北市'!F6=0,0,'依個案研判日_台北市'!F6&lt;=100,1,'依個案研判日_台北市'!F6&lt;=500,2,TRUE,3)</f>
        <v>1</v>
      </c>
      <c r="G6">
        <f>IFS('依個案研判日_台北市'!G6=0,0,'依個案研判日_台北市'!G6&lt;=100,1,'依個案研判日_台北市'!G6&lt;=500,2,TRUE,3)</f>
        <v>1</v>
      </c>
      <c r="H6">
        <f>IFS('依個案研判日_台北市'!H6=0,0,'依個案研判日_台北市'!H6&lt;=100,1,'依個案研判日_台北市'!H6&lt;=500,2,TRUE,3)</f>
        <v>1</v>
      </c>
      <c r="I6">
        <f>IFS('依個案研判日_台北市'!I6=0,0,'依個案研判日_台北市'!I6&lt;=100,1,'依個案研判日_台北市'!I6&lt;=500,2,TRUE,3)</f>
        <v>1</v>
      </c>
      <c r="J6">
        <f>IFS('依個案研判日_台北市'!J6=0,0,'依個案研判日_台北市'!J6&lt;=100,1,'依個案研判日_台北市'!J6&lt;=500,2,TRUE,3)</f>
        <v>1</v>
      </c>
      <c r="K6">
        <f>IFS('依個案研判日_台北市'!K6=0,0,'依個案研判日_台北市'!K6&lt;=100,1,'依個案研判日_台北市'!K6&lt;=500,2,TRUE,3)</f>
        <v>1</v>
      </c>
      <c r="L6">
        <f>IFS('依個案研判日_台北市'!L6=0,0,'依個案研判日_台北市'!L6&lt;=100,1,'依個案研判日_台北市'!L6&lt;=500,2,TRUE,3)</f>
        <v>1</v>
      </c>
      <c r="M6">
        <f>IFS('依個案研判日_台北市'!M6=0,0,'依個案研判日_台北市'!M6&lt;=100,1,'依個案研判日_台北市'!M6&lt;=500,2,TRUE,3)</f>
        <v>1</v>
      </c>
      <c r="N6">
        <f>IFS('依個案研判日_台北市'!N6=0,0,'依個案研判日_台北市'!N6&lt;=100,1,'依個案研判日_台北市'!N6&lt;=500,2,TRUE,3)</f>
        <v>1</v>
      </c>
      <c r="O6">
        <f>IFS('依個案研判日_台北市'!O6=0,0,'依個案研判日_台北市'!O6&lt;=100,1,'依個案研判日_台北市'!O6&lt;=500,2,TRUE,3)</f>
        <v>1</v>
      </c>
      <c r="P6">
        <f>IFS('依個案研判日_台北市'!P6=0,0,'依個案研判日_台北市'!P6&lt;=100,1,'依個案研判日_台北市'!P6&lt;=500,2,TRUE,3)</f>
        <v>1</v>
      </c>
      <c r="Q6">
        <f>IFS('依個案研判日_台北市'!Q6=0,0,'依個案研判日_台北市'!Q6&lt;=100,1,'依個案研判日_台北市'!Q6&lt;=500,2,TRUE,3)</f>
        <v>1</v>
      </c>
      <c r="R6">
        <f>IFS('依個案研判日_台北市'!R6=0,0,'依個案研判日_台北市'!R6&lt;=100,1,'依個案研判日_台北市'!R6&lt;=500,2,TRUE,3)</f>
        <v>1</v>
      </c>
      <c r="S6">
        <f>IFS('依個案研判日_台北市'!S6=0,0,'依個案研判日_台北市'!S6&lt;=100,1,'依個案研判日_台北市'!S6&lt;=500,2,TRUE,3)</f>
        <v>1</v>
      </c>
      <c r="T6">
        <f>IFS('依個案研判日_台北市'!T6=0,0,'依個案研判日_台北市'!T6&lt;=100,1,'依個案研判日_台北市'!T6&lt;=500,2,TRUE,3)</f>
        <v>1</v>
      </c>
    </row>
    <row r="7">
      <c r="A7" s="8">
        <v>502.0</v>
      </c>
      <c r="B7" s="9">
        <v>6.300006E7</v>
      </c>
      <c r="C7" s="7" t="s">
        <v>208</v>
      </c>
      <c r="D7">
        <f>IFS('依個案研判日_台北市'!D7=0,0,'依個案研判日_台北市'!D7&lt;=100,1,'依個案研判日_台北市'!D7&lt;=500,2,TRUE,3)</f>
        <v>0</v>
      </c>
      <c r="E7">
        <f>IFS('依個案研判日_台北市'!E7=0,0,'依個案研判日_台北市'!E7&lt;=100,1,'依個案研判日_台北市'!E7&lt;=500,2,TRUE,3)</f>
        <v>1</v>
      </c>
      <c r="F7">
        <f>IFS('依個案研判日_台北市'!F7=0,0,'依個案研判日_台北市'!F7&lt;=100,1,'依個案研判日_台北市'!F7&lt;=500,2,TRUE,3)</f>
        <v>1</v>
      </c>
      <c r="G7">
        <f>IFS('依個案研判日_台北市'!G7=0,0,'依個案研判日_台北市'!G7&lt;=100,1,'依個案研判日_台北市'!G7&lt;=500,2,TRUE,3)</f>
        <v>1</v>
      </c>
      <c r="H7">
        <f>IFS('依個案研判日_台北市'!H7=0,0,'依個案研判日_台北市'!H7&lt;=100,1,'依個案研判日_台北市'!H7&lt;=500,2,TRUE,3)</f>
        <v>1</v>
      </c>
      <c r="I7">
        <f>IFS('依個案研判日_台北市'!I7=0,0,'依個案研判日_台北市'!I7&lt;=100,1,'依個案研判日_台北市'!I7&lt;=500,2,TRUE,3)</f>
        <v>1</v>
      </c>
      <c r="J7">
        <f>IFS('依個案研判日_台北市'!J7=0,0,'依個案研判日_台北市'!J7&lt;=100,1,'依個案研判日_台北市'!J7&lt;=500,2,TRUE,3)</f>
        <v>1</v>
      </c>
      <c r="K7">
        <f>IFS('依個案研判日_台北市'!K7=0,0,'依個案研判日_台北市'!K7&lt;=100,1,'依個案研判日_台北市'!K7&lt;=500,2,TRUE,3)</f>
        <v>1</v>
      </c>
      <c r="L7">
        <f>IFS('依個案研判日_台北市'!L7=0,0,'依個案研判日_台北市'!L7&lt;=100,1,'依個案研判日_台北市'!L7&lt;=500,2,TRUE,3)</f>
        <v>1</v>
      </c>
      <c r="M7">
        <f>IFS('依個案研判日_台北市'!M7=0,0,'依個案研判日_台北市'!M7&lt;=100,1,'依個案研判日_台北市'!M7&lt;=500,2,TRUE,3)</f>
        <v>0</v>
      </c>
      <c r="N7">
        <f>IFS('依個案研判日_台北市'!N7=0,0,'依個案研判日_台北市'!N7&lt;=100,1,'依個案研判日_台北市'!N7&lt;=500,2,TRUE,3)</f>
        <v>1</v>
      </c>
      <c r="O7">
        <f>IFS('依個案研判日_台北市'!O7=0,0,'依個案研判日_台北市'!O7&lt;=100,1,'依個案研判日_台北市'!O7&lt;=500,2,TRUE,3)</f>
        <v>1</v>
      </c>
      <c r="P7">
        <f>IFS('依個案研判日_台北市'!P7=0,0,'依個案研判日_台北市'!P7&lt;=100,1,'依個案研判日_台北市'!P7&lt;=500,2,TRUE,3)</f>
        <v>1</v>
      </c>
      <c r="Q7">
        <f>IFS('依個案研判日_台北市'!Q7=0,0,'依個案研判日_台北市'!Q7&lt;=100,1,'依個案研判日_台北市'!Q7&lt;=500,2,TRUE,3)</f>
        <v>1</v>
      </c>
      <c r="R7">
        <f>IFS('依個案研判日_台北市'!R7=0,0,'依個案研判日_台北市'!R7&lt;=100,1,'依個案研判日_台北市'!R7&lt;=500,2,TRUE,3)</f>
        <v>1</v>
      </c>
      <c r="S7">
        <f>IFS('依個案研判日_台北市'!S7=0,0,'依個案研判日_台北市'!S7&lt;=100,1,'依個案研判日_台北市'!S7&lt;=500,2,TRUE,3)</f>
        <v>1</v>
      </c>
      <c r="T7">
        <f>IFS('依個案研判日_台北市'!T7=0,0,'依個案研判日_台北市'!T7&lt;=100,1,'依個案研判日_台北市'!T7&lt;=500,2,TRUE,3)</f>
        <v>1</v>
      </c>
    </row>
    <row r="8">
      <c r="A8" s="8">
        <v>512.0</v>
      </c>
      <c r="B8" s="9">
        <v>6.300007E7</v>
      </c>
      <c r="C8" s="7" t="s">
        <v>234</v>
      </c>
      <c r="D8">
        <f>IFS('依個案研判日_台北市'!D8=0,0,'依個案研判日_台北市'!D8&lt;=100,1,'依個案研判日_台北市'!D8&lt;=500,2,TRUE,3)</f>
        <v>0</v>
      </c>
      <c r="E8">
        <f>IFS('依個案研判日_台北市'!E8=0,0,'依個案研判日_台北市'!E8&lt;=100,1,'依個案研判日_台北市'!E8&lt;=500,2,TRUE,3)</f>
        <v>1</v>
      </c>
      <c r="F8">
        <f>IFS('依個案研判日_台北市'!F8=0,0,'依個案研判日_台北市'!F8&lt;=100,1,'依個案研判日_台北市'!F8&lt;=500,2,TRUE,3)</f>
        <v>1</v>
      </c>
      <c r="G8">
        <f>IFS('依個案研判日_台北市'!G8=0,0,'依個案研判日_台北市'!G8&lt;=100,1,'依個案研判日_台北市'!G8&lt;=500,2,TRUE,3)</f>
        <v>1</v>
      </c>
      <c r="H8">
        <f>IFS('依個案研判日_台北市'!H8=0,0,'依個案研判日_台北市'!H8&lt;=100,1,'依個案研判日_台北市'!H8&lt;=500,2,TRUE,3)</f>
        <v>1</v>
      </c>
      <c r="I8">
        <f>IFS('依個案研判日_台北市'!I8=0,0,'依個案研判日_台北市'!I8&lt;=100,1,'依個案研判日_台北市'!I8&lt;=500,2,TRUE,3)</f>
        <v>1</v>
      </c>
      <c r="J8">
        <f>IFS('依個案研判日_台北市'!J8=0,0,'依個案研判日_台北市'!J8&lt;=100,1,'依個案研判日_台北市'!J8&lt;=500,2,TRUE,3)</f>
        <v>1</v>
      </c>
      <c r="K8">
        <f>IFS('依個案研判日_台北市'!K8=0,0,'依個案研判日_台北市'!K8&lt;=100,1,'依個案研判日_台北市'!K8&lt;=500,2,TRUE,3)</f>
        <v>1</v>
      </c>
      <c r="L8">
        <f>IFS('依個案研判日_台北市'!L8=0,0,'依個案研判日_台北市'!L8&lt;=100,1,'依個案研判日_台北市'!L8&lt;=500,2,TRUE,3)</f>
        <v>1</v>
      </c>
      <c r="M8">
        <f>IFS('依個案研判日_台北市'!M8=0,0,'依個案研判日_台北市'!M8&lt;=100,1,'依個案研判日_台北市'!M8&lt;=500,2,TRUE,3)</f>
        <v>1</v>
      </c>
      <c r="N8">
        <f>IFS('依個案研判日_台北市'!N8=0,0,'依個案研判日_台北市'!N8&lt;=100,1,'依個案研判日_台北市'!N8&lt;=500,2,TRUE,3)</f>
        <v>1</v>
      </c>
      <c r="O8">
        <f>IFS('依個案研判日_台北市'!O8=0,0,'依個案研判日_台北市'!O8&lt;=100,1,'依個案研判日_台北市'!O8&lt;=500,2,TRUE,3)</f>
        <v>1</v>
      </c>
      <c r="P8">
        <f>IFS('依個案研判日_台北市'!P8=0,0,'依個案研判日_台北市'!P8&lt;=100,1,'依個案研判日_台北市'!P8&lt;=500,2,TRUE,3)</f>
        <v>1</v>
      </c>
      <c r="Q8">
        <f>IFS('依個案研判日_台北市'!Q8=0,0,'依個案研判日_台北市'!Q8&lt;=100,1,'依個案研判日_台北市'!Q8&lt;=500,2,TRUE,3)</f>
        <v>1</v>
      </c>
      <c r="R8">
        <f>IFS('依個案研判日_台北市'!R8=0,0,'依個案研判日_台北市'!R8&lt;=100,1,'依個案研判日_台北市'!R8&lt;=500,2,TRUE,3)</f>
        <v>1</v>
      </c>
      <c r="S8">
        <f>IFS('依個案研判日_台北市'!S8=0,0,'依個案研判日_台北市'!S8&lt;=100,1,'依個案研判日_台北市'!S8&lt;=500,2,TRUE,3)</f>
        <v>1</v>
      </c>
      <c r="T8">
        <f>IFS('依個案研判日_台北市'!T8=0,0,'依個案研判日_台北市'!T8&lt;=100,1,'依個案研判日_台北市'!T8&lt;=500,2,TRUE,3)</f>
        <v>1</v>
      </c>
    </row>
    <row r="9">
      <c r="A9" s="8">
        <v>507.0</v>
      </c>
      <c r="B9" s="9">
        <v>6.300008E7</v>
      </c>
      <c r="C9" s="7" t="s">
        <v>271</v>
      </c>
      <c r="D9">
        <f>IFS('依個案研判日_台北市'!D9=0,0,'依個案研判日_台北市'!D9&lt;=100,1,'依個案研判日_台北市'!D9&lt;=500,2,TRUE,3)</f>
        <v>1</v>
      </c>
      <c r="E9">
        <f>IFS('依個案研判日_台北市'!E9=0,0,'依個案研判日_台北市'!E9&lt;=100,1,'依個案研判日_台北市'!E9&lt;=500,2,TRUE,3)</f>
        <v>1</v>
      </c>
      <c r="F9">
        <f>IFS('依個案研判日_台北市'!F9=0,0,'依個案研判日_台北市'!F9&lt;=100,1,'依個案研判日_台北市'!F9&lt;=500,2,TRUE,3)</f>
        <v>0</v>
      </c>
      <c r="G9">
        <f>IFS('依個案研判日_台北市'!G9=0,0,'依個案研判日_台北市'!G9&lt;=100,1,'依個案研判日_台北市'!G9&lt;=500,2,TRUE,3)</f>
        <v>1</v>
      </c>
      <c r="H9">
        <f>IFS('依個案研判日_台北市'!H9=0,0,'依個案研判日_台北市'!H9&lt;=100,1,'依個案研判日_台北市'!H9&lt;=500,2,TRUE,3)</f>
        <v>1</v>
      </c>
      <c r="I9">
        <f>IFS('依個案研判日_台北市'!I9=0,0,'依個案研判日_台北市'!I9&lt;=100,1,'依個案研判日_台北市'!I9&lt;=500,2,TRUE,3)</f>
        <v>1</v>
      </c>
      <c r="J9">
        <f>IFS('依個案研判日_台北市'!J9=0,0,'依個案研判日_台北市'!J9&lt;=100,1,'依個案研判日_台北市'!J9&lt;=500,2,TRUE,3)</f>
        <v>1</v>
      </c>
      <c r="K9">
        <f>IFS('依個案研判日_台北市'!K9=0,0,'依個案研判日_台北市'!K9&lt;=100,1,'依個案研判日_台北市'!K9&lt;=500,2,TRUE,3)</f>
        <v>1</v>
      </c>
      <c r="L9">
        <f>IFS('依個案研判日_台北市'!L9=0,0,'依個案研判日_台北市'!L9&lt;=100,1,'依個案研判日_台北市'!L9&lt;=500,2,TRUE,3)</f>
        <v>1</v>
      </c>
      <c r="M9">
        <f>IFS('依個案研判日_台北市'!M9=0,0,'依個案研判日_台北市'!M9&lt;=100,1,'依個案研判日_台北市'!M9&lt;=500,2,TRUE,3)</f>
        <v>1</v>
      </c>
      <c r="N9">
        <f>IFS('依個案研判日_台北市'!N9=0,0,'依個案研判日_台北市'!N9&lt;=100,1,'依個案研判日_台北市'!N9&lt;=500,2,TRUE,3)</f>
        <v>1</v>
      </c>
      <c r="O9">
        <f>IFS('依個案研判日_台北市'!O9=0,0,'依個案研判日_台北市'!O9&lt;=100,1,'依個案研判日_台北市'!O9&lt;=500,2,TRUE,3)</f>
        <v>1</v>
      </c>
      <c r="P9">
        <f>IFS('依個案研判日_台北市'!P9=0,0,'依個案研判日_台北市'!P9&lt;=100,1,'依個案研判日_台北市'!P9&lt;=500,2,TRUE,3)</f>
        <v>1</v>
      </c>
      <c r="Q9">
        <f>IFS('依個案研判日_台北市'!Q9=0,0,'依個案研判日_台北市'!Q9&lt;=100,1,'依個案研判日_台北市'!Q9&lt;=500,2,TRUE,3)</f>
        <v>1</v>
      </c>
      <c r="R9">
        <f>IFS('依個案研判日_台北市'!R9=0,0,'依個案研判日_台北市'!R9&lt;=100,1,'依個案研判日_台北市'!R9&lt;=500,2,TRUE,3)</f>
        <v>1</v>
      </c>
      <c r="S9">
        <f>IFS('依個案研判日_台北市'!S9=0,0,'依個案研判日_台北市'!S9&lt;=100,1,'依個案研判日_台北市'!S9&lt;=500,2,TRUE,3)</f>
        <v>1</v>
      </c>
      <c r="T9">
        <f>IFS('依個案研判日_台北市'!T9=0,0,'依個案研判日_台北市'!T9&lt;=100,1,'依個案研判日_台北市'!T9&lt;=500,2,TRUE,3)</f>
        <v>1</v>
      </c>
    </row>
    <row r="10">
      <c r="A10" s="8">
        <v>511.0</v>
      </c>
      <c r="B10" s="9">
        <v>6.300009E7</v>
      </c>
      <c r="C10" s="7" t="s">
        <v>315</v>
      </c>
      <c r="D10">
        <f>IFS('依個案研判日_台北市'!D10=0,0,'依個案研判日_台北市'!D10&lt;=100,1,'依個案研判日_台北市'!D10&lt;=500,2,TRUE,3)</f>
        <v>0</v>
      </c>
      <c r="E10">
        <f>IFS('依個案研判日_台北市'!E10=0,0,'依個案研判日_台北市'!E10&lt;=100,1,'依個案研判日_台北市'!E10&lt;=500,2,TRUE,3)</f>
        <v>1</v>
      </c>
      <c r="F10">
        <f>IFS('依個案研判日_台北市'!F10=0,0,'依個案研判日_台北市'!F10&lt;=100,1,'依個案研判日_台北市'!F10&lt;=500,2,TRUE,3)</f>
        <v>1</v>
      </c>
      <c r="G10">
        <f>IFS('依個案研判日_台北市'!G10=0,0,'依個案研判日_台北市'!G10&lt;=100,1,'依個案研判日_台北市'!G10&lt;=500,2,TRUE,3)</f>
        <v>1</v>
      </c>
      <c r="H10">
        <f>IFS('依個案研判日_台北市'!H10=0,0,'依個案研判日_台北市'!H10&lt;=100,1,'依個案研判日_台北市'!H10&lt;=500,2,TRUE,3)</f>
        <v>1</v>
      </c>
      <c r="I10">
        <f>IFS('依個案研判日_台北市'!I10=0,0,'依個案研判日_台北市'!I10&lt;=100,1,'依個案研判日_台北市'!I10&lt;=500,2,TRUE,3)</f>
        <v>1</v>
      </c>
      <c r="J10">
        <f>IFS('依個案研判日_台北市'!J10=0,0,'依個案研判日_台北市'!J10&lt;=100,1,'依個案研判日_台北市'!J10&lt;=500,2,TRUE,3)</f>
        <v>1</v>
      </c>
      <c r="K10">
        <f>IFS('依個案研判日_台北市'!K10=0,0,'依個案研判日_台北市'!K10&lt;=100,1,'依個案研判日_台北市'!K10&lt;=500,2,TRUE,3)</f>
        <v>1</v>
      </c>
      <c r="L10">
        <f>IFS('依個案研判日_台北市'!L10=0,0,'依個案研判日_台北市'!L10&lt;=100,1,'依個案研判日_台北市'!L10&lt;=500,2,TRUE,3)</f>
        <v>1</v>
      </c>
      <c r="M10">
        <f>IFS('依個案研判日_台北市'!M10=0,0,'依個案研判日_台北市'!M10&lt;=100,1,'依個案研判日_台北市'!M10&lt;=500,2,TRUE,3)</f>
        <v>1</v>
      </c>
      <c r="N10">
        <f>IFS('依個案研判日_台北市'!N10=0,0,'依個案研判日_台北市'!N10&lt;=100,1,'依個案研判日_台北市'!N10&lt;=500,2,TRUE,3)</f>
        <v>1</v>
      </c>
      <c r="O10">
        <f>IFS('依個案研判日_台北市'!O10=0,0,'依個案研判日_台北市'!O10&lt;=100,1,'依個案研判日_台北市'!O10&lt;=500,2,TRUE,3)</f>
        <v>1</v>
      </c>
      <c r="P10">
        <f>IFS('依個案研判日_台北市'!P10=0,0,'依個案研判日_台北市'!P10&lt;=100,1,'依個案研判日_台北市'!P10&lt;=500,2,TRUE,3)</f>
        <v>1</v>
      </c>
      <c r="Q10">
        <f>IFS('依個案研判日_台北市'!Q10=0,0,'依個案研判日_台北市'!Q10&lt;=100,1,'依個案研判日_台北市'!Q10&lt;=500,2,TRUE,3)</f>
        <v>1</v>
      </c>
      <c r="R10">
        <f>IFS('依個案研判日_台北市'!R10=0,0,'依個案研判日_台北市'!R10&lt;=100,1,'依個案研判日_台北市'!R10&lt;=500,2,TRUE,3)</f>
        <v>1</v>
      </c>
      <c r="S10">
        <f>IFS('依個案研判日_台北市'!S10=0,0,'依個案研判日_台北市'!S10&lt;=100,1,'依個案研判日_台北市'!S10&lt;=500,2,TRUE,3)</f>
        <v>1</v>
      </c>
      <c r="T10">
        <f>IFS('依個案研判日_台北市'!T10=0,0,'依個案研判日_台北市'!T10&lt;=100,1,'依個案研判日_台北市'!T10&lt;=500,2,TRUE,3)</f>
        <v>1</v>
      </c>
    </row>
    <row r="11">
      <c r="A11" s="8">
        <v>506.0</v>
      </c>
      <c r="B11" s="9">
        <v>6.30001E7</v>
      </c>
      <c r="C11" s="7" t="s">
        <v>336</v>
      </c>
      <c r="D11">
        <f>IFS('依個案研判日_台北市'!D11=0,0,'依個案研判日_台北市'!D11&lt;=100,1,'依個案研判日_台北市'!D11&lt;=500,2,TRUE,3)</f>
        <v>0</v>
      </c>
      <c r="E11">
        <f>IFS('依個案研判日_台北市'!E11=0,0,'依個案研判日_台北市'!E11&lt;=100,1,'依個案研判日_台北市'!E11&lt;=500,2,TRUE,3)</f>
        <v>1</v>
      </c>
      <c r="F11">
        <f>IFS('依個案研判日_台北市'!F11=0,0,'依個案研判日_台北市'!F11&lt;=100,1,'依個案研判日_台北市'!F11&lt;=500,2,TRUE,3)</f>
        <v>1</v>
      </c>
      <c r="G11">
        <f>IFS('依個案研判日_台北市'!G11=0,0,'依個案研判日_台北市'!G11&lt;=100,1,'依個案研判日_台北市'!G11&lt;=500,2,TRUE,3)</f>
        <v>1</v>
      </c>
      <c r="H11">
        <f>IFS('依個案研判日_台北市'!H11=0,0,'依個案研判日_台北市'!H11&lt;=100,1,'依個案研判日_台北市'!H11&lt;=500,2,TRUE,3)</f>
        <v>1</v>
      </c>
      <c r="I11">
        <f>IFS('依個案研判日_台北市'!I11=0,0,'依個案研判日_台北市'!I11&lt;=100,1,'依個案研判日_台北市'!I11&lt;=500,2,TRUE,3)</f>
        <v>1</v>
      </c>
      <c r="J11">
        <f>IFS('依個案研判日_台北市'!J11=0,0,'依個案研判日_台北市'!J11&lt;=100,1,'依個案研判日_台北市'!J11&lt;=500,2,TRUE,3)</f>
        <v>1</v>
      </c>
      <c r="K11">
        <f>IFS('依個案研判日_台北市'!K11=0,0,'依個案研判日_台北市'!K11&lt;=100,1,'依個案研判日_台北市'!K11&lt;=500,2,TRUE,3)</f>
        <v>1</v>
      </c>
      <c r="L11">
        <f>IFS('依個案研判日_台北市'!L11=0,0,'依個案研判日_台北市'!L11&lt;=100,1,'依個案研判日_台北市'!L11&lt;=500,2,TRUE,3)</f>
        <v>1</v>
      </c>
      <c r="M11">
        <f>IFS('依個案研判日_台北市'!M11=0,0,'依個案研判日_台北市'!M11&lt;=100,1,'依個案研判日_台北市'!M11&lt;=500,2,TRUE,3)</f>
        <v>1</v>
      </c>
      <c r="N11">
        <f>IFS('依個案研判日_台北市'!N11=0,0,'依個案研判日_台北市'!N11&lt;=100,1,'依個案研判日_台北市'!N11&lt;=500,2,TRUE,3)</f>
        <v>1</v>
      </c>
      <c r="O11">
        <f>IFS('依個案研判日_台北市'!O11=0,0,'依個案研判日_台北市'!O11&lt;=100,1,'依個案研判日_台北市'!O11&lt;=500,2,TRUE,3)</f>
        <v>1</v>
      </c>
      <c r="P11">
        <f>IFS('依個案研判日_台北市'!P11=0,0,'依個案研判日_台北市'!P11&lt;=100,1,'依個案研判日_台北市'!P11&lt;=500,2,TRUE,3)</f>
        <v>1</v>
      </c>
      <c r="Q11">
        <f>IFS('依個案研判日_台北市'!Q11=0,0,'依個案研判日_台北市'!Q11&lt;=100,1,'依個案研判日_台北市'!Q11&lt;=500,2,TRUE,3)</f>
        <v>1</v>
      </c>
      <c r="R11">
        <f>IFS('依個案研判日_台北市'!R11=0,0,'依個案研判日_台北市'!R11&lt;=100,1,'依個案研判日_台北市'!R11&lt;=500,2,TRUE,3)</f>
        <v>1</v>
      </c>
      <c r="S11">
        <f>IFS('依個案研判日_台北市'!S11=0,0,'依個案研判日_台北市'!S11&lt;=100,1,'依個案研判日_台北市'!S11&lt;=500,2,TRUE,3)</f>
        <v>1</v>
      </c>
      <c r="T11">
        <f>IFS('依個案研判日_台北市'!T11=0,0,'依個案研判日_台北市'!T11&lt;=100,1,'依個案研判日_台北市'!T11&lt;=500,2,TRUE,3)</f>
        <v>1</v>
      </c>
    </row>
    <row r="12">
      <c r="A12" s="8">
        <v>501.0</v>
      </c>
      <c r="B12" s="9">
        <v>6.300011E7</v>
      </c>
      <c r="C12" s="7" t="s">
        <v>376</v>
      </c>
      <c r="D12">
        <f>IFS('依個案研判日_台北市'!D12=0,0,'依個案研判日_台北市'!D12&lt;=100,1,'依個案研判日_台北市'!D12&lt;=500,2,TRUE,3)</f>
        <v>0</v>
      </c>
      <c r="E12">
        <f>IFS('依個案研判日_台北市'!E12=0,0,'依個案研判日_台北市'!E12&lt;=100,1,'依個案研判日_台北市'!E12&lt;=500,2,TRUE,3)</f>
        <v>1</v>
      </c>
      <c r="F12">
        <f>IFS('依個案研判日_台北市'!F12=0,0,'依個案研判日_台北市'!F12&lt;=100,1,'依個案研判日_台北市'!F12&lt;=500,2,TRUE,3)</f>
        <v>1</v>
      </c>
      <c r="G12">
        <f>IFS('依個案研判日_台北市'!G12=0,0,'依個案研判日_台北市'!G12&lt;=100,1,'依個案研判日_台北市'!G12&lt;=500,2,TRUE,3)</f>
        <v>0</v>
      </c>
      <c r="H12">
        <f>IFS('依個案研判日_台北市'!H12=0,0,'依個案研判日_台北市'!H12&lt;=100,1,'依個案研判日_台北市'!H12&lt;=500,2,TRUE,3)</f>
        <v>1</v>
      </c>
      <c r="I12">
        <f>IFS('依個案研判日_台北市'!I12=0,0,'依個案研判日_台北市'!I12&lt;=100,1,'依個案研判日_台北市'!I12&lt;=500,2,TRUE,3)</f>
        <v>1</v>
      </c>
      <c r="J12">
        <f>IFS('依個案研判日_台北市'!J12=0,0,'依個案研判日_台北市'!J12&lt;=100,1,'依個案研判日_台北市'!J12&lt;=500,2,TRUE,3)</f>
        <v>1</v>
      </c>
      <c r="K12">
        <f>IFS('依個案研判日_台北市'!K12=0,0,'依個案研判日_台北市'!K12&lt;=100,1,'依個案研判日_台北市'!K12&lt;=500,2,TRUE,3)</f>
        <v>1</v>
      </c>
      <c r="L12">
        <f>IFS('依個案研判日_台北市'!L12=0,0,'依個案研判日_台北市'!L12&lt;=100,1,'依個案研判日_台北市'!L12&lt;=500,2,TRUE,3)</f>
        <v>1</v>
      </c>
      <c r="M12">
        <f>IFS('依個案研判日_台北市'!M12=0,0,'依個案研判日_台北市'!M12&lt;=100,1,'依個案研判日_台北市'!M12&lt;=500,2,TRUE,3)</f>
        <v>1</v>
      </c>
      <c r="N12">
        <f>IFS('依個案研判日_台北市'!N12=0,0,'依個案研判日_台北市'!N12&lt;=100,1,'依個案研判日_台北市'!N12&lt;=500,2,TRUE,3)</f>
        <v>1</v>
      </c>
      <c r="O12">
        <f>IFS('依個案研判日_台北市'!O12=0,0,'依個案研判日_台北市'!O12&lt;=100,1,'依個案研判日_台北市'!O12&lt;=500,2,TRUE,3)</f>
        <v>1</v>
      </c>
      <c r="P12">
        <f>IFS('依個案研判日_台北市'!P12=0,0,'依個案研判日_台北市'!P12&lt;=100,1,'依個案研判日_台北市'!P12&lt;=500,2,TRUE,3)</f>
        <v>1</v>
      </c>
      <c r="Q12">
        <f>IFS('依個案研判日_台北市'!Q12=0,0,'依個案研判日_台北市'!Q12&lt;=100,1,'依個案研判日_台北市'!Q12&lt;=500,2,TRUE,3)</f>
        <v>1</v>
      </c>
      <c r="R12">
        <f>IFS('依個案研判日_台北市'!R12=0,0,'依個案研判日_台北市'!R12&lt;=100,1,'依個案研判日_台北市'!R12&lt;=500,2,TRUE,3)</f>
        <v>1</v>
      </c>
      <c r="S12">
        <f>IFS('依個案研判日_台北市'!S12=0,0,'依個案研判日_台北市'!S12&lt;=100,1,'依個案研判日_台北市'!S12&lt;=500,2,TRUE,3)</f>
        <v>1</v>
      </c>
      <c r="T12">
        <f>IFS('依個案研判日_台北市'!T12=0,0,'依個案研判日_台北市'!T12&lt;=100,1,'依個案研判日_台北市'!T12&lt;=500,2,TRUE,3)</f>
        <v>1</v>
      </c>
    </row>
    <row r="13">
      <c r="A13" s="8">
        <v>508.0</v>
      </c>
      <c r="B13" s="9">
        <v>6.300012E7</v>
      </c>
      <c r="C13" s="7" t="s">
        <v>427</v>
      </c>
      <c r="D13">
        <f>IFS('依個案研判日_台北市'!D13=0,0,'依個案研判日_台北市'!D13&lt;=100,1,'依個案研判日_台北市'!D13&lt;=500,2,TRUE,3)</f>
        <v>1</v>
      </c>
      <c r="E13">
        <f>IFS('依個案研判日_台北市'!E13=0,0,'依個案研判日_台北市'!E13&lt;=100,1,'依個案研判日_台北市'!E13&lt;=500,2,TRUE,3)</f>
        <v>1</v>
      </c>
      <c r="F13">
        <f>IFS('依個案研判日_台北市'!F13=0,0,'依個案研判日_台北市'!F13&lt;=100,1,'依個案研判日_台北市'!F13&lt;=500,2,TRUE,3)</f>
        <v>1</v>
      </c>
      <c r="G13">
        <f>IFS('依個案研判日_台北市'!G13=0,0,'依個案研判日_台北市'!G13&lt;=100,1,'依個案研判日_台北市'!G13&lt;=500,2,TRUE,3)</f>
        <v>1</v>
      </c>
      <c r="H13">
        <f>IFS('依個案研判日_台北市'!H13=0,0,'依個案研判日_台北市'!H13&lt;=100,1,'依個案研判日_台北市'!H13&lt;=500,2,TRUE,3)</f>
        <v>1</v>
      </c>
      <c r="I13">
        <f>IFS('依個案研判日_台北市'!I13=0,0,'依個案研判日_台北市'!I13&lt;=100,1,'依個案研判日_台北市'!I13&lt;=500,2,TRUE,3)</f>
        <v>1</v>
      </c>
      <c r="J13">
        <f>IFS('依個案研判日_台北市'!J13=0,0,'依個案研判日_台北市'!J13&lt;=100,1,'依個案研判日_台北市'!J13&lt;=500,2,TRUE,3)</f>
        <v>1</v>
      </c>
      <c r="K13">
        <f>IFS('依個案研判日_台北市'!K13=0,0,'依個案研判日_台北市'!K13&lt;=100,1,'依個案研判日_台北市'!K13&lt;=500,2,TRUE,3)</f>
        <v>1</v>
      </c>
      <c r="L13">
        <f>IFS('依個案研判日_台北市'!L13=0,0,'依個案研判日_台北市'!L13&lt;=100,1,'依個案研判日_台北市'!L13&lt;=500,2,TRUE,3)</f>
        <v>2</v>
      </c>
      <c r="M13">
        <f>IFS('依個案研判日_台北市'!M13=0,0,'依個案研判日_台北市'!M13&lt;=100,1,'依個案研判日_台北市'!M13&lt;=500,2,TRUE,3)</f>
        <v>1</v>
      </c>
      <c r="N13">
        <f>IFS('依個案研判日_台北市'!N13=0,0,'依個案研判日_台北市'!N13&lt;=100,1,'依個案研判日_台北市'!N13&lt;=500,2,TRUE,3)</f>
        <v>2</v>
      </c>
      <c r="O13">
        <f>IFS('依個案研判日_台北市'!O13=0,0,'依個案研判日_台北市'!O13&lt;=100,1,'依個案研判日_台北市'!O13&lt;=500,2,TRUE,3)</f>
        <v>2</v>
      </c>
      <c r="P13">
        <f>IFS('依個案研判日_台北市'!P13=0,0,'依個案研判日_台北市'!P13&lt;=100,1,'依個案研判日_台北市'!P13&lt;=500,2,TRUE,3)</f>
        <v>2</v>
      </c>
      <c r="Q13">
        <f>IFS('依個案研判日_台北市'!Q13=0,0,'依個案研判日_台北市'!Q13&lt;=100,1,'依個案研判日_台北市'!Q13&lt;=500,2,TRUE,3)</f>
        <v>1</v>
      </c>
      <c r="R13">
        <f>IFS('依個案研判日_台北市'!R13=0,0,'依個案研判日_台北市'!R13&lt;=100,1,'依個案研判日_台北市'!R13&lt;=500,2,TRUE,3)</f>
        <v>1</v>
      </c>
      <c r="S13">
        <f>IFS('依個案研判日_台北市'!S13=0,0,'依個案研判日_台北市'!S13&lt;=100,1,'依個案研判日_台北市'!S13&lt;=500,2,TRUE,3)</f>
        <v>1</v>
      </c>
      <c r="T13">
        <f>IFS('依個案研判日_台北市'!T13=0,0,'依個案研判日_台北市'!T13&lt;=100,1,'依個案研判日_台北市'!T13&lt;=500,2,TRUE,3)</f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469</v>
      </c>
      <c r="B1" s="6" t="s">
        <v>470</v>
      </c>
      <c r="C1" s="7" t="s">
        <v>471</v>
      </c>
      <c r="D1" s="20">
        <v>2.0210514E7</v>
      </c>
      <c r="E1" s="20">
        <v>2.0210515E7</v>
      </c>
      <c r="F1" s="20">
        <v>2.0210516E7</v>
      </c>
      <c r="G1" s="20">
        <v>2.0210517E7</v>
      </c>
      <c r="H1" s="20">
        <v>2.0210518E7</v>
      </c>
      <c r="I1" s="20">
        <v>2.0210519E7</v>
      </c>
      <c r="J1" s="20">
        <v>2.021052E7</v>
      </c>
      <c r="K1" s="20">
        <v>2.0210521E7</v>
      </c>
      <c r="L1" s="20">
        <v>2.0210522E7</v>
      </c>
      <c r="M1" s="20">
        <v>2.0210523E7</v>
      </c>
      <c r="N1" s="20">
        <v>2.0210524E7</v>
      </c>
      <c r="O1" s="20">
        <v>2.0210525E7</v>
      </c>
      <c r="P1" s="20">
        <v>2.0210526E7</v>
      </c>
      <c r="Q1" s="20">
        <v>2.0210527E7</v>
      </c>
      <c r="R1" s="20">
        <v>2.0210528E7</v>
      </c>
      <c r="S1" s="20">
        <v>2.0210529E7</v>
      </c>
      <c r="T1" s="20">
        <v>2.021053E7</v>
      </c>
      <c r="U1" s="21"/>
      <c r="V1" s="21"/>
      <c r="W1" s="21"/>
      <c r="X1" s="21"/>
      <c r="Y1" s="21"/>
      <c r="Z1" s="21"/>
    </row>
    <row r="2">
      <c r="A2" s="8">
        <v>501.0</v>
      </c>
      <c r="B2" s="9">
        <v>6.300011E7</v>
      </c>
      <c r="C2" s="22" t="s">
        <v>376</v>
      </c>
      <c r="D2" s="23">
        <v>0.0</v>
      </c>
      <c r="E2" s="23">
        <v>0.0</v>
      </c>
      <c r="F2" s="23">
        <v>2.0</v>
      </c>
      <c r="G2" s="23">
        <v>5.0</v>
      </c>
      <c r="H2" s="23">
        <v>1.0</v>
      </c>
      <c r="I2" s="23">
        <v>10.0</v>
      </c>
      <c r="J2" s="23">
        <v>2.0</v>
      </c>
      <c r="K2" s="23">
        <v>6.0</v>
      </c>
      <c r="L2" s="23">
        <v>13.0</v>
      </c>
      <c r="M2" s="23">
        <v>4.0</v>
      </c>
      <c r="N2" s="23">
        <v>16.0</v>
      </c>
      <c r="O2" s="23">
        <v>6.0</v>
      </c>
      <c r="P2" s="23">
        <v>25.0</v>
      </c>
      <c r="Q2" s="23">
        <v>9.0</v>
      </c>
      <c r="R2" s="23">
        <v>9.0</v>
      </c>
      <c r="S2" s="23">
        <v>9.0</v>
      </c>
      <c r="T2" s="23">
        <v>10.0</v>
      </c>
      <c r="U2" s="24">
        <v>127.0</v>
      </c>
      <c r="V2" s="21"/>
      <c r="W2" s="21"/>
      <c r="X2" s="21"/>
      <c r="Y2" s="21"/>
      <c r="Z2" s="21"/>
    </row>
    <row r="3">
      <c r="A3" s="8">
        <v>502.0</v>
      </c>
      <c r="B3" s="9">
        <v>6.300006E7</v>
      </c>
      <c r="C3" s="22" t="s">
        <v>208</v>
      </c>
      <c r="D3" s="23">
        <v>0.0</v>
      </c>
      <c r="E3" s="23">
        <v>4.0</v>
      </c>
      <c r="F3" s="23">
        <v>1.0</v>
      </c>
      <c r="G3" s="23">
        <v>10.0</v>
      </c>
      <c r="H3" s="23">
        <v>9.0</v>
      </c>
      <c r="I3" s="23">
        <v>1.0</v>
      </c>
      <c r="J3" s="23">
        <v>2.0</v>
      </c>
      <c r="K3" s="23">
        <v>12.0</v>
      </c>
      <c r="L3" s="23">
        <v>7.0</v>
      </c>
      <c r="M3" s="23">
        <v>13.0</v>
      </c>
      <c r="N3" s="23">
        <v>9.0</v>
      </c>
      <c r="O3" s="23">
        <v>7.0</v>
      </c>
      <c r="P3" s="23">
        <v>20.0</v>
      </c>
      <c r="Q3" s="23">
        <v>14.0</v>
      </c>
      <c r="R3" s="23">
        <v>13.0</v>
      </c>
      <c r="S3" s="23">
        <v>8.0</v>
      </c>
      <c r="T3" s="23">
        <v>2.0</v>
      </c>
      <c r="U3" s="24">
        <v>132.0</v>
      </c>
      <c r="V3" s="21"/>
      <c r="W3" s="21"/>
      <c r="X3" s="21"/>
      <c r="Y3" s="21"/>
      <c r="Z3" s="21"/>
    </row>
    <row r="4">
      <c r="A4" s="8">
        <v>503.0</v>
      </c>
      <c r="B4" s="9">
        <v>6.300003E7</v>
      </c>
      <c r="C4" s="22" t="s">
        <v>79</v>
      </c>
      <c r="D4" s="23">
        <v>1.0</v>
      </c>
      <c r="E4" s="23">
        <v>3.0</v>
      </c>
      <c r="F4" s="23">
        <v>6.0</v>
      </c>
      <c r="G4" s="23">
        <v>6.0</v>
      </c>
      <c r="H4" s="23">
        <v>3.0</v>
      </c>
      <c r="I4" s="23">
        <v>4.0</v>
      </c>
      <c r="J4" s="23">
        <v>2.0</v>
      </c>
      <c r="K4" s="23">
        <v>5.0</v>
      </c>
      <c r="L4" s="23">
        <v>6.0</v>
      </c>
      <c r="M4" s="23">
        <v>4.0</v>
      </c>
      <c r="N4" s="23">
        <v>12.0</v>
      </c>
      <c r="O4" s="23">
        <v>14.0</v>
      </c>
      <c r="P4" s="23">
        <v>18.0</v>
      </c>
      <c r="Q4" s="23">
        <v>12.0</v>
      </c>
      <c r="R4" s="23">
        <v>7.0</v>
      </c>
      <c r="S4" s="23">
        <v>16.0</v>
      </c>
      <c r="T4" s="23">
        <v>7.0</v>
      </c>
      <c r="U4" s="24">
        <v>126.0</v>
      </c>
      <c r="V4" s="21"/>
      <c r="W4" s="21"/>
      <c r="X4" s="21"/>
      <c r="Y4" s="21"/>
      <c r="Z4" s="21"/>
    </row>
    <row r="5">
      <c r="A5" s="8">
        <v>504.0</v>
      </c>
      <c r="B5" s="9">
        <v>6.300004E7</v>
      </c>
      <c r="C5" s="22" t="s">
        <v>133</v>
      </c>
      <c r="D5" s="23">
        <v>0.0</v>
      </c>
      <c r="E5" s="23">
        <v>0.0</v>
      </c>
      <c r="F5" s="23">
        <v>2.0</v>
      </c>
      <c r="G5" s="23">
        <v>9.0</v>
      </c>
      <c r="H5" s="23">
        <v>3.0</v>
      </c>
      <c r="I5" s="23">
        <v>2.0</v>
      </c>
      <c r="J5" s="23">
        <v>8.0</v>
      </c>
      <c r="K5" s="23">
        <v>8.0</v>
      </c>
      <c r="L5" s="23">
        <v>8.0</v>
      </c>
      <c r="M5" s="23">
        <v>10.0</v>
      </c>
      <c r="N5" s="23">
        <v>10.0</v>
      </c>
      <c r="O5" s="23">
        <v>10.0</v>
      </c>
      <c r="P5" s="23">
        <v>12.0</v>
      </c>
      <c r="Q5" s="23">
        <v>13.0</v>
      </c>
      <c r="R5" s="23">
        <v>11.0</v>
      </c>
      <c r="S5" s="23">
        <v>14.0</v>
      </c>
      <c r="T5" s="23">
        <v>4.0</v>
      </c>
      <c r="U5" s="24">
        <v>124.0</v>
      </c>
      <c r="V5" s="21"/>
      <c r="W5" s="21"/>
      <c r="X5" s="21"/>
      <c r="Y5" s="21"/>
      <c r="Z5" s="21"/>
    </row>
    <row r="6">
      <c r="A6" s="8">
        <v>505.0</v>
      </c>
      <c r="B6" s="9">
        <v>6.300005E7</v>
      </c>
      <c r="C6" s="22" t="s">
        <v>176</v>
      </c>
      <c r="D6" s="23">
        <v>0.0</v>
      </c>
      <c r="E6" s="23">
        <v>5.0</v>
      </c>
      <c r="F6" s="23">
        <v>3.0</v>
      </c>
      <c r="G6" s="23">
        <v>9.0</v>
      </c>
      <c r="H6" s="23">
        <v>6.0</v>
      </c>
      <c r="I6" s="23">
        <v>2.0</v>
      </c>
      <c r="J6" s="23">
        <v>5.0</v>
      </c>
      <c r="K6" s="23">
        <v>6.0</v>
      </c>
      <c r="L6" s="23">
        <v>8.0</v>
      </c>
      <c r="M6" s="23">
        <v>8.0</v>
      </c>
      <c r="N6" s="23">
        <v>13.0</v>
      </c>
      <c r="O6" s="23">
        <v>10.0</v>
      </c>
      <c r="P6" s="23">
        <v>25.0</v>
      </c>
      <c r="Q6" s="23">
        <v>20.0</v>
      </c>
      <c r="R6" s="23">
        <v>11.0</v>
      </c>
      <c r="S6" s="23">
        <v>19.0</v>
      </c>
      <c r="T6" s="23">
        <v>6.0</v>
      </c>
      <c r="U6" s="24">
        <v>156.0</v>
      </c>
      <c r="V6" s="21"/>
      <c r="W6" s="21"/>
      <c r="X6" s="21"/>
      <c r="Y6" s="21"/>
      <c r="Z6" s="21"/>
    </row>
    <row r="7">
      <c r="A7" s="8">
        <v>506.0</v>
      </c>
      <c r="B7" s="9">
        <v>6.30001E7</v>
      </c>
      <c r="C7" s="22" t="s">
        <v>336</v>
      </c>
      <c r="D7" s="23">
        <v>0.0</v>
      </c>
      <c r="E7" s="23">
        <v>1.0</v>
      </c>
      <c r="F7" s="23">
        <v>2.0</v>
      </c>
      <c r="G7" s="23">
        <v>4.0</v>
      </c>
      <c r="H7" s="23">
        <v>1.0</v>
      </c>
      <c r="I7" s="23">
        <v>2.0</v>
      </c>
      <c r="J7" s="23">
        <v>3.0</v>
      </c>
      <c r="K7" s="23">
        <v>3.0</v>
      </c>
      <c r="L7" s="23">
        <v>10.0</v>
      </c>
      <c r="M7" s="23">
        <v>0.0</v>
      </c>
      <c r="N7" s="23">
        <v>2.0</v>
      </c>
      <c r="O7" s="23">
        <v>10.0</v>
      </c>
      <c r="P7" s="23">
        <v>7.0</v>
      </c>
      <c r="Q7" s="23">
        <v>8.0</v>
      </c>
      <c r="R7" s="23">
        <v>9.0</v>
      </c>
      <c r="S7" s="23">
        <v>7.0</v>
      </c>
      <c r="T7" s="23">
        <v>8.0</v>
      </c>
      <c r="U7" s="24">
        <v>77.0</v>
      </c>
      <c r="V7" s="21"/>
      <c r="W7" s="21"/>
      <c r="X7" s="21"/>
      <c r="Y7" s="21"/>
      <c r="Z7" s="21"/>
    </row>
    <row r="8">
      <c r="A8" s="8">
        <v>507.0</v>
      </c>
      <c r="B8" s="9">
        <v>6.300008E7</v>
      </c>
      <c r="C8" s="22" t="s">
        <v>271</v>
      </c>
      <c r="D8" s="23">
        <v>0.0</v>
      </c>
      <c r="E8" s="23">
        <v>1.0</v>
      </c>
      <c r="F8" s="23">
        <v>3.0</v>
      </c>
      <c r="G8" s="23">
        <v>7.0</v>
      </c>
      <c r="H8" s="23">
        <v>14.0</v>
      </c>
      <c r="I8" s="23">
        <v>6.0</v>
      </c>
      <c r="J8" s="23">
        <v>3.0</v>
      </c>
      <c r="K8" s="23">
        <v>11.0</v>
      </c>
      <c r="L8" s="23">
        <v>17.0</v>
      </c>
      <c r="M8" s="23">
        <v>14.0</v>
      </c>
      <c r="N8" s="23">
        <v>17.0</v>
      </c>
      <c r="O8" s="23">
        <v>9.0</v>
      </c>
      <c r="P8" s="23">
        <v>24.0</v>
      </c>
      <c r="Q8" s="23">
        <v>36.0</v>
      </c>
      <c r="R8" s="23">
        <v>19.0</v>
      </c>
      <c r="S8" s="23">
        <v>15.0</v>
      </c>
      <c r="T8" s="23">
        <v>7.0</v>
      </c>
      <c r="U8" s="24">
        <v>203.0</v>
      </c>
      <c r="V8" s="21"/>
      <c r="W8" s="21"/>
      <c r="X8" s="21"/>
      <c r="Y8" s="21"/>
      <c r="Z8" s="21"/>
    </row>
    <row r="9">
      <c r="A9" s="8">
        <v>508.0</v>
      </c>
      <c r="B9" s="9">
        <v>6.300012E7</v>
      </c>
      <c r="C9" s="22" t="s">
        <v>427</v>
      </c>
      <c r="D9" s="23">
        <v>1.0</v>
      </c>
      <c r="E9" s="23">
        <v>5.0</v>
      </c>
      <c r="F9" s="23">
        <v>0.0</v>
      </c>
      <c r="G9" s="23">
        <v>5.0</v>
      </c>
      <c r="H9" s="23">
        <v>1.0</v>
      </c>
      <c r="I9" s="23">
        <v>1.0</v>
      </c>
      <c r="J9" s="23">
        <v>5.0</v>
      </c>
      <c r="K9" s="23">
        <v>5.0</v>
      </c>
      <c r="L9" s="23">
        <v>6.0</v>
      </c>
      <c r="M9" s="23">
        <v>7.0</v>
      </c>
      <c r="N9" s="23">
        <v>11.0</v>
      </c>
      <c r="O9" s="23">
        <v>4.0</v>
      </c>
      <c r="P9" s="23">
        <v>10.0</v>
      </c>
      <c r="Q9" s="23">
        <v>6.0</v>
      </c>
      <c r="R9" s="23">
        <v>20.0</v>
      </c>
      <c r="S9" s="23">
        <v>10.0</v>
      </c>
      <c r="T9" s="23">
        <v>7.0</v>
      </c>
      <c r="U9" s="24">
        <v>104.0</v>
      </c>
      <c r="V9" s="21"/>
      <c r="W9" s="21"/>
      <c r="X9" s="21"/>
      <c r="Y9" s="21"/>
      <c r="Z9" s="21"/>
    </row>
    <row r="10">
      <c r="A10" s="8">
        <v>509.0</v>
      </c>
      <c r="B10" s="9">
        <v>6.300001E7</v>
      </c>
      <c r="C10" s="22" t="s">
        <v>3</v>
      </c>
      <c r="D10" s="23">
        <v>0.0</v>
      </c>
      <c r="E10" s="23">
        <v>5.0</v>
      </c>
      <c r="F10" s="23">
        <v>1.0</v>
      </c>
      <c r="G10" s="23">
        <v>6.0</v>
      </c>
      <c r="H10" s="23">
        <v>3.0</v>
      </c>
      <c r="I10" s="23">
        <v>4.0</v>
      </c>
      <c r="J10" s="23">
        <v>2.0</v>
      </c>
      <c r="K10" s="23">
        <v>1.0</v>
      </c>
      <c r="L10" s="23">
        <v>10.0</v>
      </c>
      <c r="M10" s="23">
        <v>3.0</v>
      </c>
      <c r="N10" s="23">
        <v>12.0</v>
      </c>
      <c r="O10" s="23">
        <v>4.0</v>
      </c>
      <c r="P10" s="23">
        <v>8.0</v>
      </c>
      <c r="Q10" s="23">
        <v>9.0</v>
      </c>
      <c r="R10" s="23">
        <v>8.0</v>
      </c>
      <c r="S10" s="23">
        <v>12.0</v>
      </c>
      <c r="T10" s="23">
        <v>3.0</v>
      </c>
      <c r="U10" s="24">
        <v>91.0</v>
      </c>
      <c r="V10" s="21"/>
      <c r="W10" s="21"/>
      <c r="X10" s="21"/>
      <c r="Y10" s="21"/>
      <c r="Z10" s="21"/>
    </row>
    <row r="11">
      <c r="A11" s="8">
        <v>510.0</v>
      </c>
      <c r="B11" s="9">
        <v>6.300002E7</v>
      </c>
      <c r="C11" s="22" t="s">
        <v>37</v>
      </c>
      <c r="D11" s="23">
        <v>0.0</v>
      </c>
      <c r="E11" s="23">
        <v>3.0</v>
      </c>
      <c r="F11" s="23">
        <v>4.0</v>
      </c>
      <c r="G11" s="23">
        <v>2.0</v>
      </c>
      <c r="H11" s="23">
        <v>9.0</v>
      </c>
      <c r="I11" s="23">
        <v>1.0</v>
      </c>
      <c r="J11" s="23">
        <v>7.0</v>
      </c>
      <c r="K11" s="23">
        <v>6.0</v>
      </c>
      <c r="L11" s="23">
        <v>2.0</v>
      </c>
      <c r="M11" s="23">
        <v>12.0</v>
      </c>
      <c r="N11" s="23">
        <v>21.0</v>
      </c>
      <c r="O11" s="23">
        <v>16.0</v>
      </c>
      <c r="P11" s="23">
        <v>33.0</v>
      </c>
      <c r="Q11" s="23">
        <v>16.0</v>
      </c>
      <c r="R11" s="23">
        <v>10.0</v>
      </c>
      <c r="S11" s="23">
        <v>10.0</v>
      </c>
      <c r="T11" s="23">
        <v>8.0</v>
      </c>
      <c r="U11" s="24">
        <v>160.0</v>
      </c>
      <c r="V11" s="21"/>
      <c r="W11" s="21"/>
      <c r="X11" s="21"/>
      <c r="Y11" s="21"/>
      <c r="Z11" s="21"/>
    </row>
    <row r="12">
      <c r="A12" s="8">
        <v>511.0</v>
      </c>
      <c r="B12" s="9">
        <v>6.300009E7</v>
      </c>
      <c r="C12" s="22" t="s">
        <v>315</v>
      </c>
      <c r="D12" s="23">
        <v>0.0</v>
      </c>
      <c r="E12" s="23">
        <v>4.0</v>
      </c>
      <c r="F12" s="23">
        <v>5.0</v>
      </c>
      <c r="G12" s="23">
        <v>0.0</v>
      </c>
      <c r="H12" s="23">
        <v>3.0</v>
      </c>
      <c r="I12" s="23">
        <v>4.0</v>
      </c>
      <c r="J12" s="23">
        <v>4.0</v>
      </c>
      <c r="K12" s="23">
        <v>2.0</v>
      </c>
      <c r="L12" s="23">
        <v>7.0</v>
      </c>
      <c r="M12" s="23">
        <v>5.0</v>
      </c>
      <c r="N12" s="23">
        <v>7.0</v>
      </c>
      <c r="O12" s="23">
        <v>5.0</v>
      </c>
      <c r="P12" s="23">
        <v>9.0</v>
      </c>
      <c r="Q12" s="23">
        <v>4.0</v>
      </c>
      <c r="R12" s="23">
        <v>9.0</v>
      </c>
      <c r="S12" s="23">
        <v>5.0</v>
      </c>
      <c r="T12" s="23">
        <v>2.0</v>
      </c>
      <c r="U12" s="24">
        <v>75.0</v>
      </c>
      <c r="V12" s="21"/>
      <c r="W12" s="21"/>
      <c r="X12" s="21"/>
      <c r="Y12" s="21"/>
      <c r="Z12" s="21"/>
    </row>
    <row r="13">
      <c r="A13" s="8">
        <v>512.0</v>
      </c>
      <c r="B13" s="9">
        <v>6.300007E7</v>
      </c>
      <c r="C13" s="22" t="s">
        <v>234</v>
      </c>
      <c r="D13" s="23">
        <v>4.0</v>
      </c>
      <c r="E13" s="23">
        <v>55.0</v>
      </c>
      <c r="F13" s="23">
        <v>64.0</v>
      </c>
      <c r="G13" s="23">
        <v>95.0</v>
      </c>
      <c r="H13" s="23">
        <v>50.0</v>
      </c>
      <c r="I13" s="23">
        <v>33.0</v>
      </c>
      <c r="J13" s="23">
        <v>39.0</v>
      </c>
      <c r="K13" s="23">
        <v>60.0</v>
      </c>
      <c r="L13" s="23">
        <v>168.0</v>
      </c>
      <c r="M13" s="23">
        <v>86.0</v>
      </c>
      <c r="N13" s="23">
        <v>114.0</v>
      </c>
      <c r="O13" s="23">
        <v>101.0</v>
      </c>
      <c r="P13" s="23">
        <v>117.0</v>
      </c>
      <c r="Q13" s="23">
        <v>78.0</v>
      </c>
      <c r="R13" s="23">
        <v>83.0</v>
      </c>
      <c r="S13" s="23">
        <v>42.0</v>
      </c>
      <c r="T13" s="23">
        <v>19.0</v>
      </c>
      <c r="U13" s="24">
        <v>1208.0</v>
      </c>
      <c r="V13" s="21"/>
      <c r="W13" s="21"/>
      <c r="X13" s="21"/>
      <c r="Y13" s="21"/>
      <c r="Z13" s="21"/>
    </row>
    <row r="14">
      <c r="A14" s="8">
        <v>513.0</v>
      </c>
      <c r="B14" s="9"/>
      <c r="C14" s="22" t="s">
        <v>504</v>
      </c>
      <c r="D14" s="23">
        <v>6.0</v>
      </c>
      <c r="E14" s="23">
        <v>86.0</v>
      </c>
      <c r="F14" s="23">
        <v>93.0</v>
      </c>
      <c r="G14" s="23">
        <v>158.0</v>
      </c>
      <c r="H14" s="23">
        <v>103.0</v>
      </c>
      <c r="I14" s="23">
        <v>70.0</v>
      </c>
      <c r="J14" s="23">
        <v>82.0</v>
      </c>
      <c r="K14" s="23">
        <v>125.0</v>
      </c>
      <c r="L14" s="23">
        <v>262.0</v>
      </c>
      <c r="M14" s="23">
        <v>166.0</v>
      </c>
      <c r="N14" s="23">
        <v>244.0</v>
      </c>
      <c r="O14" s="23">
        <v>196.0</v>
      </c>
      <c r="P14" s="23">
        <v>308.0</v>
      </c>
      <c r="Q14" s="23">
        <v>225.0</v>
      </c>
      <c r="R14" s="23">
        <v>209.0</v>
      </c>
      <c r="S14" s="23">
        <v>167.0</v>
      </c>
      <c r="T14" s="23">
        <v>83.0</v>
      </c>
      <c r="U14" s="24">
        <v>2583.0</v>
      </c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U16" s="21"/>
      <c r="V16" s="21"/>
      <c r="W16" s="21"/>
      <c r="X16" s="21"/>
      <c r="Y16" s="21"/>
      <c r="Z16" s="21"/>
    </row>
    <row r="17">
      <c r="U17" s="21"/>
      <c r="V17" s="21"/>
      <c r="W17" s="21"/>
      <c r="X17" s="21"/>
      <c r="Y17" s="21"/>
      <c r="Z17" s="21"/>
    </row>
    <row r="18">
      <c r="U18" s="21"/>
      <c r="V18" s="21"/>
      <c r="W18" s="21"/>
      <c r="X18" s="21"/>
      <c r="Y18" s="21"/>
      <c r="Z18" s="21"/>
    </row>
    <row r="19">
      <c r="U19" s="21"/>
      <c r="V19" s="21"/>
      <c r="W19" s="21"/>
      <c r="X19" s="21"/>
      <c r="Y19" s="21"/>
      <c r="Z19" s="21"/>
    </row>
    <row r="20">
      <c r="U20" s="21"/>
      <c r="V20" s="21"/>
      <c r="W20" s="21"/>
      <c r="X20" s="21"/>
      <c r="Y20" s="21"/>
      <c r="Z20" s="21"/>
    </row>
    <row r="21">
      <c r="U21" s="21"/>
      <c r="V21" s="21"/>
      <c r="W21" s="21"/>
      <c r="X21" s="21"/>
      <c r="Y21" s="21"/>
      <c r="Z21" s="21"/>
    </row>
    <row r="22">
      <c r="U22" s="21"/>
      <c r="V22" s="21"/>
      <c r="W22" s="21"/>
      <c r="X22" s="21"/>
      <c r="Y22" s="21"/>
      <c r="Z22" s="21"/>
    </row>
    <row r="23">
      <c r="U23" s="21"/>
      <c r="V23" s="21"/>
      <c r="W23" s="21"/>
      <c r="X23" s="21"/>
      <c r="Y23" s="21"/>
      <c r="Z23" s="21"/>
    </row>
    <row r="24">
      <c r="U24" s="21"/>
      <c r="V24" s="21"/>
      <c r="W24" s="21"/>
      <c r="X24" s="21"/>
      <c r="Y24" s="21"/>
      <c r="Z24" s="21"/>
    </row>
    <row r="25">
      <c r="U25" s="21"/>
      <c r="V25" s="21"/>
      <c r="W25" s="21"/>
      <c r="X25" s="21"/>
      <c r="Y25" s="21"/>
      <c r="Z25" s="21"/>
    </row>
    <row r="26">
      <c r="U26" s="21"/>
      <c r="V26" s="21"/>
      <c r="W26" s="21"/>
      <c r="X26" s="21"/>
      <c r="Y26" s="21"/>
      <c r="Z26" s="21"/>
    </row>
    <row r="27">
      <c r="U27" s="21"/>
      <c r="V27" s="21"/>
      <c r="W27" s="21"/>
      <c r="X27" s="21"/>
      <c r="Y27" s="21"/>
      <c r="Z27" s="21"/>
    </row>
    <row r="28">
      <c r="U28" s="21"/>
      <c r="V28" s="21"/>
      <c r="W28" s="21"/>
      <c r="X28" s="21"/>
      <c r="Y28" s="21"/>
      <c r="Z28" s="21"/>
    </row>
    <row r="29"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</sheetData>
  <autoFilter ref="$A$1:$T$14">
    <sortState ref="A1:T14">
      <sortCondition ref="A1:A14"/>
      <sortCondition ref="B1:B1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>
        <v>2.0210514E7</v>
      </c>
      <c r="E1" s="2">
        <v>2.0210515E7</v>
      </c>
      <c r="F1" s="2">
        <v>2.0210516E7</v>
      </c>
      <c r="G1" s="2">
        <v>2.0210517E7</v>
      </c>
      <c r="H1" s="2">
        <v>2.0210518E7</v>
      </c>
      <c r="I1" s="2">
        <v>2.0210519E7</v>
      </c>
      <c r="J1" s="2">
        <v>2.021052E7</v>
      </c>
      <c r="K1" s="2">
        <v>2.0210521E7</v>
      </c>
      <c r="L1" s="2">
        <v>2.0210522E7</v>
      </c>
      <c r="M1" s="2">
        <v>2.0210523E7</v>
      </c>
      <c r="N1" s="2">
        <v>2.0210524E7</v>
      </c>
      <c r="O1" s="2">
        <v>2.0210525E7</v>
      </c>
      <c r="P1" s="2">
        <v>2.0210526E7</v>
      </c>
      <c r="Q1" s="2">
        <v>2.0210527E7</v>
      </c>
      <c r="R1" s="2">
        <v>2.0210528E7</v>
      </c>
      <c r="S1" s="2">
        <v>2.0210529E7</v>
      </c>
      <c r="T1" s="2">
        <v>2.021053E7</v>
      </c>
    </row>
    <row r="2">
      <c r="A2" s="3">
        <v>6.3000010002E10</v>
      </c>
      <c r="B2" s="4" t="s">
        <v>3</v>
      </c>
      <c r="C2" s="4" t="s">
        <v>4</v>
      </c>
      <c r="D2" s="5">
        <f>if(VLOOKUP($B$2:$B$457,'各區加權風險人口'!$C$2:$T$13,2,0)=0,0,VLOOKUP($B$2:$B$457,'依個案研判日_台北市'!$C$2:$T$13,2,0)*'各里加權風險人口'!E2/VLOOKUP($B$2:$B$457,'各區加權風險人口'!$C$2:$T$13,2,0)*5.5/'陽性率'!A$3)</f>
        <v>0</v>
      </c>
      <c r="E2" s="5">
        <f>if(VLOOKUP($B$2:$B$457,'各區加權風險人口'!$C$2:$T$13,3,0)=0,0,VLOOKUP($B$2:$B$457,'依個案研判日_台北市'!$C$2:$T$13,3,0)*'各里加權風險人口'!F2/VLOOKUP($B$2:$B$457,'各區加權風險人口'!$C$2:$T$13,3,0)*5.5/'陽性率'!B$3)</f>
        <v>0</v>
      </c>
      <c r="F2" s="5">
        <f>if(VLOOKUP($B$2:$B$457,'各區加權風險人口'!$C$2:$T$13,4,0)=0,0,VLOOKUP($B$2:$B$457,'依個案研判日_台北市'!$C$2:$T$13,4,0)*'各里加權風險人口'!G2/VLOOKUP($B$2:$B$457,'各區加權風險人口'!$C$2:$T$13,4,0)*5.5/'陽性率'!C$3)</f>
        <v>1.355154106</v>
      </c>
      <c r="G2" s="5">
        <f>if(VLOOKUP($B$2:$B$457,'各區加權風險人口'!$C$2:$T$13,5,0)=0,0,VLOOKUP($B$2:$B$457,'依個案研判日_台北市'!$C$2:$T$13,5,0)*'各里加權風險人口'!H2/VLOOKUP($B$2:$B$457,'各區加權風險人口'!$C$2:$T$13,5,0)*5.5/'陽性率'!D$3)</f>
        <v>7.886996899</v>
      </c>
      <c r="H2" s="5">
        <f>if(VLOOKUP($B$2:$B$457,'各區加權風險人口'!$C$2:$T$13,6,0)=0,0,VLOOKUP($B$2:$B$457,'依個案研判日_台北市'!$C$2:$T$13,6,0)*'各里加權風險人口'!I2/VLOOKUP($B$2:$B$457,'各區加權風險人口'!$C$2:$T$13,6,0)*5.5/'陽性率'!E$3)</f>
        <v>4.991770189</v>
      </c>
      <c r="I2" s="5">
        <f>if(VLOOKUP($B$2:$B$457,'各區加權風險人口'!$C$2:$T$13,7,0)=0,0,VLOOKUP($B$2:$B$457,'依個案研判日_台北市'!$C$2:$T$13,7,0)*'各里加權風險人口'!J2/VLOOKUP($B$2:$B$457,'各區加權風險人口'!$C$2:$T$13,7,0)*5.5/'陽性率'!F$3)</f>
        <v>10.30979987</v>
      </c>
      <c r="J2" s="5">
        <f>if(VLOOKUP($B$2:$B$457,'各區加權風險人口'!$C$2:$T$13,8,0)=0,0,VLOOKUP($B$2:$B$457,'依個案研判日_台北市'!$C$2:$T$13,8,0)*'各里加權風險人口'!K2/VLOOKUP($B$2:$B$457,'各區加權風險人口'!$C$2:$T$13,8,0)*5.5/'陽性率'!G$3)</f>
        <v>5.715215144</v>
      </c>
      <c r="K2" s="5">
        <f>if(VLOOKUP($B$2:$B$457,'各區加權風險人口'!$C$2:$T$13,9,0)=0,0,VLOOKUP($B$2:$B$457,'依個案研判日_台北市'!$C$2:$T$13,9,0)*'各里加權風險人口'!L2/VLOOKUP($B$2:$B$457,'各區加權風險人口'!$C$2:$T$13,9,0)*5.5/'陽性率'!H$3)</f>
        <v>2.38999906</v>
      </c>
      <c r="L2" s="5">
        <f>if(VLOOKUP($B$2:$B$457,'各區加權風險人口'!$C$2:$T$13,10,0)=0,0,VLOOKUP($B$2:$B$457,'依個案研判日_台北市'!$C$2:$T$13,10,0)*'各里加權風險人口'!M2/VLOOKUP($B$2:$B$457,'各區加權風險人口'!$C$2:$T$13,10,0)*5.5/'陽性率'!I$3)</f>
        <v>18.77856404</v>
      </c>
      <c r="M2" s="5">
        <f>if(VLOOKUP($B$2:$B$457,'各區加權風險人口'!$C$2:$T$13,11,0)=0,0,VLOOKUP($B$2:$B$457,'依個案研判日_台北市'!$C$2:$T$13,11,0)*'各里加權風險人口'!N2/VLOOKUP($B$2:$B$457,'各區加權風險人口'!$C$2:$T$13,11,0)*5.5/'陽性率'!J$3)</f>
        <v>4.63940994</v>
      </c>
      <c r="N2" s="5">
        <f>if(VLOOKUP($B$2:$B$457,'各區加權風險人口'!$C$2:$T$13,12,0)=0,0,VLOOKUP($B$2:$B$457,'依個案研判日_台北市'!$C$2:$T$13,12,0)*'各里加權風險人口'!O2/VLOOKUP($B$2:$B$457,'各區加權風險人口'!$C$2:$T$13,12,0)*5.5/'陽性率'!K$3)</f>
        <v>26.51091395</v>
      </c>
      <c r="O2" s="5">
        <f>if(VLOOKUP($B$2:$B$457,'各區加權風險人口'!$C$2:$T$13,13,0)=0,0,VLOOKUP($B$2:$B$457,'依個案研判日_台北市'!$C$2:$T$13,13,0)*'各里加權風險人口'!P2/VLOOKUP($B$2:$B$457,'各區加權風險人口'!$C$2:$T$13,13,0)*5.5/'陽性率'!L$3)</f>
        <v>6.74102299</v>
      </c>
      <c r="P2" s="5">
        <f>if(VLOOKUP($B$2:$B$457,'各區加權風險人口'!$C$2:$T$13,14,0)=0,0,VLOOKUP($B$2:$B$457,'依個案研判日_台北市'!$C$2:$T$13,14,0)*'各里加權風險人口'!Q2/VLOOKUP($B$2:$B$457,'各區加權風險人口'!$C$2:$T$13,14,0)*5.5/'陽性率'!M$3)</f>
        <v>14.21080522</v>
      </c>
      <c r="Q2" s="5">
        <f>if(VLOOKUP($B$2:$B$457,'各區加權風險人口'!$C$2:$T$13,15,0)=0,0,VLOOKUP($B$2:$B$457,'依個案研判日_台北市'!$C$2:$T$13,15,0)*'各里加權風險人口'!R2/VLOOKUP($B$2:$B$457,'各區加權風險人口'!$C$2:$T$13,15,0)*5.5/'陽性率'!N$3)</f>
        <v>13.59827051</v>
      </c>
      <c r="R2" s="5">
        <f>if(VLOOKUP($B$2:$B$457,'各區加權風險人口'!$C$2:$T$13,16,0)=0,0,VLOOKUP($B$2:$B$457,'依個案研判日_台北市'!$C$2:$T$13,16,0)*'各里加權風險人口'!S2/VLOOKUP($B$2:$B$457,'各區加權風險人口'!$C$2:$T$13,16,0)*5.5/'陽性率'!O$3)</f>
        <v>20.61959974</v>
      </c>
      <c r="S2" s="5">
        <f>if(VLOOKUP($B$2:$B$457,'各區加權風險人口'!$C$2:$T$13,17,0)=0,0,VLOOKUP($B$2:$B$457,'依個案研判日_台北市'!$C$2:$T$13,17,0)*'各里加權風險人口'!T2/VLOOKUP($B$2:$B$457,'各區加權風險人口'!$C$2:$T$13,17,0)*5.5/'陽性率'!P$3)</f>
        <v>35.8499859</v>
      </c>
      <c r="T2" s="5">
        <f>if(VLOOKUP($B$2:$B$457,'各區加權風險人口'!$C$2:$T$13,18,0)=0,0,VLOOKUP($B$2:$B$457,'依個案研判日_台北市'!$C$2:$T$13,18,0)*'各里加權風險人口'!U2/VLOOKUP($B$2:$B$457,'各區加權風險人口'!$C$2:$T$13,18,0)*5.5/'陽性率'!Q$3)</f>
        <v>10.11153449</v>
      </c>
    </row>
    <row r="3">
      <c r="A3" s="3">
        <v>6.3000010003E10</v>
      </c>
      <c r="B3" s="4" t="s">
        <v>3</v>
      </c>
      <c r="C3" s="4" t="s">
        <v>5</v>
      </c>
      <c r="D3" s="5">
        <f>if(VLOOKUP($B$2:$B$457,'各區加權風險人口'!$C$2:$T$13,2,0)=0,0,VLOOKUP($B$2:$B$457,'依個案研判日_台北市'!$C$2:$T$13,2,0)*'各里加權風險人口'!E3/VLOOKUP($B$2:$B$457,'各區加權風險人口'!$C$2:$T$13,2,0)*5.5/'陽性率'!A$3)</f>
        <v>0</v>
      </c>
      <c r="E3" s="5">
        <f>if(VLOOKUP($B$2:$B$457,'各區加權風險人口'!$C$2:$T$13,3,0)=0,0,VLOOKUP($B$2:$B$457,'依個案研判日_台北市'!$C$2:$T$13,3,0)*'各里加權風險人口'!F3/VLOOKUP($B$2:$B$457,'各區加權風險人口'!$C$2:$T$13,3,0)*5.5/'陽性率'!B$3)</f>
        <v>0</v>
      </c>
      <c r="F3" s="5">
        <f>if(VLOOKUP($B$2:$B$457,'各區加權風險人口'!$C$2:$T$13,4,0)=0,0,VLOOKUP($B$2:$B$457,'依個案研判日_台北市'!$C$2:$T$13,4,0)*'各里加權風險人口'!G3/VLOOKUP($B$2:$B$457,'各區加權風險人口'!$C$2:$T$13,4,0)*5.5/'陽性率'!C$3)</f>
        <v>2.31140115</v>
      </c>
      <c r="G3" s="5">
        <f>if(VLOOKUP($B$2:$B$457,'各區加權風險人口'!$C$2:$T$13,5,0)=0,0,VLOOKUP($B$2:$B$457,'依個案研判日_台北市'!$C$2:$T$13,5,0)*'各里加權風險人口'!H3/VLOOKUP($B$2:$B$457,'各區加權風險人口'!$C$2:$T$13,5,0)*5.5/'陽性率'!D$3)</f>
        <v>13.45235469</v>
      </c>
      <c r="H3" s="5">
        <f>if(VLOOKUP($B$2:$B$457,'各區加權風險人口'!$C$2:$T$13,6,0)=0,0,VLOOKUP($B$2:$B$457,'依個案研判日_台北市'!$C$2:$T$13,6,0)*'各里加權風險人口'!I3/VLOOKUP($B$2:$B$457,'各區加權風險人口'!$C$2:$T$13,6,0)*5.5/'陽性率'!E$3)</f>
        <v>8.514148539</v>
      </c>
      <c r="I3" s="5">
        <f>if(VLOOKUP($B$2:$B$457,'各區加權風險人口'!$C$2:$T$13,7,0)=0,0,VLOOKUP($B$2:$B$457,'依個案研判日_台北市'!$C$2:$T$13,7,0)*'各里加權風險人口'!J3/VLOOKUP($B$2:$B$457,'各區加權風險人口'!$C$2:$T$13,7,0)*5.5/'陽性率'!F$3)</f>
        <v>17.58477737</v>
      </c>
      <c r="J3" s="5">
        <f>if(VLOOKUP($B$2:$B$457,'各區加權風險人口'!$C$2:$T$13,8,0)=0,0,VLOOKUP($B$2:$B$457,'依個案研判日_台北市'!$C$2:$T$13,8,0)*'各里加權風險人口'!K3/VLOOKUP($B$2:$B$457,'各區加權風險人口'!$C$2:$T$13,8,0)*5.5/'陽性率'!G$3)</f>
        <v>9.74808311</v>
      </c>
      <c r="K3" s="5">
        <f>if(VLOOKUP($B$2:$B$457,'各區加權風險人口'!$C$2:$T$13,9,0)=0,0,VLOOKUP($B$2:$B$457,'依個案研判日_台北市'!$C$2:$T$13,9,0)*'各里加權風險人口'!L3/VLOOKUP($B$2:$B$457,'各區加權風險人口'!$C$2:$T$13,9,0)*5.5/'陽性率'!H$3)</f>
        <v>4.076471119</v>
      </c>
      <c r="L3" s="5">
        <f>if(VLOOKUP($B$2:$B$457,'各區加權風險人口'!$C$2:$T$13,10,0)=0,0,VLOOKUP($B$2:$B$457,'依個案研判日_台北市'!$C$2:$T$13,10,0)*'各里加權風險人口'!M3/VLOOKUP($B$2:$B$457,'各區加權風險人口'!$C$2:$T$13,10,0)*5.5/'陽性率'!I$3)</f>
        <v>32.02941593</v>
      </c>
      <c r="M3" s="5">
        <f>if(VLOOKUP($B$2:$B$457,'各區加權風險人口'!$C$2:$T$13,11,0)=0,0,VLOOKUP($B$2:$B$457,'依個案研判日_台北市'!$C$2:$T$13,11,0)*'各里加權風險人口'!N3/VLOOKUP($B$2:$B$457,'各區加權風險人口'!$C$2:$T$13,11,0)*5.5/'陽性率'!J$3)</f>
        <v>7.913149819</v>
      </c>
      <c r="N3" s="5">
        <f>if(VLOOKUP($B$2:$B$457,'各區加權風險人口'!$C$2:$T$13,12,0)=0,0,VLOOKUP($B$2:$B$457,'依個案研判日_台北市'!$C$2:$T$13,12,0)*'各里加權風險人口'!O3/VLOOKUP($B$2:$B$457,'各區加權風險人口'!$C$2:$T$13,12,0)*5.5/'陽性率'!K$3)</f>
        <v>45.21799896</v>
      </c>
      <c r="O3" s="5">
        <f>if(VLOOKUP($B$2:$B$457,'各區加權風險人口'!$C$2:$T$13,13,0)=0,0,VLOOKUP($B$2:$B$457,'依個案研判日_台北市'!$C$2:$T$13,13,0)*'各里加權風險人口'!P3/VLOOKUP($B$2:$B$457,'各區加權風險人口'!$C$2:$T$13,13,0)*5.5/'陽性率'!L$3)</f>
        <v>11.49773905</v>
      </c>
      <c r="P3" s="5">
        <f>if(VLOOKUP($B$2:$B$457,'各區加權風險人口'!$C$2:$T$13,14,0)=0,0,VLOOKUP($B$2:$B$457,'依個案研判日_台北市'!$C$2:$T$13,14,0)*'各里加權風險人口'!Q3/VLOOKUP($B$2:$B$457,'各區加權風險人口'!$C$2:$T$13,14,0)*5.5/'陽性率'!M$3)</f>
        <v>24.23847692</v>
      </c>
      <c r="Q3" s="5">
        <f>if(VLOOKUP($B$2:$B$457,'各區加權風險人口'!$C$2:$T$13,15,0)=0,0,VLOOKUP($B$2:$B$457,'依個案研判日_台北市'!$C$2:$T$13,15,0)*'各里加權風險人口'!R3/VLOOKUP($B$2:$B$457,'各區加權風險人口'!$C$2:$T$13,15,0)*5.5/'陽性率'!N$3)</f>
        <v>23.19371499</v>
      </c>
      <c r="R3" s="5">
        <f>if(VLOOKUP($B$2:$B$457,'各區加權風險人口'!$C$2:$T$13,16,0)=0,0,VLOOKUP($B$2:$B$457,'依個案研判日_台北市'!$C$2:$T$13,16,0)*'各里加權風險人口'!S3/VLOOKUP($B$2:$B$457,'各區加權風險人口'!$C$2:$T$13,16,0)*5.5/'陽性率'!O$3)</f>
        <v>35.16955475</v>
      </c>
      <c r="S3" s="5">
        <f>if(VLOOKUP($B$2:$B$457,'各區加權風險人口'!$C$2:$T$13,17,0)=0,0,VLOOKUP($B$2:$B$457,'依個案研判日_台北市'!$C$2:$T$13,17,0)*'各里加權風險人口'!T3/VLOOKUP($B$2:$B$457,'各區加權風險人口'!$C$2:$T$13,17,0)*5.5/'陽性率'!P$3)</f>
        <v>61.14706678</v>
      </c>
      <c r="T3" s="5">
        <f>if(VLOOKUP($B$2:$B$457,'各區加權風險人口'!$C$2:$T$13,18,0)=0,0,VLOOKUP($B$2:$B$457,'依個案研判日_台北市'!$C$2:$T$13,18,0)*'各里加權風險人口'!U3/VLOOKUP($B$2:$B$457,'各區加權風險人口'!$C$2:$T$13,18,0)*5.5/'陽性率'!Q$3)</f>
        <v>17.24660858</v>
      </c>
    </row>
    <row r="4">
      <c r="A4" s="3">
        <v>6.3000010004E10</v>
      </c>
      <c r="B4" s="4" t="s">
        <v>3</v>
      </c>
      <c r="C4" s="4" t="s">
        <v>6</v>
      </c>
      <c r="D4" s="5">
        <f>if(VLOOKUP($B$2:$B$457,'各區加權風險人口'!$C$2:$T$13,2,0)=0,0,VLOOKUP($B$2:$B$457,'依個案研判日_台北市'!$C$2:$T$13,2,0)*'各里加權風險人口'!E4/VLOOKUP($B$2:$B$457,'各區加權風險人口'!$C$2:$T$13,2,0)*5.5/'陽性率'!A$3)</f>
        <v>0</v>
      </c>
      <c r="E4" s="5">
        <f>if(VLOOKUP($B$2:$B$457,'各區加權風險人口'!$C$2:$T$13,3,0)=0,0,VLOOKUP($B$2:$B$457,'依個案研判日_台北市'!$C$2:$T$13,3,0)*'各里加權風險人口'!F4/VLOOKUP($B$2:$B$457,'各區加權風險人口'!$C$2:$T$13,3,0)*5.5/'陽性率'!B$3)</f>
        <v>0</v>
      </c>
      <c r="F4" s="5">
        <f>if(VLOOKUP($B$2:$B$457,'各區加權風險人口'!$C$2:$T$13,4,0)=0,0,VLOOKUP($B$2:$B$457,'依個案研判日_台北市'!$C$2:$T$13,4,0)*'各里加權風險人口'!G4/VLOOKUP($B$2:$B$457,'各區加權風險人口'!$C$2:$T$13,4,0)*5.5/'陽性率'!C$3)</f>
        <v>1.938748292</v>
      </c>
      <c r="G4" s="5">
        <f>if(VLOOKUP($B$2:$B$457,'各區加權風險人口'!$C$2:$T$13,5,0)=0,0,VLOOKUP($B$2:$B$457,'依個案研判日_台北市'!$C$2:$T$13,5,0)*'各里加權風險人口'!H4/VLOOKUP($B$2:$B$457,'各區加權風險人口'!$C$2:$T$13,5,0)*5.5/'陽性率'!D$3)</f>
        <v>11.28351506</v>
      </c>
      <c r="H4" s="5">
        <f>if(VLOOKUP($B$2:$B$457,'各區加權風險人口'!$C$2:$T$13,6,0)=0,0,VLOOKUP($B$2:$B$457,'依個案研判日_台北市'!$C$2:$T$13,6,0)*'各里加權風險人口'!I4/VLOOKUP($B$2:$B$457,'各區加權風險人口'!$C$2:$T$13,6,0)*5.5/'陽性率'!E$3)</f>
        <v>7.141465227</v>
      </c>
      <c r="I4" s="5">
        <f>if(VLOOKUP($B$2:$B$457,'各區加權風險人口'!$C$2:$T$13,7,0)=0,0,VLOOKUP($B$2:$B$457,'依個案研判日_台北市'!$C$2:$T$13,7,0)*'各里加權風險人口'!J4/VLOOKUP($B$2:$B$457,'各區加權風險人口'!$C$2:$T$13,7,0)*5.5/'陽性率'!F$3)</f>
        <v>14.74969289</v>
      </c>
      <c r="J4" s="5">
        <f>if(VLOOKUP($B$2:$B$457,'各區加權風險人口'!$C$2:$T$13,8,0)=0,0,VLOOKUP($B$2:$B$457,'依個案研判日_台北市'!$C$2:$T$13,8,0)*'各里加權風險人口'!K4/VLOOKUP($B$2:$B$457,'各區加權風險人口'!$C$2:$T$13,8,0)*5.5/'陽性率'!G$3)</f>
        <v>8.176460188</v>
      </c>
      <c r="K4" s="5">
        <f>if(VLOOKUP($B$2:$B$457,'各區加權風險人口'!$C$2:$T$13,9,0)=0,0,VLOOKUP($B$2:$B$457,'依個案研判日_台北市'!$C$2:$T$13,9,0)*'各里加權風險人口'!L4/VLOOKUP($B$2:$B$457,'各區加權風險人口'!$C$2:$T$13,9,0)*5.5/'陽性率'!H$3)</f>
        <v>3.419246988</v>
      </c>
      <c r="L4" s="5">
        <f>if(VLOOKUP($B$2:$B$457,'各區加權風險人口'!$C$2:$T$13,10,0)=0,0,VLOOKUP($B$2:$B$457,'依個案研判日_台北市'!$C$2:$T$13,10,0)*'各里加權風險人口'!M4/VLOOKUP($B$2:$B$457,'各區加權風險人口'!$C$2:$T$13,10,0)*5.5/'陽性率'!I$3)</f>
        <v>26.86551204</v>
      </c>
      <c r="M4" s="5">
        <f>if(VLOOKUP($B$2:$B$457,'各區加權風險人口'!$C$2:$T$13,11,0)=0,0,VLOOKUP($B$2:$B$457,'依個案研判日_台北市'!$C$2:$T$13,11,0)*'各里加權風險人口'!N4/VLOOKUP($B$2:$B$457,'各區加權風險人口'!$C$2:$T$13,11,0)*5.5/'陽性率'!J$3)</f>
        <v>6.637361799</v>
      </c>
      <c r="N4" s="5">
        <f>if(VLOOKUP($B$2:$B$457,'各區加權風險人口'!$C$2:$T$13,12,0)=0,0,VLOOKUP($B$2:$B$457,'依個案研判日_台北市'!$C$2:$T$13,12,0)*'各里加權風險人口'!O4/VLOOKUP($B$2:$B$457,'各區加權風險人口'!$C$2:$T$13,12,0)*5.5/'陽性率'!K$3)</f>
        <v>37.92778171</v>
      </c>
      <c r="O4" s="5">
        <f>if(VLOOKUP($B$2:$B$457,'各區加權風險人口'!$C$2:$T$13,13,0)=0,0,VLOOKUP($B$2:$B$457,'依個案研判日_台北市'!$C$2:$T$13,13,0)*'各里加權風險人口'!P4/VLOOKUP($B$2:$B$457,'各區加權風險人口'!$C$2:$T$13,13,0)*5.5/'陽性率'!L$3)</f>
        <v>9.644029965</v>
      </c>
      <c r="P4" s="5">
        <f>if(VLOOKUP($B$2:$B$457,'各區加權風險人口'!$C$2:$T$13,14,0)=0,0,VLOOKUP($B$2:$B$457,'依個案研判日_台北市'!$C$2:$T$13,14,0)*'各里加權風險人口'!Q4/VLOOKUP($B$2:$B$457,'各區加權風險人口'!$C$2:$T$13,14,0)*5.5/'陽性率'!M$3)</f>
        <v>20.33065776</v>
      </c>
      <c r="Q4" s="5">
        <f>if(VLOOKUP($B$2:$B$457,'各區加權風險人口'!$C$2:$T$13,15,0)=0,0,VLOOKUP($B$2:$B$457,'依個案研判日_台北市'!$C$2:$T$13,15,0)*'各里加權風險人口'!R4/VLOOKUP($B$2:$B$457,'各區加權風險人口'!$C$2:$T$13,15,0)*5.5/'陽性率'!N$3)</f>
        <v>19.45433631</v>
      </c>
      <c r="R4" s="5">
        <f>if(VLOOKUP($B$2:$B$457,'各區加權風險人口'!$C$2:$T$13,16,0)=0,0,VLOOKUP($B$2:$B$457,'依個案研判日_台北市'!$C$2:$T$13,16,0)*'各里加權風險人口'!S4/VLOOKUP($B$2:$B$457,'各區加權風險人口'!$C$2:$T$13,16,0)*5.5/'陽性率'!O$3)</f>
        <v>29.49938577</v>
      </c>
      <c r="S4" s="5">
        <f>if(VLOOKUP($B$2:$B$457,'各區加權風險人口'!$C$2:$T$13,17,0)=0,0,VLOOKUP($B$2:$B$457,'依個案研判日_台北市'!$C$2:$T$13,17,0)*'各里加權風險人口'!T4/VLOOKUP($B$2:$B$457,'各區加權風險人口'!$C$2:$T$13,17,0)*5.5/'陽性率'!P$3)</f>
        <v>51.28870481</v>
      </c>
      <c r="T4" s="5">
        <f>if(VLOOKUP($B$2:$B$457,'各區加權風險人口'!$C$2:$T$13,18,0)=0,0,VLOOKUP($B$2:$B$457,'依個案研判日_台北市'!$C$2:$T$13,18,0)*'各里加權風險人口'!U4/VLOOKUP($B$2:$B$457,'各區加權風險人口'!$C$2:$T$13,18,0)*5.5/'陽性率'!Q$3)</f>
        <v>14.46604495</v>
      </c>
    </row>
    <row r="5">
      <c r="A5" s="3">
        <v>6.3000010005E10</v>
      </c>
      <c r="B5" s="4" t="s">
        <v>3</v>
      </c>
      <c r="C5" s="4" t="s">
        <v>7</v>
      </c>
      <c r="D5" s="5">
        <f>if(VLOOKUP($B$2:$B$457,'各區加權風險人口'!$C$2:$T$13,2,0)=0,0,VLOOKUP($B$2:$B$457,'依個案研判日_台北市'!$C$2:$T$13,2,0)*'各里加權風險人口'!E5/VLOOKUP($B$2:$B$457,'各區加權風險人口'!$C$2:$T$13,2,0)*5.5/'陽性率'!A$3)</f>
        <v>0</v>
      </c>
      <c r="E5" s="5">
        <f>if(VLOOKUP($B$2:$B$457,'各區加權風險人口'!$C$2:$T$13,3,0)=0,0,VLOOKUP($B$2:$B$457,'依個案研判日_台北市'!$C$2:$T$13,3,0)*'各里加權風險人口'!F5/VLOOKUP($B$2:$B$457,'各區加權風險人口'!$C$2:$T$13,3,0)*5.5/'陽性率'!B$3)</f>
        <v>0</v>
      </c>
      <c r="F5" s="5">
        <f>if(VLOOKUP($B$2:$B$457,'各區加權風險人口'!$C$2:$T$13,4,0)=0,0,VLOOKUP($B$2:$B$457,'依個案研判日_台北市'!$C$2:$T$13,4,0)*'各里加權風險人口'!G5/VLOOKUP($B$2:$B$457,'各區加權風險人口'!$C$2:$T$13,4,0)*5.5/'陽性率'!C$3)</f>
        <v>1.211954669</v>
      </c>
      <c r="G5" s="5">
        <f>if(VLOOKUP($B$2:$B$457,'各區加權風險人口'!$C$2:$T$13,5,0)=0,0,VLOOKUP($B$2:$B$457,'依個案研判日_台北市'!$C$2:$T$13,5,0)*'各里加權風險人口'!H5/VLOOKUP($B$2:$B$457,'各區加權風險人口'!$C$2:$T$13,5,0)*5.5/'陽性率'!D$3)</f>
        <v>7.053576172</v>
      </c>
      <c r="H5" s="5">
        <f>if(VLOOKUP($B$2:$B$457,'各區加權風險人口'!$C$2:$T$13,6,0)=0,0,VLOOKUP($B$2:$B$457,'依個案研判日_台北市'!$C$2:$T$13,6,0)*'各里加權風險人口'!I5/VLOOKUP($B$2:$B$457,'各區加權風險人口'!$C$2:$T$13,6,0)*5.5/'陽性率'!E$3)</f>
        <v>4.464288717</v>
      </c>
      <c r="I5" s="5">
        <f>if(VLOOKUP($B$2:$B$457,'各區加權風險人口'!$C$2:$T$13,7,0)=0,0,VLOOKUP($B$2:$B$457,'依個案研判日_台北市'!$C$2:$T$13,7,0)*'各里加權風險人口'!J5/VLOOKUP($B$2:$B$457,'各區加權風險人口'!$C$2:$T$13,7,0)*5.5/'陽性率'!F$3)</f>
        <v>9.22036101</v>
      </c>
      <c r="J5" s="5">
        <f>if(VLOOKUP($B$2:$B$457,'各區加權風險人口'!$C$2:$T$13,8,0)=0,0,VLOOKUP($B$2:$B$457,'依個案研判日_台北市'!$C$2:$T$13,8,0)*'各里加權風險人口'!K5/VLOOKUP($B$2:$B$457,'各區加權風險人口'!$C$2:$T$13,8,0)*5.5/'陽性率'!G$3)</f>
        <v>5.111287081</v>
      </c>
      <c r="K5" s="5">
        <f>if(VLOOKUP($B$2:$B$457,'各區加權風險人口'!$C$2:$T$13,9,0)=0,0,VLOOKUP($B$2:$B$457,'依個案研判日_台北市'!$C$2:$T$13,9,0)*'各里加權風險人口'!L5/VLOOKUP($B$2:$B$457,'各區加權風險人口'!$C$2:$T$13,9,0)*5.5/'陽性率'!H$3)</f>
        <v>2.137447325</v>
      </c>
      <c r="L5" s="5">
        <f>if(VLOOKUP($B$2:$B$457,'各區加權風險人口'!$C$2:$T$13,10,0)=0,0,VLOOKUP($B$2:$B$457,'依個案研判日_台北市'!$C$2:$T$13,10,0)*'各里加權風險人口'!M5/VLOOKUP($B$2:$B$457,'各區加權風險人口'!$C$2:$T$13,10,0)*5.5/'陽性率'!I$3)</f>
        <v>16.79422898</v>
      </c>
      <c r="M5" s="5">
        <f>if(VLOOKUP($B$2:$B$457,'各區加權風險人口'!$C$2:$T$13,11,0)=0,0,VLOOKUP($B$2:$B$457,'依個案研判日_台北市'!$C$2:$T$13,11,0)*'各里加權風險人口'!N5/VLOOKUP($B$2:$B$457,'各區加權風險人口'!$C$2:$T$13,11,0)*5.5/'陽性率'!J$3)</f>
        <v>4.149162454</v>
      </c>
      <c r="N5" s="5">
        <f>if(VLOOKUP($B$2:$B$457,'各區加權風險人口'!$C$2:$T$13,12,0)=0,0,VLOOKUP($B$2:$B$457,'依個案研判日_台北市'!$C$2:$T$13,12,0)*'各里加權風險人口'!O5/VLOOKUP($B$2:$B$457,'各區加權風險人口'!$C$2:$T$13,12,0)*5.5/'陽性率'!K$3)</f>
        <v>23.70949974</v>
      </c>
      <c r="O5" s="5">
        <f>if(VLOOKUP($B$2:$B$457,'各區加權風險人口'!$C$2:$T$13,13,0)=0,0,VLOOKUP($B$2:$B$457,'依個案研判日_台北市'!$C$2:$T$13,13,0)*'各里加權風險人口'!P5/VLOOKUP($B$2:$B$457,'各區加權風險人口'!$C$2:$T$13,13,0)*5.5/'陽性率'!L$3)</f>
        <v>6.028697583</v>
      </c>
      <c r="P5" s="5">
        <f>if(VLOOKUP($B$2:$B$457,'各區加權風險人口'!$C$2:$T$13,14,0)=0,0,VLOOKUP($B$2:$B$457,'依個案研判日_台北市'!$C$2:$T$13,14,0)*'各里加權風險人口'!Q5/VLOOKUP($B$2:$B$457,'各區加權風險人口'!$C$2:$T$13,14,0)*5.5/'陽性率'!M$3)</f>
        <v>12.70914626</v>
      </c>
      <c r="Q5" s="5">
        <f>if(VLOOKUP($B$2:$B$457,'各區加權風險人口'!$C$2:$T$13,15,0)=0,0,VLOOKUP($B$2:$B$457,'依個案研判日_台北市'!$C$2:$T$13,15,0)*'各里加權風險人口'!R5/VLOOKUP($B$2:$B$457,'各區加權風險人口'!$C$2:$T$13,15,0)*5.5/'陽性率'!N$3)</f>
        <v>12.16133823</v>
      </c>
      <c r="R5" s="5">
        <f>if(VLOOKUP($B$2:$B$457,'各區加權風險人口'!$C$2:$T$13,16,0)=0,0,VLOOKUP($B$2:$B$457,'依個案研判日_台北市'!$C$2:$T$13,16,0)*'各里加權風險人口'!S5/VLOOKUP($B$2:$B$457,'各區加權風險人口'!$C$2:$T$13,16,0)*5.5/'陽性率'!O$3)</f>
        <v>18.44072202</v>
      </c>
      <c r="S5" s="5">
        <f>if(VLOOKUP($B$2:$B$457,'各區加權風險人口'!$C$2:$T$13,17,0)=0,0,VLOOKUP($B$2:$B$457,'依個案研判日_台北市'!$C$2:$T$13,17,0)*'各里加權風險人口'!T5/VLOOKUP($B$2:$B$457,'各區加權風險人口'!$C$2:$T$13,17,0)*5.5/'陽性率'!P$3)</f>
        <v>32.06170987</v>
      </c>
      <c r="T5" s="5">
        <f>if(VLOOKUP($B$2:$B$457,'各區加權風險人口'!$C$2:$T$13,18,0)=0,0,VLOOKUP($B$2:$B$457,'依個案研判日_台北市'!$C$2:$T$13,18,0)*'各里加權風險人口'!U5/VLOOKUP($B$2:$B$457,'各區加權風險人口'!$C$2:$T$13,18,0)*5.5/'陽性率'!Q$3)</f>
        <v>9.043046375</v>
      </c>
    </row>
    <row r="6">
      <c r="A6" s="3">
        <v>6.3000010006E10</v>
      </c>
      <c r="B6" s="4" t="s">
        <v>3</v>
      </c>
      <c r="C6" s="4" t="s">
        <v>8</v>
      </c>
      <c r="D6" s="5">
        <f>if(VLOOKUP($B$2:$B$457,'各區加權風險人口'!$C$2:$T$13,2,0)=0,0,VLOOKUP($B$2:$B$457,'依個案研判日_台北市'!$C$2:$T$13,2,0)*'各里加權風險人口'!E6/VLOOKUP($B$2:$B$457,'各區加權風險人口'!$C$2:$T$13,2,0)*5.5/'陽性率'!A$3)</f>
        <v>0</v>
      </c>
      <c r="E6" s="5">
        <f>if(VLOOKUP($B$2:$B$457,'各區加權風險人口'!$C$2:$T$13,3,0)=0,0,VLOOKUP($B$2:$B$457,'依個案研判日_台北市'!$C$2:$T$13,3,0)*'各里加權風險人口'!F6/VLOOKUP($B$2:$B$457,'各區加權風險人口'!$C$2:$T$13,3,0)*5.5/'陽性率'!B$3)</f>
        <v>0</v>
      </c>
      <c r="F6" s="5">
        <f>if(VLOOKUP($B$2:$B$457,'各區加權風險人口'!$C$2:$T$13,4,0)=0,0,VLOOKUP($B$2:$B$457,'依個案研判日_台北市'!$C$2:$T$13,4,0)*'各里加權風險人口'!G6/VLOOKUP($B$2:$B$457,'各區加權風險人口'!$C$2:$T$13,4,0)*5.5/'陽性率'!C$3)</f>
        <v>1.484565074</v>
      </c>
      <c r="G6" s="5">
        <f>if(VLOOKUP($B$2:$B$457,'各區加權風險人口'!$C$2:$T$13,5,0)=0,0,VLOOKUP($B$2:$B$457,'依個案研判日_台北市'!$C$2:$T$13,5,0)*'各里加權風險人口'!H6/VLOOKUP($B$2:$B$457,'各區加權風險人口'!$C$2:$T$13,5,0)*5.5/'陽性率'!D$3)</f>
        <v>8.640168728</v>
      </c>
      <c r="H6" s="5">
        <f>if(VLOOKUP($B$2:$B$457,'各區加權風險人口'!$C$2:$T$13,6,0)=0,0,VLOOKUP($B$2:$B$457,'依個案研判日_台北市'!$C$2:$T$13,6,0)*'各里加權風險人口'!I6/VLOOKUP($B$2:$B$457,'各區加權風險人口'!$C$2:$T$13,6,0)*5.5/'陽性率'!E$3)</f>
        <v>5.468461221</v>
      </c>
      <c r="I6" s="5">
        <f>if(VLOOKUP($B$2:$B$457,'各區加權風險人口'!$C$2:$T$13,7,0)=0,0,VLOOKUP($B$2:$B$457,'依個案研判日_台北市'!$C$2:$T$13,7,0)*'各里加權風險人口'!J6/VLOOKUP($B$2:$B$457,'各區加權風險人口'!$C$2:$T$13,7,0)*5.5/'陽性率'!F$3)</f>
        <v>11.29433821</v>
      </c>
      <c r="J6" s="5">
        <f>if(VLOOKUP($B$2:$B$457,'各區加權風險人口'!$C$2:$T$13,8,0)=0,0,VLOOKUP($B$2:$B$457,'依個案研判日_台北市'!$C$2:$T$13,8,0)*'各里加權風險人口'!K6/VLOOKUP($B$2:$B$457,'各區加權風險人口'!$C$2:$T$13,8,0)*5.5/'陽性率'!G$3)</f>
        <v>6.260991832</v>
      </c>
      <c r="K6" s="5">
        <f>if(VLOOKUP($B$2:$B$457,'各區加權風險人口'!$C$2:$T$13,9,0)=0,0,VLOOKUP($B$2:$B$457,'依個案研判日_台北市'!$C$2:$T$13,9,0)*'各里加權風險人口'!L6/VLOOKUP($B$2:$B$457,'各區加權風險人口'!$C$2:$T$13,9,0)*5.5/'陽性率'!H$3)</f>
        <v>2.618232948</v>
      </c>
      <c r="L6" s="5">
        <f>if(VLOOKUP($B$2:$B$457,'各區加權風險人口'!$C$2:$T$13,10,0)=0,0,VLOOKUP($B$2:$B$457,'依個案研判日_台北市'!$C$2:$T$13,10,0)*'各里加權風險人口'!M6/VLOOKUP($B$2:$B$457,'各區加權風險人口'!$C$2:$T$13,10,0)*5.5/'陽性率'!I$3)</f>
        <v>20.57183031</v>
      </c>
      <c r="M6" s="5">
        <f>if(VLOOKUP($B$2:$B$457,'各區加權風險人口'!$C$2:$T$13,11,0)=0,0,VLOOKUP($B$2:$B$457,'依個案研判日_台北市'!$C$2:$T$13,11,0)*'各里加權風險人口'!N6/VLOOKUP($B$2:$B$457,'各區加權風險人口'!$C$2:$T$13,11,0)*5.5/'陽性率'!J$3)</f>
        <v>5.082452193</v>
      </c>
      <c r="N6" s="5">
        <f>if(VLOOKUP($B$2:$B$457,'各區加權風險人口'!$C$2:$T$13,12,0)=0,0,VLOOKUP($B$2:$B$457,'依個案研判日_台北市'!$C$2:$T$13,12,0)*'各里加權風險人口'!O6/VLOOKUP($B$2:$B$457,'各區加權風險人口'!$C$2:$T$13,12,0)*5.5/'陽性率'!K$3)</f>
        <v>29.04258396</v>
      </c>
      <c r="O6" s="5">
        <f>if(VLOOKUP($B$2:$B$457,'各區加權風險人口'!$C$2:$T$13,13,0)=0,0,VLOOKUP($B$2:$B$457,'依個案研判日_台北市'!$C$2:$T$13,13,0)*'各里加權風險人口'!P6/VLOOKUP($B$2:$B$457,'各區加權風險人口'!$C$2:$T$13,13,0)*5.5/'陽性率'!L$3)</f>
        <v>7.384759597</v>
      </c>
      <c r="P6" s="5">
        <f>if(VLOOKUP($B$2:$B$457,'各區加權風險人口'!$C$2:$T$13,14,0)=0,0,VLOOKUP($B$2:$B$457,'依個案研判日_台北市'!$C$2:$T$13,14,0)*'各里加權風險人口'!Q6/VLOOKUP($B$2:$B$457,'各區加權風險人口'!$C$2:$T$13,14,0)*5.5/'陽性率'!M$3)</f>
        <v>15.56787158</v>
      </c>
      <c r="Q6" s="5">
        <f>if(VLOOKUP($B$2:$B$457,'各區加權風險人口'!$C$2:$T$13,15,0)=0,0,VLOOKUP($B$2:$B$457,'依個案研判日_台北市'!$C$2:$T$13,15,0)*'各里加權風險人口'!R6/VLOOKUP($B$2:$B$457,'各區加權風險人口'!$C$2:$T$13,15,0)*5.5/'陽性率'!N$3)</f>
        <v>14.89684264</v>
      </c>
      <c r="R6" s="5">
        <f>if(VLOOKUP($B$2:$B$457,'各區加權風險人口'!$C$2:$T$13,16,0)=0,0,VLOOKUP($B$2:$B$457,'依個案研判日_台北市'!$C$2:$T$13,16,0)*'各里加權風險人口'!S6/VLOOKUP($B$2:$B$457,'各區加權風險人口'!$C$2:$T$13,16,0)*5.5/'陽性率'!O$3)</f>
        <v>22.58867641</v>
      </c>
      <c r="S6" s="5">
        <f>if(VLOOKUP($B$2:$B$457,'各區加權風險人口'!$C$2:$T$13,17,0)=0,0,VLOOKUP($B$2:$B$457,'依個案研判日_台北市'!$C$2:$T$13,17,0)*'各里加權風險人口'!T6/VLOOKUP($B$2:$B$457,'各區加權風險人口'!$C$2:$T$13,17,0)*5.5/'陽性率'!P$3)</f>
        <v>39.27349422</v>
      </c>
      <c r="T6" s="5">
        <f>if(VLOOKUP($B$2:$B$457,'各區加權風險人口'!$C$2:$T$13,18,0)=0,0,VLOOKUP($B$2:$B$457,'依個案研判日_台北市'!$C$2:$T$13,18,0)*'各里加權風險人口'!U6/VLOOKUP($B$2:$B$457,'各區加權風險人口'!$C$2:$T$13,18,0)*5.5/'陽性率'!Q$3)</f>
        <v>11.0771394</v>
      </c>
    </row>
    <row r="7">
      <c r="A7" s="3">
        <v>6.3000010007E10</v>
      </c>
      <c r="B7" s="4" t="s">
        <v>3</v>
      </c>
      <c r="C7" s="4" t="s">
        <v>9</v>
      </c>
      <c r="D7" s="5">
        <f>if(VLOOKUP($B$2:$B$457,'各區加權風險人口'!$C$2:$T$13,2,0)=0,0,VLOOKUP($B$2:$B$457,'依個案研判日_台北市'!$C$2:$T$13,2,0)*'各里加權風險人口'!E7/VLOOKUP($B$2:$B$457,'各區加權風險人口'!$C$2:$T$13,2,0)*5.5/'陽性率'!A$3)</f>
        <v>0</v>
      </c>
      <c r="E7" s="5">
        <f>if(VLOOKUP($B$2:$B$457,'各區加權風險人口'!$C$2:$T$13,3,0)=0,0,VLOOKUP($B$2:$B$457,'依個案研判日_台北市'!$C$2:$T$13,3,0)*'各里加權風險人口'!F7/VLOOKUP($B$2:$B$457,'各區加權風險人口'!$C$2:$T$13,3,0)*5.5/'陽性率'!B$3)</f>
        <v>0</v>
      </c>
      <c r="F7" s="5">
        <f>if(VLOOKUP($B$2:$B$457,'各區加權風險人口'!$C$2:$T$13,4,0)=0,0,VLOOKUP($B$2:$B$457,'依個案研判日_台北市'!$C$2:$T$13,4,0)*'各里加權風險人口'!G7/VLOOKUP($B$2:$B$457,'各區加權風險人口'!$C$2:$T$13,4,0)*5.5/'陽性率'!C$3)</f>
        <v>1.327814873</v>
      </c>
      <c r="G7" s="5">
        <f>if(VLOOKUP($B$2:$B$457,'各區加權風險人口'!$C$2:$T$13,5,0)=0,0,VLOOKUP($B$2:$B$457,'依個案研判日_台北市'!$C$2:$T$13,5,0)*'各里加權風險人口'!H7/VLOOKUP($B$2:$B$457,'各區加權風險人口'!$C$2:$T$13,5,0)*5.5/'陽性率'!D$3)</f>
        <v>7.727882559</v>
      </c>
      <c r="H7" s="5">
        <f>if(VLOOKUP($B$2:$B$457,'各區加權風險人口'!$C$2:$T$13,6,0)=0,0,VLOOKUP($B$2:$B$457,'依個案研判日_台北市'!$C$2:$T$13,6,0)*'各里加權風險人口'!I7/VLOOKUP($B$2:$B$457,'各區加權風險人口'!$C$2:$T$13,6,0)*5.5/'陽性率'!E$3)</f>
        <v>4.891064911</v>
      </c>
      <c r="I7" s="5">
        <f>if(VLOOKUP($B$2:$B$457,'各區加權風險人口'!$C$2:$T$13,7,0)=0,0,VLOOKUP($B$2:$B$457,'依個案研判日_台北市'!$C$2:$T$13,7,0)*'各里加權風險人口'!J7/VLOOKUP($B$2:$B$457,'各區加權風險人口'!$C$2:$T$13,7,0)*5.5/'陽性率'!F$3)</f>
        <v>10.10180727</v>
      </c>
      <c r="J7" s="5">
        <f>if(VLOOKUP($B$2:$B$457,'各區加權風險人口'!$C$2:$T$13,8,0)=0,0,VLOOKUP($B$2:$B$457,'依個案研判日_台北市'!$C$2:$T$13,8,0)*'各里加權風險人口'!K7/VLOOKUP($B$2:$B$457,'各區加權風險人口'!$C$2:$T$13,8,0)*5.5/'陽性率'!G$3)</f>
        <v>5.599914898</v>
      </c>
      <c r="K7" s="5">
        <f>if(VLOOKUP($B$2:$B$457,'各區加權風險人口'!$C$2:$T$13,9,0)=0,0,VLOOKUP($B$2:$B$457,'依個案研判日_台北市'!$C$2:$T$13,9,0)*'各里加權風險人口'!L7/VLOOKUP($B$2:$B$457,'各區加權風險人口'!$C$2:$T$13,9,0)*5.5/'陽性率'!H$3)</f>
        <v>2.341782594</v>
      </c>
      <c r="L7" s="5">
        <f>if(VLOOKUP($B$2:$B$457,'各區加權風險人口'!$C$2:$T$13,10,0)=0,0,VLOOKUP($B$2:$B$457,'依個案研判日_台北市'!$C$2:$T$13,10,0)*'各里加權風險人口'!M7/VLOOKUP($B$2:$B$457,'各區加權風險人口'!$C$2:$T$13,10,0)*5.5/'陽性率'!I$3)</f>
        <v>18.39972038</v>
      </c>
      <c r="M7" s="5">
        <f>if(VLOOKUP($B$2:$B$457,'各區加權風險人口'!$C$2:$T$13,11,0)=0,0,VLOOKUP($B$2:$B$457,'依個案研判日_台北市'!$C$2:$T$13,11,0)*'各里加權風險人口'!N7/VLOOKUP($B$2:$B$457,'各區加權風險人口'!$C$2:$T$13,11,0)*5.5/'陽性率'!J$3)</f>
        <v>4.54581327</v>
      </c>
      <c r="N7" s="5">
        <f>if(VLOOKUP($B$2:$B$457,'各區加權風險人口'!$C$2:$T$13,12,0)=0,0,VLOOKUP($B$2:$B$457,'依個案研判日_台北市'!$C$2:$T$13,12,0)*'各里加權風險人口'!O7/VLOOKUP($B$2:$B$457,'各區加權風險人口'!$C$2:$T$13,12,0)*5.5/'陽性率'!K$3)</f>
        <v>25.97607583</v>
      </c>
      <c r="O7" s="5">
        <f>if(VLOOKUP($B$2:$B$457,'各區加權風險人口'!$C$2:$T$13,13,0)=0,0,VLOOKUP($B$2:$B$457,'依個案研判日_台北市'!$C$2:$T$13,13,0)*'各里加權風險人口'!P7/VLOOKUP($B$2:$B$457,'各區加權風險人口'!$C$2:$T$13,13,0)*5.5/'陽性率'!L$3)</f>
        <v>6.605027828</v>
      </c>
      <c r="P7" s="5">
        <f>if(VLOOKUP($B$2:$B$457,'各區加權風險人口'!$C$2:$T$13,14,0)=0,0,VLOOKUP($B$2:$B$457,'依個案研判日_台北市'!$C$2:$T$13,14,0)*'各里加權風險人口'!Q7/VLOOKUP($B$2:$B$457,'各區加權風險人口'!$C$2:$T$13,14,0)*5.5/'陽性率'!M$3)</f>
        <v>13.92411272</v>
      </c>
      <c r="Q7" s="5">
        <f>if(VLOOKUP($B$2:$B$457,'各區加權風險人口'!$C$2:$T$13,15,0)=0,0,VLOOKUP($B$2:$B$457,'依個案研判日_台北市'!$C$2:$T$13,15,0)*'各里加權風險人口'!R7/VLOOKUP($B$2:$B$457,'各區加權風險人口'!$C$2:$T$13,15,0)*5.5/'陽性率'!N$3)</f>
        <v>13.32393545</v>
      </c>
      <c r="R7" s="5">
        <f>if(VLOOKUP($B$2:$B$457,'各區加權風險人口'!$C$2:$T$13,16,0)=0,0,VLOOKUP($B$2:$B$457,'依個案研判日_台北市'!$C$2:$T$13,16,0)*'各里加權風險人口'!S7/VLOOKUP($B$2:$B$457,'各區加權風險人口'!$C$2:$T$13,16,0)*5.5/'陽性率'!O$3)</f>
        <v>20.20361453</v>
      </c>
      <c r="S7" s="5">
        <f>if(VLOOKUP($B$2:$B$457,'各區加權風險人口'!$C$2:$T$13,17,0)=0,0,VLOOKUP($B$2:$B$457,'依個案研判日_台北市'!$C$2:$T$13,17,0)*'各里加權風險人口'!T7/VLOOKUP($B$2:$B$457,'各區加權風險人口'!$C$2:$T$13,17,0)*5.5/'陽性率'!P$3)</f>
        <v>35.1267389</v>
      </c>
      <c r="T7" s="5">
        <f>if(VLOOKUP($B$2:$B$457,'各區加權風險人口'!$C$2:$T$13,18,0)=0,0,VLOOKUP($B$2:$B$457,'依個案研判日_台北市'!$C$2:$T$13,18,0)*'各里加權風險人口'!U7/VLOOKUP($B$2:$B$457,'各區加權風險人口'!$C$2:$T$13,18,0)*5.5/'陽性率'!Q$3)</f>
        <v>9.907541742</v>
      </c>
    </row>
    <row r="8">
      <c r="A8" s="3">
        <v>6.3000010008E10</v>
      </c>
      <c r="B8" s="4" t="s">
        <v>3</v>
      </c>
      <c r="C8" s="4" t="s">
        <v>10</v>
      </c>
      <c r="D8" s="5">
        <f>if(VLOOKUP($B$2:$B$457,'各區加權風險人口'!$C$2:$T$13,2,0)=0,0,VLOOKUP($B$2:$B$457,'依個案研判日_台北市'!$C$2:$T$13,2,0)*'各里加權風險人口'!E8/VLOOKUP($B$2:$B$457,'各區加權風險人口'!$C$2:$T$13,2,0)*5.5/'陽性率'!A$3)</f>
        <v>0</v>
      </c>
      <c r="E8" s="5">
        <f>if(VLOOKUP($B$2:$B$457,'各區加權風險人口'!$C$2:$T$13,3,0)=0,0,VLOOKUP($B$2:$B$457,'依個案研判日_台北市'!$C$2:$T$13,3,0)*'各里加權風險人口'!F8/VLOOKUP($B$2:$B$457,'各區加權風險人口'!$C$2:$T$13,3,0)*5.5/'陽性率'!B$3)</f>
        <v>0</v>
      </c>
      <c r="F8" s="5">
        <f>if(VLOOKUP($B$2:$B$457,'各區加權風險人口'!$C$2:$T$13,4,0)=0,0,VLOOKUP($B$2:$B$457,'依個案研判日_台北市'!$C$2:$T$13,4,0)*'各里加權風險人口'!G8/VLOOKUP($B$2:$B$457,'各區加權風險人口'!$C$2:$T$13,4,0)*5.5/'陽性率'!C$3)</f>
        <v>1.28285485</v>
      </c>
      <c r="G8" s="5">
        <f>if(VLOOKUP($B$2:$B$457,'各區加權風險人口'!$C$2:$T$13,5,0)=0,0,VLOOKUP($B$2:$B$457,'依個案研判日_台北市'!$C$2:$T$13,5,0)*'各里加權風險人口'!H8/VLOOKUP($B$2:$B$457,'各區加權風險人口'!$C$2:$T$13,5,0)*5.5/'陽性率'!D$3)</f>
        <v>7.466215228</v>
      </c>
      <c r="H8" s="5">
        <f>if(VLOOKUP($B$2:$B$457,'各區加權風險人口'!$C$2:$T$13,6,0)=0,0,VLOOKUP($B$2:$B$457,'依個案研判日_台北市'!$C$2:$T$13,6,0)*'各里加權風險人口'!I8/VLOOKUP($B$2:$B$457,'各區加權風險人口'!$C$2:$T$13,6,0)*5.5/'陽性率'!E$3)</f>
        <v>4.725452676</v>
      </c>
      <c r="I8" s="5">
        <f>if(VLOOKUP($B$2:$B$457,'各區加權風險人口'!$C$2:$T$13,7,0)=0,0,VLOOKUP($B$2:$B$457,'依個案研判日_台北市'!$C$2:$T$13,7,0)*'各里加權風險人口'!J8/VLOOKUP($B$2:$B$457,'各區加權風險人口'!$C$2:$T$13,7,0)*5.5/'陽性率'!F$3)</f>
        <v>9.759758468</v>
      </c>
      <c r="J8" s="5">
        <f>if(VLOOKUP($B$2:$B$457,'各區加權風險人口'!$C$2:$T$13,8,0)=0,0,VLOOKUP($B$2:$B$457,'依個案研判日_台北市'!$C$2:$T$13,8,0)*'各里加權風險人口'!K8/VLOOKUP($B$2:$B$457,'各區加權風險人口'!$C$2:$T$13,8,0)*5.5/'陽性率'!G$3)</f>
        <v>5.41030089</v>
      </c>
      <c r="K8" s="5">
        <f>if(VLOOKUP($B$2:$B$457,'各區加權風險人口'!$C$2:$T$13,9,0)=0,0,VLOOKUP($B$2:$B$457,'依個案研判日_台北市'!$C$2:$T$13,9,0)*'各里加權風險人口'!L8/VLOOKUP($B$2:$B$457,'各區加權風險人口'!$C$2:$T$13,9,0)*5.5/'陽性率'!H$3)</f>
        <v>2.262489463</v>
      </c>
      <c r="L8" s="5">
        <f>if(VLOOKUP($B$2:$B$457,'各區加權風險人口'!$C$2:$T$13,10,0)=0,0,VLOOKUP($B$2:$B$457,'依個案研判日_台北市'!$C$2:$T$13,10,0)*'各里加權風險人口'!M8/VLOOKUP($B$2:$B$457,'各區加權風險人口'!$C$2:$T$13,10,0)*5.5/'陽性率'!I$3)</f>
        <v>17.77670292</v>
      </c>
      <c r="M8" s="5">
        <f>if(VLOOKUP($B$2:$B$457,'各區加權風險人口'!$C$2:$T$13,11,0)=0,0,VLOOKUP($B$2:$B$457,'依個案研判日_台北市'!$C$2:$T$13,11,0)*'各里加權風險人口'!N8/VLOOKUP($B$2:$B$457,'各區加權風險人口'!$C$2:$T$13,11,0)*5.5/'陽性率'!J$3)</f>
        <v>4.391891311</v>
      </c>
      <c r="N8" s="5">
        <f>if(VLOOKUP($B$2:$B$457,'各區加權風險人口'!$C$2:$T$13,12,0)=0,0,VLOOKUP($B$2:$B$457,'依個案研判日_台北市'!$C$2:$T$13,12,0)*'各里加權風險人口'!O8/VLOOKUP($B$2:$B$457,'各區加權風險人口'!$C$2:$T$13,12,0)*5.5/'陽性率'!K$3)</f>
        <v>25.09652177</v>
      </c>
      <c r="O8" s="5">
        <f>if(VLOOKUP($B$2:$B$457,'各區加權風險人口'!$C$2:$T$13,13,0)=0,0,VLOOKUP($B$2:$B$457,'依個案研判日_台北市'!$C$2:$T$13,13,0)*'各里加權風險人口'!P8/VLOOKUP($B$2:$B$457,'各區加權風險人口'!$C$2:$T$13,13,0)*5.5/'陽性率'!L$3)</f>
        <v>6.381380537</v>
      </c>
      <c r="P8" s="5">
        <f>if(VLOOKUP($B$2:$B$457,'各區加權風險人口'!$C$2:$T$13,14,0)=0,0,VLOOKUP($B$2:$B$457,'依個案研判日_台北市'!$C$2:$T$13,14,0)*'各里加權風險人口'!Q8/VLOOKUP($B$2:$B$457,'各區加權風險人口'!$C$2:$T$13,14,0)*5.5/'陽性率'!M$3)</f>
        <v>13.45264005</v>
      </c>
      <c r="Q8" s="5">
        <f>if(VLOOKUP($B$2:$B$457,'各區加權風險人口'!$C$2:$T$13,15,0)=0,0,VLOOKUP($B$2:$B$457,'依個案研判日_台北市'!$C$2:$T$13,15,0)*'各里加權風險人口'!R8/VLOOKUP($B$2:$B$457,'各區加權風險人口'!$C$2:$T$13,15,0)*5.5/'陽性率'!N$3)</f>
        <v>12.87278488</v>
      </c>
      <c r="R8" s="5">
        <f>if(VLOOKUP($B$2:$B$457,'各區加權風險人口'!$C$2:$T$13,16,0)=0,0,VLOOKUP($B$2:$B$457,'依個案研判日_台北市'!$C$2:$T$13,16,0)*'各里加權風險人口'!S8/VLOOKUP($B$2:$B$457,'各區加權風險人口'!$C$2:$T$13,16,0)*5.5/'陽性率'!O$3)</f>
        <v>19.51951694</v>
      </c>
      <c r="S8" s="5">
        <f>if(VLOOKUP($B$2:$B$457,'各區加權風險人口'!$C$2:$T$13,17,0)=0,0,VLOOKUP($B$2:$B$457,'依個案研判日_台北市'!$C$2:$T$13,17,0)*'各里加權風險人口'!T8/VLOOKUP($B$2:$B$457,'各區加權風險人口'!$C$2:$T$13,17,0)*5.5/'陽性率'!P$3)</f>
        <v>33.93734194</v>
      </c>
      <c r="T8" s="5">
        <f>if(VLOOKUP($B$2:$B$457,'各區加權風險人口'!$C$2:$T$13,18,0)=0,0,VLOOKUP($B$2:$B$457,'依個案研判日_台北市'!$C$2:$T$13,18,0)*'各里加權風險人口'!U8/VLOOKUP($B$2:$B$457,'各區加權風險人口'!$C$2:$T$13,18,0)*5.5/'陽性率'!Q$3)</f>
        <v>9.572070805</v>
      </c>
    </row>
    <row r="9">
      <c r="A9" s="3">
        <v>6.3000010009E10</v>
      </c>
      <c r="B9" s="4" t="s">
        <v>3</v>
      </c>
      <c r="C9" s="4" t="s">
        <v>11</v>
      </c>
      <c r="D9" s="5">
        <f>if(VLOOKUP($B$2:$B$457,'各區加權風險人口'!$C$2:$T$13,2,0)=0,0,VLOOKUP($B$2:$B$457,'依個案研判日_台北市'!$C$2:$T$13,2,0)*'各里加權風險人口'!E9/VLOOKUP($B$2:$B$457,'各區加權風險人口'!$C$2:$T$13,2,0)*5.5/'陽性率'!A$3)</f>
        <v>0</v>
      </c>
      <c r="E9" s="5">
        <f>if(VLOOKUP($B$2:$B$457,'各區加權風險人口'!$C$2:$T$13,3,0)=0,0,VLOOKUP($B$2:$B$457,'依個案研判日_台北市'!$C$2:$T$13,3,0)*'各里加權風險人口'!F9/VLOOKUP($B$2:$B$457,'各區加權風險人口'!$C$2:$T$13,3,0)*5.5/'陽性率'!B$3)</f>
        <v>0</v>
      </c>
      <c r="F9" s="5">
        <f>if(VLOOKUP($B$2:$B$457,'各區加權風險人口'!$C$2:$T$13,4,0)=0,0,VLOOKUP($B$2:$B$457,'依個案研判日_台北市'!$C$2:$T$13,4,0)*'各里加權風險人口'!G9/VLOOKUP($B$2:$B$457,'各區加權風險人口'!$C$2:$T$13,4,0)*5.5/'陽性率'!C$3)</f>
        <v>1.245581726</v>
      </c>
      <c r="G9" s="5">
        <f>if(VLOOKUP($B$2:$B$457,'各區加權風險人口'!$C$2:$T$13,5,0)=0,0,VLOOKUP($B$2:$B$457,'依個案研判日_台北市'!$C$2:$T$13,5,0)*'各里加權風險人口'!H9/VLOOKUP($B$2:$B$457,'各區加權風險人口'!$C$2:$T$13,5,0)*5.5/'陽性率'!D$3)</f>
        <v>7.249285644</v>
      </c>
      <c r="H9" s="5">
        <f>if(VLOOKUP($B$2:$B$457,'各區加權風險人口'!$C$2:$T$13,6,0)=0,0,VLOOKUP($B$2:$B$457,'依個案研判日_台北市'!$C$2:$T$13,6,0)*'各里加權風險人口'!I9/VLOOKUP($B$2:$B$457,'各區加權風險人口'!$C$2:$T$13,6,0)*5.5/'陽性率'!E$3)</f>
        <v>4.588155471</v>
      </c>
      <c r="I9" s="5">
        <f>if(VLOOKUP($B$2:$B$457,'各區加權風險人口'!$C$2:$T$13,7,0)=0,0,VLOOKUP($B$2:$B$457,'依個案研判日_台北市'!$C$2:$T$13,7,0)*'各里加權風險人口'!J9/VLOOKUP($B$2:$B$457,'各區加權風險人口'!$C$2:$T$13,7,0)*5.5/'陽性率'!F$3)</f>
        <v>9.476190385</v>
      </c>
      <c r="J9" s="5">
        <f>if(VLOOKUP($B$2:$B$457,'各區加權風險人口'!$C$2:$T$13,8,0)=0,0,VLOOKUP($B$2:$B$457,'依個案研判日_台北市'!$C$2:$T$13,8,0)*'各里加權風險人口'!K9/VLOOKUP($B$2:$B$457,'各區加權風險人口'!$C$2:$T$13,8,0)*5.5/'陽性率'!G$3)</f>
        <v>5.253105539</v>
      </c>
      <c r="K9" s="5">
        <f>if(VLOOKUP($B$2:$B$457,'各區加權風險人口'!$C$2:$T$13,9,0)=0,0,VLOOKUP($B$2:$B$457,'依個案研判日_台北市'!$C$2:$T$13,9,0)*'各里加權風險人口'!L9/VLOOKUP($B$2:$B$457,'各區加權風險人口'!$C$2:$T$13,9,0)*5.5/'陽性率'!H$3)</f>
        <v>2.196753226</v>
      </c>
      <c r="L9" s="5">
        <f>if(VLOOKUP($B$2:$B$457,'各區加權風險人口'!$C$2:$T$13,10,0)=0,0,VLOOKUP($B$2:$B$457,'依個案研判日_台北市'!$C$2:$T$13,10,0)*'各里加權風險人口'!M9/VLOOKUP($B$2:$B$457,'各區加權風險人口'!$C$2:$T$13,10,0)*5.5/'陽性率'!I$3)</f>
        <v>17.26020391</v>
      </c>
      <c r="M9" s="5">
        <f>if(VLOOKUP($B$2:$B$457,'各區加權風險人口'!$C$2:$T$13,11,0)=0,0,VLOOKUP($B$2:$B$457,'依個案研判日_台北市'!$C$2:$T$13,11,0)*'各里加權風險人口'!N9/VLOOKUP($B$2:$B$457,'各區加權風險人口'!$C$2:$T$13,11,0)*5.5/'陽性率'!J$3)</f>
        <v>4.264285673</v>
      </c>
      <c r="N9" s="5">
        <f>if(VLOOKUP($B$2:$B$457,'各區加權風險人口'!$C$2:$T$13,12,0)=0,0,VLOOKUP($B$2:$B$457,'依個案研判日_台北市'!$C$2:$T$13,12,0)*'各里加權風險人口'!O9/VLOOKUP($B$2:$B$457,'各區加權風險人口'!$C$2:$T$13,12,0)*5.5/'陽性率'!K$3)</f>
        <v>24.3673467</v>
      </c>
      <c r="O9" s="5">
        <f>if(VLOOKUP($B$2:$B$457,'各區加權風險人口'!$C$2:$T$13,13,0)=0,0,VLOOKUP($B$2:$B$457,'依個案研判日_台北市'!$C$2:$T$13,13,0)*'各里加權風險人口'!P9/VLOOKUP($B$2:$B$457,'各區加權風險人口'!$C$2:$T$13,13,0)*5.5/'陽性率'!L$3)</f>
        <v>6.195970636</v>
      </c>
      <c r="P9" s="5">
        <f>if(VLOOKUP($B$2:$B$457,'各區加權風險人口'!$C$2:$T$13,14,0)=0,0,VLOOKUP($B$2:$B$457,'依個案研判日_台北市'!$C$2:$T$13,14,0)*'各里加權風險人口'!Q9/VLOOKUP($B$2:$B$457,'各區加權風險人口'!$C$2:$T$13,14,0)*5.5/'陽性率'!M$3)</f>
        <v>13.06177594</v>
      </c>
      <c r="Q9" s="5">
        <f>if(VLOOKUP($B$2:$B$457,'各區加權風險人口'!$C$2:$T$13,15,0)=0,0,VLOOKUP($B$2:$B$457,'依個案研判日_台北市'!$C$2:$T$13,15,0)*'各里加權風險人口'!R9/VLOOKUP($B$2:$B$457,'各區加權風險人口'!$C$2:$T$13,15,0)*5.5/'陽性率'!N$3)</f>
        <v>12.49876835</v>
      </c>
      <c r="R9" s="5">
        <f>if(VLOOKUP($B$2:$B$457,'各區加權風險人口'!$C$2:$T$13,16,0)=0,0,VLOOKUP($B$2:$B$457,'依個案研判日_台北市'!$C$2:$T$13,16,0)*'各里加權風險人口'!S9/VLOOKUP($B$2:$B$457,'各區加權風險人口'!$C$2:$T$13,16,0)*5.5/'陽性率'!O$3)</f>
        <v>18.95238077</v>
      </c>
      <c r="S9" s="5">
        <f>if(VLOOKUP($B$2:$B$457,'各區加權風險人口'!$C$2:$T$13,17,0)=0,0,VLOOKUP($B$2:$B$457,'依個案研判日_台北市'!$C$2:$T$13,17,0)*'各里加權風險人口'!T9/VLOOKUP($B$2:$B$457,'各區加權風險人口'!$C$2:$T$13,17,0)*5.5/'陽性率'!P$3)</f>
        <v>32.95129838</v>
      </c>
      <c r="T9" s="5">
        <f>if(VLOOKUP($B$2:$B$457,'各區加權風險人口'!$C$2:$T$13,18,0)=0,0,VLOOKUP($B$2:$B$457,'依個案研判日_台北市'!$C$2:$T$13,18,0)*'各里加權風險人口'!U9/VLOOKUP($B$2:$B$457,'各區加權風險人口'!$C$2:$T$13,18,0)*5.5/'陽性率'!Q$3)</f>
        <v>9.293955954</v>
      </c>
    </row>
    <row r="10">
      <c r="A10" s="3">
        <v>6.300001001E10</v>
      </c>
      <c r="B10" s="4" t="s">
        <v>3</v>
      </c>
      <c r="C10" s="4" t="s">
        <v>12</v>
      </c>
      <c r="D10" s="5">
        <f>if(VLOOKUP($B$2:$B$457,'各區加權風險人口'!$C$2:$T$13,2,0)=0,0,VLOOKUP($B$2:$B$457,'依個案研判日_台北市'!$C$2:$T$13,2,0)*'各里加權風險人口'!E10/VLOOKUP($B$2:$B$457,'各區加權風險人口'!$C$2:$T$13,2,0)*5.5/'陽性率'!A$3)</f>
        <v>0</v>
      </c>
      <c r="E10" s="5">
        <f>if(VLOOKUP($B$2:$B$457,'各區加權風險人口'!$C$2:$T$13,3,0)=0,0,VLOOKUP($B$2:$B$457,'依個案研判日_台北市'!$C$2:$T$13,3,0)*'各里加權風險人口'!F10/VLOOKUP($B$2:$B$457,'各區加權風險人口'!$C$2:$T$13,3,0)*5.5/'陽性率'!B$3)</f>
        <v>0</v>
      </c>
      <c r="F10" s="5">
        <f>if(VLOOKUP($B$2:$B$457,'各區加權風險人口'!$C$2:$T$13,4,0)=0,0,VLOOKUP($B$2:$B$457,'依個案研判日_台北市'!$C$2:$T$13,4,0)*'各里加權風險人口'!G10/VLOOKUP($B$2:$B$457,'各區加權風險人口'!$C$2:$T$13,4,0)*5.5/'陽性率'!C$3)</f>
        <v>1.135275719</v>
      </c>
      <c r="G10" s="5">
        <f>if(VLOOKUP($B$2:$B$457,'各區加權風險人口'!$C$2:$T$13,5,0)=0,0,VLOOKUP($B$2:$B$457,'依個案研判日_台北市'!$C$2:$T$13,5,0)*'各里加權風險人口'!H10/VLOOKUP($B$2:$B$457,'各區加權風險人口'!$C$2:$T$13,5,0)*5.5/'陽性率'!D$3)</f>
        <v>6.607304683</v>
      </c>
      <c r="H10" s="5">
        <f>if(VLOOKUP($B$2:$B$457,'各區加權風險人口'!$C$2:$T$13,6,0)=0,0,VLOOKUP($B$2:$B$457,'依個案研判日_台北市'!$C$2:$T$13,6,0)*'各里加權風險人口'!I10/VLOOKUP($B$2:$B$457,'各區加權風險人口'!$C$2:$T$13,6,0)*5.5/'陽性率'!E$3)</f>
        <v>4.181838407</v>
      </c>
      <c r="I10" s="5">
        <f>if(VLOOKUP($B$2:$B$457,'各區加權風險人口'!$C$2:$T$13,7,0)=0,0,VLOOKUP($B$2:$B$457,'依個案研判日_台北市'!$C$2:$T$13,7,0)*'各里加權風險人口'!J10/VLOOKUP($B$2:$B$457,'各區加權風險人口'!$C$2:$T$13,7,0)*5.5/'陽性率'!F$3)</f>
        <v>8.636999586</v>
      </c>
      <c r="J10" s="5">
        <f>if(VLOOKUP($B$2:$B$457,'各區加權風險人口'!$C$2:$T$13,8,0)=0,0,VLOOKUP($B$2:$B$457,'依個案研判日_台北市'!$C$2:$T$13,8,0)*'各里加權風險人口'!K10/VLOOKUP($B$2:$B$457,'各區加權風險人口'!$C$2:$T$13,8,0)*5.5/'陽性率'!G$3)</f>
        <v>4.787901944</v>
      </c>
      <c r="K10" s="5">
        <f>if(VLOOKUP($B$2:$B$457,'各區加權風險人口'!$C$2:$T$13,9,0)=0,0,VLOOKUP($B$2:$B$457,'依個案研判日_台北市'!$C$2:$T$13,9,0)*'各里加權風險人口'!L10/VLOOKUP($B$2:$B$457,'各區加權風險人口'!$C$2:$T$13,9,0)*5.5/'陽性率'!H$3)</f>
        <v>2.00221354</v>
      </c>
      <c r="L10" s="5">
        <f>if(VLOOKUP($B$2:$B$457,'各區加權風險人口'!$C$2:$T$13,10,0)=0,0,VLOOKUP($B$2:$B$457,'依個案研判日_台北市'!$C$2:$T$13,10,0)*'各里加權風險人口'!M10/VLOOKUP($B$2:$B$457,'各區加權風險人口'!$C$2:$T$13,10,0)*5.5/'陽性率'!I$3)</f>
        <v>15.73167782</v>
      </c>
      <c r="M10" s="5">
        <f>if(VLOOKUP($B$2:$B$457,'各區加權風險人口'!$C$2:$T$13,11,0)=0,0,VLOOKUP($B$2:$B$457,'依個案研判日_台北市'!$C$2:$T$13,11,0)*'各里加權風險人口'!N10/VLOOKUP($B$2:$B$457,'各區加權風險人口'!$C$2:$T$13,11,0)*5.5/'陽性率'!J$3)</f>
        <v>3.886649813</v>
      </c>
      <c r="N10" s="5">
        <f>if(VLOOKUP($B$2:$B$457,'各區加權風險人口'!$C$2:$T$13,12,0)=0,0,VLOOKUP($B$2:$B$457,'依個案研判日_台北市'!$C$2:$T$13,12,0)*'各里加權風險人口'!O10/VLOOKUP($B$2:$B$457,'各區加權風險人口'!$C$2:$T$13,12,0)*5.5/'陽性率'!K$3)</f>
        <v>22.20942751</v>
      </c>
      <c r="O10" s="5">
        <f>if(VLOOKUP($B$2:$B$457,'各區加權風險人口'!$C$2:$T$13,13,0)=0,0,VLOOKUP($B$2:$B$457,'依個案研判日_台北市'!$C$2:$T$13,13,0)*'各里加權風險人口'!P10/VLOOKUP($B$2:$B$457,'各區加權風險人口'!$C$2:$T$13,13,0)*5.5/'陽性率'!L$3)</f>
        <v>5.64726896</v>
      </c>
      <c r="P10" s="5">
        <f>if(VLOOKUP($B$2:$B$457,'各區加權風險人口'!$C$2:$T$13,14,0)=0,0,VLOOKUP($B$2:$B$457,'依個案研判日_台北市'!$C$2:$T$13,14,0)*'各里加權風險人口'!Q10/VLOOKUP($B$2:$B$457,'各區加權風險人口'!$C$2:$T$13,14,0)*5.5/'陽性率'!M$3)</f>
        <v>11.90505348</v>
      </c>
      <c r="Q10" s="5">
        <f>if(VLOOKUP($B$2:$B$457,'各區加權風險人口'!$C$2:$T$13,15,0)=0,0,VLOOKUP($B$2:$B$457,'依個案研判日_台北市'!$C$2:$T$13,15,0)*'各里加權風險人口'!R10/VLOOKUP($B$2:$B$457,'各區加權風險人口'!$C$2:$T$13,15,0)*5.5/'陽性率'!N$3)</f>
        <v>11.39190463</v>
      </c>
      <c r="R10" s="5">
        <f>if(VLOOKUP($B$2:$B$457,'各區加權風險人口'!$C$2:$T$13,16,0)=0,0,VLOOKUP($B$2:$B$457,'依個案研判日_台北市'!$C$2:$T$13,16,0)*'各里加權風險人口'!S10/VLOOKUP($B$2:$B$457,'各區加權風險人口'!$C$2:$T$13,16,0)*5.5/'陽性率'!O$3)</f>
        <v>17.27399917</v>
      </c>
      <c r="S10" s="5">
        <f>if(VLOOKUP($B$2:$B$457,'各區加權風險人口'!$C$2:$T$13,17,0)=0,0,VLOOKUP($B$2:$B$457,'依個案研判日_台北市'!$C$2:$T$13,17,0)*'各里加權風險人口'!T10/VLOOKUP($B$2:$B$457,'各區加權風險人口'!$C$2:$T$13,17,0)*5.5/'陽性率'!P$3)</f>
        <v>30.0332031</v>
      </c>
      <c r="T10" s="5">
        <f>if(VLOOKUP($B$2:$B$457,'各區加權風險人口'!$C$2:$T$13,18,0)=0,0,VLOOKUP($B$2:$B$457,'依個案研判日_台北市'!$C$2:$T$13,18,0)*'各里加權風險人口'!U10/VLOOKUP($B$2:$B$457,'各區加權風險人口'!$C$2:$T$13,18,0)*5.5/'陽性率'!Q$3)</f>
        <v>8.47090344</v>
      </c>
    </row>
    <row r="11">
      <c r="A11" s="3">
        <v>6.3000010011E10</v>
      </c>
      <c r="B11" s="4" t="s">
        <v>3</v>
      </c>
      <c r="C11" s="4" t="s">
        <v>13</v>
      </c>
      <c r="D11" s="5">
        <f>if(VLOOKUP($B$2:$B$457,'各區加權風險人口'!$C$2:$T$13,2,0)=0,0,VLOOKUP($B$2:$B$457,'依個案研判日_台北市'!$C$2:$T$13,2,0)*'各里加權風險人口'!E11/VLOOKUP($B$2:$B$457,'各區加權風險人口'!$C$2:$T$13,2,0)*5.5/'陽性率'!A$3)</f>
        <v>0</v>
      </c>
      <c r="E11" s="5">
        <f>if(VLOOKUP($B$2:$B$457,'各區加權風險人口'!$C$2:$T$13,3,0)=0,0,VLOOKUP($B$2:$B$457,'依個案研判日_台北市'!$C$2:$T$13,3,0)*'各里加權風險人口'!F11/VLOOKUP($B$2:$B$457,'各區加權風險人口'!$C$2:$T$13,3,0)*5.5/'陽性率'!B$3)</f>
        <v>0</v>
      </c>
      <c r="F11" s="5">
        <f>if(VLOOKUP($B$2:$B$457,'各區加權風險人口'!$C$2:$T$13,4,0)=0,0,VLOOKUP($B$2:$B$457,'依個案研判日_台北市'!$C$2:$T$13,4,0)*'各里加權風險人口'!G11/VLOOKUP($B$2:$B$457,'各區加權風險人口'!$C$2:$T$13,4,0)*5.5/'陽性率'!C$3)</f>
        <v>2.027647447</v>
      </c>
      <c r="G11" s="5">
        <f>if(VLOOKUP($B$2:$B$457,'各區加權風險人口'!$C$2:$T$13,5,0)=0,0,VLOOKUP($B$2:$B$457,'依個案研判日_台北市'!$C$2:$T$13,5,0)*'各里加權風險人口'!H11/VLOOKUP($B$2:$B$457,'各區加權風險人口'!$C$2:$T$13,5,0)*5.5/'陽性率'!D$3)</f>
        <v>11.80090814</v>
      </c>
      <c r="H11" s="5">
        <f>if(VLOOKUP($B$2:$B$457,'各區加權風險人口'!$C$2:$T$13,6,0)=0,0,VLOOKUP($B$2:$B$457,'依個案研判日_台北市'!$C$2:$T$13,6,0)*'各里加權風險人口'!I11/VLOOKUP($B$2:$B$457,'各區加權風險人口'!$C$2:$T$13,6,0)*5.5/'陽性率'!E$3)</f>
        <v>7.468929202</v>
      </c>
      <c r="I11" s="5">
        <f>if(VLOOKUP($B$2:$B$457,'各區加權風險人口'!$C$2:$T$13,7,0)=0,0,VLOOKUP($B$2:$B$457,'依個案研判日_台北市'!$C$2:$T$13,7,0)*'各里加權風險人口'!J11/VLOOKUP($B$2:$B$457,'各區加權風險人口'!$C$2:$T$13,7,0)*5.5/'陽性率'!F$3)</f>
        <v>15.42602371</v>
      </c>
      <c r="J11" s="5">
        <f>if(VLOOKUP($B$2:$B$457,'各區加權風險人口'!$C$2:$T$13,8,0)=0,0,VLOOKUP($B$2:$B$457,'依個案研判日_台北市'!$C$2:$T$13,8,0)*'各里加權風險人口'!K11/VLOOKUP($B$2:$B$457,'各區加權風險人口'!$C$2:$T$13,8,0)*5.5/'陽性率'!G$3)</f>
        <v>8.55138271</v>
      </c>
      <c r="K11" s="5">
        <f>if(VLOOKUP($B$2:$B$457,'各區加權風險人口'!$C$2:$T$13,9,0)=0,0,VLOOKUP($B$2:$B$457,'依個案研判日_台北市'!$C$2:$T$13,9,0)*'各里加權風險人口'!L11/VLOOKUP($B$2:$B$457,'各區加權風險人口'!$C$2:$T$13,9,0)*5.5/'陽性率'!H$3)</f>
        <v>3.57603277</v>
      </c>
      <c r="L11" s="5">
        <f>if(VLOOKUP($B$2:$B$457,'各區加權風險人口'!$C$2:$T$13,10,0)=0,0,VLOOKUP($B$2:$B$457,'依個案研判日_台北市'!$C$2:$T$13,10,0)*'各里加權風險人口'!M11/VLOOKUP($B$2:$B$457,'各區加權風險人口'!$C$2:$T$13,10,0)*5.5/'陽性率'!I$3)</f>
        <v>28.09740033</v>
      </c>
      <c r="M11" s="5">
        <f>if(VLOOKUP($B$2:$B$457,'各區加權風險人口'!$C$2:$T$13,11,0)=0,0,VLOOKUP($B$2:$B$457,'依個案研判日_台北市'!$C$2:$T$13,11,0)*'各里加權風險人口'!N11/VLOOKUP($B$2:$B$457,'各區加權風險人口'!$C$2:$T$13,11,0)*5.5/'陽性率'!J$3)</f>
        <v>6.94171067</v>
      </c>
      <c r="N11" s="5">
        <f>if(VLOOKUP($B$2:$B$457,'各區加權風險人口'!$C$2:$T$13,12,0)=0,0,VLOOKUP($B$2:$B$457,'依個案研判日_台北市'!$C$2:$T$13,12,0)*'各里加權風險人口'!O11/VLOOKUP($B$2:$B$457,'各區加權風險人口'!$C$2:$T$13,12,0)*5.5/'陽性率'!K$3)</f>
        <v>39.66691812</v>
      </c>
      <c r="O11" s="5">
        <f>if(VLOOKUP($B$2:$B$457,'各區加權風險人口'!$C$2:$T$13,13,0)=0,0,VLOOKUP($B$2:$B$457,'依個案研判日_台北市'!$C$2:$T$13,13,0)*'各里加權風險人口'!P11/VLOOKUP($B$2:$B$457,'各區加權風險人口'!$C$2:$T$13,13,0)*5.5/'陽性率'!L$3)</f>
        <v>10.08624627</v>
      </c>
      <c r="P11" s="5">
        <f>if(VLOOKUP($B$2:$B$457,'各區加權風險人口'!$C$2:$T$13,14,0)=0,0,VLOOKUP($B$2:$B$457,'依個案研判日_台北市'!$C$2:$T$13,14,0)*'各里加權風險人口'!Q11/VLOOKUP($B$2:$B$457,'各區加權風險人口'!$C$2:$T$13,14,0)*5.5/'陽性率'!M$3)</f>
        <v>21.26289755</v>
      </c>
      <c r="Q11" s="5">
        <f>if(VLOOKUP($B$2:$B$457,'各區加權風險人口'!$C$2:$T$13,15,0)=0,0,VLOOKUP($B$2:$B$457,'依個案研判日_台北市'!$C$2:$T$13,15,0)*'各里加權風險人口'!R11/VLOOKUP($B$2:$B$457,'各區加權風險人口'!$C$2:$T$13,15,0)*5.5/'陽性率'!N$3)</f>
        <v>20.34639334</v>
      </c>
      <c r="R11" s="5">
        <f>if(VLOOKUP($B$2:$B$457,'各區加權風險人口'!$C$2:$T$13,16,0)=0,0,VLOOKUP($B$2:$B$457,'依個案研判日_台北市'!$C$2:$T$13,16,0)*'各里加權風險人口'!S11/VLOOKUP($B$2:$B$457,'各區加權風險人口'!$C$2:$T$13,16,0)*5.5/'陽性率'!O$3)</f>
        <v>30.85204742</v>
      </c>
      <c r="S11" s="5">
        <f>if(VLOOKUP($B$2:$B$457,'各區加權風險人口'!$C$2:$T$13,17,0)=0,0,VLOOKUP($B$2:$B$457,'依個案研判日_台北市'!$C$2:$T$13,17,0)*'各里加權風險人口'!T11/VLOOKUP($B$2:$B$457,'各區加權風險人口'!$C$2:$T$13,17,0)*5.5/'陽性率'!P$3)</f>
        <v>53.64049154</v>
      </c>
      <c r="T11" s="5">
        <f>if(VLOOKUP($B$2:$B$457,'各區加權風險人口'!$C$2:$T$13,18,0)=0,0,VLOOKUP($B$2:$B$457,'依個案研判日_台北市'!$C$2:$T$13,18,0)*'各里加權風險人口'!U11/VLOOKUP($B$2:$B$457,'各區加權風險人口'!$C$2:$T$13,18,0)*5.5/'陽性率'!Q$3)</f>
        <v>15.12936941</v>
      </c>
    </row>
    <row r="12">
      <c r="A12" s="3">
        <v>6.3000010012E10</v>
      </c>
      <c r="B12" s="4" t="s">
        <v>3</v>
      </c>
      <c r="C12" s="4" t="s">
        <v>14</v>
      </c>
      <c r="D12" s="5">
        <f>if(VLOOKUP($B$2:$B$457,'各區加權風險人口'!$C$2:$T$13,2,0)=0,0,VLOOKUP($B$2:$B$457,'依個案研判日_台北市'!$C$2:$T$13,2,0)*'各里加權風險人口'!E12/VLOOKUP($B$2:$B$457,'各區加權風險人口'!$C$2:$T$13,2,0)*5.5/'陽性率'!A$3)</f>
        <v>0</v>
      </c>
      <c r="E12" s="5">
        <f>if(VLOOKUP($B$2:$B$457,'各區加權風險人口'!$C$2:$T$13,3,0)=0,0,VLOOKUP($B$2:$B$457,'依個案研判日_台北市'!$C$2:$T$13,3,0)*'各里加權風險人口'!F12/VLOOKUP($B$2:$B$457,'各區加權風險人口'!$C$2:$T$13,3,0)*5.5/'陽性率'!B$3)</f>
        <v>0</v>
      </c>
      <c r="F12" s="5">
        <f>if(VLOOKUP($B$2:$B$457,'各區加權風險人口'!$C$2:$T$13,4,0)=0,0,VLOOKUP($B$2:$B$457,'依個案研判日_台北市'!$C$2:$T$13,4,0)*'各里加權風險人口'!G12/VLOOKUP($B$2:$B$457,'各區加權風險人口'!$C$2:$T$13,4,0)*5.5/'陽性率'!C$3)</f>
        <v>3.321557305</v>
      </c>
      <c r="G12" s="5">
        <f>if(VLOOKUP($B$2:$B$457,'各區加權風險人口'!$C$2:$T$13,5,0)=0,0,VLOOKUP($B$2:$B$457,'依個案研判日_台北市'!$C$2:$T$13,5,0)*'各里加權風險人口'!H12/VLOOKUP($B$2:$B$457,'各區加權風險人口'!$C$2:$T$13,5,0)*5.5/'陽性率'!D$3)</f>
        <v>19.33146352</v>
      </c>
      <c r="H12" s="5">
        <f>if(VLOOKUP($B$2:$B$457,'各區加權風險人口'!$C$2:$T$13,6,0)=0,0,VLOOKUP($B$2:$B$457,'依個案研判日_台北市'!$C$2:$T$13,6,0)*'各里加權風險人口'!I12/VLOOKUP($B$2:$B$457,'各區加權風險人口'!$C$2:$T$13,6,0)*5.5/'陽性率'!E$3)</f>
        <v>12.23510349</v>
      </c>
      <c r="I12" s="5">
        <f>if(VLOOKUP($B$2:$B$457,'各區加權風險人口'!$C$2:$T$13,7,0)=0,0,VLOOKUP($B$2:$B$457,'依個案研判日_台北市'!$C$2:$T$13,7,0)*'各里加權風險人口'!J12/VLOOKUP($B$2:$B$457,'各區加權風險人口'!$C$2:$T$13,7,0)*5.5/'陽性率'!F$3)</f>
        <v>25.26988695</v>
      </c>
      <c r="J12" s="5">
        <f>if(VLOOKUP($B$2:$B$457,'各區加權風險人口'!$C$2:$T$13,8,0)=0,0,VLOOKUP($B$2:$B$457,'依個案研判日_台北市'!$C$2:$T$13,8,0)*'各里加權風險人口'!K12/VLOOKUP($B$2:$B$457,'各區加權風險人口'!$C$2:$T$13,8,0)*5.5/'陽性率'!G$3)</f>
        <v>14.0083069</v>
      </c>
      <c r="K12" s="5">
        <f>if(VLOOKUP($B$2:$B$457,'各區加權風險人口'!$C$2:$T$13,9,0)=0,0,VLOOKUP($B$2:$B$457,'依個案研判日_台北市'!$C$2:$T$13,9,0)*'各里加權風險人口'!L12/VLOOKUP($B$2:$B$457,'各區加權風險人口'!$C$2:$T$13,9,0)*5.5/'陽性率'!H$3)</f>
        <v>5.858019248</v>
      </c>
      <c r="L12" s="5">
        <f>if(VLOOKUP($B$2:$B$457,'各區加權風險人口'!$C$2:$T$13,10,0)=0,0,VLOOKUP($B$2:$B$457,'依個案研判日_台北市'!$C$2:$T$13,10,0)*'各里加權風險人口'!M12/VLOOKUP($B$2:$B$457,'各區加權風險人口'!$C$2:$T$13,10,0)*5.5/'陽性率'!I$3)</f>
        <v>46.02729409</v>
      </c>
      <c r="M12" s="5">
        <f>if(VLOOKUP($B$2:$B$457,'各區加權風險人口'!$C$2:$T$13,11,0)=0,0,VLOOKUP($B$2:$B$457,'依個案研判日_台北市'!$C$2:$T$13,11,0)*'各里加權風險人口'!N12/VLOOKUP($B$2:$B$457,'各區加權風險人口'!$C$2:$T$13,11,0)*5.5/'陽性率'!J$3)</f>
        <v>11.37144913</v>
      </c>
      <c r="N12" s="5">
        <f>if(VLOOKUP($B$2:$B$457,'各區加權風險人口'!$C$2:$T$13,12,0)=0,0,VLOOKUP($B$2:$B$457,'依個案研判日_台北市'!$C$2:$T$13,12,0)*'各里加權風險人口'!O12/VLOOKUP($B$2:$B$457,'各區加權風險人口'!$C$2:$T$13,12,0)*5.5/'陽性率'!K$3)</f>
        <v>64.9797093</v>
      </c>
      <c r="O12" s="5">
        <f>if(VLOOKUP($B$2:$B$457,'各區加權風險人口'!$C$2:$T$13,13,0)=0,0,VLOOKUP($B$2:$B$457,'依個案研判日_台北市'!$C$2:$T$13,13,0)*'各里加權風險人口'!P12/VLOOKUP($B$2:$B$457,'各區加權風險人口'!$C$2:$T$13,13,0)*5.5/'陽性率'!L$3)</f>
        <v>16.52261839</v>
      </c>
      <c r="P12" s="5">
        <f>if(VLOOKUP($B$2:$B$457,'各區加權風險人口'!$C$2:$T$13,14,0)=0,0,VLOOKUP($B$2:$B$457,'依個案研判日_台北市'!$C$2:$T$13,14,0)*'各里加權風險人口'!Q12/VLOOKUP($B$2:$B$457,'各區加權風險人口'!$C$2:$T$13,14,0)*5.5/'陽性率'!M$3)</f>
        <v>34.8314658</v>
      </c>
      <c r="Q12" s="5">
        <f>if(VLOOKUP($B$2:$B$457,'各區加權風險人口'!$C$2:$T$13,15,0)=0,0,VLOOKUP($B$2:$B$457,'依個案研判日_台北市'!$C$2:$T$13,15,0)*'各里加權風險人口'!R12/VLOOKUP($B$2:$B$457,'各區加權風險人口'!$C$2:$T$13,15,0)*5.5/'陽性率'!N$3)</f>
        <v>33.33010951</v>
      </c>
      <c r="R12" s="5">
        <f>if(VLOOKUP($B$2:$B$457,'各區加權風險人口'!$C$2:$T$13,16,0)=0,0,VLOOKUP($B$2:$B$457,'依個案研判日_台北市'!$C$2:$T$13,16,0)*'各里加權風險人口'!S12/VLOOKUP($B$2:$B$457,'各區加權風險人口'!$C$2:$T$13,16,0)*5.5/'陽性率'!O$3)</f>
        <v>50.5397739</v>
      </c>
      <c r="S12" s="5">
        <f>if(VLOOKUP($B$2:$B$457,'各區加權風險人口'!$C$2:$T$13,17,0)=0,0,VLOOKUP($B$2:$B$457,'依個案研判日_台北市'!$C$2:$T$13,17,0)*'各里加權風險人口'!T12/VLOOKUP($B$2:$B$457,'各區加權風險人口'!$C$2:$T$13,17,0)*5.5/'陽性率'!P$3)</f>
        <v>87.87028871</v>
      </c>
      <c r="T12" s="5">
        <f>if(VLOOKUP($B$2:$B$457,'各區加權風險人口'!$C$2:$T$13,18,0)=0,0,VLOOKUP($B$2:$B$457,'依個案研判日_台北市'!$C$2:$T$13,18,0)*'各里加權風險人口'!U12/VLOOKUP($B$2:$B$457,'各區加權風險人口'!$C$2:$T$13,18,0)*5.5/'陽性率'!Q$3)</f>
        <v>24.78392759</v>
      </c>
    </row>
    <row r="13">
      <c r="A13" s="3">
        <v>6.3000010013E10</v>
      </c>
      <c r="B13" s="4" t="s">
        <v>3</v>
      </c>
      <c r="C13" s="4" t="s">
        <v>15</v>
      </c>
      <c r="D13" s="5">
        <f>if(VLOOKUP($B$2:$B$457,'各區加權風險人口'!$C$2:$T$13,2,0)=0,0,VLOOKUP($B$2:$B$457,'依個案研判日_台北市'!$C$2:$T$13,2,0)*'各里加權風險人口'!E13/VLOOKUP($B$2:$B$457,'各區加權風險人口'!$C$2:$T$13,2,0)*5.5/'陽性率'!A$3)</f>
        <v>0</v>
      </c>
      <c r="E13" s="5">
        <f>if(VLOOKUP($B$2:$B$457,'各區加權風險人口'!$C$2:$T$13,3,0)=0,0,VLOOKUP($B$2:$B$457,'依個案研判日_台北市'!$C$2:$T$13,3,0)*'各里加權風險人口'!F13/VLOOKUP($B$2:$B$457,'各區加權風險人口'!$C$2:$T$13,3,0)*5.5/'陽性率'!B$3)</f>
        <v>0</v>
      </c>
      <c r="F13" s="5">
        <f>if(VLOOKUP($B$2:$B$457,'各區加權風險人口'!$C$2:$T$13,4,0)=0,0,VLOOKUP($B$2:$B$457,'依個案研判日_台北市'!$C$2:$T$13,4,0)*'各里加權風險人口'!G13/VLOOKUP($B$2:$B$457,'各區加權風險人口'!$C$2:$T$13,4,0)*5.5/'陽性率'!C$3)</f>
        <v>0.7060225691</v>
      </c>
      <c r="G13" s="5">
        <f>if(VLOOKUP($B$2:$B$457,'各區加權風險人口'!$C$2:$T$13,5,0)=0,0,VLOOKUP($B$2:$B$457,'依個案研判日_台北市'!$C$2:$T$13,5,0)*'各里加權風險人口'!H13/VLOOKUP($B$2:$B$457,'各區加權風險人口'!$C$2:$T$13,5,0)*5.5/'陽性率'!D$3)</f>
        <v>4.109051352</v>
      </c>
      <c r="H13" s="5">
        <f>if(VLOOKUP($B$2:$B$457,'各區加權風險人口'!$C$2:$T$13,6,0)=0,0,VLOOKUP($B$2:$B$457,'依個案研判日_台北市'!$C$2:$T$13,6,0)*'各里加權風險人口'!I13/VLOOKUP($B$2:$B$457,'各區加權風險人口'!$C$2:$T$13,6,0)*5.5/'陽性率'!E$3)</f>
        <v>2.600665413</v>
      </c>
      <c r="I13" s="5">
        <f>if(VLOOKUP($B$2:$B$457,'各區加權風險人口'!$C$2:$T$13,7,0)=0,0,VLOOKUP($B$2:$B$457,'依個案研判日_台北市'!$C$2:$T$13,7,0)*'各里加權風險人口'!J13/VLOOKUP($B$2:$B$457,'各區加權風險人口'!$C$2:$T$13,7,0)*5.5/'陽性率'!F$3)</f>
        <v>5.371308957</v>
      </c>
      <c r="J13" s="5">
        <f>if(VLOOKUP($B$2:$B$457,'各區加權風險人口'!$C$2:$T$13,8,0)=0,0,VLOOKUP($B$2:$B$457,'依個案研判日_台北市'!$C$2:$T$13,8,0)*'各里加權風險人口'!K13/VLOOKUP($B$2:$B$457,'各區加權風險人口'!$C$2:$T$13,8,0)*5.5/'陽性率'!G$3)</f>
        <v>2.977573444</v>
      </c>
      <c r="K13" s="5">
        <f>if(VLOOKUP($B$2:$B$457,'各區加權風險人口'!$C$2:$T$13,9,0)=0,0,VLOOKUP($B$2:$B$457,'依個案研判日_台北市'!$C$2:$T$13,9,0)*'各里加權風險人口'!L13/VLOOKUP($B$2:$B$457,'各區加權風險人口'!$C$2:$T$13,9,0)*5.5/'陽性率'!H$3)</f>
        <v>1.245167076</v>
      </c>
      <c r="L13" s="5">
        <f>if(VLOOKUP($B$2:$B$457,'各區加權風險人口'!$C$2:$T$13,10,0)=0,0,VLOOKUP($B$2:$B$457,'依個案研判日_台北市'!$C$2:$T$13,10,0)*'各里加權風險人口'!M13/VLOOKUP($B$2:$B$457,'各區加權風險人口'!$C$2:$T$13,10,0)*5.5/'陽性率'!I$3)</f>
        <v>9.783455601</v>
      </c>
      <c r="M13" s="5">
        <f>if(VLOOKUP($B$2:$B$457,'各區加權風險人口'!$C$2:$T$13,11,0)=0,0,VLOOKUP($B$2:$B$457,'依個案研判日_台北市'!$C$2:$T$13,11,0)*'各里加權風險人口'!N13/VLOOKUP($B$2:$B$457,'各區加權風險人口'!$C$2:$T$13,11,0)*5.5/'陽性率'!J$3)</f>
        <v>2.417089031</v>
      </c>
      <c r="N13" s="5">
        <f>if(VLOOKUP($B$2:$B$457,'各區加權風險人口'!$C$2:$T$13,12,0)=0,0,VLOOKUP($B$2:$B$457,'依個案研判日_台北市'!$C$2:$T$13,12,0)*'各里加權風險人口'!O13/VLOOKUP($B$2:$B$457,'各區加權風險人口'!$C$2:$T$13,12,0)*5.5/'陽性率'!K$3)</f>
        <v>13.81193732</v>
      </c>
      <c r="O13" s="5">
        <f>if(VLOOKUP($B$2:$B$457,'各區加權風險人口'!$C$2:$T$13,13,0)=0,0,VLOOKUP($B$2:$B$457,'依個案研判日_台北市'!$C$2:$T$13,13,0)*'各里加權風險人口'!P13/VLOOKUP($B$2:$B$457,'各區加權風險人口'!$C$2:$T$13,13,0)*5.5/'陽性率'!L$3)</f>
        <v>3.512009703</v>
      </c>
      <c r="P13" s="5">
        <f>if(VLOOKUP($B$2:$B$457,'各區加權風險人口'!$C$2:$T$13,14,0)=0,0,VLOOKUP($B$2:$B$457,'依個案研判日_台北市'!$C$2:$T$13,14,0)*'各里加權風險人口'!Q13/VLOOKUP($B$2:$B$457,'各區加權風險人口'!$C$2:$T$13,14,0)*5.5/'陽性率'!M$3)</f>
        <v>7.40369613</v>
      </c>
      <c r="Q13" s="5">
        <f>if(VLOOKUP($B$2:$B$457,'各區加權風險人口'!$C$2:$T$13,15,0)=0,0,VLOOKUP($B$2:$B$457,'依個案研判日_台北市'!$C$2:$T$13,15,0)*'各里加權風險人口'!R13/VLOOKUP($B$2:$B$457,'各區加權風險人口'!$C$2:$T$13,15,0)*5.5/'陽性率'!N$3)</f>
        <v>7.084571297</v>
      </c>
      <c r="R13" s="5">
        <f>if(VLOOKUP($B$2:$B$457,'各區加權風險人口'!$C$2:$T$13,16,0)=0,0,VLOOKUP($B$2:$B$457,'依個案研判日_台北市'!$C$2:$T$13,16,0)*'各里加權風險人口'!S13/VLOOKUP($B$2:$B$457,'各區加權風險人口'!$C$2:$T$13,16,0)*5.5/'陽性率'!O$3)</f>
        <v>10.74261791</v>
      </c>
      <c r="S13" s="5">
        <f>if(VLOOKUP($B$2:$B$457,'各區加權風險人口'!$C$2:$T$13,17,0)=0,0,VLOOKUP($B$2:$B$457,'依個案研判日_台北市'!$C$2:$T$13,17,0)*'各里加權風險人口'!T13/VLOOKUP($B$2:$B$457,'各區加權風險人口'!$C$2:$T$13,17,0)*5.5/'陽性率'!P$3)</f>
        <v>18.67750615</v>
      </c>
      <c r="T13" s="5">
        <f>if(VLOOKUP($B$2:$B$457,'各區加權風險人口'!$C$2:$T$13,18,0)=0,0,VLOOKUP($B$2:$B$457,'依個案研判日_台北市'!$C$2:$T$13,18,0)*'各里加權風險人口'!U13/VLOOKUP($B$2:$B$457,'各區加權風險人口'!$C$2:$T$13,18,0)*5.5/'陽性率'!Q$3)</f>
        <v>5.268014554</v>
      </c>
    </row>
    <row r="14">
      <c r="A14" s="3">
        <v>6.3000010014E10</v>
      </c>
      <c r="B14" s="4" t="s">
        <v>3</v>
      </c>
      <c r="C14" s="4" t="s">
        <v>16</v>
      </c>
      <c r="D14" s="5">
        <f>if(VLOOKUP($B$2:$B$457,'各區加權風險人口'!$C$2:$T$13,2,0)=0,0,VLOOKUP($B$2:$B$457,'依個案研判日_台北市'!$C$2:$T$13,2,0)*'各里加權風險人口'!E14/VLOOKUP($B$2:$B$457,'各區加權風險人口'!$C$2:$T$13,2,0)*5.5/'陽性率'!A$3)</f>
        <v>0</v>
      </c>
      <c r="E14" s="5">
        <f>if(VLOOKUP($B$2:$B$457,'各區加權風險人口'!$C$2:$T$13,3,0)=0,0,VLOOKUP($B$2:$B$457,'依個案研判日_台北市'!$C$2:$T$13,3,0)*'各里加權風險人口'!F14/VLOOKUP($B$2:$B$457,'各區加權風險人口'!$C$2:$T$13,3,0)*5.5/'陽性率'!B$3)</f>
        <v>0</v>
      </c>
      <c r="F14" s="5">
        <f>if(VLOOKUP($B$2:$B$457,'各區加權風險人口'!$C$2:$T$13,4,0)=0,0,VLOOKUP($B$2:$B$457,'依個案研判日_台北市'!$C$2:$T$13,4,0)*'各里加權風險人口'!G14/VLOOKUP($B$2:$B$457,'各區加權風險人口'!$C$2:$T$13,4,0)*5.5/'陽性率'!C$3)</f>
        <v>1.317678782</v>
      </c>
      <c r="G14" s="5">
        <f>if(VLOOKUP($B$2:$B$457,'各區加權風險人口'!$C$2:$T$13,5,0)=0,0,VLOOKUP($B$2:$B$457,'依個案研判日_台北市'!$C$2:$T$13,5,0)*'各里加權風險人口'!H14/VLOOKUP($B$2:$B$457,'各區加權風險人口'!$C$2:$T$13,5,0)*5.5/'陽性率'!D$3)</f>
        <v>7.668890512</v>
      </c>
      <c r="H14" s="5">
        <f>if(VLOOKUP($B$2:$B$457,'各區加權風險人口'!$C$2:$T$13,6,0)=0,0,VLOOKUP($B$2:$B$457,'依個案研判日_台北市'!$C$2:$T$13,6,0)*'各里加權風險人口'!I14/VLOOKUP($B$2:$B$457,'各區加權風險人口'!$C$2:$T$13,6,0)*5.5/'陽性率'!E$3)</f>
        <v>4.853728172</v>
      </c>
      <c r="I14" s="5">
        <f>if(VLOOKUP($B$2:$B$457,'各區加權風險人口'!$C$2:$T$13,7,0)=0,0,VLOOKUP($B$2:$B$457,'依個案研判日_台北市'!$C$2:$T$13,7,0)*'各里加權風險人口'!J14/VLOOKUP($B$2:$B$457,'各區加權風險人口'!$C$2:$T$13,7,0)*5.5/'陽性率'!F$3)</f>
        <v>10.02469348</v>
      </c>
      <c r="J14" s="5">
        <f>if(VLOOKUP($B$2:$B$457,'各區加權風險人口'!$C$2:$T$13,8,0)=0,0,VLOOKUP($B$2:$B$457,'依個案研判日_台北市'!$C$2:$T$13,8,0)*'各里加權風險人口'!K14/VLOOKUP($B$2:$B$457,'各區加權風險人口'!$C$2:$T$13,8,0)*5.5/'陽性率'!G$3)</f>
        <v>5.557167038</v>
      </c>
      <c r="K14" s="5">
        <f>if(VLOOKUP($B$2:$B$457,'各區加權風險人口'!$C$2:$T$13,9,0)=0,0,VLOOKUP($B$2:$B$457,'依個案研判日_台北市'!$C$2:$T$13,9,0)*'各里加權風險人口'!L14/VLOOKUP($B$2:$B$457,'各區加權風險人口'!$C$2:$T$13,9,0)*5.5/'陽性率'!H$3)</f>
        <v>2.323906216</v>
      </c>
      <c r="L14" s="5">
        <f>if(VLOOKUP($B$2:$B$457,'各區加權風險人口'!$C$2:$T$13,10,0)=0,0,VLOOKUP($B$2:$B$457,'依個案研判日_台北市'!$C$2:$T$13,10,0)*'各里加權風險人口'!M14/VLOOKUP($B$2:$B$457,'各區加權風險人口'!$C$2:$T$13,10,0)*5.5/'陽性率'!I$3)</f>
        <v>18.25926312</v>
      </c>
      <c r="M14" s="5">
        <f>if(VLOOKUP($B$2:$B$457,'各區加權風險人口'!$C$2:$T$13,11,0)=0,0,VLOOKUP($B$2:$B$457,'依個案研判日_台北市'!$C$2:$T$13,11,0)*'各里加權風險人口'!N14/VLOOKUP($B$2:$B$457,'各區加權風險人口'!$C$2:$T$13,11,0)*5.5/'陽性率'!J$3)</f>
        <v>4.511112066</v>
      </c>
      <c r="N14" s="5">
        <f>if(VLOOKUP($B$2:$B$457,'各區加權風險人口'!$C$2:$T$13,12,0)=0,0,VLOOKUP($B$2:$B$457,'依個案研判日_台北市'!$C$2:$T$13,12,0)*'各里加權風險人口'!O14/VLOOKUP($B$2:$B$457,'各區加權風險人口'!$C$2:$T$13,12,0)*5.5/'陽性率'!K$3)</f>
        <v>25.77778324</v>
      </c>
      <c r="O14" s="5">
        <f>if(VLOOKUP($B$2:$B$457,'各區加權風險人口'!$C$2:$T$13,13,0)=0,0,VLOOKUP($B$2:$B$457,'依個案研判日_台北市'!$C$2:$T$13,13,0)*'各里加權風險人口'!P14/VLOOKUP($B$2:$B$457,'各區加權風險人口'!$C$2:$T$13,13,0)*5.5/'陽性率'!L$3)</f>
        <v>6.554607276</v>
      </c>
      <c r="P14" s="5">
        <f>if(VLOOKUP($B$2:$B$457,'各區加權風險人口'!$C$2:$T$13,14,0)=0,0,VLOOKUP($B$2:$B$457,'依個案研判日_台北市'!$C$2:$T$13,14,0)*'各里加權風險人口'!Q14/VLOOKUP($B$2:$B$457,'各區加權風險人口'!$C$2:$T$13,14,0)*5.5/'陽性率'!M$3)</f>
        <v>13.81782074</v>
      </c>
      <c r="Q14" s="5">
        <f>if(VLOOKUP($B$2:$B$457,'各區加權風險人口'!$C$2:$T$13,15,0)=0,0,VLOOKUP($B$2:$B$457,'依個案研判日_台北市'!$C$2:$T$13,15,0)*'各里加權風險人口'!R14/VLOOKUP($B$2:$B$457,'各區加權風險人口'!$C$2:$T$13,15,0)*5.5/'陽性率'!N$3)</f>
        <v>13.22222502</v>
      </c>
      <c r="R14" s="5">
        <f>if(VLOOKUP($B$2:$B$457,'各區加權風險人口'!$C$2:$T$13,16,0)=0,0,VLOOKUP($B$2:$B$457,'依個案研判日_台北市'!$C$2:$T$13,16,0)*'各里加權風險人口'!S14/VLOOKUP($B$2:$B$457,'各區加權風險人口'!$C$2:$T$13,16,0)*5.5/'陽性率'!O$3)</f>
        <v>20.04938696</v>
      </c>
      <c r="S14" s="5">
        <f>if(VLOOKUP($B$2:$B$457,'各區加權風險人口'!$C$2:$T$13,17,0)=0,0,VLOOKUP($B$2:$B$457,'依個案研判日_台北市'!$C$2:$T$13,17,0)*'各里加權風險人口'!T14/VLOOKUP($B$2:$B$457,'各區加權風險人口'!$C$2:$T$13,17,0)*5.5/'陽性率'!P$3)</f>
        <v>34.85859324</v>
      </c>
      <c r="T14" s="5">
        <f>if(VLOOKUP($B$2:$B$457,'各區加權風險人口'!$C$2:$T$13,18,0)=0,0,VLOOKUP($B$2:$B$457,'依個案研判日_台北市'!$C$2:$T$13,18,0)*'各里加權風險人口'!U14/VLOOKUP($B$2:$B$457,'各區加權風險人口'!$C$2:$T$13,18,0)*5.5/'陽性率'!Q$3)</f>
        <v>9.831910913</v>
      </c>
    </row>
    <row r="15">
      <c r="A15" s="3">
        <v>6.3000010015E10</v>
      </c>
      <c r="B15" s="4" t="s">
        <v>3</v>
      </c>
      <c r="C15" s="4" t="s">
        <v>17</v>
      </c>
      <c r="D15" s="5">
        <f>if(VLOOKUP($B$2:$B$457,'各區加權風險人口'!$C$2:$T$13,2,0)=0,0,VLOOKUP($B$2:$B$457,'依個案研判日_台北市'!$C$2:$T$13,2,0)*'各里加權風險人口'!E15/VLOOKUP($B$2:$B$457,'各區加權風險人口'!$C$2:$T$13,2,0)*5.5/'陽性率'!A$3)</f>
        <v>0</v>
      </c>
      <c r="E15" s="5">
        <f>if(VLOOKUP($B$2:$B$457,'各區加權風險人口'!$C$2:$T$13,3,0)=0,0,VLOOKUP($B$2:$B$457,'依個案研判日_台北市'!$C$2:$T$13,3,0)*'各里加權風險人口'!F15/VLOOKUP($B$2:$B$457,'各區加權風險人口'!$C$2:$T$13,3,0)*5.5/'陽性率'!B$3)</f>
        <v>0</v>
      </c>
      <c r="F15" s="5">
        <f>if(VLOOKUP($B$2:$B$457,'各區加權風險人口'!$C$2:$T$13,4,0)=0,0,VLOOKUP($B$2:$B$457,'依個案研判日_台北市'!$C$2:$T$13,4,0)*'各里加權風險人口'!G15/VLOOKUP($B$2:$B$457,'各區加權風險人口'!$C$2:$T$13,4,0)*5.5/'陽性率'!C$3)</f>
        <v>1.983660943</v>
      </c>
      <c r="G15" s="5">
        <f>if(VLOOKUP($B$2:$B$457,'各區加權風險人口'!$C$2:$T$13,5,0)=0,0,VLOOKUP($B$2:$B$457,'依個案研判日_台北市'!$C$2:$T$13,5,0)*'各里加權風險人口'!H15/VLOOKUP($B$2:$B$457,'各區加權風險人口'!$C$2:$T$13,5,0)*5.5/'陽性率'!D$3)</f>
        <v>11.54490669</v>
      </c>
      <c r="H15" s="5">
        <f>if(VLOOKUP($B$2:$B$457,'各區加權風險人口'!$C$2:$T$13,6,0)=0,0,VLOOKUP($B$2:$B$457,'依個案研判日_台北市'!$C$2:$T$13,6,0)*'各里加權風險人口'!I15/VLOOKUP($B$2:$B$457,'各區加權風險人口'!$C$2:$T$13,6,0)*5.5/'陽性率'!E$3)</f>
        <v>7.306902968</v>
      </c>
      <c r="I15" s="5">
        <f>if(VLOOKUP($B$2:$B$457,'各區加權風險人口'!$C$2:$T$13,7,0)=0,0,VLOOKUP($B$2:$B$457,'依個案研判日_台北市'!$C$2:$T$13,7,0)*'各里加權風險人口'!J15/VLOOKUP($B$2:$B$457,'各區加權風險人口'!$C$2:$T$13,7,0)*5.5/'陽性率'!F$3)</f>
        <v>15.09138129</v>
      </c>
      <c r="J15" s="5">
        <f>if(VLOOKUP($B$2:$B$457,'各區加權風險人口'!$C$2:$T$13,8,0)=0,0,VLOOKUP($B$2:$B$457,'依個案研判日_台北市'!$C$2:$T$13,8,0)*'各里加權風險人口'!K15/VLOOKUP($B$2:$B$457,'各區加權風險人口'!$C$2:$T$13,8,0)*5.5/'陽性率'!G$3)</f>
        <v>8.365874413</v>
      </c>
      <c r="K15" s="5">
        <f>if(VLOOKUP($B$2:$B$457,'各區加權風險人口'!$C$2:$T$13,9,0)=0,0,VLOOKUP($B$2:$B$457,'依個案研判日_台北市'!$C$2:$T$13,9,0)*'各里加權風險人口'!L15/VLOOKUP($B$2:$B$457,'各區加權風險人口'!$C$2:$T$13,9,0)*5.5/'陽性率'!H$3)</f>
        <v>3.498456573</v>
      </c>
      <c r="L15" s="5">
        <f>if(VLOOKUP($B$2:$B$457,'各區加權風險人口'!$C$2:$T$13,10,0)=0,0,VLOOKUP($B$2:$B$457,'依個案研判日_台北市'!$C$2:$T$13,10,0)*'各里加權風險人口'!M15/VLOOKUP($B$2:$B$457,'各區加權風險人口'!$C$2:$T$13,10,0)*5.5/'陽性率'!I$3)</f>
        <v>27.48787307</v>
      </c>
      <c r="M15" s="5">
        <f>if(VLOOKUP($B$2:$B$457,'各區加權風險人口'!$C$2:$T$13,11,0)=0,0,VLOOKUP($B$2:$B$457,'依個案研判日_台北市'!$C$2:$T$13,11,0)*'各里加權風險人口'!N15/VLOOKUP($B$2:$B$457,'各區加權風險人口'!$C$2:$T$13,11,0)*5.5/'陽性率'!J$3)</f>
        <v>6.791121582</v>
      </c>
      <c r="N15" s="5">
        <f>if(VLOOKUP($B$2:$B$457,'各區加權風險人口'!$C$2:$T$13,12,0)=0,0,VLOOKUP($B$2:$B$457,'依個案研判日_台北市'!$C$2:$T$13,12,0)*'各里加權風險人口'!O15/VLOOKUP($B$2:$B$457,'各區加權風險人口'!$C$2:$T$13,12,0)*5.5/'陽性率'!K$3)</f>
        <v>38.80640904</v>
      </c>
      <c r="O15" s="5">
        <f>if(VLOOKUP($B$2:$B$457,'各區加權風險人口'!$C$2:$T$13,13,0)=0,0,VLOOKUP($B$2:$B$457,'依個案研判日_台北市'!$C$2:$T$13,13,0)*'各里加權風險人口'!P15/VLOOKUP($B$2:$B$457,'各區加權風險人口'!$C$2:$T$13,13,0)*5.5/'陽性率'!L$3)</f>
        <v>9.867441615</v>
      </c>
      <c r="P15" s="5">
        <f>if(VLOOKUP($B$2:$B$457,'各區加權風險人口'!$C$2:$T$13,14,0)=0,0,VLOOKUP($B$2:$B$457,'依個案研判日_台北市'!$C$2:$T$13,14,0)*'各里加權風險人口'!Q15/VLOOKUP($B$2:$B$457,'各區加權風險人口'!$C$2:$T$13,14,0)*5.5/'陽性率'!M$3)</f>
        <v>20.80163368</v>
      </c>
      <c r="Q15" s="5">
        <f>if(VLOOKUP($B$2:$B$457,'各區加權風險人口'!$C$2:$T$13,15,0)=0,0,VLOOKUP($B$2:$B$457,'依個案研判日_台北市'!$C$2:$T$13,15,0)*'各里加權風險人口'!R15/VLOOKUP($B$2:$B$457,'各區加權風險人口'!$C$2:$T$13,15,0)*5.5/'陽性率'!N$3)</f>
        <v>19.90501153</v>
      </c>
      <c r="R15" s="5">
        <f>if(VLOOKUP($B$2:$B$457,'各區加權風險人口'!$C$2:$T$13,16,0)=0,0,VLOOKUP($B$2:$B$457,'依個案研判日_台北市'!$C$2:$T$13,16,0)*'各里加權風險人口'!S15/VLOOKUP($B$2:$B$457,'各區加權風險人口'!$C$2:$T$13,16,0)*5.5/'陽性率'!O$3)</f>
        <v>30.18276259</v>
      </c>
      <c r="S15" s="5">
        <f>if(VLOOKUP($B$2:$B$457,'各區加權風險人口'!$C$2:$T$13,17,0)=0,0,VLOOKUP($B$2:$B$457,'依個案研判日_台北市'!$C$2:$T$13,17,0)*'各里加權風險人口'!T15/VLOOKUP($B$2:$B$457,'各區加權風險人口'!$C$2:$T$13,17,0)*5.5/'陽性率'!P$3)</f>
        <v>52.47684859</v>
      </c>
      <c r="T15" s="5">
        <f>if(VLOOKUP($B$2:$B$457,'各區加權風險人口'!$C$2:$T$13,18,0)=0,0,VLOOKUP($B$2:$B$457,'依個案研判日_台北市'!$C$2:$T$13,18,0)*'各里加權風險人口'!U15/VLOOKUP($B$2:$B$457,'各區加權風險人口'!$C$2:$T$13,18,0)*5.5/'陽性率'!Q$3)</f>
        <v>14.80116242</v>
      </c>
    </row>
    <row r="16">
      <c r="A16" s="3">
        <v>6.3000010016E10</v>
      </c>
      <c r="B16" s="4" t="s">
        <v>3</v>
      </c>
      <c r="C16" s="4" t="s">
        <v>18</v>
      </c>
      <c r="D16" s="5">
        <f>if(VLOOKUP($B$2:$B$457,'各區加權風險人口'!$C$2:$T$13,2,0)=0,0,VLOOKUP($B$2:$B$457,'依個案研判日_台北市'!$C$2:$T$13,2,0)*'各里加權風險人口'!E16/VLOOKUP($B$2:$B$457,'各區加權風險人口'!$C$2:$T$13,2,0)*5.5/'陽性率'!A$3)</f>
        <v>0</v>
      </c>
      <c r="E16" s="5">
        <f>if(VLOOKUP($B$2:$B$457,'各區加權風險人口'!$C$2:$T$13,3,0)=0,0,VLOOKUP($B$2:$B$457,'依個案研判日_台北市'!$C$2:$T$13,3,0)*'各里加權風險人口'!F16/VLOOKUP($B$2:$B$457,'各區加權風險人口'!$C$2:$T$13,3,0)*5.5/'陽性率'!B$3)</f>
        <v>0</v>
      </c>
      <c r="F16" s="5">
        <f>if(VLOOKUP($B$2:$B$457,'各區加權風險人口'!$C$2:$T$13,4,0)=0,0,VLOOKUP($B$2:$B$457,'依個案研判日_台北市'!$C$2:$T$13,4,0)*'各里加權風險人口'!G16/VLOOKUP($B$2:$B$457,'各區加權風險人口'!$C$2:$T$13,4,0)*5.5/'陽性率'!C$3)</f>
        <v>2.510216155</v>
      </c>
      <c r="G16" s="5">
        <f>if(VLOOKUP($B$2:$B$457,'各區加權風險人口'!$C$2:$T$13,5,0)=0,0,VLOOKUP($B$2:$B$457,'依個案研判日_台北市'!$C$2:$T$13,5,0)*'各里加權風險人口'!H16/VLOOKUP($B$2:$B$457,'各區加權風險人口'!$C$2:$T$13,5,0)*5.5/'陽性率'!D$3)</f>
        <v>14.60945802</v>
      </c>
      <c r="H16" s="5">
        <f>if(VLOOKUP($B$2:$B$457,'各區加權風險人口'!$C$2:$T$13,6,0)=0,0,VLOOKUP($B$2:$B$457,'依個案研判日_台北市'!$C$2:$T$13,6,0)*'各里加權風險人口'!I16/VLOOKUP($B$2:$B$457,'各區加權風險人口'!$C$2:$T$13,6,0)*5.5/'陽性率'!E$3)</f>
        <v>9.246492419</v>
      </c>
      <c r="I16" s="5">
        <f>if(VLOOKUP($B$2:$B$457,'各區加權風險人口'!$C$2:$T$13,7,0)=0,0,VLOOKUP($B$2:$B$457,'依個案研判日_台北市'!$C$2:$T$13,7,0)*'各里加權風險人口'!J16/VLOOKUP($B$2:$B$457,'各區加權風險人口'!$C$2:$T$13,7,0)*5.5/'陽性率'!F$3)</f>
        <v>19.09733075</v>
      </c>
      <c r="J16" s="5">
        <f>if(VLOOKUP($B$2:$B$457,'各區加權風險人口'!$C$2:$T$13,8,0)=0,0,VLOOKUP($B$2:$B$457,'依個案研判日_台北市'!$C$2:$T$13,8,0)*'各里加權風險人口'!K16/VLOOKUP($B$2:$B$457,'各區加權風險人口'!$C$2:$T$13,8,0)*5.5/'陽性率'!G$3)</f>
        <v>10.58656378</v>
      </c>
      <c r="K16" s="5">
        <f>if(VLOOKUP($B$2:$B$457,'各區加權風險人口'!$C$2:$T$13,9,0)=0,0,VLOOKUP($B$2:$B$457,'依個案研判日_台北市'!$C$2:$T$13,9,0)*'各里加權風險人口'!L16/VLOOKUP($B$2:$B$457,'各區加權風險人口'!$C$2:$T$13,9,0)*5.5/'陽性率'!H$3)</f>
        <v>4.427108492</v>
      </c>
      <c r="L16" s="5">
        <f>if(VLOOKUP($B$2:$B$457,'各區加權風險人口'!$C$2:$T$13,10,0)=0,0,VLOOKUP($B$2:$B$457,'依個案研判日_台北市'!$C$2:$T$13,10,0)*'各里加權風險人口'!M16/VLOOKUP($B$2:$B$457,'各區加權風險人口'!$C$2:$T$13,10,0)*5.5/'陽性率'!I$3)</f>
        <v>34.78442386</v>
      </c>
      <c r="M16" s="5">
        <f>if(VLOOKUP($B$2:$B$457,'各區加權風險人口'!$C$2:$T$13,11,0)=0,0,VLOOKUP($B$2:$B$457,'依個案研判日_台北市'!$C$2:$T$13,11,0)*'各里加權風險人口'!N16/VLOOKUP($B$2:$B$457,'各區加權風險人口'!$C$2:$T$13,11,0)*5.5/'陽性率'!J$3)</f>
        <v>8.593798837</v>
      </c>
      <c r="N16" s="5">
        <f>if(VLOOKUP($B$2:$B$457,'各區加權風險人口'!$C$2:$T$13,12,0)=0,0,VLOOKUP($B$2:$B$457,'依個案研判日_台北市'!$C$2:$T$13,12,0)*'各里加權風險人口'!O16/VLOOKUP($B$2:$B$457,'各區加權風險人口'!$C$2:$T$13,12,0)*5.5/'陽性率'!K$3)</f>
        <v>49.10742192</v>
      </c>
      <c r="O16" s="5">
        <f>if(VLOOKUP($B$2:$B$457,'各區加權風險人口'!$C$2:$T$13,13,0)=0,0,VLOOKUP($B$2:$B$457,'依個案研判日_台北市'!$C$2:$T$13,13,0)*'各里加權風險人口'!P16/VLOOKUP($B$2:$B$457,'各區加權風險人口'!$C$2:$T$13,13,0)*5.5/'陽性率'!L$3)</f>
        <v>12.48671626</v>
      </c>
      <c r="P16" s="5">
        <f>if(VLOOKUP($B$2:$B$457,'各區加權風險人口'!$C$2:$T$13,14,0)=0,0,VLOOKUP($B$2:$B$457,'依個案研判日_台北市'!$C$2:$T$13,14,0)*'各里加權風險人口'!Q16/VLOOKUP($B$2:$B$457,'各區加權風險人口'!$C$2:$T$13,14,0)*5.5/'陽性率'!M$3)</f>
        <v>26.32334779</v>
      </c>
      <c r="Q16" s="5">
        <f>if(VLOOKUP($B$2:$B$457,'各區加權風險人口'!$C$2:$T$13,15,0)=0,0,VLOOKUP($B$2:$B$457,'依個案研判日_台北市'!$C$2:$T$13,15,0)*'各里加權風險人口'!R16/VLOOKUP($B$2:$B$457,'各區加權風險人口'!$C$2:$T$13,15,0)*5.5/'陽性率'!N$3)</f>
        <v>25.18872073</v>
      </c>
      <c r="R16" s="5">
        <f>if(VLOOKUP($B$2:$B$457,'各區加權風險人口'!$C$2:$T$13,16,0)=0,0,VLOOKUP($B$2:$B$457,'依個案研判日_台北市'!$C$2:$T$13,16,0)*'各里加權風險人口'!S16/VLOOKUP($B$2:$B$457,'各區加權風險人口'!$C$2:$T$13,16,0)*5.5/'陽性率'!O$3)</f>
        <v>38.1946615</v>
      </c>
      <c r="S16" s="5">
        <f>if(VLOOKUP($B$2:$B$457,'各區加權風險人口'!$C$2:$T$13,17,0)=0,0,VLOOKUP($B$2:$B$457,'依個案研判日_台北市'!$C$2:$T$13,17,0)*'各里加權風險人口'!T16/VLOOKUP($B$2:$B$457,'各區加權風險人口'!$C$2:$T$13,17,0)*5.5/'陽性率'!P$3)</f>
        <v>66.40662737</v>
      </c>
      <c r="T16" s="5">
        <f>if(VLOOKUP($B$2:$B$457,'各區加權風險人口'!$C$2:$T$13,18,0)=0,0,VLOOKUP($B$2:$B$457,'依個案研判日_台北市'!$C$2:$T$13,18,0)*'各里加權風險人口'!U16/VLOOKUP($B$2:$B$457,'各區加權風險人口'!$C$2:$T$13,18,0)*5.5/'陽性率'!Q$3)</f>
        <v>18.73007439</v>
      </c>
    </row>
    <row r="17">
      <c r="A17" s="3">
        <v>6.3000010017E10</v>
      </c>
      <c r="B17" s="4" t="s">
        <v>3</v>
      </c>
      <c r="C17" s="4" t="s">
        <v>19</v>
      </c>
      <c r="D17" s="5">
        <f>if(VLOOKUP($B$2:$B$457,'各區加權風險人口'!$C$2:$T$13,2,0)=0,0,VLOOKUP($B$2:$B$457,'依個案研判日_台北市'!$C$2:$T$13,2,0)*'各里加權風險人口'!E17/VLOOKUP($B$2:$B$457,'各區加權風險人口'!$C$2:$T$13,2,0)*5.5/'陽性率'!A$3)</f>
        <v>0</v>
      </c>
      <c r="E17" s="5">
        <f>if(VLOOKUP($B$2:$B$457,'各區加權風險人口'!$C$2:$T$13,3,0)=0,0,VLOOKUP($B$2:$B$457,'依個案研判日_台北市'!$C$2:$T$13,3,0)*'各里加權風險人口'!F17/VLOOKUP($B$2:$B$457,'各區加權風險人口'!$C$2:$T$13,3,0)*5.5/'陽性率'!B$3)</f>
        <v>0</v>
      </c>
      <c r="F17" s="5">
        <f>if(VLOOKUP($B$2:$B$457,'各區加權風險人口'!$C$2:$T$13,4,0)=0,0,VLOOKUP($B$2:$B$457,'依個案研判日_台北市'!$C$2:$T$13,4,0)*'各里加權風險人口'!G17/VLOOKUP($B$2:$B$457,'各區加權風險人口'!$C$2:$T$13,4,0)*5.5/'陽性率'!C$3)</f>
        <v>1.751967226</v>
      </c>
      <c r="G17" s="5">
        <f>if(VLOOKUP($B$2:$B$457,'各區加權風險人口'!$C$2:$T$13,5,0)=0,0,VLOOKUP($B$2:$B$457,'依個案研判日_台北市'!$C$2:$T$13,5,0)*'各里加權風險人口'!H17/VLOOKUP($B$2:$B$457,'各區加權風險人口'!$C$2:$T$13,5,0)*5.5/'陽性率'!D$3)</f>
        <v>10.19644925</v>
      </c>
      <c r="H17" s="5">
        <f>if(VLOOKUP($B$2:$B$457,'各區加權風險人口'!$C$2:$T$13,6,0)=0,0,VLOOKUP($B$2:$B$457,'依個案研判日_台北市'!$C$2:$T$13,6,0)*'各里加權風險人口'!I17/VLOOKUP($B$2:$B$457,'各區加權風險人口'!$C$2:$T$13,6,0)*5.5/'陽性率'!E$3)</f>
        <v>6.453448894</v>
      </c>
      <c r="I17" s="5">
        <f>if(VLOOKUP($B$2:$B$457,'各區加權風險人口'!$C$2:$T$13,7,0)=0,0,VLOOKUP($B$2:$B$457,'依個案研判日_台北市'!$C$2:$T$13,7,0)*'各里加權風險人口'!J17/VLOOKUP($B$2:$B$457,'各區加權風險人口'!$C$2:$T$13,7,0)*5.5/'陽性率'!F$3)</f>
        <v>13.32869183</v>
      </c>
      <c r="J17" s="5">
        <f>if(VLOOKUP($B$2:$B$457,'各區加權風險人口'!$C$2:$T$13,8,0)=0,0,VLOOKUP($B$2:$B$457,'依個案研判日_台北市'!$C$2:$T$13,8,0)*'各里加權風險人口'!K17/VLOOKUP($B$2:$B$457,'各區加權風險人口'!$C$2:$T$13,8,0)*5.5/'陽性率'!G$3)</f>
        <v>7.388731342</v>
      </c>
      <c r="K17" s="5">
        <f>if(VLOOKUP($B$2:$B$457,'各區加權風險人口'!$C$2:$T$13,9,0)=0,0,VLOOKUP($B$2:$B$457,'依個案研判日_台北市'!$C$2:$T$13,9,0)*'各里加權風險人口'!L17/VLOOKUP($B$2:$B$457,'各區加權風險人口'!$C$2:$T$13,9,0)*5.5/'陽性率'!H$3)</f>
        <v>3.089833107</v>
      </c>
      <c r="L17" s="5">
        <f>if(VLOOKUP($B$2:$B$457,'各區加權風險人口'!$C$2:$T$13,10,0)=0,0,VLOOKUP($B$2:$B$457,'依個案研判日_台北市'!$C$2:$T$13,10,0)*'各里加權風險人口'!M17/VLOOKUP($B$2:$B$457,'各區加權風險人口'!$C$2:$T$13,10,0)*5.5/'陽性率'!I$3)</f>
        <v>24.27726013</v>
      </c>
      <c r="M17" s="5">
        <f>if(VLOOKUP($B$2:$B$457,'各區加權風險人口'!$C$2:$T$13,11,0)=0,0,VLOOKUP($B$2:$B$457,'依個案研判日_台北市'!$C$2:$T$13,11,0)*'各里加權風險人口'!N17/VLOOKUP($B$2:$B$457,'各區加權風險人口'!$C$2:$T$13,11,0)*5.5/'陽性率'!J$3)</f>
        <v>5.997911325</v>
      </c>
      <c r="N17" s="5">
        <f>if(VLOOKUP($B$2:$B$457,'各區加權風險人口'!$C$2:$T$13,12,0)=0,0,VLOOKUP($B$2:$B$457,'依個案研判日_台北市'!$C$2:$T$13,12,0)*'各里加權風險人口'!O17/VLOOKUP($B$2:$B$457,'各區加權風險人口'!$C$2:$T$13,12,0)*5.5/'陽性率'!K$3)</f>
        <v>34.273779</v>
      </c>
      <c r="O17" s="5">
        <f>if(VLOOKUP($B$2:$B$457,'各區加權風險人口'!$C$2:$T$13,13,0)=0,0,VLOOKUP($B$2:$B$457,'依個案研判日_台北市'!$C$2:$T$13,13,0)*'各里加權風險人口'!P17/VLOOKUP($B$2:$B$457,'各區加權風險人口'!$C$2:$T$13,13,0)*5.5/'陽性率'!L$3)</f>
        <v>8.714913891</v>
      </c>
      <c r="P17" s="5">
        <f>if(VLOOKUP($B$2:$B$457,'各區加權風險人口'!$C$2:$T$13,14,0)=0,0,VLOOKUP($B$2:$B$457,'依個案研判日_台北市'!$C$2:$T$13,14,0)*'各里加權風險人口'!Q17/VLOOKUP($B$2:$B$457,'各區加權風險人口'!$C$2:$T$13,14,0)*5.5/'陽性率'!M$3)</f>
        <v>18.37198064</v>
      </c>
      <c r="Q17" s="5">
        <f>if(VLOOKUP($B$2:$B$457,'各區加權風險人口'!$C$2:$T$13,15,0)=0,0,VLOOKUP($B$2:$B$457,'依個案研判日_台北市'!$C$2:$T$13,15,0)*'各里加權風險人口'!R17/VLOOKUP($B$2:$B$457,'各區加權風險人口'!$C$2:$T$13,15,0)*5.5/'陽性率'!N$3)</f>
        <v>17.58008492</v>
      </c>
      <c r="R17" s="5">
        <f>if(VLOOKUP($B$2:$B$457,'各區加權風險人口'!$C$2:$T$13,16,0)=0,0,VLOOKUP($B$2:$B$457,'依個案研判日_台北市'!$C$2:$T$13,16,0)*'各里加權風險人口'!S17/VLOOKUP($B$2:$B$457,'各區加權風險人口'!$C$2:$T$13,16,0)*5.5/'陽性率'!O$3)</f>
        <v>26.65738367</v>
      </c>
      <c r="S17" s="5">
        <f>if(VLOOKUP($B$2:$B$457,'各區加權風險人口'!$C$2:$T$13,17,0)=0,0,VLOOKUP($B$2:$B$457,'依個案研判日_台北市'!$C$2:$T$13,17,0)*'各里加權風險人口'!T17/VLOOKUP($B$2:$B$457,'各區加權風險人口'!$C$2:$T$13,17,0)*5.5/'陽性率'!P$3)</f>
        <v>46.3474966</v>
      </c>
      <c r="T17" s="5">
        <f>if(VLOOKUP($B$2:$B$457,'各區加權風險人口'!$C$2:$T$13,18,0)=0,0,VLOOKUP($B$2:$B$457,'依個案研判日_台北市'!$C$2:$T$13,18,0)*'各里加權風險人口'!U17/VLOOKUP($B$2:$B$457,'各區加權風險人口'!$C$2:$T$13,18,0)*5.5/'陽性率'!Q$3)</f>
        <v>13.07237084</v>
      </c>
    </row>
    <row r="18">
      <c r="A18" s="3">
        <v>6.3000010018E10</v>
      </c>
      <c r="B18" s="4" t="s">
        <v>3</v>
      </c>
      <c r="C18" s="4" t="s">
        <v>20</v>
      </c>
      <c r="D18" s="5">
        <f>if(VLOOKUP($B$2:$B$457,'各區加權風險人口'!$C$2:$T$13,2,0)=0,0,VLOOKUP($B$2:$B$457,'依個案研判日_台北市'!$C$2:$T$13,2,0)*'各里加權風險人口'!E18/VLOOKUP($B$2:$B$457,'各區加權風險人口'!$C$2:$T$13,2,0)*5.5/'陽性率'!A$3)</f>
        <v>0</v>
      </c>
      <c r="E18" s="5">
        <f>if(VLOOKUP($B$2:$B$457,'各區加權風險人口'!$C$2:$T$13,3,0)=0,0,VLOOKUP($B$2:$B$457,'依個案研判日_台北市'!$C$2:$T$13,3,0)*'各里加權風險人口'!F18/VLOOKUP($B$2:$B$457,'各區加權風險人口'!$C$2:$T$13,3,0)*5.5/'陽性率'!B$3)</f>
        <v>0</v>
      </c>
      <c r="F18" s="5">
        <f>if(VLOOKUP($B$2:$B$457,'各區加權風險人口'!$C$2:$T$13,4,0)=0,0,VLOOKUP($B$2:$B$457,'依個案研判日_台北市'!$C$2:$T$13,4,0)*'各里加權風險人口'!G18/VLOOKUP($B$2:$B$457,'各區加權風險人口'!$C$2:$T$13,4,0)*5.5/'陽性率'!C$3)</f>
        <v>2.87824514</v>
      </c>
      <c r="G18" s="5">
        <f>if(VLOOKUP($B$2:$B$457,'各區加權風險人口'!$C$2:$T$13,5,0)=0,0,VLOOKUP($B$2:$B$457,'依個案研判日_台北市'!$C$2:$T$13,5,0)*'各里加權風險人口'!H18/VLOOKUP($B$2:$B$457,'各區加權風險人口'!$C$2:$T$13,5,0)*5.5/'陽性率'!D$3)</f>
        <v>16.75138672</v>
      </c>
      <c r="H18" s="5">
        <f>if(VLOOKUP($B$2:$B$457,'各區加權風險人口'!$C$2:$T$13,6,0)=0,0,VLOOKUP($B$2:$B$457,'依個案研判日_台北市'!$C$2:$T$13,6,0)*'各里加權風險人口'!I18/VLOOKUP($B$2:$B$457,'各區加權風險人口'!$C$2:$T$13,6,0)*5.5/'陽性率'!E$3)</f>
        <v>10.60214349</v>
      </c>
      <c r="I18" s="5">
        <f>if(VLOOKUP($B$2:$B$457,'各區加權風險人口'!$C$2:$T$13,7,0)=0,0,VLOOKUP($B$2:$B$457,'依個案研判日_台北市'!$C$2:$T$13,7,0)*'各里加權風險人口'!J18/VLOOKUP($B$2:$B$457,'各區加權風險人口'!$C$2:$T$13,7,0)*5.5/'陽性率'!F$3)</f>
        <v>21.89723754</v>
      </c>
      <c r="J18" s="5">
        <f>if(VLOOKUP($B$2:$B$457,'各區加權風險人口'!$C$2:$T$13,8,0)=0,0,VLOOKUP($B$2:$B$457,'依個案研判日_台北市'!$C$2:$T$13,8,0)*'各里加權風險人口'!K18/VLOOKUP($B$2:$B$457,'各區加權風險人口'!$C$2:$T$13,8,0)*5.5/'陽性率'!G$3)</f>
        <v>12.13868603</v>
      </c>
      <c r="K18" s="5">
        <f>if(VLOOKUP($B$2:$B$457,'各區加權風險人口'!$C$2:$T$13,9,0)=0,0,VLOOKUP($B$2:$B$457,'依個案研判日_台北市'!$C$2:$T$13,9,0)*'各里加權風險人口'!L18/VLOOKUP($B$2:$B$457,'各區加權風險人口'!$C$2:$T$13,9,0)*5.5/'陽性率'!H$3)</f>
        <v>5.076177793</v>
      </c>
      <c r="L18" s="5">
        <f>if(VLOOKUP($B$2:$B$457,'各區加權風險人口'!$C$2:$T$13,10,0)=0,0,VLOOKUP($B$2:$B$457,'依個案研判日_台北市'!$C$2:$T$13,10,0)*'各里加權風險人口'!M18/VLOOKUP($B$2:$B$457,'各區加權風險人口'!$C$2:$T$13,10,0)*5.5/'陽性率'!I$3)</f>
        <v>39.88425409</v>
      </c>
      <c r="M18" s="5">
        <f>if(VLOOKUP($B$2:$B$457,'各區加權風險人口'!$C$2:$T$13,11,0)=0,0,VLOOKUP($B$2:$B$457,'依個案研判日_台北市'!$C$2:$T$13,11,0)*'各里加權風險人口'!N18/VLOOKUP($B$2:$B$457,'各區加權風險人口'!$C$2:$T$13,11,0)*5.5/'陽性率'!J$3)</f>
        <v>9.853756892</v>
      </c>
      <c r="N18" s="5">
        <f>if(VLOOKUP($B$2:$B$457,'各區加權風險人口'!$C$2:$T$13,12,0)=0,0,VLOOKUP($B$2:$B$457,'依個案研判日_台北市'!$C$2:$T$13,12,0)*'各里加權風險人口'!O18/VLOOKUP($B$2:$B$457,'各區加權風險人口'!$C$2:$T$13,12,0)*5.5/'陽性率'!K$3)</f>
        <v>56.30718224</v>
      </c>
      <c r="O18" s="5">
        <f>if(VLOOKUP($B$2:$B$457,'各區加權風險人口'!$C$2:$T$13,13,0)=0,0,VLOOKUP($B$2:$B$457,'依個案研判日_台北市'!$C$2:$T$13,13,0)*'各里加權風險人口'!P18/VLOOKUP($B$2:$B$457,'各區加權風險人口'!$C$2:$T$13,13,0)*5.5/'陽性率'!L$3)</f>
        <v>14.31742454</v>
      </c>
      <c r="P18" s="5">
        <f>if(VLOOKUP($B$2:$B$457,'各區加權風險人口'!$C$2:$T$13,14,0)=0,0,VLOOKUP($B$2:$B$457,'依個案研判日_台北市'!$C$2:$T$13,14,0)*'各里加權風險人口'!Q18/VLOOKUP($B$2:$B$457,'各區加權風險人口'!$C$2:$T$13,14,0)*5.5/'陽性率'!M$3)</f>
        <v>30.18267877</v>
      </c>
      <c r="Q18" s="5">
        <f>if(VLOOKUP($B$2:$B$457,'各區加權風險人口'!$C$2:$T$13,15,0)=0,0,VLOOKUP($B$2:$B$457,'依個案研判日_台北市'!$C$2:$T$13,15,0)*'各里加權風險人口'!R18/VLOOKUP($B$2:$B$457,'各區加權風險人口'!$C$2:$T$13,15,0)*5.5/'陽性率'!N$3)</f>
        <v>28.88170124</v>
      </c>
      <c r="R18" s="5">
        <f>if(VLOOKUP($B$2:$B$457,'各區加權風險人口'!$C$2:$T$13,16,0)=0,0,VLOOKUP($B$2:$B$457,'依個案研判日_台北市'!$C$2:$T$13,16,0)*'各里加權風險人口'!S18/VLOOKUP($B$2:$B$457,'各區加權風險人口'!$C$2:$T$13,16,0)*5.5/'陽性率'!O$3)</f>
        <v>43.79447508</v>
      </c>
      <c r="S18" s="5">
        <f>if(VLOOKUP($B$2:$B$457,'各區加權風險人口'!$C$2:$T$13,17,0)=0,0,VLOOKUP($B$2:$B$457,'依個案研判日_台北市'!$C$2:$T$13,17,0)*'各里加權風險人口'!T18/VLOOKUP($B$2:$B$457,'各區加權風險人口'!$C$2:$T$13,17,0)*5.5/'陽性率'!P$3)</f>
        <v>76.14266689</v>
      </c>
      <c r="T18" s="5">
        <f>if(VLOOKUP($B$2:$B$457,'各區加權風險人口'!$C$2:$T$13,18,0)=0,0,VLOOKUP($B$2:$B$457,'依個案研判日_台北市'!$C$2:$T$13,18,0)*'各里加權風險人口'!U18/VLOOKUP($B$2:$B$457,'各區加權風險人口'!$C$2:$T$13,18,0)*5.5/'陽性率'!Q$3)</f>
        <v>21.47613682</v>
      </c>
    </row>
    <row r="19">
      <c r="A19" s="3">
        <v>6.3000010019E10</v>
      </c>
      <c r="B19" s="4" t="s">
        <v>3</v>
      </c>
      <c r="C19" s="4" t="s">
        <v>21</v>
      </c>
      <c r="D19" s="5">
        <f>if(VLOOKUP($B$2:$B$457,'各區加權風險人口'!$C$2:$T$13,2,0)=0,0,VLOOKUP($B$2:$B$457,'依個案研判日_台北市'!$C$2:$T$13,2,0)*'各里加權風險人口'!E19/VLOOKUP($B$2:$B$457,'各區加權風險人口'!$C$2:$T$13,2,0)*5.5/'陽性率'!A$3)</f>
        <v>0</v>
      </c>
      <c r="E19" s="5">
        <f>if(VLOOKUP($B$2:$B$457,'各區加權風險人口'!$C$2:$T$13,3,0)=0,0,VLOOKUP($B$2:$B$457,'依個案研判日_台北市'!$C$2:$T$13,3,0)*'各里加權風險人口'!F19/VLOOKUP($B$2:$B$457,'各區加權風險人口'!$C$2:$T$13,3,0)*5.5/'陽性率'!B$3)</f>
        <v>0</v>
      </c>
      <c r="F19" s="5">
        <f>if(VLOOKUP($B$2:$B$457,'各區加權風險人口'!$C$2:$T$13,4,0)=0,0,VLOOKUP($B$2:$B$457,'依個案研判日_台北市'!$C$2:$T$13,4,0)*'各里加權風險人口'!G19/VLOOKUP($B$2:$B$457,'各區加權風險人口'!$C$2:$T$13,4,0)*5.5/'陽性率'!C$3)</f>
        <v>2.521580493</v>
      </c>
      <c r="G19" s="5">
        <f>if(VLOOKUP($B$2:$B$457,'各區加權風險人口'!$C$2:$T$13,5,0)=0,0,VLOOKUP($B$2:$B$457,'依個案研判日_台北市'!$C$2:$T$13,5,0)*'各里加權風險人口'!H19/VLOOKUP($B$2:$B$457,'各區加權風險人口'!$C$2:$T$13,5,0)*5.5/'陽性率'!D$3)</f>
        <v>14.67559847</v>
      </c>
      <c r="H19" s="5">
        <f>if(VLOOKUP($B$2:$B$457,'各區加權風險人口'!$C$2:$T$13,6,0)=0,0,VLOOKUP($B$2:$B$457,'依個案研判日_台北市'!$C$2:$T$13,6,0)*'各里加權風險人口'!I19/VLOOKUP($B$2:$B$457,'各區加權風險人口'!$C$2:$T$13,6,0)*5.5/'陽性率'!E$3)</f>
        <v>9.28835346</v>
      </c>
      <c r="I19" s="5">
        <f>if(VLOOKUP($B$2:$B$457,'各區加權風險人口'!$C$2:$T$13,7,0)=0,0,VLOOKUP($B$2:$B$457,'依個案研判日_台北市'!$C$2:$T$13,7,0)*'各里加權風險人口'!J19/VLOOKUP($B$2:$B$457,'各區加權風險人口'!$C$2:$T$13,7,0)*5.5/'陽性率'!F$3)</f>
        <v>19.18378885</v>
      </c>
      <c r="J19" s="5">
        <f>if(VLOOKUP($B$2:$B$457,'各區加權風險人口'!$C$2:$T$13,8,0)=0,0,VLOOKUP($B$2:$B$457,'依個案研判日_台北市'!$C$2:$T$13,8,0)*'各里加權風險人口'!K19/VLOOKUP($B$2:$B$457,'各區加權風險人口'!$C$2:$T$13,8,0)*5.5/'陽性率'!G$3)</f>
        <v>10.63449164</v>
      </c>
      <c r="K19" s="5">
        <f>if(VLOOKUP($B$2:$B$457,'各區加權風險人口'!$C$2:$T$13,9,0)=0,0,VLOOKUP($B$2:$B$457,'依個案研判日_台北市'!$C$2:$T$13,9,0)*'各里加權風險人口'!L19/VLOOKUP($B$2:$B$457,'各區加權風險人口'!$C$2:$T$13,9,0)*5.5/'陽性率'!H$3)</f>
        <v>4.44715105</v>
      </c>
      <c r="L19" s="5">
        <f>if(VLOOKUP($B$2:$B$457,'各區加權風險人口'!$C$2:$T$13,10,0)=0,0,VLOOKUP($B$2:$B$457,'依個案研判日_台北市'!$C$2:$T$13,10,0)*'各里加權風險人口'!M19/VLOOKUP($B$2:$B$457,'各區加權風險人口'!$C$2:$T$13,10,0)*5.5/'陽性率'!I$3)</f>
        <v>34.94190111</v>
      </c>
      <c r="M19" s="5">
        <f>if(VLOOKUP($B$2:$B$457,'各區加權風險人口'!$C$2:$T$13,11,0)=0,0,VLOOKUP($B$2:$B$457,'依個案研判日_台北市'!$C$2:$T$13,11,0)*'各里加權風險人口'!N19/VLOOKUP($B$2:$B$457,'各區加權風險人口'!$C$2:$T$13,11,0)*5.5/'陽性率'!J$3)</f>
        <v>8.63270498</v>
      </c>
      <c r="N19" s="5">
        <f>if(VLOOKUP($B$2:$B$457,'各區加權風險人口'!$C$2:$T$13,12,0)=0,0,VLOOKUP($B$2:$B$457,'依個案研判日_台北市'!$C$2:$T$13,12,0)*'各里加權風險人口'!O19/VLOOKUP($B$2:$B$457,'各區加權風險人口'!$C$2:$T$13,12,0)*5.5/'陽性率'!K$3)</f>
        <v>49.32974274</v>
      </c>
      <c r="O19" s="5">
        <f>if(VLOOKUP($B$2:$B$457,'各區加權風險人口'!$C$2:$T$13,13,0)=0,0,VLOOKUP($B$2:$B$457,'依個案研判日_台北市'!$C$2:$T$13,13,0)*'各里加權風險人口'!P19/VLOOKUP($B$2:$B$457,'各區加權風險人口'!$C$2:$T$13,13,0)*5.5/'陽性率'!L$3)</f>
        <v>12.54324655</v>
      </c>
      <c r="P19" s="5">
        <f>if(VLOOKUP($B$2:$B$457,'各區加權風險人口'!$C$2:$T$13,14,0)=0,0,VLOOKUP($B$2:$B$457,'依個案研判日_台北市'!$C$2:$T$13,14,0)*'各里加權風險人口'!Q19/VLOOKUP($B$2:$B$457,'各區加權風險人口'!$C$2:$T$13,14,0)*5.5/'陽性率'!M$3)</f>
        <v>26.44251976</v>
      </c>
      <c r="Q19" s="5">
        <f>if(VLOOKUP($B$2:$B$457,'各區加權風險人口'!$C$2:$T$13,15,0)=0,0,VLOOKUP($B$2:$B$457,'依個案研判日_台北市'!$C$2:$T$13,15,0)*'各里加權風險人口'!R19/VLOOKUP($B$2:$B$457,'各區加權風險人口'!$C$2:$T$13,15,0)*5.5/'陽性率'!N$3)</f>
        <v>25.30275598</v>
      </c>
      <c r="R19" s="5">
        <f>if(VLOOKUP($B$2:$B$457,'各區加權風險人口'!$C$2:$T$13,16,0)=0,0,VLOOKUP($B$2:$B$457,'依個案研判日_台北市'!$C$2:$T$13,16,0)*'各里加權風險人口'!S19/VLOOKUP($B$2:$B$457,'各區加權風險人口'!$C$2:$T$13,16,0)*5.5/'陽性率'!O$3)</f>
        <v>38.36757769</v>
      </c>
      <c r="S19" s="5">
        <f>if(VLOOKUP($B$2:$B$457,'各區加權風險人口'!$C$2:$T$13,17,0)=0,0,VLOOKUP($B$2:$B$457,'依個案研判日_台北市'!$C$2:$T$13,17,0)*'各里加權風險人口'!T19/VLOOKUP($B$2:$B$457,'各區加權風險人口'!$C$2:$T$13,17,0)*5.5/'陽性率'!P$3)</f>
        <v>66.70726576</v>
      </c>
      <c r="T19" s="5">
        <f>if(VLOOKUP($B$2:$B$457,'各區加權風險人口'!$C$2:$T$13,18,0)=0,0,VLOOKUP($B$2:$B$457,'依個案研判日_台北市'!$C$2:$T$13,18,0)*'各里加權風險人口'!U19/VLOOKUP($B$2:$B$457,'各區加權風險人口'!$C$2:$T$13,18,0)*5.5/'陽性率'!Q$3)</f>
        <v>18.81486983</v>
      </c>
    </row>
    <row r="20">
      <c r="A20" s="3">
        <v>6.300001002E10</v>
      </c>
      <c r="B20" s="4" t="s">
        <v>3</v>
      </c>
      <c r="C20" s="4" t="s">
        <v>22</v>
      </c>
      <c r="D20" s="5">
        <f>if(VLOOKUP($B$2:$B$457,'各區加權風險人口'!$C$2:$T$13,2,0)=0,0,VLOOKUP($B$2:$B$457,'依個案研判日_台北市'!$C$2:$T$13,2,0)*'各里加權風險人口'!E20/VLOOKUP($B$2:$B$457,'各區加權風險人口'!$C$2:$T$13,2,0)*5.5/'陽性率'!A$3)</f>
        <v>0</v>
      </c>
      <c r="E20" s="5">
        <f>if(VLOOKUP($B$2:$B$457,'各區加權風險人口'!$C$2:$T$13,3,0)=0,0,VLOOKUP($B$2:$B$457,'依個案研判日_台北市'!$C$2:$T$13,3,0)*'各里加權風險人口'!F20/VLOOKUP($B$2:$B$457,'各區加權風險人口'!$C$2:$T$13,3,0)*5.5/'陽性率'!B$3)</f>
        <v>0</v>
      </c>
      <c r="F20" s="5">
        <f>if(VLOOKUP($B$2:$B$457,'各區加權風險人口'!$C$2:$T$13,4,0)=0,0,VLOOKUP($B$2:$B$457,'依個案研判日_台北市'!$C$2:$T$13,4,0)*'各里加權風險人口'!G20/VLOOKUP($B$2:$B$457,'各區加權風險人口'!$C$2:$T$13,4,0)*5.5/'陽性率'!C$3)</f>
        <v>1.412156776</v>
      </c>
      <c r="G20" s="5">
        <f>if(VLOOKUP($B$2:$B$457,'各區加權風險人口'!$C$2:$T$13,5,0)=0,0,VLOOKUP($B$2:$B$457,'依個案研判日_台北市'!$C$2:$T$13,5,0)*'各里加權風險人口'!H20/VLOOKUP($B$2:$B$457,'各區加權風險人口'!$C$2:$T$13,5,0)*5.5/'陽性率'!D$3)</f>
        <v>8.218752437</v>
      </c>
      <c r="H20" s="5">
        <f>if(VLOOKUP($B$2:$B$457,'各區加權風險人口'!$C$2:$T$13,6,0)=0,0,VLOOKUP($B$2:$B$457,'依個案研判日_台北市'!$C$2:$T$13,6,0)*'各里加權風險人口'!I20/VLOOKUP($B$2:$B$457,'各區加權風險人口'!$C$2:$T$13,6,0)*5.5/'陽性率'!E$3)</f>
        <v>5.201742049</v>
      </c>
      <c r="I20" s="5">
        <f>if(VLOOKUP($B$2:$B$457,'各區加權風險人口'!$C$2:$T$13,7,0)=0,0,VLOOKUP($B$2:$B$457,'依個案研判日_台北市'!$C$2:$T$13,7,0)*'各里加權風險人口'!J20/VLOOKUP($B$2:$B$457,'各區加權風險人口'!$C$2:$T$13,7,0)*5.5/'陽性率'!F$3)</f>
        <v>10.74346724</v>
      </c>
      <c r="J20" s="5">
        <f>if(VLOOKUP($B$2:$B$457,'各區加權風險人口'!$C$2:$T$13,8,0)=0,0,VLOOKUP($B$2:$B$457,'依個案研判日_台北市'!$C$2:$T$13,8,0)*'各里加權風險人口'!K20/VLOOKUP($B$2:$B$457,'各區加權風險人口'!$C$2:$T$13,8,0)*5.5/'陽性率'!G$3)</f>
        <v>5.955617708</v>
      </c>
      <c r="K20" s="5">
        <f>if(VLOOKUP($B$2:$B$457,'各區加權風險人口'!$C$2:$T$13,9,0)=0,0,VLOOKUP($B$2:$B$457,'依個案研判日_台北市'!$C$2:$T$13,9,0)*'各里加權風險人口'!L20/VLOOKUP($B$2:$B$457,'各區加權風險人口'!$C$2:$T$13,9,0)*5.5/'陽性率'!H$3)</f>
        <v>2.490531042</v>
      </c>
      <c r="L20" s="5">
        <f>if(VLOOKUP($B$2:$B$457,'各區加權風險人口'!$C$2:$T$13,10,0)=0,0,VLOOKUP($B$2:$B$457,'依個案研判日_台北市'!$C$2:$T$13,10,0)*'各里加權風險人口'!M20/VLOOKUP($B$2:$B$457,'各區加權風險人口'!$C$2:$T$13,10,0)*5.5/'陽性率'!I$3)</f>
        <v>19.56845818</v>
      </c>
      <c r="M20" s="5">
        <f>if(VLOOKUP($B$2:$B$457,'各區加權風險人口'!$C$2:$T$13,11,0)=0,0,VLOOKUP($B$2:$B$457,'依個案研判日_台北市'!$C$2:$T$13,11,0)*'各里加權風險人口'!N20/VLOOKUP($B$2:$B$457,'各區加權風險人口'!$C$2:$T$13,11,0)*5.5/'陽性率'!J$3)</f>
        <v>4.834560257</v>
      </c>
      <c r="N20" s="5">
        <f>if(VLOOKUP($B$2:$B$457,'各區加權風險人口'!$C$2:$T$13,12,0)=0,0,VLOOKUP($B$2:$B$457,'依個案研判日_台北市'!$C$2:$T$13,12,0)*'各里加權風險人口'!O20/VLOOKUP($B$2:$B$457,'各區加權風險人口'!$C$2:$T$13,12,0)*5.5/'陽性率'!K$3)</f>
        <v>27.62605861</v>
      </c>
      <c r="O20" s="5">
        <f>if(VLOOKUP($B$2:$B$457,'各區加權風險人口'!$C$2:$T$13,13,0)=0,0,VLOOKUP($B$2:$B$457,'依個案研判日_台北市'!$C$2:$T$13,13,0)*'各里加權風險人口'!P20/VLOOKUP($B$2:$B$457,'各區加權風險人口'!$C$2:$T$13,13,0)*5.5/'陽性率'!L$3)</f>
        <v>7.024574733</v>
      </c>
      <c r="P20" s="5">
        <f>if(VLOOKUP($B$2:$B$457,'各區加權風險人口'!$C$2:$T$13,14,0)=0,0,VLOOKUP($B$2:$B$457,'依個案研判日_台北市'!$C$2:$T$13,14,0)*'各里加權風險人口'!Q20/VLOOKUP($B$2:$B$457,'各區加權風險人口'!$C$2:$T$13,14,0)*5.5/'陽性率'!M$3)</f>
        <v>14.80856295</v>
      </c>
      <c r="Q20" s="5">
        <f>if(VLOOKUP($B$2:$B$457,'各區加權風險人口'!$C$2:$T$13,15,0)=0,0,VLOOKUP($B$2:$B$457,'依個案研判日_台北市'!$C$2:$T$13,15,0)*'各里加權風險人口'!R20/VLOOKUP($B$2:$B$457,'各區加權風險人口'!$C$2:$T$13,15,0)*5.5/'陽性率'!N$3)</f>
        <v>14.17026282</v>
      </c>
      <c r="R20" s="5">
        <f>if(VLOOKUP($B$2:$B$457,'各區加權風險人口'!$C$2:$T$13,16,0)=0,0,VLOOKUP($B$2:$B$457,'依個案研判日_台北市'!$C$2:$T$13,16,0)*'各里加權風險人口'!S20/VLOOKUP($B$2:$B$457,'各區加權風險人口'!$C$2:$T$13,16,0)*5.5/'陽性率'!O$3)</f>
        <v>21.48693448</v>
      </c>
      <c r="S20" s="5">
        <f>if(VLOOKUP($B$2:$B$457,'各區加權風險人口'!$C$2:$T$13,17,0)=0,0,VLOOKUP($B$2:$B$457,'依個案研判日_台北市'!$C$2:$T$13,17,0)*'各里加權風險人口'!T20/VLOOKUP($B$2:$B$457,'各區加權風險人口'!$C$2:$T$13,17,0)*5.5/'陽性率'!P$3)</f>
        <v>37.35796562</v>
      </c>
      <c r="T20" s="5">
        <f>if(VLOOKUP($B$2:$B$457,'各區加權風險人口'!$C$2:$T$13,18,0)=0,0,VLOOKUP($B$2:$B$457,'依個案研判日_台北市'!$C$2:$T$13,18,0)*'各里加權風險人口'!U20/VLOOKUP($B$2:$B$457,'各區加權風險人口'!$C$2:$T$13,18,0)*5.5/'陽性率'!Q$3)</f>
        <v>10.5368621</v>
      </c>
    </row>
    <row r="21">
      <c r="A21" s="3">
        <v>6.3000010021E10</v>
      </c>
      <c r="B21" s="4" t="s">
        <v>3</v>
      </c>
      <c r="C21" s="4" t="s">
        <v>23</v>
      </c>
      <c r="D21" s="5">
        <f>if(VLOOKUP($B$2:$B$457,'各區加權風險人口'!$C$2:$T$13,2,0)=0,0,VLOOKUP($B$2:$B$457,'依個案研判日_台北市'!$C$2:$T$13,2,0)*'各里加權風險人口'!E21/VLOOKUP($B$2:$B$457,'各區加權風險人口'!$C$2:$T$13,2,0)*5.5/'陽性率'!A$3)</f>
        <v>0</v>
      </c>
      <c r="E21" s="5">
        <f>if(VLOOKUP($B$2:$B$457,'各區加權風險人口'!$C$2:$T$13,3,0)=0,0,VLOOKUP($B$2:$B$457,'依個案研判日_台北市'!$C$2:$T$13,3,0)*'各里加權風險人口'!F21/VLOOKUP($B$2:$B$457,'各區加權風險人口'!$C$2:$T$13,3,0)*5.5/'陽性率'!B$3)</f>
        <v>0</v>
      </c>
      <c r="F21" s="5">
        <f>if(VLOOKUP($B$2:$B$457,'各區加權風險人口'!$C$2:$T$13,4,0)=0,0,VLOOKUP($B$2:$B$457,'依個案研判日_台北市'!$C$2:$T$13,4,0)*'各里加權風險人口'!G21/VLOOKUP($B$2:$B$457,'各區加權風險人口'!$C$2:$T$13,4,0)*5.5/'陽性率'!C$3)</f>
        <v>2.699635642</v>
      </c>
      <c r="G21" s="5">
        <f>if(VLOOKUP($B$2:$B$457,'各區加權風險人口'!$C$2:$T$13,5,0)=0,0,VLOOKUP($B$2:$B$457,'依個案研判日_台北市'!$C$2:$T$13,5,0)*'各里加權風險人口'!H21/VLOOKUP($B$2:$B$457,'各區加權風險人口'!$C$2:$T$13,5,0)*5.5/'陽性率'!D$3)</f>
        <v>15.71187944</v>
      </c>
      <c r="H21" s="5">
        <f>if(VLOOKUP($B$2:$B$457,'各區加權風險人口'!$C$2:$T$13,6,0)=0,0,VLOOKUP($B$2:$B$457,'依個案研判日_台北市'!$C$2:$T$13,6,0)*'各里加權風險人口'!I21/VLOOKUP($B$2:$B$457,'各區加權風險人口'!$C$2:$T$13,6,0)*5.5/'陽性率'!E$3)</f>
        <v>9.944227493</v>
      </c>
      <c r="I21" s="5">
        <f>if(VLOOKUP($B$2:$B$457,'各區加權風險人口'!$C$2:$T$13,7,0)=0,0,VLOOKUP($B$2:$B$457,'依個案研判日_台北市'!$C$2:$T$13,7,0)*'各里加權風險人口'!J21/VLOOKUP($B$2:$B$457,'各區加權風險人口'!$C$2:$T$13,7,0)*5.5/'陽性率'!F$3)</f>
        <v>20.5384045</v>
      </c>
      <c r="J21" s="5">
        <f>if(VLOOKUP($B$2:$B$457,'各區加權風險人口'!$C$2:$T$13,8,0)=0,0,VLOOKUP($B$2:$B$457,'依個案研判日_台北市'!$C$2:$T$13,8,0)*'各里加權風險人口'!K21/VLOOKUP($B$2:$B$457,'各區加權風險人口'!$C$2:$T$13,8,0)*5.5/'陽性率'!G$3)</f>
        <v>11.38541988</v>
      </c>
      <c r="K21" s="5">
        <f>if(VLOOKUP($B$2:$B$457,'各區加權風險人口'!$C$2:$T$13,9,0)=0,0,VLOOKUP($B$2:$B$457,'依個案研判日_台北市'!$C$2:$T$13,9,0)*'各里加權風險人口'!L21/VLOOKUP($B$2:$B$457,'各區加權風險人口'!$C$2:$T$13,9,0)*5.5/'陽性率'!H$3)</f>
        <v>4.761175588</v>
      </c>
      <c r="L21" s="5">
        <f>if(VLOOKUP($B$2:$B$457,'各區加權風險人口'!$C$2:$T$13,10,0)=0,0,VLOOKUP($B$2:$B$457,'依個案研判日_台北市'!$C$2:$T$13,10,0)*'各里加權風險人口'!M21/VLOOKUP($B$2:$B$457,'各區加權風險人口'!$C$2:$T$13,10,0)*5.5/'陽性率'!I$3)</f>
        <v>37.40923676</v>
      </c>
      <c r="M21" s="5">
        <f>if(VLOOKUP($B$2:$B$457,'各區加權風險人口'!$C$2:$T$13,11,0)=0,0,VLOOKUP($B$2:$B$457,'依個案研判日_台北市'!$C$2:$T$13,11,0)*'各里加權風險人口'!N21/VLOOKUP($B$2:$B$457,'各區加權風險人口'!$C$2:$T$13,11,0)*5.5/'陽性率'!J$3)</f>
        <v>9.242282023</v>
      </c>
      <c r="N21" s="5">
        <f>if(VLOOKUP($B$2:$B$457,'各區加權風險人口'!$C$2:$T$13,12,0)=0,0,VLOOKUP($B$2:$B$457,'依個案研判日_台北市'!$C$2:$T$13,12,0)*'各里加權風險人口'!O21/VLOOKUP($B$2:$B$457,'各區加權風險人口'!$C$2:$T$13,12,0)*5.5/'陽性率'!K$3)</f>
        <v>52.81304013</v>
      </c>
      <c r="O21" s="5">
        <f>if(VLOOKUP($B$2:$B$457,'各區加權風險人口'!$C$2:$T$13,13,0)=0,0,VLOOKUP($B$2:$B$457,'依個案研判日_台北市'!$C$2:$T$13,13,0)*'各里加權風險人口'!P21/VLOOKUP($B$2:$B$457,'各區加權風險人口'!$C$2:$T$13,13,0)*5.5/'陽性率'!L$3)</f>
        <v>13.42895679</v>
      </c>
      <c r="P21" s="5">
        <f>if(VLOOKUP($B$2:$B$457,'各區加權風險人口'!$C$2:$T$13,14,0)=0,0,VLOOKUP($B$2:$B$457,'依個案研判日_台北市'!$C$2:$T$13,14,0)*'各里加權風險人口'!Q21/VLOOKUP($B$2:$B$457,'各區加權風險人口'!$C$2:$T$13,14,0)*5.5/'陽性率'!M$3)</f>
        <v>28.30969268</v>
      </c>
      <c r="Q21" s="5">
        <f>if(VLOOKUP($B$2:$B$457,'各區加權風險人口'!$C$2:$T$13,15,0)=0,0,VLOOKUP($B$2:$B$457,'依個案研判日_台北市'!$C$2:$T$13,15,0)*'各里加權風險人口'!R21/VLOOKUP($B$2:$B$457,'各區加權風險人口'!$C$2:$T$13,15,0)*5.5/'陽性率'!N$3)</f>
        <v>27.08944731</v>
      </c>
      <c r="R21" s="5">
        <f>if(VLOOKUP($B$2:$B$457,'各區加權風險人口'!$C$2:$T$13,16,0)=0,0,VLOOKUP($B$2:$B$457,'依個案研判日_台北市'!$C$2:$T$13,16,0)*'各里加權風險人口'!S21/VLOOKUP($B$2:$B$457,'各區加權風險人口'!$C$2:$T$13,16,0)*5.5/'陽性率'!O$3)</f>
        <v>41.07680899</v>
      </c>
      <c r="S21" s="5">
        <f>if(VLOOKUP($B$2:$B$457,'各區加權風險人口'!$C$2:$T$13,17,0)=0,0,VLOOKUP($B$2:$B$457,'依個案研判日_台北市'!$C$2:$T$13,17,0)*'各里加權風險人口'!T21/VLOOKUP($B$2:$B$457,'各區加權風險人口'!$C$2:$T$13,17,0)*5.5/'陽性率'!P$3)</f>
        <v>71.41763381</v>
      </c>
      <c r="T21" s="5">
        <f>if(VLOOKUP($B$2:$B$457,'各區加權風險人口'!$C$2:$T$13,18,0)=0,0,VLOOKUP($B$2:$B$457,'依個案研判日_台北市'!$C$2:$T$13,18,0)*'各里加權風險人口'!U21/VLOOKUP($B$2:$B$457,'各區加權風險人口'!$C$2:$T$13,18,0)*5.5/'陽性率'!Q$3)</f>
        <v>20.14343518</v>
      </c>
    </row>
    <row r="22">
      <c r="A22" s="3">
        <v>6.3000010022E10</v>
      </c>
      <c r="B22" s="4" t="s">
        <v>3</v>
      </c>
      <c r="C22" s="4" t="s">
        <v>24</v>
      </c>
      <c r="D22" s="5">
        <f>if(VLOOKUP($B$2:$B$457,'各區加權風險人口'!$C$2:$T$13,2,0)=0,0,VLOOKUP($B$2:$B$457,'依個案研判日_台北市'!$C$2:$T$13,2,0)*'各里加權風險人口'!E22/VLOOKUP($B$2:$B$457,'各區加權風險人口'!$C$2:$T$13,2,0)*5.5/'陽性率'!A$3)</f>
        <v>0</v>
      </c>
      <c r="E22" s="5">
        <f>if(VLOOKUP($B$2:$B$457,'各區加權風險人口'!$C$2:$T$13,3,0)=0,0,VLOOKUP($B$2:$B$457,'依個案研判日_台北市'!$C$2:$T$13,3,0)*'各里加權風險人口'!F22/VLOOKUP($B$2:$B$457,'各區加權風險人口'!$C$2:$T$13,3,0)*5.5/'陽性率'!B$3)</f>
        <v>0</v>
      </c>
      <c r="F22" s="5">
        <f>if(VLOOKUP($B$2:$B$457,'各區加權風險人口'!$C$2:$T$13,4,0)=0,0,VLOOKUP($B$2:$B$457,'依個案研判日_台北市'!$C$2:$T$13,4,0)*'各里加權風險人口'!G22/VLOOKUP($B$2:$B$457,'各區加權風險人口'!$C$2:$T$13,4,0)*5.5/'陽性率'!C$3)</f>
        <v>2.528295333</v>
      </c>
      <c r="G22" s="5">
        <f>if(VLOOKUP($B$2:$B$457,'各區加權風險人口'!$C$2:$T$13,5,0)=0,0,VLOOKUP($B$2:$B$457,'依個案研判日_台北市'!$C$2:$T$13,5,0)*'各里加權風險人口'!H22/VLOOKUP($B$2:$B$457,'各區加權風險人口'!$C$2:$T$13,5,0)*5.5/'陽性率'!D$3)</f>
        <v>14.71467884</v>
      </c>
      <c r="H22" s="5">
        <f>if(VLOOKUP($B$2:$B$457,'各區加權風險人口'!$C$2:$T$13,6,0)=0,0,VLOOKUP($B$2:$B$457,'依個案研判日_台北市'!$C$2:$T$13,6,0)*'各里加權風險人口'!I22/VLOOKUP($B$2:$B$457,'各區加權風險人口'!$C$2:$T$13,6,0)*5.5/'陽性率'!E$3)</f>
        <v>9.313087871</v>
      </c>
      <c r="I22" s="5">
        <f>if(VLOOKUP($B$2:$B$457,'各區加權風險人口'!$C$2:$T$13,7,0)=0,0,VLOOKUP($B$2:$B$457,'依個案研判日_台北市'!$C$2:$T$13,7,0)*'各里加權風險人口'!J22/VLOOKUP($B$2:$B$457,'各區加權風險人口'!$C$2:$T$13,7,0)*5.5/'陽性率'!F$3)</f>
        <v>19.2348743</v>
      </c>
      <c r="J22" s="5">
        <f>if(VLOOKUP($B$2:$B$457,'各區加權風險人口'!$C$2:$T$13,8,0)=0,0,VLOOKUP($B$2:$B$457,'依個案研判日_台北市'!$C$2:$T$13,8,0)*'各里加權風險人口'!K22/VLOOKUP($B$2:$B$457,'各區加權風險人口'!$C$2:$T$13,8,0)*5.5/'陽性率'!G$3)</f>
        <v>10.66281075</v>
      </c>
      <c r="K22" s="5">
        <f>if(VLOOKUP($B$2:$B$457,'各區加權風險人口'!$C$2:$T$13,9,0)=0,0,VLOOKUP($B$2:$B$457,'依個案研判日_台北市'!$C$2:$T$13,9,0)*'各里加權風險人口'!L22/VLOOKUP($B$2:$B$457,'各區加權風險人口'!$C$2:$T$13,9,0)*5.5/'陽性率'!H$3)</f>
        <v>4.458993587</v>
      </c>
      <c r="L22" s="5">
        <f>if(VLOOKUP($B$2:$B$457,'各區加權風險人口'!$C$2:$T$13,10,0)=0,0,VLOOKUP($B$2:$B$457,'依個案研判日_台北市'!$C$2:$T$13,10,0)*'各里加權風險人口'!M22/VLOOKUP($B$2:$B$457,'各區加權風險人口'!$C$2:$T$13,10,0)*5.5/'陽性率'!I$3)</f>
        <v>35.03494961</v>
      </c>
      <c r="M22" s="5">
        <f>if(VLOOKUP($B$2:$B$457,'各區加權風險人口'!$C$2:$T$13,11,0)=0,0,VLOOKUP($B$2:$B$457,'依個案研判日_台北市'!$C$2:$T$13,11,0)*'各里加權風險人口'!N22/VLOOKUP($B$2:$B$457,'各區加權風險人口'!$C$2:$T$13,11,0)*5.5/'陽性率'!J$3)</f>
        <v>8.655693433</v>
      </c>
      <c r="N22" s="5">
        <f>if(VLOOKUP($B$2:$B$457,'各區加權風險人口'!$C$2:$T$13,12,0)=0,0,VLOOKUP($B$2:$B$457,'依個案研判日_台北市'!$C$2:$T$13,12,0)*'各里加權風險人口'!O22/VLOOKUP($B$2:$B$457,'各區加權風險人口'!$C$2:$T$13,12,0)*5.5/'陽性率'!K$3)</f>
        <v>49.46110533</v>
      </c>
      <c r="O22" s="5">
        <f>if(VLOOKUP($B$2:$B$457,'各區加權風險人口'!$C$2:$T$13,13,0)=0,0,VLOOKUP($B$2:$B$457,'依個案研判日_台北市'!$C$2:$T$13,13,0)*'各里加權風險人口'!P22/VLOOKUP($B$2:$B$457,'各區加權風險人口'!$C$2:$T$13,13,0)*5.5/'陽性率'!L$3)</f>
        <v>12.57664858</v>
      </c>
      <c r="P22" s="5">
        <f>if(VLOOKUP($B$2:$B$457,'各區加權風險人口'!$C$2:$T$13,14,0)=0,0,VLOOKUP($B$2:$B$457,'依個案研判日_台北市'!$C$2:$T$13,14,0)*'各里加權風險人口'!Q22/VLOOKUP($B$2:$B$457,'各區加權風險人口'!$C$2:$T$13,14,0)*5.5/'陽性率'!M$3)</f>
        <v>26.51293484</v>
      </c>
      <c r="Q22" s="5">
        <f>if(VLOOKUP($B$2:$B$457,'各區加權風險人口'!$C$2:$T$13,15,0)=0,0,VLOOKUP($B$2:$B$457,'依個案研判日_台北市'!$C$2:$T$13,15,0)*'各里加權風險人口'!R22/VLOOKUP($B$2:$B$457,'各區加權風險人口'!$C$2:$T$13,15,0)*5.5/'陽性率'!N$3)</f>
        <v>25.37013592</v>
      </c>
      <c r="R22" s="5">
        <f>if(VLOOKUP($B$2:$B$457,'各區加權風險人口'!$C$2:$T$13,16,0)=0,0,VLOOKUP($B$2:$B$457,'依個案研判日_台北市'!$C$2:$T$13,16,0)*'各里加權風險人口'!S22/VLOOKUP($B$2:$B$457,'各區加權風險人口'!$C$2:$T$13,16,0)*5.5/'陽性率'!O$3)</f>
        <v>38.46974859</v>
      </c>
      <c r="S22" s="5">
        <f>if(VLOOKUP($B$2:$B$457,'各區加權風險人口'!$C$2:$T$13,17,0)=0,0,VLOOKUP($B$2:$B$457,'依個案研判日_台北市'!$C$2:$T$13,17,0)*'各里加權風險人口'!T22/VLOOKUP($B$2:$B$457,'各區加權風險人口'!$C$2:$T$13,17,0)*5.5/'陽性率'!P$3)</f>
        <v>66.8849038</v>
      </c>
      <c r="T22" s="5">
        <f>if(VLOOKUP($B$2:$B$457,'各區加權風險人口'!$C$2:$T$13,18,0)=0,0,VLOOKUP($B$2:$B$457,'依個案研判日_台北市'!$C$2:$T$13,18,0)*'各里加權風險人口'!U22/VLOOKUP($B$2:$B$457,'各區加權風險人口'!$C$2:$T$13,18,0)*5.5/'陽性率'!Q$3)</f>
        <v>18.86497287</v>
      </c>
    </row>
    <row r="23">
      <c r="A23" s="3">
        <v>6.3000010024E10</v>
      </c>
      <c r="B23" s="4" t="s">
        <v>3</v>
      </c>
      <c r="C23" s="4" t="s">
        <v>25</v>
      </c>
      <c r="D23" s="5">
        <f>if(VLOOKUP($B$2:$B$457,'各區加權風險人口'!$C$2:$T$13,2,0)=0,0,VLOOKUP($B$2:$B$457,'依個案研判日_台北市'!$C$2:$T$13,2,0)*'各里加權風險人口'!E23/VLOOKUP($B$2:$B$457,'各區加權風險人口'!$C$2:$T$13,2,0)*5.5/'陽性率'!A$3)</f>
        <v>0</v>
      </c>
      <c r="E23" s="5">
        <f>if(VLOOKUP($B$2:$B$457,'各區加權風險人口'!$C$2:$T$13,3,0)=0,0,VLOOKUP($B$2:$B$457,'依個案研判日_台北市'!$C$2:$T$13,3,0)*'各里加權風險人口'!F23/VLOOKUP($B$2:$B$457,'各區加權風險人口'!$C$2:$T$13,3,0)*5.5/'陽性率'!B$3)</f>
        <v>0</v>
      </c>
      <c r="F23" s="5">
        <f>if(VLOOKUP($B$2:$B$457,'各區加權風險人口'!$C$2:$T$13,4,0)=0,0,VLOOKUP($B$2:$B$457,'依個案研判日_台北市'!$C$2:$T$13,4,0)*'各里加權風險人口'!G23/VLOOKUP($B$2:$B$457,'各區加權風險人口'!$C$2:$T$13,4,0)*5.5/'陽性率'!C$3)</f>
        <v>2.178006082</v>
      </c>
      <c r="G23" s="5">
        <f>if(VLOOKUP($B$2:$B$457,'各區加權風險人口'!$C$2:$T$13,5,0)=0,0,VLOOKUP($B$2:$B$457,'依個案研判日_台北市'!$C$2:$T$13,5,0)*'各里加權風險人口'!H23/VLOOKUP($B$2:$B$457,'各區加權風險人口'!$C$2:$T$13,5,0)*5.5/'陽性率'!D$3)</f>
        <v>12.6759954</v>
      </c>
      <c r="H23" s="5">
        <f>if(VLOOKUP($B$2:$B$457,'各區加權風險人口'!$C$2:$T$13,6,0)=0,0,VLOOKUP($B$2:$B$457,'依個案研判日_台北市'!$C$2:$T$13,6,0)*'各里加權風險人口'!I23/VLOOKUP($B$2:$B$457,'各區加權風險人口'!$C$2:$T$13,6,0)*5.5/'陽性率'!E$3)</f>
        <v>8.022781897</v>
      </c>
      <c r="I23" s="5">
        <f>if(VLOOKUP($B$2:$B$457,'各區加權風險人口'!$C$2:$T$13,7,0)=0,0,VLOOKUP($B$2:$B$457,'依個案研判日_台北市'!$C$2:$T$13,7,0)*'各里加權風險人口'!J23/VLOOKUP($B$2:$B$457,'各區加權風險人口'!$C$2:$T$13,7,0)*5.5/'陽性率'!F$3)</f>
        <v>16.56992862</v>
      </c>
      <c r="J23" s="5">
        <f>if(VLOOKUP($B$2:$B$457,'各區加權風險人口'!$C$2:$T$13,8,0)=0,0,VLOOKUP($B$2:$B$457,'依個案研判日_台北市'!$C$2:$T$13,8,0)*'各里加權風險人口'!K23/VLOOKUP($B$2:$B$457,'各區加權風險人口'!$C$2:$T$13,8,0)*5.5/'陽性率'!G$3)</f>
        <v>9.185503911</v>
      </c>
      <c r="K23" s="5">
        <f>if(VLOOKUP($B$2:$B$457,'各區加權風險人口'!$C$2:$T$13,9,0)=0,0,VLOOKUP($B$2:$B$457,'依個案研判日_台北市'!$C$2:$T$13,9,0)*'各里加權風險人口'!L23/VLOOKUP($B$2:$B$457,'各區加權風險人口'!$C$2:$T$13,9,0)*5.5/'陽性率'!H$3)</f>
        <v>3.841210726</v>
      </c>
      <c r="L23" s="5">
        <f>if(VLOOKUP($B$2:$B$457,'各區加權風險人口'!$C$2:$T$13,10,0)=0,0,VLOOKUP($B$2:$B$457,'依個案研判日_台北市'!$C$2:$T$13,10,0)*'各里加權風險人口'!M23/VLOOKUP($B$2:$B$457,'各區加權風險人口'!$C$2:$T$13,10,0)*5.5/'陽性率'!I$3)</f>
        <v>30.18094142</v>
      </c>
      <c r="M23" s="5">
        <f>if(VLOOKUP($B$2:$B$457,'各區加權風險人口'!$C$2:$T$13,11,0)=0,0,VLOOKUP($B$2:$B$457,'依個案研判日_台北市'!$C$2:$T$13,11,0)*'各里加權風險人口'!N23/VLOOKUP($B$2:$B$457,'各區加權風險人口'!$C$2:$T$13,11,0)*5.5/'陽性率'!J$3)</f>
        <v>7.456467881</v>
      </c>
      <c r="N23" s="5">
        <f>if(VLOOKUP($B$2:$B$457,'各區加權風險人口'!$C$2:$T$13,12,0)=0,0,VLOOKUP($B$2:$B$457,'依個案研判日_台北市'!$C$2:$T$13,12,0)*'各里加權風險人口'!O23/VLOOKUP($B$2:$B$457,'各區加權風險人口'!$C$2:$T$13,12,0)*5.5/'陽性率'!K$3)</f>
        <v>42.60838789</v>
      </c>
      <c r="O23" s="5">
        <f>if(VLOOKUP($B$2:$B$457,'各區加權風險人口'!$C$2:$T$13,13,0)=0,0,VLOOKUP($B$2:$B$457,'依個案研判日_台北市'!$C$2:$T$13,13,0)*'各里加權風險人口'!P23/VLOOKUP($B$2:$B$457,'各區加權風險人口'!$C$2:$T$13,13,0)*5.5/'陽性率'!L$3)</f>
        <v>10.8341841</v>
      </c>
      <c r="P23" s="5">
        <f>if(VLOOKUP($B$2:$B$457,'各區加權風險人口'!$C$2:$T$13,14,0)=0,0,VLOOKUP($B$2:$B$457,'依個案研判日_台北市'!$C$2:$T$13,14,0)*'各里加權風險人口'!Q23/VLOOKUP($B$2:$B$457,'各區加權風險人口'!$C$2:$T$13,14,0)*5.5/'陽性率'!M$3)</f>
        <v>22.83963135</v>
      </c>
      <c r="Q23" s="5">
        <f>if(VLOOKUP($B$2:$B$457,'各區加權風險人口'!$C$2:$T$13,15,0)=0,0,VLOOKUP($B$2:$B$457,'依個案研判日_台北市'!$C$2:$T$13,15,0)*'各里加權風險人口'!R23/VLOOKUP($B$2:$B$457,'各區加權風險人口'!$C$2:$T$13,15,0)*5.5/'陽性率'!N$3)</f>
        <v>21.85516448</v>
      </c>
      <c r="R23" s="5">
        <f>if(VLOOKUP($B$2:$B$457,'各區加權風險人口'!$C$2:$T$13,16,0)=0,0,VLOOKUP($B$2:$B$457,'依個案研判日_台北市'!$C$2:$T$13,16,0)*'各里加權風險人口'!S23/VLOOKUP($B$2:$B$457,'各區加權風險人口'!$C$2:$T$13,16,0)*5.5/'陽性率'!O$3)</f>
        <v>33.13985725</v>
      </c>
      <c r="S23" s="5">
        <f>if(VLOOKUP($B$2:$B$457,'各區加權風險人口'!$C$2:$T$13,17,0)=0,0,VLOOKUP($B$2:$B$457,'依個案研判日_台北市'!$C$2:$T$13,17,0)*'各里加權風險人口'!T23/VLOOKUP($B$2:$B$457,'各區加權風險人口'!$C$2:$T$13,17,0)*5.5/'陽性率'!P$3)</f>
        <v>57.6181609</v>
      </c>
      <c r="T23" s="5">
        <f>if(VLOOKUP($B$2:$B$457,'各區加權風險人口'!$C$2:$T$13,18,0)=0,0,VLOOKUP($B$2:$B$457,'依個案研判日_台北市'!$C$2:$T$13,18,0)*'各里加權風險人口'!U23/VLOOKUP($B$2:$B$457,'各區加權風險人口'!$C$2:$T$13,18,0)*5.5/'陽性率'!Q$3)</f>
        <v>16.25127615</v>
      </c>
    </row>
    <row r="24">
      <c r="A24" s="3">
        <v>6.3000010025E10</v>
      </c>
      <c r="B24" s="4" t="s">
        <v>3</v>
      </c>
      <c r="C24" s="4" t="s">
        <v>26</v>
      </c>
      <c r="D24" s="5">
        <f>if(VLOOKUP($B$2:$B$457,'各區加權風險人口'!$C$2:$T$13,2,0)=0,0,VLOOKUP($B$2:$B$457,'依個案研判日_台北市'!$C$2:$T$13,2,0)*'各里加權風險人口'!E24/VLOOKUP($B$2:$B$457,'各區加權風險人口'!$C$2:$T$13,2,0)*5.5/'陽性率'!A$3)</f>
        <v>0</v>
      </c>
      <c r="E24" s="5">
        <f>if(VLOOKUP($B$2:$B$457,'各區加權風險人口'!$C$2:$T$13,3,0)=0,0,VLOOKUP($B$2:$B$457,'依個案研判日_台北市'!$C$2:$T$13,3,0)*'各里加權風險人口'!F24/VLOOKUP($B$2:$B$457,'各區加權風險人口'!$C$2:$T$13,3,0)*5.5/'陽性率'!B$3)</f>
        <v>0</v>
      </c>
      <c r="F24" s="5">
        <f>if(VLOOKUP($B$2:$B$457,'各區加權風險人口'!$C$2:$T$13,4,0)=0,0,VLOOKUP($B$2:$B$457,'依個案研判日_台北市'!$C$2:$T$13,4,0)*'各里加權風險人口'!G24/VLOOKUP($B$2:$B$457,'各區加權風險人口'!$C$2:$T$13,4,0)*5.5/'陽性率'!C$3)</f>
        <v>1.724422416</v>
      </c>
      <c r="G24" s="5">
        <f>if(VLOOKUP($B$2:$B$457,'各區加權風險人口'!$C$2:$T$13,5,0)=0,0,VLOOKUP($B$2:$B$457,'依個案研判日_台北市'!$C$2:$T$13,5,0)*'各里加權風險人口'!H24/VLOOKUP($B$2:$B$457,'各區加權風險人口'!$C$2:$T$13,5,0)*5.5/'陽性率'!D$3)</f>
        <v>10.03613846</v>
      </c>
      <c r="H24" s="5">
        <f>if(VLOOKUP($B$2:$B$457,'各區加權風險人口'!$C$2:$T$13,6,0)=0,0,VLOOKUP($B$2:$B$457,'依個案研判日_台北市'!$C$2:$T$13,6,0)*'各里加權風險人口'!I24/VLOOKUP($B$2:$B$457,'各區加權風險人口'!$C$2:$T$13,6,0)*5.5/'陽性率'!E$3)</f>
        <v>6.351986369</v>
      </c>
      <c r="I24" s="5">
        <f>if(VLOOKUP($B$2:$B$457,'各區加權風險人口'!$C$2:$T$13,7,0)=0,0,VLOOKUP($B$2:$B$457,'依個案研判日_台北市'!$C$2:$T$13,7,0)*'各里加權風險人口'!J24/VLOOKUP($B$2:$B$457,'各區加權風險人口'!$C$2:$T$13,7,0)*5.5/'陽性率'!F$3)</f>
        <v>13.11913525</v>
      </c>
      <c r="J24" s="5">
        <f>if(VLOOKUP($B$2:$B$457,'各區加權風險人口'!$C$2:$T$13,8,0)=0,0,VLOOKUP($B$2:$B$457,'依個案研判日_台北市'!$C$2:$T$13,8,0)*'各里加權風險人口'!K24/VLOOKUP($B$2:$B$457,'各區加權風險人口'!$C$2:$T$13,8,0)*5.5/'陽性率'!G$3)</f>
        <v>7.272564103</v>
      </c>
      <c r="K24" s="5">
        <f>if(VLOOKUP($B$2:$B$457,'各區加權風險人口'!$C$2:$T$13,9,0)=0,0,VLOOKUP($B$2:$B$457,'依個案研判日_台北市'!$C$2:$T$13,9,0)*'各里加權風險人口'!L24/VLOOKUP($B$2:$B$457,'各區加權風險人口'!$C$2:$T$13,9,0)*5.5/'陽性率'!H$3)</f>
        <v>3.04125408</v>
      </c>
      <c r="L24" s="5">
        <f>if(VLOOKUP($B$2:$B$457,'各區加權風險人口'!$C$2:$T$13,10,0)=0,0,VLOOKUP($B$2:$B$457,'依個案研判日_台北市'!$C$2:$T$13,10,0)*'各里加權風險人口'!M24/VLOOKUP($B$2:$B$457,'各區加權風險人口'!$C$2:$T$13,10,0)*5.5/'陽性率'!I$3)</f>
        <v>23.89556777</v>
      </c>
      <c r="M24" s="5">
        <f>if(VLOOKUP($B$2:$B$457,'各區加權風險人口'!$C$2:$T$13,11,0)=0,0,VLOOKUP($B$2:$B$457,'依個案研判日_台北市'!$C$2:$T$13,11,0)*'各里加權風險人口'!N24/VLOOKUP($B$2:$B$457,'各區加權風險人口'!$C$2:$T$13,11,0)*5.5/'陽性率'!J$3)</f>
        <v>5.90361086</v>
      </c>
      <c r="N24" s="5">
        <f>if(VLOOKUP($B$2:$B$457,'各區加權風險人口'!$C$2:$T$13,12,0)=0,0,VLOOKUP($B$2:$B$457,'依個案研判日_台北市'!$C$2:$T$13,12,0)*'各里加權風險人口'!O24/VLOOKUP($B$2:$B$457,'各區加權風險人口'!$C$2:$T$13,12,0)*5.5/'陽性率'!K$3)</f>
        <v>33.7349192</v>
      </c>
      <c r="O24" s="5">
        <f>if(VLOOKUP($B$2:$B$457,'各區加權風險人口'!$C$2:$T$13,13,0)=0,0,VLOOKUP($B$2:$B$457,'依個案研判日_台北市'!$C$2:$T$13,13,0)*'各里加權風險人口'!P24/VLOOKUP($B$2:$B$457,'各區加權風險人口'!$C$2:$T$13,13,0)*5.5/'陽性率'!L$3)</f>
        <v>8.577896122</v>
      </c>
      <c r="P24" s="5">
        <f>if(VLOOKUP($B$2:$B$457,'各區加權風險人口'!$C$2:$T$13,14,0)=0,0,VLOOKUP($B$2:$B$457,'依個案研判日_台北市'!$C$2:$T$13,14,0)*'各里加權風險人口'!Q24/VLOOKUP($B$2:$B$457,'各區加權風險人口'!$C$2:$T$13,14,0)*5.5/'陽性率'!M$3)</f>
        <v>18.08313236</v>
      </c>
      <c r="Q24" s="5">
        <f>if(VLOOKUP($B$2:$B$457,'各區加權風險人口'!$C$2:$T$13,15,0)=0,0,VLOOKUP($B$2:$B$457,'依個案研判日_台北市'!$C$2:$T$13,15,0)*'各里加權風險人口'!R24/VLOOKUP($B$2:$B$457,'各區加權風險人口'!$C$2:$T$13,15,0)*5.5/'陽性率'!N$3)</f>
        <v>17.303687</v>
      </c>
      <c r="R24" s="5">
        <f>if(VLOOKUP($B$2:$B$457,'各區加權風險人口'!$C$2:$T$13,16,0)=0,0,VLOOKUP($B$2:$B$457,'依個案研判日_台北市'!$C$2:$T$13,16,0)*'各里加權風險人口'!S24/VLOOKUP($B$2:$B$457,'各區加權風險人口'!$C$2:$T$13,16,0)*5.5/'陽性率'!O$3)</f>
        <v>26.23827049</v>
      </c>
      <c r="S24" s="5">
        <f>if(VLOOKUP($B$2:$B$457,'各區加權風險人口'!$C$2:$T$13,17,0)=0,0,VLOOKUP($B$2:$B$457,'依個案研判日_台北市'!$C$2:$T$13,17,0)*'各里加權風險人口'!T24/VLOOKUP($B$2:$B$457,'各區加權風險人口'!$C$2:$T$13,17,0)*5.5/'陽性率'!P$3)</f>
        <v>45.61881119</v>
      </c>
      <c r="T24" s="5">
        <f>if(VLOOKUP($B$2:$B$457,'各區加權風險人口'!$C$2:$T$13,18,0)=0,0,VLOOKUP($B$2:$B$457,'依個案研判日_台北市'!$C$2:$T$13,18,0)*'各里加權風險人口'!U24/VLOOKUP($B$2:$B$457,'各區加權風險人口'!$C$2:$T$13,18,0)*5.5/'陽性率'!Q$3)</f>
        <v>12.86684418</v>
      </c>
    </row>
    <row r="25">
      <c r="A25" s="3">
        <v>6.3000010026E10</v>
      </c>
      <c r="B25" s="4" t="s">
        <v>3</v>
      </c>
      <c r="C25" s="4" t="s">
        <v>27</v>
      </c>
      <c r="D25" s="5">
        <f>if(VLOOKUP($B$2:$B$457,'各區加權風險人口'!$C$2:$T$13,2,0)=0,0,VLOOKUP($B$2:$B$457,'依個案研判日_台北市'!$C$2:$T$13,2,0)*'各里加權風險人口'!E25/VLOOKUP($B$2:$B$457,'各區加權風險人口'!$C$2:$T$13,2,0)*5.5/'陽性率'!A$3)</f>
        <v>0</v>
      </c>
      <c r="E25" s="5">
        <f>if(VLOOKUP($B$2:$B$457,'各區加權風險人口'!$C$2:$T$13,3,0)=0,0,VLOOKUP($B$2:$B$457,'依個案研判日_台北市'!$C$2:$T$13,3,0)*'各里加權風險人口'!F25/VLOOKUP($B$2:$B$457,'各區加權風險人口'!$C$2:$T$13,3,0)*5.5/'陽性率'!B$3)</f>
        <v>0</v>
      </c>
      <c r="F25" s="5">
        <f>if(VLOOKUP($B$2:$B$457,'各區加權風險人口'!$C$2:$T$13,4,0)=0,0,VLOOKUP($B$2:$B$457,'依個案研判日_台北市'!$C$2:$T$13,4,0)*'各里加權風險人口'!G25/VLOOKUP($B$2:$B$457,'各區加權風險人口'!$C$2:$T$13,4,0)*5.5/'陽性率'!C$3)</f>
        <v>2.999687373</v>
      </c>
      <c r="G25" s="5">
        <f>if(VLOOKUP($B$2:$B$457,'各區加權風險人口'!$C$2:$T$13,5,0)=0,0,VLOOKUP($B$2:$B$457,'依個案研判日_台北市'!$C$2:$T$13,5,0)*'各里加權風險人口'!H25/VLOOKUP($B$2:$B$457,'各區加權風險人口'!$C$2:$T$13,5,0)*5.5/'陽性率'!D$3)</f>
        <v>17.45818051</v>
      </c>
      <c r="H25" s="5">
        <f>if(VLOOKUP($B$2:$B$457,'各區加權風險人口'!$C$2:$T$13,6,0)=0,0,VLOOKUP($B$2:$B$457,'依個案研判日_台北市'!$C$2:$T$13,6,0)*'各里加權風險人口'!I25/VLOOKUP($B$2:$B$457,'各區加權風險人口'!$C$2:$T$13,6,0)*5.5/'陽性率'!E$3)</f>
        <v>11.04948134</v>
      </c>
      <c r="I25" s="5">
        <f>if(VLOOKUP($B$2:$B$457,'各區加權風險人口'!$C$2:$T$13,7,0)=0,0,VLOOKUP($B$2:$B$457,'依個案研判日_台北市'!$C$2:$T$13,7,0)*'各里加權風險人口'!J25/VLOOKUP($B$2:$B$457,'各區加權風險人口'!$C$2:$T$13,7,0)*5.5/'陽性率'!F$3)</f>
        <v>22.821151</v>
      </c>
      <c r="J25" s="5">
        <f>if(VLOOKUP($B$2:$B$457,'各區加權風險人口'!$C$2:$T$13,8,0)=0,0,VLOOKUP($B$2:$B$457,'依個案研判日_台北市'!$C$2:$T$13,8,0)*'各里加權風險人口'!K25/VLOOKUP($B$2:$B$457,'各區加權風險人口'!$C$2:$T$13,8,0)*5.5/'陽性率'!G$3)</f>
        <v>12.65085544</v>
      </c>
      <c r="K25" s="5">
        <f>if(VLOOKUP($B$2:$B$457,'各區加權風險人口'!$C$2:$T$13,9,0)=0,0,VLOOKUP($B$2:$B$457,'依個案研判日_台北市'!$C$2:$T$13,9,0)*'各里加權風險人口'!L25/VLOOKUP($B$2:$B$457,'各區加權風險人口'!$C$2:$T$13,9,0)*5.5/'陽性率'!H$3)</f>
        <v>5.290357731</v>
      </c>
      <c r="L25" s="5">
        <f>if(VLOOKUP($B$2:$B$457,'各區加權風險人口'!$C$2:$T$13,10,0)=0,0,VLOOKUP($B$2:$B$457,'依個案研判日_台北市'!$C$2:$T$13,10,0)*'各里加權風險人口'!M25/VLOOKUP($B$2:$B$457,'各區加權風險人口'!$C$2:$T$13,10,0)*5.5/'陽性率'!I$3)</f>
        <v>41.56709646</v>
      </c>
      <c r="M25" s="5">
        <f>if(VLOOKUP($B$2:$B$457,'各區加權風險人口'!$C$2:$T$13,11,0)=0,0,VLOOKUP($B$2:$B$457,'依個案研判日_台北市'!$C$2:$T$13,11,0)*'各里加權風險人口'!N25/VLOOKUP($B$2:$B$457,'各區加權風險人口'!$C$2:$T$13,11,0)*5.5/'陽性率'!J$3)</f>
        <v>10.26951795</v>
      </c>
      <c r="N25" s="5">
        <f>if(VLOOKUP($B$2:$B$457,'各區加權風險人口'!$C$2:$T$13,12,0)=0,0,VLOOKUP($B$2:$B$457,'依個案研判日_台北市'!$C$2:$T$13,12,0)*'各里加權風險人口'!O25/VLOOKUP($B$2:$B$457,'各區加權風險人口'!$C$2:$T$13,12,0)*5.5/'陽性率'!K$3)</f>
        <v>58.68295971</v>
      </c>
      <c r="O25" s="5">
        <f>if(VLOOKUP($B$2:$B$457,'各區加權風險人口'!$C$2:$T$13,13,0)=0,0,VLOOKUP($B$2:$B$457,'依個案研判日_台北市'!$C$2:$T$13,13,0)*'各里加權風險人口'!P25/VLOOKUP($B$2:$B$457,'各區加權風險人口'!$C$2:$T$13,13,0)*5.5/'陽性率'!L$3)</f>
        <v>14.92152181</v>
      </c>
      <c r="P25" s="5">
        <f>if(VLOOKUP($B$2:$B$457,'各區加權風險人口'!$C$2:$T$13,14,0)=0,0,VLOOKUP($B$2:$B$457,'依個案研判日_台北市'!$C$2:$T$13,14,0)*'各里加權風險人口'!Q25/VLOOKUP($B$2:$B$457,'各區加權風險人口'!$C$2:$T$13,14,0)*5.5/'陽性率'!M$3)</f>
        <v>31.45618111</v>
      </c>
      <c r="Q25" s="5">
        <f>if(VLOOKUP($B$2:$B$457,'各區加權風險人口'!$C$2:$T$13,15,0)=0,0,VLOOKUP($B$2:$B$457,'依個案研判日_台北市'!$C$2:$T$13,15,0)*'各里加權風險人口'!R25/VLOOKUP($B$2:$B$457,'各區加權風險人口'!$C$2:$T$13,15,0)*5.5/'陽性率'!N$3)</f>
        <v>30.10031123</v>
      </c>
      <c r="R25" s="5">
        <f>if(VLOOKUP($B$2:$B$457,'各區加權風險人口'!$C$2:$T$13,16,0)=0,0,VLOOKUP($B$2:$B$457,'依個案研判日_台北市'!$C$2:$T$13,16,0)*'各里加權風險人口'!S25/VLOOKUP($B$2:$B$457,'各區加權風險人口'!$C$2:$T$13,16,0)*5.5/'陽性率'!O$3)</f>
        <v>45.642302</v>
      </c>
      <c r="S25" s="5">
        <f>if(VLOOKUP($B$2:$B$457,'各區加權風險人口'!$C$2:$T$13,17,0)=0,0,VLOOKUP($B$2:$B$457,'依個案研判日_台北市'!$C$2:$T$13,17,0)*'各里加權風險人口'!T25/VLOOKUP($B$2:$B$457,'各區加權風險人口'!$C$2:$T$13,17,0)*5.5/'陽性率'!P$3)</f>
        <v>79.35536597</v>
      </c>
      <c r="T25" s="5">
        <f>if(VLOOKUP($B$2:$B$457,'各區加權風險人口'!$C$2:$T$13,18,0)=0,0,VLOOKUP($B$2:$B$457,'依個案研判日_台北市'!$C$2:$T$13,18,0)*'各里加權風險人口'!U25/VLOOKUP($B$2:$B$457,'各區加權風險人口'!$C$2:$T$13,18,0)*5.5/'陽性率'!Q$3)</f>
        <v>22.38228271</v>
      </c>
    </row>
    <row r="26">
      <c r="A26" s="3">
        <v>6.3000010027E10</v>
      </c>
      <c r="B26" s="4" t="s">
        <v>3</v>
      </c>
      <c r="C26" s="4" t="s">
        <v>28</v>
      </c>
      <c r="D26" s="5">
        <f>if(VLOOKUP($B$2:$B$457,'各區加權風險人口'!$C$2:$T$13,2,0)=0,0,VLOOKUP($B$2:$B$457,'依個案研判日_台北市'!$C$2:$T$13,2,0)*'各里加權風險人口'!E26/VLOOKUP($B$2:$B$457,'各區加權風險人口'!$C$2:$T$13,2,0)*5.5/'陽性率'!A$3)</f>
        <v>0</v>
      </c>
      <c r="E26" s="5">
        <f>if(VLOOKUP($B$2:$B$457,'各區加權風險人口'!$C$2:$T$13,3,0)=0,0,VLOOKUP($B$2:$B$457,'依個案研判日_台北市'!$C$2:$T$13,3,0)*'各里加權風險人口'!F26/VLOOKUP($B$2:$B$457,'各區加權風險人口'!$C$2:$T$13,3,0)*5.5/'陽性率'!B$3)</f>
        <v>0</v>
      </c>
      <c r="F26" s="5">
        <f>if(VLOOKUP($B$2:$B$457,'各區加權風險人口'!$C$2:$T$13,4,0)=0,0,VLOOKUP($B$2:$B$457,'依個案研判日_台北市'!$C$2:$T$13,4,0)*'各里加權風險人口'!G26/VLOOKUP($B$2:$B$457,'各區加權風險人口'!$C$2:$T$13,4,0)*5.5/'陽性率'!C$3)</f>
        <v>1.122928621</v>
      </c>
      <c r="G26" s="5">
        <f>if(VLOOKUP($B$2:$B$457,'各區加權風險人口'!$C$2:$T$13,5,0)=0,0,VLOOKUP($B$2:$B$457,'依個案研判日_台北市'!$C$2:$T$13,5,0)*'各里加權風險人口'!H26/VLOOKUP($B$2:$B$457,'各區加權風險人口'!$C$2:$T$13,5,0)*5.5/'陽性率'!D$3)</f>
        <v>6.535444573</v>
      </c>
      <c r="H26" s="5">
        <f>if(VLOOKUP($B$2:$B$457,'各區加權風險人口'!$C$2:$T$13,6,0)=0,0,VLOOKUP($B$2:$B$457,'依個案研判日_台北市'!$C$2:$T$13,6,0)*'各里加權風險人口'!I26/VLOOKUP($B$2:$B$457,'各區加權風險人口'!$C$2:$T$13,6,0)*5.5/'陽性率'!E$3)</f>
        <v>4.136357325</v>
      </c>
      <c r="I26" s="5">
        <f>if(VLOOKUP($B$2:$B$457,'各區加權風險人口'!$C$2:$T$13,7,0)=0,0,VLOOKUP($B$2:$B$457,'依個案研判日_台北市'!$C$2:$T$13,7,0)*'各里加權風險人口'!J26/VLOOKUP($B$2:$B$457,'各區加權風險人口'!$C$2:$T$13,7,0)*5.5/'陽性率'!F$3)</f>
        <v>8.543064801</v>
      </c>
      <c r="J26" s="5">
        <f>if(VLOOKUP($B$2:$B$457,'各區加權風險人口'!$C$2:$T$13,8,0)=0,0,VLOOKUP($B$2:$B$457,'依個案研判日_台北市'!$C$2:$T$13,8,0)*'各里加權風險人口'!K26/VLOOKUP($B$2:$B$457,'各區加權風險人口'!$C$2:$T$13,8,0)*5.5/'陽性率'!G$3)</f>
        <v>4.735829401</v>
      </c>
      <c r="K26" s="5">
        <f>if(VLOOKUP($B$2:$B$457,'各區加權風險人口'!$C$2:$T$13,9,0)=0,0,VLOOKUP($B$2:$B$457,'依個案研判日_台北市'!$C$2:$T$13,9,0)*'各里加權風險人口'!L26/VLOOKUP($B$2:$B$457,'各區加權風險人口'!$C$2:$T$13,9,0)*5.5/'陽性率'!H$3)</f>
        <v>1.980437749</v>
      </c>
      <c r="L26" s="5">
        <f>if(VLOOKUP($B$2:$B$457,'各區加權風險人口'!$C$2:$T$13,10,0)=0,0,VLOOKUP($B$2:$B$457,'依個案研判日_台北市'!$C$2:$T$13,10,0)*'各里加權風險人口'!M26/VLOOKUP($B$2:$B$457,'各區加權風險人口'!$C$2:$T$13,10,0)*5.5/'陽性率'!I$3)</f>
        <v>15.56058232</v>
      </c>
      <c r="M26" s="5">
        <f>if(VLOOKUP($B$2:$B$457,'各區加權風險人口'!$C$2:$T$13,11,0)=0,0,VLOOKUP($B$2:$B$457,'依個案研判日_台北市'!$C$2:$T$13,11,0)*'各里加權風險人口'!N26/VLOOKUP($B$2:$B$457,'各區加權風險人口'!$C$2:$T$13,11,0)*5.5/'陽性率'!J$3)</f>
        <v>3.844379161</v>
      </c>
      <c r="N26" s="5">
        <f>if(VLOOKUP($B$2:$B$457,'各區加權風險人口'!$C$2:$T$13,12,0)=0,0,VLOOKUP($B$2:$B$457,'依個案研判日_台北市'!$C$2:$T$13,12,0)*'各里加權風險人口'!O26/VLOOKUP($B$2:$B$457,'各區加權風險人口'!$C$2:$T$13,12,0)*5.5/'陽性率'!K$3)</f>
        <v>21.96788092</v>
      </c>
      <c r="O26" s="5">
        <f>if(VLOOKUP($B$2:$B$457,'各區加權風險人口'!$C$2:$T$13,13,0)=0,0,VLOOKUP($B$2:$B$457,'依個案研判日_台北市'!$C$2:$T$13,13,0)*'各里加權風險人口'!P26/VLOOKUP($B$2:$B$457,'各區加權風險人口'!$C$2:$T$13,13,0)*5.5/'陽性率'!L$3)</f>
        <v>5.585850062</v>
      </c>
      <c r="P26" s="5">
        <f>if(VLOOKUP($B$2:$B$457,'各區加權風險人口'!$C$2:$T$13,14,0)=0,0,VLOOKUP($B$2:$B$457,'依個案研判日_台北市'!$C$2:$T$13,14,0)*'各里加權風險人口'!Q26/VLOOKUP($B$2:$B$457,'各區加權風險人口'!$C$2:$T$13,14,0)*5.5/'陽性率'!M$3)</f>
        <v>11.77557581</v>
      </c>
      <c r="Q26" s="5">
        <f>if(VLOOKUP($B$2:$B$457,'各區加權風險人口'!$C$2:$T$13,15,0)=0,0,VLOOKUP($B$2:$B$457,'依個案研判日_台北市'!$C$2:$T$13,15,0)*'各里加權風險人口'!R26/VLOOKUP($B$2:$B$457,'各區加權風險人口'!$C$2:$T$13,15,0)*5.5/'陽性率'!N$3)</f>
        <v>11.26800788</v>
      </c>
      <c r="R26" s="5">
        <f>if(VLOOKUP($B$2:$B$457,'各區加權風險人口'!$C$2:$T$13,16,0)=0,0,VLOOKUP($B$2:$B$457,'依個案研判日_台北市'!$C$2:$T$13,16,0)*'各里加權風險人口'!S26/VLOOKUP($B$2:$B$457,'各區加權風險人口'!$C$2:$T$13,16,0)*5.5/'陽性率'!O$3)</f>
        <v>17.0861296</v>
      </c>
      <c r="S26" s="5">
        <f>if(VLOOKUP($B$2:$B$457,'各區加權風險人口'!$C$2:$T$13,17,0)=0,0,VLOOKUP($B$2:$B$457,'依個案研判日_台北市'!$C$2:$T$13,17,0)*'各里加權風險人口'!T26/VLOOKUP($B$2:$B$457,'各區加權風險人口'!$C$2:$T$13,17,0)*5.5/'陽性率'!P$3)</f>
        <v>29.70656624</v>
      </c>
      <c r="T26" s="5">
        <f>if(VLOOKUP($B$2:$B$457,'各區加權風險人口'!$C$2:$T$13,18,0)=0,0,VLOOKUP($B$2:$B$457,'依個案研判日_台北市'!$C$2:$T$13,18,0)*'各里加權風險人口'!U26/VLOOKUP($B$2:$B$457,'各區加權風險人口'!$C$2:$T$13,18,0)*5.5/'陽性率'!Q$3)</f>
        <v>8.378775093</v>
      </c>
    </row>
    <row r="27">
      <c r="A27" s="3">
        <v>6.3000010028E10</v>
      </c>
      <c r="B27" s="4" t="s">
        <v>3</v>
      </c>
      <c r="C27" s="4" t="s">
        <v>29</v>
      </c>
      <c r="D27" s="5">
        <f>if(VLOOKUP($B$2:$B$457,'各區加權風險人口'!$C$2:$T$13,2,0)=0,0,VLOOKUP($B$2:$B$457,'依個案研判日_台北市'!$C$2:$T$13,2,0)*'各里加權風險人口'!E27/VLOOKUP($B$2:$B$457,'各區加權風險人口'!$C$2:$T$13,2,0)*5.5/'陽性率'!A$3)</f>
        <v>0</v>
      </c>
      <c r="E27" s="5">
        <f>if(VLOOKUP($B$2:$B$457,'各區加權風險人口'!$C$2:$T$13,3,0)=0,0,VLOOKUP($B$2:$B$457,'依個案研判日_台北市'!$C$2:$T$13,3,0)*'各里加權風險人口'!F27/VLOOKUP($B$2:$B$457,'各區加權風險人口'!$C$2:$T$13,3,0)*5.5/'陽性率'!B$3)</f>
        <v>0</v>
      </c>
      <c r="F27" s="5">
        <f>if(VLOOKUP($B$2:$B$457,'各區加權風險人口'!$C$2:$T$13,4,0)=0,0,VLOOKUP($B$2:$B$457,'依個案研判日_台北市'!$C$2:$T$13,4,0)*'各里加權風險人口'!G27/VLOOKUP($B$2:$B$457,'各區加權風險人口'!$C$2:$T$13,4,0)*5.5/'陽性率'!C$3)</f>
        <v>0.9546599427</v>
      </c>
      <c r="G27" s="5">
        <f>if(VLOOKUP($B$2:$B$457,'各區加權風險人口'!$C$2:$T$13,5,0)=0,0,VLOOKUP($B$2:$B$457,'依個案研判日_台北市'!$C$2:$T$13,5,0)*'各里加權風險人口'!H27/VLOOKUP($B$2:$B$457,'各區加權風險人口'!$C$2:$T$13,5,0)*5.5/'陽性率'!D$3)</f>
        <v>5.556120866</v>
      </c>
      <c r="H27" s="5">
        <f>if(VLOOKUP($B$2:$B$457,'各區加權風險人口'!$C$2:$T$13,6,0)=0,0,VLOOKUP($B$2:$B$457,'依個案研判日_台北市'!$C$2:$T$13,6,0)*'各里加權風險人口'!I27/VLOOKUP($B$2:$B$457,'各區加權風險人口'!$C$2:$T$13,6,0)*5.5/'陽性率'!E$3)</f>
        <v>3.516532194</v>
      </c>
      <c r="I27" s="5">
        <f>if(VLOOKUP($B$2:$B$457,'各區加權風險人口'!$C$2:$T$13,7,0)=0,0,VLOOKUP($B$2:$B$457,'依個案研判日_台北市'!$C$2:$T$13,7,0)*'各里加權風險人口'!J27/VLOOKUP($B$2:$B$457,'各區加權風險人口'!$C$2:$T$13,7,0)*5.5/'陽性率'!F$3)</f>
        <v>7.262903093</v>
      </c>
      <c r="J27" s="5">
        <f>if(VLOOKUP($B$2:$B$457,'各區加權風險人口'!$C$2:$T$13,8,0)=0,0,VLOOKUP($B$2:$B$457,'依個案研判日_台北市'!$C$2:$T$13,8,0)*'各里加權風險人口'!K27/VLOOKUP($B$2:$B$457,'各區加權風險人口'!$C$2:$T$13,8,0)*5.5/'陽性率'!G$3)</f>
        <v>4.026174541</v>
      </c>
      <c r="K27" s="5">
        <f>if(VLOOKUP($B$2:$B$457,'各區加權風險人口'!$C$2:$T$13,9,0)=0,0,VLOOKUP($B$2:$B$457,'依個案研判日_台北市'!$C$2:$T$13,9,0)*'各里加權風險人口'!L27/VLOOKUP($B$2:$B$457,'各區加權風險人口'!$C$2:$T$13,9,0)*5.5/'陽性率'!H$3)</f>
        <v>1.68367299</v>
      </c>
      <c r="L27" s="5">
        <f>if(VLOOKUP($B$2:$B$457,'各區加權風險人口'!$C$2:$T$13,10,0)=0,0,VLOOKUP($B$2:$B$457,'依個案研判日_台北市'!$C$2:$T$13,10,0)*'各里加權風險人口'!M27/VLOOKUP($B$2:$B$457,'各區加權風險人口'!$C$2:$T$13,10,0)*5.5/'陽性率'!I$3)</f>
        <v>13.22885921</v>
      </c>
      <c r="M27" s="5">
        <f>if(VLOOKUP($B$2:$B$457,'各區加權風險人口'!$C$2:$T$13,11,0)=0,0,VLOOKUP($B$2:$B$457,'依個案研判日_台北市'!$C$2:$T$13,11,0)*'各里加權風險人口'!N27/VLOOKUP($B$2:$B$457,'各區加權風險人口'!$C$2:$T$13,11,0)*5.5/'陽性率'!J$3)</f>
        <v>3.268306392</v>
      </c>
      <c r="N27" s="5">
        <f>if(VLOOKUP($B$2:$B$457,'各區加權風險人口'!$C$2:$T$13,12,0)=0,0,VLOOKUP($B$2:$B$457,'依個案研判日_台北市'!$C$2:$T$13,12,0)*'各里加權風險人口'!O27/VLOOKUP($B$2:$B$457,'各區加權風險人口'!$C$2:$T$13,12,0)*5.5/'陽性率'!K$3)</f>
        <v>18.67603653</v>
      </c>
      <c r="O27" s="5">
        <f>if(VLOOKUP($B$2:$B$457,'各區加權風險人口'!$C$2:$T$13,13,0)=0,0,VLOOKUP($B$2:$B$457,'依個案研判日_台北市'!$C$2:$T$13,13,0)*'各里加權風險人口'!P27/VLOOKUP($B$2:$B$457,'各區加權風險人口'!$C$2:$T$13,13,0)*5.5/'陽性率'!L$3)</f>
        <v>4.748821253</v>
      </c>
      <c r="P27" s="5">
        <f>if(VLOOKUP($B$2:$B$457,'各區加權風險人口'!$C$2:$T$13,14,0)=0,0,VLOOKUP($B$2:$B$457,'依個案研判日_台北市'!$C$2:$T$13,14,0)*'各里加權風險人口'!Q27/VLOOKUP($B$2:$B$457,'各區加權風險人口'!$C$2:$T$13,14,0)*5.5/'陽性率'!M$3)</f>
        <v>10.01102859</v>
      </c>
      <c r="Q27" s="5">
        <f>if(VLOOKUP($B$2:$B$457,'各區加權風險人口'!$C$2:$T$13,15,0)=0,0,VLOOKUP($B$2:$B$457,'依個案研判日_台北市'!$C$2:$T$13,15,0)*'各里加權風險人口'!R27/VLOOKUP($B$2:$B$457,'各區加權風險人口'!$C$2:$T$13,15,0)*5.5/'陽性率'!N$3)</f>
        <v>9.579518735</v>
      </c>
      <c r="R27" s="5">
        <f>if(VLOOKUP($B$2:$B$457,'各區加權風險人口'!$C$2:$T$13,16,0)=0,0,VLOOKUP($B$2:$B$457,'依個案研判日_台北市'!$C$2:$T$13,16,0)*'各里加權風險人口'!S27/VLOOKUP($B$2:$B$457,'各區加權風險人口'!$C$2:$T$13,16,0)*5.5/'陽性率'!O$3)</f>
        <v>14.52580619</v>
      </c>
      <c r="S27" s="5">
        <f>if(VLOOKUP($B$2:$B$457,'各區加權風險人口'!$C$2:$T$13,17,0)=0,0,VLOOKUP($B$2:$B$457,'依個案研判日_台北市'!$C$2:$T$13,17,0)*'各里加權風險人口'!T27/VLOOKUP($B$2:$B$457,'各區加權風險人口'!$C$2:$T$13,17,0)*5.5/'陽性率'!P$3)</f>
        <v>25.25509485</v>
      </c>
      <c r="T27" s="5">
        <f>if(VLOOKUP($B$2:$B$457,'各區加權風險人口'!$C$2:$T$13,18,0)=0,0,VLOOKUP($B$2:$B$457,'依個案研判日_台北市'!$C$2:$T$13,18,0)*'各里加權風險人口'!U27/VLOOKUP($B$2:$B$457,'各區加權風險人口'!$C$2:$T$13,18,0)*5.5/'陽性率'!Q$3)</f>
        <v>7.12323188</v>
      </c>
    </row>
    <row r="28">
      <c r="A28" s="3">
        <v>6.3000010029E10</v>
      </c>
      <c r="B28" s="4" t="s">
        <v>3</v>
      </c>
      <c r="C28" s="4" t="s">
        <v>30</v>
      </c>
      <c r="D28" s="5">
        <f>if(VLOOKUP($B$2:$B$457,'各區加權風險人口'!$C$2:$T$13,2,0)=0,0,VLOOKUP($B$2:$B$457,'依個案研判日_台北市'!$C$2:$T$13,2,0)*'各里加權風險人口'!E28/VLOOKUP($B$2:$B$457,'各區加權風險人口'!$C$2:$T$13,2,0)*5.5/'陽性率'!A$3)</f>
        <v>0</v>
      </c>
      <c r="E28" s="5">
        <f>if(VLOOKUP($B$2:$B$457,'各區加權風險人口'!$C$2:$T$13,3,0)=0,0,VLOOKUP($B$2:$B$457,'依個案研判日_台北市'!$C$2:$T$13,3,0)*'各里加權風險人口'!F28/VLOOKUP($B$2:$B$457,'各區加權風險人口'!$C$2:$T$13,3,0)*5.5/'陽性率'!B$3)</f>
        <v>0</v>
      </c>
      <c r="F28" s="5">
        <f>if(VLOOKUP($B$2:$B$457,'各區加權風險人口'!$C$2:$T$13,4,0)=0,0,VLOOKUP($B$2:$B$457,'依個案研判日_台北市'!$C$2:$T$13,4,0)*'各里加權風險人口'!G28/VLOOKUP($B$2:$B$457,'各區加權風險人口'!$C$2:$T$13,4,0)*5.5/'陽性率'!C$3)</f>
        <v>1.193821927</v>
      </c>
      <c r="G28" s="5">
        <f>if(VLOOKUP($B$2:$B$457,'各區加權風險人口'!$C$2:$T$13,5,0)=0,0,VLOOKUP($B$2:$B$457,'依個案研判日_台北市'!$C$2:$T$13,5,0)*'各里加權風險人口'!H28/VLOOKUP($B$2:$B$457,'各區加權風險人口'!$C$2:$T$13,5,0)*5.5/'陽性率'!D$3)</f>
        <v>6.948043614</v>
      </c>
      <c r="H28" s="5">
        <f>if(VLOOKUP($B$2:$B$457,'各區加權風險人口'!$C$2:$T$13,6,0)=0,0,VLOOKUP($B$2:$B$457,'依個案研判日_台北市'!$C$2:$T$13,6,0)*'各里加權風險人口'!I28/VLOOKUP($B$2:$B$457,'各區加權風險人口'!$C$2:$T$13,6,0)*5.5/'陽性率'!E$3)</f>
        <v>4.397495958</v>
      </c>
      <c r="I28" s="5">
        <f>if(VLOOKUP($B$2:$B$457,'各區加權風險人口'!$C$2:$T$13,7,0)=0,0,VLOOKUP($B$2:$B$457,'依個案研判日_台北市'!$C$2:$T$13,7,0)*'各里加權風險人口'!J28/VLOOKUP($B$2:$B$457,'各區加權風險人口'!$C$2:$T$13,7,0)*5.5/'陽性率'!F$3)</f>
        <v>9.082409953</v>
      </c>
      <c r="J28" s="5">
        <f>if(VLOOKUP($B$2:$B$457,'各區加權風險人口'!$C$2:$T$13,8,0)=0,0,VLOOKUP($B$2:$B$457,'依個案研判日_台北市'!$C$2:$T$13,8,0)*'各里加權風險人口'!K28/VLOOKUP($B$2:$B$457,'各區加權風險人口'!$C$2:$T$13,8,0)*5.5/'陽性率'!G$3)</f>
        <v>5.034814213</v>
      </c>
      <c r="K28" s="5">
        <f>if(VLOOKUP($B$2:$B$457,'各區加權風險人口'!$C$2:$T$13,9,0)=0,0,VLOOKUP($B$2:$B$457,'依個案研判日_台北市'!$C$2:$T$13,9,0)*'各里加權風險人口'!L28/VLOOKUP($B$2:$B$457,'各區加權風險人口'!$C$2:$T$13,9,0)*5.5/'陽性率'!H$3)</f>
        <v>2.105467762</v>
      </c>
      <c r="L28" s="5">
        <f>if(VLOOKUP($B$2:$B$457,'各區加權風險人口'!$C$2:$T$13,10,0)=0,0,VLOOKUP($B$2:$B$457,'依個案研判日_台北市'!$C$2:$T$13,10,0)*'各里加權風險人口'!M28/VLOOKUP($B$2:$B$457,'各區加權風險人口'!$C$2:$T$13,10,0)*5.5/'陽性率'!I$3)</f>
        <v>16.54296099</v>
      </c>
      <c r="M28" s="5">
        <f>if(VLOOKUP($B$2:$B$457,'各區加權風險人口'!$C$2:$T$13,11,0)=0,0,VLOOKUP($B$2:$B$457,'依個案研判日_台北市'!$C$2:$T$13,11,0)*'各里加權風險人口'!N28/VLOOKUP($B$2:$B$457,'各區加權風險人口'!$C$2:$T$13,11,0)*5.5/'陽性率'!J$3)</f>
        <v>4.087084479</v>
      </c>
      <c r="N28" s="5">
        <f>if(VLOOKUP($B$2:$B$457,'各區加權風險人口'!$C$2:$T$13,12,0)=0,0,VLOOKUP($B$2:$B$457,'依個案研判日_台北市'!$C$2:$T$13,12,0)*'各里加權風險人口'!O28/VLOOKUP($B$2:$B$457,'各區加權風險人口'!$C$2:$T$13,12,0)*5.5/'陽性率'!K$3)</f>
        <v>23.35476845</v>
      </c>
      <c r="O28" s="5">
        <f>if(VLOOKUP($B$2:$B$457,'各區加權風險人口'!$C$2:$T$13,13,0)=0,0,VLOOKUP($B$2:$B$457,'依個案研判日_台北市'!$C$2:$T$13,13,0)*'各里加權風險人口'!P28/VLOOKUP($B$2:$B$457,'各區加權風險人口'!$C$2:$T$13,13,0)*5.5/'陽性率'!L$3)</f>
        <v>5.938498815</v>
      </c>
      <c r="P28" s="5">
        <f>if(VLOOKUP($B$2:$B$457,'各區加權風險人口'!$C$2:$T$13,14,0)=0,0,VLOOKUP($B$2:$B$457,'依個案研判日_台北市'!$C$2:$T$13,14,0)*'各里加權風險人口'!Q28/VLOOKUP($B$2:$B$457,'各區加權風險人口'!$C$2:$T$13,14,0)*5.5/'陽性率'!M$3)</f>
        <v>12.5189975</v>
      </c>
      <c r="Q28" s="5">
        <f>if(VLOOKUP($B$2:$B$457,'各區加權風險人口'!$C$2:$T$13,15,0)=0,0,VLOOKUP($B$2:$B$457,'依個案研判日_台北市'!$C$2:$T$13,15,0)*'各里加權風險人口'!R28/VLOOKUP($B$2:$B$457,'各區加權風險人口'!$C$2:$T$13,15,0)*5.5/'陽性率'!N$3)</f>
        <v>11.97938554</v>
      </c>
      <c r="R28" s="5">
        <f>if(VLOOKUP($B$2:$B$457,'各區加權風險人口'!$C$2:$T$13,16,0)=0,0,VLOOKUP($B$2:$B$457,'依個案研判日_台北市'!$C$2:$T$13,16,0)*'各里加權風險人口'!S28/VLOOKUP($B$2:$B$457,'各區加權風險人口'!$C$2:$T$13,16,0)*5.5/'陽性率'!O$3)</f>
        <v>18.16481991</v>
      </c>
      <c r="S28" s="5">
        <f>if(VLOOKUP($B$2:$B$457,'各區加權風險人口'!$C$2:$T$13,17,0)=0,0,VLOOKUP($B$2:$B$457,'依個案研判日_台北市'!$C$2:$T$13,17,0)*'各里加權風險人口'!T28/VLOOKUP($B$2:$B$457,'各區加權風險人口'!$C$2:$T$13,17,0)*5.5/'陽性率'!P$3)</f>
        <v>31.58201643</v>
      </c>
      <c r="T28" s="5">
        <f>if(VLOOKUP($B$2:$B$457,'各區加權風險人口'!$C$2:$T$13,18,0)=0,0,VLOOKUP($B$2:$B$457,'依個案研判日_台北市'!$C$2:$T$13,18,0)*'各里加權風險人口'!U28/VLOOKUP($B$2:$B$457,'各區加權風險人口'!$C$2:$T$13,18,0)*5.5/'陽性率'!Q$3)</f>
        <v>8.907748223</v>
      </c>
    </row>
    <row r="29">
      <c r="A29" s="3">
        <v>6.300001003E10</v>
      </c>
      <c r="B29" s="4" t="s">
        <v>3</v>
      </c>
      <c r="C29" s="4" t="s">
        <v>31</v>
      </c>
      <c r="D29" s="5">
        <f>if(VLOOKUP($B$2:$B$457,'各區加權風險人口'!$C$2:$T$13,2,0)=0,0,VLOOKUP($B$2:$B$457,'依個案研判日_台北市'!$C$2:$T$13,2,0)*'各里加權風險人口'!E29/VLOOKUP($B$2:$B$457,'各區加權風險人口'!$C$2:$T$13,2,0)*5.5/'陽性率'!A$3)</f>
        <v>0</v>
      </c>
      <c r="E29" s="5">
        <f>if(VLOOKUP($B$2:$B$457,'各區加權風險人口'!$C$2:$T$13,3,0)=0,0,VLOOKUP($B$2:$B$457,'依個案研判日_台北市'!$C$2:$T$13,3,0)*'各里加權風險人口'!F29/VLOOKUP($B$2:$B$457,'各區加權風險人口'!$C$2:$T$13,3,0)*5.5/'陽性率'!B$3)</f>
        <v>0</v>
      </c>
      <c r="F29" s="5">
        <f>if(VLOOKUP($B$2:$B$457,'各區加權風險人口'!$C$2:$T$13,4,0)=0,0,VLOOKUP($B$2:$B$457,'依個案研判日_台北市'!$C$2:$T$13,4,0)*'各里加權風險人口'!G29/VLOOKUP($B$2:$B$457,'各區加權風險人口'!$C$2:$T$13,4,0)*5.5/'陽性率'!C$3)</f>
        <v>1.956927996</v>
      </c>
      <c r="G29" s="5">
        <f>if(VLOOKUP($B$2:$B$457,'各區加權風險人口'!$C$2:$T$13,5,0)=0,0,VLOOKUP($B$2:$B$457,'依個案研判日_台北市'!$C$2:$T$13,5,0)*'各里加權風險人口'!H29/VLOOKUP($B$2:$B$457,'各區加權風險人口'!$C$2:$T$13,5,0)*5.5/'陽性率'!D$3)</f>
        <v>11.38932094</v>
      </c>
      <c r="H29" s="5">
        <f>if(VLOOKUP($B$2:$B$457,'各區加權風險人口'!$C$2:$T$13,6,0)=0,0,VLOOKUP($B$2:$B$457,'依個案研判日_台北市'!$C$2:$T$13,6,0)*'各里加權風險人口'!I29/VLOOKUP($B$2:$B$457,'各區加權風險人口'!$C$2:$T$13,6,0)*5.5/'陽性率'!E$3)</f>
        <v>7.208430973</v>
      </c>
      <c r="I29" s="5">
        <f>if(VLOOKUP($B$2:$B$457,'各區加權風險人口'!$C$2:$T$13,7,0)=0,0,VLOOKUP($B$2:$B$457,'依個案研判日_台北市'!$C$2:$T$13,7,0)*'各里加權風險人口'!J29/VLOOKUP($B$2:$B$457,'各區加權風險人口'!$C$2:$T$13,7,0)*5.5/'陽性率'!F$3)</f>
        <v>14.88800123</v>
      </c>
      <c r="J29" s="5">
        <f>if(VLOOKUP($B$2:$B$457,'各區加權風險人口'!$C$2:$T$13,8,0)=0,0,VLOOKUP($B$2:$B$457,'依個案研判日_台北市'!$C$2:$T$13,8,0)*'各里加權風險人口'!K29/VLOOKUP($B$2:$B$457,'各區加權風險人口'!$C$2:$T$13,8,0)*5.5/'陽性率'!G$3)</f>
        <v>8.253131114</v>
      </c>
      <c r="K29" s="5">
        <f>if(VLOOKUP($B$2:$B$457,'各區加權風險人口'!$C$2:$T$13,9,0)=0,0,VLOOKUP($B$2:$B$457,'依個案研判日_台北市'!$C$2:$T$13,9,0)*'各里加權風險人口'!L29/VLOOKUP($B$2:$B$457,'各區加權風險人口'!$C$2:$T$13,9,0)*5.5/'陽性率'!H$3)</f>
        <v>3.451309375</v>
      </c>
      <c r="L29" s="5">
        <f>if(VLOOKUP($B$2:$B$457,'各區加權風險人口'!$C$2:$T$13,10,0)=0,0,VLOOKUP($B$2:$B$457,'依個案研判日_台北市'!$C$2:$T$13,10,0)*'各里加權風險人口'!M29/VLOOKUP($B$2:$B$457,'各區加權風險人口'!$C$2:$T$13,10,0)*5.5/'陽性率'!I$3)</f>
        <v>27.1174308</v>
      </c>
      <c r="M29" s="5">
        <f>if(VLOOKUP($B$2:$B$457,'各區加權風險人口'!$C$2:$T$13,11,0)=0,0,VLOOKUP($B$2:$B$457,'依個案研判日_台北市'!$C$2:$T$13,11,0)*'各里加權風險人口'!N29/VLOOKUP($B$2:$B$457,'各區加權風險人口'!$C$2:$T$13,11,0)*5.5/'陽性率'!J$3)</f>
        <v>6.699600551</v>
      </c>
      <c r="N29" s="5">
        <f>if(VLOOKUP($B$2:$B$457,'各區加權風險人口'!$C$2:$T$13,12,0)=0,0,VLOOKUP($B$2:$B$457,'依個案研判日_台北市'!$C$2:$T$13,12,0)*'各里加權風險人口'!O29/VLOOKUP($B$2:$B$457,'各區加權風險人口'!$C$2:$T$13,12,0)*5.5/'陽性率'!K$3)</f>
        <v>38.28343172</v>
      </c>
      <c r="O29" s="5">
        <f>if(VLOOKUP($B$2:$B$457,'各區加權風險人口'!$C$2:$T$13,13,0)=0,0,VLOOKUP($B$2:$B$457,'依個案研判日_台北市'!$C$2:$T$13,13,0)*'各里加權風險人口'!P29/VLOOKUP($B$2:$B$457,'各區加權風險人口'!$C$2:$T$13,13,0)*5.5/'陽性率'!L$3)</f>
        <v>9.73446234</v>
      </c>
      <c r="P29" s="5">
        <f>if(VLOOKUP($B$2:$B$457,'各區加權風險人口'!$C$2:$T$13,14,0)=0,0,VLOOKUP($B$2:$B$457,'依個案研判日_台北市'!$C$2:$T$13,14,0)*'各里加權風險人口'!Q29/VLOOKUP($B$2:$B$457,'各區加權風險人口'!$C$2:$T$13,14,0)*5.5/'陽性率'!M$3)</f>
        <v>20.52129899</v>
      </c>
      <c r="Q29" s="5">
        <f>if(VLOOKUP($B$2:$B$457,'各區加權風險人口'!$C$2:$T$13,15,0)=0,0,VLOOKUP($B$2:$B$457,'依個案研判日_台北市'!$C$2:$T$13,15,0)*'各里加權風險人口'!R29/VLOOKUP($B$2:$B$457,'各區加權風險人口'!$C$2:$T$13,15,0)*5.5/'陽性率'!N$3)</f>
        <v>19.63676024</v>
      </c>
      <c r="R29" s="5">
        <f>if(VLOOKUP($B$2:$B$457,'各區加權風險人口'!$C$2:$T$13,16,0)=0,0,VLOOKUP($B$2:$B$457,'依個案研判日_台北市'!$C$2:$T$13,16,0)*'各里加權風險人口'!S29/VLOOKUP($B$2:$B$457,'各區加權風險人口'!$C$2:$T$13,16,0)*5.5/'陽性率'!O$3)</f>
        <v>29.77600245</v>
      </c>
      <c r="S29" s="5">
        <f>if(VLOOKUP($B$2:$B$457,'各區加權風險人口'!$C$2:$T$13,17,0)=0,0,VLOOKUP($B$2:$B$457,'依個案研判日_台北市'!$C$2:$T$13,17,0)*'各里加權風險人口'!T29/VLOOKUP($B$2:$B$457,'各區加權風險人口'!$C$2:$T$13,17,0)*5.5/'陽性率'!P$3)</f>
        <v>51.76964062</v>
      </c>
      <c r="T29" s="5">
        <f>if(VLOOKUP($B$2:$B$457,'各區加權風險人口'!$C$2:$T$13,18,0)=0,0,VLOOKUP($B$2:$B$457,'依個案研判日_台北市'!$C$2:$T$13,18,0)*'各里加權風險人口'!U29/VLOOKUP($B$2:$B$457,'各區加權風險人口'!$C$2:$T$13,18,0)*5.5/'陽性率'!Q$3)</f>
        <v>14.60169351</v>
      </c>
    </row>
    <row r="30">
      <c r="A30" s="3">
        <v>6.3000010031E10</v>
      </c>
      <c r="B30" s="4" t="s">
        <v>3</v>
      </c>
      <c r="C30" s="4" t="s">
        <v>32</v>
      </c>
      <c r="D30" s="5">
        <f>if(VLOOKUP($B$2:$B$457,'各區加權風險人口'!$C$2:$T$13,2,0)=0,0,VLOOKUP($B$2:$B$457,'依個案研判日_台北市'!$C$2:$T$13,2,0)*'各里加權風險人口'!E30/VLOOKUP($B$2:$B$457,'各區加權風險人口'!$C$2:$T$13,2,0)*5.5/'陽性率'!A$3)</f>
        <v>0</v>
      </c>
      <c r="E30" s="5">
        <f>if(VLOOKUP($B$2:$B$457,'各區加權風險人口'!$C$2:$T$13,3,0)=0,0,VLOOKUP($B$2:$B$457,'依個案研判日_台北市'!$C$2:$T$13,3,0)*'各里加權風險人口'!F30/VLOOKUP($B$2:$B$457,'各區加權風險人口'!$C$2:$T$13,3,0)*5.5/'陽性率'!B$3)</f>
        <v>0</v>
      </c>
      <c r="F30" s="5">
        <f>if(VLOOKUP($B$2:$B$457,'各區加權風險人口'!$C$2:$T$13,4,0)=0,0,VLOOKUP($B$2:$B$457,'依個案研判日_台北市'!$C$2:$T$13,4,0)*'各里加權風險人口'!G30/VLOOKUP($B$2:$B$457,'各區加權風險人口'!$C$2:$T$13,4,0)*5.5/'陽性率'!C$3)</f>
        <v>0.8999913695</v>
      </c>
      <c r="G30" s="5">
        <f>if(VLOOKUP($B$2:$B$457,'各區加權風險人口'!$C$2:$T$13,5,0)=0,0,VLOOKUP($B$2:$B$457,'依個案研判日_台北市'!$C$2:$T$13,5,0)*'各里加權風險人口'!H30/VLOOKUP($B$2:$B$457,'各區加權風險人口'!$C$2:$T$13,5,0)*5.5/'陽性率'!D$3)</f>
        <v>5.23794977</v>
      </c>
      <c r="H30" s="5">
        <f>if(VLOOKUP($B$2:$B$457,'各區加權風險人口'!$C$2:$T$13,6,0)=0,0,VLOOKUP($B$2:$B$457,'依個案研判日_台北市'!$C$2:$T$13,6,0)*'各里加權風險人口'!I30/VLOOKUP($B$2:$B$457,'各區加權風險人口'!$C$2:$T$13,6,0)*5.5/'陽性率'!E$3)</f>
        <v>3.315158083</v>
      </c>
      <c r="I30" s="5">
        <f>if(VLOOKUP($B$2:$B$457,'各區加權風險人口'!$C$2:$T$13,7,0)=0,0,VLOOKUP($B$2:$B$457,'依個案研判日_台北市'!$C$2:$T$13,7,0)*'各里加權風險人口'!J30/VLOOKUP($B$2:$B$457,'各區加權風險人口'!$C$2:$T$13,7,0)*5.5/'陽性率'!F$3)</f>
        <v>6.846993164</v>
      </c>
      <c r="J30" s="5">
        <f>if(VLOOKUP($B$2:$B$457,'各區加權風險人口'!$C$2:$T$13,8,0)=0,0,VLOOKUP($B$2:$B$457,'依個案研判日_台北市'!$C$2:$T$13,8,0)*'各里加權風險人口'!K30/VLOOKUP($B$2:$B$457,'各區加權風險人口'!$C$2:$T$13,8,0)*5.5/'陽性率'!G$3)</f>
        <v>3.795615776</v>
      </c>
      <c r="K30" s="5">
        <f>if(VLOOKUP($B$2:$B$457,'各區加權風險人口'!$C$2:$T$13,9,0)=0,0,VLOOKUP($B$2:$B$457,'依個案研判日_台北市'!$C$2:$T$13,9,0)*'各里加權風險人口'!L30/VLOOKUP($B$2:$B$457,'各區加權風險人口'!$C$2:$T$13,9,0)*5.5/'陽性率'!H$3)</f>
        <v>1.587257506</v>
      </c>
      <c r="L30" s="5">
        <f>if(VLOOKUP($B$2:$B$457,'各區加權風險人口'!$C$2:$T$13,10,0)=0,0,VLOOKUP($B$2:$B$457,'依個案研判日_台北市'!$C$2:$T$13,10,0)*'各里加權風險人口'!M30/VLOOKUP($B$2:$B$457,'各區加權風險人口'!$C$2:$T$13,10,0)*5.5/'陽性率'!I$3)</f>
        <v>12.47130898</v>
      </c>
      <c r="M30" s="5">
        <f>if(VLOOKUP($B$2:$B$457,'各區加權風險人口'!$C$2:$T$13,11,0)=0,0,VLOOKUP($B$2:$B$457,'依個案研判日_台北市'!$C$2:$T$13,11,0)*'各里加權風險人口'!N30/VLOOKUP($B$2:$B$457,'各區加權風險人口'!$C$2:$T$13,11,0)*5.5/'陽性率'!J$3)</f>
        <v>3.081146924</v>
      </c>
      <c r="N30" s="5">
        <f>if(VLOOKUP($B$2:$B$457,'各區加權風險人口'!$C$2:$T$13,12,0)=0,0,VLOOKUP($B$2:$B$457,'依個案研判日_台北市'!$C$2:$T$13,12,0)*'各里加權風險人口'!O30/VLOOKUP($B$2:$B$457,'各區加權風險人口'!$C$2:$T$13,12,0)*5.5/'陽性率'!K$3)</f>
        <v>17.60655385</v>
      </c>
      <c r="O30" s="5">
        <f>if(VLOOKUP($B$2:$B$457,'各區加權風險人口'!$C$2:$T$13,13,0)=0,0,VLOOKUP($B$2:$B$457,'依個案研判日_台北市'!$C$2:$T$13,13,0)*'各里加權風險人口'!P30/VLOOKUP($B$2:$B$457,'各區加權風險人口'!$C$2:$T$13,13,0)*5.5/'陽性率'!L$3)</f>
        <v>4.476880146</v>
      </c>
      <c r="P30" s="5">
        <f>if(VLOOKUP($B$2:$B$457,'各區加權風險人口'!$C$2:$T$13,14,0)=0,0,VLOOKUP($B$2:$B$457,'依個案研判日_台北市'!$C$2:$T$13,14,0)*'各里加權風險人口'!Q30/VLOOKUP($B$2:$B$457,'各區加權風險人口'!$C$2:$T$13,14,0)*5.5/'陽性率'!M$3)</f>
        <v>9.437747334</v>
      </c>
      <c r="Q30" s="5">
        <f>if(VLOOKUP($B$2:$B$457,'各區加權風險人口'!$C$2:$T$13,15,0)=0,0,VLOOKUP($B$2:$B$457,'依個案研判日_台北市'!$C$2:$T$13,15,0)*'各里加權風險人口'!R30/VLOOKUP($B$2:$B$457,'各區加權風險人口'!$C$2:$T$13,15,0)*5.5/'陽性率'!N$3)</f>
        <v>9.03094788</v>
      </c>
      <c r="R30" s="5">
        <f>if(VLOOKUP($B$2:$B$457,'各區加權風險人口'!$C$2:$T$13,16,0)=0,0,VLOOKUP($B$2:$B$457,'依個案研判日_台北市'!$C$2:$T$13,16,0)*'各里加權風險人口'!S30/VLOOKUP($B$2:$B$457,'各區加權風險人口'!$C$2:$T$13,16,0)*5.5/'陽性率'!O$3)</f>
        <v>13.69398633</v>
      </c>
      <c r="S30" s="5">
        <f>if(VLOOKUP($B$2:$B$457,'各區加權風險人口'!$C$2:$T$13,17,0)=0,0,VLOOKUP($B$2:$B$457,'依個案研判日_台北市'!$C$2:$T$13,17,0)*'各里加權風險人口'!T30/VLOOKUP($B$2:$B$457,'各區加權風險人口'!$C$2:$T$13,17,0)*5.5/'陽性率'!P$3)</f>
        <v>23.80886259</v>
      </c>
      <c r="T30" s="5">
        <f>if(VLOOKUP($B$2:$B$457,'各區加權風險人口'!$C$2:$T$13,18,0)=0,0,VLOOKUP($B$2:$B$457,'依個案研判日_台北市'!$C$2:$T$13,18,0)*'各里加權風險人口'!U30/VLOOKUP($B$2:$B$457,'各區加權風險人口'!$C$2:$T$13,18,0)*5.5/'陽性率'!Q$3)</f>
        <v>6.715320219</v>
      </c>
    </row>
    <row r="31">
      <c r="A31" s="3">
        <v>6.3000010032E10</v>
      </c>
      <c r="B31" s="4" t="s">
        <v>3</v>
      </c>
      <c r="C31" s="4" t="s">
        <v>33</v>
      </c>
      <c r="D31" s="5">
        <f>if(VLOOKUP($B$2:$B$457,'各區加權風險人口'!$C$2:$T$13,2,0)=0,0,VLOOKUP($B$2:$B$457,'依個案研判日_台北市'!$C$2:$T$13,2,0)*'各里加權風險人口'!E31/VLOOKUP($B$2:$B$457,'各區加權風險人口'!$C$2:$T$13,2,0)*5.5/'陽性率'!A$3)</f>
        <v>0</v>
      </c>
      <c r="E31" s="5">
        <f>if(VLOOKUP($B$2:$B$457,'各區加權風險人口'!$C$2:$T$13,3,0)=0,0,VLOOKUP($B$2:$B$457,'依個案研判日_台北市'!$C$2:$T$13,3,0)*'各里加權風險人口'!F31/VLOOKUP($B$2:$B$457,'各區加權風險人口'!$C$2:$T$13,3,0)*5.5/'陽性率'!B$3)</f>
        <v>0</v>
      </c>
      <c r="F31" s="5">
        <f>if(VLOOKUP($B$2:$B$457,'各區加權風險人口'!$C$2:$T$13,4,0)=0,0,VLOOKUP($B$2:$B$457,'依個案研判日_台北市'!$C$2:$T$13,4,0)*'各里加權風險人口'!G31/VLOOKUP($B$2:$B$457,'各區加權風險人口'!$C$2:$T$13,4,0)*5.5/'陽性率'!C$3)</f>
        <v>1.249611554</v>
      </c>
      <c r="G31" s="5">
        <f>if(VLOOKUP($B$2:$B$457,'各區加權風險人口'!$C$2:$T$13,5,0)=0,0,VLOOKUP($B$2:$B$457,'依個案研判日_台北市'!$C$2:$T$13,5,0)*'各里加權風險人口'!H31/VLOOKUP($B$2:$B$457,'各區加權風險人口'!$C$2:$T$13,5,0)*5.5/'陽性率'!D$3)</f>
        <v>7.272739245</v>
      </c>
      <c r="H31" s="5">
        <f>if(VLOOKUP($B$2:$B$457,'各區加權風險人口'!$C$2:$T$13,6,0)=0,0,VLOOKUP($B$2:$B$457,'依個案研判日_台北市'!$C$2:$T$13,6,0)*'各里加權風險人口'!I31/VLOOKUP($B$2:$B$457,'各區加權風險人口'!$C$2:$T$13,6,0)*5.5/'陽性率'!E$3)</f>
        <v>4.602999522</v>
      </c>
      <c r="I31" s="5">
        <f>if(VLOOKUP($B$2:$B$457,'各區加權風險人口'!$C$2:$T$13,7,0)=0,0,VLOOKUP($B$2:$B$457,'依個案研判日_台北市'!$C$2:$T$13,7,0)*'各里加權風險人口'!J31/VLOOKUP($B$2:$B$457,'各區加權風險人口'!$C$2:$T$13,7,0)*5.5/'陽性率'!F$3)</f>
        <v>9.506848687</v>
      </c>
      <c r="J31" s="5">
        <f>if(VLOOKUP($B$2:$B$457,'各區加權風險人口'!$C$2:$T$13,8,0)=0,0,VLOOKUP($B$2:$B$457,'依個案研判日_台北市'!$C$2:$T$13,8,0)*'各里加權風險人口'!K31/VLOOKUP($B$2:$B$457,'各區加權風險人口'!$C$2:$T$13,8,0)*5.5/'陽性率'!G$3)</f>
        <v>5.270100902</v>
      </c>
      <c r="K31" s="5">
        <f>if(VLOOKUP($B$2:$B$457,'各區加權風險人口'!$C$2:$T$13,9,0)=0,0,VLOOKUP($B$2:$B$457,'依個案研判日_台北市'!$C$2:$T$13,9,0)*'各里加權風險人口'!L31/VLOOKUP($B$2:$B$457,'各區加權風險人口'!$C$2:$T$13,9,0)*5.5/'陽性率'!H$3)</f>
        <v>2.203860377</v>
      </c>
      <c r="L31" s="5">
        <f>if(VLOOKUP($B$2:$B$457,'各區加權風險人口'!$C$2:$T$13,10,0)=0,0,VLOOKUP($B$2:$B$457,'依個案研判日_台北市'!$C$2:$T$13,10,0)*'各里加權風險人口'!M31/VLOOKUP($B$2:$B$457,'各區加權風險人口'!$C$2:$T$13,10,0)*5.5/'陽性率'!I$3)</f>
        <v>17.31604582</v>
      </c>
      <c r="M31" s="5">
        <f>if(VLOOKUP($B$2:$B$457,'各區加權風險人口'!$C$2:$T$13,11,0)=0,0,VLOOKUP($B$2:$B$457,'依個案研判日_台北市'!$C$2:$T$13,11,0)*'各里加權風險人口'!N31/VLOOKUP($B$2:$B$457,'各區加權風險人口'!$C$2:$T$13,11,0)*5.5/'陽性率'!J$3)</f>
        <v>4.278081909</v>
      </c>
      <c r="N31" s="5">
        <f>if(VLOOKUP($B$2:$B$457,'各區加權風險人口'!$C$2:$T$13,12,0)=0,0,VLOOKUP($B$2:$B$457,'依個案研判日_台北市'!$C$2:$T$13,12,0)*'各里加權風險人口'!O31/VLOOKUP($B$2:$B$457,'各區加權風險人口'!$C$2:$T$13,12,0)*5.5/'陽性率'!K$3)</f>
        <v>24.44618234</v>
      </c>
      <c r="O31" s="5">
        <f>if(VLOOKUP($B$2:$B$457,'各區加權風險人口'!$C$2:$T$13,13,0)=0,0,VLOOKUP($B$2:$B$457,'依個案研判日_台北市'!$C$2:$T$13,13,0)*'各里加權風險人口'!P31/VLOOKUP($B$2:$B$457,'各區加權風險人口'!$C$2:$T$13,13,0)*5.5/'陽性率'!L$3)</f>
        <v>6.216016449</v>
      </c>
      <c r="P31" s="5">
        <f>if(VLOOKUP($B$2:$B$457,'各區加權風險人口'!$C$2:$T$13,14,0)=0,0,VLOOKUP($B$2:$B$457,'依個案研判日_台北市'!$C$2:$T$13,14,0)*'各里加權風險人口'!Q31/VLOOKUP($B$2:$B$457,'各區加權風險人口'!$C$2:$T$13,14,0)*5.5/'陽性率'!M$3)</f>
        <v>13.10403468</v>
      </c>
      <c r="Q31" s="5">
        <f>if(VLOOKUP($B$2:$B$457,'各區加權風險人口'!$C$2:$T$13,15,0)=0,0,VLOOKUP($B$2:$B$457,'依個案研判日_台北市'!$C$2:$T$13,15,0)*'各里加權風險人口'!R31/VLOOKUP($B$2:$B$457,'各區加權風險人口'!$C$2:$T$13,15,0)*5.5/'陽性率'!N$3)</f>
        <v>12.5392056</v>
      </c>
      <c r="R31" s="5">
        <f>if(VLOOKUP($B$2:$B$457,'各區加權風險人口'!$C$2:$T$13,16,0)=0,0,VLOOKUP($B$2:$B$457,'依個案研判日_台北市'!$C$2:$T$13,16,0)*'各里加權風險人口'!S31/VLOOKUP($B$2:$B$457,'各區加權風險人口'!$C$2:$T$13,16,0)*5.5/'陽性率'!O$3)</f>
        <v>19.01369737</v>
      </c>
      <c r="S31" s="5">
        <f>if(VLOOKUP($B$2:$B$457,'各區加權風險人口'!$C$2:$T$13,17,0)=0,0,VLOOKUP($B$2:$B$457,'依個案研判日_台北市'!$C$2:$T$13,17,0)*'各里加權風險人口'!T31/VLOOKUP($B$2:$B$457,'各區加權風險人口'!$C$2:$T$13,17,0)*5.5/'陽性率'!P$3)</f>
        <v>33.05790566</v>
      </c>
      <c r="T31" s="5">
        <f>if(VLOOKUP($B$2:$B$457,'各區加權風險人口'!$C$2:$T$13,18,0)=0,0,VLOOKUP($B$2:$B$457,'依個案研判日_台北市'!$C$2:$T$13,18,0)*'各里加權風險人口'!U31/VLOOKUP($B$2:$B$457,'各區加權風險人口'!$C$2:$T$13,18,0)*5.5/'陽性率'!Q$3)</f>
        <v>9.324024674</v>
      </c>
    </row>
    <row r="32">
      <c r="A32" s="3">
        <v>6.3000010033E10</v>
      </c>
      <c r="B32" s="4" t="s">
        <v>3</v>
      </c>
      <c r="C32" s="4" t="s">
        <v>34</v>
      </c>
      <c r="D32" s="5">
        <f>if(VLOOKUP($B$2:$B$457,'各區加權風險人口'!$C$2:$T$13,2,0)=0,0,VLOOKUP($B$2:$B$457,'依個案研判日_台北市'!$C$2:$T$13,2,0)*'各里加權風險人口'!E32/VLOOKUP($B$2:$B$457,'各區加權風險人口'!$C$2:$T$13,2,0)*5.5/'陽性率'!A$3)</f>
        <v>0</v>
      </c>
      <c r="E32" s="5">
        <f>if(VLOOKUP($B$2:$B$457,'各區加權風險人口'!$C$2:$T$13,3,0)=0,0,VLOOKUP($B$2:$B$457,'依個案研判日_台北市'!$C$2:$T$13,3,0)*'各里加權風險人口'!F32/VLOOKUP($B$2:$B$457,'各區加權風險人口'!$C$2:$T$13,3,0)*5.5/'陽性率'!B$3)</f>
        <v>0</v>
      </c>
      <c r="F32" s="5">
        <f>if(VLOOKUP($B$2:$B$457,'各區加權風險人口'!$C$2:$T$13,4,0)=0,0,VLOOKUP($B$2:$B$457,'依個案研判日_台北市'!$C$2:$T$13,4,0)*'各里加權風險人口'!G32/VLOOKUP($B$2:$B$457,'各區加權風險人口'!$C$2:$T$13,4,0)*5.5/'陽性率'!C$3)</f>
        <v>1.851036009</v>
      </c>
      <c r="G32" s="5">
        <f>if(VLOOKUP($B$2:$B$457,'各區加權風險人口'!$C$2:$T$13,5,0)=0,0,VLOOKUP($B$2:$B$457,'依個案研判日_台北市'!$C$2:$T$13,5,0)*'各里加權風險人口'!H32/VLOOKUP($B$2:$B$457,'各區加權風險人口'!$C$2:$T$13,5,0)*5.5/'陽性率'!D$3)</f>
        <v>10.77302957</v>
      </c>
      <c r="H32" s="5">
        <f>if(VLOOKUP($B$2:$B$457,'各區加權風險人口'!$C$2:$T$13,6,0)=0,0,VLOOKUP($B$2:$B$457,'依個案研判日_台北市'!$C$2:$T$13,6,0)*'各里加權風險人口'!I32/VLOOKUP($B$2:$B$457,'各區加權風險人口'!$C$2:$T$13,6,0)*5.5/'陽性率'!E$3)</f>
        <v>6.818373147</v>
      </c>
      <c r="I32" s="5">
        <f>if(VLOOKUP($B$2:$B$457,'各區加權風險人口'!$C$2:$T$13,7,0)=0,0,VLOOKUP($B$2:$B$457,'依個案研判日_台北市'!$C$2:$T$13,7,0)*'各里加權風險人口'!J32/VLOOKUP($B$2:$B$457,'各區加權風險人口'!$C$2:$T$13,7,0)*5.5/'陽性率'!F$3)</f>
        <v>14.0823916</v>
      </c>
      <c r="J32" s="5">
        <f>if(VLOOKUP($B$2:$B$457,'各區加權風險人口'!$C$2:$T$13,8,0)=0,0,VLOOKUP($B$2:$B$457,'依個案研判日_台北市'!$C$2:$T$13,8,0)*'各里加權風險人口'!K32/VLOOKUP($B$2:$B$457,'各區加權風險人口'!$C$2:$T$13,8,0)*5.5/'陽性率'!G$3)</f>
        <v>7.806543168</v>
      </c>
      <c r="K32" s="5">
        <f>if(VLOOKUP($B$2:$B$457,'各區加權風險人口'!$C$2:$T$13,9,0)=0,0,VLOOKUP($B$2:$B$457,'依個案研判日_台北市'!$C$2:$T$13,9,0)*'各里加權風險人口'!L32/VLOOKUP($B$2:$B$457,'各區加權風險人口'!$C$2:$T$13,9,0)*5.5/'陽性率'!H$3)</f>
        <v>3.264554416</v>
      </c>
      <c r="L32" s="5">
        <f>if(VLOOKUP($B$2:$B$457,'各區加權風險人口'!$C$2:$T$13,10,0)=0,0,VLOOKUP($B$2:$B$457,'依個案研判日_台北市'!$C$2:$T$13,10,0)*'各里加權風險人口'!M32/VLOOKUP($B$2:$B$457,'各區加權風險人口'!$C$2:$T$13,10,0)*5.5/'陽性率'!I$3)</f>
        <v>25.65007041</v>
      </c>
      <c r="M32" s="5">
        <f>if(VLOOKUP($B$2:$B$457,'各區加權風險人口'!$C$2:$T$13,11,0)=0,0,VLOOKUP($B$2:$B$457,'依個案研判日_台北市'!$C$2:$T$13,11,0)*'各里加權風險人口'!N32/VLOOKUP($B$2:$B$457,'各區加權風險人口'!$C$2:$T$13,11,0)*5.5/'陽性率'!J$3)</f>
        <v>6.337076219</v>
      </c>
      <c r="N32" s="5">
        <f>if(VLOOKUP($B$2:$B$457,'各區加權風險人口'!$C$2:$T$13,12,0)=0,0,VLOOKUP($B$2:$B$457,'依個案研判日_台北市'!$C$2:$T$13,12,0)*'各里加權風險人口'!O32/VLOOKUP($B$2:$B$457,'各區加權風險人口'!$C$2:$T$13,12,0)*5.5/'陽性率'!K$3)</f>
        <v>36.21186411</v>
      </c>
      <c r="O32" s="5">
        <f>if(VLOOKUP($B$2:$B$457,'各區加權風險人口'!$C$2:$T$13,13,0)=0,0,VLOOKUP($B$2:$B$457,'依個案研判日_台北市'!$C$2:$T$13,13,0)*'各里加權風險人口'!P32/VLOOKUP($B$2:$B$457,'各區加權風險人口'!$C$2:$T$13,13,0)*5.5/'陽性率'!L$3)</f>
        <v>9.207717583</v>
      </c>
      <c r="P32" s="5">
        <f>if(VLOOKUP($B$2:$B$457,'各區加權風險人口'!$C$2:$T$13,14,0)=0,0,VLOOKUP($B$2:$B$457,'依個案研判日_台北市'!$C$2:$T$13,14,0)*'各里加權風險人口'!Q32/VLOOKUP($B$2:$B$457,'各區加權風險人口'!$C$2:$T$13,14,0)*5.5/'陽性率'!M$3)</f>
        <v>19.41086409</v>
      </c>
      <c r="Q32" s="5">
        <f>if(VLOOKUP($B$2:$B$457,'各區加權風險人口'!$C$2:$T$13,15,0)=0,0,VLOOKUP($B$2:$B$457,'依個案研判日_台北市'!$C$2:$T$13,15,0)*'各里加權風險人口'!R32/VLOOKUP($B$2:$B$457,'各區加權風險人口'!$C$2:$T$13,15,0)*5.5/'陽性率'!N$3)</f>
        <v>18.57418892</v>
      </c>
      <c r="R32" s="5">
        <f>if(VLOOKUP($B$2:$B$457,'各區加權風險人口'!$C$2:$T$13,16,0)=0,0,VLOOKUP($B$2:$B$457,'依個案研判日_台北市'!$C$2:$T$13,16,0)*'各里加權風險人口'!S32/VLOOKUP($B$2:$B$457,'各區加權風險人口'!$C$2:$T$13,16,0)*5.5/'陽性率'!O$3)</f>
        <v>28.1647832</v>
      </c>
      <c r="S32" s="5">
        <f>if(VLOOKUP($B$2:$B$457,'各區加權風險人口'!$C$2:$T$13,17,0)=0,0,VLOOKUP($B$2:$B$457,'依個案研判日_台北市'!$C$2:$T$13,17,0)*'各里加權風險人口'!T32/VLOOKUP($B$2:$B$457,'各區加權風險人口'!$C$2:$T$13,17,0)*5.5/'陽性率'!P$3)</f>
        <v>48.96831624</v>
      </c>
      <c r="T32" s="5">
        <f>if(VLOOKUP($B$2:$B$457,'各區加權風險人口'!$C$2:$T$13,18,0)=0,0,VLOOKUP($B$2:$B$457,'依個案研判日_台北市'!$C$2:$T$13,18,0)*'各里加權風險人口'!U32/VLOOKUP($B$2:$B$457,'各區加權風險人口'!$C$2:$T$13,18,0)*5.5/'陽性率'!Q$3)</f>
        <v>13.81157637</v>
      </c>
    </row>
    <row r="33">
      <c r="A33" s="3">
        <v>6.3000010034E10</v>
      </c>
      <c r="B33" s="4" t="s">
        <v>3</v>
      </c>
      <c r="C33" s="4" t="s">
        <v>35</v>
      </c>
      <c r="D33" s="5">
        <f>if(VLOOKUP($B$2:$B$457,'各區加權風險人口'!$C$2:$T$13,2,0)=0,0,VLOOKUP($B$2:$B$457,'依個案研判日_台北市'!$C$2:$T$13,2,0)*'各里加權風險人口'!E33/VLOOKUP($B$2:$B$457,'各區加權風險人口'!$C$2:$T$13,2,0)*5.5/'陽性率'!A$3)</f>
        <v>0</v>
      </c>
      <c r="E33" s="5">
        <f>if(VLOOKUP($B$2:$B$457,'各區加權風險人口'!$C$2:$T$13,3,0)=0,0,VLOOKUP($B$2:$B$457,'依個案研判日_台北市'!$C$2:$T$13,3,0)*'各里加權風險人口'!F33/VLOOKUP($B$2:$B$457,'各區加權風險人口'!$C$2:$T$13,3,0)*5.5/'陽性率'!B$3)</f>
        <v>0</v>
      </c>
      <c r="F33" s="5">
        <f>if(VLOOKUP($B$2:$B$457,'各區加權風險人口'!$C$2:$T$13,4,0)=0,0,VLOOKUP($B$2:$B$457,'依個案研判日_台北市'!$C$2:$T$13,4,0)*'各里加權風險人口'!G33/VLOOKUP($B$2:$B$457,'各區加權風險人口'!$C$2:$T$13,4,0)*5.5/'陽性率'!C$3)</f>
        <v>0.7052184512</v>
      </c>
      <c r="G33" s="5">
        <f>if(VLOOKUP($B$2:$B$457,'各區加權風險人口'!$C$2:$T$13,5,0)=0,0,VLOOKUP($B$2:$B$457,'依個案研判日_台北市'!$C$2:$T$13,5,0)*'各里加權風險人口'!H33/VLOOKUP($B$2:$B$457,'各區加權風險人口'!$C$2:$T$13,5,0)*5.5/'陽性率'!D$3)</f>
        <v>4.104371386</v>
      </c>
      <c r="H33" s="5">
        <f>if(VLOOKUP($B$2:$B$457,'各區加權風險人口'!$C$2:$T$13,6,0)=0,0,VLOOKUP($B$2:$B$457,'依個案研判日_台北市'!$C$2:$T$13,6,0)*'各里加權風險人口'!I33/VLOOKUP($B$2:$B$457,'各區加權風險人口'!$C$2:$T$13,6,0)*5.5/'陽性率'!E$3)</f>
        <v>2.597703409</v>
      </c>
      <c r="I33" s="5">
        <f>if(VLOOKUP($B$2:$B$457,'各區加權風險人口'!$C$2:$T$13,7,0)=0,0,VLOOKUP($B$2:$B$457,'依個案研判日_台北市'!$C$2:$T$13,7,0)*'各里加權風險人口'!J33/VLOOKUP($B$2:$B$457,'各區加權風險人口'!$C$2:$T$13,7,0)*5.5/'陽性率'!F$3)</f>
        <v>5.365191354</v>
      </c>
      <c r="J33" s="5">
        <f>if(VLOOKUP($B$2:$B$457,'各區加權風險人口'!$C$2:$T$13,8,0)=0,0,VLOOKUP($B$2:$B$457,'依個案研判日_台北市'!$C$2:$T$13,8,0)*'各里加權風險人口'!K33/VLOOKUP($B$2:$B$457,'各區加權風險人口'!$C$2:$T$13,8,0)*5.5/'陽性率'!G$3)</f>
        <v>2.974182164</v>
      </c>
      <c r="K33" s="5">
        <f>if(VLOOKUP($B$2:$B$457,'各區加權風險人口'!$C$2:$T$13,9,0)=0,0,VLOOKUP($B$2:$B$457,'依個案研判日_台北市'!$C$2:$T$13,9,0)*'各里加權風險人口'!L33/VLOOKUP($B$2:$B$457,'各區加權風險人口'!$C$2:$T$13,9,0)*5.5/'陽性率'!H$3)</f>
        <v>1.243748905</v>
      </c>
      <c r="L33" s="5">
        <f>if(VLOOKUP($B$2:$B$457,'各區加權風險人口'!$C$2:$T$13,10,0)=0,0,VLOOKUP($B$2:$B$457,'依個案研判日_台北市'!$C$2:$T$13,10,0)*'各里加權風險人口'!M33/VLOOKUP($B$2:$B$457,'各區加權風險人口'!$C$2:$T$13,10,0)*5.5/'陽性率'!I$3)</f>
        <v>9.772312823</v>
      </c>
      <c r="M33" s="5">
        <f>if(VLOOKUP($B$2:$B$457,'各區加權風險人口'!$C$2:$T$13,11,0)=0,0,VLOOKUP($B$2:$B$457,'依個案研判日_台北市'!$C$2:$T$13,11,0)*'各里加權風險人口'!N33/VLOOKUP($B$2:$B$457,'各區加權風險人口'!$C$2:$T$13,11,0)*5.5/'陽性率'!J$3)</f>
        <v>2.414336109</v>
      </c>
      <c r="N33" s="5">
        <f>if(VLOOKUP($B$2:$B$457,'各區加權風險人口'!$C$2:$T$13,12,0)=0,0,VLOOKUP($B$2:$B$457,'依個案研判日_台北市'!$C$2:$T$13,12,0)*'各里加權風險人口'!O33/VLOOKUP($B$2:$B$457,'各區加權風險人口'!$C$2:$T$13,12,0)*5.5/'陽性率'!K$3)</f>
        <v>13.79620634</v>
      </c>
      <c r="O33" s="5">
        <f>if(VLOOKUP($B$2:$B$457,'各區加權風險人口'!$C$2:$T$13,13,0)=0,0,VLOOKUP($B$2:$B$457,'依個案研判日_台北市'!$C$2:$T$13,13,0)*'各里加權風險人口'!P33/VLOOKUP($B$2:$B$457,'各區加權風險人口'!$C$2:$T$13,13,0)*5.5/'陽性率'!L$3)</f>
        <v>3.508009731</v>
      </c>
      <c r="P33" s="5">
        <f>if(VLOOKUP($B$2:$B$457,'各區加權風險人口'!$C$2:$T$13,14,0)=0,0,VLOOKUP($B$2:$B$457,'依個案研判日_台北市'!$C$2:$T$13,14,0)*'各里加權風險人口'!Q33/VLOOKUP($B$2:$B$457,'各區加權風險人口'!$C$2:$T$13,14,0)*5.5/'陽性率'!M$3)</f>
        <v>7.395263758</v>
      </c>
      <c r="Q33" s="5">
        <f>if(VLOOKUP($B$2:$B$457,'各區加權風險人口'!$C$2:$T$13,15,0)=0,0,VLOOKUP($B$2:$B$457,'依個案研判日_台北市'!$C$2:$T$13,15,0)*'各里加權風險人口'!R33/VLOOKUP($B$2:$B$457,'各區加權風險人口'!$C$2:$T$13,15,0)*5.5/'陽性率'!N$3)</f>
        <v>7.076502389</v>
      </c>
      <c r="R33" s="5">
        <f>if(VLOOKUP($B$2:$B$457,'各區加權風險人口'!$C$2:$T$13,16,0)=0,0,VLOOKUP($B$2:$B$457,'依個案研判日_台北市'!$C$2:$T$13,16,0)*'各里加權風險人口'!S33/VLOOKUP($B$2:$B$457,'各區加權風險人口'!$C$2:$T$13,16,0)*5.5/'陽性率'!O$3)</f>
        <v>10.73038271</v>
      </c>
      <c r="S33" s="5">
        <f>if(VLOOKUP($B$2:$B$457,'各區加權風險人口'!$C$2:$T$13,17,0)=0,0,VLOOKUP($B$2:$B$457,'依個案研判日_台北市'!$C$2:$T$13,17,0)*'各里加權風險人口'!T33/VLOOKUP($B$2:$B$457,'各區加權風險人口'!$C$2:$T$13,17,0)*5.5/'陽性率'!P$3)</f>
        <v>18.65623357</v>
      </c>
      <c r="T33" s="5">
        <f>if(VLOOKUP($B$2:$B$457,'各區加權風險人口'!$C$2:$T$13,18,0)=0,0,VLOOKUP($B$2:$B$457,'依個案研判日_台北市'!$C$2:$T$13,18,0)*'各里加權風險人口'!U33/VLOOKUP($B$2:$B$457,'各區加權風險人口'!$C$2:$T$13,18,0)*5.5/'陽性率'!Q$3)</f>
        <v>5.262014597</v>
      </c>
    </row>
    <row r="34">
      <c r="A34" s="3">
        <v>6.3000010035E10</v>
      </c>
      <c r="B34" s="4" t="s">
        <v>3</v>
      </c>
      <c r="C34" s="4" t="s">
        <v>36</v>
      </c>
      <c r="D34" s="5">
        <f>if(VLOOKUP($B$2:$B$457,'各區加權風險人口'!$C$2:$T$13,2,0)=0,0,VLOOKUP($B$2:$B$457,'依個案研判日_台北市'!$C$2:$T$13,2,0)*'各里加權風險人口'!E34/VLOOKUP($B$2:$B$457,'各區加權風險人口'!$C$2:$T$13,2,0)*5.5/'陽性率'!A$3)</f>
        <v>0</v>
      </c>
      <c r="E34" s="5">
        <f>if(VLOOKUP($B$2:$B$457,'各區加權風險人口'!$C$2:$T$13,3,0)=0,0,VLOOKUP($B$2:$B$457,'依個案研判日_台北市'!$C$2:$T$13,3,0)*'各里加權風險人口'!F34/VLOOKUP($B$2:$B$457,'各區加權風險人口'!$C$2:$T$13,3,0)*5.5/'陽性率'!B$3)</f>
        <v>0</v>
      </c>
      <c r="F34" s="5">
        <f>if(VLOOKUP($B$2:$B$457,'各區加權風險人口'!$C$2:$T$13,4,0)=0,0,VLOOKUP($B$2:$B$457,'依個案研判日_台北市'!$C$2:$T$13,4,0)*'各里加權風險人口'!G34/VLOOKUP($B$2:$B$457,'各區加權風險人口'!$C$2:$T$13,4,0)*5.5/'陽性率'!C$3)</f>
        <v>0.9127049171</v>
      </c>
      <c r="G34" s="5">
        <f>if(VLOOKUP($B$2:$B$457,'各區加權風險人口'!$C$2:$T$13,5,0)=0,0,VLOOKUP($B$2:$B$457,'依個案研判日_台北市'!$C$2:$T$13,5,0)*'各里加權風險人口'!H34/VLOOKUP($B$2:$B$457,'各區加權風險人口'!$C$2:$T$13,5,0)*5.5/'陽性率'!D$3)</f>
        <v>5.311942618</v>
      </c>
      <c r="H34" s="5">
        <f>if(VLOOKUP($B$2:$B$457,'各區加權風險人口'!$C$2:$T$13,6,0)=0,0,VLOOKUP($B$2:$B$457,'依個案研判日_台北市'!$C$2:$T$13,6,0)*'各里加權風險人口'!I34/VLOOKUP($B$2:$B$457,'各區加權風險人口'!$C$2:$T$13,6,0)*5.5/'陽性率'!E$3)</f>
        <v>3.361988999</v>
      </c>
      <c r="I34" s="5">
        <f>if(VLOOKUP($B$2:$B$457,'各區加權風險人口'!$C$2:$T$13,7,0)=0,0,VLOOKUP($B$2:$B$457,'依個案研判日_台北市'!$C$2:$T$13,7,0)*'各里加權風險人口'!J34/VLOOKUP($B$2:$B$457,'各區加權風險人口'!$C$2:$T$13,7,0)*5.5/'陽性率'!F$3)</f>
        <v>6.94371584</v>
      </c>
      <c r="J34" s="5">
        <f>if(VLOOKUP($B$2:$B$457,'各區加權風險人口'!$C$2:$T$13,8,0)=0,0,VLOOKUP($B$2:$B$457,'依個案研判日_台北市'!$C$2:$T$13,8,0)*'各里加權風險人口'!K34/VLOOKUP($B$2:$B$457,'各區加權風險人口'!$C$2:$T$13,8,0)*5.5/'陽性率'!G$3)</f>
        <v>3.849233781</v>
      </c>
      <c r="K34" s="5">
        <f>if(VLOOKUP($B$2:$B$457,'各區加權風險人口'!$C$2:$T$13,9,0)=0,0,VLOOKUP($B$2:$B$457,'依個案研判日_台北市'!$C$2:$T$13,9,0)*'各里加權風險人口'!L34/VLOOKUP($B$2:$B$457,'各區加權風險人口'!$C$2:$T$13,9,0)*5.5/'陽性率'!H$3)</f>
        <v>1.609679581</v>
      </c>
      <c r="L34" s="5">
        <f>if(VLOOKUP($B$2:$B$457,'各區加權風險人口'!$C$2:$T$13,10,0)=0,0,VLOOKUP($B$2:$B$457,'依個案研判日_台北市'!$C$2:$T$13,10,0)*'各里加權風險人口'!M34/VLOOKUP($B$2:$B$457,'各區加權風險人口'!$C$2:$T$13,10,0)*5.5/'陽性率'!I$3)</f>
        <v>12.64748242</v>
      </c>
      <c r="M34" s="5">
        <f>if(VLOOKUP($B$2:$B$457,'各區加權風險人口'!$C$2:$T$13,11,0)=0,0,VLOOKUP($B$2:$B$457,'依個案研判日_台北市'!$C$2:$T$13,11,0)*'各里加權風險人口'!N34/VLOOKUP($B$2:$B$457,'各區加權風險人口'!$C$2:$T$13,11,0)*5.5/'陽性率'!J$3)</f>
        <v>3.124672128</v>
      </c>
      <c r="N34" s="5">
        <f>if(VLOOKUP($B$2:$B$457,'各區加權風險人口'!$C$2:$T$13,12,0)=0,0,VLOOKUP($B$2:$B$457,'依個案研判日_台北市'!$C$2:$T$13,12,0)*'各里加權風險人口'!O34/VLOOKUP($B$2:$B$457,'各區加權風險人口'!$C$2:$T$13,12,0)*5.5/'陽性率'!K$3)</f>
        <v>17.8552693</v>
      </c>
      <c r="O34" s="5">
        <f>if(VLOOKUP($B$2:$B$457,'各區加權風險人口'!$C$2:$T$13,13,0)=0,0,VLOOKUP($B$2:$B$457,'依個案研判日_台北市'!$C$2:$T$13,13,0)*'各里加權風險人口'!P34/VLOOKUP($B$2:$B$457,'各區加權風險人口'!$C$2:$T$13,13,0)*5.5/'陽性率'!L$3)</f>
        <v>4.540121895</v>
      </c>
      <c r="P34" s="5">
        <f>if(VLOOKUP($B$2:$B$457,'各區加權風險人口'!$C$2:$T$13,14,0)=0,0,VLOOKUP($B$2:$B$457,'依個案研判日_台北市'!$C$2:$T$13,14,0)*'各里加權風險人口'!Q34/VLOOKUP($B$2:$B$457,'各區加權風險人口'!$C$2:$T$13,14,0)*5.5/'陽性率'!M$3)</f>
        <v>9.57106778</v>
      </c>
      <c r="Q34" s="5">
        <f>if(VLOOKUP($B$2:$B$457,'各區加權風險人口'!$C$2:$T$13,15,0)=0,0,VLOOKUP($B$2:$B$457,'依個案研判日_台北市'!$C$2:$T$13,15,0)*'各里加權風險人口'!R34/VLOOKUP($B$2:$B$457,'各區加權風險人口'!$C$2:$T$13,15,0)*5.5/'陽性率'!N$3)</f>
        <v>9.158521755</v>
      </c>
      <c r="R34" s="5">
        <f>if(VLOOKUP($B$2:$B$457,'各區加權風險人口'!$C$2:$T$13,16,0)=0,0,VLOOKUP($B$2:$B$457,'依個案研判日_台北市'!$C$2:$T$13,16,0)*'各里加權風險人口'!S34/VLOOKUP($B$2:$B$457,'各區加權風險人口'!$C$2:$T$13,16,0)*5.5/'陽性率'!O$3)</f>
        <v>13.88743168</v>
      </c>
      <c r="S34" s="5">
        <f>if(VLOOKUP($B$2:$B$457,'各區加權風險人口'!$C$2:$T$13,17,0)=0,0,VLOOKUP($B$2:$B$457,'依個案研判日_台北市'!$C$2:$T$13,17,0)*'各里加權風險人口'!T34/VLOOKUP($B$2:$B$457,'各區加權風險人口'!$C$2:$T$13,17,0)*5.5/'陽性率'!P$3)</f>
        <v>24.14519372</v>
      </c>
      <c r="T34" s="5">
        <f>if(VLOOKUP($B$2:$B$457,'各區加權風險人口'!$C$2:$T$13,18,0)=0,0,VLOOKUP($B$2:$B$457,'依個案研判日_台北市'!$C$2:$T$13,18,0)*'各里加權風險人口'!U34/VLOOKUP($B$2:$B$457,'各區加權風險人口'!$C$2:$T$13,18,0)*5.5/'陽性率'!Q$3)</f>
        <v>6.810182843</v>
      </c>
    </row>
    <row r="35">
      <c r="A35" s="3">
        <v>6.3000020001E10</v>
      </c>
      <c r="B35" s="4" t="s">
        <v>37</v>
      </c>
      <c r="C35" s="4" t="s">
        <v>38</v>
      </c>
      <c r="D35" s="5">
        <f>if(VLOOKUP($B$2:$B$457,'各區加權風險人口'!$C$2:$T$13,2,0)=0,0,VLOOKUP($B$2:$B$457,'依個案研判日_台北市'!$C$2:$T$13,2,0)*'各里加權風險人口'!E35/VLOOKUP($B$2:$B$457,'各區加權風險人口'!$C$2:$T$13,2,0)*5.5/'陽性率'!A$3)</f>
        <v>0</v>
      </c>
      <c r="E35" s="5">
        <f>if(VLOOKUP($B$2:$B$457,'各區加權風險人口'!$C$2:$T$13,3,0)=0,0,VLOOKUP($B$2:$B$457,'依個案研判日_台北市'!$C$2:$T$13,3,0)*'各里加權風險人口'!F35/VLOOKUP($B$2:$B$457,'各區加權風險人口'!$C$2:$T$13,3,0)*5.5/'陽性率'!B$3)</f>
        <v>3.991230705</v>
      </c>
      <c r="F35" s="5">
        <f>if(VLOOKUP($B$2:$B$457,'各區加權風險人口'!$C$2:$T$13,4,0)=0,0,VLOOKUP($B$2:$B$457,'依個案研判日_台北市'!$C$2:$T$13,4,0)*'各里加權風險人口'!G35/VLOOKUP($B$2:$B$457,'各區加權風險人口'!$C$2:$T$13,4,0)*5.5/'陽性率'!C$3)</f>
        <v>6.03485055</v>
      </c>
      <c r="G35" s="5">
        <f>if(VLOOKUP($B$2:$B$457,'各區加權風險人口'!$C$2:$T$13,5,0)=0,0,VLOOKUP($B$2:$B$457,'依個案研判日_台北市'!$C$2:$T$13,5,0)*'各里加權風險人口'!H35/VLOOKUP($B$2:$B$457,'各區加權風險人口'!$C$2:$T$13,5,0)*5.5/'陽性率'!D$3)</f>
        <v>2.926902517</v>
      </c>
      <c r="H35" s="5">
        <f>if(VLOOKUP($B$2:$B$457,'各區加權風險人口'!$C$2:$T$13,6,0)=0,0,VLOOKUP($B$2:$B$457,'依個案研判日_台北市'!$C$2:$T$13,6,0)*'各里加權風險人口'!I35/VLOOKUP($B$2:$B$457,'各區加權風險人口'!$C$2:$T$13,6,0)*5.5/'陽性率'!E$3)</f>
        <v>16.67222953</v>
      </c>
      <c r="I35" s="5">
        <f>if(VLOOKUP($B$2:$B$457,'各區加權風險人口'!$C$2:$T$13,7,0)=0,0,VLOOKUP($B$2:$B$457,'依個案研判日_台北市'!$C$2:$T$13,7,0)*'各里加權風險人口'!J35/VLOOKUP($B$2:$B$457,'各區加權風險人口'!$C$2:$T$13,7,0)*5.5/'陽性率'!F$3)</f>
        <v>2.869512271</v>
      </c>
      <c r="J35" s="5">
        <f>if(VLOOKUP($B$2:$B$457,'各區加權風險人口'!$C$2:$T$13,8,0)=0,0,VLOOKUP($B$2:$B$457,'依個案研判日_台北市'!$C$2:$T$13,8,0)*'各里加權風險人口'!K35/VLOOKUP($B$2:$B$457,'各區加權風險人口'!$C$2:$T$13,8,0)*5.5/'陽性率'!G$3)</f>
        <v>22.26991045</v>
      </c>
      <c r="K35" s="5">
        <f>if(VLOOKUP($B$2:$B$457,'各區加權風險人口'!$C$2:$T$13,9,0)=0,0,VLOOKUP($B$2:$B$457,'依個案研判日_台北市'!$C$2:$T$13,9,0)*'各里加權風險人口'!L35/VLOOKUP($B$2:$B$457,'各區加權風險人口'!$C$2:$T$13,9,0)*5.5/'陽性率'!H$3)</f>
        <v>15.96492282</v>
      </c>
      <c r="L35" s="5">
        <f>if(VLOOKUP($B$2:$B$457,'各區加權風險人口'!$C$2:$T$13,10,0)=0,0,VLOOKUP($B$2:$B$457,'依個案研判日_台北市'!$C$2:$T$13,10,0)*'各里加權風險人口'!M35/VLOOKUP($B$2:$B$457,'各區加權風險人口'!$C$2:$T$13,10,0)*5.5/'陽性率'!I$3)</f>
        <v>4.18128931</v>
      </c>
      <c r="M35" s="5">
        <f>if(VLOOKUP($B$2:$B$457,'各區加權風險人口'!$C$2:$T$13,11,0)=0,0,VLOOKUP($B$2:$B$457,'依個案研判日_台北市'!$C$2:$T$13,11,0)*'各里加權風險人口'!N35/VLOOKUP($B$2:$B$457,'各區加權風險人口'!$C$2:$T$13,11,0)*5.5/'陽性率'!J$3)</f>
        <v>20.66048835</v>
      </c>
      <c r="N35" s="5">
        <f>if(VLOOKUP($B$2:$B$457,'各區加權風險人口'!$C$2:$T$13,12,0)=0,0,VLOOKUP($B$2:$B$457,'依個案研判日_台北市'!$C$2:$T$13,12,0)*'各里加權風險人口'!O35/VLOOKUP($B$2:$B$457,'各區加權風險人口'!$C$2:$T$13,12,0)*5.5/'陽性率'!K$3)</f>
        <v>51.65122089</v>
      </c>
      <c r="O35" s="5">
        <f>if(VLOOKUP($B$2:$B$457,'各區加權風險人口'!$C$2:$T$13,13,0)=0,0,VLOOKUP($B$2:$B$457,'依個案研判日_台北市'!$C$2:$T$13,13,0)*'各里加權風險人口'!P35/VLOOKUP($B$2:$B$457,'各區加權風險人口'!$C$2:$T$13,13,0)*5.5/'陽性率'!L$3)</f>
        <v>30.01951299</v>
      </c>
      <c r="P35" s="5">
        <f>if(VLOOKUP($B$2:$B$457,'各區加權風險人口'!$C$2:$T$13,14,0)=0,0,VLOOKUP($B$2:$B$457,'依個案研判日_台北市'!$C$2:$T$13,14,0)*'各里加權風險人口'!Q35/VLOOKUP($B$2:$B$457,'各區加權風險人口'!$C$2:$T$13,14,0)*5.5/'陽性率'!M$3)</f>
        <v>65.26201558</v>
      </c>
      <c r="Q35" s="5">
        <f>if(VLOOKUP($B$2:$B$457,'各區加權風險人口'!$C$2:$T$13,15,0)=0,0,VLOOKUP($B$2:$B$457,'依個案研判日_台北市'!$C$2:$T$13,15,0)*'各里加權風險人口'!R35/VLOOKUP($B$2:$B$457,'各區加權風險人口'!$C$2:$T$13,15,0)*5.5/'陽性率'!N$3)</f>
        <v>26.91404613</v>
      </c>
      <c r="R35" s="5">
        <f>if(VLOOKUP($B$2:$B$457,'各區加權風險人口'!$C$2:$T$13,16,0)=0,0,VLOOKUP($B$2:$B$457,'依個案研判日_台北市'!$C$2:$T$13,16,0)*'各里加權風險人口'!S35/VLOOKUP($B$2:$B$457,'各區加權風險人口'!$C$2:$T$13,16,0)*5.5/'陽性率'!O$3)</f>
        <v>28.69512271</v>
      </c>
      <c r="S35" s="5">
        <f>if(VLOOKUP($B$2:$B$457,'各區加權風險人口'!$C$2:$T$13,17,0)=0,0,VLOOKUP($B$2:$B$457,'依個案研判日_台北市'!$C$2:$T$13,17,0)*'各里加權風險人口'!T35/VLOOKUP($B$2:$B$457,'各區加權風險人口'!$C$2:$T$13,17,0)*5.5/'陽性率'!P$3)</f>
        <v>33.26025587</v>
      </c>
      <c r="T35" s="5">
        <f>if(VLOOKUP($B$2:$B$457,'各區加權風險人口'!$C$2:$T$13,18,0)=0,0,VLOOKUP($B$2:$B$457,'依個案研判日_台北市'!$C$2:$T$13,18,0)*'各里加權風險人口'!U35/VLOOKUP($B$2:$B$457,'各區加權風險人口'!$C$2:$T$13,18,0)*5.5/'陽性率'!Q$3)</f>
        <v>30.01951299</v>
      </c>
    </row>
    <row r="36">
      <c r="A36" s="3">
        <v>6.3000020002E10</v>
      </c>
      <c r="B36" s="4" t="s">
        <v>37</v>
      </c>
      <c r="C36" s="4" t="s">
        <v>39</v>
      </c>
      <c r="D36" s="5">
        <f>if(VLOOKUP($B$2:$B$457,'各區加權風險人口'!$C$2:$T$13,2,0)=0,0,VLOOKUP($B$2:$B$457,'依個案研判日_台北市'!$C$2:$T$13,2,0)*'各里加權風險人口'!E36/VLOOKUP($B$2:$B$457,'各區加權風險人口'!$C$2:$T$13,2,0)*5.5/'陽性率'!A$3)</f>
        <v>0</v>
      </c>
      <c r="E36" s="5">
        <f>if(VLOOKUP($B$2:$B$457,'各區加權風險人口'!$C$2:$T$13,3,0)=0,0,VLOOKUP($B$2:$B$457,'依個案研判日_台北市'!$C$2:$T$13,3,0)*'各里加權風險人口'!F36/VLOOKUP($B$2:$B$457,'各區加權風險人口'!$C$2:$T$13,3,0)*5.5/'陽性率'!B$3)</f>
        <v>3.159016755</v>
      </c>
      <c r="F36" s="5">
        <f>if(VLOOKUP($B$2:$B$457,'各區加權風險人口'!$C$2:$T$13,4,0)=0,0,VLOOKUP($B$2:$B$457,'依個案研判日_台北市'!$C$2:$T$13,4,0)*'各里加權風險人口'!G36/VLOOKUP($B$2:$B$457,'各區加權風險人口'!$C$2:$T$13,4,0)*5.5/'陽性率'!C$3)</f>
        <v>4.776520179</v>
      </c>
      <c r="G36" s="5">
        <f>if(VLOOKUP($B$2:$B$457,'各區加權風險人口'!$C$2:$T$13,5,0)=0,0,VLOOKUP($B$2:$B$457,'依個案研判日_台北市'!$C$2:$T$13,5,0)*'各里加權風險人口'!H36/VLOOKUP($B$2:$B$457,'各區加權風險人口'!$C$2:$T$13,5,0)*5.5/'陽性率'!D$3)</f>
        <v>2.316612287</v>
      </c>
      <c r="H36" s="5">
        <f>if(VLOOKUP($B$2:$B$457,'各區加權風險人口'!$C$2:$T$13,6,0)=0,0,VLOOKUP($B$2:$B$457,'依個案研判日_台北市'!$C$2:$T$13,6,0)*'各里加權風險人口'!I36/VLOOKUP($B$2:$B$457,'各區加權風險人口'!$C$2:$T$13,6,0)*5.5/'陽性率'!E$3)</f>
        <v>13.19589277</v>
      </c>
      <c r="I36" s="5">
        <f>if(VLOOKUP($B$2:$B$457,'各區加權風險人口'!$C$2:$T$13,7,0)=0,0,VLOOKUP($B$2:$B$457,'依個案研判日_台北市'!$C$2:$T$13,7,0)*'各里加權風險人口'!J36/VLOOKUP($B$2:$B$457,'各區加權風險人口'!$C$2:$T$13,7,0)*5.5/'陽性率'!F$3)</f>
        <v>2.271188516</v>
      </c>
      <c r="J36" s="5">
        <f>if(VLOOKUP($B$2:$B$457,'各區加權風險人口'!$C$2:$T$13,8,0)=0,0,VLOOKUP($B$2:$B$457,'依個案研判日_台北市'!$C$2:$T$13,8,0)*'各里加權風險人口'!K36/VLOOKUP($B$2:$B$457,'各區加權風險人口'!$C$2:$T$13,8,0)*5.5/'陽性率'!G$3)</f>
        <v>17.62639783</v>
      </c>
      <c r="K36" s="5">
        <f>if(VLOOKUP($B$2:$B$457,'各區加權風險人口'!$C$2:$T$13,9,0)=0,0,VLOOKUP($B$2:$B$457,'依個案研判日_台北市'!$C$2:$T$13,9,0)*'各里加權風險人口'!L36/VLOOKUP($B$2:$B$457,'各區加權風險人口'!$C$2:$T$13,9,0)*5.5/'陽性率'!H$3)</f>
        <v>12.63606702</v>
      </c>
      <c r="L36" s="5">
        <f>if(VLOOKUP($B$2:$B$457,'各區加權風險人口'!$C$2:$T$13,10,0)=0,0,VLOOKUP($B$2:$B$457,'依個案研判日_台北市'!$C$2:$T$13,10,0)*'各里加權風險人口'!M36/VLOOKUP($B$2:$B$457,'各區加權風險人口'!$C$2:$T$13,10,0)*5.5/'陽性率'!I$3)</f>
        <v>3.309446124</v>
      </c>
      <c r="M36" s="5">
        <f>if(VLOOKUP($B$2:$B$457,'各區加權風險人口'!$C$2:$T$13,11,0)=0,0,VLOOKUP($B$2:$B$457,'依個案研判日_台北市'!$C$2:$T$13,11,0)*'各里加權風險人口'!N36/VLOOKUP($B$2:$B$457,'各區加權風險人口'!$C$2:$T$13,11,0)*5.5/'陽性率'!J$3)</f>
        <v>16.35255732</v>
      </c>
      <c r="N36" s="5">
        <f>if(VLOOKUP($B$2:$B$457,'各區加權風險人口'!$C$2:$T$13,12,0)=0,0,VLOOKUP($B$2:$B$457,'依個案研判日_台北市'!$C$2:$T$13,12,0)*'各里加權風險人口'!O36/VLOOKUP($B$2:$B$457,'各區加權風險人口'!$C$2:$T$13,12,0)*5.5/'陽性率'!K$3)</f>
        <v>40.8813933</v>
      </c>
      <c r="O36" s="5">
        <f>if(VLOOKUP($B$2:$B$457,'各區加權風險人口'!$C$2:$T$13,13,0)=0,0,VLOOKUP($B$2:$B$457,'依個案研判日_台北市'!$C$2:$T$13,13,0)*'各里加權風險人口'!P36/VLOOKUP($B$2:$B$457,'各區加權風險人口'!$C$2:$T$13,13,0)*5.5/'陽性率'!L$3)</f>
        <v>23.76012602</v>
      </c>
      <c r="P36" s="5">
        <f>if(VLOOKUP($B$2:$B$457,'各區加權風險人口'!$C$2:$T$13,14,0)=0,0,VLOOKUP($B$2:$B$457,'依個案研判日_台北市'!$C$2:$T$13,14,0)*'各里加權風險人口'!Q36/VLOOKUP($B$2:$B$457,'各區加權風險人口'!$C$2:$T$13,14,0)*5.5/'陽性率'!M$3)</f>
        <v>51.65419288</v>
      </c>
      <c r="Q36" s="5">
        <f>if(VLOOKUP($B$2:$B$457,'各區加權風險人口'!$C$2:$T$13,15,0)=0,0,VLOOKUP($B$2:$B$457,'依個案研判日_台北市'!$C$2:$T$13,15,0)*'各里加權風險人口'!R36/VLOOKUP($B$2:$B$457,'各區加權風險人口'!$C$2:$T$13,15,0)*5.5/'陽性率'!N$3)</f>
        <v>21.30218195</v>
      </c>
      <c r="R36" s="5">
        <f>if(VLOOKUP($B$2:$B$457,'各區加權風險人口'!$C$2:$T$13,16,0)=0,0,VLOOKUP($B$2:$B$457,'依個案研判日_台北市'!$C$2:$T$13,16,0)*'各里加權風險人口'!S36/VLOOKUP($B$2:$B$457,'各區加權風險人口'!$C$2:$T$13,16,0)*5.5/'陽性率'!O$3)</f>
        <v>22.71188516</v>
      </c>
      <c r="S36" s="5">
        <f>if(VLOOKUP($B$2:$B$457,'各區加權風險人口'!$C$2:$T$13,17,0)=0,0,VLOOKUP($B$2:$B$457,'依個案研判日_台北市'!$C$2:$T$13,17,0)*'各里加權風險人口'!T36/VLOOKUP($B$2:$B$457,'各區加權風險人口'!$C$2:$T$13,17,0)*5.5/'陽性率'!P$3)</f>
        <v>26.32513962</v>
      </c>
      <c r="T36" s="5">
        <f>if(VLOOKUP($B$2:$B$457,'各區加權風險人口'!$C$2:$T$13,18,0)=0,0,VLOOKUP($B$2:$B$457,'依個案研判日_台北市'!$C$2:$T$13,18,0)*'各里加權風險人口'!U36/VLOOKUP($B$2:$B$457,'各區加權風險人口'!$C$2:$T$13,18,0)*5.5/'陽性率'!Q$3)</f>
        <v>23.76012602</v>
      </c>
    </row>
    <row r="37">
      <c r="A37" s="3">
        <v>6.3000020003E10</v>
      </c>
      <c r="B37" s="4" t="s">
        <v>37</v>
      </c>
      <c r="C37" s="4" t="s">
        <v>40</v>
      </c>
      <c r="D37" s="5">
        <f>if(VLOOKUP($B$2:$B$457,'各區加權風險人口'!$C$2:$T$13,2,0)=0,0,VLOOKUP($B$2:$B$457,'依個案研判日_台北市'!$C$2:$T$13,2,0)*'各里加權風險人口'!E37/VLOOKUP($B$2:$B$457,'各區加權風險人口'!$C$2:$T$13,2,0)*5.5/'陽性率'!A$3)</f>
        <v>0</v>
      </c>
      <c r="E37" s="5">
        <f>if(VLOOKUP($B$2:$B$457,'各區加權風險人口'!$C$2:$T$13,3,0)=0,0,VLOOKUP($B$2:$B$457,'依個案研判日_台北市'!$C$2:$T$13,3,0)*'各里加權風險人口'!F37/VLOOKUP($B$2:$B$457,'各區加權風險人口'!$C$2:$T$13,3,0)*5.5/'陽性率'!B$3)</f>
        <v>1.740377505</v>
      </c>
      <c r="F37" s="5">
        <f>if(VLOOKUP($B$2:$B$457,'各區加權風險人口'!$C$2:$T$13,4,0)=0,0,VLOOKUP($B$2:$B$457,'依個案研判日_台北市'!$C$2:$T$13,4,0)*'各里加權風險人口'!G37/VLOOKUP($B$2:$B$457,'各區加權風險人口'!$C$2:$T$13,4,0)*5.5/'陽性率'!C$3)</f>
        <v>2.631498633</v>
      </c>
      <c r="G37" s="5">
        <f>if(VLOOKUP($B$2:$B$457,'各區加權風險人口'!$C$2:$T$13,5,0)=0,0,VLOOKUP($B$2:$B$457,'依個案研判日_台北市'!$C$2:$T$13,5,0)*'各里加權風險人口'!H37/VLOOKUP($B$2:$B$457,'各區加權風險人口'!$C$2:$T$13,5,0)*5.5/'陽性率'!D$3)</f>
        <v>1.276276837</v>
      </c>
      <c r="H37" s="5">
        <f>if(VLOOKUP($B$2:$B$457,'各區加權風險人口'!$C$2:$T$13,6,0)=0,0,VLOOKUP($B$2:$B$457,'依個案研判日_台北市'!$C$2:$T$13,6,0)*'各里加權風險人口'!I37/VLOOKUP($B$2:$B$457,'各區加權風險人口'!$C$2:$T$13,6,0)*5.5/'陽性率'!E$3)</f>
        <v>7.269931351</v>
      </c>
      <c r="I37" s="5">
        <f>if(VLOOKUP($B$2:$B$457,'各區加權風險人口'!$C$2:$T$13,7,0)=0,0,VLOOKUP($B$2:$B$457,'依個案研判日_台北市'!$C$2:$T$13,7,0)*'各里加權風險人口'!J37/VLOOKUP($B$2:$B$457,'各區加權風險人口'!$C$2:$T$13,7,0)*5.5/'陽性率'!F$3)</f>
        <v>1.251251801</v>
      </c>
      <c r="J37" s="5">
        <f>if(VLOOKUP($B$2:$B$457,'各區加權風險人口'!$C$2:$T$13,8,0)=0,0,VLOOKUP($B$2:$B$457,'依個案研判日_台北市'!$C$2:$T$13,8,0)*'各里加權風險人口'!K37/VLOOKUP($B$2:$B$457,'各區加權風險人口'!$C$2:$T$13,8,0)*5.5/'陽性率'!G$3)</f>
        <v>9.710802022</v>
      </c>
      <c r="K37" s="5">
        <f>if(VLOOKUP($B$2:$B$457,'各區加權風險人口'!$C$2:$T$13,9,0)=0,0,VLOOKUP($B$2:$B$457,'依個案研判日_台北市'!$C$2:$T$13,9,0)*'各里加權風險人口'!L37/VLOOKUP($B$2:$B$457,'各區加權風險人口'!$C$2:$T$13,9,0)*5.5/'陽性率'!H$3)</f>
        <v>6.961510021</v>
      </c>
      <c r="L37" s="5">
        <f>if(VLOOKUP($B$2:$B$457,'各區加權風險人口'!$C$2:$T$13,10,0)=0,0,VLOOKUP($B$2:$B$457,'依個案研判日_台北市'!$C$2:$T$13,10,0)*'各里加權風險人口'!M37/VLOOKUP($B$2:$B$457,'各區加權風險人口'!$C$2:$T$13,10,0)*5.5/'陽性率'!I$3)</f>
        <v>1.823252624</v>
      </c>
      <c r="M37" s="5">
        <f>if(VLOOKUP($B$2:$B$457,'各區加權風險人口'!$C$2:$T$13,11,0)=0,0,VLOOKUP($B$2:$B$457,'依個案研判日_台北市'!$C$2:$T$13,11,0)*'各里加權風險人口'!N37/VLOOKUP($B$2:$B$457,'各區加權風險人口'!$C$2:$T$13,11,0)*5.5/'陽性率'!J$3)</f>
        <v>9.009012968</v>
      </c>
      <c r="N37" s="5">
        <f>if(VLOOKUP($B$2:$B$457,'各區加權風險人口'!$C$2:$T$13,12,0)=0,0,VLOOKUP($B$2:$B$457,'依個案研判日_台北市'!$C$2:$T$13,12,0)*'各里加權風險人口'!O37/VLOOKUP($B$2:$B$457,'各區加權風險人口'!$C$2:$T$13,12,0)*5.5/'陽性率'!K$3)</f>
        <v>22.52253242</v>
      </c>
      <c r="O37" s="5">
        <f>if(VLOOKUP($B$2:$B$457,'各區加權風險人口'!$C$2:$T$13,13,0)=0,0,VLOOKUP($B$2:$B$457,'依個案研判日_台北市'!$C$2:$T$13,13,0)*'各里加權風險人口'!P37/VLOOKUP($B$2:$B$457,'各區加權風險人口'!$C$2:$T$13,13,0)*5.5/'陽性率'!L$3)</f>
        <v>13.09001884</v>
      </c>
      <c r="P37" s="5">
        <f>if(VLOOKUP($B$2:$B$457,'各區加權風險人口'!$C$2:$T$13,14,0)=0,0,VLOOKUP($B$2:$B$457,'依個案研判日_台北市'!$C$2:$T$13,14,0)*'各里加權風險人口'!Q37/VLOOKUP($B$2:$B$457,'各區加權風險人口'!$C$2:$T$13,14,0)*5.5/'陽性率'!M$3)</f>
        <v>28.45752407</v>
      </c>
      <c r="Q37" s="5">
        <f>if(VLOOKUP($B$2:$B$457,'各區加權風險人口'!$C$2:$T$13,15,0)=0,0,VLOOKUP($B$2:$B$457,'依個案研判日_台北市'!$C$2:$T$13,15,0)*'各里加權風險人口'!R37/VLOOKUP($B$2:$B$457,'各區加權風險人口'!$C$2:$T$13,15,0)*5.5/'陽性率'!N$3)</f>
        <v>11.73587896</v>
      </c>
      <c r="R37" s="5">
        <f>if(VLOOKUP($B$2:$B$457,'各區加權風險人口'!$C$2:$T$13,16,0)=0,0,VLOOKUP($B$2:$B$457,'依個案研判日_台北市'!$C$2:$T$13,16,0)*'各里加權風險人口'!S37/VLOOKUP($B$2:$B$457,'各區加權風險人口'!$C$2:$T$13,16,0)*5.5/'陽性率'!O$3)</f>
        <v>12.51251801</v>
      </c>
      <c r="S37" s="5">
        <f>if(VLOOKUP($B$2:$B$457,'各區加權風險人口'!$C$2:$T$13,17,0)=0,0,VLOOKUP($B$2:$B$457,'依個案研判日_台北市'!$C$2:$T$13,17,0)*'各里加權風險人口'!T37/VLOOKUP($B$2:$B$457,'各區加權風險人口'!$C$2:$T$13,17,0)*5.5/'陽性率'!P$3)</f>
        <v>14.50314588</v>
      </c>
      <c r="T37" s="5">
        <f>if(VLOOKUP($B$2:$B$457,'各區加權風險人口'!$C$2:$T$13,18,0)=0,0,VLOOKUP($B$2:$B$457,'依個案研判日_台北市'!$C$2:$T$13,18,0)*'各里加權風險人口'!U37/VLOOKUP($B$2:$B$457,'各區加權風險人口'!$C$2:$T$13,18,0)*5.5/'陽性率'!Q$3)</f>
        <v>13.09001884</v>
      </c>
    </row>
    <row r="38">
      <c r="A38" s="3">
        <v>6.3000020004E10</v>
      </c>
      <c r="B38" s="4" t="s">
        <v>37</v>
      </c>
      <c r="C38" s="4" t="s">
        <v>41</v>
      </c>
      <c r="D38" s="5">
        <f>if(VLOOKUP($B$2:$B$457,'各區加權風險人口'!$C$2:$T$13,2,0)=0,0,VLOOKUP($B$2:$B$457,'依個案研判日_台北市'!$C$2:$T$13,2,0)*'各里加權風險人口'!E38/VLOOKUP($B$2:$B$457,'各區加權風險人口'!$C$2:$T$13,2,0)*5.5/'陽性率'!A$3)</f>
        <v>0</v>
      </c>
      <c r="E38" s="5">
        <f>if(VLOOKUP($B$2:$B$457,'各區加權風險人口'!$C$2:$T$13,3,0)=0,0,VLOOKUP($B$2:$B$457,'依個案研判日_台北市'!$C$2:$T$13,3,0)*'各里加權風險人口'!F38/VLOOKUP($B$2:$B$457,'各區加權風險人口'!$C$2:$T$13,3,0)*5.5/'陽性率'!B$3)</f>
        <v>2.287342171</v>
      </c>
      <c r="F38" s="5">
        <f>if(VLOOKUP($B$2:$B$457,'各區加權風險人口'!$C$2:$T$13,4,0)=0,0,VLOOKUP($B$2:$B$457,'依個案研判日_台北市'!$C$2:$T$13,4,0)*'各里加權風險人口'!G38/VLOOKUP($B$2:$B$457,'各區加權風險人口'!$C$2:$T$13,4,0)*5.5/'陽性率'!C$3)</f>
        <v>3.458524244</v>
      </c>
      <c r="G38" s="5">
        <f>if(VLOOKUP($B$2:$B$457,'各區加權風險人口'!$C$2:$T$13,5,0)=0,0,VLOOKUP($B$2:$B$457,'依個案研判日_台北市'!$C$2:$T$13,5,0)*'各里加權風險人口'!H38/VLOOKUP($B$2:$B$457,'各區加權風險人口'!$C$2:$T$13,5,0)*5.5/'陽性率'!D$3)</f>
        <v>1.677384258</v>
      </c>
      <c r="H38" s="5">
        <f>if(VLOOKUP($B$2:$B$457,'各區加權風險人口'!$C$2:$T$13,6,0)=0,0,VLOOKUP($B$2:$B$457,'依個案研判日_台北市'!$C$2:$T$13,6,0)*'各里加權風險人口'!I38/VLOOKUP($B$2:$B$457,'各區加權風險人口'!$C$2:$T$13,6,0)*5.5/'陽性率'!E$3)</f>
        <v>9.554720459</v>
      </c>
      <c r="I38" s="5">
        <f>if(VLOOKUP($B$2:$B$457,'各區加權風險人口'!$C$2:$T$13,7,0)=0,0,VLOOKUP($B$2:$B$457,'依個案研判日_台北市'!$C$2:$T$13,7,0)*'各里加權風險人口'!J38/VLOOKUP($B$2:$B$457,'各區加權風險人口'!$C$2:$T$13,7,0)*5.5/'陽性率'!F$3)</f>
        <v>1.644494371</v>
      </c>
      <c r="J38" s="5">
        <f>if(VLOOKUP($B$2:$B$457,'各區加權風險人口'!$C$2:$T$13,8,0)=0,0,VLOOKUP($B$2:$B$457,'依個案研判日_台北市'!$C$2:$T$13,8,0)*'各里加權風險人口'!K38/VLOOKUP($B$2:$B$457,'各區加權風險人口'!$C$2:$T$13,8,0)*5.5/'陽性率'!G$3)</f>
        <v>12.76270631</v>
      </c>
      <c r="K38" s="5">
        <f>if(VLOOKUP($B$2:$B$457,'各區加權風險人口'!$C$2:$T$13,9,0)=0,0,VLOOKUP($B$2:$B$457,'依個案研判日_台北市'!$C$2:$T$13,9,0)*'各里加權風險人口'!L38/VLOOKUP($B$2:$B$457,'各區加權風險人口'!$C$2:$T$13,9,0)*5.5/'陽性率'!H$3)</f>
        <v>9.149368682</v>
      </c>
      <c r="L38" s="5">
        <f>if(VLOOKUP($B$2:$B$457,'各區加權風險人口'!$C$2:$T$13,10,0)=0,0,VLOOKUP($B$2:$B$457,'依個案研判日_台北市'!$C$2:$T$13,10,0)*'各里加權風險人口'!M38/VLOOKUP($B$2:$B$457,'各區加權風險人口'!$C$2:$T$13,10,0)*5.5/'陽性率'!I$3)</f>
        <v>2.396263226</v>
      </c>
      <c r="M38" s="5">
        <f>if(VLOOKUP($B$2:$B$457,'各區加權風險人口'!$C$2:$T$13,11,0)=0,0,VLOOKUP($B$2:$B$457,'依個案研判日_台北市'!$C$2:$T$13,11,0)*'各里加權風險人口'!N38/VLOOKUP($B$2:$B$457,'各區加權風險人口'!$C$2:$T$13,11,0)*5.5/'陽性率'!J$3)</f>
        <v>11.84035947</v>
      </c>
      <c r="N38" s="5">
        <f>if(VLOOKUP($B$2:$B$457,'各區加權風險人口'!$C$2:$T$13,12,0)=0,0,VLOOKUP($B$2:$B$457,'依個案研判日_台北市'!$C$2:$T$13,12,0)*'各里加權風險人口'!O38/VLOOKUP($B$2:$B$457,'各區加權風險人口'!$C$2:$T$13,12,0)*5.5/'陽性率'!K$3)</f>
        <v>29.60089868</v>
      </c>
      <c r="O38" s="5">
        <f>if(VLOOKUP($B$2:$B$457,'各區加權風險人口'!$C$2:$T$13,13,0)=0,0,VLOOKUP($B$2:$B$457,'依個案研判日_台北市'!$C$2:$T$13,13,0)*'各里加權風險人口'!P38/VLOOKUP($B$2:$B$457,'各區加權風險人口'!$C$2:$T$13,13,0)*5.5/'陽性率'!L$3)</f>
        <v>17.20394111</v>
      </c>
      <c r="P38" s="5">
        <f>if(VLOOKUP($B$2:$B$457,'各區加權風險人口'!$C$2:$T$13,14,0)=0,0,VLOOKUP($B$2:$B$457,'依個案研判日_台北市'!$C$2:$T$13,14,0)*'各里加權風險人口'!Q38/VLOOKUP($B$2:$B$457,'各區加權風險人口'!$C$2:$T$13,14,0)*5.5/'陽性率'!M$3)</f>
        <v>37.40113549</v>
      </c>
      <c r="Q38" s="5">
        <f>if(VLOOKUP($B$2:$B$457,'各區加權風險人口'!$C$2:$T$13,15,0)=0,0,VLOOKUP($B$2:$B$457,'依個案研判日_台北市'!$C$2:$T$13,15,0)*'各里加權風險人口'!R38/VLOOKUP($B$2:$B$457,'各區加權風險人口'!$C$2:$T$13,15,0)*5.5/'陽性率'!N$3)</f>
        <v>15.42422307</v>
      </c>
      <c r="R38" s="5">
        <f>if(VLOOKUP($B$2:$B$457,'各區加權風險人口'!$C$2:$T$13,16,0)=0,0,VLOOKUP($B$2:$B$457,'依個案研判日_台北市'!$C$2:$T$13,16,0)*'各里加權風險人口'!S38/VLOOKUP($B$2:$B$457,'各區加權風險人口'!$C$2:$T$13,16,0)*5.5/'陽性率'!O$3)</f>
        <v>16.44494371</v>
      </c>
      <c r="S38" s="5">
        <f>if(VLOOKUP($B$2:$B$457,'各區加權風險人口'!$C$2:$T$13,17,0)=0,0,VLOOKUP($B$2:$B$457,'依個案研判日_台北市'!$C$2:$T$13,17,0)*'各里加權風險人口'!T38/VLOOKUP($B$2:$B$457,'各區加權風險人口'!$C$2:$T$13,17,0)*5.5/'陽性率'!P$3)</f>
        <v>19.06118476</v>
      </c>
      <c r="T38" s="5">
        <f>if(VLOOKUP($B$2:$B$457,'各區加權風險人口'!$C$2:$T$13,18,0)=0,0,VLOOKUP($B$2:$B$457,'依個案研判日_台北市'!$C$2:$T$13,18,0)*'各里加權風險人口'!U38/VLOOKUP($B$2:$B$457,'各區加權風險人口'!$C$2:$T$13,18,0)*5.5/'陽性率'!Q$3)</f>
        <v>17.20394111</v>
      </c>
    </row>
    <row r="39">
      <c r="A39" s="3">
        <v>6.3000020005E10</v>
      </c>
      <c r="B39" s="4" t="s">
        <v>37</v>
      </c>
      <c r="C39" s="4" t="s">
        <v>42</v>
      </c>
      <c r="D39" s="5">
        <f>if(VLOOKUP($B$2:$B$457,'各區加權風險人口'!$C$2:$T$13,2,0)=0,0,VLOOKUP($B$2:$B$457,'依個案研判日_台北市'!$C$2:$T$13,2,0)*'各里加權風險人口'!E39/VLOOKUP($B$2:$B$457,'各區加權風險人口'!$C$2:$T$13,2,0)*5.5/'陽性率'!A$3)</f>
        <v>0</v>
      </c>
      <c r="E39" s="5">
        <f>if(VLOOKUP($B$2:$B$457,'各區加權風險人口'!$C$2:$T$13,3,0)=0,0,VLOOKUP($B$2:$B$457,'依個案研判日_台北市'!$C$2:$T$13,3,0)*'各里加權風險人口'!F39/VLOOKUP($B$2:$B$457,'各區加權風險人口'!$C$2:$T$13,3,0)*5.5/'陽性率'!B$3)</f>
        <v>2.031714669</v>
      </c>
      <c r="F39" s="5">
        <f>if(VLOOKUP($B$2:$B$457,'各區加權風險人口'!$C$2:$T$13,4,0)=0,0,VLOOKUP($B$2:$B$457,'依個案研判日_台北市'!$C$2:$T$13,4,0)*'各里加權風險人口'!G39/VLOOKUP($B$2:$B$457,'各區加權風險人口'!$C$2:$T$13,4,0)*5.5/'陽性率'!C$3)</f>
        <v>3.072008435</v>
      </c>
      <c r="G39" s="5">
        <f>if(VLOOKUP($B$2:$B$457,'各區加權風險人口'!$C$2:$T$13,5,0)=0,0,VLOOKUP($B$2:$B$457,'依個案研判日_台北市'!$C$2:$T$13,5,0)*'各里加權風險人口'!H39/VLOOKUP($B$2:$B$457,'各區加權風險人口'!$C$2:$T$13,5,0)*5.5/'陽性率'!D$3)</f>
        <v>1.489924091</v>
      </c>
      <c r="H39" s="5">
        <f>if(VLOOKUP($B$2:$B$457,'各區加權風險人口'!$C$2:$T$13,6,0)=0,0,VLOOKUP($B$2:$B$457,'依個案研判日_台北市'!$C$2:$T$13,6,0)*'各里加權風險人口'!I39/VLOOKUP($B$2:$B$457,'各區加權風險人口'!$C$2:$T$13,6,0)*5.5/'陽性率'!E$3)</f>
        <v>8.486909379</v>
      </c>
      <c r="I39" s="5">
        <f>if(VLOOKUP($B$2:$B$457,'各區加權風險人口'!$C$2:$T$13,7,0)=0,0,VLOOKUP($B$2:$B$457,'依個案研判日_台北市'!$C$2:$T$13,7,0)*'各里加權風險人口'!J39/VLOOKUP($B$2:$B$457,'各區加權風險人口'!$C$2:$T$13,7,0)*5.5/'陽性率'!F$3)</f>
        <v>1.460709893</v>
      </c>
      <c r="J39" s="5">
        <f>if(VLOOKUP($B$2:$B$457,'各區加權風險人口'!$C$2:$T$13,8,0)=0,0,VLOOKUP($B$2:$B$457,'依個案研判日_台北市'!$C$2:$T$13,8,0)*'各里加權風險人口'!K39/VLOOKUP($B$2:$B$457,'各區加權風險人口'!$C$2:$T$13,8,0)*5.5/'陽性率'!G$3)</f>
        <v>11.33637895</v>
      </c>
      <c r="K39" s="5">
        <f>if(VLOOKUP($B$2:$B$457,'各區加權風險人口'!$C$2:$T$13,9,0)=0,0,VLOOKUP($B$2:$B$457,'依個案研判日_台北市'!$C$2:$T$13,9,0)*'各里加權風險人口'!L39/VLOOKUP($B$2:$B$457,'各區加權風險人口'!$C$2:$T$13,9,0)*5.5/'陽性率'!H$3)</f>
        <v>8.126858678</v>
      </c>
      <c r="L39" s="5">
        <f>if(VLOOKUP($B$2:$B$457,'各區加權風險人口'!$C$2:$T$13,10,0)=0,0,VLOOKUP($B$2:$B$457,'依個案研判日_台北市'!$C$2:$T$13,10,0)*'各里加權風險人口'!M39/VLOOKUP($B$2:$B$457,'各區加權風險人口'!$C$2:$T$13,10,0)*5.5/'陽性率'!I$3)</f>
        <v>2.128462987</v>
      </c>
      <c r="M39" s="5">
        <f>if(VLOOKUP($B$2:$B$457,'各區加權風險人口'!$C$2:$T$13,11,0)=0,0,VLOOKUP($B$2:$B$457,'依個案研判日_台北市'!$C$2:$T$13,11,0)*'各里加權風險人口'!N39/VLOOKUP($B$2:$B$457,'各區加權風險人口'!$C$2:$T$13,11,0)*5.5/'陽性率'!J$3)</f>
        <v>10.51711123</v>
      </c>
      <c r="N39" s="5">
        <f>if(VLOOKUP($B$2:$B$457,'各區加權風險人口'!$C$2:$T$13,12,0)=0,0,VLOOKUP($B$2:$B$457,'依個案研判日_台北市'!$C$2:$T$13,12,0)*'各里加權風險人口'!O39/VLOOKUP($B$2:$B$457,'各區加權風險人口'!$C$2:$T$13,12,0)*5.5/'陽性率'!K$3)</f>
        <v>26.29277808</v>
      </c>
      <c r="O39" s="5">
        <f>if(VLOOKUP($B$2:$B$457,'各區加權風險人口'!$C$2:$T$13,13,0)=0,0,VLOOKUP($B$2:$B$457,'依個案研判日_台北市'!$C$2:$T$13,13,0)*'各里加權風險人口'!P39/VLOOKUP($B$2:$B$457,'各區加權風險人口'!$C$2:$T$13,13,0)*5.5/'陽性率'!L$3)</f>
        <v>15.28127273</v>
      </c>
      <c r="P39" s="5">
        <f>if(VLOOKUP($B$2:$B$457,'各區加權風險人口'!$C$2:$T$13,14,0)=0,0,VLOOKUP($B$2:$B$457,'依個案研判日_台北市'!$C$2:$T$13,14,0)*'各里加權風險人口'!Q39/VLOOKUP($B$2:$B$457,'各區加權風險人口'!$C$2:$T$13,14,0)*5.5/'陽性率'!M$3)</f>
        <v>33.22128041</v>
      </c>
      <c r="Q39" s="5">
        <f>if(VLOOKUP($B$2:$B$457,'各區加權風險人口'!$C$2:$T$13,15,0)=0,0,VLOOKUP($B$2:$B$457,'依個案研判日_台北市'!$C$2:$T$13,15,0)*'各里加權風險人口'!R39/VLOOKUP($B$2:$B$457,'各區加權風險人口'!$C$2:$T$13,15,0)*5.5/'陽性率'!N$3)</f>
        <v>13.70045141</v>
      </c>
      <c r="R39" s="5">
        <f>if(VLOOKUP($B$2:$B$457,'各區加權風險人口'!$C$2:$T$13,16,0)=0,0,VLOOKUP($B$2:$B$457,'依個案研判日_台北市'!$C$2:$T$13,16,0)*'各里加權風險人口'!S39/VLOOKUP($B$2:$B$457,'各區加權風險人口'!$C$2:$T$13,16,0)*5.5/'陽性率'!O$3)</f>
        <v>14.60709893</v>
      </c>
      <c r="S39" s="5">
        <f>if(VLOOKUP($B$2:$B$457,'各區加權風險人口'!$C$2:$T$13,17,0)=0,0,VLOOKUP($B$2:$B$457,'依個案研判日_台北市'!$C$2:$T$13,17,0)*'各里加權風險人口'!T39/VLOOKUP($B$2:$B$457,'各區加權風險人口'!$C$2:$T$13,17,0)*5.5/'陽性率'!P$3)</f>
        <v>16.93095558</v>
      </c>
      <c r="T39" s="5">
        <f>if(VLOOKUP($B$2:$B$457,'各區加權風險人口'!$C$2:$T$13,18,0)=0,0,VLOOKUP($B$2:$B$457,'依個案研判日_台北市'!$C$2:$T$13,18,0)*'各里加權風險人口'!U39/VLOOKUP($B$2:$B$457,'各區加權風險人口'!$C$2:$T$13,18,0)*5.5/'陽性率'!Q$3)</f>
        <v>15.28127273</v>
      </c>
    </row>
    <row r="40">
      <c r="A40" s="3">
        <v>6.3000020006E10</v>
      </c>
      <c r="B40" s="4" t="s">
        <v>37</v>
      </c>
      <c r="C40" s="4" t="s">
        <v>43</v>
      </c>
      <c r="D40" s="5">
        <f>if(VLOOKUP($B$2:$B$457,'各區加權風險人口'!$C$2:$T$13,2,0)=0,0,VLOOKUP($B$2:$B$457,'依個案研判日_台北市'!$C$2:$T$13,2,0)*'各里加權風險人口'!E40/VLOOKUP($B$2:$B$457,'各區加權風險人口'!$C$2:$T$13,2,0)*5.5/'陽性率'!A$3)</f>
        <v>0</v>
      </c>
      <c r="E40" s="5">
        <f>if(VLOOKUP($B$2:$B$457,'各區加權風險人口'!$C$2:$T$13,3,0)=0,0,VLOOKUP($B$2:$B$457,'依個案研判日_台北市'!$C$2:$T$13,3,0)*'各里加權風險人口'!F40/VLOOKUP($B$2:$B$457,'各區加權風險人口'!$C$2:$T$13,3,0)*5.5/'陽性率'!B$3)</f>
        <v>3.905325387</v>
      </c>
      <c r="F40" s="5">
        <f>if(VLOOKUP($B$2:$B$457,'各區加權風險人口'!$C$2:$T$13,4,0)=0,0,VLOOKUP($B$2:$B$457,'依個案研判日_台北市'!$C$2:$T$13,4,0)*'各里加權風險人口'!G40/VLOOKUP($B$2:$B$457,'各區加權風險人口'!$C$2:$T$13,4,0)*5.5/'陽性率'!C$3)</f>
        <v>5.904959348</v>
      </c>
      <c r="G40" s="5">
        <f>if(VLOOKUP($B$2:$B$457,'各區加權風險人口'!$C$2:$T$13,5,0)=0,0,VLOOKUP($B$2:$B$457,'依個案研判日_台北市'!$C$2:$T$13,5,0)*'各里加權風險人口'!H40/VLOOKUP($B$2:$B$457,'各區加權風險人口'!$C$2:$T$13,5,0)*5.5/'陽性率'!D$3)</f>
        <v>2.863905284</v>
      </c>
      <c r="H40" s="5">
        <f>if(VLOOKUP($B$2:$B$457,'各區加權風險人口'!$C$2:$T$13,6,0)=0,0,VLOOKUP($B$2:$B$457,'依個案研判日_台北市'!$C$2:$T$13,6,0)*'各里加權風險人口'!I40/VLOOKUP($B$2:$B$457,'各區加權風險人口'!$C$2:$T$13,6,0)*5.5/'陽性率'!E$3)</f>
        <v>16.31338453</v>
      </c>
      <c r="I40" s="5">
        <f>if(VLOOKUP($B$2:$B$457,'各區加權風險人口'!$C$2:$T$13,7,0)=0,0,VLOOKUP($B$2:$B$457,'依個案研判日_台北市'!$C$2:$T$13,7,0)*'各里加權風險人口'!J40/VLOOKUP($B$2:$B$457,'各區加權風險人口'!$C$2:$T$13,7,0)*5.5/'陽性率'!F$3)</f>
        <v>2.807750278</v>
      </c>
      <c r="J40" s="5">
        <f>if(VLOOKUP($B$2:$B$457,'各區加權風險人口'!$C$2:$T$13,8,0)=0,0,VLOOKUP($B$2:$B$457,'依個案研判日_台北市'!$C$2:$T$13,8,0)*'各里加權風險人口'!K40/VLOOKUP($B$2:$B$457,'各區加權風險人口'!$C$2:$T$13,8,0)*5.5/'陽性率'!G$3)</f>
        <v>21.79058368</v>
      </c>
      <c r="K40" s="5">
        <f>if(VLOOKUP($B$2:$B$457,'各區加權風險人口'!$C$2:$T$13,9,0)=0,0,VLOOKUP($B$2:$B$457,'依個案研判日_台北市'!$C$2:$T$13,9,0)*'各里加權風險人口'!L40/VLOOKUP($B$2:$B$457,'各區加權風險人口'!$C$2:$T$13,9,0)*5.5/'陽性率'!H$3)</f>
        <v>15.62130155</v>
      </c>
      <c r="L40" s="5">
        <f>if(VLOOKUP($B$2:$B$457,'各區加權風險人口'!$C$2:$T$13,10,0)=0,0,VLOOKUP($B$2:$B$457,'依個案研判日_台北市'!$C$2:$T$13,10,0)*'各里加權風險人口'!M40/VLOOKUP($B$2:$B$457,'各區加權風險人口'!$C$2:$T$13,10,0)*5.5/'陽性率'!I$3)</f>
        <v>4.091293263</v>
      </c>
      <c r="M40" s="5">
        <f>if(VLOOKUP($B$2:$B$457,'各區加權風險人口'!$C$2:$T$13,11,0)=0,0,VLOOKUP($B$2:$B$457,'依個案研判日_台北市'!$C$2:$T$13,11,0)*'各里加權風險人口'!N40/VLOOKUP($B$2:$B$457,'各區加權風險人口'!$C$2:$T$13,11,0)*5.5/'陽性率'!J$3)</f>
        <v>20.215802</v>
      </c>
      <c r="N40" s="5">
        <f>if(VLOOKUP($B$2:$B$457,'各區加權風險人口'!$C$2:$T$13,12,0)=0,0,VLOOKUP($B$2:$B$457,'依個案研判日_台北市'!$C$2:$T$13,12,0)*'各里加權風險人口'!O40/VLOOKUP($B$2:$B$457,'各區加權風險人口'!$C$2:$T$13,12,0)*5.5/'陽性率'!K$3)</f>
        <v>50.53950501</v>
      </c>
      <c r="O40" s="5">
        <f>if(VLOOKUP($B$2:$B$457,'各區加權風險人口'!$C$2:$T$13,13,0)=0,0,VLOOKUP($B$2:$B$457,'依個案研判日_台北市'!$C$2:$T$13,13,0)*'各里加權風險人口'!P40/VLOOKUP($B$2:$B$457,'各區加權風險人口'!$C$2:$T$13,13,0)*5.5/'陽性率'!L$3)</f>
        <v>29.37338753</v>
      </c>
      <c r="P40" s="5">
        <f>if(VLOOKUP($B$2:$B$457,'各區加權風險人口'!$C$2:$T$13,14,0)=0,0,VLOOKUP($B$2:$B$457,'依個案研判日_台北市'!$C$2:$T$13,14,0)*'各里加權風險人口'!Q40/VLOOKUP($B$2:$B$457,'各區加權風險人口'!$C$2:$T$13,14,0)*5.5/'陽性率'!M$3)</f>
        <v>63.85734755</v>
      </c>
      <c r="Q40" s="5">
        <f>if(VLOOKUP($B$2:$B$457,'各區加權風險人口'!$C$2:$T$13,15,0)=0,0,VLOOKUP($B$2:$B$457,'依個案研判日_台北市'!$C$2:$T$13,15,0)*'各里加權風險人口'!R40/VLOOKUP($B$2:$B$457,'各區加權風險人口'!$C$2:$T$13,15,0)*5.5/'陽性率'!N$3)</f>
        <v>26.33476123</v>
      </c>
      <c r="R40" s="5">
        <f>if(VLOOKUP($B$2:$B$457,'各區加權風險人口'!$C$2:$T$13,16,0)=0,0,VLOOKUP($B$2:$B$457,'依個案研判日_台北市'!$C$2:$T$13,16,0)*'各里加權風險人口'!S40/VLOOKUP($B$2:$B$457,'各區加權風險人口'!$C$2:$T$13,16,0)*5.5/'陽性率'!O$3)</f>
        <v>28.07750278</v>
      </c>
      <c r="S40" s="5">
        <f>if(VLOOKUP($B$2:$B$457,'各區加權風險人口'!$C$2:$T$13,17,0)=0,0,VLOOKUP($B$2:$B$457,'依個案研判日_台北市'!$C$2:$T$13,17,0)*'各里加權風險人口'!T40/VLOOKUP($B$2:$B$457,'各區加權風險人口'!$C$2:$T$13,17,0)*5.5/'陽性率'!P$3)</f>
        <v>32.54437823</v>
      </c>
      <c r="T40" s="5">
        <f>if(VLOOKUP($B$2:$B$457,'各區加權風險人口'!$C$2:$T$13,18,0)=0,0,VLOOKUP($B$2:$B$457,'依個案研判日_台北市'!$C$2:$T$13,18,0)*'各里加權風險人口'!U40/VLOOKUP($B$2:$B$457,'各區加權風險人口'!$C$2:$T$13,18,0)*5.5/'陽性率'!Q$3)</f>
        <v>29.37338753</v>
      </c>
    </row>
    <row r="41">
      <c r="A41" s="3">
        <v>6.3000020007E10</v>
      </c>
      <c r="B41" s="4" t="s">
        <v>37</v>
      </c>
      <c r="C41" s="4" t="s">
        <v>44</v>
      </c>
      <c r="D41" s="5">
        <f>if(VLOOKUP($B$2:$B$457,'各區加權風險人口'!$C$2:$T$13,2,0)=0,0,VLOOKUP($B$2:$B$457,'依個案研判日_台北市'!$C$2:$T$13,2,0)*'各里加權風險人口'!E41/VLOOKUP($B$2:$B$457,'各區加權風險人口'!$C$2:$T$13,2,0)*5.5/'陽性率'!A$3)</f>
        <v>0</v>
      </c>
      <c r="E41" s="5">
        <f>if(VLOOKUP($B$2:$B$457,'各區加權風險人口'!$C$2:$T$13,3,0)=0,0,VLOOKUP($B$2:$B$457,'依個案研判日_台北市'!$C$2:$T$13,3,0)*'各里加權風險人口'!F41/VLOOKUP($B$2:$B$457,'各區加權風險人口'!$C$2:$T$13,3,0)*5.5/'陽性率'!B$3)</f>
        <v>3.717514159</v>
      </c>
      <c r="F41" s="5">
        <f>if(VLOOKUP($B$2:$B$457,'各區加權風險人口'!$C$2:$T$13,4,0)=0,0,VLOOKUP($B$2:$B$457,'依個案研判日_台北市'!$C$2:$T$13,4,0)*'各里加權風險人口'!G41/VLOOKUP($B$2:$B$457,'各區加權風險人口'!$C$2:$T$13,4,0)*5.5/'陽性率'!C$3)</f>
        <v>5.620983609</v>
      </c>
      <c r="G41" s="5">
        <f>if(VLOOKUP($B$2:$B$457,'各區加權風險人口'!$C$2:$T$13,5,0)=0,0,VLOOKUP($B$2:$B$457,'依個案研判日_台北市'!$C$2:$T$13,5,0)*'各里加權風險人口'!H41/VLOOKUP($B$2:$B$457,'各區加權風險人口'!$C$2:$T$13,5,0)*5.5/'陽性率'!D$3)</f>
        <v>2.72617705</v>
      </c>
      <c r="H41" s="5">
        <f>if(VLOOKUP($B$2:$B$457,'各區加權風險人口'!$C$2:$T$13,6,0)=0,0,VLOOKUP($B$2:$B$457,'依個案研判日_台北市'!$C$2:$T$13,6,0)*'各里加權風險人口'!I41/VLOOKUP($B$2:$B$457,'各區加權風險人口'!$C$2:$T$13,6,0)*5.5/'陽性率'!E$3)</f>
        <v>15.52885661</v>
      </c>
      <c r="I41" s="5">
        <f>if(VLOOKUP($B$2:$B$457,'各區加權風險人口'!$C$2:$T$13,7,0)=0,0,VLOOKUP($B$2:$B$457,'依個案研判日_台北市'!$C$2:$T$13,7,0)*'各里加權風險人口'!J41/VLOOKUP($B$2:$B$457,'各區加權風險人口'!$C$2:$T$13,7,0)*5.5/'陽性率'!F$3)</f>
        <v>2.672722598</v>
      </c>
      <c r="J41" s="5">
        <f>if(VLOOKUP($B$2:$B$457,'各區加權風險人口'!$C$2:$T$13,8,0)=0,0,VLOOKUP($B$2:$B$457,'依個案研判日_台北市'!$C$2:$T$13,8,0)*'各里加權風險人口'!K41/VLOOKUP($B$2:$B$457,'各區加權風險人口'!$C$2:$T$13,8,0)*5.5/'陽性率'!G$3)</f>
        <v>20.74265147</v>
      </c>
      <c r="K41" s="5">
        <f>if(VLOOKUP($B$2:$B$457,'各區加權風險人口'!$C$2:$T$13,9,0)=0,0,VLOOKUP($B$2:$B$457,'依個案研判日_台北市'!$C$2:$T$13,9,0)*'各里加權風險人口'!L41/VLOOKUP($B$2:$B$457,'各區加權風險人口'!$C$2:$T$13,9,0)*5.5/'陽性率'!H$3)</f>
        <v>14.87005664</v>
      </c>
      <c r="L41" s="5">
        <f>if(VLOOKUP($B$2:$B$457,'各區加權風險人口'!$C$2:$T$13,10,0)=0,0,VLOOKUP($B$2:$B$457,'依個案研判日_台北市'!$C$2:$T$13,10,0)*'各里加權風險人口'!M41/VLOOKUP($B$2:$B$457,'各區加權風險人口'!$C$2:$T$13,10,0)*5.5/'陽性率'!I$3)</f>
        <v>3.894538643</v>
      </c>
      <c r="M41" s="5">
        <f>if(VLOOKUP($B$2:$B$457,'各區加權風險人口'!$C$2:$T$13,11,0)=0,0,VLOOKUP($B$2:$B$457,'依個案研判日_台北市'!$C$2:$T$13,11,0)*'各里加權風險人口'!N41/VLOOKUP($B$2:$B$457,'各區加權風險人口'!$C$2:$T$13,11,0)*5.5/'陽性率'!J$3)</f>
        <v>19.24360271</v>
      </c>
      <c r="N41" s="5">
        <f>if(VLOOKUP($B$2:$B$457,'各區加權風險人口'!$C$2:$T$13,12,0)=0,0,VLOOKUP($B$2:$B$457,'依個案研判日_台北市'!$C$2:$T$13,12,0)*'各里加權風險人口'!O41/VLOOKUP($B$2:$B$457,'各區加權風險人口'!$C$2:$T$13,12,0)*5.5/'陽性率'!K$3)</f>
        <v>48.10900677</v>
      </c>
      <c r="O41" s="5">
        <f>if(VLOOKUP($B$2:$B$457,'各區加權風險人口'!$C$2:$T$13,13,0)=0,0,VLOOKUP($B$2:$B$457,'依個案研判日_台北市'!$C$2:$T$13,13,0)*'各里加權風險人口'!P41/VLOOKUP($B$2:$B$457,'各區加權風險人口'!$C$2:$T$13,13,0)*5.5/'陽性率'!L$3)</f>
        <v>27.96079026</v>
      </c>
      <c r="P41" s="5">
        <f>if(VLOOKUP($B$2:$B$457,'各區加權風險人口'!$C$2:$T$13,14,0)=0,0,VLOOKUP($B$2:$B$457,'依個案研判日_台北市'!$C$2:$T$13,14,0)*'各里加權風險人口'!Q41/VLOOKUP($B$2:$B$457,'各區加權風險人口'!$C$2:$T$13,14,0)*5.5/'陽性率'!M$3)</f>
        <v>60.78638017</v>
      </c>
      <c r="Q41" s="5">
        <f>if(VLOOKUP($B$2:$B$457,'各區加權風險人口'!$C$2:$T$13,15,0)=0,0,VLOOKUP($B$2:$B$457,'依個案研判日_台北市'!$C$2:$T$13,15,0)*'各里加權風險人口'!R41/VLOOKUP($B$2:$B$457,'各區加權風險人口'!$C$2:$T$13,15,0)*5.5/'陽性率'!N$3)</f>
        <v>25.06829471</v>
      </c>
      <c r="R41" s="5">
        <f>if(VLOOKUP($B$2:$B$457,'各區加權風險人口'!$C$2:$T$13,16,0)=0,0,VLOOKUP($B$2:$B$457,'依個案研判日_台北市'!$C$2:$T$13,16,0)*'各里加權風險人口'!S41/VLOOKUP($B$2:$B$457,'各區加權風險人口'!$C$2:$T$13,16,0)*5.5/'陽性率'!O$3)</f>
        <v>26.72722598</v>
      </c>
      <c r="S41" s="5">
        <f>if(VLOOKUP($B$2:$B$457,'各區加權風險人口'!$C$2:$T$13,17,0)=0,0,VLOOKUP($B$2:$B$457,'依個案研判日_台北市'!$C$2:$T$13,17,0)*'各里加權風險人口'!T41/VLOOKUP($B$2:$B$457,'各區加權風險人口'!$C$2:$T$13,17,0)*5.5/'陽性率'!P$3)</f>
        <v>30.97928466</v>
      </c>
      <c r="T41" s="5">
        <f>if(VLOOKUP($B$2:$B$457,'各區加權風險人口'!$C$2:$T$13,18,0)=0,0,VLOOKUP($B$2:$B$457,'依個案研判日_台北市'!$C$2:$T$13,18,0)*'各里加權風險人口'!U41/VLOOKUP($B$2:$B$457,'各區加權風險人口'!$C$2:$T$13,18,0)*5.5/'陽性率'!Q$3)</f>
        <v>27.96079026</v>
      </c>
    </row>
    <row r="42">
      <c r="A42" s="3">
        <v>6.3000020008E10</v>
      </c>
      <c r="B42" s="4" t="s">
        <v>37</v>
      </c>
      <c r="C42" s="4" t="s">
        <v>45</v>
      </c>
      <c r="D42" s="5">
        <f>if(VLOOKUP($B$2:$B$457,'各區加權風險人口'!$C$2:$T$13,2,0)=0,0,VLOOKUP($B$2:$B$457,'依個案研判日_台北市'!$C$2:$T$13,2,0)*'各里加權風險人口'!E42/VLOOKUP($B$2:$B$457,'各區加權風險人口'!$C$2:$T$13,2,0)*5.5/'陽性率'!A$3)</f>
        <v>0</v>
      </c>
      <c r="E42" s="5">
        <f>if(VLOOKUP($B$2:$B$457,'各區加權風險人口'!$C$2:$T$13,3,0)=0,0,VLOOKUP($B$2:$B$457,'依個案研判日_台北市'!$C$2:$T$13,3,0)*'各里加權風險人口'!F42/VLOOKUP($B$2:$B$457,'各區加權風險人口'!$C$2:$T$13,3,0)*5.5/'陽性率'!B$3)</f>
        <v>5.54688286</v>
      </c>
      <c r="F42" s="5">
        <f>if(VLOOKUP($B$2:$B$457,'各區加權風險人口'!$C$2:$T$13,4,0)=0,0,VLOOKUP($B$2:$B$457,'依個案研判日_台北市'!$C$2:$T$13,4,0)*'各里加權風險人口'!G42/VLOOKUP($B$2:$B$457,'各區加權風險人口'!$C$2:$T$13,4,0)*5.5/'陽性率'!C$3)</f>
        <v>8.387039377</v>
      </c>
      <c r="G42" s="5">
        <f>if(VLOOKUP($B$2:$B$457,'各區加權風險人口'!$C$2:$T$13,5,0)=0,0,VLOOKUP($B$2:$B$457,'依個案研判日_台北市'!$C$2:$T$13,5,0)*'各里加權風險人口'!H42/VLOOKUP($B$2:$B$457,'各區加權風險人口'!$C$2:$T$13,5,0)*5.5/'陽性率'!D$3)</f>
        <v>4.067714098</v>
      </c>
      <c r="H42" s="5">
        <f>if(VLOOKUP($B$2:$B$457,'各區加權風險人口'!$C$2:$T$13,6,0)=0,0,VLOOKUP($B$2:$B$457,'依個案研判日_台北市'!$C$2:$T$13,6,0)*'各里加權風險人口'!I42/VLOOKUP($B$2:$B$457,'各區加權風險人口'!$C$2:$T$13,6,0)*5.5/'陽性率'!E$3)</f>
        <v>23.17052334</v>
      </c>
      <c r="I42" s="5">
        <f>if(VLOOKUP($B$2:$B$457,'各區加權風險人口'!$C$2:$T$13,7,0)=0,0,VLOOKUP($B$2:$B$457,'依個案研判日_台北市'!$C$2:$T$13,7,0)*'各里加權風險人口'!J42/VLOOKUP($B$2:$B$457,'各區加權風險人口'!$C$2:$T$13,7,0)*5.5/'陽性率'!F$3)</f>
        <v>3.987954998</v>
      </c>
      <c r="J42" s="5">
        <f>if(VLOOKUP($B$2:$B$457,'各區加權風險人口'!$C$2:$T$13,8,0)=0,0,VLOOKUP($B$2:$B$457,'依個案研判日_台北市'!$C$2:$T$13,8,0)*'各里加權風險人口'!K42/VLOOKUP($B$2:$B$457,'各區加權風險人口'!$C$2:$T$13,8,0)*5.5/'陽性率'!G$3)</f>
        <v>30.94999857</v>
      </c>
      <c r="K42" s="5">
        <f>if(VLOOKUP($B$2:$B$457,'各區加權風險人口'!$C$2:$T$13,9,0)=0,0,VLOOKUP($B$2:$B$457,'依個案研判日_台北市'!$C$2:$T$13,9,0)*'各里加權風險人口'!L42/VLOOKUP($B$2:$B$457,'各區加權風險人口'!$C$2:$T$13,9,0)*5.5/'陽性率'!H$3)</f>
        <v>22.18753144</v>
      </c>
      <c r="L42" s="5">
        <f>if(VLOOKUP($B$2:$B$457,'各區加權風險人口'!$C$2:$T$13,10,0)=0,0,VLOOKUP($B$2:$B$457,'依個案研判日_台北市'!$C$2:$T$13,10,0)*'各里加權風險人口'!M42/VLOOKUP($B$2:$B$457,'各區加權風險人口'!$C$2:$T$13,10,0)*5.5/'陽性率'!I$3)</f>
        <v>5.811020139</v>
      </c>
      <c r="M42" s="5">
        <f>if(VLOOKUP($B$2:$B$457,'各區加權風險人口'!$C$2:$T$13,11,0)=0,0,VLOOKUP($B$2:$B$457,'依個案研判日_台北市'!$C$2:$T$13,11,0)*'各里加權風險人口'!N42/VLOOKUP($B$2:$B$457,'各區加權風險人口'!$C$2:$T$13,11,0)*5.5/'陽性率'!J$3)</f>
        <v>28.71327598</v>
      </c>
      <c r="N42" s="5">
        <f>if(VLOOKUP($B$2:$B$457,'各區加權風險人口'!$C$2:$T$13,12,0)=0,0,VLOOKUP($B$2:$B$457,'依個案研判日_台北市'!$C$2:$T$13,12,0)*'各里加權風險人口'!O42/VLOOKUP($B$2:$B$457,'各區加權風險人口'!$C$2:$T$13,12,0)*5.5/'陽性率'!K$3)</f>
        <v>71.78318996</v>
      </c>
      <c r="O42" s="5">
        <f>if(VLOOKUP($B$2:$B$457,'各區加權風險人口'!$C$2:$T$13,13,0)=0,0,VLOOKUP($B$2:$B$457,'依個案研判日_台北市'!$C$2:$T$13,13,0)*'各里加權風險人口'!P42/VLOOKUP($B$2:$B$457,'各區加權風險人口'!$C$2:$T$13,13,0)*5.5/'陽性率'!L$3)</f>
        <v>41.72014459</v>
      </c>
      <c r="P42" s="5">
        <f>if(VLOOKUP($B$2:$B$457,'各區加權風險人口'!$C$2:$T$13,14,0)=0,0,VLOOKUP($B$2:$B$457,'依個案研判日_台北市'!$C$2:$T$13,14,0)*'各里加權風險人口'!Q42/VLOOKUP($B$2:$B$457,'各區加權風險人口'!$C$2:$T$13,14,0)*5.5/'陽性率'!M$3)</f>
        <v>90.69903056</v>
      </c>
      <c r="Q42" s="5">
        <f>if(VLOOKUP($B$2:$B$457,'各區加權風險人口'!$C$2:$T$13,15,0)=0,0,VLOOKUP($B$2:$B$457,'依個案研判日_台北市'!$C$2:$T$13,15,0)*'各里加權風險人口'!R42/VLOOKUP($B$2:$B$457,'各區加權風險人口'!$C$2:$T$13,15,0)*5.5/'陽性率'!N$3)</f>
        <v>37.40426756</v>
      </c>
      <c r="R42" s="5">
        <f>if(VLOOKUP($B$2:$B$457,'各區加權風險人口'!$C$2:$T$13,16,0)=0,0,VLOOKUP($B$2:$B$457,'依個案研判日_台北市'!$C$2:$T$13,16,0)*'各里加權風險人口'!S42/VLOOKUP($B$2:$B$457,'各區加權風險人口'!$C$2:$T$13,16,0)*5.5/'陽性率'!O$3)</f>
        <v>39.87954998</v>
      </c>
      <c r="S42" s="5">
        <f>if(VLOOKUP($B$2:$B$457,'各區加權風險人口'!$C$2:$T$13,17,0)=0,0,VLOOKUP($B$2:$B$457,'依個案研判日_台北市'!$C$2:$T$13,17,0)*'各里加權風險人口'!T42/VLOOKUP($B$2:$B$457,'各區加權風險人口'!$C$2:$T$13,17,0)*5.5/'陽性率'!P$3)</f>
        <v>46.22402384</v>
      </c>
      <c r="T42" s="5">
        <f>if(VLOOKUP($B$2:$B$457,'各區加權風險人口'!$C$2:$T$13,18,0)=0,0,VLOOKUP($B$2:$B$457,'依個案研判日_台北市'!$C$2:$T$13,18,0)*'各里加權風險人口'!U42/VLOOKUP($B$2:$B$457,'各區加權風險人口'!$C$2:$T$13,18,0)*5.5/'陽性率'!Q$3)</f>
        <v>41.72014459</v>
      </c>
    </row>
    <row r="43">
      <c r="A43" s="3">
        <v>6.3000020009E10</v>
      </c>
      <c r="B43" s="4" t="s">
        <v>37</v>
      </c>
      <c r="C43" s="4" t="s">
        <v>46</v>
      </c>
      <c r="D43" s="5">
        <f>if(VLOOKUP($B$2:$B$457,'各區加權風險人口'!$C$2:$T$13,2,0)=0,0,VLOOKUP($B$2:$B$457,'依個案研判日_台北市'!$C$2:$T$13,2,0)*'各里加權風險人口'!E43/VLOOKUP($B$2:$B$457,'各區加權風險人口'!$C$2:$T$13,2,0)*5.5/'陽性率'!A$3)</f>
        <v>0</v>
      </c>
      <c r="E43" s="5">
        <f>if(VLOOKUP($B$2:$B$457,'各區加權風險人口'!$C$2:$T$13,3,0)=0,0,VLOOKUP($B$2:$B$457,'依個案研判日_台北市'!$C$2:$T$13,3,0)*'各里加權風險人口'!F43/VLOOKUP($B$2:$B$457,'各區加權風險人口'!$C$2:$T$13,3,0)*5.5/'陽性率'!B$3)</f>
        <v>7.931834123</v>
      </c>
      <c r="F43" s="5">
        <f>if(VLOOKUP($B$2:$B$457,'各區加權風險人口'!$C$2:$T$13,4,0)=0,0,VLOOKUP($B$2:$B$457,'依個案研判日_台北市'!$C$2:$T$13,4,0)*'各里加權風險人口'!G43/VLOOKUP($B$2:$B$457,'各區加權風險人口'!$C$2:$T$13,4,0)*5.5/'陽性率'!C$3)</f>
        <v>11.99315125</v>
      </c>
      <c r="G43" s="5">
        <f>if(VLOOKUP($B$2:$B$457,'各區加權風險人口'!$C$2:$T$13,5,0)=0,0,VLOOKUP($B$2:$B$457,'依個案研判日_台北市'!$C$2:$T$13,5,0)*'各里加權風險人口'!H43/VLOOKUP($B$2:$B$457,'各區加權風險人口'!$C$2:$T$13,5,0)*5.5/'陽性率'!D$3)</f>
        <v>5.816678357</v>
      </c>
      <c r="H43" s="5">
        <f>if(VLOOKUP($B$2:$B$457,'各區加權風險人口'!$C$2:$T$13,6,0)=0,0,VLOOKUP($B$2:$B$457,'依個案研判日_台北市'!$C$2:$T$13,6,0)*'各里加權風險人口'!I43/VLOOKUP($B$2:$B$457,'各區加權風險人口'!$C$2:$T$13,6,0)*5.5/'陽性率'!E$3)</f>
        <v>33.13297798</v>
      </c>
      <c r="I43" s="5">
        <f>if(VLOOKUP($B$2:$B$457,'各區加權風險人口'!$C$2:$T$13,7,0)=0,0,VLOOKUP($B$2:$B$457,'依個案研判日_台北市'!$C$2:$T$13,7,0)*'各里加權風險人口'!J43/VLOOKUP($B$2:$B$457,'各區加權風險人口'!$C$2:$T$13,7,0)*5.5/'陽性率'!F$3)</f>
        <v>5.70262584</v>
      </c>
      <c r="J43" s="5">
        <f>if(VLOOKUP($B$2:$B$457,'各區加權風險人口'!$C$2:$T$13,8,0)=0,0,VLOOKUP($B$2:$B$457,'依個案研判日_台北市'!$C$2:$T$13,8,0)*'各里加權風險人口'!K43/VLOOKUP($B$2:$B$457,'各區加權風險人口'!$C$2:$T$13,8,0)*5.5/'陽性率'!G$3)</f>
        <v>44.25733532</v>
      </c>
      <c r="K43" s="5">
        <f>if(VLOOKUP($B$2:$B$457,'各區加權風險人口'!$C$2:$T$13,9,0)=0,0,VLOOKUP($B$2:$B$457,'依個案研判日_台北市'!$C$2:$T$13,9,0)*'各里加權風險人口'!L43/VLOOKUP($B$2:$B$457,'各區加權風險人口'!$C$2:$T$13,9,0)*5.5/'陽性率'!H$3)</f>
        <v>31.72733649</v>
      </c>
      <c r="L43" s="5">
        <f>if(VLOOKUP($B$2:$B$457,'各區加權風險人口'!$C$2:$T$13,10,0)=0,0,VLOOKUP($B$2:$B$457,'依個案研判日_台北市'!$C$2:$T$13,10,0)*'各里加權風險人口'!M43/VLOOKUP($B$2:$B$457,'各區加權風險人口'!$C$2:$T$13,10,0)*5.5/'陽性率'!I$3)</f>
        <v>8.30954051</v>
      </c>
      <c r="M43" s="5">
        <f>if(VLOOKUP($B$2:$B$457,'各區加權風險人口'!$C$2:$T$13,11,0)=0,0,VLOOKUP($B$2:$B$457,'依個案研判日_台北市'!$C$2:$T$13,11,0)*'各里加權風險人口'!N43/VLOOKUP($B$2:$B$457,'各區加權風險人口'!$C$2:$T$13,11,0)*5.5/'陽性率'!J$3)</f>
        <v>41.05890605</v>
      </c>
      <c r="N43" s="5">
        <f>if(VLOOKUP($B$2:$B$457,'各區加權風險人口'!$C$2:$T$13,12,0)=0,0,VLOOKUP($B$2:$B$457,'依個案研判日_台北市'!$C$2:$T$13,12,0)*'各里加權風險人口'!O43/VLOOKUP($B$2:$B$457,'各區加權風險人口'!$C$2:$T$13,12,0)*5.5/'陽性率'!K$3)</f>
        <v>102.6472651</v>
      </c>
      <c r="O43" s="5">
        <f>if(VLOOKUP($B$2:$B$457,'各區加權風險人口'!$C$2:$T$13,13,0)=0,0,VLOOKUP($B$2:$B$457,'依個案研判日_台北市'!$C$2:$T$13,13,0)*'各里加權風險人口'!P43/VLOOKUP($B$2:$B$457,'各區加權風險人口'!$C$2:$T$13,13,0)*5.5/'陽性率'!L$3)</f>
        <v>59.65823956</v>
      </c>
      <c r="P43" s="5">
        <f>if(VLOOKUP($B$2:$B$457,'各區加權風險人口'!$C$2:$T$13,14,0)=0,0,VLOOKUP($B$2:$B$457,'依個案研判日_台北市'!$C$2:$T$13,14,0)*'各里加權風險人口'!Q43/VLOOKUP($B$2:$B$457,'各區加權風險人口'!$C$2:$T$13,14,0)*5.5/'陽性率'!M$3)</f>
        <v>129.6962066</v>
      </c>
      <c r="Q43" s="5">
        <f>if(VLOOKUP($B$2:$B$457,'各區加權風險人口'!$C$2:$T$13,15,0)=0,0,VLOOKUP($B$2:$B$457,'依個案研判日_台北市'!$C$2:$T$13,15,0)*'各里加權風險人口'!R43/VLOOKUP($B$2:$B$457,'各區加權風險人口'!$C$2:$T$13,15,0)*5.5/'陽性率'!N$3)</f>
        <v>53.48669753</v>
      </c>
      <c r="R43" s="5">
        <f>if(VLOOKUP($B$2:$B$457,'各區加權風險人口'!$C$2:$T$13,16,0)=0,0,VLOOKUP($B$2:$B$457,'依個案研判日_台北市'!$C$2:$T$13,16,0)*'各里加權風險人口'!S43/VLOOKUP($B$2:$B$457,'各區加權風險人口'!$C$2:$T$13,16,0)*5.5/'陽性率'!O$3)</f>
        <v>57.0262584</v>
      </c>
      <c r="S43" s="5">
        <f>if(VLOOKUP($B$2:$B$457,'各區加權風險人口'!$C$2:$T$13,17,0)=0,0,VLOOKUP($B$2:$B$457,'依個案研判日_台北市'!$C$2:$T$13,17,0)*'各里加權風險人口'!T43/VLOOKUP($B$2:$B$457,'各區加權風險人口'!$C$2:$T$13,17,0)*5.5/'陽性率'!P$3)</f>
        <v>66.09861769</v>
      </c>
      <c r="T43" s="5">
        <f>if(VLOOKUP($B$2:$B$457,'各區加權風險人口'!$C$2:$T$13,18,0)=0,0,VLOOKUP($B$2:$B$457,'依個案研判日_台北市'!$C$2:$T$13,18,0)*'各里加權風險人口'!U43/VLOOKUP($B$2:$B$457,'各區加權風險人口'!$C$2:$T$13,18,0)*5.5/'陽性率'!Q$3)</f>
        <v>59.65823956</v>
      </c>
    </row>
    <row r="44">
      <c r="A44" s="3">
        <v>6.300002001E10</v>
      </c>
      <c r="B44" s="4" t="s">
        <v>37</v>
      </c>
      <c r="C44" s="4" t="s">
        <v>47</v>
      </c>
      <c r="D44" s="5">
        <f>if(VLOOKUP($B$2:$B$457,'各區加權風險人口'!$C$2:$T$13,2,0)=0,0,VLOOKUP($B$2:$B$457,'依個案研判日_台北市'!$C$2:$T$13,2,0)*'各里加權風險人口'!E44/VLOOKUP($B$2:$B$457,'各區加權風險人口'!$C$2:$T$13,2,0)*5.5/'陽性率'!A$3)</f>
        <v>0</v>
      </c>
      <c r="E44" s="5">
        <f>if(VLOOKUP($B$2:$B$457,'各區加權風險人口'!$C$2:$T$13,3,0)=0,0,VLOOKUP($B$2:$B$457,'依個案研判日_台北市'!$C$2:$T$13,3,0)*'各里加權風險人口'!F44/VLOOKUP($B$2:$B$457,'各區加權風險人口'!$C$2:$T$13,3,0)*5.5/'陽性率'!B$3)</f>
        <v>2.569220219</v>
      </c>
      <c r="F44" s="5">
        <f>if(VLOOKUP($B$2:$B$457,'各區加權風險人口'!$C$2:$T$13,4,0)=0,0,VLOOKUP($B$2:$B$457,'依個案研判日_台北市'!$C$2:$T$13,4,0)*'各里加權風險人口'!G44/VLOOKUP($B$2:$B$457,'各區加權風險人口'!$C$2:$T$13,4,0)*5.5/'陽性率'!C$3)</f>
        <v>3.884731603</v>
      </c>
      <c r="G44" s="5">
        <f>if(VLOOKUP($B$2:$B$457,'各區加權風險人口'!$C$2:$T$13,5,0)=0,0,VLOOKUP($B$2:$B$457,'依個案研判日_台北市'!$C$2:$T$13,5,0)*'各里加權風險人口'!H44/VLOOKUP($B$2:$B$457,'各區加權風險人口'!$C$2:$T$13,5,0)*5.5/'陽性率'!D$3)</f>
        <v>1.884094827</v>
      </c>
      <c r="H44" s="5">
        <f>if(VLOOKUP($B$2:$B$457,'各區加權風險人口'!$C$2:$T$13,6,0)=0,0,VLOOKUP($B$2:$B$457,'依個案研判日_台北市'!$C$2:$T$13,6,0)*'各里加權風險人口'!I44/VLOOKUP($B$2:$B$457,'各區加權風險人口'!$C$2:$T$13,6,0)*5.5/'陽性率'!E$3)</f>
        <v>10.73218572</v>
      </c>
      <c r="I44" s="5">
        <f>if(VLOOKUP($B$2:$B$457,'各區加權風險人口'!$C$2:$T$13,7,0)=0,0,VLOOKUP($B$2:$B$457,'依個案研判日_台北市'!$C$2:$T$13,7,0)*'各里加權風險人口'!J44/VLOOKUP($B$2:$B$457,'各區加權風險人口'!$C$2:$T$13,7,0)*5.5/'陽性率'!F$3)</f>
        <v>1.847151791</v>
      </c>
      <c r="J44" s="5">
        <f>if(VLOOKUP($B$2:$B$457,'各區加權風險人口'!$C$2:$T$13,8,0)=0,0,VLOOKUP($B$2:$B$457,'依個案研判日_台北市'!$C$2:$T$13,8,0)*'各里加權風險人口'!K44/VLOOKUP($B$2:$B$457,'各區加權風險人口'!$C$2:$T$13,8,0)*5.5/'陽性率'!G$3)</f>
        <v>14.33550412</v>
      </c>
      <c r="K44" s="5">
        <f>if(VLOOKUP($B$2:$B$457,'各區加權風險人口'!$C$2:$T$13,9,0)=0,0,VLOOKUP($B$2:$B$457,'依個案研判日_台北市'!$C$2:$T$13,9,0)*'各里加權風險人口'!L44/VLOOKUP($B$2:$B$457,'各區加權風險人口'!$C$2:$T$13,9,0)*5.5/'陽性率'!H$3)</f>
        <v>10.27688088</v>
      </c>
      <c r="L44" s="5">
        <f>if(VLOOKUP($B$2:$B$457,'各區加權風險人口'!$C$2:$T$13,10,0)=0,0,VLOOKUP($B$2:$B$457,'依個案研判日_台北市'!$C$2:$T$13,10,0)*'各里加權風險人口'!M44/VLOOKUP($B$2:$B$457,'各區加權風險人口'!$C$2:$T$13,10,0)*5.5/'陽性率'!I$3)</f>
        <v>2.691564039</v>
      </c>
      <c r="M44" s="5">
        <f>if(VLOOKUP($B$2:$B$457,'各區加權風險人口'!$C$2:$T$13,11,0)=0,0,VLOOKUP($B$2:$B$457,'依個案研判日_台北市'!$C$2:$T$13,11,0)*'各里加權風險人口'!N44/VLOOKUP($B$2:$B$457,'各區加權風險人口'!$C$2:$T$13,11,0)*5.5/'陽性率'!J$3)</f>
        <v>13.2994929</v>
      </c>
      <c r="N44" s="5">
        <f>if(VLOOKUP($B$2:$B$457,'各區加權風險人口'!$C$2:$T$13,12,0)=0,0,VLOOKUP($B$2:$B$457,'依個案研判日_台北市'!$C$2:$T$13,12,0)*'各里加權風險人口'!O44/VLOOKUP($B$2:$B$457,'各區加權風險人口'!$C$2:$T$13,12,0)*5.5/'陽性率'!K$3)</f>
        <v>33.24873225</v>
      </c>
      <c r="O44" s="5">
        <f>if(VLOOKUP($B$2:$B$457,'各區加權風險人口'!$C$2:$T$13,13,0)=0,0,VLOOKUP($B$2:$B$457,'依個案研判日_台北市'!$C$2:$T$13,13,0)*'各里加權風險人口'!P44/VLOOKUP($B$2:$B$457,'各區加權風險人口'!$C$2:$T$13,13,0)*5.5/'陽性率'!L$3)</f>
        <v>19.32404951</v>
      </c>
      <c r="P44" s="5">
        <f>if(VLOOKUP($B$2:$B$457,'各區加權風險人口'!$C$2:$T$13,14,0)=0,0,VLOOKUP($B$2:$B$457,'依個案研判日_台北市'!$C$2:$T$13,14,0)*'各里加權風險人口'!Q44/VLOOKUP($B$2:$B$457,'各區加權風險人口'!$C$2:$T$13,14,0)*5.5/'陽性率'!M$3)</f>
        <v>42.0102225</v>
      </c>
      <c r="Q44" s="5">
        <f>if(VLOOKUP($B$2:$B$457,'各區加權風險人口'!$C$2:$T$13,15,0)=0,0,VLOOKUP($B$2:$B$457,'依個案研判日_台北市'!$C$2:$T$13,15,0)*'各里加權風險人口'!R44/VLOOKUP($B$2:$B$457,'各區加權風險人口'!$C$2:$T$13,15,0)*5.5/'陽性率'!N$3)</f>
        <v>17.32500991</v>
      </c>
      <c r="R44" s="5">
        <f>if(VLOOKUP($B$2:$B$457,'各區加權風險人口'!$C$2:$T$13,16,0)=0,0,VLOOKUP($B$2:$B$457,'依個案研判日_台北市'!$C$2:$T$13,16,0)*'各里加權風險人口'!S44/VLOOKUP($B$2:$B$457,'各區加權風險人口'!$C$2:$T$13,16,0)*5.5/'陽性率'!O$3)</f>
        <v>18.47151791</v>
      </c>
      <c r="S44" s="5">
        <f>if(VLOOKUP($B$2:$B$457,'各區加權風險人口'!$C$2:$T$13,17,0)=0,0,VLOOKUP($B$2:$B$457,'依個案研判日_台北市'!$C$2:$T$13,17,0)*'各里加權風險人口'!T44/VLOOKUP($B$2:$B$457,'各區加權風險人口'!$C$2:$T$13,17,0)*5.5/'陽性率'!P$3)</f>
        <v>21.41016849</v>
      </c>
      <c r="T44" s="5">
        <f>if(VLOOKUP($B$2:$B$457,'各區加權風險人口'!$C$2:$T$13,18,0)=0,0,VLOOKUP($B$2:$B$457,'依個案研判日_台北市'!$C$2:$T$13,18,0)*'各里加權風險人口'!U44/VLOOKUP($B$2:$B$457,'各區加權風險人口'!$C$2:$T$13,18,0)*5.5/'陽性率'!Q$3)</f>
        <v>19.32404951</v>
      </c>
    </row>
    <row r="45">
      <c r="A45" s="3">
        <v>6.3000020011E10</v>
      </c>
      <c r="B45" s="4" t="s">
        <v>37</v>
      </c>
      <c r="C45" s="4" t="s">
        <v>48</v>
      </c>
      <c r="D45" s="5">
        <f>if(VLOOKUP($B$2:$B$457,'各區加權風險人口'!$C$2:$T$13,2,0)=0,0,VLOOKUP($B$2:$B$457,'依個案研判日_台北市'!$C$2:$T$13,2,0)*'各里加權風險人口'!E45/VLOOKUP($B$2:$B$457,'各區加權風險人口'!$C$2:$T$13,2,0)*5.5/'陽性率'!A$3)</f>
        <v>0</v>
      </c>
      <c r="E45" s="5">
        <f>if(VLOOKUP($B$2:$B$457,'各區加權風險人口'!$C$2:$T$13,3,0)=0,0,VLOOKUP($B$2:$B$457,'依個案研判日_台北市'!$C$2:$T$13,3,0)*'各里加權風險人口'!F45/VLOOKUP($B$2:$B$457,'各區加權風險人口'!$C$2:$T$13,3,0)*5.5/'陽性率'!B$3)</f>
        <v>3.565492033</v>
      </c>
      <c r="F45" s="5">
        <f>if(VLOOKUP($B$2:$B$457,'各區加權風險人口'!$C$2:$T$13,4,0)=0,0,VLOOKUP($B$2:$B$457,'依個案研判日_台北市'!$C$2:$T$13,4,0)*'各里加權風險人口'!G45/VLOOKUP($B$2:$B$457,'各區加權風險人口'!$C$2:$T$13,4,0)*5.5/'陽性率'!C$3)</f>
        <v>5.391121975</v>
      </c>
      <c r="G45" s="5">
        <f>if(VLOOKUP($B$2:$B$457,'各區加權風險人口'!$C$2:$T$13,5,0)=0,0,VLOOKUP($B$2:$B$457,'依個案研判日_台北市'!$C$2:$T$13,5,0)*'各里加權風險人口'!H45/VLOOKUP($B$2:$B$457,'各區加權風險人口'!$C$2:$T$13,5,0)*5.5/'陽性率'!D$3)</f>
        <v>2.614694158</v>
      </c>
      <c r="H45" s="5">
        <f>if(VLOOKUP($B$2:$B$457,'各區加權風險人口'!$C$2:$T$13,6,0)=0,0,VLOOKUP($B$2:$B$457,'依個案研判日_台北市'!$C$2:$T$13,6,0)*'各里加權風險人口'!I45/VLOOKUP($B$2:$B$457,'各區加權風險人口'!$C$2:$T$13,6,0)*5.5/'陽性率'!E$3)</f>
        <v>14.89382748</v>
      </c>
      <c r="I45" s="5">
        <f>if(VLOOKUP($B$2:$B$457,'各區加權風險人口'!$C$2:$T$13,7,0)=0,0,VLOOKUP($B$2:$B$457,'依個案研判日_台北市'!$C$2:$T$13,7,0)*'各里加權風險人口'!J45/VLOOKUP($B$2:$B$457,'各區加權風險人口'!$C$2:$T$13,7,0)*5.5/'陽性率'!F$3)</f>
        <v>2.563425645</v>
      </c>
      <c r="J45" s="5">
        <f>if(VLOOKUP($B$2:$B$457,'各區加權風險人口'!$C$2:$T$13,8,0)=0,0,VLOOKUP($B$2:$B$457,'依個案研判日_台北市'!$C$2:$T$13,8,0)*'各里加權風險人口'!K45/VLOOKUP($B$2:$B$457,'各區加權風險人口'!$C$2:$T$13,8,0)*5.5/'陽性率'!G$3)</f>
        <v>19.89441207</v>
      </c>
      <c r="K45" s="5">
        <f>if(VLOOKUP($B$2:$B$457,'各區加權風險人口'!$C$2:$T$13,9,0)=0,0,VLOOKUP($B$2:$B$457,'依個案研判日_台北市'!$C$2:$T$13,9,0)*'各里加權風險人口'!L45/VLOOKUP($B$2:$B$457,'各區加權風險人口'!$C$2:$T$13,9,0)*5.5/'陽性率'!H$3)</f>
        <v>14.26196813</v>
      </c>
      <c r="L45" s="5">
        <f>if(VLOOKUP($B$2:$B$457,'各區加權風險人口'!$C$2:$T$13,10,0)=0,0,VLOOKUP($B$2:$B$457,'依個案研判日_台北市'!$C$2:$T$13,10,0)*'各里加權風險人口'!M45/VLOOKUP($B$2:$B$457,'各區加權風險人口'!$C$2:$T$13,10,0)*5.5/'陽性率'!I$3)</f>
        <v>3.735277368</v>
      </c>
      <c r="M45" s="5">
        <f>if(VLOOKUP($B$2:$B$457,'各區加權風險人口'!$C$2:$T$13,11,0)=0,0,VLOOKUP($B$2:$B$457,'依個案研判日_台北市'!$C$2:$T$13,11,0)*'各里加權風險人口'!N45/VLOOKUP($B$2:$B$457,'各區加權風險人口'!$C$2:$T$13,11,0)*5.5/'陽性率'!J$3)</f>
        <v>18.45666464</v>
      </c>
      <c r="N45" s="5">
        <f>if(VLOOKUP($B$2:$B$457,'各區加權風險人口'!$C$2:$T$13,12,0)=0,0,VLOOKUP($B$2:$B$457,'依個案研判日_台北市'!$C$2:$T$13,12,0)*'各里加權風險人口'!O45/VLOOKUP($B$2:$B$457,'各區加權風險人口'!$C$2:$T$13,12,0)*5.5/'陽性率'!K$3)</f>
        <v>46.14166161</v>
      </c>
      <c r="O45" s="5">
        <f>if(VLOOKUP($B$2:$B$457,'各區加權風險人口'!$C$2:$T$13,13,0)=0,0,VLOOKUP($B$2:$B$457,'依個案研判日_台北市'!$C$2:$T$13,13,0)*'各里加權風險人口'!P45/VLOOKUP($B$2:$B$457,'各區加權風險人口'!$C$2:$T$13,13,0)*5.5/'陽性率'!L$3)</f>
        <v>26.81737598</v>
      </c>
      <c r="P45" s="5">
        <f>if(VLOOKUP($B$2:$B$457,'各區加權風險人口'!$C$2:$T$13,14,0)=0,0,VLOOKUP($B$2:$B$457,'依個案研判日_台北市'!$C$2:$T$13,14,0)*'各里加權風險人口'!Q45/VLOOKUP($B$2:$B$457,'各區加權風險人口'!$C$2:$T$13,14,0)*5.5/'陽性率'!M$3)</f>
        <v>58.30061298</v>
      </c>
      <c r="Q45" s="5">
        <f>if(VLOOKUP($B$2:$B$457,'各區加權風險人口'!$C$2:$T$13,15,0)=0,0,VLOOKUP($B$2:$B$457,'依個案研判日_台北市'!$C$2:$T$13,15,0)*'各里加權風險人口'!R45/VLOOKUP($B$2:$B$457,'各區加權風險人口'!$C$2:$T$13,15,0)*5.5/'陽性率'!N$3)</f>
        <v>24.04316467</v>
      </c>
      <c r="R45" s="5">
        <f>if(VLOOKUP($B$2:$B$457,'各區加權風險人口'!$C$2:$T$13,16,0)=0,0,VLOOKUP($B$2:$B$457,'依個案研判日_台北市'!$C$2:$T$13,16,0)*'各里加權風險人口'!S45/VLOOKUP($B$2:$B$457,'各區加權風險人口'!$C$2:$T$13,16,0)*5.5/'陽性率'!O$3)</f>
        <v>25.63425645</v>
      </c>
      <c r="S45" s="5">
        <f>if(VLOOKUP($B$2:$B$457,'各區加權風險人口'!$C$2:$T$13,17,0)=0,0,VLOOKUP($B$2:$B$457,'依個案研判日_台北市'!$C$2:$T$13,17,0)*'各里加權風險人口'!T45/VLOOKUP($B$2:$B$457,'各區加權風險人口'!$C$2:$T$13,17,0)*5.5/'陽性率'!P$3)</f>
        <v>29.71243361</v>
      </c>
      <c r="T45" s="5">
        <f>if(VLOOKUP($B$2:$B$457,'各區加權風險人口'!$C$2:$T$13,18,0)=0,0,VLOOKUP($B$2:$B$457,'依個案研判日_台北市'!$C$2:$T$13,18,0)*'各里加權風險人口'!U45/VLOOKUP($B$2:$B$457,'各區加權風險人口'!$C$2:$T$13,18,0)*5.5/'陽性率'!Q$3)</f>
        <v>26.81737598</v>
      </c>
    </row>
    <row r="46">
      <c r="A46" s="3">
        <v>6.3000020012E10</v>
      </c>
      <c r="B46" s="4" t="s">
        <v>37</v>
      </c>
      <c r="C46" s="4" t="s">
        <v>49</v>
      </c>
      <c r="D46" s="5">
        <f>if(VLOOKUP($B$2:$B$457,'各區加權風險人口'!$C$2:$T$13,2,0)=0,0,VLOOKUP($B$2:$B$457,'依個案研判日_台北市'!$C$2:$T$13,2,0)*'各里加權風險人口'!E46/VLOOKUP($B$2:$B$457,'各區加權風險人口'!$C$2:$T$13,2,0)*5.5/'陽性率'!A$3)</f>
        <v>0</v>
      </c>
      <c r="E46" s="5">
        <f>if(VLOOKUP($B$2:$B$457,'各區加權風險人口'!$C$2:$T$13,3,0)=0,0,VLOOKUP($B$2:$B$457,'依個案研判日_台北市'!$C$2:$T$13,3,0)*'各里加權風險人口'!F46/VLOOKUP($B$2:$B$457,'各區加權風險人口'!$C$2:$T$13,3,0)*5.5/'陽性率'!B$3)</f>
        <v>2.432270795</v>
      </c>
      <c r="F46" s="5">
        <f>if(VLOOKUP($B$2:$B$457,'各區加權風險人口'!$C$2:$T$13,4,0)=0,0,VLOOKUP($B$2:$B$457,'依個案研判日_台北市'!$C$2:$T$13,4,0)*'各里加權風險人口'!G46/VLOOKUP($B$2:$B$457,'各區加權風險人口'!$C$2:$T$13,4,0)*5.5/'陽性率'!C$3)</f>
        <v>3.677660309</v>
      </c>
      <c r="G46" s="5">
        <f>if(VLOOKUP($B$2:$B$457,'各區加權風險人口'!$C$2:$T$13,5,0)=0,0,VLOOKUP($B$2:$B$457,'依個案研判日_台北市'!$C$2:$T$13,5,0)*'各里加權風險人口'!H46/VLOOKUP($B$2:$B$457,'各區加權風險人口'!$C$2:$T$13,5,0)*5.5/'陽性率'!D$3)</f>
        <v>1.78366525</v>
      </c>
      <c r="H46" s="5">
        <f>if(VLOOKUP($B$2:$B$457,'各區加權風險人口'!$C$2:$T$13,6,0)=0,0,VLOOKUP($B$2:$B$457,'依個案研判日_台北市'!$C$2:$T$13,6,0)*'各里加權風險人口'!I46/VLOOKUP($B$2:$B$457,'各區加權風險人口'!$C$2:$T$13,6,0)*5.5/'陽性率'!E$3)</f>
        <v>10.16011851</v>
      </c>
      <c r="I46" s="5">
        <f>if(VLOOKUP($B$2:$B$457,'各區加權風險人口'!$C$2:$T$13,7,0)=0,0,VLOOKUP($B$2:$B$457,'依個案研判日_台北市'!$C$2:$T$13,7,0)*'各里加權風險人口'!J46/VLOOKUP($B$2:$B$457,'各區加權風險人口'!$C$2:$T$13,7,0)*5.5/'陽性率'!F$3)</f>
        <v>1.748691421</v>
      </c>
      <c r="J46" s="5">
        <f>if(VLOOKUP($B$2:$B$457,'各區加權風險人口'!$C$2:$T$13,8,0)=0,0,VLOOKUP($B$2:$B$457,'依個案研判日_台北市'!$C$2:$T$13,8,0)*'各里加權風險人口'!K46/VLOOKUP($B$2:$B$457,'各區加權風險人口'!$C$2:$T$13,8,0)*5.5/'陽性率'!G$3)</f>
        <v>13.57136603</v>
      </c>
      <c r="K46" s="5">
        <f>if(VLOOKUP($B$2:$B$457,'各區加權風險人口'!$C$2:$T$13,9,0)=0,0,VLOOKUP($B$2:$B$457,'依個案研判日_台北市'!$C$2:$T$13,9,0)*'各里加權風險人口'!L46/VLOOKUP($B$2:$B$457,'各區加權風險人口'!$C$2:$T$13,9,0)*5.5/'陽性率'!H$3)</f>
        <v>9.729083181</v>
      </c>
      <c r="L46" s="5">
        <f>if(VLOOKUP($B$2:$B$457,'各區加權風險人口'!$C$2:$T$13,10,0)=0,0,VLOOKUP($B$2:$B$457,'依個案研判日_台北市'!$C$2:$T$13,10,0)*'各里加權風險人口'!M46/VLOOKUP($B$2:$B$457,'各區加權風險人口'!$C$2:$T$13,10,0)*5.5/'陽性率'!I$3)</f>
        <v>2.548093214</v>
      </c>
      <c r="M46" s="5">
        <f>if(VLOOKUP($B$2:$B$457,'各區加權風險人口'!$C$2:$T$13,11,0)=0,0,VLOOKUP($B$2:$B$457,'依個案研判日_台北市'!$C$2:$T$13,11,0)*'各里加權風險人口'!N46/VLOOKUP($B$2:$B$457,'各區加權風險人口'!$C$2:$T$13,11,0)*5.5/'陽性率'!J$3)</f>
        <v>12.59057823</v>
      </c>
      <c r="N46" s="5">
        <f>if(VLOOKUP($B$2:$B$457,'各區加權風險人口'!$C$2:$T$13,12,0)=0,0,VLOOKUP($B$2:$B$457,'依個案研判日_台北市'!$C$2:$T$13,12,0)*'各里加權風險人口'!O46/VLOOKUP($B$2:$B$457,'各區加權風險人口'!$C$2:$T$13,12,0)*5.5/'陽性率'!K$3)</f>
        <v>31.47644559</v>
      </c>
      <c r="O46" s="5">
        <f>if(VLOOKUP($B$2:$B$457,'各區加權風險人口'!$C$2:$T$13,13,0)=0,0,VLOOKUP($B$2:$B$457,'依個案研判日_台北市'!$C$2:$T$13,13,0)*'各里加權風險人口'!P46/VLOOKUP($B$2:$B$457,'各區加權風險人口'!$C$2:$T$13,13,0)*5.5/'陽性率'!L$3)</f>
        <v>18.29400256</v>
      </c>
      <c r="P46" s="5">
        <f>if(VLOOKUP($B$2:$B$457,'各區加權風險人口'!$C$2:$T$13,14,0)=0,0,VLOOKUP($B$2:$B$457,'依個案研判日_台北市'!$C$2:$T$13,14,0)*'各里加權風險人口'!Q46/VLOOKUP($B$2:$B$457,'各區加權風險人口'!$C$2:$T$13,14,0)*5.5/'陽性率'!M$3)</f>
        <v>39.77091436</v>
      </c>
      <c r="Q46" s="5">
        <f>if(VLOOKUP($B$2:$B$457,'各區加權風險人口'!$C$2:$T$13,15,0)=0,0,VLOOKUP($B$2:$B$457,'依個案研判日_台北市'!$C$2:$T$13,15,0)*'各里加權風險人口'!R46/VLOOKUP($B$2:$B$457,'各區加權風險人口'!$C$2:$T$13,15,0)*5.5/'陽性率'!N$3)</f>
        <v>16.40151954</v>
      </c>
      <c r="R46" s="5">
        <f>if(VLOOKUP($B$2:$B$457,'各區加權風險人口'!$C$2:$T$13,16,0)=0,0,VLOOKUP($B$2:$B$457,'依個案研判日_台北市'!$C$2:$T$13,16,0)*'各里加權風險人口'!S46/VLOOKUP($B$2:$B$457,'各區加權風險人口'!$C$2:$T$13,16,0)*5.5/'陽性率'!O$3)</f>
        <v>17.48691421</v>
      </c>
      <c r="S46" s="5">
        <f>if(VLOOKUP($B$2:$B$457,'各區加權風險人口'!$C$2:$T$13,17,0)=0,0,VLOOKUP($B$2:$B$457,'依個案研判日_台北市'!$C$2:$T$13,17,0)*'各里加權風險人口'!T46/VLOOKUP($B$2:$B$457,'各區加權風險人口'!$C$2:$T$13,17,0)*5.5/'陽性率'!P$3)</f>
        <v>20.26892329</v>
      </c>
      <c r="T46" s="5">
        <f>if(VLOOKUP($B$2:$B$457,'各區加權風險人口'!$C$2:$T$13,18,0)=0,0,VLOOKUP($B$2:$B$457,'依個案研判日_台北市'!$C$2:$T$13,18,0)*'各里加權風險人口'!U46/VLOOKUP($B$2:$B$457,'各區加權風險人口'!$C$2:$T$13,18,0)*5.5/'陽性率'!Q$3)</f>
        <v>18.29400256</v>
      </c>
    </row>
    <row r="47">
      <c r="A47" s="3">
        <v>6.3000020013E10</v>
      </c>
      <c r="B47" s="4" t="s">
        <v>37</v>
      </c>
      <c r="C47" s="4" t="s">
        <v>50</v>
      </c>
      <c r="D47" s="5">
        <f>if(VLOOKUP($B$2:$B$457,'各區加權風險人口'!$C$2:$T$13,2,0)=0,0,VLOOKUP($B$2:$B$457,'依個案研判日_台北市'!$C$2:$T$13,2,0)*'各里加權風險人口'!E47/VLOOKUP($B$2:$B$457,'各區加權風險人口'!$C$2:$T$13,2,0)*5.5/'陽性率'!A$3)</f>
        <v>0</v>
      </c>
      <c r="E47" s="5">
        <f>if(VLOOKUP($B$2:$B$457,'各區加權風險人口'!$C$2:$T$13,3,0)=0,0,VLOOKUP($B$2:$B$457,'依個案研判日_台北市'!$C$2:$T$13,3,0)*'各里加權風險人口'!F47/VLOOKUP($B$2:$B$457,'各區加權風險人口'!$C$2:$T$13,3,0)*5.5/'陽性率'!B$3)</f>
        <v>3.306189413</v>
      </c>
      <c r="F47" s="5">
        <f>if(VLOOKUP($B$2:$B$457,'各區加權風險人口'!$C$2:$T$13,4,0)=0,0,VLOOKUP($B$2:$B$457,'依個案研判日_台北市'!$C$2:$T$13,4,0)*'各里加權風險人口'!G47/VLOOKUP($B$2:$B$457,'各區加權風險人口'!$C$2:$T$13,4,0)*5.5/'陽性率'!C$3)</f>
        <v>4.999049284</v>
      </c>
      <c r="G47" s="5">
        <f>if(VLOOKUP($B$2:$B$457,'各區加權風險人口'!$C$2:$T$13,5,0)=0,0,VLOOKUP($B$2:$B$457,'依個案研判日_台北市'!$C$2:$T$13,5,0)*'各里加權風險人口'!H47/VLOOKUP($B$2:$B$457,'各區加權風險人口'!$C$2:$T$13,5,0)*5.5/'陽性率'!D$3)</f>
        <v>2.424538903</v>
      </c>
      <c r="H47" s="5">
        <f>if(VLOOKUP($B$2:$B$457,'各區加權風險人口'!$C$2:$T$13,6,0)=0,0,VLOOKUP($B$2:$B$457,'依個案研判日_台北市'!$C$2:$T$13,6,0)*'各里加權風險人口'!I47/VLOOKUP($B$2:$B$457,'各區加權風險人口'!$C$2:$T$13,6,0)*5.5/'陽性率'!E$3)</f>
        <v>13.81066463</v>
      </c>
      <c r="I47" s="5">
        <f>if(VLOOKUP($B$2:$B$457,'各區加權風險人口'!$C$2:$T$13,7,0)=0,0,VLOOKUP($B$2:$B$457,'依個案研判日_台北市'!$C$2:$T$13,7,0)*'各里加權風險人口'!J47/VLOOKUP($B$2:$B$457,'各區加權風險人口'!$C$2:$T$13,7,0)*5.5/'陽性率'!F$3)</f>
        <v>2.376998924</v>
      </c>
      <c r="J47" s="5">
        <f>if(VLOOKUP($B$2:$B$457,'各區加權風險人口'!$C$2:$T$13,8,0)=0,0,VLOOKUP($B$2:$B$457,'依個案研判日_台北市'!$C$2:$T$13,8,0)*'各里加權風險人口'!K47/VLOOKUP($B$2:$B$457,'各區加權風險人口'!$C$2:$T$13,8,0)*5.5/'陽性率'!G$3)</f>
        <v>18.44757861</v>
      </c>
      <c r="K47" s="5">
        <f>if(VLOOKUP($B$2:$B$457,'各區加權風險人口'!$C$2:$T$13,9,0)=0,0,VLOOKUP($B$2:$B$457,'依個案研判日_台北市'!$C$2:$T$13,9,0)*'各里加權風險人口'!L47/VLOOKUP($B$2:$B$457,'各區加權風險人口'!$C$2:$T$13,9,0)*5.5/'陽性率'!H$3)</f>
        <v>13.22475765</v>
      </c>
      <c r="L47" s="5">
        <f>if(VLOOKUP($B$2:$B$457,'各區加權風險人口'!$C$2:$T$13,10,0)=0,0,VLOOKUP($B$2:$B$457,'依個案研判日_台北市'!$C$2:$T$13,10,0)*'各里加權風險人口'!M47/VLOOKUP($B$2:$B$457,'各區加權風險人口'!$C$2:$T$13,10,0)*5.5/'陽性率'!I$3)</f>
        <v>3.463627004</v>
      </c>
      <c r="M47" s="5">
        <f>if(VLOOKUP($B$2:$B$457,'各區加權風險人口'!$C$2:$T$13,11,0)=0,0,VLOOKUP($B$2:$B$457,'依個案研判日_台北市'!$C$2:$T$13,11,0)*'各里加權風險人口'!N47/VLOOKUP($B$2:$B$457,'各區加權風險人口'!$C$2:$T$13,11,0)*5.5/'陽性率'!J$3)</f>
        <v>17.11439225</v>
      </c>
      <c r="N47" s="5">
        <f>if(VLOOKUP($B$2:$B$457,'各區加權風險人口'!$C$2:$T$13,12,0)=0,0,VLOOKUP($B$2:$B$457,'依個案研判日_台北市'!$C$2:$T$13,12,0)*'各里加權風險人口'!O47/VLOOKUP($B$2:$B$457,'各區加權風險人口'!$C$2:$T$13,12,0)*5.5/'陽性率'!K$3)</f>
        <v>42.78598063</v>
      </c>
      <c r="O47" s="5">
        <f>if(VLOOKUP($B$2:$B$457,'各區加權風險人口'!$C$2:$T$13,13,0)=0,0,VLOOKUP($B$2:$B$457,'依個案研判日_台北市'!$C$2:$T$13,13,0)*'各里加權風險人口'!P47/VLOOKUP($B$2:$B$457,'各區加權風險人口'!$C$2:$T$13,13,0)*5.5/'陽性率'!L$3)</f>
        <v>24.86706567</v>
      </c>
      <c r="P47" s="5">
        <f>if(VLOOKUP($B$2:$B$457,'各區加權風險人口'!$C$2:$T$13,14,0)=0,0,VLOOKUP($B$2:$B$457,'依個案研判日_台北市'!$C$2:$T$13,14,0)*'各里加權風險人口'!Q47/VLOOKUP($B$2:$B$457,'各區加權風險人口'!$C$2:$T$13,14,0)*5.5/'陽性率'!M$3)</f>
        <v>54.06066472</v>
      </c>
      <c r="Q47" s="5">
        <f>if(VLOOKUP($B$2:$B$457,'各區加權風險人口'!$C$2:$T$13,15,0)=0,0,VLOOKUP($B$2:$B$457,'依個案研判日_台北市'!$C$2:$T$13,15,0)*'各里加權風險人口'!R47/VLOOKUP($B$2:$B$457,'各區加權風險人口'!$C$2:$T$13,15,0)*5.5/'陽性率'!N$3)</f>
        <v>22.2946106</v>
      </c>
      <c r="R47" s="5">
        <f>if(VLOOKUP($B$2:$B$457,'各區加權風險人口'!$C$2:$T$13,16,0)=0,0,VLOOKUP($B$2:$B$457,'依個案研判日_台北市'!$C$2:$T$13,16,0)*'各里加權風險人口'!S47/VLOOKUP($B$2:$B$457,'各區加權風險人口'!$C$2:$T$13,16,0)*5.5/'陽性率'!O$3)</f>
        <v>23.76998924</v>
      </c>
      <c r="S47" s="5">
        <f>if(VLOOKUP($B$2:$B$457,'各區加權風險人口'!$C$2:$T$13,17,0)=0,0,VLOOKUP($B$2:$B$457,'依個案研判日_台北市'!$C$2:$T$13,17,0)*'各里加權風險人口'!T47/VLOOKUP($B$2:$B$457,'各區加權風險人口'!$C$2:$T$13,17,0)*5.5/'陽性率'!P$3)</f>
        <v>27.55157844</v>
      </c>
      <c r="T47" s="5">
        <f>if(VLOOKUP($B$2:$B$457,'各區加權風險人口'!$C$2:$T$13,18,0)=0,0,VLOOKUP($B$2:$B$457,'依個案研判日_台北市'!$C$2:$T$13,18,0)*'各里加權風險人口'!U47/VLOOKUP($B$2:$B$457,'各區加權風險人口'!$C$2:$T$13,18,0)*5.5/'陽性率'!Q$3)</f>
        <v>24.86706567</v>
      </c>
    </row>
    <row r="48">
      <c r="A48" s="3">
        <v>6.3000020014E10</v>
      </c>
      <c r="B48" s="4" t="s">
        <v>37</v>
      </c>
      <c r="C48" s="4" t="s">
        <v>51</v>
      </c>
      <c r="D48" s="5">
        <f>if(VLOOKUP($B$2:$B$457,'各區加權風險人口'!$C$2:$T$13,2,0)=0,0,VLOOKUP($B$2:$B$457,'依個案研判日_台北市'!$C$2:$T$13,2,0)*'各里加權風險人口'!E48/VLOOKUP($B$2:$B$457,'各區加權風險人口'!$C$2:$T$13,2,0)*5.5/'陽性率'!A$3)</f>
        <v>0</v>
      </c>
      <c r="E48" s="5">
        <f>if(VLOOKUP($B$2:$B$457,'各區加權風險人口'!$C$2:$T$13,3,0)=0,0,VLOOKUP($B$2:$B$457,'依個案研判日_台北市'!$C$2:$T$13,3,0)*'各里加權風險人口'!F48/VLOOKUP($B$2:$B$457,'各區加權風險人口'!$C$2:$T$13,3,0)*5.5/'陽性率'!B$3)</f>
        <v>2.643180079</v>
      </c>
      <c r="F48" s="5">
        <f>if(VLOOKUP($B$2:$B$457,'各區加權風險人口'!$C$2:$T$13,4,0)=0,0,VLOOKUP($B$2:$B$457,'依個案研判日_台北市'!$C$2:$T$13,4,0)*'各里加權風險人口'!G48/VLOOKUP($B$2:$B$457,'各區加權風險人口'!$C$2:$T$13,4,0)*5.5/'陽性率'!C$3)</f>
        <v>3.996560945</v>
      </c>
      <c r="G48" s="5">
        <f>if(VLOOKUP($B$2:$B$457,'各區加權風險人口'!$C$2:$T$13,5,0)=0,0,VLOOKUP($B$2:$B$457,'依個案研判日_台北市'!$C$2:$T$13,5,0)*'各里加權風險人口'!H48/VLOOKUP($B$2:$B$457,'各區加權風險人口'!$C$2:$T$13,5,0)*5.5/'陽性率'!D$3)</f>
        <v>1.938332058</v>
      </c>
      <c r="H48" s="5">
        <f>if(VLOOKUP($B$2:$B$457,'各區加權風險人口'!$C$2:$T$13,6,0)=0,0,VLOOKUP($B$2:$B$457,'依個案研判日_台北市'!$C$2:$T$13,6,0)*'各里加權風險人口'!I48/VLOOKUP($B$2:$B$457,'各區加權風險人口'!$C$2:$T$13,6,0)*5.5/'陽性率'!E$3)</f>
        <v>11.04113198</v>
      </c>
      <c r="I48" s="5">
        <f>if(VLOOKUP($B$2:$B$457,'各區加權風險人口'!$C$2:$T$13,7,0)=0,0,VLOOKUP($B$2:$B$457,'依個案研判日_台北市'!$C$2:$T$13,7,0)*'各里加權風險人口'!J48/VLOOKUP($B$2:$B$457,'各區加權風險人口'!$C$2:$T$13,7,0)*5.5/'陽性率'!F$3)</f>
        <v>1.900325547</v>
      </c>
      <c r="J48" s="5">
        <f>if(VLOOKUP($B$2:$B$457,'各區加權風險人口'!$C$2:$T$13,8,0)=0,0,VLOOKUP($B$2:$B$457,'依個案研判日_台北市'!$C$2:$T$13,8,0)*'各里加權風險人口'!K48/VLOOKUP($B$2:$B$457,'各區加權風險人口'!$C$2:$T$13,8,0)*5.5/'陽性率'!G$3)</f>
        <v>14.7481787</v>
      </c>
      <c r="K48" s="5">
        <f>if(VLOOKUP($B$2:$B$457,'各區加權風險人口'!$C$2:$T$13,9,0)=0,0,VLOOKUP($B$2:$B$457,'依個案研判日_台北市'!$C$2:$T$13,9,0)*'各里加權風險人口'!L48/VLOOKUP($B$2:$B$457,'各區加權風險人口'!$C$2:$T$13,9,0)*5.5/'陽性率'!H$3)</f>
        <v>10.57272032</v>
      </c>
      <c r="L48" s="5">
        <f>if(VLOOKUP($B$2:$B$457,'各區加權風險人口'!$C$2:$T$13,10,0)=0,0,VLOOKUP($B$2:$B$457,'依個案研判日_台北市'!$C$2:$T$13,10,0)*'各里加權風險人口'!M48/VLOOKUP($B$2:$B$457,'各區加權風險人口'!$C$2:$T$13,10,0)*5.5/'陽性率'!I$3)</f>
        <v>2.769045797</v>
      </c>
      <c r="M48" s="5">
        <f>if(VLOOKUP($B$2:$B$457,'各區加權風險人口'!$C$2:$T$13,11,0)=0,0,VLOOKUP($B$2:$B$457,'依個案研判日_台北市'!$C$2:$T$13,11,0)*'各里加權風險人口'!N48/VLOOKUP($B$2:$B$457,'各區加權風險人口'!$C$2:$T$13,11,0)*5.5/'陽性率'!J$3)</f>
        <v>13.68234394</v>
      </c>
      <c r="N48" s="5">
        <f>if(VLOOKUP($B$2:$B$457,'各區加權風險人口'!$C$2:$T$13,12,0)=0,0,VLOOKUP($B$2:$B$457,'依個案研判日_台北市'!$C$2:$T$13,12,0)*'各里加權風險人口'!O48/VLOOKUP($B$2:$B$457,'各區加權風險人口'!$C$2:$T$13,12,0)*5.5/'陽性率'!K$3)</f>
        <v>34.20585985</v>
      </c>
      <c r="O48" s="5">
        <f>if(VLOOKUP($B$2:$B$457,'各區加權風險人口'!$C$2:$T$13,13,0)=0,0,VLOOKUP($B$2:$B$457,'依個案研判日_台北市'!$C$2:$T$13,13,0)*'各里加權風險人口'!P48/VLOOKUP($B$2:$B$457,'各區加權風險人口'!$C$2:$T$13,13,0)*5.5/'陽性率'!L$3)</f>
        <v>19.8803288</v>
      </c>
      <c r="P48" s="5">
        <f>if(VLOOKUP($B$2:$B$457,'各區加權風險人口'!$C$2:$T$13,14,0)=0,0,VLOOKUP($B$2:$B$457,'依個案研判日_台北市'!$C$2:$T$13,14,0)*'各里加權風險人口'!Q48/VLOOKUP($B$2:$B$457,'各區加權風險人口'!$C$2:$T$13,14,0)*5.5/'陽性率'!M$3)</f>
        <v>43.21956616</v>
      </c>
      <c r="Q48" s="5">
        <f>if(VLOOKUP($B$2:$B$457,'各區加權風險人口'!$C$2:$T$13,15,0)=0,0,VLOOKUP($B$2:$B$457,'依個案研判日_台北市'!$C$2:$T$13,15,0)*'各里加權風險人口'!R48/VLOOKUP($B$2:$B$457,'各區加權風險人口'!$C$2:$T$13,15,0)*5.5/'陽性率'!N$3)</f>
        <v>17.82374306</v>
      </c>
      <c r="R48" s="5">
        <f>if(VLOOKUP($B$2:$B$457,'各區加權風險人口'!$C$2:$T$13,16,0)=0,0,VLOOKUP($B$2:$B$457,'依個案研判日_台北市'!$C$2:$T$13,16,0)*'各里加權風險人口'!S48/VLOOKUP($B$2:$B$457,'各區加權風險人口'!$C$2:$T$13,16,0)*5.5/'陽性率'!O$3)</f>
        <v>19.00325547</v>
      </c>
      <c r="S48" s="5">
        <f>if(VLOOKUP($B$2:$B$457,'各區加權風險人口'!$C$2:$T$13,17,0)=0,0,VLOOKUP($B$2:$B$457,'依個案研判日_台北市'!$C$2:$T$13,17,0)*'各里加權風險人口'!T48/VLOOKUP($B$2:$B$457,'各區加權風險人口'!$C$2:$T$13,17,0)*5.5/'陽性率'!P$3)</f>
        <v>22.02650066</v>
      </c>
      <c r="T48" s="5">
        <f>if(VLOOKUP($B$2:$B$457,'各區加權風險人口'!$C$2:$T$13,18,0)=0,0,VLOOKUP($B$2:$B$457,'依個案研判日_台北市'!$C$2:$T$13,18,0)*'各里加權風險人口'!U48/VLOOKUP($B$2:$B$457,'各區加權風險人口'!$C$2:$T$13,18,0)*5.5/'陽性率'!Q$3)</f>
        <v>19.8803288</v>
      </c>
    </row>
    <row r="49">
      <c r="A49" s="3">
        <v>6.3000020015E10</v>
      </c>
      <c r="B49" s="4" t="s">
        <v>37</v>
      </c>
      <c r="C49" s="4" t="s">
        <v>52</v>
      </c>
      <c r="D49" s="5">
        <f>if(VLOOKUP($B$2:$B$457,'各區加權風險人口'!$C$2:$T$13,2,0)=0,0,VLOOKUP($B$2:$B$457,'依個案研判日_台北市'!$C$2:$T$13,2,0)*'各里加權風險人口'!E49/VLOOKUP($B$2:$B$457,'各區加權風險人口'!$C$2:$T$13,2,0)*5.5/'陽性率'!A$3)</f>
        <v>0</v>
      </c>
      <c r="E49" s="5">
        <f>if(VLOOKUP($B$2:$B$457,'各區加權風險人口'!$C$2:$T$13,3,0)=0,0,VLOOKUP($B$2:$B$457,'依個案研判日_台北市'!$C$2:$T$13,3,0)*'各里加權風險人口'!F49/VLOOKUP($B$2:$B$457,'各區加權風險人口'!$C$2:$T$13,3,0)*5.5/'陽性率'!B$3)</f>
        <v>2.856375045</v>
      </c>
      <c r="F49" s="5">
        <f>if(VLOOKUP($B$2:$B$457,'各區加權風險人口'!$C$2:$T$13,4,0)=0,0,VLOOKUP($B$2:$B$457,'依個案研判日_台北市'!$C$2:$T$13,4,0)*'各里加權風險人口'!G49/VLOOKUP($B$2:$B$457,'各區加權風險人口'!$C$2:$T$13,4,0)*5.5/'陽性率'!C$3)</f>
        <v>4.318917593</v>
      </c>
      <c r="G49" s="5">
        <f>if(VLOOKUP($B$2:$B$457,'各區加權風險人口'!$C$2:$T$13,5,0)=0,0,VLOOKUP($B$2:$B$457,'依個案研判日_台北市'!$C$2:$T$13,5,0)*'各里加權風險人口'!H49/VLOOKUP($B$2:$B$457,'各區加權風險人口'!$C$2:$T$13,5,0)*5.5/'陽性率'!D$3)</f>
        <v>2.094675033</v>
      </c>
      <c r="H49" s="5">
        <f>if(VLOOKUP($B$2:$B$457,'各區加權風險人口'!$C$2:$T$13,6,0)=0,0,VLOOKUP($B$2:$B$457,'依個案研判日_台北市'!$C$2:$T$13,6,0)*'各里加權風險人口'!I49/VLOOKUP($B$2:$B$457,'各區加權風險人口'!$C$2:$T$13,6,0)*5.5/'陽性率'!E$3)</f>
        <v>11.93169322</v>
      </c>
      <c r="I49" s="5">
        <f>if(VLOOKUP($B$2:$B$457,'各區加權風險人口'!$C$2:$T$13,7,0)=0,0,VLOOKUP($B$2:$B$457,'依個案研判日_台北市'!$C$2:$T$13,7,0)*'各里加權風險人口'!J49/VLOOKUP($B$2:$B$457,'各區加權風險人口'!$C$2:$T$13,7,0)*5.5/'陽性率'!F$3)</f>
        <v>2.053602973</v>
      </c>
      <c r="J49" s="5">
        <f>if(VLOOKUP($B$2:$B$457,'各區加權風險人口'!$C$2:$T$13,8,0)=0,0,VLOOKUP($B$2:$B$457,'依個案研判日_台北市'!$C$2:$T$13,8,0)*'各里加權風險人口'!K49/VLOOKUP($B$2:$B$457,'各區加權風險人口'!$C$2:$T$13,8,0)*5.5/'陽性率'!G$3)</f>
        <v>15.93774481</v>
      </c>
      <c r="K49" s="5">
        <f>if(VLOOKUP($B$2:$B$457,'各區加權風險人口'!$C$2:$T$13,9,0)=0,0,VLOOKUP($B$2:$B$457,'依個案研判日_台北市'!$C$2:$T$13,9,0)*'各里加權風險人口'!L49/VLOOKUP($B$2:$B$457,'各區加權風險人口'!$C$2:$T$13,9,0)*5.5/'陽性率'!H$3)</f>
        <v>11.42550018</v>
      </c>
      <c r="L49" s="5">
        <f>if(VLOOKUP($B$2:$B$457,'各區加權風險人口'!$C$2:$T$13,10,0)=0,0,VLOOKUP($B$2:$B$457,'依個案研判日_台北市'!$C$2:$T$13,10,0)*'各里加權風險人口'!M49/VLOOKUP($B$2:$B$457,'各區加權風險人口'!$C$2:$T$13,10,0)*5.5/'陽性率'!I$3)</f>
        <v>2.992392904</v>
      </c>
      <c r="M49" s="5">
        <f>if(VLOOKUP($B$2:$B$457,'各區加權風險人口'!$C$2:$T$13,11,0)=0,0,VLOOKUP($B$2:$B$457,'依個案研判日_台北市'!$C$2:$T$13,11,0)*'各里加權風險人口'!N49/VLOOKUP($B$2:$B$457,'各區加權風險人口'!$C$2:$T$13,11,0)*5.5/'陽性率'!J$3)</f>
        <v>14.78594141</v>
      </c>
      <c r="N49" s="5">
        <f>if(VLOOKUP($B$2:$B$457,'各區加權風險人口'!$C$2:$T$13,12,0)=0,0,VLOOKUP($B$2:$B$457,'依個案研判日_台北市'!$C$2:$T$13,12,0)*'各里加權風險人口'!O49/VLOOKUP($B$2:$B$457,'各區加權風險人口'!$C$2:$T$13,12,0)*5.5/'陽性率'!K$3)</f>
        <v>36.96485352</v>
      </c>
      <c r="O49" s="5">
        <f>if(VLOOKUP($B$2:$B$457,'各區加權風險人口'!$C$2:$T$13,13,0)=0,0,VLOOKUP($B$2:$B$457,'依個案研判日_台北市'!$C$2:$T$13,13,0)*'各里加權風險人口'!P49/VLOOKUP($B$2:$B$457,'各區加權風險人口'!$C$2:$T$13,13,0)*5.5/'陽性率'!L$3)</f>
        <v>21.48384649</v>
      </c>
      <c r="P49" s="5">
        <f>if(VLOOKUP($B$2:$B$457,'各區加權風險人口'!$C$2:$T$13,14,0)=0,0,VLOOKUP($B$2:$B$457,'依個案研判日_台北市'!$C$2:$T$13,14,0)*'各里加權風險人口'!Q49/VLOOKUP($B$2:$B$457,'各區加權風險人口'!$C$2:$T$13,14,0)*5.5/'陽性率'!M$3)</f>
        <v>46.70559195</v>
      </c>
      <c r="Q49" s="5">
        <f>if(VLOOKUP($B$2:$B$457,'各區加權風險人口'!$C$2:$T$13,15,0)=0,0,VLOOKUP($B$2:$B$457,'依個案研判日_台北市'!$C$2:$T$13,15,0)*'各里加權風險人口'!R49/VLOOKUP($B$2:$B$457,'各區加權風險人口'!$C$2:$T$13,15,0)*5.5/'陽性率'!N$3)</f>
        <v>19.26137961</v>
      </c>
      <c r="R49" s="5">
        <f>if(VLOOKUP($B$2:$B$457,'各區加權風險人口'!$C$2:$T$13,16,0)=0,0,VLOOKUP($B$2:$B$457,'依個案研判日_台北市'!$C$2:$T$13,16,0)*'各里加權風險人口'!S49/VLOOKUP($B$2:$B$457,'各區加權風險人口'!$C$2:$T$13,16,0)*5.5/'陽性率'!O$3)</f>
        <v>20.53602973</v>
      </c>
      <c r="S49" s="5">
        <f>if(VLOOKUP($B$2:$B$457,'各區加權風險人口'!$C$2:$T$13,17,0)=0,0,VLOOKUP($B$2:$B$457,'依個案研判日_台北市'!$C$2:$T$13,17,0)*'各里加權風險人口'!T49/VLOOKUP($B$2:$B$457,'各區加權風險人口'!$C$2:$T$13,17,0)*5.5/'陽性率'!P$3)</f>
        <v>23.80312537</v>
      </c>
      <c r="T49" s="5">
        <f>if(VLOOKUP($B$2:$B$457,'各區加權風險人口'!$C$2:$T$13,18,0)=0,0,VLOOKUP($B$2:$B$457,'依個案研判日_台北市'!$C$2:$T$13,18,0)*'各里加權風險人口'!U49/VLOOKUP($B$2:$B$457,'各區加權風險人口'!$C$2:$T$13,18,0)*5.5/'陽性率'!Q$3)</f>
        <v>21.48384649</v>
      </c>
    </row>
    <row r="50">
      <c r="A50" s="3">
        <v>6.3000020016E10</v>
      </c>
      <c r="B50" s="4" t="s">
        <v>37</v>
      </c>
      <c r="C50" s="4" t="s">
        <v>53</v>
      </c>
      <c r="D50" s="5">
        <f>if(VLOOKUP($B$2:$B$457,'各區加權風險人口'!$C$2:$T$13,2,0)=0,0,VLOOKUP($B$2:$B$457,'依個案研判日_台北市'!$C$2:$T$13,2,0)*'各里加權風險人口'!E50/VLOOKUP($B$2:$B$457,'各區加權風險人口'!$C$2:$T$13,2,0)*5.5/'陽性率'!A$3)</f>
        <v>0</v>
      </c>
      <c r="E50" s="5">
        <f>if(VLOOKUP($B$2:$B$457,'各區加權風險人口'!$C$2:$T$13,3,0)=0,0,VLOOKUP($B$2:$B$457,'依個案研判日_台北市'!$C$2:$T$13,3,0)*'各里加權風險人口'!F50/VLOOKUP($B$2:$B$457,'各區加權風險人口'!$C$2:$T$13,3,0)*5.5/'陽性率'!B$3)</f>
        <v>3.959700209</v>
      </c>
      <c r="F50" s="5">
        <f>if(VLOOKUP($B$2:$B$457,'各區加權風險人口'!$C$2:$T$13,4,0)=0,0,VLOOKUP($B$2:$B$457,'依個案研判日_台北市'!$C$2:$T$13,4,0)*'各里加權風險人口'!G50/VLOOKUP($B$2:$B$457,'各區加權風險人口'!$C$2:$T$13,4,0)*5.5/'陽性率'!C$3)</f>
        <v>5.987175574</v>
      </c>
      <c r="G50" s="5">
        <f>if(VLOOKUP($B$2:$B$457,'各區加權風險人口'!$C$2:$T$13,5,0)=0,0,VLOOKUP($B$2:$B$457,'依個案研判日_台北市'!$C$2:$T$13,5,0)*'各里加權風險人口'!H50/VLOOKUP($B$2:$B$457,'各區加權風險人口'!$C$2:$T$13,5,0)*5.5/'陽性率'!D$3)</f>
        <v>2.903780153</v>
      </c>
      <c r="H50" s="5">
        <f>if(VLOOKUP($B$2:$B$457,'各區加權風險人口'!$C$2:$T$13,6,0)=0,0,VLOOKUP($B$2:$B$457,'依個案研判日_台北市'!$C$2:$T$13,6,0)*'各里加權風險人口'!I50/VLOOKUP($B$2:$B$457,'各區加權風險人口'!$C$2:$T$13,6,0)*5.5/'陽性率'!E$3)</f>
        <v>16.54051986</v>
      </c>
      <c r="I50" s="5">
        <f>if(VLOOKUP($B$2:$B$457,'各區加權風險人口'!$C$2:$T$13,7,0)=0,0,VLOOKUP($B$2:$B$457,'依個案研判日_台北市'!$C$2:$T$13,7,0)*'各里加權風險人口'!J50/VLOOKUP($B$2:$B$457,'各區加權風險人口'!$C$2:$T$13,7,0)*5.5/'陽性率'!F$3)</f>
        <v>2.846843287</v>
      </c>
      <c r="J50" s="5">
        <f>if(VLOOKUP($B$2:$B$457,'各區加權風險人口'!$C$2:$T$13,8,0)=0,0,VLOOKUP($B$2:$B$457,'依個案研判日_台北市'!$C$2:$T$13,8,0)*'各里加權風險人口'!K50/VLOOKUP($B$2:$B$457,'各區加權風險人口'!$C$2:$T$13,8,0)*5.5/'陽性率'!G$3)</f>
        <v>22.09397943</v>
      </c>
      <c r="K50" s="5">
        <f>if(VLOOKUP($B$2:$B$457,'各區加權風險人口'!$C$2:$T$13,9,0)=0,0,VLOOKUP($B$2:$B$457,'依個案研判日_台北市'!$C$2:$T$13,9,0)*'各里加權風險人口'!L50/VLOOKUP($B$2:$B$457,'各區加權風險人口'!$C$2:$T$13,9,0)*5.5/'陽性率'!H$3)</f>
        <v>15.83880084</v>
      </c>
      <c r="L50" s="5">
        <f>if(VLOOKUP($B$2:$B$457,'各區加權風險人口'!$C$2:$T$13,10,0)=0,0,VLOOKUP($B$2:$B$457,'依個案研判日_台北市'!$C$2:$T$13,10,0)*'各里加權風險人口'!M50/VLOOKUP($B$2:$B$457,'各區加權風險人口'!$C$2:$T$13,10,0)*5.5/'陽性率'!I$3)</f>
        <v>4.148257362</v>
      </c>
      <c r="M50" s="5">
        <f>if(VLOOKUP($B$2:$B$457,'各區加權風險人口'!$C$2:$T$13,11,0)=0,0,VLOOKUP($B$2:$B$457,'依個案研判日_台北市'!$C$2:$T$13,11,0)*'各里加權風險人口'!N50/VLOOKUP($B$2:$B$457,'各區加權風險人口'!$C$2:$T$13,11,0)*5.5/'陽性率'!J$3)</f>
        <v>20.49727167</v>
      </c>
      <c r="N50" s="5">
        <f>if(VLOOKUP($B$2:$B$457,'各區加權風險人口'!$C$2:$T$13,12,0)=0,0,VLOOKUP($B$2:$B$457,'依個案研判日_台北市'!$C$2:$T$13,12,0)*'各里加權風險人口'!O50/VLOOKUP($B$2:$B$457,'各區加權風險人口'!$C$2:$T$13,12,0)*5.5/'陽性率'!K$3)</f>
        <v>51.24317917</v>
      </c>
      <c r="O50" s="5">
        <f>if(VLOOKUP($B$2:$B$457,'各區加權風險人口'!$C$2:$T$13,13,0)=0,0,VLOOKUP($B$2:$B$457,'依個案研判日_台北市'!$C$2:$T$13,13,0)*'各里加權風險人口'!P50/VLOOKUP($B$2:$B$457,'各區加權風險人口'!$C$2:$T$13,13,0)*5.5/'陽性率'!L$3)</f>
        <v>29.78236055</v>
      </c>
      <c r="P50" s="5">
        <f>if(VLOOKUP($B$2:$B$457,'各區加權風險人口'!$C$2:$T$13,14,0)=0,0,VLOOKUP($B$2:$B$457,'依個案研判日_台北市'!$C$2:$T$13,14,0)*'各里加權風險人口'!Q50/VLOOKUP($B$2:$B$457,'各區加權風險人口'!$C$2:$T$13,14,0)*5.5/'陽性率'!M$3)</f>
        <v>64.74644936</v>
      </c>
      <c r="Q50" s="5">
        <f>if(VLOOKUP($B$2:$B$457,'各區加權風險人口'!$C$2:$T$13,15,0)=0,0,VLOOKUP($B$2:$B$457,'依個案研判日_台北市'!$C$2:$T$13,15,0)*'各里加權風險人口'!R50/VLOOKUP($B$2:$B$457,'各區加權風險人口'!$C$2:$T$13,15,0)*5.5/'陽性率'!N$3)</f>
        <v>26.7014267</v>
      </c>
      <c r="R50" s="5">
        <f>if(VLOOKUP($B$2:$B$457,'各區加權風險人口'!$C$2:$T$13,16,0)=0,0,VLOOKUP($B$2:$B$457,'依個案研判日_台北市'!$C$2:$T$13,16,0)*'各里加權風險人口'!S50/VLOOKUP($B$2:$B$457,'各區加權風險人口'!$C$2:$T$13,16,0)*5.5/'陽性率'!O$3)</f>
        <v>28.46843287</v>
      </c>
      <c r="S50" s="5">
        <f>if(VLOOKUP($B$2:$B$457,'各區加權風險人口'!$C$2:$T$13,17,0)=0,0,VLOOKUP($B$2:$B$457,'依個案研判日_台北市'!$C$2:$T$13,17,0)*'各里加權風險人口'!T50/VLOOKUP($B$2:$B$457,'各區加權風險人口'!$C$2:$T$13,17,0)*5.5/'陽性率'!P$3)</f>
        <v>32.99750174</v>
      </c>
      <c r="T50" s="5">
        <f>if(VLOOKUP($B$2:$B$457,'各區加權風險人口'!$C$2:$T$13,18,0)=0,0,VLOOKUP($B$2:$B$457,'依個案研判日_台北市'!$C$2:$T$13,18,0)*'各里加權風險人口'!U50/VLOOKUP($B$2:$B$457,'各區加權風險人口'!$C$2:$T$13,18,0)*5.5/'陽性率'!Q$3)</f>
        <v>29.78236055</v>
      </c>
    </row>
    <row r="51">
      <c r="A51" s="3">
        <v>6.3000020017E10</v>
      </c>
      <c r="B51" s="4" t="s">
        <v>37</v>
      </c>
      <c r="C51" s="4" t="s">
        <v>54</v>
      </c>
      <c r="D51" s="5">
        <f>if(VLOOKUP($B$2:$B$457,'各區加權風險人口'!$C$2:$T$13,2,0)=0,0,VLOOKUP($B$2:$B$457,'依個案研判日_台北市'!$C$2:$T$13,2,0)*'各里加權風險人口'!E51/VLOOKUP($B$2:$B$457,'各區加權風險人口'!$C$2:$T$13,2,0)*5.5/'陽性率'!A$3)</f>
        <v>0</v>
      </c>
      <c r="E51" s="5">
        <f>if(VLOOKUP($B$2:$B$457,'各區加權風險人口'!$C$2:$T$13,3,0)=0,0,VLOOKUP($B$2:$B$457,'依個案研判日_台北市'!$C$2:$T$13,3,0)*'各里加權風險人口'!F51/VLOOKUP($B$2:$B$457,'各區加權風險人口'!$C$2:$T$13,3,0)*5.5/'陽性率'!B$3)</f>
        <v>3.625939659</v>
      </c>
      <c r="F51" s="5">
        <f>if(VLOOKUP($B$2:$B$457,'各區加權風險人口'!$C$2:$T$13,4,0)=0,0,VLOOKUP($B$2:$B$457,'依個案研判日_台北市'!$C$2:$T$13,4,0)*'各里加權風險人口'!G51/VLOOKUP($B$2:$B$457,'各區加權風險人口'!$C$2:$T$13,4,0)*5.5/'陽性率'!C$3)</f>
        <v>5.482520446</v>
      </c>
      <c r="G51" s="5">
        <f>if(VLOOKUP($B$2:$B$457,'各區加權風險人口'!$C$2:$T$13,5,0)=0,0,VLOOKUP($B$2:$B$457,'依個案研判日_台北市'!$C$2:$T$13,5,0)*'各里加權風險人口'!H51/VLOOKUP($B$2:$B$457,'各區加權風險人口'!$C$2:$T$13,5,0)*5.5/'陽性率'!D$3)</f>
        <v>2.659022417</v>
      </c>
      <c r="H51" s="5">
        <f>if(VLOOKUP($B$2:$B$457,'各區加權風險人口'!$C$2:$T$13,6,0)=0,0,VLOOKUP($B$2:$B$457,'依個案研判日_台北市'!$C$2:$T$13,6,0)*'各里加權風險人口'!I51/VLOOKUP($B$2:$B$457,'各區加權風險人口'!$C$2:$T$13,6,0)*5.5/'陽性率'!E$3)</f>
        <v>15.14633022</v>
      </c>
      <c r="I51" s="5">
        <f>if(VLOOKUP($B$2:$B$457,'各區加權風險人口'!$C$2:$T$13,7,0)=0,0,VLOOKUP($B$2:$B$457,'依個案研判日_台北市'!$C$2:$T$13,7,0)*'各里加權風險人口'!J51/VLOOKUP($B$2:$B$457,'各區加權風險人口'!$C$2:$T$13,7,0)*5.5/'陽性率'!F$3)</f>
        <v>2.606884722</v>
      </c>
      <c r="J51" s="5">
        <f>if(VLOOKUP($B$2:$B$457,'各區加權風險人口'!$C$2:$T$13,8,0)=0,0,VLOOKUP($B$2:$B$457,'依個案研判日_台北市'!$C$2:$T$13,8,0)*'各里加權風險人口'!K51/VLOOKUP($B$2:$B$457,'各區加權風險人口'!$C$2:$T$13,8,0)*5.5/'陽性率'!G$3)</f>
        <v>20.2316923</v>
      </c>
      <c r="K51" s="5">
        <f>if(VLOOKUP($B$2:$B$457,'各區加權風險人口'!$C$2:$T$13,9,0)=0,0,VLOOKUP($B$2:$B$457,'依個案研判日_台北市'!$C$2:$T$13,9,0)*'各里加權風險人口'!L51/VLOOKUP($B$2:$B$457,'各區加權風險人口'!$C$2:$T$13,9,0)*5.5/'陽性率'!H$3)</f>
        <v>14.50375864</v>
      </c>
      <c r="L51" s="5">
        <f>if(VLOOKUP($B$2:$B$457,'各區加權風險人口'!$C$2:$T$13,10,0)=0,0,VLOOKUP($B$2:$B$457,'依個案研判日_台北市'!$C$2:$T$13,10,0)*'各里加權風險人口'!M51/VLOOKUP($B$2:$B$457,'各區加權風險人口'!$C$2:$T$13,10,0)*5.5/'陽性率'!I$3)</f>
        <v>3.798603452</v>
      </c>
      <c r="M51" s="5">
        <f>if(VLOOKUP($B$2:$B$457,'各區加權風險人口'!$C$2:$T$13,11,0)=0,0,VLOOKUP($B$2:$B$457,'依個案研判日_台北市'!$C$2:$T$13,11,0)*'各里加權風險人口'!N51/VLOOKUP($B$2:$B$457,'各區加權風險人口'!$C$2:$T$13,11,0)*5.5/'陽性率'!J$3)</f>
        <v>18.76957</v>
      </c>
      <c r="N51" s="5">
        <f>if(VLOOKUP($B$2:$B$457,'各區加權風險人口'!$C$2:$T$13,12,0)=0,0,VLOOKUP($B$2:$B$457,'依個案研判日_台北市'!$C$2:$T$13,12,0)*'各里加權風險人口'!O51/VLOOKUP($B$2:$B$457,'各區加權風險人口'!$C$2:$T$13,12,0)*5.5/'陽性率'!K$3)</f>
        <v>46.923925</v>
      </c>
      <c r="O51" s="5">
        <f>if(VLOOKUP($B$2:$B$457,'各區加權風險人口'!$C$2:$T$13,13,0)=0,0,VLOOKUP($B$2:$B$457,'依個案研判日_台北市'!$C$2:$T$13,13,0)*'各里加權風險人口'!P51/VLOOKUP($B$2:$B$457,'各區加權風險人口'!$C$2:$T$13,13,0)*5.5/'陽性率'!L$3)</f>
        <v>27.27202479</v>
      </c>
      <c r="P51" s="5">
        <f>if(VLOOKUP($B$2:$B$457,'各區加權風險人口'!$C$2:$T$13,14,0)=0,0,VLOOKUP($B$2:$B$457,'依個案研判日_台北市'!$C$2:$T$13,14,0)*'各里加權風險人口'!Q51/VLOOKUP($B$2:$B$457,'各區加權風險人口'!$C$2:$T$13,14,0)*5.5/'陽性率'!M$3)</f>
        <v>59.28901334</v>
      </c>
      <c r="Q51" s="5">
        <f>if(VLOOKUP($B$2:$B$457,'各區加權風險人口'!$C$2:$T$13,15,0)=0,0,VLOOKUP($B$2:$B$457,'依個案研判日_台北市'!$C$2:$T$13,15,0)*'各里加權風險人口'!R51/VLOOKUP($B$2:$B$457,'各區加權風險人口'!$C$2:$T$13,15,0)*5.5/'陽性率'!N$3)</f>
        <v>24.45078084</v>
      </c>
      <c r="R51" s="5">
        <f>if(VLOOKUP($B$2:$B$457,'各區加權風險人口'!$C$2:$T$13,16,0)=0,0,VLOOKUP($B$2:$B$457,'依個案研判日_台北市'!$C$2:$T$13,16,0)*'各里加權風險人口'!S51/VLOOKUP($B$2:$B$457,'各區加權風險人口'!$C$2:$T$13,16,0)*5.5/'陽性率'!O$3)</f>
        <v>26.06884722</v>
      </c>
      <c r="S51" s="5">
        <f>if(VLOOKUP($B$2:$B$457,'各區加權風險人口'!$C$2:$T$13,17,0)=0,0,VLOOKUP($B$2:$B$457,'依個案研判日_台北市'!$C$2:$T$13,17,0)*'各里加權風險人口'!T51/VLOOKUP($B$2:$B$457,'各區加權風險人口'!$C$2:$T$13,17,0)*5.5/'陽性率'!P$3)</f>
        <v>30.21616382</v>
      </c>
      <c r="T51" s="5">
        <f>if(VLOOKUP($B$2:$B$457,'各區加權風險人口'!$C$2:$T$13,18,0)=0,0,VLOOKUP($B$2:$B$457,'依個案研判日_台北市'!$C$2:$T$13,18,0)*'各里加權風險人口'!U51/VLOOKUP($B$2:$B$457,'各區加權風險人口'!$C$2:$T$13,18,0)*5.5/'陽性率'!Q$3)</f>
        <v>27.27202479</v>
      </c>
    </row>
    <row r="52">
      <c r="A52" s="3">
        <v>6.3000020018E10</v>
      </c>
      <c r="B52" s="4" t="s">
        <v>37</v>
      </c>
      <c r="C52" s="4" t="s">
        <v>55</v>
      </c>
      <c r="D52" s="5">
        <f>if(VLOOKUP($B$2:$B$457,'各區加權風險人口'!$C$2:$T$13,2,0)=0,0,VLOOKUP($B$2:$B$457,'依個案研判日_台北市'!$C$2:$T$13,2,0)*'各里加權風險人口'!E52/VLOOKUP($B$2:$B$457,'各區加權風險人口'!$C$2:$T$13,2,0)*5.5/'陽性率'!A$3)</f>
        <v>0</v>
      </c>
      <c r="E52" s="5">
        <f>if(VLOOKUP($B$2:$B$457,'各區加權風險人口'!$C$2:$T$13,3,0)=0,0,VLOOKUP($B$2:$B$457,'依個案研判日_台北市'!$C$2:$T$13,3,0)*'各里加權風險人口'!F52/VLOOKUP($B$2:$B$457,'各區加權風險人口'!$C$2:$T$13,3,0)*5.5/'陽性率'!B$3)</f>
        <v>3.406120038</v>
      </c>
      <c r="F52" s="5">
        <f>if(VLOOKUP($B$2:$B$457,'各區加權風險人口'!$C$2:$T$13,4,0)=0,0,VLOOKUP($B$2:$B$457,'依個案研判日_台北市'!$C$2:$T$13,4,0)*'各里加權風險人口'!G52/VLOOKUP($B$2:$B$457,'各區加權風險人口'!$C$2:$T$13,4,0)*5.5/'陽性率'!C$3)</f>
        <v>5.150147137</v>
      </c>
      <c r="G52" s="5">
        <f>if(VLOOKUP($B$2:$B$457,'各區加權風險人口'!$C$2:$T$13,5,0)=0,0,VLOOKUP($B$2:$B$457,'依個案研判日_台北市'!$C$2:$T$13,5,0)*'各里加權風險人口'!H52/VLOOKUP($B$2:$B$457,'各區加權風險人口'!$C$2:$T$13,5,0)*5.5/'陽性率'!D$3)</f>
        <v>2.497821362</v>
      </c>
      <c r="H52" s="5">
        <f>if(VLOOKUP($B$2:$B$457,'各區加權風險人口'!$C$2:$T$13,6,0)=0,0,VLOOKUP($B$2:$B$457,'依個案研判日_台北市'!$C$2:$T$13,6,0)*'各里加權風險人口'!I52/VLOOKUP($B$2:$B$457,'各區加權風險人口'!$C$2:$T$13,6,0)*5.5/'陽性率'!E$3)</f>
        <v>14.22809636</v>
      </c>
      <c r="I52" s="5">
        <f>if(VLOOKUP($B$2:$B$457,'各區加權風險人口'!$C$2:$T$13,7,0)=0,0,VLOOKUP($B$2:$B$457,'依個案研判日_台北市'!$C$2:$T$13,7,0)*'各里加權風險人口'!J52/VLOOKUP($B$2:$B$457,'各區加權風險人口'!$C$2:$T$13,7,0)*5.5/'陽性率'!F$3)</f>
        <v>2.448844472</v>
      </c>
      <c r="J52" s="5">
        <f>if(VLOOKUP($B$2:$B$457,'各區加權風險人口'!$C$2:$T$13,8,0)=0,0,VLOOKUP($B$2:$B$457,'依個案研判日_台北市'!$C$2:$T$13,8,0)*'各里加權風險人口'!K52/VLOOKUP($B$2:$B$457,'各區加權風險人口'!$C$2:$T$13,8,0)*5.5/'陽性率'!G$3)</f>
        <v>19.00516253</v>
      </c>
      <c r="K52" s="5">
        <f>if(VLOOKUP($B$2:$B$457,'各區加權風險人口'!$C$2:$T$13,9,0)=0,0,VLOOKUP($B$2:$B$457,'依個案研判日_台北市'!$C$2:$T$13,9,0)*'各里加權風險人口'!L52/VLOOKUP($B$2:$B$457,'各區加權風險人口'!$C$2:$T$13,9,0)*5.5/'陽性率'!H$3)</f>
        <v>13.62448015</v>
      </c>
      <c r="L52" s="5">
        <f>if(VLOOKUP($B$2:$B$457,'各區加權風險人口'!$C$2:$T$13,10,0)=0,0,VLOOKUP($B$2:$B$457,'依個案研判日_台北市'!$C$2:$T$13,10,0)*'各里加權風險人口'!M52/VLOOKUP($B$2:$B$457,'各區加權風險人口'!$C$2:$T$13,10,0)*5.5/'陽性率'!I$3)</f>
        <v>3.568316231</v>
      </c>
      <c r="M52" s="5">
        <f>if(VLOOKUP($B$2:$B$457,'各區加權風險人口'!$C$2:$T$13,11,0)=0,0,VLOOKUP($B$2:$B$457,'依個案研判日_台北市'!$C$2:$T$13,11,0)*'各里加權風險人口'!N52/VLOOKUP($B$2:$B$457,'各區加權風險人口'!$C$2:$T$13,11,0)*5.5/'陽性率'!J$3)</f>
        <v>17.6316802</v>
      </c>
      <c r="N52" s="5">
        <f>if(VLOOKUP($B$2:$B$457,'各區加權風險人口'!$C$2:$T$13,12,0)=0,0,VLOOKUP($B$2:$B$457,'依個案研判日_台北市'!$C$2:$T$13,12,0)*'各里加權風險人口'!O52/VLOOKUP($B$2:$B$457,'各區加權風險人口'!$C$2:$T$13,12,0)*5.5/'陽性率'!K$3)</f>
        <v>44.0792005</v>
      </c>
      <c r="O52" s="5">
        <f>if(VLOOKUP($B$2:$B$457,'各區加權風險人口'!$C$2:$T$13,13,0)=0,0,VLOOKUP($B$2:$B$457,'依個案研判日_台北市'!$C$2:$T$13,13,0)*'各里加權風險人口'!P52/VLOOKUP($B$2:$B$457,'各區加權風險人口'!$C$2:$T$13,13,0)*5.5/'陽性率'!L$3)</f>
        <v>25.61868063</v>
      </c>
      <c r="P52" s="5">
        <f>if(VLOOKUP($B$2:$B$457,'各區加權風險人口'!$C$2:$T$13,14,0)=0,0,VLOOKUP($B$2:$B$457,'依個案研判日_台北市'!$C$2:$T$13,14,0)*'各里加權風險人口'!Q52/VLOOKUP($B$2:$B$457,'各區加權風險人口'!$C$2:$T$13,14,0)*5.5/'陽性率'!M$3)</f>
        <v>55.69466549</v>
      </c>
      <c r="Q52" s="5">
        <f>if(VLOOKUP($B$2:$B$457,'各區加權風險人口'!$C$2:$T$13,15,0)=0,0,VLOOKUP($B$2:$B$457,'依個案研判日_台北市'!$C$2:$T$13,15,0)*'各里加權風險人口'!R52/VLOOKUP($B$2:$B$457,'各區加權風險人口'!$C$2:$T$13,15,0)*5.5/'陽性率'!N$3)</f>
        <v>22.96847229</v>
      </c>
      <c r="R52" s="5">
        <f>if(VLOOKUP($B$2:$B$457,'各區加權風險人口'!$C$2:$T$13,16,0)=0,0,VLOOKUP($B$2:$B$457,'依個案研判日_台北市'!$C$2:$T$13,16,0)*'各里加權風險人口'!S52/VLOOKUP($B$2:$B$457,'各區加權風險人口'!$C$2:$T$13,16,0)*5.5/'陽性率'!O$3)</f>
        <v>24.48844472</v>
      </c>
      <c r="S52" s="5">
        <f>if(VLOOKUP($B$2:$B$457,'各區加權風險人口'!$C$2:$T$13,17,0)=0,0,VLOOKUP($B$2:$B$457,'依個案研判日_台北市'!$C$2:$T$13,17,0)*'各里加權風險人口'!T52/VLOOKUP($B$2:$B$457,'各區加權風險人口'!$C$2:$T$13,17,0)*5.5/'陽性率'!P$3)</f>
        <v>28.38433365</v>
      </c>
      <c r="T52" s="5">
        <f>if(VLOOKUP($B$2:$B$457,'各區加權風險人口'!$C$2:$T$13,18,0)=0,0,VLOOKUP($B$2:$B$457,'依個案研判日_台北市'!$C$2:$T$13,18,0)*'各里加權風險人口'!U52/VLOOKUP($B$2:$B$457,'各區加權風險人口'!$C$2:$T$13,18,0)*5.5/'陽性率'!Q$3)</f>
        <v>25.61868063</v>
      </c>
    </row>
    <row r="53">
      <c r="A53" s="3">
        <v>6.3000020019E10</v>
      </c>
      <c r="B53" s="4" t="s">
        <v>37</v>
      </c>
      <c r="C53" s="4" t="s">
        <v>56</v>
      </c>
      <c r="D53" s="5">
        <f>if(VLOOKUP($B$2:$B$457,'各區加權風險人口'!$C$2:$T$13,2,0)=0,0,VLOOKUP($B$2:$B$457,'依個案研判日_台北市'!$C$2:$T$13,2,0)*'各里加權風險人口'!E53/VLOOKUP($B$2:$B$457,'各區加權風險人口'!$C$2:$T$13,2,0)*5.5/'陽性率'!A$3)</f>
        <v>0</v>
      </c>
      <c r="E53" s="5">
        <f>if(VLOOKUP($B$2:$B$457,'各區加權風險人口'!$C$2:$T$13,3,0)=0,0,VLOOKUP($B$2:$B$457,'依個案研判日_台北市'!$C$2:$T$13,3,0)*'各里加權風險人口'!F53/VLOOKUP($B$2:$B$457,'各區加權風險人口'!$C$2:$T$13,3,0)*5.5/'陽性率'!B$3)</f>
        <v>3.024766289</v>
      </c>
      <c r="F53" s="5">
        <f>if(VLOOKUP($B$2:$B$457,'各區加權風險人口'!$C$2:$T$13,4,0)=0,0,VLOOKUP($B$2:$B$457,'依個案研判日_台北市'!$C$2:$T$13,4,0)*'各里加權風險人口'!G53/VLOOKUP($B$2:$B$457,'各區加權風險人口'!$C$2:$T$13,4,0)*5.5/'陽性率'!C$3)</f>
        <v>4.573529785</v>
      </c>
      <c r="G53" s="5">
        <f>if(VLOOKUP($B$2:$B$457,'各區加權風險人口'!$C$2:$T$13,5,0)=0,0,VLOOKUP($B$2:$B$457,'依個案研判日_台北市'!$C$2:$T$13,5,0)*'各里加權風險人口'!H53/VLOOKUP($B$2:$B$457,'各區加權風險人口'!$C$2:$T$13,5,0)*5.5/'陽性率'!D$3)</f>
        <v>2.218161946</v>
      </c>
      <c r="H53" s="5">
        <f>if(VLOOKUP($B$2:$B$457,'各區加權風險人口'!$C$2:$T$13,6,0)=0,0,VLOOKUP($B$2:$B$457,'依個案研判日_台北市'!$C$2:$T$13,6,0)*'各里加權風險人口'!I53/VLOOKUP($B$2:$B$457,'各區加權風險人口'!$C$2:$T$13,6,0)*5.5/'陽性率'!E$3)</f>
        <v>12.63509969</v>
      </c>
      <c r="I53" s="5">
        <f>if(VLOOKUP($B$2:$B$457,'各區加權風險人口'!$C$2:$T$13,7,0)=0,0,VLOOKUP($B$2:$B$457,'依個案研判日_台北市'!$C$2:$T$13,7,0)*'各里加權風險人口'!J53/VLOOKUP($B$2:$B$457,'各區加權風險人口'!$C$2:$T$13,7,0)*5.5/'陽性率'!F$3)</f>
        <v>2.174668574</v>
      </c>
      <c r="J53" s="5">
        <f>if(VLOOKUP($B$2:$B$457,'各區加權風險人口'!$C$2:$T$13,8,0)=0,0,VLOOKUP($B$2:$B$457,'依個案研判日_台北市'!$C$2:$T$13,8,0)*'各里加權風險人口'!K53/VLOOKUP($B$2:$B$457,'各區加權風險人口'!$C$2:$T$13,8,0)*5.5/'陽性率'!G$3)</f>
        <v>16.87731915</v>
      </c>
      <c r="K53" s="5">
        <f>if(VLOOKUP($B$2:$B$457,'各區加權風險人口'!$C$2:$T$13,9,0)=0,0,VLOOKUP($B$2:$B$457,'依個案研判日_台北市'!$C$2:$T$13,9,0)*'各里加權風險人口'!L53/VLOOKUP($B$2:$B$457,'各區加權風險人口'!$C$2:$T$13,9,0)*5.5/'陽性率'!H$3)</f>
        <v>12.09906516</v>
      </c>
      <c r="L53" s="5">
        <f>if(VLOOKUP($B$2:$B$457,'各區加權風險人口'!$C$2:$T$13,10,0)=0,0,VLOOKUP($B$2:$B$457,'依個案研判日_台北市'!$C$2:$T$13,10,0)*'各里加權風險人口'!M53/VLOOKUP($B$2:$B$457,'各區加權風險人口'!$C$2:$T$13,10,0)*5.5/'陽性率'!I$3)</f>
        <v>3.168802779</v>
      </c>
      <c r="M53" s="5">
        <f>if(VLOOKUP($B$2:$B$457,'各區加權風險人口'!$C$2:$T$13,11,0)=0,0,VLOOKUP($B$2:$B$457,'依個案研判日_台北市'!$C$2:$T$13,11,0)*'各里加權風險人口'!N53/VLOOKUP($B$2:$B$457,'各區加權風險人口'!$C$2:$T$13,11,0)*5.5/'陽性率'!J$3)</f>
        <v>15.65761373</v>
      </c>
      <c r="N53" s="5">
        <f>if(VLOOKUP($B$2:$B$457,'各區加權風險人口'!$C$2:$T$13,12,0)=0,0,VLOOKUP($B$2:$B$457,'依個案研判日_台北市'!$C$2:$T$13,12,0)*'各里加權風險人口'!O53/VLOOKUP($B$2:$B$457,'各區加權風險人口'!$C$2:$T$13,12,0)*5.5/'陽性率'!K$3)</f>
        <v>39.14403433</v>
      </c>
      <c r="O53" s="5">
        <f>if(VLOOKUP($B$2:$B$457,'各區加權風險人口'!$C$2:$T$13,13,0)=0,0,VLOOKUP($B$2:$B$457,'依個案研判日_台北市'!$C$2:$T$13,13,0)*'各里加權風險人口'!P53/VLOOKUP($B$2:$B$457,'各區加權風險人口'!$C$2:$T$13,13,0)*5.5/'陽性率'!L$3)</f>
        <v>22.75037893</v>
      </c>
      <c r="P53" s="5">
        <f>if(VLOOKUP($B$2:$B$457,'各區加權風險人口'!$C$2:$T$13,14,0)=0,0,VLOOKUP($B$2:$B$457,'依個案研判日_台北市'!$C$2:$T$13,14,0)*'各里加權風險人口'!Q53/VLOOKUP($B$2:$B$457,'各區加權風險人口'!$C$2:$T$13,14,0)*5.5/'陽性率'!M$3)</f>
        <v>49.45901635</v>
      </c>
      <c r="Q53" s="5">
        <f>if(VLOOKUP($B$2:$B$457,'各區加權風險人口'!$C$2:$T$13,15,0)=0,0,VLOOKUP($B$2:$B$457,'依個案研判日_台北市'!$C$2:$T$13,15,0)*'各里加權風險人口'!R53/VLOOKUP($B$2:$B$457,'各區加權風險人口'!$C$2:$T$13,15,0)*5.5/'陽性率'!N$3)</f>
        <v>20.39689145</v>
      </c>
      <c r="R53" s="5">
        <f>if(VLOOKUP($B$2:$B$457,'各區加權風險人口'!$C$2:$T$13,16,0)=0,0,VLOOKUP($B$2:$B$457,'依個案研判日_台北市'!$C$2:$T$13,16,0)*'各里加權風險人口'!S53/VLOOKUP($B$2:$B$457,'各區加權風險人口'!$C$2:$T$13,16,0)*5.5/'陽性率'!O$3)</f>
        <v>21.74668574</v>
      </c>
      <c r="S53" s="5">
        <f>if(VLOOKUP($B$2:$B$457,'各區加權風險人口'!$C$2:$T$13,17,0)=0,0,VLOOKUP($B$2:$B$457,'依個案研判日_台北市'!$C$2:$T$13,17,0)*'各里加權風險人口'!T53/VLOOKUP($B$2:$B$457,'各區加權風險人口'!$C$2:$T$13,17,0)*5.5/'陽性率'!P$3)</f>
        <v>25.20638574</v>
      </c>
      <c r="T53" s="5">
        <f>if(VLOOKUP($B$2:$B$457,'各區加權風險人口'!$C$2:$T$13,18,0)=0,0,VLOOKUP($B$2:$B$457,'依個案研判日_台北市'!$C$2:$T$13,18,0)*'各里加權風險人口'!U53/VLOOKUP($B$2:$B$457,'各區加權風險人口'!$C$2:$T$13,18,0)*5.5/'陽性率'!Q$3)</f>
        <v>22.75037893</v>
      </c>
    </row>
    <row r="54">
      <c r="A54" s="3">
        <v>6.300002002E10</v>
      </c>
      <c r="B54" s="4" t="s">
        <v>37</v>
      </c>
      <c r="C54" s="4" t="s">
        <v>57</v>
      </c>
      <c r="D54" s="5">
        <f>if(VLOOKUP($B$2:$B$457,'各區加權風險人口'!$C$2:$T$13,2,0)=0,0,VLOOKUP($B$2:$B$457,'依個案研判日_台北市'!$C$2:$T$13,2,0)*'各里加權風險人口'!E54/VLOOKUP($B$2:$B$457,'各區加權風險人口'!$C$2:$T$13,2,0)*5.5/'陽性率'!A$3)</f>
        <v>0</v>
      </c>
      <c r="E54" s="5">
        <f>if(VLOOKUP($B$2:$B$457,'各區加權風險人口'!$C$2:$T$13,3,0)=0,0,VLOOKUP($B$2:$B$457,'依個案研判日_台北市'!$C$2:$T$13,3,0)*'各里加權風險人口'!F54/VLOOKUP($B$2:$B$457,'各區加權風險人口'!$C$2:$T$13,3,0)*5.5/'陽性率'!B$3)</f>
        <v>6.034276386</v>
      </c>
      <c r="F54" s="5">
        <f>if(VLOOKUP($B$2:$B$457,'各區加權風險人口'!$C$2:$T$13,4,0)=0,0,VLOOKUP($B$2:$B$457,'依個案研判日_台北市'!$C$2:$T$13,4,0)*'各里加權風險人口'!G54/VLOOKUP($B$2:$B$457,'各區加權風險人口'!$C$2:$T$13,4,0)*5.5/'陽性率'!C$3)</f>
        <v>9.123991787</v>
      </c>
      <c r="G54" s="5">
        <f>if(VLOOKUP($B$2:$B$457,'各區加權風險人口'!$C$2:$T$13,5,0)=0,0,VLOOKUP($B$2:$B$457,'依個案研判日_台北市'!$C$2:$T$13,5,0)*'各里加權風險人口'!H54/VLOOKUP($B$2:$B$457,'各區加權風險人口'!$C$2:$T$13,5,0)*5.5/'陽性率'!D$3)</f>
        <v>4.425136016</v>
      </c>
      <c r="H54" s="5">
        <f>if(VLOOKUP($B$2:$B$457,'各區加權風險人口'!$C$2:$T$13,6,0)=0,0,VLOOKUP($B$2:$B$457,'依個案研判日_台北市'!$C$2:$T$13,6,0)*'各里加權風險人口'!I54/VLOOKUP($B$2:$B$457,'各區加權風險人口'!$C$2:$T$13,6,0)*5.5/'陽性率'!E$3)</f>
        <v>25.20647098</v>
      </c>
      <c r="I54" s="5">
        <f>if(VLOOKUP($B$2:$B$457,'各區加權風險人口'!$C$2:$T$13,7,0)=0,0,VLOOKUP($B$2:$B$457,'依個案研判日_台北市'!$C$2:$T$13,7,0)*'各里加權風險人口'!J54/VLOOKUP($B$2:$B$457,'各區加權風險人口'!$C$2:$T$13,7,0)*5.5/'陽性率'!F$3)</f>
        <v>4.338368644</v>
      </c>
      <c r="J54" s="5">
        <f>if(VLOOKUP($B$2:$B$457,'各區加權風險人口'!$C$2:$T$13,8,0)=0,0,VLOOKUP($B$2:$B$457,'依個案研判日_台北市'!$C$2:$T$13,8,0)*'各里加權風險人口'!K54/VLOOKUP($B$2:$B$457,'各區加權風險人口'!$C$2:$T$13,8,0)*5.5/'陽性率'!G$3)</f>
        <v>33.66951317</v>
      </c>
      <c r="K54" s="5">
        <f>if(VLOOKUP($B$2:$B$457,'各區加權風險人口'!$C$2:$T$13,9,0)=0,0,VLOOKUP($B$2:$B$457,'依個案研判日_台北市'!$C$2:$T$13,9,0)*'各里加權風險人口'!L54/VLOOKUP($B$2:$B$457,'各區加權風險人口'!$C$2:$T$13,9,0)*5.5/'陽性率'!H$3)</f>
        <v>24.13710554</v>
      </c>
      <c r="L54" s="5">
        <f>if(VLOOKUP($B$2:$B$457,'各區加權風險人口'!$C$2:$T$13,10,0)=0,0,VLOOKUP($B$2:$B$457,'依個案研判日_台北市'!$C$2:$T$13,10,0)*'各里加權風險人口'!M54/VLOOKUP($B$2:$B$457,'各區加權風險人口'!$C$2:$T$13,10,0)*5.5/'陽性率'!I$3)</f>
        <v>6.321622881</v>
      </c>
      <c r="M54" s="5">
        <f>if(VLOOKUP($B$2:$B$457,'各區加權風險人口'!$C$2:$T$13,11,0)=0,0,VLOOKUP($B$2:$B$457,'依個案研判日_台北市'!$C$2:$T$13,11,0)*'各里加權風險人口'!N54/VLOOKUP($B$2:$B$457,'各區加權風險人口'!$C$2:$T$13,11,0)*5.5/'陽性率'!J$3)</f>
        <v>31.23625423</v>
      </c>
      <c r="N54" s="5">
        <f>if(VLOOKUP($B$2:$B$457,'各區加權風險人口'!$C$2:$T$13,12,0)=0,0,VLOOKUP($B$2:$B$457,'依個案研判日_台北市'!$C$2:$T$13,12,0)*'各里加權風險人口'!O54/VLOOKUP($B$2:$B$457,'各區加權風險人口'!$C$2:$T$13,12,0)*5.5/'陽性率'!K$3)</f>
        <v>78.09063558</v>
      </c>
      <c r="O54" s="5">
        <f>if(VLOOKUP($B$2:$B$457,'各區加權風險人口'!$C$2:$T$13,13,0)=0,0,VLOOKUP($B$2:$B$457,'依個案研判日_台北市'!$C$2:$T$13,13,0)*'各里加權風險人口'!P54/VLOOKUP($B$2:$B$457,'各區加權風險人口'!$C$2:$T$13,13,0)*5.5/'陽性率'!L$3)</f>
        <v>45.38601043</v>
      </c>
      <c r="P54" s="5">
        <f>if(VLOOKUP($B$2:$B$457,'各區加權風險人口'!$C$2:$T$13,14,0)=0,0,VLOOKUP($B$2:$B$457,'依個案研判日_台北市'!$C$2:$T$13,14,0)*'各里加權風險人口'!Q54/VLOOKUP($B$2:$B$457,'各區加權風險人口'!$C$2:$T$13,14,0)*5.5/'陽性率'!M$3)</f>
        <v>98.66857334</v>
      </c>
      <c r="Q54" s="5">
        <f>if(VLOOKUP($B$2:$B$457,'各區加權風險人口'!$C$2:$T$13,15,0)=0,0,VLOOKUP($B$2:$B$457,'依個案研判日_台北市'!$C$2:$T$13,15,0)*'各里加權風險人口'!R54/VLOOKUP($B$2:$B$457,'各區加權風險人口'!$C$2:$T$13,15,0)*5.5/'陽性率'!N$3)</f>
        <v>40.6909059</v>
      </c>
      <c r="R54" s="5">
        <f>if(VLOOKUP($B$2:$B$457,'各區加權風險人口'!$C$2:$T$13,16,0)=0,0,VLOOKUP($B$2:$B$457,'依個案研判日_台北市'!$C$2:$T$13,16,0)*'各里加權風險人口'!S54/VLOOKUP($B$2:$B$457,'各區加權風險人口'!$C$2:$T$13,16,0)*5.5/'陽性率'!O$3)</f>
        <v>43.38368644</v>
      </c>
      <c r="S54" s="5">
        <f>if(VLOOKUP($B$2:$B$457,'各區加權風險人口'!$C$2:$T$13,17,0)=0,0,VLOOKUP($B$2:$B$457,'依個案研判日_台北市'!$C$2:$T$13,17,0)*'各里加權風險人口'!T54/VLOOKUP($B$2:$B$457,'各區加權風險人口'!$C$2:$T$13,17,0)*5.5/'陽性率'!P$3)</f>
        <v>50.28563655</v>
      </c>
      <c r="T54" s="5">
        <f>if(VLOOKUP($B$2:$B$457,'各區加權風險人口'!$C$2:$T$13,18,0)=0,0,VLOOKUP($B$2:$B$457,'依個案研判日_台北市'!$C$2:$T$13,18,0)*'各里加權風險人口'!U54/VLOOKUP($B$2:$B$457,'各區加權風險人口'!$C$2:$T$13,18,0)*5.5/'陽性率'!Q$3)</f>
        <v>45.38601043</v>
      </c>
    </row>
    <row r="55">
      <c r="A55" s="3">
        <v>6.3000020021E10</v>
      </c>
      <c r="B55" s="4" t="s">
        <v>37</v>
      </c>
      <c r="C55" s="4" t="s">
        <v>58</v>
      </c>
      <c r="D55" s="5">
        <f>if(VLOOKUP($B$2:$B$457,'各區加權風險人口'!$C$2:$T$13,2,0)=0,0,VLOOKUP($B$2:$B$457,'依個案研判日_台北市'!$C$2:$T$13,2,0)*'各里加權風險人口'!E55/VLOOKUP($B$2:$B$457,'各區加權風險人口'!$C$2:$T$13,2,0)*5.5/'陽性率'!A$3)</f>
        <v>0</v>
      </c>
      <c r="E55" s="5">
        <f>if(VLOOKUP($B$2:$B$457,'各區加權風險人口'!$C$2:$T$13,3,0)=0,0,VLOOKUP($B$2:$B$457,'依個案研判日_台北市'!$C$2:$T$13,3,0)*'各里加權風險人口'!F55/VLOOKUP($B$2:$B$457,'各區加權風險人口'!$C$2:$T$13,3,0)*5.5/'陽性率'!B$3)</f>
        <v>1.431668015</v>
      </c>
      <c r="F55" s="5">
        <f>if(VLOOKUP($B$2:$B$457,'各區加權風險人口'!$C$2:$T$13,4,0)=0,0,VLOOKUP($B$2:$B$457,'依個案研判日_台北市'!$C$2:$T$13,4,0)*'各里加權風險人口'!G55/VLOOKUP($B$2:$B$457,'各區加權風險人口'!$C$2:$T$13,4,0)*5.5/'陽性率'!C$3)</f>
        <v>2.164721397</v>
      </c>
      <c r="G55" s="5">
        <f>if(VLOOKUP($B$2:$B$457,'各區加權風險人口'!$C$2:$T$13,5,0)=0,0,VLOOKUP($B$2:$B$457,'依個案研判日_台北市'!$C$2:$T$13,5,0)*'各里加權風險人口'!H55/VLOOKUP($B$2:$B$457,'各區加權風險人口'!$C$2:$T$13,5,0)*5.5/'陽性率'!D$3)</f>
        <v>1.049889878</v>
      </c>
      <c r="H55" s="5">
        <f>if(VLOOKUP($B$2:$B$457,'各區加權風險人口'!$C$2:$T$13,6,0)=0,0,VLOOKUP($B$2:$B$457,'依個案研判日_台北市'!$C$2:$T$13,6,0)*'各里加權風險人口'!I55/VLOOKUP($B$2:$B$457,'各區加權風險人口'!$C$2:$T$13,6,0)*5.5/'陽性率'!E$3)</f>
        <v>5.980385379</v>
      </c>
      <c r="I55" s="5">
        <f>if(VLOOKUP($B$2:$B$457,'各區加權風險人口'!$C$2:$T$13,7,0)=0,0,VLOOKUP($B$2:$B$457,'依個案研判日_台北市'!$C$2:$T$13,7,0)*'各里加權風險人口'!J55/VLOOKUP($B$2:$B$457,'各區加權風險人口'!$C$2:$T$13,7,0)*5.5/'陽性率'!F$3)</f>
        <v>1.029303802</v>
      </c>
      <c r="J55" s="5">
        <f>if(VLOOKUP($B$2:$B$457,'各區加權風險人口'!$C$2:$T$13,8,0)=0,0,VLOOKUP($B$2:$B$457,'依個案研判日_台北市'!$C$2:$T$13,8,0)*'各里加權風險人口'!K55/VLOOKUP($B$2:$B$457,'各區加權風險人口'!$C$2:$T$13,8,0)*5.5/'陽性率'!G$3)</f>
        <v>7.988292547</v>
      </c>
      <c r="K55" s="5">
        <f>if(VLOOKUP($B$2:$B$457,'各區加權風險人口'!$C$2:$T$13,9,0)=0,0,VLOOKUP($B$2:$B$457,'依個案研判日_台北市'!$C$2:$T$13,9,0)*'各里加權風險人口'!L55/VLOOKUP($B$2:$B$457,'各區加權風險人口'!$C$2:$T$13,9,0)*5.5/'陽性率'!H$3)</f>
        <v>5.72667206</v>
      </c>
      <c r="L55" s="5">
        <f>if(VLOOKUP($B$2:$B$457,'各區加權風險人口'!$C$2:$T$13,10,0)=0,0,VLOOKUP($B$2:$B$457,'依個案研判日_台北市'!$C$2:$T$13,10,0)*'各里加權風險人口'!M55/VLOOKUP($B$2:$B$457,'各區加權風險人口'!$C$2:$T$13,10,0)*5.5/'陽性率'!I$3)</f>
        <v>1.499842682</v>
      </c>
      <c r="M55" s="5">
        <f>if(VLOOKUP($B$2:$B$457,'各區加權風險人口'!$C$2:$T$13,11,0)=0,0,VLOOKUP($B$2:$B$457,'依個案研判日_台北市'!$C$2:$T$13,11,0)*'各里加權風險人口'!N55/VLOOKUP($B$2:$B$457,'各區加權風險人口'!$C$2:$T$13,11,0)*5.5/'陽性率'!J$3)</f>
        <v>7.410987371</v>
      </c>
      <c r="N55" s="5">
        <f>if(VLOOKUP($B$2:$B$457,'各區加權風險人口'!$C$2:$T$13,12,0)=0,0,VLOOKUP($B$2:$B$457,'依個案研判日_台北市'!$C$2:$T$13,12,0)*'各里加權風險人口'!O55/VLOOKUP($B$2:$B$457,'各區加權風險人口'!$C$2:$T$13,12,0)*5.5/'陽性率'!K$3)</f>
        <v>18.52746843</v>
      </c>
      <c r="O55" s="5">
        <f>if(VLOOKUP($B$2:$B$457,'各區加權風險人口'!$C$2:$T$13,13,0)=0,0,VLOOKUP($B$2:$B$457,'依個案研判日_台北市'!$C$2:$T$13,13,0)*'各里加權風險人口'!P55/VLOOKUP($B$2:$B$457,'各區加權風險人口'!$C$2:$T$13,13,0)*5.5/'陽性率'!L$3)</f>
        <v>10.76810131</v>
      </c>
      <c r="P55" s="5">
        <f>if(VLOOKUP($B$2:$B$457,'各區加權風險人口'!$C$2:$T$13,14,0)=0,0,VLOOKUP($B$2:$B$457,'依個案研判日_台北市'!$C$2:$T$13,14,0)*'各里加權風險人口'!Q55/VLOOKUP($B$2:$B$457,'各區加權風險人口'!$C$2:$T$13,14,0)*5.5/'陽性率'!M$3)</f>
        <v>23.40970673</v>
      </c>
      <c r="Q55" s="5">
        <f>if(VLOOKUP($B$2:$B$457,'各區加權風險人口'!$C$2:$T$13,15,0)=0,0,VLOOKUP($B$2:$B$457,'依個案研判日_台北市'!$C$2:$T$13,15,0)*'各里加權風險人口'!R55/VLOOKUP($B$2:$B$457,'各區加權風險人口'!$C$2:$T$13,15,0)*5.5/'陽性率'!N$3)</f>
        <v>9.654159794</v>
      </c>
      <c r="R55" s="5">
        <f>if(VLOOKUP($B$2:$B$457,'各區加權風險人口'!$C$2:$T$13,16,0)=0,0,VLOOKUP($B$2:$B$457,'依個案研判日_台北市'!$C$2:$T$13,16,0)*'各里加權風險人口'!S55/VLOOKUP($B$2:$B$457,'各區加權風險人口'!$C$2:$T$13,16,0)*5.5/'陽性率'!O$3)</f>
        <v>10.29303802</v>
      </c>
      <c r="S55" s="5">
        <f>if(VLOOKUP($B$2:$B$457,'各區加權風險人口'!$C$2:$T$13,17,0)=0,0,VLOOKUP($B$2:$B$457,'依個案研判日_台北市'!$C$2:$T$13,17,0)*'各里加權風險人口'!T55/VLOOKUP($B$2:$B$457,'各區加權風險人口'!$C$2:$T$13,17,0)*5.5/'陽性率'!P$3)</f>
        <v>11.93056679</v>
      </c>
      <c r="T55" s="5">
        <f>if(VLOOKUP($B$2:$B$457,'各區加權風險人口'!$C$2:$T$13,18,0)=0,0,VLOOKUP($B$2:$B$457,'依個案研判日_台北市'!$C$2:$T$13,18,0)*'各里加權風險人口'!U55/VLOOKUP($B$2:$B$457,'各區加權風險人口'!$C$2:$T$13,18,0)*5.5/'陽性率'!Q$3)</f>
        <v>10.76810131</v>
      </c>
    </row>
    <row r="56">
      <c r="A56" s="3">
        <v>6.3000020022E10</v>
      </c>
      <c r="B56" s="4" t="s">
        <v>37</v>
      </c>
      <c r="C56" s="4" t="s">
        <v>59</v>
      </c>
      <c r="D56" s="5">
        <f>if(VLOOKUP($B$2:$B$457,'各區加權風險人口'!$C$2:$T$13,2,0)=0,0,VLOOKUP($B$2:$B$457,'依個案研判日_台北市'!$C$2:$T$13,2,0)*'各里加權風險人口'!E56/VLOOKUP($B$2:$B$457,'各區加權風險人口'!$C$2:$T$13,2,0)*5.5/'陽性率'!A$3)</f>
        <v>0</v>
      </c>
      <c r="E56" s="5">
        <f>if(VLOOKUP($B$2:$B$457,'各區加權風險人口'!$C$2:$T$13,3,0)=0,0,VLOOKUP($B$2:$B$457,'依個案研判日_台北市'!$C$2:$T$13,3,0)*'各里加權風險人口'!F56/VLOOKUP($B$2:$B$457,'各區加權風險人口'!$C$2:$T$13,3,0)*5.5/'陽性率'!B$3)</f>
        <v>4.749137675</v>
      </c>
      <c r="F56" s="5">
        <f>if(VLOOKUP($B$2:$B$457,'各區加權風險人口'!$C$2:$T$13,4,0)=0,0,VLOOKUP($B$2:$B$457,'依個案研判日_台北市'!$C$2:$T$13,4,0)*'各里加權風險人口'!G56/VLOOKUP($B$2:$B$457,'各區加權風險人口'!$C$2:$T$13,4,0)*5.5/'陽性率'!C$3)</f>
        <v>7.180826724</v>
      </c>
      <c r="G56" s="5">
        <f>if(VLOOKUP($B$2:$B$457,'各區加權風險人口'!$C$2:$T$13,5,0)=0,0,VLOOKUP($B$2:$B$457,'依個案研判日_台北市'!$C$2:$T$13,5,0)*'各里加權風險人口'!H56/VLOOKUP($B$2:$B$457,'各區加權風險人口'!$C$2:$T$13,5,0)*5.5/'陽性率'!D$3)</f>
        <v>3.482700961</v>
      </c>
      <c r="H56" s="5">
        <f>if(VLOOKUP($B$2:$B$457,'各區加權風險人口'!$C$2:$T$13,6,0)=0,0,VLOOKUP($B$2:$B$457,'依個案研判日_台北市'!$C$2:$T$13,6,0)*'各里加權風險人口'!I56/VLOOKUP($B$2:$B$457,'各區加權風險人口'!$C$2:$T$13,6,0)*5.5/'陽性率'!E$3)</f>
        <v>19.83817003</v>
      </c>
      <c r="I56" s="5">
        <f>if(VLOOKUP($B$2:$B$457,'各區加權風險人口'!$C$2:$T$13,7,0)=0,0,VLOOKUP($B$2:$B$457,'依個案研判日_台北市'!$C$2:$T$13,7,0)*'各里加權風險人口'!J56/VLOOKUP($B$2:$B$457,'各區加權風險人口'!$C$2:$T$13,7,0)*5.5/'陽性率'!F$3)</f>
        <v>3.414412707</v>
      </c>
      <c r="J56" s="5">
        <f>if(VLOOKUP($B$2:$B$457,'各區加權風險人口'!$C$2:$T$13,8,0)=0,0,VLOOKUP($B$2:$B$457,'依個案研判日_台北市'!$C$2:$T$13,8,0)*'各里加權風險人口'!K56/VLOOKUP($B$2:$B$457,'各區加權風險人口'!$C$2:$T$13,8,0)*5.5/'陽性率'!G$3)</f>
        <v>26.49881166</v>
      </c>
      <c r="K56" s="5">
        <f>if(VLOOKUP($B$2:$B$457,'各區加權風險人口'!$C$2:$T$13,9,0)=0,0,VLOOKUP($B$2:$B$457,'依個案研判日_台北市'!$C$2:$T$13,9,0)*'各里加權風險人口'!L56/VLOOKUP($B$2:$B$457,'各區加權風險人口'!$C$2:$T$13,9,0)*5.5/'陽性率'!H$3)</f>
        <v>18.9965507</v>
      </c>
      <c r="L56" s="5">
        <f>if(VLOOKUP($B$2:$B$457,'各區加權風險人口'!$C$2:$T$13,10,0)=0,0,VLOOKUP($B$2:$B$457,'依個案研判日_台北市'!$C$2:$T$13,10,0)*'各里加權風險人口'!M56/VLOOKUP($B$2:$B$457,'各區加權風險人口'!$C$2:$T$13,10,0)*5.5/'陽性率'!I$3)</f>
        <v>4.975287088</v>
      </c>
      <c r="M56" s="5">
        <f>if(VLOOKUP($B$2:$B$457,'各區加權風險人口'!$C$2:$T$13,11,0)=0,0,VLOOKUP($B$2:$B$457,'依個案研判日_台北市'!$C$2:$T$13,11,0)*'各里加權風險人口'!N56/VLOOKUP($B$2:$B$457,'各區加權風險人口'!$C$2:$T$13,11,0)*5.5/'陽性率'!J$3)</f>
        <v>24.58377149</v>
      </c>
      <c r="N56" s="5">
        <f>if(VLOOKUP($B$2:$B$457,'各區加權風險人口'!$C$2:$T$13,12,0)=0,0,VLOOKUP($B$2:$B$457,'依個案研判日_台北市'!$C$2:$T$13,12,0)*'各里加權風險人口'!O56/VLOOKUP($B$2:$B$457,'各區加權風險人口'!$C$2:$T$13,12,0)*5.5/'陽性率'!K$3)</f>
        <v>61.45942873</v>
      </c>
      <c r="O56" s="5">
        <f>if(VLOOKUP($B$2:$B$457,'各區加權風險人口'!$C$2:$T$13,13,0)=0,0,VLOOKUP($B$2:$B$457,'依個案研判日_台北市'!$C$2:$T$13,13,0)*'各里加權風險人口'!P56/VLOOKUP($B$2:$B$457,'各區加權風險人口'!$C$2:$T$13,13,0)*5.5/'陽性率'!L$3)</f>
        <v>35.72000986</v>
      </c>
      <c r="P56" s="5">
        <f>if(VLOOKUP($B$2:$B$457,'各區加權風險人口'!$C$2:$T$13,14,0)=0,0,VLOOKUP($B$2:$B$457,'依個案研判日_台北市'!$C$2:$T$13,14,0)*'各里加權風險人口'!Q56/VLOOKUP($B$2:$B$457,'各區加權風險人口'!$C$2:$T$13,14,0)*5.5/'陽性率'!M$3)</f>
        <v>77.65481873</v>
      </c>
      <c r="Q56" s="5">
        <f>if(VLOOKUP($B$2:$B$457,'各區加權風險人口'!$C$2:$T$13,15,0)=0,0,VLOOKUP($B$2:$B$457,'依個案研判日_台北市'!$C$2:$T$13,15,0)*'各里加權風險人口'!R56/VLOOKUP($B$2:$B$457,'各區加權風險人口'!$C$2:$T$13,15,0)*5.5/'陽性率'!N$3)</f>
        <v>32.02483643</v>
      </c>
      <c r="R56" s="5">
        <f>if(VLOOKUP($B$2:$B$457,'各區加權風險人口'!$C$2:$T$13,16,0)=0,0,VLOOKUP($B$2:$B$457,'依個案研判日_台北市'!$C$2:$T$13,16,0)*'各里加權風險人口'!S56/VLOOKUP($B$2:$B$457,'各區加權風險人口'!$C$2:$T$13,16,0)*5.5/'陽性率'!O$3)</f>
        <v>34.14412707</v>
      </c>
      <c r="S56" s="5">
        <f>if(VLOOKUP($B$2:$B$457,'各區加權風險人口'!$C$2:$T$13,17,0)=0,0,VLOOKUP($B$2:$B$457,'依個案研判日_台北市'!$C$2:$T$13,17,0)*'各里加權風險人口'!T56/VLOOKUP($B$2:$B$457,'各區加權風險人口'!$C$2:$T$13,17,0)*5.5/'陽性率'!P$3)</f>
        <v>39.57614729</v>
      </c>
      <c r="T56" s="5">
        <f>if(VLOOKUP($B$2:$B$457,'各區加權風險人口'!$C$2:$T$13,18,0)=0,0,VLOOKUP($B$2:$B$457,'依個案研判日_台北市'!$C$2:$T$13,18,0)*'各里加權風險人口'!U56/VLOOKUP($B$2:$B$457,'各區加權風險人口'!$C$2:$T$13,18,0)*5.5/'陽性率'!Q$3)</f>
        <v>35.72000986</v>
      </c>
    </row>
    <row r="57">
      <c r="A57" s="3">
        <v>6.3000020023E10</v>
      </c>
      <c r="B57" s="4" t="s">
        <v>37</v>
      </c>
      <c r="C57" s="4" t="s">
        <v>60</v>
      </c>
      <c r="D57" s="5">
        <f>if(VLOOKUP($B$2:$B$457,'各區加權風險人口'!$C$2:$T$13,2,0)=0,0,VLOOKUP($B$2:$B$457,'依個案研判日_台北市'!$C$2:$T$13,2,0)*'各里加權風險人口'!E57/VLOOKUP($B$2:$B$457,'各區加權風險人口'!$C$2:$T$13,2,0)*5.5/'陽性率'!A$3)</f>
        <v>0</v>
      </c>
      <c r="E57" s="5">
        <f>if(VLOOKUP($B$2:$B$457,'各區加權風險人口'!$C$2:$T$13,3,0)=0,0,VLOOKUP($B$2:$B$457,'依個案研判日_台北市'!$C$2:$T$13,3,0)*'各里加權風險人口'!F57/VLOOKUP($B$2:$B$457,'各區加權風險人口'!$C$2:$T$13,3,0)*5.5/'陽性率'!B$3)</f>
        <v>3.306926118</v>
      </c>
      <c r="F57" s="5">
        <f>if(VLOOKUP($B$2:$B$457,'各區加權風險人口'!$C$2:$T$13,4,0)=0,0,VLOOKUP($B$2:$B$457,'依個案研判日_台北市'!$C$2:$T$13,4,0)*'各里加權風險人口'!G57/VLOOKUP($B$2:$B$457,'各區加權風險人口'!$C$2:$T$13,4,0)*5.5/'陽性率'!C$3)</f>
        <v>5.000163202</v>
      </c>
      <c r="G57" s="5">
        <f>if(VLOOKUP($B$2:$B$457,'各區加權風險人口'!$C$2:$T$13,5,0)=0,0,VLOOKUP($B$2:$B$457,'依個案研判日_台北市'!$C$2:$T$13,5,0)*'各里加權風險人口'!H57/VLOOKUP($B$2:$B$457,'各區加權風險人口'!$C$2:$T$13,5,0)*5.5/'陽性率'!D$3)</f>
        <v>2.425079153</v>
      </c>
      <c r="H57" s="5">
        <f>if(VLOOKUP($B$2:$B$457,'各區加權風險人口'!$C$2:$T$13,6,0)=0,0,VLOOKUP($B$2:$B$457,'依個案研判日_台北市'!$C$2:$T$13,6,0)*'各里加權風險人口'!I57/VLOOKUP($B$2:$B$457,'各區加權風險人口'!$C$2:$T$13,6,0)*5.5/'陽性率'!E$3)</f>
        <v>13.81374201</v>
      </c>
      <c r="I57" s="5">
        <f>if(VLOOKUP($B$2:$B$457,'各區加權風險人口'!$C$2:$T$13,7,0)=0,0,VLOOKUP($B$2:$B$457,'依個案研判日_台北市'!$C$2:$T$13,7,0)*'各里加權風險人口'!J57/VLOOKUP($B$2:$B$457,'各區加權風險人口'!$C$2:$T$13,7,0)*5.5/'陽性率'!F$3)</f>
        <v>2.377528581</v>
      </c>
      <c r="J57" s="5">
        <f>if(VLOOKUP($B$2:$B$457,'各區加權風險人口'!$C$2:$T$13,8,0)=0,0,VLOOKUP($B$2:$B$457,'依個案研判日_台北市'!$C$2:$T$13,8,0)*'各里加權風險人口'!K57/VLOOKUP($B$2:$B$457,'各區加權風險人口'!$C$2:$T$13,8,0)*5.5/'陽性率'!G$3)</f>
        <v>18.45168921</v>
      </c>
      <c r="K57" s="5">
        <f>if(VLOOKUP($B$2:$B$457,'各區加權風險人口'!$C$2:$T$13,9,0)=0,0,VLOOKUP($B$2:$B$457,'依個案研判日_台北市'!$C$2:$T$13,9,0)*'各里加權風險人口'!L57/VLOOKUP($B$2:$B$457,'各區加權風險人口'!$C$2:$T$13,9,0)*5.5/'陽性率'!H$3)</f>
        <v>13.22770447</v>
      </c>
      <c r="L57" s="5">
        <f>if(VLOOKUP($B$2:$B$457,'各區加權風險人口'!$C$2:$T$13,10,0)=0,0,VLOOKUP($B$2:$B$457,'依個案研判日_台北市'!$C$2:$T$13,10,0)*'各里加權風險人口'!M57/VLOOKUP($B$2:$B$457,'各區加權風險人口'!$C$2:$T$13,10,0)*5.5/'陽性率'!I$3)</f>
        <v>3.46439879</v>
      </c>
      <c r="M57" s="5">
        <f>if(VLOOKUP($B$2:$B$457,'各區加權風險人口'!$C$2:$T$13,11,0)=0,0,VLOOKUP($B$2:$B$457,'依個案研判日_台北市'!$C$2:$T$13,11,0)*'各里加權風險人口'!N57/VLOOKUP($B$2:$B$457,'各區加權風險人口'!$C$2:$T$13,11,0)*5.5/'陽性率'!J$3)</f>
        <v>17.11820579</v>
      </c>
      <c r="N57" s="5">
        <f>if(VLOOKUP($B$2:$B$457,'各區加權風險人口'!$C$2:$T$13,12,0)=0,0,VLOOKUP($B$2:$B$457,'依個案研判日_台北市'!$C$2:$T$13,12,0)*'各里加權風險人口'!O57/VLOOKUP($B$2:$B$457,'各區加權風險人口'!$C$2:$T$13,12,0)*5.5/'陽性率'!K$3)</f>
        <v>42.79551447</v>
      </c>
      <c r="O57" s="5">
        <f>if(VLOOKUP($B$2:$B$457,'各區加權風險人口'!$C$2:$T$13,13,0)=0,0,VLOOKUP($B$2:$B$457,'依個案研判日_台北市'!$C$2:$T$13,13,0)*'各里加權風險人口'!P57/VLOOKUP($B$2:$B$457,'各區加權風險人口'!$C$2:$T$13,13,0)*5.5/'陽性率'!L$3)</f>
        <v>24.8726067</v>
      </c>
      <c r="P57" s="5">
        <f>if(VLOOKUP($B$2:$B$457,'各區加權風險人口'!$C$2:$T$13,14,0)=0,0,VLOOKUP($B$2:$B$457,'依個案研判日_台北市'!$C$2:$T$13,14,0)*'各里加權風險人口'!Q57/VLOOKUP($B$2:$B$457,'各區加權風險人口'!$C$2:$T$13,14,0)*5.5/'陽性率'!M$3)</f>
        <v>54.07271085</v>
      </c>
      <c r="Q57" s="5">
        <f>if(VLOOKUP($B$2:$B$457,'各區加權風險人口'!$C$2:$T$13,15,0)=0,0,VLOOKUP($B$2:$B$457,'依個案研判日_台北市'!$C$2:$T$13,15,0)*'各里加權風險人口'!R57/VLOOKUP($B$2:$B$457,'各區加權風險人口'!$C$2:$T$13,15,0)*5.5/'陽性率'!N$3)</f>
        <v>22.29957842</v>
      </c>
      <c r="R57" s="5">
        <f>if(VLOOKUP($B$2:$B$457,'各區加權風險人口'!$C$2:$T$13,16,0)=0,0,VLOOKUP($B$2:$B$457,'依個案研判日_台北市'!$C$2:$T$13,16,0)*'各里加權風險人口'!S57/VLOOKUP($B$2:$B$457,'各區加權風險人口'!$C$2:$T$13,16,0)*5.5/'陽性率'!O$3)</f>
        <v>23.77528581</v>
      </c>
      <c r="S57" s="5">
        <f>if(VLOOKUP($B$2:$B$457,'各區加權風險人口'!$C$2:$T$13,17,0)=0,0,VLOOKUP($B$2:$B$457,'依個案研判日_台北市'!$C$2:$T$13,17,0)*'各里加權風險人口'!T57/VLOOKUP($B$2:$B$457,'各區加權風險人口'!$C$2:$T$13,17,0)*5.5/'陽性率'!P$3)</f>
        <v>27.55771765</v>
      </c>
      <c r="T57" s="5">
        <f>if(VLOOKUP($B$2:$B$457,'各區加權風險人口'!$C$2:$T$13,18,0)=0,0,VLOOKUP($B$2:$B$457,'依個案研判日_台北市'!$C$2:$T$13,18,0)*'各里加權風險人口'!U57/VLOOKUP($B$2:$B$457,'各區加權風險人口'!$C$2:$T$13,18,0)*5.5/'陽性率'!Q$3)</f>
        <v>24.8726067</v>
      </c>
    </row>
    <row r="58">
      <c r="A58" s="3">
        <v>6.3000020024E10</v>
      </c>
      <c r="B58" s="4" t="s">
        <v>37</v>
      </c>
      <c r="C58" s="4" t="s">
        <v>61</v>
      </c>
      <c r="D58" s="5">
        <f>if(VLOOKUP($B$2:$B$457,'各區加權風險人口'!$C$2:$T$13,2,0)=0,0,VLOOKUP($B$2:$B$457,'依個案研判日_台北市'!$C$2:$T$13,2,0)*'各里加權風險人口'!E58/VLOOKUP($B$2:$B$457,'各區加權風險人口'!$C$2:$T$13,2,0)*5.5/'陽性率'!A$3)</f>
        <v>0</v>
      </c>
      <c r="E58" s="5">
        <f>if(VLOOKUP($B$2:$B$457,'各區加權風險人口'!$C$2:$T$13,3,0)=0,0,VLOOKUP($B$2:$B$457,'依個案研判日_台北市'!$C$2:$T$13,3,0)*'各里加權風險人口'!F58/VLOOKUP($B$2:$B$457,'各區加權風險人口'!$C$2:$T$13,3,0)*5.5/'陽性率'!B$3)</f>
        <v>2.967050044</v>
      </c>
      <c r="F58" s="5">
        <f>if(VLOOKUP($B$2:$B$457,'各區加權風險人口'!$C$2:$T$13,4,0)=0,0,VLOOKUP($B$2:$B$457,'依個案研判日_台北市'!$C$2:$T$13,4,0)*'各里加權風險人口'!G58/VLOOKUP($B$2:$B$457,'各區加權風險人口'!$C$2:$T$13,4,0)*5.5/'陽性率'!C$3)</f>
        <v>4.486261235</v>
      </c>
      <c r="G58" s="5">
        <f>if(VLOOKUP($B$2:$B$457,'各區加權風險人口'!$C$2:$T$13,5,0)=0,0,VLOOKUP($B$2:$B$457,'依個案研判日_台北市'!$C$2:$T$13,5,0)*'各里加權風險人口'!H58/VLOOKUP($B$2:$B$457,'各區加權風險人口'!$C$2:$T$13,5,0)*5.5/'陽性率'!D$3)</f>
        <v>2.175836699</v>
      </c>
      <c r="H58" s="5">
        <f>if(VLOOKUP($B$2:$B$457,'各區加權風險人口'!$C$2:$T$13,6,0)=0,0,VLOOKUP($B$2:$B$457,'依個案研判日_台北市'!$C$2:$T$13,6,0)*'各里加權風險人口'!I58/VLOOKUP($B$2:$B$457,'各區加權風險人口'!$C$2:$T$13,6,0)*5.5/'陽性率'!E$3)</f>
        <v>12.39400651</v>
      </c>
      <c r="I58" s="5">
        <f>if(VLOOKUP($B$2:$B$457,'各區加權風險人口'!$C$2:$T$13,7,0)=0,0,VLOOKUP($B$2:$B$457,'依個案研判日_台北市'!$C$2:$T$13,7,0)*'各里加權風險人口'!J58/VLOOKUP($B$2:$B$457,'各區加權風險人口'!$C$2:$T$13,7,0)*5.5/'陽性率'!F$3)</f>
        <v>2.133173234</v>
      </c>
      <c r="J58" s="5">
        <f>if(VLOOKUP($B$2:$B$457,'各區加權風險人口'!$C$2:$T$13,8,0)=0,0,VLOOKUP($B$2:$B$457,'依個案研判日_台北市'!$C$2:$T$13,8,0)*'各里加權風險人口'!K58/VLOOKUP($B$2:$B$457,'各區加權風險人口'!$C$2:$T$13,8,0)*5.5/'陽性率'!G$3)</f>
        <v>16.55527923</v>
      </c>
      <c r="K58" s="5">
        <f>if(VLOOKUP($B$2:$B$457,'各區加權風險人口'!$C$2:$T$13,9,0)=0,0,VLOOKUP($B$2:$B$457,'依個案研判日_台北市'!$C$2:$T$13,9,0)*'各里加權風險人口'!L58/VLOOKUP($B$2:$B$457,'各區加權風險人口'!$C$2:$T$13,9,0)*5.5/'陽性率'!H$3)</f>
        <v>11.86820018</v>
      </c>
      <c r="L58" s="5">
        <f>if(VLOOKUP($B$2:$B$457,'各區加權風險人口'!$C$2:$T$13,10,0)=0,0,VLOOKUP($B$2:$B$457,'依個案研判日_台北市'!$C$2:$T$13,10,0)*'各里加權風險人口'!M58/VLOOKUP($B$2:$B$457,'各區加權風險人口'!$C$2:$T$13,10,0)*5.5/'陽性率'!I$3)</f>
        <v>3.108338141</v>
      </c>
      <c r="M58" s="5">
        <f>if(VLOOKUP($B$2:$B$457,'各區加權風險人口'!$C$2:$T$13,11,0)=0,0,VLOOKUP($B$2:$B$457,'依個案研判日_台北市'!$C$2:$T$13,11,0)*'各里加權風險人口'!N58/VLOOKUP($B$2:$B$457,'各區加權風險人口'!$C$2:$T$13,11,0)*5.5/'陽性率'!J$3)</f>
        <v>15.35884729</v>
      </c>
      <c r="N58" s="5">
        <f>if(VLOOKUP($B$2:$B$457,'各區加權風險人口'!$C$2:$T$13,12,0)=0,0,VLOOKUP($B$2:$B$457,'依個案研判日_台北市'!$C$2:$T$13,12,0)*'各里加權風險人口'!O58/VLOOKUP($B$2:$B$457,'各區加權風險人口'!$C$2:$T$13,12,0)*5.5/'陽性率'!K$3)</f>
        <v>38.39711822</v>
      </c>
      <c r="O58" s="5">
        <f>if(VLOOKUP($B$2:$B$457,'各區加權風險人口'!$C$2:$T$13,13,0)=0,0,VLOOKUP($B$2:$B$457,'依個案研判日_台北市'!$C$2:$T$13,13,0)*'各里加權風險人口'!P58/VLOOKUP($B$2:$B$457,'各區加權風險人口'!$C$2:$T$13,13,0)*5.5/'陽性率'!L$3)</f>
        <v>22.31627384</v>
      </c>
      <c r="P58" s="5">
        <f>if(VLOOKUP($B$2:$B$457,'各區加權風險人口'!$C$2:$T$13,14,0)=0,0,VLOOKUP($B$2:$B$457,'依個案研判日_台北市'!$C$2:$T$13,14,0)*'各里加權風險人口'!Q58/VLOOKUP($B$2:$B$457,'各區加權風險人口'!$C$2:$T$13,14,0)*5.5/'陽性率'!M$3)</f>
        <v>48.51527775</v>
      </c>
      <c r="Q58" s="5">
        <f>if(VLOOKUP($B$2:$B$457,'各區加權風險人口'!$C$2:$T$13,15,0)=0,0,VLOOKUP($B$2:$B$457,'依個案研判日_台北市'!$C$2:$T$13,15,0)*'各里加權風險人口'!R58/VLOOKUP($B$2:$B$457,'各區加權風險人口'!$C$2:$T$13,15,0)*5.5/'陽性率'!N$3)</f>
        <v>20.00769378</v>
      </c>
      <c r="R58" s="5">
        <f>if(VLOOKUP($B$2:$B$457,'各區加權風險人口'!$C$2:$T$13,16,0)=0,0,VLOOKUP($B$2:$B$457,'依個案研判日_台北市'!$C$2:$T$13,16,0)*'各里加權風險人口'!S58/VLOOKUP($B$2:$B$457,'各區加權風險人口'!$C$2:$T$13,16,0)*5.5/'陽性率'!O$3)</f>
        <v>21.33173234</v>
      </c>
      <c r="S58" s="5">
        <f>if(VLOOKUP($B$2:$B$457,'各區加權風險人口'!$C$2:$T$13,17,0)=0,0,VLOOKUP($B$2:$B$457,'依個案研判日_台北市'!$C$2:$T$13,17,0)*'各里加權風險人口'!T58/VLOOKUP($B$2:$B$457,'各區加權風險人口'!$C$2:$T$13,17,0)*5.5/'陽性率'!P$3)</f>
        <v>24.72541703</v>
      </c>
      <c r="T58" s="5">
        <f>if(VLOOKUP($B$2:$B$457,'各區加權風險人口'!$C$2:$T$13,18,0)=0,0,VLOOKUP($B$2:$B$457,'依個案研判日_台北市'!$C$2:$T$13,18,0)*'各里加權風險人口'!U58/VLOOKUP($B$2:$B$457,'各區加權風險人口'!$C$2:$T$13,18,0)*5.5/'陽性率'!Q$3)</f>
        <v>22.31627384</v>
      </c>
    </row>
    <row r="59">
      <c r="A59" s="3">
        <v>6.3000020025E10</v>
      </c>
      <c r="B59" s="4" t="s">
        <v>37</v>
      </c>
      <c r="C59" s="4" t="s">
        <v>62</v>
      </c>
      <c r="D59" s="5">
        <f>if(VLOOKUP($B$2:$B$457,'各區加權風險人口'!$C$2:$T$13,2,0)=0,0,VLOOKUP($B$2:$B$457,'依個案研判日_台北市'!$C$2:$T$13,2,0)*'各里加權風險人口'!E59/VLOOKUP($B$2:$B$457,'各區加權風險人口'!$C$2:$T$13,2,0)*5.5/'陽性率'!A$3)</f>
        <v>0</v>
      </c>
      <c r="E59" s="5">
        <f>if(VLOOKUP($B$2:$B$457,'各區加權風險人口'!$C$2:$T$13,3,0)=0,0,VLOOKUP($B$2:$B$457,'依個案研判日_台北市'!$C$2:$T$13,3,0)*'各里加權風險人口'!F59/VLOOKUP($B$2:$B$457,'各區加權風險人口'!$C$2:$T$13,3,0)*5.5/'陽性率'!B$3)</f>
        <v>5.553712818</v>
      </c>
      <c r="F59" s="5">
        <f>if(VLOOKUP($B$2:$B$457,'各區加權風險人口'!$C$2:$T$13,4,0)=0,0,VLOOKUP($B$2:$B$457,'依個案研判日_台北市'!$C$2:$T$13,4,0)*'各里加權風險人口'!G59/VLOOKUP($B$2:$B$457,'各區加權風險人口'!$C$2:$T$13,4,0)*5.5/'陽性率'!C$3)</f>
        <v>8.39736646</v>
      </c>
      <c r="G59" s="5">
        <f>if(VLOOKUP($B$2:$B$457,'各區加權風險人口'!$C$2:$T$13,5,0)=0,0,VLOOKUP($B$2:$B$457,'依個案研判日_台北市'!$C$2:$T$13,5,0)*'各里加權風險人口'!H59/VLOOKUP($B$2:$B$457,'各區加權風險人口'!$C$2:$T$13,5,0)*5.5/'陽性率'!D$3)</f>
        <v>4.072722733</v>
      </c>
      <c r="H59" s="5">
        <f>if(VLOOKUP($B$2:$B$457,'各區加權風險人口'!$C$2:$T$13,6,0)=0,0,VLOOKUP($B$2:$B$457,'依個案研判日_台北市'!$C$2:$T$13,6,0)*'各里加權風險人口'!I59/VLOOKUP($B$2:$B$457,'各區加權風險人口'!$C$2:$T$13,6,0)*5.5/'陽性率'!E$3)</f>
        <v>23.19905354</v>
      </c>
      <c r="I59" s="5">
        <f>if(VLOOKUP($B$2:$B$457,'各區加權風險人口'!$C$2:$T$13,7,0)=0,0,VLOOKUP($B$2:$B$457,'依個案研判日_台北市'!$C$2:$T$13,7,0)*'各里加權風險人口'!J59/VLOOKUP($B$2:$B$457,'各區加權風險人口'!$C$2:$T$13,7,0)*5.5/'陽性率'!F$3)</f>
        <v>3.992865424</v>
      </c>
      <c r="J59" s="5">
        <f>if(VLOOKUP($B$2:$B$457,'各區加權風險人口'!$C$2:$T$13,8,0)=0,0,VLOOKUP($B$2:$B$457,'依個案研判日_台北市'!$C$2:$T$13,8,0)*'各里加權風險人口'!K59/VLOOKUP($B$2:$B$457,'各區加權風險人口'!$C$2:$T$13,8,0)*5.5/'陽性率'!G$3)</f>
        <v>30.98810775</v>
      </c>
      <c r="K59" s="5">
        <f>if(VLOOKUP($B$2:$B$457,'各區加權風險人口'!$C$2:$T$13,9,0)=0,0,VLOOKUP($B$2:$B$457,'依個案研判日_台北市'!$C$2:$T$13,9,0)*'各里加權風險人口'!L59/VLOOKUP($B$2:$B$457,'各區加權風險人口'!$C$2:$T$13,9,0)*5.5/'陽性率'!H$3)</f>
        <v>22.21485127</v>
      </c>
      <c r="L59" s="5">
        <f>if(VLOOKUP($B$2:$B$457,'各區加權風險人口'!$C$2:$T$13,10,0)=0,0,VLOOKUP($B$2:$B$457,'依個案研判日_台北市'!$C$2:$T$13,10,0)*'各里加權風險人口'!M59/VLOOKUP($B$2:$B$457,'各區加權風險人口'!$C$2:$T$13,10,0)*5.5/'陽性率'!I$3)</f>
        <v>5.818175333</v>
      </c>
      <c r="M59" s="5">
        <f>if(VLOOKUP($B$2:$B$457,'各區加權風險人口'!$C$2:$T$13,11,0)=0,0,VLOOKUP($B$2:$B$457,'依個案研判日_台北市'!$C$2:$T$13,11,0)*'各里加權風險人口'!N59/VLOOKUP($B$2:$B$457,'各區加權風險人口'!$C$2:$T$13,11,0)*5.5/'陽性率'!J$3)</f>
        <v>28.74863106</v>
      </c>
      <c r="N59" s="5">
        <f>if(VLOOKUP($B$2:$B$457,'各區加權風險人口'!$C$2:$T$13,12,0)=0,0,VLOOKUP($B$2:$B$457,'依個案研判日_台北市'!$C$2:$T$13,12,0)*'各里加權風險人口'!O59/VLOOKUP($B$2:$B$457,'各區加權風險人口'!$C$2:$T$13,12,0)*5.5/'陽性率'!K$3)</f>
        <v>71.87157764</v>
      </c>
      <c r="O59" s="5">
        <f>if(VLOOKUP($B$2:$B$457,'各區加權風險人口'!$C$2:$T$13,13,0)=0,0,VLOOKUP($B$2:$B$457,'依個案研判日_台北市'!$C$2:$T$13,13,0)*'各里加權風險人口'!P59/VLOOKUP($B$2:$B$457,'各區加權風險人口'!$C$2:$T$13,13,0)*5.5/'陽性率'!L$3)</f>
        <v>41.77151521</v>
      </c>
      <c r="P59" s="5">
        <f>if(VLOOKUP($B$2:$B$457,'各區加權風險人口'!$C$2:$T$13,14,0)=0,0,VLOOKUP($B$2:$B$457,'依個案研判日_台北市'!$C$2:$T$13,14,0)*'各里加權風險人口'!Q59/VLOOKUP($B$2:$B$457,'各區加權風險人口'!$C$2:$T$13,14,0)*5.5/'陽性率'!M$3)</f>
        <v>90.81070958</v>
      </c>
      <c r="Q59" s="5">
        <f>if(VLOOKUP($B$2:$B$457,'各區加權風險人口'!$C$2:$T$13,15,0)=0,0,VLOOKUP($B$2:$B$457,'依個案研判日_台北市'!$C$2:$T$13,15,0)*'各里加權風險人口'!R59/VLOOKUP($B$2:$B$457,'各區加權風險人口'!$C$2:$T$13,15,0)*5.5/'陽性率'!N$3)</f>
        <v>37.45032398</v>
      </c>
      <c r="R59" s="5">
        <f>if(VLOOKUP($B$2:$B$457,'各區加權風險人口'!$C$2:$T$13,16,0)=0,0,VLOOKUP($B$2:$B$457,'依個案研判日_台北市'!$C$2:$T$13,16,0)*'各里加權風險人口'!S59/VLOOKUP($B$2:$B$457,'各區加權風險人口'!$C$2:$T$13,16,0)*5.5/'陽性率'!O$3)</f>
        <v>39.92865424</v>
      </c>
      <c r="S59" s="5">
        <f>if(VLOOKUP($B$2:$B$457,'各區加權風險人口'!$C$2:$T$13,17,0)=0,0,VLOOKUP($B$2:$B$457,'依個案研判日_台北市'!$C$2:$T$13,17,0)*'各里加權風險人口'!T59/VLOOKUP($B$2:$B$457,'各區加權風險人口'!$C$2:$T$13,17,0)*5.5/'陽性率'!P$3)</f>
        <v>46.28094015</v>
      </c>
      <c r="T59" s="5">
        <f>if(VLOOKUP($B$2:$B$457,'各區加權風險人口'!$C$2:$T$13,18,0)=0,0,VLOOKUP($B$2:$B$457,'依個案研判日_台北市'!$C$2:$T$13,18,0)*'各里加權風險人口'!U59/VLOOKUP($B$2:$B$457,'各區加權風險人口'!$C$2:$T$13,18,0)*5.5/'陽性率'!Q$3)</f>
        <v>41.77151521</v>
      </c>
    </row>
    <row r="60">
      <c r="A60" s="3">
        <v>6.3000020026E10</v>
      </c>
      <c r="B60" s="4" t="s">
        <v>37</v>
      </c>
      <c r="C60" s="4" t="s">
        <v>63</v>
      </c>
      <c r="D60" s="5">
        <f>if(VLOOKUP($B$2:$B$457,'各區加權風險人口'!$C$2:$T$13,2,0)=0,0,VLOOKUP($B$2:$B$457,'依個案研判日_台北市'!$C$2:$T$13,2,0)*'各里加權風險人口'!E60/VLOOKUP($B$2:$B$457,'各區加權風險人口'!$C$2:$T$13,2,0)*5.5/'陽性率'!A$3)</f>
        <v>0</v>
      </c>
      <c r="E60" s="5">
        <f>if(VLOOKUP($B$2:$B$457,'各區加權風險人口'!$C$2:$T$13,3,0)=0,0,VLOOKUP($B$2:$B$457,'依個案研判日_台北市'!$C$2:$T$13,3,0)*'各里加權風險人口'!F60/VLOOKUP($B$2:$B$457,'各區加權風險人口'!$C$2:$T$13,3,0)*5.5/'陽性率'!B$3)</f>
        <v>4.141211758</v>
      </c>
      <c r="F60" s="5">
        <f>if(VLOOKUP($B$2:$B$457,'各區加權風險人口'!$C$2:$T$13,4,0)=0,0,VLOOKUP($B$2:$B$457,'依個案研判日_台北市'!$C$2:$T$13,4,0)*'各里加權風險人口'!G60/VLOOKUP($B$2:$B$457,'各區加權風險人口'!$C$2:$T$13,4,0)*5.5/'陽性率'!C$3)</f>
        <v>6.261626026</v>
      </c>
      <c r="G60" s="5">
        <f>if(VLOOKUP($B$2:$B$457,'各區加權風險人口'!$C$2:$T$13,5,0)=0,0,VLOOKUP($B$2:$B$457,'依個案研判日_台北市'!$C$2:$T$13,5,0)*'各里加權風險人口'!H60/VLOOKUP($B$2:$B$457,'各區加權風險人口'!$C$2:$T$13,5,0)*5.5/'陽性率'!D$3)</f>
        <v>3.036888623</v>
      </c>
      <c r="H60" s="5">
        <f>if(VLOOKUP($B$2:$B$457,'各區加權風險人口'!$C$2:$T$13,6,0)=0,0,VLOOKUP($B$2:$B$457,'依個案研判日_台北市'!$C$2:$T$13,6,0)*'各里加權風險人口'!I60/VLOOKUP($B$2:$B$457,'各區加權風險人口'!$C$2:$T$13,6,0)*5.5/'陽性率'!E$3)</f>
        <v>17.29873266</v>
      </c>
      <c r="I60" s="5">
        <f>if(VLOOKUP($B$2:$B$457,'各區加權風險人口'!$C$2:$T$13,7,0)=0,0,VLOOKUP($B$2:$B$457,'依個案研判日_台北市'!$C$2:$T$13,7,0)*'各里加權風險人口'!J60/VLOOKUP($B$2:$B$457,'各區加權風險人口'!$C$2:$T$13,7,0)*5.5/'陽性率'!F$3)</f>
        <v>2.977341787</v>
      </c>
      <c r="J60" s="5">
        <f>if(VLOOKUP($B$2:$B$457,'各區加權風險人口'!$C$2:$T$13,8,0)=0,0,VLOOKUP($B$2:$B$457,'依個案研判日_台北市'!$C$2:$T$13,8,0)*'各里加權風險人口'!K60/VLOOKUP($B$2:$B$457,'各區加權風險人口'!$C$2:$T$13,8,0)*5.5/'陽性率'!G$3)</f>
        <v>23.10676126</v>
      </c>
      <c r="K60" s="5">
        <f>if(VLOOKUP($B$2:$B$457,'各區加權風險人口'!$C$2:$T$13,9,0)=0,0,VLOOKUP($B$2:$B$457,'依個案研判日_台北市'!$C$2:$T$13,9,0)*'各里加權風險人口'!L60/VLOOKUP($B$2:$B$457,'各區加權風險人口'!$C$2:$T$13,9,0)*5.5/'陽性率'!H$3)</f>
        <v>16.56484703</v>
      </c>
      <c r="L60" s="5">
        <f>if(VLOOKUP($B$2:$B$457,'各區加權風險人口'!$C$2:$T$13,10,0)=0,0,VLOOKUP($B$2:$B$457,'依個案研判日_台北市'!$C$2:$T$13,10,0)*'各里加權風險人口'!M60/VLOOKUP($B$2:$B$457,'各區加權風險人口'!$C$2:$T$13,10,0)*5.5/'陽性率'!I$3)</f>
        <v>4.338412318</v>
      </c>
      <c r="M60" s="5">
        <f>if(VLOOKUP($B$2:$B$457,'各區加權風險人口'!$C$2:$T$13,11,0)=0,0,VLOOKUP($B$2:$B$457,'依個案研判日_台北市'!$C$2:$T$13,11,0)*'各里加權風險人口'!N60/VLOOKUP($B$2:$B$457,'各區加權風險人口'!$C$2:$T$13,11,0)*5.5/'陽性率'!J$3)</f>
        <v>21.43686087</v>
      </c>
      <c r="N60" s="5">
        <f>if(VLOOKUP($B$2:$B$457,'各區加權風險人口'!$C$2:$T$13,12,0)=0,0,VLOOKUP($B$2:$B$457,'依個案研判日_台北市'!$C$2:$T$13,12,0)*'各里加權風險人口'!O60/VLOOKUP($B$2:$B$457,'各區加權風險人口'!$C$2:$T$13,12,0)*5.5/'陽性率'!K$3)</f>
        <v>53.59215217</v>
      </c>
      <c r="O60" s="5">
        <f>if(VLOOKUP($B$2:$B$457,'各區加權風險人口'!$C$2:$T$13,13,0)=0,0,VLOOKUP($B$2:$B$457,'依個案研判日_台北市'!$C$2:$T$13,13,0)*'各里加權風險人口'!P60/VLOOKUP($B$2:$B$457,'各區加權風險人口'!$C$2:$T$13,13,0)*5.5/'陽性率'!L$3)</f>
        <v>31.14757562</v>
      </c>
      <c r="P60" s="5">
        <f>if(VLOOKUP($B$2:$B$457,'各區加權風險人口'!$C$2:$T$13,14,0)=0,0,VLOOKUP($B$2:$B$457,'依個案研判日_台北市'!$C$2:$T$13,14,0)*'各里加權風險人口'!Q60/VLOOKUP($B$2:$B$457,'各區加權風險人口'!$C$2:$T$13,14,0)*5.5/'陽性率'!M$3)</f>
        <v>67.71440848</v>
      </c>
      <c r="Q60" s="5">
        <f>if(VLOOKUP($B$2:$B$457,'各區加權風險人口'!$C$2:$T$13,15,0)=0,0,VLOOKUP($B$2:$B$457,'依個案研判日_台北市'!$C$2:$T$13,15,0)*'各里加權風險人口'!R60/VLOOKUP($B$2:$B$457,'各區加權風險人口'!$C$2:$T$13,15,0)*5.5/'陽性率'!N$3)</f>
        <v>27.92541262</v>
      </c>
      <c r="R60" s="5">
        <f>if(VLOOKUP($B$2:$B$457,'各區加權風險人口'!$C$2:$T$13,16,0)=0,0,VLOOKUP($B$2:$B$457,'依個案研判日_台北市'!$C$2:$T$13,16,0)*'各里加權風險人口'!S60/VLOOKUP($B$2:$B$457,'各區加權風險人口'!$C$2:$T$13,16,0)*5.5/'陽性率'!O$3)</f>
        <v>29.77341787</v>
      </c>
      <c r="S60" s="5">
        <f>if(VLOOKUP($B$2:$B$457,'各區加權風險人口'!$C$2:$T$13,17,0)=0,0,VLOOKUP($B$2:$B$457,'依個案研判日_台北市'!$C$2:$T$13,17,0)*'各里加權風險人口'!T60/VLOOKUP($B$2:$B$457,'各區加權風險人口'!$C$2:$T$13,17,0)*5.5/'陽性率'!P$3)</f>
        <v>34.51009799</v>
      </c>
      <c r="T60" s="5">
        <f>if(VLOOKUP($B$2:$B$457,'各區加權風險人口'!$C$2:$T$13,18,0)=0,0,VLOOKUP($B$2:$B$457,'依個案研判日_台北市'!$C$2:$T$13,18,0)*'各里加權風險人口'!U60/VLOOKUP($B$2:$B$457,'各區加權風險人口'!$C$2:$T$13,18,0)*5.5/'陽性率'!Q$3)</f>
        <v>31.14757562</v>
      </c>
    </row>
    <row r="61">
      <c r="A61" s="3">
        <v>6.3000020027E10</v>
      </c>
      <c r="B61" s="4" t="s">
        <v>37</v>
      </c>
      <c r="C61" s="4" t="s">
        <v>64</v>
      </c>
      <c r="D61" s="5">
        <f>if(VLOOKUP($B$2:$B$457,'各區加權風險人口'!$C$2:$T$13,2,0)=0,0,VLOOKUP($B$2:$B$457,'依個案研判日_台北市'!$C$2:$T$13,2,0)*'各里加權風險人口'!E61/VLOOKUP($B$2:$B$457,'各區加權風險人口'!$C$2:$T$13,2,0)*5.5/'陽性率'!A$3)</f>
        <v>0</v>
      </c>
      <c r="E61" s="5">
        <f>if(VLOOKUP($B$2:$B$457,'各區加權風險人口'!$C$2:$T$13,3,0)=0,0,VLOOKUP($B$2:$B$457,'依個案研判日_台北市'!$C$2:$T$13,3,0)*'各里加權風險人口'!F61/VLOOKUP($B$2:$B$457,'各區加權風險人口'!$C$2:$T$13,3,0)*5.5/'陽性率'!B$3)</f>
        <v>2.583334826</v>
      </c>
      <c r="F61" s="5">
        <f>if(VLOOKUP($B$2:$B$457,'各區加權風險人口'!$C$2:$T$13,4,0)=0,0,VLOOKUP($B$2:$B$457,'依個案研判日_台北市'!$C$2:$T$13,4,0)*'各里加權風險人口'!G61/VLOOKUP($B$2:$B$457,'各區加權風險人口'!$C$2:$T$13,4,0)*5.5/'陽性率'!C$3)</f>
        <v>3.906073277</v>
      </c>
      <c r="G61" s="5">
        <f>if(VLOOKUP($B$2:$B$457,'各區加權風險人口'!$C$2:$T$13,5,0)=0,0,VLOOKUP($B$2:$B$457,'依個案研判日_台北市'!$C$2:$T$13,5,0)*'各里加權風險人口'!H61/VLOOKUP($B$2:$B$457,'各區加權風險人口'!$C$2:$T$13,5,0)*5.5/'陽性率'!D$3)</f>
        <v>1.894445539</v>
      </c>
      <c r="H61" s="5">
        <f>if(VLOOKUP($B$2:$B$457,'各區加權風險人口'!$C$2:$T$13,6,0)=0,0,VLOOKUP($B$2:$B$457,'依個案研判日_台北市'!$C$2:$T$13,6,0)*'各里加權風險人口'!I61/VLOOKUP($B$2:$B$457,'各區加權風險人口'!$C$2:$T$13,6,0)*5.5/'陽性率'!E$3)</f>
        <v>10.79114548</v>
      </c>
      <c r="I61" s="5">
        <f>if(VLOOKUP($B$2:$B$457,'各區加權風險人口'!$C$2:$T$13,7,0)=0,0,VLOOKUP($B$2:$B$457,'依個案研判日_台北市'!$C$2:$T$13,7,0)*'各里加權風險人口'!J61/VLOOKUP($B$2:$B$457,'各區加權風險人口'!$C$2:$T$13,7,0)*5.5/'陽性率'!F$3)</f>
        <v>1.857299548</v>
      </c>
      <c r="J61" s="5">
        <f>if(VLOOKUP($B$2:$B$457,'各區加權風險人口'!$C$2:$T$13,8,0)=0,0,VLOOKUP($B$2:$B$457,'依個案研判日_台北市'!$C$2:$T$13,8,0)*'各里加權風險人口'!K61/VLOOKUP($B$2:$B$457,'各區加權風險人口'!$C$2:$T$13,8,0)*5.5/'陽性率'!G$3)</f>
        <v>14.41425954</v>
      </c>
      <c r="K61" s="5">
        <f>if(VLOOKUP($B$2:$B$457,'各區加權風險人口'!$C$2:$T$13,9,0)=0,0,VLOOKUP($B$2:$B$457,'依個案研判日_台北市'!$C$2:$T$13,9,0)*'各里加權風險人口'!L61/VLOOKUP($B$2:$B$457,'各區加權風險人口'!$C$2:$T$13,9,0)*5.5/'陽性率'!H$3)</f>
        <v>10.3333393</v>
      </c>
      <c r="L61" s="5">
        <f>if(VLOOKUP($B$2:$B$457,'各區加權風險人口'!$C$2:$T$13,10,0)=0,0,VLOOKUP($B$2:$B$457,'依個案研判日_台北市'!$C$2:$T$13,10,0)*'各里加權風險人口'!M61/VLOOKUP($B$2:$B$457,'各區加權風險人口'!$C$2:$T$13,10,0)*5.5/'陽性率'!I$3)</f>
        <v>2.70635077</v>
      </c>
      <c r="M61" s="5">
        <f>if(VLOOKUP($B$2:$B$457,'各區加權風險人口'!$C$2:$T$13,11,0)=0,0,VLOOKUP($B$2:$B$457,'依個案研判日_台北市'!$C$2:$T$13,11,0)*'各里加權風險人口'!N61/VLOOKUP($B$2:$B$457,'各區加權風險人口'!$C$2:$T$13,11,0)*5.5/'陽性率'!J$3)</f>
        <v>13.37255675</v>
      </c>
      <c r="N61" s="5">
        <f>if(VLOOKUP($B$2:$B$457,'各區加權風險人口'!$C$2:$T$13,12,0)=0,0,VLOOKUP($B$2:$B$457,'依個案研判日_台北市'!$C$2:$T$13,12,0)*'各里加權風險人口'!O61/VLOOKUP($B$2:$B$457,'各區加權風險人口'!$C$2:$T$13,12,0)*5.5/'陽性率'!K$3)</f>
        <v>33.43139187</v>
      </c>
      <c r="O61" s="5">
        <f>if(VLOOKUP($B$2:$B$457,'各區加權風險人口'!$C$2:$T$13,13,0)=0,0,VLOOKUP($B$2:$B$457,'依個案研判日_台北市'!$C$2:$T$13,13,0)*'各里加權風險人口'!P61/VLOOKUP($B$2:$B$457,'各區加權風險人口'!$C$2:$T$13,13,0)*5.5/'陽性率'!L$3)</f>
        <v>19.43021066</v>
      </c>
      <c r="P61" s="5">
        <f>if(VLOOKUP($B$2:$B$457,'各區加權風險人口'!$C$2:$T$13,14,0)=0,0,VLOOKUP($B$2:$B$457,'依個案研判日_台北市'!$C$2:$T$13,14,0)*'各里加權風險人口'!Q61/VLOOKUP($B$2:$B$457,'各區加權風險人口'!$C$2:$T$13,14,0)*5.5/'陽性率'!M$3)</f>
        <v>42.2410154</v>
      </c>
      <c r="Q61" s="5">
        <f>if(VLOOKUP($B$2:$B$457,'各區加權風險人口'!$C$2:$T$13,15,0)=0,0,VLOOKUP($B$2:$B$457,'依個案研判日_台北市'!$C$2:$T$13,15,0)*'各里加權風險人口'!R61/VLOOKUP($B$2:$B$457,'各區加權風險人口'!$C$2:$T$13,15,0)*5.5/'陽性率'!N$3)</f>
        <v>17.42018887</v>
      </c>
      <c r="R61" s="5">
        <f>if(VLOOKUP($B$2:$B$457,'各區加權風險人口'!$C$2:$T$13,16,0)=0,0,VLOOKUP($B$2:$B$457,'依個案研判日_台北市'!$C$2:$T$13,16,0)*'各里加權風險人口'!S61/VLOOKUP($B$2:$B$457,'各區加權風險人口'!$C$2:$T$13,16,0)*5.5/'陽性率'!O$3)</f>
        <v>18.57299548</v>
      </c>
      <c r="S61" s="5">
        <f>if(VLOOKUP($B$2:$B$457,'各區加權風險人口'!$C$2:$T$13,17,0)=0,0,VLOOKUP($B$2:$B$457,'依個案研判日_台北市'!$C$2:$T$13,17,0)*'各里加權風險人口'!T61/VLOOKUP($B$2:$B$457,'各區加權風險人口'!$C$2:$T$13,17,0)*5.5/'陽性率'!P$3)</f>
        <v>21.52779022</v>
      </c>
      <c r="T61" s="5">
        <f>if(VLOOKUP($B$2:$B$457,'各區加權風險人口'!$C$2:$T$13,18,0)=0,0,VLOOKUP($B$2:$B$457,'依個案研判日_台北市'!$C$2:$T$13,18,0)*'各里加權風險人口'!U61/VLOOKUP($B$2:$B$457,'各區加權風險人口'!$C$2:$T$13,18,0)*5.5/'陽性率'!Q$3)</f>
        <v>19.43021066</v>
      </c>
    </row>
    <row r="62">
      <c r="A62" s="3">
        <v>6.3000020028E10</v>
      </c>
      <c r="B62" s="4" t="s">
        <v>37</v>
      </c>
      <c r="C62" s="4" t="s">
        <v>65</v>
      </c>
      <c r="D62" s="5">
        <f>if(VLOOKUP($B$2:$B$457,'各區加權風險人口'!$C$2:$T$13,2,0)=0,0,VLOOKUP($B$2:$B$457,'依個案研判日_台北市'!$C$2:$T$13,2,0)*'各里加權風險人口'!E62/VLOOKUP($B$2:$B$457,'各區加權風險人口'!$C$2:$T$13,2,0)*5.5/'陽性率'!A$3)</f>
        <v>0</v>
      </c>
      <c r="E62" s="5">
        <f>if(VLOOKUP($B$2:$B$457,'各區加權風險人口'!$C$2:$T$13,3,0)=0,0,VLOOKUP($B$2:$B$457,'依個案研判日_台北市'!$C$2:$T$13,3,0)*'各里加權風險人口'!F62/VLOOKUP($B$2:$B$457,'各區加權風險人口'!$C$2:$T$13,3,0)*5.5/'陽性率'!B$3)</f>
        <v>3.475028373</v>
      </c>
      <c r="F62" s="5">
        <f>if(VLOOKUP($B$2:$B$457,'各區加權風險人口'!$C$2:$T$13,4,0)=0,0,VLOOKUP($B$2:$B$457,'依個案研判日_台北市'!$C$2:$T$13,4,0)*'各里加權風險人口'!G62/VLOOKUP($B$2:$B$457,'各區加權風險人口'!$C$2:$T$13,4,0)*5.5/'陽性率'!C$3)</f>
        <v>5.254338434</v>
      </c>
      <c r="G62" s="5">
        <f>if(VLOOKUP($B$2:$B$457,'各區加權風險人口'!$C$2:$T$13,5,0)=0,0,VLOOKUP($B$2:$B$457,'依個案研判日_台北市'!$C$2:$T$13,5,0)*'各里加權風險人口'!H62/VLOOKUP($B$2:$B$457,'各區加權風險人口'!$C$2:$T$13,5,0)*5.5/'陽性率'!D$3)</f>
        <v>2.548354141</v>
      </c>
      <c r="H62" s="5">
        <f>if(VLOOKUP($B$2:$B$457,'各區加權風險人口'!$C$2:$T$13,6,0)=0,0,VLOOKUP($B$2:$B$457,'依個案研判日_台北市'!$C$2:$T$13,6,0)*'各里加權風險人口'!I62/VLOOKUP($B$2:$B$457,'各區加權風險人口'!$C$2:$T$13,6,0)*5.5/'陽性率'!E$3)</f>
        <v>14.51594131</v>
      </c>
      <c r="I62" s="5">
        <f>if(VLOOKUP($B$2:$B$457,'各區加權風險人口'!$C$2:$T$13,7,0)=0,0,VLOOKUP($B$2:$B$457,'依個案研判日_台北市'!$C$2:$T$13,7,0)*'各里加權風險人口'!J62/VLOOKUP($B$2:$B$457,'各區加權風險人口'!$C$2:$T$13,7,0)*5.5/'陽性率'!F$3)</f>
        <v>2.498386412</v>
      </c>
      <c r="J62" s="5">
        <f>if(VLOOKUP($B$2:$B$457,'各區加權風險人口'!$C$2:$T$13,8,0)=0,0,VLOOKUP($B$2:$B$457,'依個案研判日_台北市'!$C$2:$T$13,8,0)*'各里加權風險人口'!K62/VLOOKUP($B$2:$B$457,'各區加權風險人口'!$C$2:$T$13,8,0)*5.5/'陽性率'!G$3)</f>
        <v>19.38965107</v>
      </c>
      <c r="K62" s="5">
        <f>if(VLOOKUP($B$2:$B$457,'各區加權風險人口'!$C$2:$T$13,9,0)=0,0,VLOOKUP($B$2:$B$457,'依個案研判日_台北市'!$C$2:$T$13,9,0)*'各里加權風險人口'!L62/VLOOKUP($B$2:$B$457,'各區加權風險人口'!$C$2:$T$13,9,0)*5.5/'陽性率'!H$3)</f>
        <v>13.90011349</v>
      </c>
      <c r="L62" s="5">
        <f>if(VLOOKUP($B$2:$B$457,'各區加權風險人口'!$C$2:$T$13,10,0)=0,0,VLOOKUP($B$2:$B$457,'依個案研判日_台北市'!$C$2:$T$13,10,0)*'各里加權風險人口'!M62/VLOOKUP($B$2:$B$457,'各區加權風險人口'!$C$2:$T$13,10,0)*5.5/'陽性率'!I$3)</f>
        <v>3.640505915</v>
      </c>
      <c r="M62" s="5">
        <f>if(VLOOKUP($B$2:$B$457,'各區加權風險人口'!$C$2:$T$13,11,0)=0,0,VLOOKUP($B$2:$B$457,'依個案研判日_台北市'!$C$2:$T$13,11,0)*'各里加權風險人口'!N62/VLOOKUP($B$2:$B$457,'各區加權風險人口'!$C$2:$T$13,11,0)*5.5/'陽性率'!J$3)</f>
        <v>17.98838217</v>
      </c>
      <c r="N62" s="5">
        <f>if(VLOOKUP($B$2:$B$457,'各區加權風險人口'!$C$2:$T$13,12,0)=0,0,VLOOKUP($B$2:$B$457,'依個案研判日_台北市'!$C$2:$T$13,12,0)*'各里加權風險人口'!O62/VLOOKUP($B$2:$B$457,'各區加權風險人口'!$C$2:$T$13,12,0)*5.5/'陽性率'!K$3)</f>
        <v>44.97095542</v>
      </c>
      <c r="O62" s="5">
        <f>if(VLOOKUP($B$2:$B$457,'各區加權風險人口'!$C$2:$T$13,13,0)=0,0,VLOOKUP($B$2:$B$457,'依個案研判日_台北市'!$C$2:$T$13,13,0)*'各里加權風險人口'!P62/VLOOKUP($B$2:$B$457,'各區加權風險人口'!$C$2:$T$13,13,0)*5.5/'陽性率'!L$3)</f>
        <v>26.13696554</v>
      </c>
      <c r="P62" s="5">
        <f>if(VLOOKUP($B$2:$B$457,'各區加權風險人口'!$C$2:$T$13,14,0)=0,0,VLOOKUP($B$2:$B$457,'依個案研判日_台北市'!$C$2:$T$13,14,0)*'各里加權風險人口'!Q62/VLOOKUP($B$2:$B$457,'各區加權風險人口'!$C$2:$T$13,14,0)*5.5/'陽性率'!M$3)</f>
        <v>56.82140989</v>
      </c>
      <c r="Q62" s="5">
        <f>if(VLOOKUP($B$2:$B$457,'各區加權風險人口'!$C$2:$T$13,15,0)=0,0,VLOOKUP($B$2:$B$457,'依個案研判日_台北市'!$C$2:$T$13,15,0)*'各里加權風險人口'!R62/VLOOKUP($B$2:$B$457,'各區加權風險人口'!$C$2:$T$13,15,0)*5.5/'陽性率'!N$3)</f>
        <v>23.43314152</v>
      </c>
      <c r="R62" s="5">
        <f>if(VLOOKUP($B$2:$B$457,'各區加權風險人口'!$C$2:$T$13,16,0)=0,0,VLOOKUP($B$2:$B$457,'依個案研判日_台北市'!$C$2:$T$13,16,0)*'各里加權風險人口'!S62/VLOOKUP($B$2:$B$457,'各區加權風險人口'!$C$2:$T$13,16,0)*5.5/'陽性率'!O$3)</f>
        <v>24.98386412</v>
      </c>
      <c r="S62" s="5">
        <f>if(VLOOKUP($B$2:$B$457,'各區加權風險人口'!$C$2:$T$13,17,0)=0,0,VLOOKUP($B$2:$B$457,'依個案研判日_台北市'!$C$2:$T$13,17,0)*'各里加權風險人口'!T62/VLOOKUP($B$2:$B$457,'各區加權風險人口'!$C$2:$T$13,17,0)*5.5/'陽性率'!P$3)</f>
        <v>28.95856978</v>
      </c>
      <c r="T62" s="5">
        <f>if(VLOOKUP($B$2:$B$457,'各區加權風險人口'!$C$2:$T$13,18,0)=0,0,VLOOKUP($B$2:$B$457,'依個案研判日_台北市'!$C$2:$T$13,18,0)*'各里加權風險人口'!U62/VLOOKUP($B$2:$B$457,'各區加權風險人口'!$C$2:$T$13,18,0)*5.5/'陽性率'!Q$3)</f>
        <v>26.13696554</v>
      </c>
    </row>
    <row r="63">
      <c r="A63" s="3">
        <v>6.3000020029E10</v>
      </c>
      <c r="B63" s="4" t="s">
        <v>37</v>
      </c>
      <c r="C63" s="4" t="s">
        <v>66</v>
      </c>
      <c r="D63" s="5">
        <f>if(VLOOKUP($B$2:$B$457,'各區加權風險人口'!$C$2:$T$13,2,0)=0,0,VLOOKUP($B$2:$B$457,'依個案研判日_台北市'!$C$2:$T$13,2,0)*'各里加權風險人口'!E63/VLOOKUP($B$2:$B$457,'各區加權風險人口'!$C$2:$T$13,2,0)*5.5/'陽性率'!A$3)</f>
        <v>0</v>
      </c>
      <c r="E63" s="5">
        <f>if(VLOOKUP($B$2:$B$457,'各區加權風險人口'!$C$2:$T$13,3,0)=0,0,VLOOKUP($B$2:$B$457,'依個案研判日_台北市'!$C$2:$T$13,3,0)*'各里加權風險人口'!F63/VLOOKUP($B$2:$B$457,'各區加權風險人口'!$C$2:$T$13,3,0)*5.5/'陽性率'!B$3)</f>
        <v>4.563786598</v>
      </c>
      <c r="F63" s="5">
        <f>if(VLOOKUP($B$2:$B$457,'各區加權風險人口'!$C$2:$T$13,4,0)=0,0,VLOOKUP($B$2:$B$457,'依個案研判日_台北市'!$C$2:$T$13,4,0)*'各里加權風險人口'!G63/VLOOKUP($B$2:$B$457,'各區加權風險人口'!$C$2:$T$13,4,0)*5.5/'陽性率'!C$3)</f>
        <v>6.900570801</v>
      </c>
      <c r="G63" s="5">
        <f>if(VLOOKUP($B$2:$B$457,'各區加權風險人口'!$C$2:$T$13,5,0)=0,0,VLOOKUP($B$2:$B$457,'依個案研判日_台北市'!$C$2:$T$13,5,0)*'各里加權風險人口'!H63/VLOOKUP($B$2:$B$457,'各區加權風險人口'!$C$2:$T$13,5,0)*5.5/'陽性率'!D$3)</f>
        <v>3.346776839</v>
      </c>
      <c r="H63" s="5">
        <f>if(VLOOKUP($B$2:$B$457,'各區加權風險人口'!$C$2:$T$13,6,0)=0,0,VLOOKUP($B$2:$B$457,'依個案研判日_台北市'!$C$2:$T$13,6,0)*'各里加權風險人口'!I63/VLOOKUP($B$2:$B$457,'各區加權風險人口'!$C$2:$T$13,6,0)*5.5/'陽性率'!E$3)</f>
        <v>19.0639187</v>
      </c>
      <c r="I63" s="5">
        <f>if(VLOOKUP($B$2:$B$457,'各區加權風險人口'!$C$2:$T$13,7,0)=0,0,VLOOKUP($B$2:$B$457,'依個案研判日_台北市'!$C$2:$T$13,7,0)*'各里加權風險人口'!J63/VLOOKUP($B$2:$B$457,'各區加權風險人口'!$C$2:$T$13,7,0)*5.5/'陽性率'!F$3)</f>
        <v>3.281153763</v>
      </c>
      <c r="J63" s="5">
        <f>if(VLOOKUP($B$2:$B$457,'各區加權風險人口'!$C$2:$T$13,8,0)=0,0,VLOOKUP($B$2:$B$457,'依個案研判日_台北市'!$C$2:$T$13,8,0)*'各里加權風險人口'!K63/VLOOKUP($B$2:$B$457,'各區加權風險人口'!$C$2:$T$13,8,0)*5.5/'陽性率'!G$3)</f>
        <v>25.46460638</v>
      </c>
      <c r="K63" s="5">
        <f>if(VLOOKUP($B$2:$B$457,'各區加權風險人口'!$C$2:$T$13,9,0)=0,0,VLOOKUP($B$2:$B$457,'依個案研判日_台北市'!$C$2:$T$13,9,0)*'各里加權風險人口'!L63/VLOOKUP($B$2:$B$457,'各區加權風險人口'!$C$2:$T$13,9,0)*5.5/'陽性率'!H$3)</f>
        <v>18.25514639</v>
      </c>
      <c r="L63" s="5">
        <f>if(VLOOKUP($B$2:$B$457,'各區加權風險人口'!$C$2:$T$13,10,0)=0,0,VLOOKUP($B$2:$B$457,'依個案研判日_台北市'!$C$2:$T$13,10,0)*'各里加權風險人口'!M63/VLOOKUP($B$2:$B$457,'各區加權風險人口'!$C$2:$T$13,10,0)*5.5/'陽性率'!I$3)</f>
        <v>4.781109769</v>
      </c>
      <c r="M63" s="5">
        <f>if(VLOOKUP($B$2:$B$457,'各區加權風險人口'!$C$2:$T$13,11,0)=0,0,VLOOKUP($B$2:$B$457,'依個案研判日_台北市'!$C$2:$T$13,11,0)*'各里加權風險人口'!N63/VLOOKUP($B$2:$B$457,'各區加權風險人口'!$C$2:$T$13,11,0)*5.5/'陽性率'!J$3)</f>
        <v>23.6243071</v>
      </c>
      <c r="N63" s="5">
        <f>if(VLOOKUP($B$2:$B$457,'各區加權風險人口'!$C$2:$T$13,12,0)=0,0,VLOOKUP($B$2:$B$457,'依個案研判日_台北市'!$C$2:$T$13,12,0)*'各里加權風險人口'!O63/VLOOKUP($B$2:$B$457,'各區加權風險人口'!$C$2:$T$13,12,0)*5.5/'陽性率'!K$3)</f>
        <v>59.06076774</v>
      </c>
      <c r="O63" s="5">
        <f>if(VLOOKUP($B$2:$B$457,'各區加權風險人口'!$C$2:$T$13,13,0)=0,0,VLOOKUP($B$2:$B$457,'依個案研判日_台北市'!$C$2:$T$13,13,0)*'各里加權風險人口'!P63/VLOOKUP($B$2:$B$457,'各區加權風險人口'!$C$2:$T$13,13,0)*5.5/'陽性率'!L$3)</f>
        <v>34.32591629</v>
      </c>
      <c r="P63" s="5">
        <f>if(VLOOKUP($B$2:$B$457,'各區加權風險人口'!$C$2:$T$13,14,0)=0,0,VLOOKUP($B$2:$B$457,'依個案研判日_台北市'!$C$2:$T$13,14,0)*'各里加權風險人口'!Q63/VLOOKUP($B$2:$B$457,'各區加權風險人口'!$C$2:$T$13,14,0)*5.5/'陽性率'!M$3)</f>
        <v>74.62407816</v>
      </c>
      <c r="Q63" s="5">
        <f>if(VLOOKUP($B$2:$B$457,'各區加權風險人口'!$C$2:$T$13,15,0)=0,0,VLOOKUP($B$2:$B$457,'依個案研判日_台北市'!$C$2:$T$13,15,0)*'各里加權風險人口'!R63/VLOOKUP($B$2:$B$457,'各區加權風險人口'!$C$2:$T$13,15,0)*5.5/'陽性率'!N$3)</f>
        <v>30.77495943</v>
      </c>
      <c r="R63" s="5">
        <f>if(VLOOKUP($B$2:$B$457,'各區加權風險人口'!$C$2:$T$13,16,0)=0,0,VLOOKUP($B$2:$B$457,'依個案研判日_台北市'!$C$2:$T$13,16,0)*'各里加權風險人口'!S63/VLOOKUP($B$2:$B$457,'各區加權風險人口'!$C$2:$T$13,16,0)*5.5/'陽性率'!O$3)</f>
        <v>32.81153763</v>
      </c>
      <c r="S63" s="5">
        <f>if(VLOOKUP($B$2:$B$457,'各區加權風險人口'!$C$2:$T$13,17,0)=0,0,VLOOKUP($B$2:$B$457,'依個案研判日_台北市'!$C$2:$T$13,17,0)*'各里加權風險人口'!T63/VLOOKUP($B$2:$B$457,'各區加權風險人口'!$C$2:$T$13,17,0)*5.5/'陽性率'!P$3)</f>
        <v>38.03155498</v>
      </c>
      <c r="T63" s="5">
        <f>if(VLOOKUP($B$2:$B$457,'各區加權風險人口'!$C$2:$T$13,18,0)=0,0,VLOOKUP($B$2:$B$457,'依個案研判日_台北市'!$C$2:$T$13,18,0)*'各里加權風險人口'!U63/VLOOKUP($B$2:$B$457,'各區加權風險人口'!$C$2:$T$13,18,0)*5.5/'陽性率'!Q$3)</f>
        <v>34.32591629</v>
      </c>
    </row>
    <row r="64">
      <c r="A64" s="3">
        <v>6.300002003E10</v>
      </c>
      <c r="B64" s="4" t="s">
        <v>37</v>
      </c>
      <c r="C64" s="4" t="s">
        <v>67</v>
      </c>
      <c r="D64" s="5">
        <f>if(VLOOKUP($B$2:$B$457,'各區加權風險人口'!$C$2:$T$13,2,0)=0,0,VLOOKUP($B$2:$B$457,'依個案研判日_台北市'!$C$2:$T$13,2,0)*'各里加權風險人口'!E64/VLOOKUP($B$2:$B$457,'各區加權風險人口'!$C$2:$T$13,2,0)*5.5/'陽性率'!A$3)</f>
        <v>0</v>
      </c>
      <c r="E64" s="5">
        <f>if(VLOOKUP($B$2:$B$457,'各區加權風險人口'!$C$2:$T$13,3,0)=0,0,VLOOKUP($B$2:$B$457,'依個案研判日_台北市'!$C$2:$T$13,3,0)*'各里加權風險人口'!F64/VLOOKUP($B$2:$B$457,'各區加權風險人口'!$C$2:$T$13,3,0)*5.5/'陽性率'!B$3)</f>
        <v>6.622095674</v>
      </c>
      <c r="F64" s="5">
        <f>if(VLOOKUP($B$2:$B$457,'各區加權風險人口'!$C$2:$T$13,4,0)=0,0,VLOOKUP($B$2:$B$457,'依個案研判日_台北市'!$C$2:$T$13,4,0)*'各里加權風險人口'!G64/VLOOKUP($B$2:$B$457,'各區加權風險人口'!$C$2:$T$13,4,0)*5.5/'陽性率'!C$3)</f>
        <v>10.01279071</v>
      </c>
      <c r="G64" s="5">
        <f>if(VLOOKUP($B$2:$B$457,'各區加權風險人口'!$C$2:$T$13,5,0)=0,0,VLOOKUP($B$2:$B$457,'依個案研判日_台北市'!$C$2:$T$13,5,0)*'各里加權風險人口'!H64/VLOOKUP($B$2:$B$457,'各區加權風險人口'!$C$2:$T$13,5,0)*5.5/'陽性率'!D$3)</f>
        <v>4.856203495</v>
      </c>
      <c r="H64" s="5">
        <f>if(VLOOKUP($B$2:$B$457,'各區加權風險人口'!$C$2:$T$13,6,0)=0,0,VLOOKUP($B$2:$B$457,'依個案研判日_台北市'!$C$2:$T$13,6,0)*'各里加權風險人口'!I64/VLOOKUP($B$2:$B$457,'各區加權風險人口'!$C$2:$T$13,6,0)*5.5/'陽性率'!E$3)</f>
        <v>27.66191864</v>
      </c>
      <c r="I64" s="5">
        <f>if(VLOOKUP($B$2:$B$457,'各區加權風險人口'!$C$2:$T$13,7,0)=0,0,VLOOKUP($B$2:$B$457,'依個案研判日_台北市'!$C$2:$T$13,7,0)*'各里加權風險人口'!J64/VLOOKUP($B$2:$B$457,'各區加權風險人口'!$C$2:$T$13,7,0)*5.5/'陽性率'!F$3)</f>
        <v>4.760983818</v>
      </c>
      <c r="J64" s="5">
        <f>if(VLOOKUP($B$2:$B$457,'各區加權風險人口'!$C$2:$T$13,8,0)=0,0,VLOOKUP($B$2:$B$457,'依個案研判日_台北市'!$C$2:$T$13,8,0)*'各里加權風險人口'!K64/VLOOKUP($B$2:$B$457,'各區加權風險人口'!$C$2:$T$13,8,0)*5.5/'陽性率'!G$3)</f>
        <v>36.94937441</v>
      </c>
      <c r="K64" s="5">
        <f>if(VLOOKUP($B$2:$B$457,'各區加權風險人口'!$C$2:$T$13,9,0)=0,0,VLOOKUP($B$2:$B$457,'依個案研判日_台北市'!$C$2:$T$13,9,0)*'各里加權風險人口'!L64/VLOOKUP($B$2:$B$457,'各區加權風險人口'!$C$2:$T$13,9,0)*5.5/'陽性率'!H$3)</f>
        <v>26.4883827</v>
      </c>
      <c r="L64" s="5">
        <f>if(VLOOKUP($B$2:$B$457,'各區加權風險人口'!$C$2:$T$13,10,0)=0,0,VLOOKUP($B$2:$B$457,'依個案研判日_台北市'!$C$2:$T$13,10,0)*'各里加權風險人口'!M64/VLOOKUP($B$2:$B$457,'各區加權風險人口'!$C$2:$T$13,10,0)*5.5/'陽性率'!I$3)</f>
        <v>6.937433564</v>
      </c>
      <c r="M64" s="5">
        <f>if(VLOOKUP($B$2:$B$457,'各區加權風險人口'!$C$2:$T$13,11,0)=0,0,VLOOKUP($B$2:$B$457,'依個案研判日_台北市'!$C$2:$T$13,11,0)*'各里加權風險人口'!N64/VLOOKUP($B$2:$B$457,'各區加權風險人口'!$C$2:$T$13,11,0)*5.5/'陽性率'!J$3)</f>
        <v>34.27908349</v>
      </c>
      <c r="N64" s="5">
        <f>if(VLOOKUP($B$2:$B$457,'各區加權風險人口'!$C$2:$T$13,12,0)=0,0,VLOOKUP($B$2:$B$457,'依個案研判日_台北市'!$C$2:$T$13,12,0)*'各里加權風險人口'!O64/VLOOKUP($B$2:$B$457,'各區加權風險人口'!$C$2:$T$13,12,0)*5.5/'陽性率'!K$3)</f>
        <v>85.69770873</v>
      </c>
      <c r="O64" s="5">
        <f>if(VLOOKUP($B$2:$B$457,'各區加權風險人口'!$C$2:$T$13,13,0)=0,0,VLOOKUP($B$2:$B$457,'依個案研判日_台北市'!$C$2:$T$13,13,0)*'各里加權風險人口'!P64/VLOOKUP($B$2:$B$457,'各區加權風險人口'!$C$2:$T$13,13,0)*5.5/'陽性率'!L$3)</f>
        <v>49.80721533</v>
      </c>
      <c r="P64" s="5">
        <f>if(VLOOKUP($B$2:$B$457,'各區加權風險人口'!$C$2:$T$13,14,0)=0,0,VLOOKUP($B$2:$B$457,'依個案研判日_台北市'!$C$2:$T$13,14,0)*'各里加權風險人口'!Q64/VLOOKUP($B$2:$B$457,'各區加權風險人口'!$C$2:$T$13,14,0)*5.5/'陽性率'!M$3)</f>
        <v>108.2802131</v>
      </c>
      <c r="Q64" s="5">
        <f>if(VLOOKUP($B$2:$B$457,'各區加權風險人口'!$C$2:$T$13,15,0)=0,0,VLOOKUP($B$2:$B$457,'依個案研判日_台北市'!$C$2:$T$13,15,0)*'各里加權風險人口'!R64/VLOOKUP($B$2:$B$457,'各區加權風險人口'!$C$2:$T$13,15,0)*5.5/'陽性率'!N$3)</f>
        <v>44.65474478</v>
      </c>
      <c r="R64" s="5">
        <f>if(VLOOKUP($B$2:$B$457,'各區加權風險人口'!$C$2:$T$13,16,0)=0,0,VLOOKUP($B$2:$B$457,'依個案研判日_台北市'!$C$2:$T$13,16,0)*'各里加權風險人口'!S64/VLOOKUP($B$2:$B$457,'各區加權風險人口'!$C$2:$T$13,16,0)*5.5/'陽性率'!O$3)</f>
        <v>47.60983818</v>
      </c>
      <c r="S64" s="5">
        <f>if(VLOOKUP($B$2:$B$457,'各區加權風險人口'!$C$2:$T$13,17,0)=0,0,VLOOKUP($B$2:$B$457,'依個案研判日_台北市'!$C$2:$T$13,17,0)*'各里加權風險人口'!T64/VLOOKUP($B$2:$B$457,'各區加權風險人口'!$C$2:$T$13,17,0)*5.5/'陽性率'!P$3)</f>
        <v>55.18413062</v>
      </c>
      <c r="T64" s="5">
        <f>if(VLOOKUP($B$2:$B$457,'各區加權風險人口'!$C$2:$T$13,18,0)=0,0,VLOOKUP($B$2:$B$457,'依個案研判日_台北市'!$C$2:$T$13,18,0)*'各里加權風險人口'!U64/VLOOKUP($B$2:$B$457,'各區加權風險人口'!$C$2:$T$13,18,0)*5.5/'陽性率'!Q$3)</f>
        <v>49.80721533</v>
      </c>
    </row>
    <row r="65">
      <c r="A65" s="3">
        <v>6.3000020031E10</v>
      </c>
      <c r="B65" s="4" t="s">
        <v>37</v>
      </c>
      <c r="C65" s="4" t="s">
        <v>68</v>
      </c>
      <c r="D65" s="5">
        <f>if(VLOOKUP($B$2:$B$457,'各區加權風險人口'!$C$2:$T$13,2,0)=0,0,VLOOKUP($B$2:$B$457,'依個案研判日_台北市'!$C$2:$T$13,2,0)*'各里加權風險人口'!E65/VLOOKUP($B$2:$B$457,'各區加權風險人口'!$C$2:$T$13,2,0)*5.5/'陽性率'!A$3)</f>
        <v>0</v>
      </c>
      <c r="E65" s="5">
        <f>if(VLOOKUP($B$2:$B$457,'各區加權風險人口'!$C$2:$T$13,3,0)=0,0,VLOOKUP($B$2:$B$457,'依個案研判日_台北市'!$C$2:$T$13,3,0)*'各里加權風險人口'!F65/VLOOKUP($B$2:$B$457,'各區加權風險人口'!$C$2:$T$13,3,0)*5.5/'陽性率'!B$3)</f>
        <v>3.6349646</v>
      </c>
      <c r="F65" s="5">
        <f>if(VLOOKUP($B$2:$B$457,'各區加權風險人口'!$C$2:$T$13,4,0)=0,0,VLOOKUP($B$2:$B$457,'依個案研判日_台北市'!$C$2:$T$13,4,0)*'各里加權風險人口'!G65/VLOOKUP($B$2:$B$457,'各區加權風險人口'!$C$2:$T$13,4,0)*5.5/'陽性率'!C$3)</f>
        <v>5.496166406</v>
      </c>
      <c r="G65" s="5">
        <f>if(VLOOKUP($B$2:$B$457,'各區加權風險人口'!$C$2:$T$13,5,0)=0,0,VLOOKUP($B$2:$B$457,'依個案研判日_台北市'!$C$2:$T$13,5,0)*'各里加權風險人口'!H65/VLOOKUP($B$2:$B$457,'各區加權風險人口'!$C$2:$T$13,5,0)*5.5/'陽性率'!D$3)</f>
        <v>2.665640707</v>
      </c>
      <c r="H65" s="5">
        <f>if(VLOOKUP($B$2:$B$457,'各區加權風險人口'!$C$2:$T$13,6,0)=0,0,VLOOKUP($B$2:$B$457,'依個案研判日_台北市'!$C$2:$T$13,6,0)*'各里加權風險人口'!I65/VLOOKUP($B$2:$B$457,'各區加權風險人口'!$C$2:$T$13,6,0)*5.5/'陽性率'!E$3)</f>
        <v>15.18402934</v>
      </c>
      <c r="I65" s="5">
        <f>if(VLOOKUP($B$2:$B$457,'各區加權風險人口'!$C$2:$T$13,7,0)=0,0,VLOOKUP($B$2:$B$457,'依個案研判日_台北市'!$C$2:$T$13,7,0)*'各里加權風險人口'!J65/VLOOKUP($B$2:$B$457,'各區加權風險人口'!$C$2:$T$13,7,0)*5.5/'陽性率'!F$3)</f>
        <v>2.613373242</v>
      </c>
      <c r="J65" s="5">
        <f>if(VLOOKUP($B$2:$B$457,'各區加權風險人口'!$C$2:$T$13,8,0)=0,0,VLOOKUP($B$2:$B$457,'依個案研判日_台北市'!$C$2:$T$13,8,0)*'各里加權風險人口'!K65/VLOOKUP($B$2:$B$457,'各區加權風險人口'!$C$2:$T$13,8,0)*5.5/'陽性率'!G$3)</f>
        <v>20.28204886</v>
      </c>
      <c r="K65" s="5">
        <f>if(VLOOKUP($B$2:$B$457,'各區加權風險人口'!$C$2:$T$13,9,0)=0,0,VLOOKUP($B$2:$B$457,'依個案研判日_台北市'!$C$2:$T$13,9,0)*'各里加權風險人口'!L65/VLOOKUP($B$2:$B$457,'各區加權風險人口'!$C$2:$T$13,9,0)*5.5/'陽性率'!H$3)</f>
        <v>14.5398584</v>
      </c>
      <c r="L65" s="5">
        <f>if(VLOOKUP($B$2:$B$457,'各區加權風險人口'!$C$2:$T$13,10,0)=0,0,VLOOKUP($B$2:$B$457,'依個案研判日_台北市'!$C$2:$T$13,10,0)*'各里加權風險人口'!M65/VLOOKUP($B$2:$B$457,'各區加權風險人口'!$C$2:$T$13,10,0)*5.5/'陽性率'!I$3)</f>
        <v>3.808058153</v>
      </c>
      <c r="M65" s="5">
        <f>if(VLOOKUP($B$2:$B$457,'各區加權風險人口'!$C$2:$T$13,11,0)=0,0,VLOOKUP($B$2:$B$457,'依個案研判日_台北市'!$C$2:$T$13,11,0)*'各里加權風險人口'!N65/VLOOKUP($B$2:$B$457,'各區加權風險人口'!$C$2:$T$13,11,0)*5.5/'陽性率'!J$3)</f>
        <v>18.81628734</v>
      </c>
      <c r="N65" s="5">
        <f>if(VLOOKUP($B$2:$B$457,'各區加權風險人口'!$C$2:$T$13,12,0)=0,0,VLOOKUP($B$2:$B$457,'依個案研判日_台北市'!$C$2:$T$13,12,0)*'各里加權風險人口'!O65/VLOOKUP($B$2:$B$457,'各區加權風險人口'!$C$2:$T$13,12,0)*5.5/'陽性率'!K$3)</f>
        <v>47.04071836</v>
      </c>
      <c r="O65" s="5">
        <f>if(VLOOKUP($B$2:$B$457,'各區加權風險人口'!$C$2:$T$13,13,0)=0,0,VLOOKUP($B$2:$B$457,'依個案研判日_台北市'!$C$2:$T$13,13,0)*'各里加權風險人口'!P65/VLOOKUP($B$2:$B$457,'各區加權風險人口'!$C$2:$T$13,13,0)*5.5/'陽性率'!L$3)</f>
        <v>27.33990469</v>
      </c>
      <c r="P65" s="5">
        <f>if(VLOOKUP($B$2:$B$457,'各區加權風險人口'!$C$2:$T$13,14,0)=0,0,VLOOKUP($B$2:$B$457,'依個案研判日_台北市'!$C$2:$T$13,14,0)*'各里加權風險人口'!Q65/VLOOKUP($B$2:$B$457,'各區加權風險人口'!$C$2:$T$13,14,0)*5.5/'陽性率'!M$3)</f>
        <v>59.43658333</v>
      </c>
      <c r="Q65" s="5">
        <f>if(VLOOKUP($B$2:$B$457,'各區加權風險人口'!$C$2:$T$13,15,0)=0,0,VLOOKUP($B$2:$B$457,'依個案研判日_台北市'!$C$2:$T$13,15,0)*'各里加權風險人口'!R65/VLOOKUP($B$2:$B$457,'各區加權風險人口'!$C$2:$T$13,15,0)*5.5/'陽性率'!N$3)</f>
        <v>24.51163868</v>
      </c>
      <c r="R65" s="5">
        <f>if(VLOOKUP($B$2:$B$457,'各區加權風險人口'!$C$2:$T$13,16,0)=0,0,VLOOKUP($B$2:$B$457,'依個案研判日_台北市'!$C$2:$T$13,16,0)*'各里加權風險人口'!S65/VLOOKUP($B$2:$B$457,'各區加權風險人口'!$C$2:$T$13,16,0)*5.5/'陽性率'!O$3)</f>
        <v>26.13373242</v>
      </c>
      <c r="S65" s="5">
        <f>if(VLOOKUP($B$2:$B$457,'各區加權風險人口'!$C$2:$T$13,17,0)=0,0,VLOOKUP($B$2:$B$457,'依個案研判日_台北市'!$C$2:$T$13,17,0)*'各里加權風險人口'!T65/VLOOKUP($B$2:$B$457,'各區加權風險人口'!$C$2:$T$13,17,0)*5.5/'陽性率'!P$3)</f>
        <v>30.29137167</v>
      </c>
      <c r="T65" s="5">
        <f>if(VLOOKUP($B$2:$B$457,'各區加權風險人口'!$C$2:$T$13,18,0)=0,0,VLOOKUP($B$2:$B$457,'依個案研判日_台北市'!$C$2:$T$13,18,0)*'各里加權風險人口'!U65/VLOOKUP($B$2:$B$457,'各區加權風險人口'!$C$2:$T$13,18,0)*5.5/'陽性率'!Q$3)</f>
        <v>27.33990469</v>
      </c>
    </row>
    <row r="66">
      <c r="A66" s="3">
        <v>6.3000020032E10</v>
      </c>
      <c r="B66" s="4" t="s">
        <v>37</v>
      </c>
      <c r="C66" s="4" t="s">
        <v>69</v>
      </c>
      <c r="D66" s="5">
        <f>if(VLOOKUP($B$2:$B$457,'各區加權風險人口'!$C$2:$T$13,2,0)=0,0,VLOOKUP($B$2:$B$457,'依個案研判日_台北市'!$C$2:$T$13,2,0)*'各里加權風險人口'!E66/VLOOKUP($B$2:$B$457,'各區加權風險人口'!$C$2:$T$13,2,0)*5.5/'陽性率'!A$3)</f>
        <v>0</v>
      </c>
      <c r="E66" s="5">
        <f>if(VLOOKUP($B$2:$B$457,'各區加權風險人口'!$C$2:$T$13,3,0)=0,0,VLOOKUP($B$2:$B$457,'依個案研判日_台北市'!$C$2:$T$13,3,0)*'各里加權風險人口'!F66/VLOOKUP($B$2:$B$457,'各區加權風險人口'!$C$2:$T$13,3,0)*5.5/'陽性率'!B$3)</f>
        <v>4.640380555</v>
      </c>
      <c r="F66" s="5">
        <f>if(VLOOKUP($B$2:$B$457,'各區加權風險人口'!$C$2:$T$13,4,0)=0,0,VLOOKUP($B$2:$B$457,'依個案研判日_台北市'!$C$2:$T$13,4,0)*'各里加權風險人口'!G66/VLOOKUP($B$2:$B$457,'各區加權風險人口'!$C$2:$T$13,4,0)*5.5/'陽性率'!C$3)</f>
        <v>7.016382969</v>
      </c>
      <c r="G66" s="5">
        <f>if(VLOOKUP($B$2:$B$457,'各區加權風險人口'!$C$2:$T$13,5,0)=0,0,VLOOKUP($B$2:$B$457,'依個案研判日_台北市'!$C$2:$T$13,5,0)*'各里加權風險人口'!H66/VLOOKUP($B$2:$B$457,'各區加權風險人口'!$C$2:$T$13,5,0)*5.5/'陽性率'!D$3)</f>
        <v>3.40294574</v>
      </c>
      <c r="H66" s="5">
        <f>if(VLOOKUP($B$2:$B$457,'各區加權風險人口'!$C$2:$T$13,6,0)=0,0,VLOOKUP($B$2:$B$457,'依個案研判日_台北市'!$C$2:$T$13,6,0)*'各里加權風險人口'!I66/VLOOKUP($B$2:$B$457,'各區加權風險人口'!$C$2:$T$13,6,0)*5.5/'陽性率'!E$3)</f>
        <v>19.38386814</v>
      </c>
      <c r="I66" s="5">
        <f>if(VLOOKUP($B$2:$B$457,'各區加權風險人口'!$C$2:$T$13,7,0)=0,0,VLOOKUP($B$2:$B$457,'依個案研判日_台北市'!$C$2:$T$13,7,0)*'各里加權風險人口'!J66/VLOOKUP($B$2:$B$457,'各區加權風險人口'!$C$2:$T$13,7,0)*5.5/'陽性率'!F$3)</f>
        <v>3.336221314</v>
      </c>
      <c r="J66" s="5">
        <f>if(VLOOKUP($B$2:$B$457,'各區加權風險人口'!$C$2:$T$13,8,0)=0,0,VLOOKUP($B$2:$B$457,'依個案研判日_台北市'!$C$2:$T$13,8,0)*'各里加權風險人口'!K66/VLOOKUP($B$2:$B$457,'各區加權風險人口'!$C$2:$T$13,8,0)*5.5/'陽性率'!G$3)</f>
        <v>25.89197846</v>
      </c>
      <c r="K66" s="5">
        <f>if(VLOOKUP($B$2:$B$457,'各區加權風險人口'!$C$2:$T$13,9,0)=0,0,VLOOKUP($B$2:$B$457,'依個案研判日_台北市'!$C$2:$T$13,9,0)*'各里加權風險人口'!L66/VLOOKUP($B$2:$B$457,'各區加權風險人口'!$C$2:$T$13,9,0)*5.5/'陽性率'!H$3)</f>
        <v>18.56152222</v>
      </c>
      <c r="L66" s="5">
        <f>if(VLOOKUP($B$2:$B$457,'各區加權風險人口'!$C$2:$T$13,10,0)=0,0,VLOOKUP($B$2:$B$457,'依個案研判日_台北市'!$C$2:$T$13,10,0)*'各里加權風險人口'!M66/VLOOKUP($B$2:$B$457,'各區加權風險人口'!$C$2:$T$13,10,0)*5.5/'陽性率'!I$3)</f>
        <v>4.861351057</v>
      </c>
      <c r="M66" s="5">
        <f>if(VLOOKUP($B$2:$B$457,'各區加權風險人口'!$C$2:$T$13,11,0)=0,0,VLOOKUP($B$2:$B$457,'依個案研判日_台北市'!$C$2:$T$13,11,0)*'各里加權風險人口'!N66/VLOOKUP($B$2:$B$457,'各區加權風險人口'!$C$2:$T$13,11,0)*5.5/'陽性率'!J$3)</f>
        <v>24.02079346</v>
      </c>
      <c r="N66" s="5">
        <f>if(VLOOKUP($B$2:$B$457,'各區加權風險人口'!$C$2:$T$13,12,0)=0,0,VLOOKUP($B$2:$B$457,'依個案研判日_台北市'!$C$2:$T$13,12,0)*'各里加權風險人口'!O66/VLOOKUP($B$2:$B$457,'各區加權風險人口'!$C$2:$T$13,12,0)*5.5/'陽性率'!K$3)</f>
        <v>60.05198365</v>
      </c>
      <c r="O66" s="5">
        <f>if(VLOOKUP($B$2:$B$457,'各區加權風險人口'!$C$2:$T$13,13,0)=0,0,VLOOKUP($B$2:$B$457,'依個案研判日_台北市'!$C$2:$T$13,13,0)*'各里加權風險人口'!P66/VLOOKUP($B$2:$B$457,'各區加權風險人口'!$C$2:$T$13,13,0)*5.5/'陽性率'!L$3)</f>
        <v>34.90200759</v>
      </c>
      <c r="P66" s="5">
        <f>if(VLOOKUP($B$2:$B$457,'各區加權風險人口'!$C$2:$T$13,14,0)=0,0,VLOOKUP($B$2:$B$457,'依個案研判日_台北市'!$C$2:$T$13,14,0)*'各里加權風險人口'!Q66/VLOOKUP($B$2:$B$457,'各區加權風險人口'!$C$2:$T$13,14,0)*5.5/'陽性率'!M$3)</f>
        <v>75.87649285</v>
      </c>
      <c r="Q66" s="5">
        <f>if(VLOOKUP($B$2:$B$457,'各區加權風險人口'!$C$2:$T$13,15,0)=0,0,VLOOKUP($B$2:$B$457,'依個案研判日_台北市'!$C$2:$T$13,15,0)*'各里加權風險人口'!R66/VLOOKUP($B$2:$B$457,'各區加權風險人口'!$C$2:$T$13,15,0)*5.5/'陽性率'!N$3)</f>
        <v>31.29145508</v>
      </c>
      <c r="R66" s="5">
        <f>if(VLOOKUP($B$2:$B$457,'各區加權風險人口'!$C$2:$T$13,16,0)=0,0,VLOOKUP($B$2:$B$457,'依個案研判日_台北市'!$C$2:$T$13,16,0)*'各里加權風險人口'!S66/VLOOKUP($B$2:$B$457,'各區加權風險人口'!$C$2:$T$13,16,0)*5.5/'陽性率'!O$3)</f>
        <v>33.36221314</v>
      </c>
      <c r="S66" s="5">
        <f>if(VLOOKUP($B$2:$B$457,'各區加權風險人口'!$C$2:$T$13,17,0)=0,0,VLOOKUP($B$2:$B$457,'依個案研判日_台北市'!$C$2:$T$13,17,0)*'各里加權風險人口'!T66/VLOOKUP($B$2:$B$457,'各區加權風險人口'!$C$2:$T$13,17,0)*5.5/'陽性率'!P$3)</f>
        <v>38.66983796</v>
      </c>
      <c r="T66" s="5">
        <f>if(VLOOKUP($B$2:$B$457,'各區加權風險人口'!$C$2:$T$13,18,0)=0,0,VLOOKUP($B$2:$B$457,'依個案研判日_台北市'!$C$2:$T$13,18,0)*'各里加權風險人口'!U66/VLOOKUP($B$2:$B$457,'各區加權風險人口'!$C$2:$T$13,18,0)*5.5/'陽性率'!Q$3)</f>
        <v>34.90200759</v>
      </c>
    </row>
    <row r="67">
      <c r="A67" s="3">
        <v>6.3000020033E10</v>
      </c>
      <c r="B67" s="4" t="s">
        <v>37</v>
      </c>
      <c r="C67" s="4" t="s">
        <v>70</v>
      </c>
      <c r="D67" s="5">
        <f>if(VLOOKUP($B$2:$B$457,'各區加權風險人口'!$C$2:$T$13,2,0)=0,0,VLOOKUP($B$2:$B$457,'依個案研判日_台北市'!$C$2:$T$13,2,0)*'各里加權風險人口'!E67/VLOOKUP($B$2:$B$457,'各區加權風險人口'!$C$2:$T$13,2,0)*5.5/'陽性率'!A$3)</f>
        <v>0</v>
      </c>
      <c r="E67" s="5">
        <f>if(VLOOKUP($B$2:$B$457,'各區加權風險人口'!$C$2:$T$13,3,0)=0,0,VLOOKUP($B$2:$B$457,'依個案研判日_台北市'!$C$2:$T$13,3,0)*'各里加權風險人口'!F67/VLOOKUP($B$2:$B$457,'各區加權風險人口'!$C$2:$T$13,3,0)*5.5/'陽性率'!B$3)</f>
        <v>5.389542451</v>
      </c>
      <c r="F67" s="5">
        <f>if(VLOOKUP($B$2:$B$457,'各區加權風險人口'!$C$2:$T$13,4,0)=0,0,VLOOKUP($B$2:$B$457,'依個案研判日_台北市'!$C$2:$T$13,4,0)*'各里加權風險人口'!G67/VLOOKUP($B$2:$B$457,'各區加權風險人口'!$C$2:$T$13,4,0)*5.5/'陽性率'!C$3)</f>
        <v>8.149136352</v>
      </c>
      <c r="G67" s="5">
        <f>if(VLOOKUP($B$2:$B$457,'各區加權風險人口'!$C$2:$T$13,5,0)=0,0,VLOOKUP($B$2:$B$457,'依個案研判日_台北市'!$C$2:$T$13,5,0)*'各里加權風險人口'!H67/VLOOKUP($B$2:$B$457,'各區加權風險人口'!$C$2:$T$13,5,0)*5.5/'陽性率'!D$3)</f>
        <v>3.952331131</v>
      </c>
      <c r="H67" s="5">
        <f>if(VLOOKUP($B$2:$B$457,'各區加權風險人口'!$C$2:$T$13,6,0)=0,0,VLOOKUP($B$2:$B$457,'依個案研判日_台北市'!$C$2:$T$13,6,0)*'各里加權風險人口'!I67/VLOOKUP($B$2:$B$457,'各區加權風險人口'!$C$2:$T$13,6,0)*5.5/'陽性率'!E$3)</f>
        <v>22.51327859</v>
      </c>
      <c r="I67" s="5">
        <f>if(VLOOKUP($B$2:$B$457,'各區加權風險人口'!$C$2:$T$13,7,0)=0,0,VLOOKUP($B$2:$B$457,'依個案研判日_台北市'!$C$2:$T$13,7,0)*'各里加權風險人口'!J67/VLOOKUP($B$2:$B$457,'各區加權風險人口'!$C$2:$T$13,7,0)*5.5/'陽性率'!F$3)</f>
        <v>3.874834442</v>
      </c>
      <c r="J67" s="5">
        <f>if(VLOOKUP($B$2:$B$457,'各區加權風險人口'!$C$2:$T$13,8,0)=0,0,VLOOKUP($B$2:$B$457,'依個案研判日_台北市'!$C$2:$T$13,8,0)*'各里加權風險人口'!K67/VLOOKUP($B$2:$B$457,'各區加權風險人口'!$C$2:$T$13,8,0)*5.5/'陽性率'!G$3)</f>
        <v>30.07208469</v>
      </c>
      <c r="K67" s="5">
        <f>if(VLOOKUP($B$2:$B$457,'各區加權風險人口'!$C$2:$T$13,9,0)=0,0,VLOOKUP($B$2:$B$457,'依個案研判日_台北市'!$C$2:$T$13,9,0)*'各里加權風險人口'!L67/VLOOKUP($B$2:$B$457,'各區加權風險人口'!$C$2:$T$13,9,0)*5.5/'陽性率'!H$3)</f>
        <v>21.5581698</v>
      </c>
      <c r="L67" s="5">
        <f>if(VLOOKUP($B$2:$B$457,'各區加權風險人口'!$C$2:$T$13,10,0)=0,0,VLOOKUP($B$2:$B$457,'依個案研判日_台北市'!$C$2:$T$13,10,0)*'各里加權風險人口'!M67/VLOOKUP($B$2:$B$457,'各區加權風險人口'!$C$2:$T$13,10,0)*5.5/'陽性率'!I$3)</f>
        <v>5.646187329</v>
      </c>
      <c r="M67" s="5">
        <f>if(VLOOKUP($B$2:$B$457,'各區加權風險人口'!$C$2:$T$13,11,0)=0,0,VLOOKUP($B$2:$B$457,'依個案研判日_台北市'!$C$2:$T$13,11,0)*'各里加權風險人口'!N67/VLOOKUP($B$2:$B$457,'各區加權風險人口'!$C$2:$T$13,11,0)*5.5/'陽性率'!J$3)</f>
        <v>27.89880798</v>
      </c>
      <c r="N67" s="5">
        <f>if(VLOOKUP($B$2:$B$457,'各區加權風險人口'!$C$2:$T$13,12,0)=0,0,VLOOKUP($B$2:$B$457,'依個案研判日_台北市'!$C$2:$T$13,12,0)*'各里加權風險人口'!O67/VLOOKUP($B$2:$B$457,'各區加權風險人口'!$C$2:$T$13,12,0)*5.5/'陽性率'!K$3)</f>
        <v>69.74701995</v>
      </c>
      <c r="O67" s="5">
        <f>if(VLOOKUP($B$2:$B$457,'各區加權風險人口'!$C$2:$T$13,13,0)=0,0,VLOOKUP($B$2:$B$457,'依個案研判日_台北市'!$C$2:$T$13,13,0)*'各里加權風險人口'!P67/VLOOKUP($B$2:$B$457,'各區加權風險人口'!$C$2:$T$13,13,0)*5.5/'陽性率'!L$3)</f>
        <v>40.53672954</v>
      </c>
      <c r="P67" s="5">
        <f>if(VLOOKUP($B$2:$B$457,'各區加權風險人口'!$C$2:$T$13,14,0)=0,0,VLOOKUP($B$2:$B$457,'依個案研判日_台北市'!$C$2:$T$13,14,0)*'各里加權風險人口'!Q67/VLOOKUP($B$2:$B$457,'各區加權風險人口'!$C$2:$T$13,14,0)*5.5/'陽性率'!M$3)</f>
        <v>88.12630224</v>
      </c>
      <c r="Q67" s="5">
        <f>if(VLOOKUP($B$2:$B$457,'各區加權風險人口'!$C$2:$T$13,15,0)=0,0,VLOOKUP($B$2:$B$457,'依個案研判日_台北市'!$C$2:$T$13,15,0)*'各里加權風險人口'!R67/VLOOKUP($B$2:$B$457,'各區加權風險人口'!$C$2:$T$13,15,0)*5.5/'陽性率'!N$3)</f>
        <v>36.34327476</v>
      </c>
      <c r="R67" s="5">
        <f>if(VLOOKUP($B$2:$B$457,'各區加權風險人口'!$C$2:$T$13,16,0)=0,0,VLOOKUP($B$2:$B$457,'依個案研判日_台北市'!$C$2:$T$13,16,0)*'各里加權風險人口'!S67/VLOOKUP($B$2:$B$457,'各區加權風險人口'!$C$2:$T$13,16,0)*5.5/'陽性率'!O$3)</f>
        <v>38.74834442</v>
      </c>
      <c r="S67" s="5">
        <f>if(VLOOKUP($B$2:$B$457,'各區加權風險人口'!$C$2:$T$13,17,0)=0,0,VLOOKUP($B$2:$B$457,'依個案研判日_台北市'!$C$2:$T$13,17,0)*'各里加權風險人口'!T67/VLOOKUP($B$2:$B$457,'各區加權風險人口'!$C$2:$T$13,17,0)*5.5/'陽性率'!P$3)</f>
        <v>44.91285376</v>
      </c>
      <c r="T67" s="5">
        <f>if(VLOOKUP($B$2:$B$457,'各區加權風險人口'!$C$2:$T$13,18,0)=0,0,VLOOKUP($B$2:$B$457,'依個案研判日_台北市'!$C$2:$T$13,18,0)*'各里加權風險人口'!U67/VLOOKUP($B$2:$B$457,'各區加權風險人口'!$C$2:$T$13,18,0)*5.5/'陽性率'!Q$3)</f>
        <v>40.53672954</v>
      </c>
    </row>
    <row r="68">
      <c r="A68" s="3">
        <v>6.3000020034E10</v>
      </c>
      <c r="B68" s="4" t="s">
        <v>37</v>
      </c>
      <c r="C68" s="4" t="s">
        <v>71</v>
      </c>
      <c r="D68" s="5">
        <f>if(VLOOKUP($B$2:$B$457,'各區加權風險人口'!$C$2:$T$13,2,0)=0,0,VLOOKUP($B$2:$B$457,'依個案研判日_台北市'!$C$2:$T$13,2,0)*'各里加權風險人口'!E68/VLOOKUP($B$2:$B$457,'各區加權風險人口'!$C$2:$T$13,2,0)*5.5/'陽性率'!A$3)</f>
        <v>0</v>
      </c>
      <c r="E68" s="5">
        <f>if(VLOOKUP($B$2:$B$457,'各區加權風險人口'!$C$2:$T$13,3,0)=0,0,VLOOKUP($B$2:$B$457,'依個案研判日_台北市'!$C$2:$T$13,3,0)*'各里加權風險人口'!F68/VLOOKUP($B$2:$B$457,'各區加權風險人口'!$C$2:$T$13,3,0)*5.5/'陽性率'!B$3)</f>
        <v>3.286049768</v>
      </c>
      <c r="F68" s="5">
        <f>if(VLOOKUP($B$2:$B$457,'各區加權風險人口'!$C$2:$T$13,4,0)=0,0,VLOOKUP($B$2:$B$457,'依個案研判日_台北市'!$C$2:$T$13,4,0)*'各里加權風險人口'!G68/VLOOKUP($B$2:$B$457,'各區加權風險人口'!$C$2:$T$13,4,0)*5.5/'陽性率'!C$3)</f>
        <v>4.968597588</v>
      </c>
      <c r="G68" s="5">
        <f>if(VLOOKUP($B$2:$B$457,'各區加權風險人口'!$C$2:$T$13,5,0)=0,0,VLOOKUP($B$2:$B$457,'依個案研判日_台北市'!$C$2:$T$13,5,0)*'各里加權風險人口'!H68/VLOOKUP($B$2:$B$457,'各區加權風險人口'!$C$2:$T$13,5,0)*5.5/'陽性率'!D$3)</f>
        <v>2.40976983</v>
      </c>
      <c r="H68" s="5">
        <f>if(VLOOKUP($B$2:$B$457,'各區加權風險人口'!$C$2:$T$13,6,0)=0,0,VLOOKUP($B$2:$B$457,'依個案研判日_台北市'!$C$2:$T$13,6,0)*'各里加權風險人口'!I68/VLOOKUP($B$2:$B$457,'各區加權風險人口'!$C$2:$T$13,6,0)*5.5/'陽性率'!E$3)</f>
        <v>13.72653701</v>
      </c>
      <c r="I68" s="5">
        <f>if(VLOOKUP($B$2:$B$457,'各區加權風險人口'!$C$2:$T$13,7,0)=0,0,VLOOKUP($B$2:$B$457,'依個案研判日_台北市'!$C$2:$T$13,7,0)*'各里加權風險人口'!J68/VLOOKUP($B$2:$B$457,'各區加權風險人口'!$C$2:$T$13,7,0)*5.5/'陽性率'!F$3)</f>
        <v>2.362519441</v>
      </c>
      <c r="J68" s="5">
        <f>if(VLOOKUP($B$2:$B$457,'各區加權風險人口'!$C$2:$T$13,8,0)=0,0,VLOOKUP($B$2:$B$457,'依個案研判日_台北市'!$C$2:$T$13,8,0)*'各里加權風險人口'!K68/VLOOKUP($B$2:$B$457,'各區加權風險人口'!$C$2:$T$13,8,0)*5.5/'陽性率'!G$3)</f>
        <v>18.33520523</v>
      </c>
      <c r="K68" s="5">
        <f>if(VLOOKUP($B$2:$B$457,'各區加權風險人口'!$C$2:$T$13,9,0)=0,0,VLOOKUP($B$2:$B$457,'依個案研判日_台北市'!$C$2:$T$13,9,0)*'各里加權風險人口'!L68/VLOOKUP($B$2:$B$457,'各區加權風險人口'!$C$2:$T$13,9,0)*5.5/'陽性率'!H$3)</f>
        <v>13.14419907</v>
      </c>
      <c r="L68" s="5">
        <f>if(VLOOKUP($B$2:$B$457,'各區加權風險人口'!$C$2:$T$13,10,0)=0,0,VLOOKUP($B$2:$B$457,'依個案研判日_台北市'!$C$2:$T$13,10,0)*'各里加權風險人口'!M68/VLOOKUP($B$2:$B$457,'各區加權風險人口'!$C$2:$T$13,10,0)*5.5/'陽性率'!I$3)</f>
        <v>3.442528329</v>
      </c>
      <c r="M68" s="5">
        <f>if(VLOOKUP($B$2:$B$457,'各區加權風險人口'!$C$2:$T$13,11,0)=0,0,VLOOKUP($B$2:$B$457,'依個案研判日_台北市'!$C$2:$T$13,11,0)*'各里加權風險人口'!N68/VLOOKUP($B$2:$B$457,'各區加權風險人口'!$C$2:$T$13,11,0)*5.5/'陽性率'!J$3)</f>
        <v>17.01013998</v>
      </c>
      <c r="N68" s="5">
        <f>if(VLOOKUP($B$2:$B$457,'各區加權風險人口'!$C$2:$T$13,12,0)=0,0,VLOOKUP($B$2:$B$457,'依個案研判日_台北市'!$C$2:$T$13,12,0)*'各里加權風險人口'!O68/VLOOKUP($B$2:$B$457,'各區加權風險人口'!$C$2:$T$13,12,0)*5.5/'陽性率'!K$3)</f>
        <v>42.52534994</v>
      </c>
      <c r="O68" s="5">
        <f>if(VLOOKUP($B$2:$B$457,'各區加權風險人口'!$C$2:$T$13,13,0)=0,0,VLOOKUP($B$2:$B$457,'依個案研判日_台北市'!$C$2:$T$13,13,0)*'各里加權風險人口'!P68/VLOOKUP($B$2:$B$457,'各區加權風險人口'!$C$2:$T$13,13,0)*5.5/'陽性率'!L$3)</f>
        <v>24.715588</v>
      </c>
      <c r="P68" s="5">
        <f>if(VLOOKUP($B$2:$B$457,'各區加權風險人口'!$C$2:$T$13,14,0)=0,0,VLOOKUP($B$2:$B$457,'依個案研判日_台北市'!$C$2:$T$13,14,0)*'各里加權風險人口'!Q68/VLOOKUP($B$2:$B$457,'各區加權風險人口'!$C$2:$T$13,14,0)*5.5/'陽性率'!M$3)</f>
        <v>53.73135432</v>
      </c>
      <c r="Q68" s="5">
        <f>if(VLOOKUP($B$2:$B$457,'各區加權風險人口'!$C$2:$T$13,15,0)=0,0,VLOOKUP($B$2:$B$457,'依個案研判日_台北市'!$C$2:$T$13,15,0)*'各里加權風險人口'!R68/VLOOKUP($B$2:$B$457,'各區加權風險人口'!$C$2:$T$13,15,0)*5.5/'陽性率'!N$3)</f>
        <v>22.15880303</v>
      </c>
      <c r="R68" s="5">
        <f>if(VLOOKUP($B$2:$B$457,'各區加權風險人口'!$C$2:$T$13,16,0)=0,0,VLOOKUP($B$2:$B$457,'依個案研判日_台北市'!$C$2:$T$13,16,0)*'各里加權風險人口'!S68/VLOOKUP($B$2:$B$457,'各區加權風險人口'!$C$2:$T$13,16,0)*5.5/'陽性率'!O$3)</f>
        <v>23.62519441</v>
      </c>
      <c r="S68" s="5">
        <f>if(VLOOKUP($B$2:$B$457,'各區加權風險人口'!$C$2:$T$13,17,0)=0,0,VLOOKUP($B$2:$B$457,'依個案研判日_台北市'!$C$2:$T$13,17,0)*'各里加權風險人口'!T68/VLOOKUP($B$2:$B$457,'各區加權風險人口'!$C$2:$T$13,17,0)*5.5/'陽性率'!P$3)</f>
        <v>27.38374807</v>
      </c>
      <c r="T68" s="5">
        <f>if(VLOOKUP($B$2:$B$457,'各區加權風險人口'!$C$2:$T$13,18,0)=0,0,VLOOKUP($B$2:$B$457,'依個案研判日_台北市'!$C$2:$T$13,18,0)*'各里加權風險人口'!U68/VLOOKUP($B$2:$B$457,'各區加權風險人口'!$C$2:$T$13,18,0)*5.5/'陽性率'!Q$3)</f>
        <v>24.715588</v>
      </c>
    </row>
    <row r="69">
      <c r="A69" s="3">
        <v>6.3000020035E10</v>
      </c>
      <c r="B69" s="4" t="s">
        <v>37</v>
      </c>
      <c r="C69" s="4" t="s">
        <v>72</v>
      </c>
      <c r="D69" s="5">
        <f>if(VLOOKUP($B$2:$B$457,'各區加權風險人口'!$C$2:$T$13,2,0)=0,0,VLOOKUP($B$2:$B$457,'依個案研判日_台北市'!$C$2:$T$13,2,0)*'各里加權風險人口'!E69/VLOOKUP($B$2:$B$457,'各區加權風險人口'!$C$2:$T$13,2,0)*5.5/'陽性率'!A$3)</f>
        <v>0</v>
      </c>
      <c r="E69" s="5">
        <f>if(VLOOKUP($B$2:$B$457,'各區加權風險人口'!$C$2:$T$13,3,0)=0,0,VLOOKUP($B$2:$B$457,'依個案研判日_台北市'!$C$2:$T$13,3,0)*'各里加權風險人口'!F69/VLOOKUP($B$2:$B$457,'各區加權風險人口'!$C$2:$T$13,3,0)*5.5/'陽性率'!B$3)</f>
        <v>2.564573604</v>
      </c>
      <c r="F69" s="5">
        <f>if(VLOOKUP($B$2:$B$457,'各區加權風險人口'!$C$2:$T$13,4,0)=0,0,VLOOKUP($B$2:$B$457,'依個案研判日_台北市'!$C$2:$T$13,4,0)*'各里加權風險人口'!G69/VLOOKUP($B$2:$B$457,'各區加權風險人口'!$C$2:$T$13,4,0)*5.5/'陽性率'!C$3)</f>
        <v>3.877705792</v>
      </c>
      <c r="G69" s="5">
        <f>if(VLOOKUP($B$2:$B$457,'各區加權風險人口'!$C$2:$T$13,5,0)=0,0,VLOOKUP($B$2:$B$457,'依個案研判日_台北市'!$C$2:$T$13,5,0)*'各里加權風險人口'!H69/VLOOKUP($B$2:$B$457,'各區加權風險人口'!$C$2:$T$13,5,0)*5.5/'陽性率'!D$3)</f>
        <v>1.880687309</v>
      </c>
      <c r="H69" s="5">
        <f>if(VLOOKUP($B$2:$B$457,'各區加權風險人口'!$C$2:$T$13,6,0)=0,0,VLOOKUP($B$2:$B$457,'依個案研判日_台北市'!$C$2:$T$13,6,0)*'各里加權風險人口'!I69/VLOOKUP($B$2:$B$457,'各區加權風險人口'!$C$2:$T$13,6,0)*5.5/'陽性率'!E$3)</f>
        <v>10.71277581</v>
      </c>
      <c r="I69" s="5">
        <f>if(VLOOKUP($B$2:$B$457,'各區加權風險人口'!$C$2:$T$13,7,0)=0,0,VLOOKUP($B$2:$B$457,'依個案研判日_台北市'!$C$2:$T$13,7,0)*'各里加權風險人口'!J69/VLOOKUP($B$2:$B$457,'各區加權風險人口'!$C$2:$T$13,7,0)*5.5/'陽性率'!F$3)</f>
        <v>1.843811088</v>
      </c>
      <c r="J69" s="5">
        <f>if(VLOOKUP($B$2:$B$457,'各區加權風險人口'!$C$2:$T$13,8,0)=0,0,VLOOKUP($B$2:$B$457,'依個案研判日_台北市'!$C$2:$T$13,8,0)*'各里加權風險人口'!K69/VLOOKUP($B$2:$B$457,'各區加權風險人口'!$C$2:$T$13,8,0)*5.5/'陽性率'!G$3)</f>
        <v>14.30957735</v>
      </c>
      <c r="K69" s="5">
        <f>if(VLOOKUP($B$2:$B$457,'各區加權風險人口'!$C$2:$T$13,9,0)=0,0,VLOOKUP($B$2:$B$457,'依個案研判日_台北市'!$C$2:$T$13,9,0)*'各里加權風險人口'!L69/VLOOKUP($B$2:$B$457,'各區加權風險人口'!$C$2:$T$13,9,0)*5.5/'陽性率'!H$3)</f>
        <v>10.25829441</v>
      </c>
      <c r="L69" s="5">
        <f>if(VLOOKUP($B$2:$B$457,'各區加權風險人口'!$C$2:$T$13,10,0)=0,0,VLOOKUP($B$2:$B$457,'依個案研判日_台北市'!$C$2:$T$13,10,0)*'各里加權風險人口'!M69/VLOOKUP($B$2:$B$457,'各區加權風險人口'!$C$2:$T$13,10,0)*5.5/'陽性率'!I$3)</f>
        <v>2.686696156</v>
      </c>
      <c r="M69" s="5">
        <f>if(VLOOKUP($B$2:$B$457,'各區加權風險人口'!$C$2:$T$13,11,0)=0,0,VLOOKUP($B$2:$B$457,'依個案研判日_台北市'!$C$2:$T$13,11,0)*'各里加權風險人口'!N69/VLOOKUP($B$2:$B$457,'各區加權風險人口'!$C$2:$T$13,11,0)*5.5/'陽性率'!J$3)</f>
        <v>13.27543983</v>
      </c>
      <c r="N69" s="5">
        <f>if(VLOOKUP($B$2:$B$457,'各區加權風險人口'!$C$2:$T$13,12,0)=0,0,VLOOKUP($B$2:$B$457,'依個案研判日_台北市'!$C$2:$T$13,12,0)*'各里加權風險人口'!O69/VLOOKUP($B$2:$B$457,'各區加權風險人口'!$C$2:$T$13,12,0)*5.5/'陽性率'!K$3)</f>
        <v>33.18859958</v>
      </c>
      <c r="O69" s="5">
        <f>if(VLOOKUP($B$2:$B$457,'各區加權風險人口'!$C$2:$T$13,13,0)=0,0,VLOOKUP($B$2:$B$457,'依個案研判日_台北市'!$C$2:$T$13,13,0)*'各里加權風險人口'!P69/VLOOKUP($B$2:$B$457,'各區加權風險人口'!$C$2:$T$13,13,0)*5.5/'陽性率'!L$3)</f>
        <v>19.28910061</v>
      </c>
      <c r="P69" s="5">
        <f>if(VLOOKUP($B$2:$B$457,'各區加權風險人口'!$C$2:$T$13,14,0)=0,0,VLOOKUP($B$2:$B$457,'依個案研判日_台北市'!$C$2:$T$13,14,0)*'各里加權風險人口'!Q69/VLOOKUP($B$2:$B$457,'各區加權風險人口'!$C$2:$T$13,14,0)*5.5/'陽性率'!M$3)</f>
        <v>41.93424406</v>
      </c>
      <c r="Q69" s="5">
        <f>if(VLOOKUP($B$2:$B$457,'各區加權風險人口'!$C$2:$T$13,15,0)=0,0,VLOOKUP($B$2:$B$457,'依個案研判日_台北市'!$C$2:$T$13,15,0)*'各里加權風險人口'!R69/VLOOKUP($B$2:$B$457,'各區加權風險人口'!$C$2:$T$13,15,0)*5.5/'陽性率'!N$3)</f>
        <v>17.29367641</v>
      </c>
      <c r="R69" s="5">
        <f>if(VLOOKUP($B$2:$B$457,'各區加權風險人口'!$C$2:$T$13,16,0)=0,0,VLOOKUP($B$2:$B$457,'依個案研判日_台北市'!$C$2:$T$13,16,0)*'各里加權風險人口'!S69/VLOOKUP($B$2:$B$457,'各區加權風險人口'!$C$2:$T$13,16,0)*5.5/'陽性率'!O$3)</f>
        <v>18.43811088</v>
      </c>
      <c r="S69" s="5">
        <f>if(VLOOKUP($B$2:$B$457,'各區加權風險人口'!$C$2:$T$13,17,0)=0,0,VLOOKUP($B$2:$B$457,'依個案研判日_台北市'!$C$2:$T$13,17,0)*'各里加權風險人口'!T69/VLOOKUP($B$2:$B$457,'各區加權風險人口'!$C$2:$T$13,17,0)*5.5/'陽性率'!P$3)</f>
        <v>21.3714467</v>
      </c>
      <c r="T69" s="5">
        <f>if(VLOOKUP($B$2:$B$457,'各區加權風險人口'!$C$2:$T$13,18,0)=0,0,VLOOKUP($B$2:$B$457,'依個案研判日_台北市'!$C$2:$T$13,18,0)*'各里加權風險人口'!U69/VLOOKUP($B$2:$B$457,'各區加權風險人口'!$C$2:$T$13,18,0)*5.5/'陽性率'!Q$3)</f>
        <v>19.28910061</v>
      </c>
    </row>
    <row r="70">
      <c r="A70" s="3">
        <v>6.3000020036E10</v>
      </c>
      <c r="B70" s="4" t="s">
        <v>37</v>
      </c>
      <c r="C70" s="4" t="s">
        <v>73</v>
      </c>
      <c r="D70" s="5">
        <f>if(VLOOKUP($B$2:$B$457,'各區加權風險人口'!$C$2:$T$13,2,0)=0,0,VLOOKUP($B$2:$B$457,'依個案研判日_台北市'!$C$2:$T$13,2,0)*'各里加權風險人口'!E70/VLOOKUP($B$2:$B$457,'各區加權風險人口'!$C$2:$T$13,2,0)*5.5/'陽性率'!A$3)</f>
        <v>0</v>
      </c>
      <c r="E70" s="5">
        <f>if(VLOOKUP($B$2:$B$457,'各區加權風險人口'!$C$2:$T$13,3,0)=0,0,VLOOKUP($B$2:$B$457,'依個案研判日_台北市'!$C$2:$T$13,3,0)*'各里加權風險人口'!F70/VLOOKUP($B$2:$B$457,'各區加權風險人口'!$C$2:$T$13,3,0)*5.5/'陽性率'!B$3)</f>
        <v>5.019825589</v>
      </c>
      <c r="F70" s="5">
        <f>if(VLOOKUP($B$2:$B$457,'各區加權風險人口'!$C$2:$T$13,4,0)=0,0,VLOOKUP($B$2:$B$457,'依個案研判日_台北市'!$C$2:$T$13,4,0)*'各里加權風險人口'!G70/VLOOKUP($B$2:$B$457,'各區加權風險人口'!$C$2:$T$13,4,0)*5.5/'陽性率'!C$3)</f>
        <v>7.590114293</v>
      </c>
      <c r="G70" s="5">
        <f>if(VLOOKUP($B$2:$B$457,'各區加權風險人口'!$C$2:$T$13,5,0)=0,0,VLOOKUP($B$2:$B$457,'依個案研判日_台北市'!$C$2:$T$13,5,0)*'各里加權風險人口'!H70/VLOOKUP($B$2:$B$457,'各區加權風險人口'!$C$2:$T$13,5,0)*5.5/'陽性率'!D$3)</f>
        <v>3.681205432</v>
      </c>
      <c r="H70" s="5">
        <f>if(VLOOKUP($B$2:$B$457,'各區加權風險人口'!$C$2:$T$13,6,0)=0,0,VLOOKUP($B$2:$B$457,'依個案研判日_台北市'!$C$2:$T$13,6,0)*'各里加權風險人口'!I70/VLOOKUP($B$2:$B$457,'各區加權風險人口'!$C$2:$T$13,6,0)*5.5/'陽性率'!E$3)</f>
        <v>20.9688917</v>
      </c>
      <c r="I70" s="5">
        <f>if(VLOOKUP($B$2:$B$457,'各區加權風險人口'!$C$2:$T$13,7,0)=0,0,VLOOKUP($B$2:$B$457,'依個案研判日_台北市'!$C$2:$T$13,7,0)*'各里加權風險人口'!J70/VLOOKUP($B$2:$B$457,'各區加權風險人口'!$C$2:$T$13,7,0)*5.5/'陽性率'!F$3)</f>
        <v>3.609024934</v>
      </c>
      <c r="J70" s="5">
        <f>if(VLOOKUP($B$2:$B$457,'各區加權風險人口'!$C$2:$T$13,8,0)=0,0,VLOOKUP($B$2:$B$457,'依個案研判日_台北市'!$C$2:$T$13,8,0)*'各里加權風險人口'!K70/VLOOKUP($B$2:$B$457,'各區加權風險人口'!$C$2:$T$13,8,0)*5.5/'陽性率'!G$3)</f>
        <v>28.00917177</v>
      </c>
      <c r="K70" s="5">
        <f>if(VLOOKUP($B$2:$B$457,'各區加權風險人口'!$C$2:$T$13,9,0)=0,0,VLOOKUP($B$2:$B$457,'依個案研判日_台北市'!$C$2:$T$13,9,0)*'各里加權風險人口'!L70/VLOOKUP($B$2:$B$457,'各區加權風險人口'!$C$2:$T$13,9,0)*5.5/'陽性率'!H$3)</f>
        <v>20.07930236</v>
      </c>
      <c r="L70" s="5">
        <f>if(VLOOKUP($B$2:$B$457,'各區加權風險人口'!$C$2:$T$13,10,0)=0,0,VLOOKUP($B$2:$B$457,'依個案研判日_台北市'!$C$2:$T$13,10,0)*'各里加權風險人口'!M70/VLOOKUP($B$2:$B$457,'各區加權風險人口'!$C$2:$T$13,10,0)*5.5/'陽性率'!I$3)</f>
        <v>5.258864903</v>
      </c>
      <c r="M70" s="5">
        <f>if(VLOOKUP($B$2:$B$457,'各區加權風險人口'!$C$2:$T$13,11,0)=0,0,VLOOKUP($B$2:$B$457,'依個案研判日_台北市'!$C$2:$T$13,11,0)*'各里加權風險人口'!N70/VLOOKUP($B$2:$B$457,'各區加權風險人口'!$C$2:$T$13,11,0)*5.5/'陽性率'!J$3)</f>
        <v>25.98497952</v>
      </c>
      <c r="N70" s="5">
        <f>if(VLOOKUP($B$2:$B$457,'各區加權風險人口'!$C$2:$T$13,12,0)=0,0,VLOOKUP($B$2:$B$457,'依個案研判日_台北市'!$C$2:$T$13,12,0)*'各里加權風險人口'!O70/VLOOKUP($B$2:$B$457,'各區加權風險人口'!$C$2:$T$13,12,0)*5.5/'陽性率'!K$3)</f>
        <v>64.9624488</v>
      </c>
      <c r="O70" s="5">
        <f>if(VLOOKUP($B$2:$B$457,'各區加權風險人口'!$C$2:$T$13,13,0)=0,0,VLOOKUP($B$2:$B$457,'依個案研判日_台北市'!$C$2:$T$13,13,0)*'各里加權風險人口'!P70/VLOOKUP($B$2:$B$457,'各區加權風險人口'!$C$2:$T$13,13,0)*5.5/'陽性率'!L$3)</f>
        <v>37.75595315</v>
      </c>
      <c r="P70" s="5">
        <f>if(VLOOKUP($B$2:$B$457,'各區加權風險人口'!$C$2:$T$13,14,0)=0,0,VLOOKUP($B$2:$B$457,'依個案研判日_台北市'!$C$2:$T$13,14,0)*'各里加權風險人口'!Q70/VLOOKUP($B$2:$B$457,'各區加權風險人口'!$C$2:$T$13,14,0)*5.5/'陽性率'!M$3)</f>
        <v>82.08093193</v>
      </c>
      <c r="Q70" s="5">
        <f>if(VLOOKUP($B$2:$B$457,'各區加權風險人口'!$C$2:$T$13,15,0)=0,0,VLOOKUP($B$2:$B$457,'依個案研判日_台北市'!$C$2:$T$13,15,0)*'各里加權風險人口'!R70/VLOOKUP($B$2:$B$457,'各區加權風險人口'!$C$2:$T$13,15,0)*5.5/'陽性率'!N$3)</f>
        <v>33.85016489</v>
      </c>
      <c r="R70" s="5">
        <f>if(VLOOKUP($B$2:$B$457,'各區加權風險人口'!$C$2:$T$13,16,0)=0,0,VLOOKUP($B$2:$B$457,'依個案研判日_台北市'!$C$2:$T$13,16,0)*'各里加權風險人口'!S70/VLOOKUP($B$2:$B$457,'各區加權風險人口'!$C$2:$T$13,16,0)*5.5/'陽性率'!O$3)</f>
        <v>36.09024934</v>
      </c>
      <c r="S70" s="5">
        <f>if(VLOOKUP($B$2:$B$457,'各區加權風險人口'!$C$2:$T$13,17,0)=0,0,VLOOKUP($B$2:$B$457,'依個案研判日_台北市'!$C$2:$T$13,17,0)*'各里加權風險人口'!T70/VLOOKUP($B$2:$B$457,'各區加權風險人口'!$C$2:$T$13,17,0)*5.5/'陽性率'!P$3)</f>
        <v>41.83187991</v>
      </c>
      <c r="T70" s="5">
        <f>if(VLOOKUP($B$2:$B$457,'各區加權風險人口'!$C$2:$T$13,18,0)=0,0,VLOOKUP($B$2:$B$457,'依個案研判日_台北市'!$C$2:$T$13,18,0)*'各里加權風險人口'!U70/VLOOKUP($B$2:$B$457,'各區加權風險人口'!$C$2:$T$13,18,0)*5.5/'陽性率'!Q$3)</f>
        <v>37.75595315</v>
      </c>
    </row>
    <row r="71">
      <c r="A71" s="3">
        <v>6.3000020037E10</v>
      </c>
      <c r="B71" s="4" t="s">
        <v>37</v>
      </c>
      <c r="C71" s="4" t="s">
        <v>74</v>
      </c>
      <c r="D71" s="5">
        <f>if(VLOOKUP($B$2:$B$457,'各區加權風險人口'!$C$2:$T$13,2,0)=0,0,VLOOKUP($B$2:$B$457,'依個案研判日_台北市'!$C$2:$T$13,2,0)*'各里加權風險人口'!E71/VLOOKUP($B$2:$B$457,'各區加權風險人口'!$C$2:$T$13,2,0)*5.5/'陽性率'!A$3)</f>
        <v>0</v>
      </c>
      <c r="E71" s="5">
        <f>if(VLOOKUP($B$2:$B$457,'各區加權風險人口'!$C$2:$T$13,3,0)=0,0,VLOOKUP($B$2:$B$457,'依個案研判日_台北市'!$C$2:$T$13,3,0)*'各里加權風險人口'!F71/VLOOKUP($B$2:$B$457,'各區加權風險人口'!$C$2:$T$13,3,0)*5.5/'陽性率'!B$3)</f>
        <v>2.088266581</v>
      </c>
      <c r="F71" s="5">
        <f>if(VLOOKUP($B$2:$B$457,'各區加權風險人口'!$C$2:$T$13,4,0)=0,0,VLOOKUP($B$2:$B$457,'依個案研判日_台北市'!$C$2:$T$13,4,0)*'各里加權風險人口'!G71/VLOOKUP($B$2:$B$457,'各區加權風險人口'!$C$2:$T$13,4,0)*5.5/'陽性率'!C$3)</f>
        <v>3.15751648</v>
      </c>
      <c r="G71" s="5">
        <f>if(VLOOKUP($B$2:$B$457,'各區加權風險人口'!$C$2:$T$13,5,0)=0,0,VLOOKUP($B$2:$B$457,'依個案研判日_台北市'!$C$2:$T$13,5,0)*'各里加權風險人口'!H71/VLOOKUP($B$2:$B$457,'各區加權風險人口'!$C$2:$T$13,5,0)*5.5/'陽性率'!D$3)</f>
        <v>1.531395493</v>
      </c>
      <c r="H71" s="5">
        <f>if(VLOOKUP($B$2:$B$457,'各區加權風險人口'!$C$2:$T$13,6,0)=0,0,VLOOKUP($B$2:$B$457,'依個案研判日_台北市'!$C$2:$T$13,6,0)*'各里加權風險人口'!I71/VLOOKUP($B$2:$B$457,'各區加權風險人口'!$C$2:$T$13,6,0)*5.5/'陽性率'!E$3)</f>
        <v>8.723138882</v>
      </c>
      <c r="I71" s="5">
        <f>if(VLOOKUP($B$2:$B$457,'各區加權風險人口'!$C$2:$T$13,7,0)=0,0,VLOOKUP($B$2:$B$457,'依個案研判日_台北市'!$C$2:$T$13,7,0)*'各里加權風險人口'!J71/VLOOKUP($B$2:$B$457,'各區加權風險人口'!$C$2:$T$13,7,0)*5.5/'陽性率'!F$3)</f>
        <v>1.50136813</v>
      </c>
      <c r="J71" s="5">
        <f>if(VLOOKUP($B$2:$B$457,'各區加權風險人口'!$C$2:$T$13,8,0)=0,0,VLOOKUP($B$2:$B$457,'依個案研判日_台北市'!$C$2:$T$13,8,0)*'各里加權風險人口'!K71/VLOOKUP($B$2:$B$457,'各區加權風險人口'!$C$2:$T$13,8,0)*5.5/'陽性率'!G$3)</f>
        <v>11.65192223</v>
      </c>
      <c r="K71" s="5">
        <f>if(VLOOKUP($B$2:$B$457,'各區加權風險人口'!$C$2:$T$13,9,0)=0,0,VLOOKUP($B$2:$B$457,'依個案研判日_台北市'!$C$2:$T$13,9,0)*'各里加權風險人口'!L71/VLOOKUP($B$2:$B$457,'各區加權風險人口'!$C$2:$T$13,9,0)*5.5/'陽性率'!H$3)</f>
        <v>8.353066323</v>
      </c>
      <c r="L71" s="5">
        <f>if(VLOOKUP($B$2:$B$457,'各區加權風險人口'!$C$2:$T$13,10,0)=0,0,VLOOKUP($B$2:$B$457,'依個案研判日_台北市'!$C$2:$T$13,10,0)*'各里加權風險人口'!M71/VLOOKUP($B$2:$B$457,'各區加權風險人口'!$C$2:$T$13,10,0)*5.5/'陽性率'!I$3)</f>
        <v>2.187707847</v>
      </c>
      <c r="M71" s="5">
        <f>if(VLOOKUP($B$2:$B$457,'各區加權風險人口'!$C$2:$T$13,11,0)=0,0,VLOOKUP($B$2:$B$457,'依個案研判日_台北市'!$C$2:$T$13,11,0)*'各里加權風險人口'!N71/VLOOKUP($B$2:$B$457,'各區加權風險人口'!$C$2:$T$13,11,0)*5.5/'陽性率'!J$3)</f>
        <v>10.80985054</v>
      </c>
      <c r="N71" s="5">
        <f>if(VLOOKUP($B$2:$B$457,'各區加權風險人口'!$C$2:$T$13,12,0)=0,0,VLOOKUP($B$2:$B$457,'依個案研判日_台北市'!$C$2:$T$13,12,0)*'各里加權風險人口'!O71/VLOOKUP($B$2:$B$457,'各區加權風險人口'!$C$2:$T$13,12,0)*5.5/'陽性率'!K$3)</f>
        <v>27.02462634</v>
      </c>
      <c r="O71" s="5">
        <f>if(VLOOKUP($B$2:$B$457,'各區加權風險人口'!$C$2:$T$13,13,0)=0,0,VLOOKUP($B$2:$B$457,'依個案研判日_台北市'!$C$2:$T$13,13,0)*'各里加權風險人口'!P71/VLOOKUP($B$2:$B$457,'各區加權風險人口'!$C$2:$T$13,13,0)*5.5/'陽性率'!L$3)</f>
        <v>15.70662044</v>
      </c>
      <c r="P71" s="5">
        <f>if(VLOOKUP($B$2:$B$457,'各區加權風險人口'!$C$2:$T$13,14,0)=0,0,VLOOKUP($B$2:$B$457,'依個案研判日_台北市'!$C$2:$T$13,14,0)*'各里加權風險人口'!Q71/VLOOKUP($B$2:$B$457,'各區加權風險人口'!$C$2:$T$13,14,0)*5.5/'陽性率'!M$3)</f>
        <v>34.14598058</v>
      </c>
      <c r="Q71" s="5">
        <f>if(VLOOKUP($B$2:$B$457,'各區加權風險人口'!$C$2:$T$13,15,0)=0,0,VLOOKUP($B$2:$B$457,'依個案研判日_台北市'!$C$2:$T$13,15,0)*'各里加權風險人口'!R71/VLOOKUP($B$2:$B$457,'各區加權風險人口'!$C$2:$T$13,15,0)*5.5/'陽性率'!N$3)</f>
        <v>14.08179763</v>
      </c>
      <c r="R71" s="5">
        <f>if(VLOOKUP($B$2:$B$457,'各區加權風險人口'!$C$2:$T$13,16,0)=0,0,VLOOKUP($B$2:$B$457,'依個案研判日_台北市'!$C$2:$T$13,16,0)*'各里加權風險人口'!S71/VLOOKUP($B$2:$B$457,'各區加權風險人口'!$C$2:$T$13,16,0)*5.5/'陽性率'!O$3)</f>
        <v>15.0136813</v>
      </c>
      <c r="S71" s="5">
        <f>if(VLOOKUP($B$2:$B$457,'各區加權風險人口'!$C$2:$T$13,17,0)=0,0,VLOOKUP($B$2:$B$457,'依個案研判日_台北市'!$C$2:$T$13,17,0)*'各里加權風險人口'!T71/VLOOKUP($B$2:$B$457,'各區加權風險人口'!$C$2:$T$13,17,0)*5.5/'陽性率'!P$3)</f>
        <v>17.40222151</v>
      </c>
      <c r="T71" s="5">
        <f>if(VLOOKUP($B$2:$B$457,'各區加權風險人口'!$C$2:$T$13,18,0)=0,0,VLOOKUP($B$2:$B$457,'依個案研判日_台北市'!$C$2:$T$13,18,0)*'各里加權風險人口'!U71/VLOOKUP($B$2:$B$457,'各區加權風險人口'!$C$2:$T$13,18,0)*5.5/'陽性率'!Q$3)</f>
        <v>15.70662044</v>
      </c>
    </row>
    <row r="72">
      <c r="A72" s="3">
        <v>6.3000020038E10</v>
      </c>
      <c r="B72" s="4" t="s">
        <v>37</v>
      </c>
      <c r="C72" s="4" t="s">
        <v>75</v>
      </c>
      <c r="D72" s="5">
        <f>if(VLOOKUP($B$2:$B$457,'各區加權風險人口'!$C$2:$T$13,2,0)=0,0,VLOOKUP($B$2:$B$457,'依個案研判日_台北市'!$C$2:$T$13,2,0)*'各里加權風險人口'!E72/VLOOKUP($B$2:$B$457,'各區加權風險人口'!$C$2:$T$13,2,0)*5.5/'陽性率'!A$3)</f>
        <v>0</v>
      </c>
      <c r="E72" s="5">
        <f>if(VLOOKUP($B$2:$B$457,'各區加權風險人口'!$C$2:$T$13,3,0)=0,0,VLOOKUP($B$2:$B$457,'依個案研判日_台北市'!$C$2:$T$13,3,0)*'各里加權風險人口'!F72/VLOOKUP($B$2:$B$457,'各區加權風險人口'!$C$2:$T$13,3,0)*5.5/'陽性率'!B$3)</f>
        <v>2.658524096</v>
      </c>
      <c r="F72" s="5">
        <f>if(VLOOKUP($B$2:$B$457,'各區加權風險人口'!$C$2:$T$13,4,0)=0,0,VLOOKUP($B$2:$B$457,'依個案研判日_台北市'!$C$2:$T$13,4,0)*'各里加權風險人口'!G72/VLOOKUP($B$2:$B$457,'各區加權風險人口'!$C$2:$T$13,4,0)*5.5/'陽性率'!C$3)</f>
        <v>4.019761519</v>
      </c>
      <c r="G72" s="5">
        <f>if(VLOOKUP($B$2:$B$457,'各區加權風險人口'!$C$2:$T$13,5,0)=0,0,VLOOKUP($B$2:$B$457,'依個案研判日_台北市'!$C$2:$T$13,5,0)*'各里加權風險人口'!H72/VLOOKUP($B$2:$B$457,'各區加權風險人口'!$C$2:$T$13,5,0)*5.5/'陽性率'!D$3)</f>
        <v>1.949584337</v>
      </c>
      <c r="H72" s="5">
        <f>if(VLOOKUP($B$2:$B$457,'各區加權風險人口'!$C$2:$T$13,6,0)=0,0,VLOOKUP($B$2:$B$457,'依個案研判日_台北市'!$C$2:$T$13,6,0)*'各里加權風險人口'!I72/VLOOKUP($B$2:$B$457,'各區加權風險人口'!$C$2:$T$13,6,0)*5.5/'陽性率'!E$3)</f>
        <v>11.10522723</v>
      </c>
      <c r="I72" s="5">
        <f>if(VLOOKUP($B$2:$B$457,'各區加權風險人口'!$C$2:$T$13,7,0)=0,0,VLOOKUP($B$2:$B$457,'依個案研判日_台北市'!$C$2:$T$13,7,0)*'各里加權風險人口'!J72/VLOOKUP($B$2:$B$457,'各區加權風險人口'!$C$2:$T$13,7,0)*5.5/'陽性率'!F$3)</f>
        <v>1.911357193</v>
      </c>
      <c r="J72" s="5">
        <f>if(VLOOKUP($B$2:$B$457,'各區加權風險人口'!$C$2:$T$13,8,0)=0,0,VLOOKUP($B$2:$B$457,'依個案研判日_台北市'!$C$2:$T$13,8,0)*'各里加權風險人口'!K72/VLOOKUP($B$2:$B$457,'各區加權風險人口'!$C$2:$T$13,8,0)*5.5/'陽性率'!G$3)</f>
        <v>14.83379387</v>
      </c>
      <c r="K72" s="5">
        <f>if(VLOOKUP($B$2:$B$457,'各區加權風險人口'!$C$2:$T$13,9,0)=0,0,VLOOKUP($B$2:$B$457,'依個案研判日_台北市'!$C$2:$T$13,9,0)*'各里加權風險人口'!L72/VLOOKUP($B$2:$B$457,'各區加權風險人口'!$C$2:$T$13,9,0)*5.5/'陽性率'!H$3)</f>
        <v>10.63409638</v>
      </c>
      <c r="L72" s="5">
        <f>if(VLOOKUP($B$2:$B$457,'各區加權風險人口'!$C$2:$T$13,10,0)=0,0,VLOOKUP($B$2:$B$457,'依個案研判日_台北市'!$C$2:$T$13,10,0)*'各里加權風險人口'!M72/VLOOKUP($B$2:$B$457,'各區加權風險人口'!$C$2:$T$13,10,0)*5.5/'陽性率'!I$3)</f>
        <v>2.785120481</v>
      </c>
      <c r="M72" s="5">
        <f>if(VLOOKUP($B$2:$B$457,'各區加權風險人口'!$C$2:$T$13,11,0)=0,0,VLOOKUP($B$2:$B$457,'依個案研判日_台北市'!$C$2:$T$13,11,0)*'各里加權風險人口'!N72/VLOOKUP($B$2:$B$457,'各區加權風險人口'!$C$2:$T$13,11,0)*5.5/'陽性率'!J$3)</f>
        <v>13.76177179</v>
      </c>
      <c r="N72" s="5">
        <f>if(VLOOKUP($B$2:$B$457,'各區加權風險人口'!$C$2:$T$13,12,0)=0,0,VLOOKUP($B$2:$B$457,'依個案研判日_台北市'!$C$2:$T$13,12,0)*'各里加權風險人口'!O72/VLOOKUP($B$2:$B$457,'各區加權風險人口'!$C$2:$T$13,12,0)*5.5/'陽性率'!K$3)</f>
        <v>34.40442947</v>
      </c>
      <c r="O72" s="5">
        <f>if(VLOOKUP($B$2:$B$457,'各區加權風險人口'!$C$2:$T$13,13,0)=0,0,VLOOKUP($B$2:$B$457,'依個案研判日_台北市'!$C$2:$T$13,13,0)*'各里加權風險人口'!P72/VLOOKUP($B$2:$B$457,'各區加權風險人口'!$C$2:$T$13,13,0)*5.5/'陽性率'!L$3)</f>
        <v>19.99573679</v>
      </c>
      <c r="P72" s="5">
        <f>if(VLOOKUP($B$2:$B$457,'各區加權風險人口'!$C$2:$T$13,14,0)=0,0,VLOOKUP($B$2:$B$457,'依個案研判日_台北市'!$C$2:$T$13,14,0)*'各里加權風險人口'!Q72/VLOOKUP($B$2:$B$457,'各區加權風險人口'!$C$2:$T$13,14,0)*5.5/'陽性率'!M$3)</f>
        <v>43.47046156</v>
      </c>
      <c r="Q72" s="5">
        <f>if(VLOOKUP($B$2:$B$457,'各區加權風險人口'!$C$2:$T$13,15,0)=0,0,VLOOKUP($B$2:$B$457,'依個案研判日_台北市'!$C$2:$T$13,15,0)*'各里加權風險人口'!R72/VLOOKUP($B$2:$B$457,'各區加權風險人口'!$C$2:$T$13,15,0)*5.5/'陽性率'!N$3)</f>
        <v>17.92721229</v>
      </c>
      <c r="R72" s="5">
        <f>if(VLOOKUP($B$2:$B$457,'各區加權風險人口'!$C$2:$T$13,16,0)=0,0,VLOOKUP($B$2:$B$457,'依個案研判日_台北市'!$C$2:$T$13,16,0)*'各里加權風險人口'!S72/VLOOKUP($B$2:$B$457,'各區加權風險人口'!$C$2:$T$13,16,0)*5.5/'陽性率'!O$3)</f>
        <v>19.11357193</v>
      </c>
      <c r="S72" s="5">
        <f>if(VLOOKUP($B$2:$B$457,'各區加權風險人口'!$C$2:$T$13,17,0)=0,0,VLOOKUP($B$2:$B$457,'依個案研判日_台北市'!$C$2:$T$13,17,0)*'各里加權風險人口'!T72/VLOOKUP($B$2:$B$457,'各區加權風險人口'!$C$2:$T$13,17,0)*5.5/'陽性率'!P$3)</f>
        <v>22.15436746</v>
      </c>
      <c r="T72" s="5">
        <f>if(VLOOKUP($B$2:$B$457,'各區加權風險人口'!$C$2:$T$13,18,0)=0,0,VLOOKUP($B$2:$B$457,'依個案研判日_台北市'!$C$2:$T$13,18,0)*'各里加權風險人口'!U72/VLOOKUP($B$2:$B$457,'各區加權風險人口'!$C$2:$T$13,18,0)*5.5/'陽性率'!Q$3)</f>
        <v>19.99573679</v>
      </c>
    </row>
    <row r="73">
      <c r="A73" s="3">
        <v>6.3000020039E10</v>
      </c>
      <c r="B73" s="4" t="s">
        <v>37</v>
      </c>
      <c r="C73" s="4" t="s">
        <v>76</v>
      </c>
      <c r="D73" s="5">
        <f>if(VLOOKUP($B$2:$B$457,'各區加權風險人口'!$C$2:$T$13,2,0)=0,0,VLOOKUP($B$2:$B$457,'依個案研判日_台北市'!$C$2:$T$13,2,0)*'各里加權風險人口'!E73/VLOOKUP($B$2:$B$457,'各區加權風險人口'!$C$2:$T$13,2,0)*5.5/'陽性率'!A$3)</f>
        <v>0</v>
      </c>
      <c r="E73" s="5">
        <f>if(VLOOKUP($B$2:$B$457,'各區加權風險人口'!$C$2:$T$13,3,0)=0,0,VLOOKUP($B$2:$B$457,'依個案研判日_台北市'!$C$2:$T$13,3,0)*'各里加權風險人口'!F73/VLOOKUP($B$2:$B$457,'各區加權風險人口'!$C$2:$T$13,3,0)*5.5/'陽性率'!B$3)</f>
        <v>5.009635058</v>
      </c>
      <c r="F73" s="5">
        <f>if(VLOOKUP($B$2:$B$457,'各區加權風險人口'!$C$2:$T$13,4,0)=0,0,VLOOKUP($B$2:$B$457,'依個案研判日_台北市'!$C$2:$T$13,4,0)*'各里加權風險人口'!G73/VLOOKUP($B$2:$B$457,'各區加權風險人口'!$C$2:$T$13,4,0)*5.5/'陽性率'!C$3)</f>
        <v>7.57470593</v>
      </c>
      <c r="G73" s="5">
        <f>if(VLOOKUP($B$2:$B$457,'各區加權風險人口'!$C$2:$T$13,5,0)=0,0,VLOOKUP($B$2:$B$457,'依個案研判日_台北市'!$C$2:$T$13,5,0)*'各里加權風險人口'!H73/VLOOKUP($B$2:$B$457,'各區加權風險人口'!$C$2:$T$13,5,0)*5.5/'陽性率'!D$3)</f>
        <v>3.673732376</v>
      </c>
      <c r="H73" s="5">
        <f>if(VLOOKUP($B$2:$B$457,'各區加權風險人口'!$C$2:$T$13,6,0)=0,0,VLOOKUP($B$2:$B$457,'依個案研判日_台北市'!$C$2:$T$13,6,0)*'各里加權風險人口'!I73/VLOOKUP($B$2:$B$457,'各區加權風險人口'!$C$2:$T$13,6,0)*5.5/'陽性率'!E$3)</f>
        <v>20.92632366</v>
      </c>
      <c r="I73" s="5">
        <f>if(VLOOKUP($B$2:$B$457,'各區加權風險人口'!$C$2:$T$13,7,0)=0,0,VLOOKUP($B$2:$B$457,'依個案研判日_台北市'!$C$2:$T$13,7,0)*'各里加權風險人口'!J73/VLOOKUP($B$2:$B$457,'各區加權風險人口'!$C$2:$T$13,7,0)*5.5/'陽性率'!F$3)</f>
        <v>3.601698408</v>
      </c>
      <c r="J73" s="5">
        <f>if(VLOOKUP($B$2:$B$457,'各區加權風險人口'!$C$2:$T$13,8,0)=0,0,VLOOKUP($B$2:$B$457,'依個案研判日_台北市'!$C$2:$T$13,8,0)*'各里加權風險人口'!K73/VLOOKUP($B$2:$B$457,'各區加權風險人口'!$C$2:$T$13,8,0)*5.5/'陽性率'!G$3)</f>
        <v>27.95231156</v>
      </c>
      <c r="K73" s="5">
        <f>if(VLOOKUP($B$2:$B$457,'各區加權風險人口'!$C$2:$T$13,9,0)=0,0,VLOOKUP($B$2:$B$457,'依個案研判日_台北市'!$C$2:$T$13,9,0)*'各里加權風險人口'!L73/VLOOKUP($B$2:$B$457,'各區加權風險人口'!$C$2:$T$13,9,0)*5.5/'陽性率'!H$3)</f>
        <v>20.03854023</v>
      </c>
      <c r="L73" s="5">
        <f>if(VLOOKUP($B$2:$B$457,'各區加權風險人口'!$C$2:$T$13,10,0)=0,0,VLOOKUP($B$2:$B$457,'依個案研判日_台北市'!$C$2:$T$13,10,0)*'各里加權風險人口'!M73/VLOOKUP($B$2:$B$457,'各區加權風險人口'!$C$2:$T$13,10,0)*5.5/'陽性率'!I$3)</f>
        <v>5.248189109</v>
      </c>
      <c r="M73" s="5">
        <f>if(VLOOKUP($B$2:$B$457,'各區加權風險人口'!$C$2:$T$13,11,0)=0,0,VLOOKUP($B$2:$B$457,'依個案研判日_台北市'!$C$2:$T$13,11,0)*'各里加權風險人口'!N73/VLOOKUP($B$2:$B$457,'各區加權風險人口'!$C$2:$T$13,11,0)*5.5/'陽性率'!J$3)</f>
        <v>25.93222854</v>
      </c>
      <c r="N73" s="5">
        <f>if(VLOOKUP($B$2:$B$457,'各區加權風險人口'!$C$2:$T$13,12,0)=0,0,VLOOKUP($B$2:$B$457,'依個案研判日_台北市'!$C$2:$T$13,12,0)*'各里加權風險人口'!O73/VLOOKUP($B$2:$B$457,'各區加權風險人口'!$C$2:$T$13,12,0)*5.5/'陽性率'!K$3)</f>
        <v>64.83057134</v>
      </c>
      <c r="O73" s="5">
        <f>if(VLOOKUP($B$2:$B$457,'各區加權風險人口'!$C$2:$T$13,13,0)=0,0,VLOOKUP($B$2:$B$457,'依個案研判日_台北市'!$C$2:$T$13,13,0)*'各里加權風險人口'!P73/VLOOKUP($B$2:$B$457,'各區加權風險人口'!$C$2:$T$13,13,0)*5.5/'陽性率'!L$3)</f>
        <v>37.67930642</v>
      </c>
      <c r="P73" s="5">
        <f>if(VLOOKUP($B$2:$B$457,'各區加權風險人口'!$C$2:$T$13,14,0)=0,0,VLOOKUP($B$2:$B$457,'依個案研判日_台北市'!$C$2:$T$13,14,0)*'各里加權風險人口'!Q73/VLOOKUP($B$2:$B$457,'各區加權風險人口'!$C$2:$T$13,14,0)*5.5/'陽性率'!M$3)</f>
        <v>81.91430298</v>
      </c>
      <c r="Q73" s="5">
        <f>if(VLOOKUP($B$2:$B$457,'各區加權風險人口'!$C$2:$T$13,15,0)=0,0,VLOOKUP($B$2:$B$457,'依個案研判日_台北市'!$C$2:$T$13,15,0)*'各里加權風險人口'!R73/VLOOKUP($B$2:$B$457,'各區加權風險人口'!$C$2:$T$13,15,0)*5.5/'陽性率'!N$3)</f>
        <v>33.78144714</v>
      </c>
      <c r="R73" s="5">
        <f>if(VLOOKUP($B$2:$B$457,'各區加權風險人口'!$C$2:$T$13,16,0)=0,0,VLOOKUP($B$2:$B$457,'依個案研判日_台北市'!$C$2:$T$13,16,0)*'各里加權風險人口'!S73/VLOOKUP($B$2:$B$457,'各區加權風險人口'!$C$2:$T$13,16,0)*5.5/'陽性率'!O$3)</f>
        <v>36.01698408</v>
      </c>
      <c r="S73" s="5">
        <f>if(VLOOKUP($B$2:$B$457,'各區加權風險人口'!$C$2:$T$13,17,0)=0,0,VLOOKUP($B$2:$B$457,'依個案研判日_台北市'!$C$2:$T$13,17,0)*'各里加權風險人口'!T73/VLOOKUP($B$2:$B$457,'各區加權風險人口'!$C$2:$T$13,17,0)*5.5/'陽性率'!P$3)</f>
        <v>41.74695882</v>
      </c>
      <c r="T73" s="5">
        <f>if(VLOOKUP($B$2:$B$457,'各區加權風險人口'!$C$2:$T$13,18,0)=0,0,VLOOKUP($B$2:$B$457,'依個案研判日_台北市'!$C$2:$T$13,18,0)*'各里加權風險人口'!U73/VLOOKUP($B$2:$B$457,'各區加權風險人口'!$C$2:$T$13,18,0)*5.5/'陽性率'!Q$3)</f>
        <v>37.67930642</v>
      </c>
    </row>
    <row r="74">
      <c r="A74" s="3">
        <v>6.300002004E10</v>
      </c>
      <c r="B74" s="4" t="s">
        <v>37</v>
      </c>
      <c r="C74" s="4" t="s">
        <v>77</v>
      </c>
      <c r="D74" s="5">
        <f>if(VLOOKUP($B$2:$B$457,'各區加權風險人口'!$C$2:$T$13,2,0)=0,0,VLOOKUP($B$2:$B$457,'依個案研判日_台北市'!$C$2:$T$13,2,0)*'各里加權風險人口'!E74/VLOOKUP($B$2:$B$457,'各區加權風險人口'!$C$2:$T$13,2,0)*5.5/'陽性率'!A$3)</f>
        <v>0</v>
      </c>
      <c r="E74" s="5">
        <f>if(VLOOKUP($B$2:$B$457,'各區加權風險人口'!$C$2:$T$13,3,0)=0,0,VLOOKUP($B$2:$B$457,'依個案研判日_台北市'!$C$2:$T$13,3,0)*'各里加權風險人口'!F74/VLOOKUP($B$2:$B$457,'各區加權風險人口'!$C$2:$T$13,3,0)*5.5/'陽性率'!B$3)</f>
        <v>3.374959673</v>
      </c>
      <c r="F74" s="5">
        <f>if(VLOOKUP($B$2:$B$457,'各區加權風險人口'!$C$2:$T$13,4,0)=0,0,VLOOKUP($B$2:$B$457,'依個案研判日_台北市'!$C$2:$T$13,4,0)*'各里加權風險人口'!G74/VLOOKUP($B$2:$B$457,'各區加權風險人口'!$C$2:$T$13,4,0)*5.5/'陽性率'!C$3)</f>
        <v>5.103031808</v>
      </c>
      <c r="G74" s="5">
        <f>if(VLOOKUP($B$2:$B$457,'各區加權風險人口'!$C$2:$T$13,5,0)=0,0,VLOOKUP($B$2:$B$457,'依個案研判日_台北市'!$C$2:$T$13,5,0)*'各里加權風險人口'!H74/VLOOKUP($B$2:$B$457,'各區加權風險人口'!$C$2:$T$13,5,0)*5.5/'陽性率'!D$3)</f>
        <v>2.474970427</v>
      </c>
      <c r="H74" s="5">
        <f>if(VLOOKUP($B$2:$B$457,'各區加權風險人口'!$C$2:$T$13,6,0)=0,0,VLOOKUP($B$2:$B$457,'依個案研判日_台北市'!$C$2:$T$13,6,0)*'各里加權風險人口'!I74/VLOOKUP($B$2:$B$457,'各區加權風險人口'!$C$2:$T$13,6,0)*5.5/'陽性率'!E$3)</f>
        <v>14.09793281</v>
      </c>
      <c r="I74" s="5">
        <f>if(VLOOKUP($B$2:$B$457,'各區加權風險人口'!$C$2:$T$13,7,0)=0,0,VLOOKUP($B$2:$B$457,'依個案研判日_台北市'!$C$2:$T$13,7,0)*'各里加權風險人口'!J74/VLOOKUP($B$2:$B$457,'各區加權風險人口'!$C$2:$T$13,7,0)*5.5/'陽性率'!F$3)</f>
        <v>2.426441595</v>
      </c>
      <c r="J74" s="5">
        <f>if(VLOOKUP($B$2:$B$457,'各區加權風險人口'!$C$2:$T$13,8,0)=0,0,VLOOKUP($B$2:$B$457,'依個案研判日_台北市'!$C$2:$T$13,8,0)*'各里加權風險人口'!K74/VLOOKUP($B$2:$B$457,'各區加權風險人口'!$C$2:$T$13,8,0)*5.5/'陽性率'!G$3)</f>
        <v>18.83129673</v>
      </c>
      <c r="K74" s="5">
        <f>if(VLOOKUP($B$2:$B$457,'各區加權風險人口'!$C$2:$T$13,9,0)=0,0,VLOOKUP($B$2:$B$457,'依個案研判日_台北市'!$C$2:$T$13,9,0)*'各里加權風險人口'!L74/VLOOKUP($B$2:$B$457,'各區加權風險人口'!$C$2:$T$13,9,0)*5.5/'陽性率'!H$3)</f>
        <v>13.49983869</v>
      </c>
      <c r="L74" s="5">
        <f>if(VLOOKUP($B$2:$B$457,'各區加權風險人口'!$C$2:$T$13,10,0)=0,0,VLOOKUP($B$2:$B$457,'依個案研判日_台北市'!$C$2:$T$13,10,0)*'各里加權風險人口'!M74/VLOOKUP($B$2:$B$457,'各區加權風險人口'!$C$2:$T$13,10,0)*5.5/'陽性率'!I$3)</f>
        <v>3.535672039</v>
      </c>
      <c r="M74" s="5">
        <f>if(VLOOKUP($B$2:$B$457,'各區加權風險人口'!$C$2:$T$13,11,0)=0,0,VLOOKUP($B$2:$B$457,'依個案研判日_台北市'!$C$2:$T$13,11,0)*'各里加權風險人口'!N74/VLOOKUP($B$2:$B$457,'各區加權風險人口'!$C$2:$T$13,11,0)*5.5/'陽性率'!J$3)</f>
        <v>17.47037948</v>
      </c>
      <c r="N74" s="5">
        <f>if(VLOOKUP($B$2:$B$457,'各區加權風險人口'!$C$2:$T$13,12,0)=0,0,VLOOKUP($B$2:$B$457,'依個案研判日_台北市'!$C$2:$T$13,12,0)*'各里加權風險人口'!O74/VLOOKUP($B$2:$B$457,'各區加權風險人口'!$C$2:$T$13,12,0)*5.5/'陽性率'!K$3)</f>
        <v>43.67594871</v>
      </c>
      <c r="O74" s="5">
        <f>if(VLOOKUP($B$2:$B$457,'各區加權風險人口'!$C$2:$T$13,13,0)=0,0,VLOOKUP($B$2:$B$457,'依個案研判日_台北市'!$C$2:$T$13,13,0)*'各里加權風險人口'!P74/VLOOKUP($B$2:$B$457,'各區加權風險人口'!$C$2:$T$13,13,0)*5.5/'陽性率'!L$3)</f>
        <v>25.38431207</v>
      </c>
      <c r="P74" s="5">
        <f>if(VLOOKUP($B$2:$B$457,'各區加權風險人口'!$C$2:$T$13,14,0)=0,0,VLOOKUP($B$2:$B$457,'依個案研判日_台北市'!$C$2:$T$13,14,0)*'各里加權風險人口'!Q74/VLOOKUP($B$2:$B$457,'各區加權風險人口'!$C$2:$T$13,14,0)*5.5/'陽性率'!M$3)</f>
        <v>55.18515141</v>
      </c>
      <c r="Q74" s="5">
        <f>if(VLOOKUP($B$2:$B$457,'各區加權風險人口'!$C$2:$T$13,15,0)=0,0,VLOOKUP($B$2:$B$457,'依個案研判日_台北市'!$C$2:$T$13,15,0)*'各里加權風險人口'!R74/VLOOKUP($B$2:$B$457,'各區加權風險人口'!$C$2:$T$13,15,0)*5.5/'陽性率'!N$3)</f>
        <v>22.75834875</v>
      </c>
      <c r="R74" s="5">
        <f>if(VLOOKUP($B$2:$B$457,'各區加權風險人口'!$C$2:$T$13,16,0)=0,0,VLOOKUP($B$2:$B$457,'依個案研判日_台北市'!$C$2:$T$13,16,0)*'各里加權風險人口'!S74/VLOOKUP($B$2:$B$457,'各區加權風險人口'!$C$2:$T$13,16,0)*5.5/'陽性率'!O$3)</f>
        <v>24.26441595</v>
      </c>
      <c r="S74" s="5">
        <f>if(VLOOKUP($B$2:$B$457,'各區加權風險人口'!$C$2:$T$13,17,0)=0,0,VLOOKUP($B$2:$B$457,'依個案研判日_台北市'!$C$2:$T$13,17,0)*'各里加權風險人口'!T74/VLOOKUP($B$2:$B$457,'各區加權風險人口'!$C$2:$T$13,17,0)*5.5/'陽性率'!P$3)</f>
        <v>28.12466394</v>
      </c>
      <c r="T74" s="5">
        <f>if(VLOOKUP($B$2:$B$457,'各區加權風險人口'!$C$2:$T$13,18,0)=0,0,VLOOKUP($B$2:$B$457,'依個案研判日_台北市'!$C$2:$T$13,18,0)*'各里加權風險人口'!U74/VLOOKUP($B$2:$B$457,'各區加權風險人口'!$C$2:$T$13,18,0)*5.5/'陽性率'!Q$3)</f>
        <v>25.38431207</v>
      </c>
    </row>
    <row r="75">
      <c r="A75" s="3">
        <v>6.3000020041E10</v>
      </c>
      <c r="B75" s="4" t="s">
        <v>37</v>
      </c>
      <c r="C75" s="4" t="s">
        <v>78</v>
      </c>
      <c r="D75" s="5">
        <f>if(VLOOKUP($B$2:$B$457,'各區加權風險人口'!$C$2:$T$13,2,0)=0,0,VLOOKUP($B$2:$B$457,'依個案研判日_台北市'!$C$2:$T$13,2,0)*'各里加權風險人口'!E75/VLOOKUP($B$2:$B$457,'各區加權風險人口'!$C$2:$T$13,2,0)*5.5/'陽性率'!A$3)</f>
        <v>0</v>
      </c>
      <c r="E75" s="5">
        <f>if(VLOOKUP($B$2:$B$457,'各區加權風險人口'!$C$2:$T$13,3,0)=0,0,VLOOKUP($B$2:$B$457,'依個案研判日_台北市'!$C$2:$T$13,3,0)*'各里加權風險人口'!F75/VLOOKUP($B$2:$B$457,'各區加權風險人口'!$C$2:$T$13,3,0)*5.5/'陽性率'!B$3)</f>
        <v>1.204557625</v>
      </c>
      <c r="F75" s="5">
        <f>if(VLOOKUP($B$2:$B$457,'各區加權風險人口'!$C$2:$T$13,4,0)=0,0,VLOOKUP($B$2:$B$457,'依個案研判日_台北市'!$C$2:$T$13,4,0)*'各里加權風險人口'!G75/VLOOKUP($B$2:$B$457,'各區加權風險人口'!$C$2:$T$13,4,0)*5.5/'陽性率'!C$3)</f>
        <v>1.821324244</v>
      </c>
      <c r="G75" s="5">
        <f>if(VLOOKUP($B$2:$B$457,'各區加權風險人口'!$C$2:$T$13,5,0)=0,0,VLOOKUP($B$2:$B$457,'依個案研判日_台北市'!$C$2:$T$13,5,0)*'各里加權風險人口'!H75/VLOOKUP($B$2:$B$457,'各區加權風險人口'!$C$2:$T$13,5,0)*5.5/'陽性率'!D$3)</f>
        <v>0.8833422586</v>
      </c>
      <c r="H75" s="5">
        <f>if(VLOOKUP($B$2:$B$457,'各區加權風險人口'!$C$2:$T$13,6,0)=0,0,VLOOKUP($B$2:$B$457,'依個案研判日_台北市'!$C$2:$T$13,6,0)*'各里加權風險人口'!I75/VLOOKUP($B$2:$B$457,'各區加權風險人口'!$C$2:$T$13,6,0)*5.5/'陽性率'!E$3)</f>
        <v>5.03169641</v>
      </c>
      <c r="I75" s="5">
        <f>if(VLOOKUP($B$2:$B$457,'各區加權風險人口'!$C$2:$T$13,7,0)=0,0,VLOOKUP($B$2:$B$457,'依個案研判日_台北市'!$C$2:$T$13,7,0)*'各里加權風險人口'!J75/VLOOKUP($B$2:$B$457,'各區加權風險人口'!$C$2:$T$13,7,0)*5.5/'陽性率'!F$3)</f>
        <v>0.8660218221</v>
      </c>
      <c r="J75" s="5">
        <f>if(VLOOKUP($B$2:$B$457,'各區加權風險人口'!$C$2:$T$13,8,0)=0,0,VLOOKUP($B$2:$B$457,'依個案研判日_台北市'!$C$2:$T$13,8,0)*'各里加權風險人口'!K75/VLOOKUP($B$2:$B$457,'各區加權風險人口'!$C$2:$T$13,8,0)*5.5/'陽性率'!G$3)</f>
        <v>6.721082402</v>
      </c>
      <c r="K75" s="5">
        <f>if(VLOOKUP($B$2:$B$457,'各區加權風險人口'!$C$2:$T$13,9,0)=0,0,VLOOKUP($B$2:$B$457,'依個案研判日_台北市'!$C$2:$T$13,9,0)*'各里加權風險人口'!L75/VLOOKUP($B$2:$B$457,'各區加權風險人口'!$C$2:$T$13,9,0)*5.5/'陽性率'!H$3)</f>
        <v>4.818230501</v>
      </c>
      <c r="L75" s="5">
        <f>if(VLOOKUP($B$2:$B$457,'各區加權風險人口'!$C$2:$T$13,10,0)=0,0,VLOOKUP($B$2:$B$457,'依個案研判日_台北市'!$C$2:$T$13,10,0)*'各里加權風險人口'!M75/VLOOKUP($B$2:$B$457,'各區加權風險人口'!$C$2:$T$13,10,0)*5.5/'陽性率'!I$3)</f>
        <v>1.261917512</v>
      </c>
      <c r="M75" s="5">
        <f>if(VLOOKUP($B$2:$B$457,'各區加權風險人口'!$C$2:$T$13,11,0)=0,0,VLOOKUP($B$2:$B$457,'依個案研判日_台北市'!$C$2:$T$13,11,0)*'各里加權風險人口'!N75/VLOOKUP($B$2:$B$457,'各區加權風險人口'!$C$2:$T$13,11,0)*5.5/'陽性率'!J$3)</f>
        <v>6.235357119</v>
      </c>
      <c r="N75" s="5">
        <f>if(VLOOKUP($B$2:$B$457,'各區加權風險人口'!$C$2:$T$13,12,0)=0,0,VLOOKUP($B$2:$B$457,'依個案研判日_台北市'!$C$2:$T$13,12,0)*'各里加權風險人口'!O75/VLOOKUP($B$2:$B$457,'各區加權風險人口'!$C$2:$T$13,12,0)*5.5/'陽性率'!K$3)</f>
        <v>15.5883928</v>
      </c>
      <c r="O75" s="5">
        <f>if(VLOOKUP($B$2:$B$457,'各區加權風險人口'!$C$2:$T$13,13,0)=0,0,VLOOKUP($B$2:$B$457,'依個案研判日_台北市'!$C$2:$T$13,13,0)*'各里加權風險人口'!P75/VLOOKUP($B$2:$B$457,'各區加權風險人口'!$C$2:$T$13,13,0)*5.5/'陽性率'!L$3)</f>
        <v>9.059920601</v>
      </c>
      <c r="P75" s="5">
        <f>if(VLOOKUP($B$2:$B$457,'各區加權風險人口'!$C$2:$T$13,14,0)=0,0,VLOOKUP($B$2:$B$457,'依個案研判日_台北市'!$C$2:$T$13,14,0)*'各里加權風險人口'!Q75/VLOOKUP($B$2:$B$457,'各區加權風險人口'!$C$2:$T$13,14,0)*5.5/'陽性率'!M$3)</f>
        <v>19.69614495</v>
      </c>
      <c r="Q75" s="5">
        <f>if(VLOOKUP($B$2:$B$457,'各區加權風險人口'!$C$2:$T$13,15,0)=0,0,VLOOKUP($B$2:$B$457,'依個案研判日_台北市'!$C$2:$T$13,15,0)*'各里加權風險人口'!R75/VLOOKUP($B$2:$B$457,'各區加權風險人口'!$C$2:$T$13,15,0)*5.5/'陽性率'!N$3)</f>
        <v>8.122687435</v>
      </c>
      <c r="R75" s="5">
        <f>if(VLOOKUP($B$2:$B$457,'各區加權風險人口'!$C$2:$T$13,16,0)=0,0,VLOOKUP($B$2:$B$457,'依個案研判日_台北市'!$C$2:$T$13,16,0)*'各里加權風險人口'!S75/VLOOKUP($B$2:$B$457,'各區加權風險人口'!$C$2:$T$13,16,0)*5.5/'陽性率'!O$3)</f>
        <v>8.660218221</v>
      </c>
      <c r="S75" s="5">
        <f>if(VLOOKUP($B$2:$B$457,'各區加權風險人口'!$C$2:$T$13,17,0)=0,0,VLOOKUP($B$2:$B$457,'依個案研判日_台北市'!$C$2:$T$13,17,0)*'各里加權風險人口'!T75/VLOOKUP($B$2:$B$457,'各區加權風險人口'!$C$2:$T$13,17,0)*5.5/'陽性率'!P$3)</f>
        <v>10.03798021</v>
      </c>
      <c r="T75" s="5">
        <f>if(VLOOKUP($B$2:$B$457,'各區加權風險人口'!$C$2:$T$13,18,0)=0,0,VLOOKUP($B$2:$B$457,'依個案研判日_台北市'!$C$2:$T$13,18,0)*'各里加權風險人口'!U75/VLOOKUP($B$2:$B$457,'各區加權風險人口'!$C$2:$T$13,18,0)*5.5/'陽性率'!Q$3)</f>
        <v>9.059920601</v>
      </c>
    </row>
    <row r="76">
      <c r="A76" s="3">
        <v>6.3000030001E10</v>
      </c>
      <c r="B76" s="4" t="s">
        <v>79</v>
      </c>
      <c r="C76" s="4" t="s">
        <v>80</v>
      </c>
      <c r="D76" s="5">
        <f>if(VLOOKUP($B$2:$B$457,'各區加權風險人口'!$C$2:$T$13,2,0)=0,0,VLOOKUP($B$2:$B$457,'依個案研判日_台北市'!$C$2:$T$13,2,0)*'各里加權風險人口'!E76/VLOOKUP($B$2:$B$457,'各區加權風險人口'!$C$2:$T$13,2,0)*5.5/'陽性率'!A$3)</f>
        <v>2.022735948</v>
      </c>
      <c r="E76" s="5">
        <f>if(VLOOKUP($B$2:$B$457,'各區加權風險人口'!$C$2:$T$13,3,0)=0,0,VLOOKUP($B$2:$B$457,'依個案研判日_台北市'!$C$2:$T$13,3,0)*'各里加權風險人口'!F76/VLOOKUP($B$2:$B$457,'各區加權風險人口'!$C$2:$T$13,3,0)*5.5/'陽性率'!B$3)</f>
        <v>2.978938396</v>
      </c>
      <c r="F76" s="5">
        <f>if(VLOOKUP($B$2:$B$457,'各區加權風險人口'!$C$2:$T$13,4,0)=0,0,VLOOKUP($B$2:$B$457,'依個案研判日_台北市'!$C$2:$T$13,4,0)*'各里加權風險人口'!G76/VLOOKUP($B$2:$B$457,'各區加權風險人口'!$C$2:$T$13,4,0)*5.5/'陽性率'!C$3)</f>
        <v>6.756355126</v>
      </c>
      <c r="G76" s="5">
        <f>if(VLOOKUP($B$2:$B$457,'各區加權風險人口'!$C$2:$T$13,5,0)=0,0,VLOOKUP($B$2:$B$457,'依個案研判日_台北市'!$C$2:$T$13,5,0)*'各里加權風險人口'!H76/VLOOKUP($B$2:$B$457,'各區加權風險人口'!$C$2:$T$13,5,0)*5.5/'陽性率'!D$3)</f>
        <v>6.553664472</v>
      </c>
      <c r="H76" s="5">
        <f>if(VLOOKUP($B$2:$B$457,'各區加權風險人口'!$C$2:$T$13,6,0)=0,0,VLOOKUP($B$2:$B$457,'依個案研判日_台北市'!$C$2:$T$13,6,0)*'各里加權風險人口'!I76/VLOOKUP($B$2:$B$457,'各區加權風險人口'!$C$2:$T$13,6,0)*5.5/'陽性率'!E$3)</f>
        <v>4.147888906</v>
      </c>
      <c r="I76" s="5">
        <f>if(VLOOKUP($B$2:$B$457,'各區加權風險人口'!$C$2:$T$13,7,0)=0,0,VLOOKUP($B$2:$B$457,'依個案研判日_台北市'!$C$2:$T$13,7,0)*'各里加權風險人口'!J76/VLOOKUP($B$2:$B$457,'各區加權風險人口'!$C$2:$T$13,7,0)*5.5/'陽性率'!F$3)</f>
        <v>8.566881662</v>
      </c>
      <c r="J76" s="5">
        <f>if(VLOOKUP($B$2:$B$457,'各區加權風險人口'!$C$2:$T$13,8,0)=0,0,VLOOKUP($B$2:$B$457,'依個案研判日_台北市'!$C$2:$T$13,8,0)*'各里加權風險人口'!K76/VLOOKUP($B$2:$B$457,'各區加權風險人口'!$C$2:$T$13,8,0)*5.5/'陽性率'!G$3)</f>
        <v>4.749032226</v>
      </c>
      <c r="K76" s="5">
        <f>if(VLOOKUP($B$2:$B$457,'各區加權風險人口'!$C$2:$T$13,9,0)=0,0,VLOOKUP($B$2:$B$457,'依個案研判日_台北市'!$C$2:$T$13,9,0)*'各里加權風險人口'!L76/VLOOKUP($B$2:$B$457,'各區加權風險人口'!$C$2:$T$13,9,0)*5.5/'陽性率'!H$3)</f>
        <v>9.929794654</v>
      </c>
      <c r="L76" s="5">
        <f>if(VLOOKUP($B$2:$B$457,'各區加權風險人口'!$C$2:$T$13,10,0)=0,0,VLOOKUP($B$2:$B$457,'依個案研判日_台北市'!$C$2:$T$13,10,0)*'各里加權風險人口'!M76/VLOOKUP($B$2:$B$457,'各區加權風險人口'!$C$2:$T$13,10,0)*5.5/'陽性率'!I$3)</f>
        <v>9.362377817</v>
      </c>
      <c r="M76" s="5">
        <f>if(VLOOKUP($B$2:$B$457,'各區加權風險人口'!$C$2:$T$13,11,0)=0,0,VLOOKUP($B$2:$B$457,'依個案研判日_台北市'!$C$2:$T$13,11,0)*'各里加權風險人口'!N76/VLOOKUP($B$2:$B$457,'各區加權風險人口'!$C$2:$T$13,11,0)*5.5/'陽性率'!J$3)</f>
        <v>5.140128997</v>
      </c>
      <c r="N76" s="5">
        <f>if(VLOOKUP($B$2:$B$457,'各區加權風險人口'!$C$2:$T$13,12,0)=0,0,VLOOKUP($B$2:$B$457,'依個案研判日_台北市'!$C$2:$T$13,12,0)*'各里加權風險人口'!O76/VLOOKUP($B$2:$B$457,'各區加權風險人口'!$C$2:$T$13,12,0)*5.5/'陽性率'!K$3)</f>
        <v>22.02912427</v>
      </c>
      <c r="O76" s="5">
        <f>if(VLOOKUP($B$2:$B$457,'各區加權風險人口'!$C$2:$T$13,13,0)=0,0,VLOOKUP($B$2:$B$457,'依個案研判日_台北市'!$C$2:$T$13,13,0)*'各里加權風險人口'!P76/VLOOKUP($B$2:$B$457,'各區加權風險人口'!$C$2:$T$13,13,0)*5.5/'陽性率'!L$3)</f>
        <v>19.60497919</v>
      </c>
      <c r="P76" s="5">
        <f>if(VLOOKUP($B$2:$B$457,'各區加權風險人口'!$C$2:$T$13,14,0)=0,0,VLOOKUP($B$2:$B$457,'依個案研判日_台北市'!$C$2:$T$13,14,0)*'各里加權風險人口'!Q76/VLOOKUP($B$2:$B$457,'各區加權風險人口'!$C$2:$T$13,14,0)*5.5/'陽性率'!M$3)</f>
        <v>26.56891002</v>
      </c>
      <c r="Q76" s="5">
        <f>if(VLOOKUP($B$2:$B$457,'各區加權風險人口'!$C$2:$T$13,15,0)=0,0,VLOOKUP($B$2:$B$457,'依個案研判日_台北市'!$C$2:$T$13,15,0)*'各里加權風險人口'!R76/VLOOKUP($B$2:$B$457,'各區加權風險人口'!$C$2:$T$13,15,0)*5.5/'陽性率'!N$3)</f>
        <v>15.06589534</v>
      </c>
      <c r="R76" s="5">
        <f>if(VLOOKUP($B$2:$B$457,'各區加權風險人口'!$C$2:$T$13,16,0)=0,0,VLOOKUP($B$2:$B$457,'依個案研判日_台北市'!$C$2:$T$13,16,0)*'各里加權風險人口'!S76/VLOOKUP($B$2:$B$457,'各區加權風險人口'!$C$2:$T$13,16,0)*5.5/'陽性率'!O$3)</f>
        <v>14.99204291</v>
      </c>
      <c r="S76" s="5">
        <f>if(VLOOKUP($B$2:$B$457,'各區加權風險人口'!$C$2:$T$13,17,0)=0,0,VLOOKUP($B$2:$B$457,'依個案研判日_台北市'!$C$2:$T$13,17,0)*'各里加權風險人口'!T76/VLOOKUP($B$2:$B$457,'各區加權風險人口'!$C$2:$T$13,17,0)*5.5/'陽性率'!P$3)</f>
        <v>39.71917862</v>
      </c>
      <c r="T76" s="5">
        <f>if(VLOOKUP($B$2:$B$457,'各區加權風險人口'!$C$2:$T$13,18,0)=0,0,VLOOKUP($B$2:$B$457,'依個案研判日_台北市'!$C$2:$T$13,18,0)*'各里加權風險人口'!U76/VLOOKUP($B$2:$B$457,'各區加權風險人口'!$C$2:$T$13,18,0)*5.5/'陽性率'!Q$3)</f>
        <v>19.60497919</v>
      </c>
    </row>
    <row r="77">
      <c r="A77" s="3">
        <v>6.3000030002E10</v>
      </c>
      <c r="B77" s="4" t="s">
        <v>79</v>
      </c>
      <c r="C77" s="4" t="s">
        <v>81</v>
      </c>
      <c r="D77" s="5">
        <f>if(VLOOKUP($B$2:$B$457,'各區加權風險人口'!$C$2:$T$13,2,0)=0,0,VLOOKUP($B$2:$B$457,'依個案研判日_台北市'!$C$2:$T$13,2,0)*'各里加權風險人口'!E77/VLOOKUP($B$2:$B$457,'各區加權風險人口'!$C$2:$T$13,2,0)*5.5/'陽性率'!A$3)</f>
        <v>1.911431244</v>
      </c>
      <c r="E77" s="5">
        <f>if(VLOOKUP($B$2:$B$457,'各區加權風險人口'!$C$2:$T$13,3,0)=0,0,VLOOKUP($B$2:$B$457,'依個案研判日_台北市'!$C$2:$T$13,3,0)*'各里加權風險人口'!F77/VLOOKUP($B$2:$B$457,'各區加權風險人口'!$C$2:$T$13,3,0)*5.5/'陽性率'!B$3)</f>
        <v>2.815016922</v>
      </c>
      <c r="F77" s="5">
        <f>if(VLOOKUP($B$2:$B$457,'各區加權風險人口'!$C$2:$T$13,4,0)=0,0,VLOOKUP($B$2:$B$457,'依個案研判日_台北市'!$C$2:$T$13,4,0)*'各里加權風險人口'!G77/VLOOKUP($B$2:$B$457,'各區加權風險人口'!$C$2:$T$13,4,0)*5.5/'陽性率'!C$3)</f>
        <v>6.384574463</v>
      </c>
      <c r="G77" s="5">
        <f>if(VLOOKUP($B$2:$B$457,'各區加權風險人口'!$C$2:$T$13,5,0)=0,0,VLOOKUP($B$2:$B$457,'依個案研判日_台北市'!$C$2:$T$13,5,0)*'各里加權風險人口'!H77/VLOOKUP($B$2:$B$457,'各區加權風險人口'!$C$2:$T$13,5,0)*5.5/'陽性率'!D$3)</f>
        <v>6.193037229</v>
      </c>
      <c r="H77" s="5">
        <f>if(VLOOKUP($B$2:$B$457,'各區加權風險人口'!$C$2:$T$13,6,0)=0,0,VLOOKUP($B$2:$B$457,'依個案研判日_台北市'!$C$2:$T$13,6,0)*'各里加權風險人口'!I77/VLOOKUP($B$2:$B$457,'各區加權風險人口'!$C$2:$T$13,6,0)*5.5/'陽性率'!E$3)</f>
        <v>3.919643816</v>
      </c>
      <c r="I77" s="5">
        <f>if(VLOOKUP($B$2:$B$457,'各區加權風險人口'!$C$2:$T$13,7,0)=0,0,VLOOKUP($B$2:$B$457,'依個案研判日_台北市'!$C$2:$T$13,7,0)*'各里加權風險人口'!J77/VLOOKUP($B$2:$B$457,'各區加權風險人口'!$C$2:$T$13,7,0)*5.5/'陽性率'!F$3)</f>
        <v>8.095473502</v>
      </c>
      <c r="J77" s="5">
        <f>if(VLOOKUP($B$2:$B$457,'各區加權風險人口'!$C$2:$T$13,8,0)=0,0,VLOOKUP($B$2:$B$457,'依個案研判日_台北市'!$C$2:$T$13,8,0)*'各里加權風險人口'!K77/VLOOKUP($B$2:$B$457,'各區加權風險人口'!$C$2:$T$13,8,0)*5.5/'陽性率'!G$3)</f>
        <v>4.487708137</v>
      </c>
      <c r="K77" s="5">
        <f>if(VLOOKUP($B$2:$B$457,'各區加權風險人口'!$C$2:$T$13,9,0)=0,0,VLOOKUP($B$2:$B$457,'依個案研判日_台北市'!$C$2:$T$13,9,0)*'各里加權風險人口'!L77/VLOOKUP($B$2:$B$457,'各區加權風險人口'!$C$2:$T$13,9,0)*5.5/'陽性率'!H$3)</f>
        <v>9.383389741</v>
      </c>
      <c r="L77" s="5">
        <f>if(VLOOKUP($B$2:$B$457,'各區加權風險人口'!$C$2:$T$13,10,0)=0,0,VLOOKUP($B$2:$B$457,'依個案研判日_台北市'!$C$2:$T$13,10,0)*'各里加權風險人口'!M77/VLOOKUP($B$2:$B$457,'各區加權風險人口'!$C$2:$T$13,10,0)*5.5/'陽性率'!I$3)</f>
        <v>8.847196042</v>
      </c>
      <c r="M77" s="5">
        <f>if(VLOOKUP($B$2:$B$457,'各區加權風險人口'!$C$2:$T$13,11,0)=0,0,VLOOKUP($B$2:$B$457,'依個案研判日_台北市'!$C$2:$T$13,11,0)*'各里加權風險人口'!N77/VLOOKUP($B$2:$B$457,'各區加權風險人口'!$C$2:$T$13,11,0)*5.5/'陽性率'!J$3)</f>
        <v>4.857284101</v>
      </c>
      <c r="N77" s="5">
        <f>if(VLOOKUP($B$2:$B$457,'各區加權風險人口'!$C$2:$T$13,12,0)=0,0,VLOOKUP($B$2:$B$457,'依個案研判日_台北市'!$C$2:$T$13,12,0)*'各里加權風險人口'!O77/VLOOKUP($B$2:$B$457,'各區加權風險人口'!$C$2:$T$13,12,0)*5.5/'陽性率'!K$3)</f>
        <v>20.81693186</v>
      </c>
      <c r="O77" s="5">
        <f>if(VLOOKUP($B$2:$B$457,'各區加權風險人口'!$C$2:$T$13,13,0)=0,0,VLOOKUP($B$2:$B$457,'依個案研判日_台北市'!$C$2:$T$13,13,0)*'各里加權風險人口'!P77/VLOOKUP($B$2:$B$457,'各區加權風險人口'!$C$2:$T$13,13,0)*5.5/'陽性率'!L$3)</f>
        <v>18.52617975</v>
      </c>
      <c r="P77" s="5">
        <f>if(VLOOKUP($B$2:$B$457,'各區加權風險人口'!$C$2:$T$13,14,0)=0,0,VLOOKUP($B$2:$B$457,'依個案研判日_台北市'!$C$2:$T$13,14,0)*'各里加權風險人口'!Q77/VLOOKUP($B$2:$B$457,'各區加權風險人口'!$C$2:$T$13,14,0)*5.5/'陽性率'!M$3)</f>
        <v>25.10690769</v>
      </c>
      <c r="Q77" s="5">
        <f>if(VLOOKUP($B$2:$B$457,'各區加權風險人口'!$C$2:$T$13,15,0)=0,0,VLOOKUP($B$2:$B$457,'依個案研判日_台北市'!$C$2:$T$13,15,0)*'各里加權風險人口'!R77/VLOOKUP($B$2:$B$457,'各區加權風險人口'!$C$2:$T$13,15,0)*5.5/'陽性率'!N$3)</f>
        <v>14.23686719</v>
      </c>
      <c r="R77" s="5">
        <f>if(VLOOKUP($B$2:$B$457,'各區加權風險人口'!$C$2:$T$13,16,0)=0,0,VLOOKUP($B$2:$B$457,'依個案研判日_台北市'!$C$2:$T$13,16,0)*'各里加權風險人口'!S77/VLOOKUP($B$2:$B$457,'各區加權風險人口'!$C$2:$T$13,16,0)*5.5/'陽性率'!O$3)</f>
        <v>14.16707863</v>
      </c>
      <c r="S77" s="5">
        <f>if(VLOOKUP($B$2:$B$457,'各區加權風險人口'!$C$2:$T$13,17,0)=0,0,VLOOKUP($B$2:$B$457,'依個案研判日_台北市'!$C$2:$T$13,17,0)*'各里加權風險人口'!T77/VLOOKUP($B$2:$B$457,'各區加權風險人口'!$C$2:$T$13,17,0)*5.5/'陽性率'!P$3)</f>
        <v>37.53355897</v>
      </c>
      <c r="T77" s="5">
        <f>if(VLOOKUP($B$2:$B$457,'各區加權風險人口'!$C$2:$T$13,18,0)=0,0,VLOOKUP($B$2:$B$457,'依個案研判日_台北市'!$C$2:$T$13,18,0)*'各里加權風險人口'!U77/VLOOKUP($B$2:$B$457,'各區加權風險人口'!$C$2:$T$13,18,0)*5.5/'陽性率'!Q$3)</f>
        <v>18.52617975</v>
      </c>
    </row>
    <row r="78">
      <c r="A78" s="3">
        <v>6.3000030003E10</v>
      </c>
      <c r="B78" s="4" t="s">
        <v>79</v>
      </c>
      <c r="C78" s="4" t="s">
        <v>82</v>
      </c>
      <c r="D78" s="5">
        <f>if(VLOOKUP($B$2:$B$457,'各區加權風險人口'!$C$2:$T$13,2,0)=0,0,VLOOKUP($B$2:$B$457,'依個案研判日_台北市'!$C$2:$T$13,2,0)*'各里加權風險人口'!E78/VLOOKUP($B$2:$B$457,'各區加權風險人口'!$C$2:$T$13,2,0)*5.5/'陽性率'!A$3)</f>
        <v>2.324815253</v>
      </c>
      <c r="E78" s="5">
        <f>if(VLOOKUP($B$2:$B$457,'各區加權風險人口'!$C$2:$T$13,3,0)=0,0,VLOOKUP($B$2:$B$457,'依個案研判日_台北市'!$C$2:$T$13,3,0)*'各里加權風險人口'!F78/VLOOKUP($B$2:$B$457,'各區加權風險人口'!$C$2:$T$13,3,0)*5.5/'陽性率'!B$3)</f>
        <v>3.423818827</v>
      </c>
      <c r="F78" s="5">
        <f>if(VLOOKUP($B$2:$B$457,'各區加權風險人口'!$C$2:$T$13,4,0)=0,0,VLOOKUP($B$2:$B$457,'依個案研判日_台北市'!$C$2:$T$13,4,0)*'各里加權風險人口'!G78/VLOOKUP($B$2:$B$457,'各區加權風險人口'!$C$2:$T$13,4,0)*5.5/'陽性率'!C$3)</f>
        <v>7.765362288</v>
      </c>
      <c r="G78" s="5">
        <f>if(VLOOKUP($B$2:$B$457,'各區加權風險人口'!$C$2:$T$13,5,0)=0,0,VLOOKUP($B$2:$B$457,'依個案研判日_台北市'!$C$2:$T$13,5,0)*'各里加權風險人口'!H78/VLOOKUP($B$2:$B$457,'各區加權風險人口'!$C$2:$T$13,5,0)*5.5/'陽性率'!D$3)</f>
        <v>7.53240142</v>
      </c>
      <c r="H78" s="5">
        <f>if(VLOOKUP($B$2:$B$457,'各區加權風險人口'!$C$2:$T$13,6,0)=0,0,VLOOKUP($B$2:$B$457,'依個案研判日_台北市'!$C$2:$T$13,6,0)*'各里加權風險人口'!I78/VLOOKUP($B$2:$B$457,'各區加權風險人口'!$C$2:$T$13,6,0)*5.5/'陽性率'!E$3)</f>
        <v>4.767342671</v>
      </c>
      <c r="I78" s="5">
        <f>if(VLOOKUP($B$2:$B$457,'各區加權風險人口'!$C$2:$T$13,7,0)=0,0,VLOOKUP($B$2:$B$457,'依個案研判日_台北市'!$C$2:$T$13,7,0)*'各里加權風險人口'!J78/VLOOKUP($B$2:$B$457,'各區加權風險人口'!$C$2:$T$13,7,0)*5.5/'陽性率'!F$3)</f>
        <v>9.846276366</v>
      </c>
      <c r="J78" s="5">
        <f>if(VLOOKUP($B$2:$B$457,'各區加權風險人口'!$C$2:$T$13,8,0)=0,0,VLOOKUP($B$2:$B$457,'依個案研判日_台北市'!$C$2:$T$13,8,0)*'各里加權風險人口'!K78/VLOOKUP($B$2:$B$457,'各區加權風險人口'!$C$2:$T$13,8,0)*5.5/'陽性率'!G$3)</f>
        <v>5.458261898</v>
      </c>
      <c r="K78" s="5">
        <f>if(VLOOKUP($B$2:$B$457,'各區加權風險人口'!$C$2:$T$13,9,0)=0,0,VLOOKUP($B$2:$B$457,'依個案研判日_台北市'!$C$2:$T$13,9,0)*'各里加權風險人口'!L78/VLOOKUP($B$2:$B$457,'各區加權風險人口'!$C$2:$T$13,9,0)*5.5/'陽性率'!H$3)</f>
        <v>11.41272942</v>
      </c>
      <c r="L78" s="5">
        <f>if(VLOOKUP($B$2:$B$457,'各區加權風險人口'!$C$2:$T$13,10,0)=0,0,VLOOKUP($B$2:$B$457,'依個案研判日_台北市'!$C$2:$T$13,10,0)*'各里加權風險人口'!M78/VLOOKUP($B$2:$B$457,'各區加權風險人口'!$C$2:$T$13,10,0)*5.5/'陽性率'!I$3)</f>
        <v>10.76057346</v>
      </c>
      <c r="M78" s="5">
        <f>if(VLOOKUP($B$2:$B$457,'各區加權風險人口'!$C$2:$T$13,11,0)=0,0,VLOOKUP($B$2:$B$457,'依個案研判日_台北市'!$C$2:$T$13,11,0)*'各里加權風險人口'!N78/VLOOKUP($B$2:$B$457,'各區加權風險人口'!$C$2:$T$13,11,0)*5.5/'陽性率'!J$3)</f>
        <v>5.907765819</v>
      </c>
      <c r="N78" s="5">
        <f>if(VLOOKUP($B$2:$B$457,'各區加權風險人口'!$C$2:$T$13,12,0)=0,0,VLOOKUP($B$2:$B$457,'依個案研判日_台北市'!$C$2:$T$13,12,0)*'各里加權風險人口'!O78/VLOOKUP($B$2:$B$457,'各區加權風險人口'!$C$2:$T$13,12,0)*5.5/'陽性率'!K$3)</f>
        <v>25.31899637</v>
      </c>
      <c r="O78" s="5">
        <f>if(VLOOKUP($B$2:$B$457,'各區加權風險人口'!$C$2:$T$13,13,0)=0,0,VLOOKUP($B$2:$B$457,'依個案研判日_台北市'!$C$2:$T$13,13,0)*'各里加權風險人口'!P78/VLOOKUP($B$2:$B$457,'各區加權風險人口'!$C$2:$T$13,13,0)*5.5/'陽性率'!L$3)</f>
        <v>22.53282476</v>
      </c>
      <c r="P78" s="5">
        <f>if(VLOOKUP($B$2:$B$457,'各區加權風險人口'!$C$2:$T$13,14,0)=0,0,VLOOKUP($B$2:$B$457,'依個案研判日_台北市'!$C$2:$T$13,14,0)*'各里加權風險人口'!Q78/VLOOKUP($B$2:$B$457,'各區加權風險人口'!$C$2:$T$13,14,0)*5.5/'陽性率'!M$3)</f>
        <v>30.53676251</v>
      </c>
      <c r="Q78" s="5">
        <f>if(VLOOKUP($B$2:$B$457,'各區加權風險人口'!$C$2:$T$13,15,0)=0,0,VLOOKUP($B$2:$B$457,'依個案研判日_台北市'!$C$2:$T$13,15,0)*'各里加權風險人口'!R78/VLOOKUP($B$2:$B$457,'各區加權風險人口'!$C$2:$T$13,15,0)*5.5/'陽性率'!N$3)</f>
        <v>17.31586533</v>
      </c>
      <c r="R78" s="5">
        <f>if(VLOOKUP($B$2:$B$457,'各區加權風險人口'!$C$2:$T$13,16,0)=0,0,VLOOKUP($B$2:$B$457,'依個案研判日_台北市'!$C$2:$T$13,16,0)*'各里加權風險人口'!S78/VLOOKUP($B$2:$B$457,'各區加權風險人口'!$C$2:$T$13,16,0)*5.5/'陽性率'!O$3)</f>
        <v>17.23098364</v>
      </c>
      <c r="S78" s="5">
        <f>if(VLOOKUP($B$2:$B$457,'各區加權風險人口'!$C$2:$T$13,17,0)=0,0,VLOOKUP($B$2:$B$457,'依個案研判日_台北市'!$C$2:$T$13,17,0)*'各里加權風險人口'!T78/VLOOKUP($B$2:$B$457,'各區加權風險人口'!$C$2:$T$13,17,0)*5.5/'陽性率'!P$3)</f>
        <v>45.6509177</v>
      </c>
      <c r="T78" s="5">
        <f>if(VLOOKUP($B$2:$B$457,'各區加權風險人口'!$C$2:$T$13,18,0)=0,0,VLOOKUP($B$2:$B$457,'依個案研判日_台北市'!$C$2:$T$13,18,0)*'各里加權風險人口'!U78/VLOOKUP($B$2:$B$457,'各區加權風險人口'!$C$2:$T$13,18,0)*5.5/'陽性率'!Q$3)</f>
        <v>22.53282476</v>
      </c>
    </row>
    <row r="79">
      <c r="A79" s="3">
        <v>6.3000030004E10</v>
      </c>
      <c r="B79" s="4" t="s">
        <v>79</v>
      </c>
      <c r="C79" s="4" t="s">
        <v>83</v>
      </c>
      <c r="D79" s="5">
        <f>if(VLOOKUP($B$2:$B$457,'各區加權風險人口'!$C$2:$T$13,2,0)=0,0,VLOOKUP($B$2:$B$457,'依個案研判日_台北市'!$C$2:$T$13,2,0)*'各里加權風險人口'!E79/VLOOKUP($B$2:$B$457,'各區加權風險人口'!$C$2:$T$13,2,0)*5.5/'陽性率'!A$3)</f>
        <v>3.185095534</v>
      </c>
      <c r="E79" s="5">
        <f>if(VLOOKUP($B$2:$B$457,'各區加權風險人口'!$C$2:$T$13,3,0)=0,0,VLOOKUP($B$2:$B$457,'依個案研判日_台北市'!$C$2:$T$13,3,0)*'各里加權風險人口'!F79/VLOOKUP($B$2:$B$457,'各區加權風險人口'!$C$2:$T$13,3,0)*5.5/'陽性率'!B$3)</f>
        <v>4.69077706</v>
      </c>
      <c r="F79" s="5">
        <f>if(VLOOKUP($B$2:$B$457,'各區加權風險人口'!$C$2:$T$13,4,0)=0,0,VLOOKUP($B$2:$B$457,'依個案研判日_台北市'!$C$2:$T$13,4,0)*'各里加權風險人口'!G79/VLOOKUP($B$2:$B$457,'各區加權風險人口'!$C$2:$T$13,4,0)*5.5/'陽性率'!C$3)</f>
        <v>10.63887581</v>
      </c>
      <c r="G79" s="5">
        <f>if(VLOOKUP($B$2:$B$457,'各區加權風險人口'!$C$2:$T$13,5,0)=0,0,VLOOKUP($B$2:$B$457,'依個案研判日_台北市'!$C$2:$T$13,5,0)*'各里加權風險人口'!H79/VLOOKUP($B$2:$B$457,'各區加權風險人口'!$C$2:$T$13,5,0)*5.5/'陽性率'!D$3)</f>
        <v>10.31970953</v>
      </c>
      <c r="H79" s="5">
        <f>if(VLOOKUP($B$2:$B$457,'各區加權風險人口'!$C$2:$T$13,6,0)=0,0,VLOOKUP($B$2:$B$457,'依個案研判日_台北市'!$C$2:$T$13,6,0)*'各里加權風險人口'!I79/VLOOKUP($B$2:$B$457,'各區加權風險人口'!$C$2:$T$13,6,0)*5.5/'陽性率'!E$3)</f>
        <v>6.531461729</v>
      </c>
      <c r="I79" s="5">
        <f>if(VLOOKUP($B$2:$B$457,'各區加權風險人口'!$C$2:$T$13,7,0)=0,0,VLOOKUP($B$2:$B$457,'依個案研判日_台北市'!$C$2:$T$13,7,0)*'各里加權風險人口'!J79/VLOOKUP($B$2:$B$457,'各區加權風險人口'!$C$2:$T$13,7,0)*5.5/'陽性率'!F$3)</f>
        <v>13.48981638</v>
      </c>
      <c r="J79" s="5">
        <f>if(VLOOKUP($B$2:$B$457,'各區加權風險人口'!$C$2:$T$13,8,0)=0,0,VLOOKUP($B$2:$B$457,'依個案研判日_台北市'!$C$2:$T$13,8,0)*'各里加權風險人口'!K79/VLOOKUP($B$2:$B$457,'各區加權風險人口'!$C$2:$T$13,8,0)*5.5/'陽性率'!G$3)</f>
        <v>7.478050385</v>
      </c>
      <c r="K79" s="5">
        <f>if(VLOOKUP($B$2:$B$457,'各區加權風險人口'!$C$2:$T$13,9,0)=0,0,VLOOKUP($B$2:$B$457,'依個案研判日_台北市'!$C$2:$T$13,9,0)*'各里加權風險人口'!L79/VLOOKUP($B$2:$B$457,'各區加權風險人口'!$C$2:$T$13,9,0)*5.5/'陽性率'!H$3)</f>
        <v>15.63592353</v>
      </c>
      <c r="L79" s="5">
        <f>if(VLOOKUP($B$2:$B$457,'各區加權風險人口'!$C$2:$T$13,10,0)=0,0,VLOOKUP($B$2:$B$457,'依個案研判日_台北市'!$C$2:$T$13,10,0)*'各里加權風險人口'!M79/VLOOKUP($B$2:$B$457,'各區加權風險人口'!$C$2:$T$13,10,0)*5.5/'陽性率'!I$3)</f>
        <v>14.74244219</v>
      </c>
      <c r="M79" s="5">
        <f>if(VLOOKUP($B$2:$B$457,'各區加權風險人口'!$C$2:$T$13,11,0)=0,0,VLOOKUP($B$2:$B$457,'依個案研判日_台北市'!$C$2:$T$13,11,0)*'各里加權風險人口'!N79/VLOOKUP($B$2:$B$457,'各區加權風險人口'!$C$2:$T$13,11,0)*5.5/'陽性率'!J$3)</f>
        <v>8.093889828</v>
      </c>
      <c r="N79" s="5">
        <f>if(VLOOKUP($B$2:$B$457,'各區加權風險人口'!$C$2:$T$13,12,0)=0,0,VLOOKUP($B$2:$B$457,'依個案研判日_台北市'!$C$2:$T$13,12,0)*'各里加權風險人口'!O79/VLOOKUP($B$2:$B$457,'各區加權風險人口'!$C$2:$T$13,12,0)*5.5/'陽性率'!K$3)</f>
        <v>34.68809926</v>
      </c>
      <c r="O79" s="5">
        <f>if(VLOOKUP($B$2:$B$457,'各區加權風險人口'!$C$2:$T$13,13,0)=0,0,VLOOKUP($B$2:$B$457,'依個案研判日_台北市'!$C$2:$T$13,13,0)*'各里加權風險人口'!P79/VLOOKUP($B$2:$B$457,'各區加權風險人口'!$C$2:$T$13,13,0)*5.5/'陽性率'!L$3)</f>
        <v>30.87092595</v>
      </c>
      <c r="P79" s="5">
        <f>if(VLOOKUP($B$2:$B$457,'各區加權風險人口'!$C$2:$T$13,14,0)=0,0,VLOOKUP($B$2:$B$457,'依個案研判日_台北市'!$C$2:$T$13,14,0)*'各里加權風險人口'!Q79/VLOOKUP($B$2:$B$457,'各區加權風險人口'!$C$2:$T$13,14,0)*5.5/'陽性率'!M$3)</f>
        <v>41.83666026</v>
      </c>
      <c r="Q79" s="5">
        <f>if(VLOOKUP($B$2:$B$457,'各區加權風險人口'!$C$2:$T$13,15,0)=0,0,VLOOKUP($B$2:$B$457,'依個案研判日_台北市'!$C$2:$T$13,15,0)*'各里加權風險人口'!R79/VLOOKUP($B$2:$B$457,'各區加權風險人口'!$C$2:$T$13,15,0)*5.5/'陽性率'!N$3)</f>
        <v>23.72347019</v>
      </c>
      <c r="R79" s="5">
        <f>if(VLOOKUP($B$2:$B$457,'各區加權風險人口'!$C$2:$T$13,16,0)=0,0,VLOOKUP($B$2:$B$457,'依個案研判日_台北市'!$C$2:$T$13,16,0)*'各里加權風險人口'!S79/VLOOKUP($B$2:$B$457,'各區加權風險人口'!$C$2:$T$13,16,0)*5.5/'陽性率'!O$3)</f>
        <v>23.60717867</v>
      </c>
      <c r="S79" s="5">
        <f>if(VLOOKUP($B$2:$B$457,'各區加權風險人口'!$C$2:$T$13,17,0)=0,0,VLOOKUP($B$2:$B$457,'依個案研判日_台北市'!$C$2:$T$13,17,0)*'各里加權風險人口'!T79/VLOOKUP($B$2:$B$457,'各區加權風險人口'!$C$2:$T$13,17,0)*5.5/'陽性率'!P$3)</f>
        <v>62.54369413</v>
      </c>
      <c r="T79" s="5">
        <f>if(VLOOKUP($B$2:$B$457,'各區加權風險人口'!$C$2:$T$13,18,0)=0,0,VLOOKUP($B$2:$B$457,'依個案研判日_台北市'!$C$2:$T$13,18,0)*'各里加權風險人口'!U79/VLOOKUP($B$2:$B$457,'各區加權風險人口'!$C$2:$T$13,18,0)*5.5/'陽性率'!Q$3)</f>
        <v>30.87092595</v>
      </c>
    </row>
    <row r="80">
      <c r="A80" s="3">
        <v>6.3000030005E10</v>
      </c>
      <c r="B80" s="4" t="s">
        <v>79</v>
      </c>
      <c r="C80" s="4" t="s">
        <v>84</v>
      </c>
      <c r="D80" s="5">
        <f>if(VLOOKUP($B$2:$B$457,'各區加權風險人口'!$C$2:$T$13,2,0)=0,0,VLOOKUP($B$2:$B$457,'依個案研判日_台北市'!$C$2:$T$13,2,0)*'各里加權風險人口'!E80/VLOOKUP($B$2:$B$457,'各區加權風險人口'!$C$2:$T$13,2,0)*5.5/'陽性率'!A$3)</f>
        <v>1.647242473</v>
      </c>
      <c r="E80" s="5">
        <f>if(VLOOKUP($B$2:$B$457,'各區加權風險人口'!$C$2:$T$13,3,0)=0,0,VLOOKUP($B$2:$B$457,'依個案研判日_台北市'!$C$2:$T$13,3,0)*'各里加權風險人口'!F80/VLOOKUP($B$2:$B$457,'各區加權風險人口'!$C$2:$T$13,3,0)*5.5/'陽性率'!B$3)</f>
        <v>2.425938916</v>
      </c>
      <c r="F80" s="5">
        <f>if(VLOOKUP($B$2:$B$457,'各區加權風險人口'!$C$2:$T$13,4,0)=0,0,VLOOKUP($B$2:$B$457,'依個案研判日_台北市'!$C$2:$T$13,4,0)*'各里加權風險人口'!G80/VLOOKUP($B$2:$B$457,'各區加權風險人口'!$C$2:$T$13,4,0)*5.5/'陽性率'!C$3)</f>
        <v>5.502129499</v>
      </c>
      <c r="G80" s="5">
        <f>if(VLOOKUP($B$2:$B$457,'各區加權風險人口'!$C$2:$T$13,5,0)=0,0,VLOOKUP($B$2:$B$457,'依個案研判日_台北市'!$C$2:$T$13,5,0)*'各里加權風險人口'!H80/VLOOKUP($B$2:$B$457,'各區加權風險人口'!$C$2:$T$13,5,0)*5.5/'陽性率'!D$3)</f>
        <v>5.337065614</v>
      </c>
      <c r="H80" s="5">
        <f>if(VLOOKUP($B$2:$B$457,'各區加權風險人口'!$C$2:$T$13,6,0)=0,0,VLOOKUP($B$2:$B$457,'依個案研判日_台北市'!$C$2:$T$13,6,0)*'各里加權風險人口'!I80/VLOOKUP($B$2:$B$457,'各區加權風險人口'!$C$2:$T$13,6,0)*5.5/'陽性率'!E$3)</f>
        <v>3.377889629</v>
      </c>
      <c r="I80" s="5">
        <f>if(VLOOKUP($B$2:$B$457,'各區加權風險人口'!$C$2:$T$13,7,0)=0,0,VLOOKUP($B$2:$B$457,'依個案研判日_台北市'!$C$2:$T$13,7,0)*'各里加權風險人口'!J80/VLOOKUP($B$2:$B$457,'各區加權風險人口'!$C$2:$T$13,7,0)*5.5/'陽性率'!F$3)</f>
        <v>6.976556358</v>
      </c>
      <c r="J80" s="5">
        <f>if(VLOOKUP($B$2:$B$457,'各區加權風險人口'!$C$2:$T$13,8,0)=0,0,VLOOKUP($B$2:$B$457,'依個案研判日_台北市'!$C$2:$T$13,8,0)*'各里加權風險人口'!K80/VLOOKUP($B$2:$B$457,'各區加權風險人口'!$C$2:$T$13,8,0)*5.5/'陽性率'!G$3)</f>
        <v>3.867438851</v>
      </c>
      <c r="K80" s="5">
        <f>if(VLOOKUP($B$2:$B$457,'各區加權風險人口'!$C$2:$T$13,9,0)=0,0,VLOOKUP($B$2:$B$457,'依個案研判日_台北市'!$C$2:$T$13,9,0)*'各里加權風險人口'!L80/VLOOKUP($B$2:$B$457,'各區加權風險人口'!$C$2:$T$13,9,0)*5.5/'陽性率'!H$3)</f>
        <v>8.086463052</v>
      </c>
      <c r="L80" s="5">
        <f>if(VLOOKUP($B$2:$B$457,'各區加權風險人口'!$C$2:$T$13,10,0)=0,0,VLOOKUP($B$2:$B$457,'依個案研判日_台北市'!$C$2:$T$13,10,0)*'各里加權風險人口'!M80/VLOOKUP($B$2:$B$457,'各區加權風險人口'!$C$2:$T$13,10,0)*5.5/'陽性率'!I$3)</f>
        <v>7.624379449</v>
      </c>
      <c r="M80" s="5">
        <f>if(VLOOKUP($B$2:$B$457,'各區加權風險人口'!$C$2:$T$13,11,0)=0,0,VLOOKUP($B$2:$B$457,'依個案研判日_台北市'!$C$2:$T$13,11,0)*'各里加權風險人口'!N80/VLOOKUP($B$2:$B$457,'各區加權風險人口'!$C$2:$T$13,11,0)*5.5/'陽性率'!J$3)</f>
        <v>4.185933815</v>
      </c>
      <c r="N80" s="5">
        <f>if(VLOOKUP($B$2:$B$457,'各區加權風險人口'!$C$2:$T$13,12,0)=0,0,VLOOKUP($B$2:$B$457,'依個案研判日_台北市'!$C$2:$T$13,12,0)*'各里加權風險人口'!O80/VLOOKUP($B$2:$B$457,'各區加權風險人口'!$C$2:$T$13,12,0)*5.5/'陽性率'!K$3)</f>
        <v>17.93971635</v>
      </c>
      <c r="O80" s="5">
        <f>if(VLOOKUP($B$2:$B$457,'各區加權風險人口'!$C$2:$T$13,13,0)=0,0,VLOOKUP($B$2:$B$457,'依個案研判日_台北市'!$C$2:$T$13,13,0)*'各里加權風險人口'!P80/VLOOKUP($B$2:$B$457,'各區加權風險人口'!$C$2:$T$13,13,0)*5.5/'陽性率'!L$3)</f>
        <v>15.9655809</v>
      </c>
      <c r="P80" s="5">
        <f>if(VLOOKUP($B$2:$B$457,'各區加權風險人口'!$C$2:$T$13,14,0)=0,0,VLOOKUP($B$2:$B$457,'依個案研判日_台北市'!$C$2:$T$13,14,0)*'各里加權風險人口'!Q80/VLOOKUP($B$2:$B$457,'各區加權風險人口'!$C$2:$T$13,14,0)*5.5/'陽性率'!M$3)</f>
        <v>21.63675249</v>
      </c>
      <c r="Q80" s="5">
        <f>if(VLOOKUP($B$2:$B$457,'各區加權風險人口'!$C$2:$T$13,15,0)=0,0,VLOOKUP($B$2:$B$457,'依個案研判日_台北市'!$C$2:$T$13,15,0)*'各里加權風險人口'!R80/VLOOKUP($B$2:$B$457,'各區加權風險人口'!$C$2:$T$13,15,0)*5.5/'陽性率'!N$3)</f>
        <v>12.26911635</v>
      </c>
      <c r="R80" s="5">
        <f>if(VLOOKUP($B$2:$B$457,'各區加權風險人口'!$C$2:$T$13,16,0)=0,0,VLOOKUP($B$2:$B$457,'依個案研判日_台北市'!$C$2:$T$13,16,0)*'各里加權風險人口'!S80/VLOOKUP($B$2:$B$457,'各區加權風險人口'!$C$2:$T$13,16,0)*5.5/'陽性率'!O$3)</f>
        <v>12.20897363</v>
      </c>
      <c r="S80" s="5">
        <f>if(VLOOKUP($B$2:$B$457,'各區加權風險人口'!$C$2:$T$13,17,0)=0,0,VLOOKUP($B$2:$B$457,'依個案研判日_台北市'!$C$2:$T$13,17,0)*'各里加權風險人口'!T80/VLOOKUP($B$2:$B$457,'各區加權風險人口'!$C$2:$T$13,17,0)*5.5/'陽性率'!P$3)</f>
        <v>32.34585221</v>
      </c>
      <c r="T80" s="5">
        <f>if(VLOOKUP($B$2:$B$457,'各區加權風險人口'!$C$2:$T$13,18,0)=0,0,VLOOKUP($B$2:$B$457,'依個案研判日_台北市'!$C$2:$T$13,18,0)*'各里加權風險人口'!U80/VLOOKUP($B$2:$B$457,'各區加權風險人口'!$C$2:$T$13,18,0)*5.5/'陽性率'!Q$3)</f>
        <v>15.9655809</v>
      </c>
    </row>
    <row r="81">
      <c r="A81" s="3">
        <v>6.3000030006E10</v>
      </c>
      <c r="B81" s="4" t="s">
        <v>79</v>
      </c>
      <c r="C81" s="4" t="s">
        <v>85</v>
      </c>
      <c r="D81" s="5">
        <f>if(VLOOKUP($B$2:$B$457,'各區加權風險人口'!$C$2:$T$13,2,0)=0,0,VLOOKUP($B$2:$B$457,'依個案研判日_台北市'!$C$2:$T$13,2,0)*'各里加權風險人口'!E81/VLOOKUP($B$2:$B$457,'各區加權風險人口'!$C$2:$T$13,2,0)*5.5/'陽性率'!A$3)</f>
        <v>1.832497745</v>
      </c>
      <c r="E81" s="5">
        <f>if(VLOOKUP($B$2:$B$457,'各區加權風險人口'!$C$2:$T$13,3,0)=0,0,VLOOKUP($B$2:$B$457,'依個案研判日_台北市'!$C$2:$T$13,3,0)*'各里加權風險人口'!F81/VLOOKUP($B$2:$B$457,'各區加權風險人口'!$C$2:$T$13,3,0)*5.5/'陽性率'!B$3)</f>
        <v>2.698769406</v>
      </c>
      <c r="F81" s="5">
        <f>if(VLOOKUP($B$2:$B$457,'各區加權風險人口'!$C$2:$T$13,4,0)=0,0,VLOOKUP($B$2:$B$457,'依個案研判日_台北市'!$C$2:$T$13,4,0)*'各里加權風險人口'!G81/VLOOKUP($B$2:$B$457,'各區加權風險人口'!$C$2:$T$13,4,0)*5.5/'陽性率'!C$3)</f>
        <v>6.120920301</v>
      </c>
      <c r="G81" s="5">
        <f>if(VLOOKUP($B$2:$B$457,'各區加權風險人口'!$C$2:$T$13,5,0)=0,0,VLOOKUP($B$2:$B$457,'依個案研判日_台北市'!$C$2:$T$13,5,0)*'各里加權風險人口'!H81/VLOOKUP($B$2:$B$457,'各區加權風險人口'!$C$2:$T$13,5,0)*5.5/'陽性率'!D$3)</f>
        <v>5.937292692</v>
      </c>
      <c r="H81" s="5">
        <f>if(VLOOKUP($B$2:$B$457,'各區加權風險人口'!$C$2:$T$13,6,0)=0,0,VLOOKUP($B$2:$B$457,'依個案研判日_台北市'!$C$2:$T$13,6,0)*'各里加權風險人口'!I81/VLOOKUP($B$2:$B$457,'各區加權風險人口'!$C$2:$T$13,6,0)*5.5/'陽性率'!E$3)</f>
        <v>3.757780185</v>
      </c>
      <c r="I81" s="5">
        <f>if(VLOOKUP($B$2:$B$457,'各區加權風險人口'!$C$2:$T$13,7,0)=0,0,VLOOKUP($B$2:$B$457,'依個案研判日_台北市'!$C$2:$T$13,7,0)*'各里加權風險人口'!J81/VLOOKUP($B$2:$B$457,'各區加權風險人口'!$C$2:$T$13,7,0)*5.5/'陽性率'!F$3)</f>
        <v>7.761166918</v>
      </c>
      <c r="J81" s="5">
        <f>if(VLOOKUP($B$2:$B$457,'各區加權風險人口'!$C$2:$T$13,8,0)=0,0,VLOOKUP($B$2:$B$457,'依個案研判日_台北市'!$C$2:$T$13,8,0)*'各里加權風險人口'!K81/VLOOKUP($B$2:$B$457,'各區加權風險人口'!$C$2:$T$13,8,0)*5.5/'陽性率'!G$3)</f>
        <v>4.302386009</v>
      </c>
      <c r="K81" s="5">
        <f>if(VLOOKUP($B$2:$B$457,'各區加權風險人口'!$C$2:$T$13,9,0)=0,0,VLOOKUP($B$2:$B$457,'依個案研判日_台北市'!$C$2:$T$13,9,0)*'各里加權風險人口'!L81/VLOOKUP($B$2:$B$457,'各區加權風險人口'!$C$2:$T$13,9,0)*5.5/'陽性率'!H$3)</f>
        <v>8.995898019</v>
      </c>
      <c r="L81" s="5">
        <f>if(VLOOKUP($B$2:$B$457,'各區加權風險人口'!$C$2:$T$13,10,0)=0,0,VLOOKUP($B$2:$B$457,'依個案研判日_台北市'!$C$2:$T$13,10,0)*'各里加權風險人口'!M81/VLOOKUP($B$2:$B$457,'各區加權風險人口'!$C$2:$T$13,10,0)*5.5/'陽性率'!I$3)</f>
        <v>8.481846703</v>
      </c>
      <c r="M81" s="5">
        <f>if(VLOOKUP($B$2:$B$457,'各區加權風險人口'!$C$2:$T$13,11,0)=0,0,VLOOKUP($B$2:$B$457,'依個案研判日_台北市'!$C$2:$T$13,11,0)*'各里加權風險人口'!N81/VLOOKUP($B$2:$B$457,'各區加權風險人口'!$C$2:$T$13,11,0)*5.5/'陽性率'!J$3)</f>
        <v>4.656700151</v>
      </c>
      <c r="N81" s="5">
        <f>if(VLOOKUP($B$2:$B$457,'各區加權風險人口'!$C$2:$T$13,12,0)=0,0,VLOOKUP($B$2:$B$457,'依個案研判日_台北市'!$C$2:$T$13,12,0)*'各里加權風險人口'!O81/VLOOKUP($B$2:$B$457,'各區加權風險人口'!$C$2:$T$13,12,0)*5.5/'陽性率'!K$3)</f>
        <v>19.95728636</v>
      </c>
      <c r="O81" s="5">
        <f>if(VLOOKUP($B$2:$B$457,'各區加權風險人口'!$C$2:$T$13,13,0)=0,0,VLOOKUP($B$2:$B$457,'依個案研判日_台北市'!$C$2:$T$13,13,0)*'各里加權風險人口'!P81/VLOOKUP($B$2:$B$457,'各區加權風險人口'!$C$2:$T$13,13,0)*5.5/'陽性率'!L$3)</f>
        <v>17.76113199</v>
      </c>
      <c r="P81" s="5">
        <f>if(VLOOKUP($B$2:$B$457,'各區加權風險人口'!$C$2:$T$13,14,0)=0,0,VLOOKUP($B$2:$B$457,'依個案研判日_台北市'!$C$2:$T$13,14,0)*'各里加權風險人口'!Q81/VLOOKUP($B$2:$B$457,'各區加權風險人口'!$C$2:$T$13,14,0)*5.5/'陽性率'!M$3)</f>
        <v>24.07010551</v>
      </c>
      <c r="Q81" s="5">
        <f>if(VLOOKUP($B$2:$B$457,'各區加權風險人口'!$C$2:$T$13,15,0)=0,0,VLOOKUP($B$2:$B$457,'依個案研判日_台北市'!$C$2:$T$13,15,0)*'各里加權風險人口'!R81/VLOOKUP($B$2:$B$457,'各區加權風險人口'!$C$2:$T$13,15,0)*5.5/'陽性率'!N$3)</f>
        <v>13.64894872</v>
      </c>
      <c r="R81" s="5">
        <f>if(VLOOKUP($B$2:$B$457,'各區加權風險人口'!$C$2:$T$13,16,0)=0,0,VLOOKUP($B$2:$B$457,'依個案研判日_台北市'!$C$2:$T$13,16,0)*'各里加權風險人口'!S81/VLOOKUP($B$2:$B$457,'各區加權風險人口'!$C$2:$T$13,16,0)*5.5/'陽性率'!O$3)</f>
        <v>13.58204211</v>
      </c>
      <c r="S81" s="5">
        <f>if(VLOOKUP($B$2:$B$457,'各區加權風險人口'!$C$2:$T$13,17,0)=0,0,VLOOKUP($B$2:$B$457,'依個案研判日_台北市'!$C$2:$T$13,17,0)*'各里加權風險人口'!T81/VLOOKUP($B$2:$B$457,'各區加權風險人口'!$C$2:$T$13,17,0)*5.5/'陽性率'!P$3)</f>
        <v>35.98359208</v>
      </c>
      <c r="T81" s="5">
        <f>if(VLOOKUP($B$2:$B$457,'各區加權風險人口'!$C$2:$T$13,18,0)=0,0,VLOOKUP($B$2:$B$457,'依個案研判日_台北市'!$C$2:$T$13,18,0)*'各里加權風險人口'!U81/VLOOKUP($B$2:$B$457,'各區加權風險人口'!$C$2:$T$13,18,0)*5.5/'陽性率'!Q$3)</f>
        <v>17.76113199</v>
      </c>
    </row>
    <row r="82">
      <c r="A82" s="3">
        <v>6.3000030007E10</v>
      </c>
      <c r="B82" s="4" t="s">
        <v>79</v>
      </c>
      <c r="C82" s="4" t="s">
        <v>86</v>
      </c>
      <c r="D82" s="5">
        <f>if(VLOOKUP($B$2:$B$457,'各區加權風險人口'!$C$2:$T$13,2,0)=0,0,VLOOKUP($B$2:$B$457,'依個案研判日_台北市'!$C$2:$T$13,2,0)*'各里加權風險人口'!E82/VLOOKUP($B$2:$B$457,'各區加權風險人口'!$C$2:$T$13,2,0)*5.5/'陽性率'!A$3)</f>
        <v>2.361509352</v>
      </c>
      <c r="E82" s="5">
        <f>if(VLOOKUP($B$2:$B$457,'各區加權風險人口'!$C$2:$T$13,3,0)=0,0,VLOOKUP($B$2:$B$457,'依個案研判日_台北市'!$C$2:$T$13,3,0)*'各里加權風險人口'!F82/VLOOKUP($B$2:$B$457,'各區加權風險人口'!$C$2:$T$13,3,0)*5.5/'陽性率'!B$3)</f>
        <v>3.477859228</v>
      </c>
      <c r="F82" s="5">
        <f>if(VLOOKUP($B$2:$B$457,'各區加權風險人口'!$C$2:$T$13,4,0)=0,0,VLOOKUP($B$2:$B$457,'依個案研判日_台北市'!$C$2:$T$13,4,0)*'各里加權風險人口'!G82/VLOOKUP($B$2:$B$457,'各區加權風險人口'!$C$2:$T$13,4,0)*5.5/'陽性率'!C$3)</f>
        <v>7.887928145</v>
      </c>
      <c r="G82" s="5">
        <f>if(VLOOKUP($B$2:$B$457,'各區加權風險人口'!$C$2:$T$13,5,0)=0,0,VLOOKUP($B$2:$B$457,'依個案研判日_台北市'!$C$2:$T$13,5,0)*'各里加權風險人口'!H82/VLOOKUP($B$2:$B$457,'各區加權風險人口'!$C$2:$T$13,5,0)*5.5/'陽性率'!D$3)</f>
        <v>7.651290301</v>
      </c>
      <c r="H82" s="5">
        <f>if(VLOOKUP($B$2:$B$457,'各區加權風險人口'!$C$2:$T$13,6,0)=0,0,VLOOKUP($B$2:$B$457,'依個案研判日_台北市'!$C$2:$T$13,6,0)*'各里加權風險人口'!I82/VLOOKUP($B$2:$B$457,'各區加權風險人口'!$C$2:$T$13,6,0)*5.5/'陽性率'!E$3)</f>
        <v>4.842588798</v>
      </c>
      <c r="I82" s="5">
        <f>if(VLOOKUP($B$2:$B$457,'各區加權風險人口'!$C$2:$T$13,7,0)=0,0,VLOOKUP($B$2:$B$457,'依個案研判日_台北市'!$C$2:$T$13,7,0)*'各里加權風險人口'!J82/VLOOKUP($B$2:$B$457,'各區加權風險人口'!$C$2:$T$13,7,0)*5.5/'陽性率'!F$3)</f>
        <v>10.00168667</v>
      </c>
      <c r="J82" s="5">
        <f>if(VLOOKUP($B$2:$B$457,'各區加權風險人口'!$C$2:$T$13,8,0)=0,0,VLOOKUP($B$2:$B$457,'依個案研判日_台北市'!$C$2:$T$13,8,0)*'各里加權風險人口'!K82/VLOOKUP($B$2:$B$457,'各區加權風險人口'!$C$2:$T$13,8,0)*5.5/'陽性率'!G$3)</f>
        <v>5.544413261</v>
      </c>
      <c r="K82" s="5">
        <f>if(VLOOKUP($B$2:$B$457,'各區加權風險人口'!$C$2:$T$13,9,0)=0,0,VLOOKUP($B$2:$B$457,'依個案研判日_台北市'!$C$2:$T$13,9,0)*'各里加權風險人口'!L82/VLOOKUP($B$2:$B$457,'各區加權風險人口'!$C$2:$T$13,9,0)*5.5/'陽性率'!H$3)</f>
        <v>11.59286409</v>
      </c>
      <c r="L82" s="5">
        <f>if(VLOOKUP($B$2:$B$457,'各區加權風險人口'!$C$2:$T$13,10,0)=0,0,VLOOKUP($B$2:$B$457,'依個案研判日_台北市'!$C$2:$T$13,10,0)*'各里加權風險人口'!M82/VLOOKUP($B$2:$B$457,'各區加權風險人口'!$C$2:$T$13,10,0)*5.5/'陽性率'!I$3)</f>
        <v>10.93041472</v>
      </c>
      <c r="M82" s="5">
        <f>if(VLOOKUP($B$2:$B$457,'各區加權風險人口'!$C$2:$T$13,11,0)=0,0,VLOOKUP($B$2:$B$457,'依個案研判日_台北市'!$C$2:$T$13,11,0)*'各里加權風險人口'!N82/VLOOKUP($B$2:$B$457,'各區加權風險人口'!$C$2:$T$13,11,0)*5.5/'陽性率'!J$3)</f>
        <v>6.001012</v>
      </c>
      <c r="N82" s="5">
        <f>if(VLOOKUP($B$2:$B$457,'各區加權風險人口'!$C$2:$T$13,12,0)=0,0,VLOOKUP($B$2:$B$457,'依個案研判日_台北市'!$C$2:$T$13,12,0)*'各里加權風險人口'!O82/VLOOKUP($B$2:$B$457,'各區加權風險人口'!$C$2:$T$13,12,0)*5.5/'陽性率'!K$3)</f>
        <v>25.71862286</v>
      </c>
      <c r="O82" s="5">
        <f>if(VLOOKUP($B$2:$B$457,'各區加權風險人口'!$C$2:$T$13,13,0)=0,0,VLOOKUP($B$2:$B$457,'依個案研判日_台北市'!$C$2:$T$13,13,0)*'各里加權風險人口'!P82/VLOOKUP($B$2:$B$457,'各區加權風險人口'!$C$2:$T$13,13,0)*5.5/'陽性率'!L$3)</f>
        <v>22.88847526</v>
      </c>
      <c r="P82" s="5">
        <f>if(VLOOKUP($B$2:$B$457,'各區加權風險人口'!$C$2:$T$13,14,0)=0,0,VLOOKUP($B$2:$B$457,'依個案研判日_台北市'!$C$2:$T$13,14,0)*'各里加權風險人口'!Q82/VLOOKUP($B$2:$B$457,'各區加權風險人口'!$C$2:$T$13,14,0)*5.5/'陽性率'!M$3)</f>
        <v>31.01874446</v>
      </c>
      <c r="Q82" s="5">
        <f>if(VLOOKUP($B$2:$B$457,'各區加權風險人口'!$C$2:$T$13,15,0)=0,0,VLOOKUP($B$2:$B$457,'依個案研判日_台北市'!$C$2:$T$13,15,0)*'各里加權風險人口'!R82/VLOOKUP($B$2:$B$457,'各區加權風險人口'!$C$2:$T$13,15,0)*5.5/'陽性率'!N$3)</f>
        <v>17.5891731</v>
      </c>
      <c r="R82" s="5">
        <f>if(VLOOKUP($B$2:$B$457,'各區加權風險人口'!$C$2:$T$13,16,0)=0,0,VLOOKUP($B$2:$B$457,'依個案研判日_台北市'!$C$2:$T$13,16,0)*'各里加權風險人口'!S82/VLOOKUP($B$2:$B$457,'各區加權風險人口'!$C$2:$T$13,16,0)*5.5/'陽性率'!O$3)</f>
        <v>17.50295167</v>
      </c>
      <c r="S82" s="5">
        <f>if(VLOOKUP($B$2:$B$457,'各區加權風險人口'!$C$2:$T$13,17,0)=0,0,VLOOKUP($B$2:$B$457,'依個案研判日_台北市'!$C$2:$T$13,17,0)*'各里加權風險人口'!T82/VLOOKUP($B$2:$B$457,'各區加權風險人口'!$C$2:$T$13,17,0)*5.5/'陽性率'!P$3)</f>
        <v>46.37145637</v>
      </c>
      <c r="T82" s="5">
        <f>if(VLOOKUP($B$2:$B$457,'各區加權風險人口'!$C$2:$T$13,18,0)=0,0,VLOOKUP($B$2:$B$457,'依個案研判日_台北市'!$C$2:$T$13,18,0)*'各里加權風險人口'!U82/VLOOKUP($B$2:$B$457,'各區加權風險人口'!$C$2:$T$13,18,0)*5.5/'陽性率'!Q$3)</f>
        <v>22.88847526</v>
      </c>
    </row>
    <row r="83">
      <c r="A83" s="3">
        <v>6.3000030008E10</v>
      </c>
      <c r="B83" s="4" t="s">
        <v>79</v>
      </c>
      <c r="C83" s="4" t="s">
        <v>87</v>
      </c>
      <c r="D83" s="5">
        <f>if(VLOOKUP($B$2:$B$457,'各區加權風險人口'!$C$2:$T$13,2,0)=0,0,VLOOKUP($B$2:$B$457,'依個案研判日_台北市'!$C$2:$T$13,2,0)*'各里加權風險人口'!E83/VLOOKUP($B$2:$B$457,'各區加權風險人口'!$C$2:$T$13,2,0)*5.5/'陽性率'!A$3)</f>
        <v>0.9370481963</v>
      </c>
      <c r="E83" s="5">
        <f>if(VLOOKUP($B$2:$B$457,'各區加權風險人口'!$C$2:$T$13,3,0)=0,0,VLOOKUP($B$2:$B$457,'依個案研判日_台北市'!$C$2:$T$13,3,0)*'各里加權風險人口'!F83/VLOOKUP($B$2:$B$457,'各區加權風險人口'!$C$2:$T$13,3,0)*5.5/'陽性率'!B$3)</f>
        <v>1.380016435</v>
      </c>
      <c r="F83" s="5">
        <f>if(VLOOKUP($B$2:$B$457,'各區加權風險人口'!$C$2:$T$13,4,0)=0,0,VLOOKUP($B$2:$B$457,'依個案研判日_台北市'!$C$2:$T$13,4,0)*'各里加權風險人口'!G83/VLOOKUP($B$2:$B$457,'各區加權風險人口'!$C$2:$T$13,4,0)*5.5/'陽性率'!C$3)</f>
        <v>3.129934182</v>
      </c>
      <c r="G83" s="5">
        <f>if(VLOOKUP($B$2:$B$457,'各區加權風險人口'!$C$2:$T$13,5,0)=0,0,VLOOKUP($B$2:$B$457,'依個案研判日_台北市'!$C$2:$T$13,5,0)*'各里加權風險人口'!H83/VLOOKUP($B$2:$B$457,'各區加權風險人口'!$C$2:$T$13,5,0)*5.5/'陽性率'!D$3)</f>
        <v>3.036036156</v>
      </c>
      <c r="H83" s="5">
        <f>if(VLOOKUP($B$2:$B$457,'各區加權風險人口'!$C$2:$T$13,6,0)=0,0,VLOOKUP($B$2:$B$457,'依個案研判日_台北市'!$C$2:$T$13,6,0)*'各里加權風險人口'!I83/VLOOKUP($B$2:$B$457,'各區加權風險人口'!$C$2:$T$13,6,0)*5.5/'陽性率'!E$3)</f>
        <v>1.921541871</v>
      </c>
      <c r="I83" s="5">
        <f>if(VLOOKUP($B$2:$B$457,'各區加權風險人口'!$C$2:$T$13,7,0)=0,0,VLOOKUP($B$2:$B$457,'依個案研判日_台北市'!$C$2:$T$13,7,0)*'各里加權風險人口'!J83/VLOOKUP($B$2:$B$457,'各區加權風險人口'!$C$2:$T$13,7,0)*5.5/'陽性率'!F$3)</f>
        <v>3.968674714</v>
      </c>
      <c r="J83" s="5">
        <f>if(VLOOKUP($B$2:$B$457,'各區加權風險人口'!$C$2:$T$13,8,0)=0,0,VLOOKUP($B$2:$B$457,'依個案研判日_台北市'!$C$2:$T$13,8,0)*'各里加權風險人口'!K83/VLOOKUP($B$2:$B$457,'各區加權風險人口'!$C$2:$T$13,8,0)*5.5/'陽性率'!G$3)</f>
        <v>2.2000262</v>
      </c>
      <c r="K83" s="5">
        <f>if(VLOOKUP($B$2:$B$457,'各區加權風險人口'!$C$2:$T$13,9,0)=0,0,VLOOKUP($B$2:$B$457,'依個案研判日_台北市'!$C$2:$T$13,9,0)*'各里加權風險人口'!L83/VLOOKUP($B$2:$B$457,'各區加權風險人口'!$C$2:$T$13,9,0)*5.5/'陽性率'!H$3)</f>
        <v>4.600054782</v>
      </c>
      <c r="L83" s="5">
        <f>if(VLOOKUP($B$2:$B$457,'各區加權風險人口'!$C$2:$T$13,10,0)=0,0,VLOOKUP($B$2:$B$457,'依個案研判日_台北市'!$C$2:$T$13,10,0)*'各里加權風險人口'!M83/VLOOKUP($B$2:$B$457,'各區加權風險人口'!$C$2:$T$13,10,0)*5.5/'陽性率'!I$3)</f>
        <v>4.337194509</v>
      </c>
      <c r="M83" s="5">
        <f>if(VLOOKUP($B$2:$B$457,'各區加權風險人口'!$C$2:$T$13,11,0)=0,0,VLOOKUP($B$2:$B$457,'依個案研判日_台北市'!$C$2:$T$13,11,0)*'各里加權風險人口'!N83/VLOOKUP($B$2:$B$457,'各區加權風險人口'!$C$2:$T$13,11,0)*5.5/'陽性率'!J$3)</f>
        <v>2.381204828</v>
      </c>
      <c r="N83" s="5">
        <f>if(VLOOKUP($B$2:$B$457,'各區加權風險人口'!$C$2:$T$13,12,0)=0,0,VLOOKUP($B$2:$B$457,'依個案研判日_台北市'!$C$2:$T$13,12,0)*'各里加權風險人口'!O83/VLOOKUP($B$2:$B$457,'各區加權風險人口'!$C$2:$T$13,12,0)*5.5/'陽性率'!K$3)</f>
        <v>10.20516355</v>
      </c>
      <c r="O83" s="5">
        <f>if(VLOOKUP($B$2:$B$457,'各區加權風險人口'!$C$2:$T$13,13,0)=0,0,VLOOKUP($B$2:$B$457,'依個案研判日_台北市'!$C$2:$T$13,13,0)*'各里加權風險人口'!P83/VLOOKUP($B$2:$B$457,'各區加權風險人口'!$C$2:$T$13,13,0)*5.5/'陽性率'!L$3)</f>
        <v>9.082159441</v>
      </c>
      <c r="P83" s="5">
        <f>if(VLOOKUP($B$2:$B$457,'各區加權風險人口'!$C$2:$T$13,14,0)=0,0,VLOOKUP($B$2:$B$457,'依個案研判日_台北市'!$C$2:$T$13,14,0)*'各里加權風險人口'!Q83/VLOOKUP($B$2:$B$457,'各區加權風險人口'!$C$2:$T$13,14,0)*5.5/'陽性率'!M$3)</f>
        <v>12.30825469</v>
      </c>
      <c r="Q83" s="5">
        <f>if(VLOOKUP($B$2:$B$457,'各區加權風險人口'!$C$2:$T$13,15,0)=0,0,VLOOKUP($B$2:$B$457,'依個案研判日_台北市'!$C$2:$T$13,15,0)*'各里加權風險人口'!R83/VLOOKUP($B$2:$B$457,'各區加權風險人口'!$C$2:$T$13,15,0)*5.5/'陽性率'!N$3)</f>
        <v>6.979393462</v>
      </c>
      <c r="R83" s="5">
        <f>if(VLOOKUP($B$2:$B$457,'各區加權風險人口'!$C$2:$T$13,16,0)=0,0,VLOOKUP($B$2:$B$457,'依個案研判日_台北市'!$C$2:$T$13,16,0)*'各里加權風險人口'!S83/VLOOKUP($B$2:$B$457,'各區加權風險人口'!$C$2:$T$13,16,0)*5.5/'陽性率'!O$3)</f>
        <v>6.945180749</v>
      </c>
      <c r="S83" s="5">
        <f>if(VLOOKUP($B$2:$B$457,'各區加權風險人口'!$C$2:$T$13,17,0)=0,0,VLOOKUP($B$2:$B$457,'依個案研判日_台北市'!$C$2:$T$13,17,0)*'各里加權風險人口'!T83/VLOOKUP($B$2:$B$457,'各區加權風險人口'!$C$2:$T$13,17,0)*5.5/'陽性率'!P$3)</f>
        <v>18.40021913</v>
      </c>
      <c r="T83" s="5">
        <f>if(VLOOKUP($B$2:$B$457,'各區加權風險人口'!$C$2:$T$13,18,0)=0,0,VLOOKUP($B$2:$B$457,'依個案研判日_台北市'!$C$2:$T$13,18,0)*'各里加權風險人口'!U83/VLOOKUP($B$2:$B$457,'各區加權風險人口'!$C$2:$T$13,18,0)*5.5/'陽性率'!Q$3)</f>
        <v>9.082159441</v>
      </c>
    </row>
    <row r="84">
      <c r="A84" s="3">
        <v>6.3000030009E10</v>
      </c>
      <c r="B84" s="4" t="s">
        <v>79</v>
      </c>
      <c r="C84" s="4" t="s">
        <v>88</v>
      </c>
      <c r="D84" s="5">
        <f>if(VLOOKUP($B$2:$B$457,'各區加權風險人口'!$C$2:$T$13,2,0)=0,0,VLOOKUP($B$2:$B$457,'依個案研判日_台北市'!$C$2:$T$13,2,0)*'各里加權風險人口'!E84/VLOOKUP($B$2:$B$457,'各區加權風險人口'!$C$2:$T$13,2,0)*5.5/'陽性率'!A$3)</f>
        <v>1.269194779</v>
      </c>
      <c r="E84" s="5">
        <f>if(VLOOKUP($B$2:$B$457,'各區加權風險人口'!$C$2:$T$13,3,0)=0,0,VLOOKUP($B$2:$B$457,'依個案研判日_台北市'!$C$2:$T$13,3,0)*'各里加權風險人口'!F84/VLOOKUP($B$2:$B$457,'各區加權風險人口'!$C$2:$T$13,3,0)*5.5/'陽性率'!B$3)</f>
        <v>1.869177766</v>
      </c>
      <c r="F84" s="5">
        <f>if(VLOOKUP($B$2:$B$457,'各區加權風險人口'!$C$2:$T$13,4,0)=0,0,VLOOKUP($B$2:$B$457,'依個案研判日_台北市'!$C$2:$T$13,4,0)*'各里加權風險人口'!G84/VLOOKUP($B$2:$B$457,'各區加權風險人口'!$C$2:$T$13,4,0)*5.5/'陽性率'!C$3)</f>
        <v>4.239372253</v>
      </c>
      <c r="G84" s="5">
        <f>if(VLOOKUP($B$2:$B$457,'各區加權風險人口'!$C$2:$T$13,5,0)=0,0,VLOOKUP($B$2:$B$457,'依個案研判日_台北市'!$C$2:$T$13,5,0)*'各里加權風險人口'!H84/VLOOKUP($B$2:$B$457,'各區加權風險人口'!$C$2:$T$13,5,0)*5.5/'陽性率'!D$3)</f>
        <v>4.112191086</v>
      </c>
      <c r="H84" s="5">
        <f>if(VLOOKUP($B$2:$B$457,'各區加權風險人口'!$C$2:$T$13,6,0)=0,0,VLOOKUP($B$2:$B$457,'依個案研判日_台北市'!$C$2:$T$13,6,0)*'各里加權風險人口'!I84/VLOOKUP($B$2:$B$457,'各區加權風險人口'!$C$2:$T$13,6,0)*5.5/'陽性率'!E$3)</f>
        <v>2.602652586</v>
      </c>
      <c r="I84" s="5">
        <f>if(VLOOKUP($B$2:$B$457,'各區加權風險人口'!$C$2:$T$13,7,0)=0,0,VLOOKUP($B$2:$B$457,'依個案研判日_台北市'!$C$2:$T$13,7,0)*'各里加權風險人口'!J84/VLOOKUP($B$2:$B$457,'各區加權風險人口'!$C$2:$T$13,7,0)*5.5/'陽性率'!F$3)</f>
        <v>5.375413184</v>
      </c>
      <c r="J84" s="5">
        <f>if(VLOOKUP($B$2:$B$457,'各區加權風險人口'!$C$2:$T$13,8,0)=0,0,VLOOKUP($B$2:$B$457,'依個案研判日_台北市'!$C$2:$T$13,8,0)*'各里加權風險人口'!K84/VLOOKUP($B$2:$B$457,'各區加權風險人口'!$C$2:$T$13,8,0)*5.5/'陽性率'!G$3)</f>
        <v>2.979848613</v>
      </c>
      <c r="K84" s="5">
        <f>if(VLOOKUP($B$2:$B$457,'各區加權風險人口'!$C$2:$T$13,9,0)=0,0,VLOOKUP($B$2:$B$457,'依個案研判日_台北市'!$C$2:$T$13,9,0)*'各里加權風險人口'!L84/VLOOKUP($B$2:$B$457,'各區加權風險人口'!$C$2:$T$13,9,0)*5.5/'陽性率'!H$3)</f>
        <v>6.230592554</v>
      </c>
      <c r="L84" s="5">
        <f>if(VLOOKUP($B$2:$B$457,'各區加權風險人口'!$C$2:$T$13,10,0)=0,0,VLOOKUP($B$2:$B$457,'依個案研判日_台北市'!$C$2:$T$13,10,0)*'各里加權風險人口'!M84/VLOOKUP($B$2:$B$457,'各區加權風險人口'!$C$2:$T$13,10,0)*5.5/'陽性率'!I$3)</f>
        <v>5.874558694</v>
      </c>
      <c r="M84" s="5">
        <f>if(VLOOKUP($B$2:$B$457,'各區加權風險人口'!$C$2:$T$13,11,0)=0,0,VLOOKUP($B$2:$B$457,'依個案研判日_台北市'!$C$2:$T$13,11,0)*'各里加權風險人口'!N84/VLOOKUP($B$2:$B$457,'各區加權風險人口'!$C$2:$T$13,11,0)*5.5/'陽性率'!J$3)</f>
        <v>3.22524791</v>
      </c>
      <c r="N84" s="5">
        <f>if(VLOOKUP($B$2:$B$457,'各區加權風險人口'!$C$2:$T$13,12,0)=0,0,VLOOKUP($B$2:$B$457,'依個案研判日_台北市'!$C$2:$T$13,12,0)*'各里加權風險人口'!O84/VLOOKUP($B$2:$B$457,'各區加權風險人口'!$C$2:$T$13,12,0)*5.5/'陽性率'!K$3)</f>
        <v>13.82249104</v>
      </c>
      <c r="O84" s="5">
        <f>if(VLOOKUP($B$2:$B$457,'各區加權風險人口'!$C$2:$T$13,13,0)=0,0,VLOOKUP($B$2:$B$457,'依個案研判日_台北市'!$C$2:$T$13,13,0)*'各里加權風險人口'!P84/VLOOKUP($B$2:$B$457,'各區加權風險人口'!$C$2:$T$13,13,0)*5.5/'陽性率'!L$3)</f>
        <v>12.30142632</v>
      </c>
      <c r="P84" s="5">
        <f>if(VLOOKUP($B$2:$B$457,'各區加權風險人口'!$C$2:$T$13,14,0)=0,0,VLOOKUP($B$2:$B$457,'依個案研判日_台北市'!$C$2:$T$13,14,0)*'各里加權風險人口'!Q84/VLOOKUP($B$2:$B$457,'各區加權風險人口'!$C$2:$T$13,14,0)*5.5/'陽性率'!M$3)</f>
        <v>16.67104494</v>
      </c>
      <c r="Q84" s="5">
        <f>if(VLOOKUP($B$2:$B$457,'各區加權風險人口'!$C$2:$T$13,15,0)=0,0,VLOOKUP($B$2:$B$457,'依個案研判日_台北市'!$C$2:$T$13,15,0)*'各里加權風險人口'!R84/VLOOKUP($B$2:$B$457,'各區加權風險人口'!$C$2:$T$13,15,0)*5.5/'陽性率'!N$3)</f>
        <v>9.45331284</v>
      </c>
      <c r="R84" s="5">
        <f>if(VLOOKUP($B$2:$B$457,'各區加權風險人口'!$C$2:$T$13,16,0)=0,0,VLOOKUP($B$2:$B$457,'依個案研判日_台北市'!$C$2:$T$13,16,0)*'各里加權風險人口'!S84/VLOOKUP($B$2:$B$457,'各區加權風險人口'!$C$2:$T$13,16,0)*5.5/'陽性率'!O$3)</f>
        <v>9.406973071</v>
      </c>
      <c r="S84" s="5">
        <f>if(VLOOKUP($B$2:$B$457,'各區加權風險人口'!$C$2:$T$13,17,0)=0,0,VLOOKUP($B$2:$B$457,'依個案研判日_台北市'!$C$2:$T$13,17,0)*'各里加權風險人口'!T84/VLOOKUP($B$2:$B$457,'各區加權風險人口'!$C$2:$T$13,17,0)*5.5/'陽性率'!P$3)</f>
        <v>24.92237022</v>
      </c>
      <c r="T84" s="5">
        <f>if(VLOOKUP($B$2:$B$457,'各區加權風險人口'!$C$2:$T$13,18,0)=0,0,VLOOKUP($B$2:$B$457,'依個案研判日_台北市'!$C$2:$T$13,18,0)*'各里加權風險人口'!U84/VLOOKUP($B$2:$B$457,'各區加權風險人口'!$C$2:$T$13,18,0)*5.5/'陽性率'!Q$3)</f>
        <v>12.30142632</v>
      </c>
    </row>
    <row r="85">
      <c r="A85" s="3">
        <v>6.300003001E10</v>
      </c>
      <c r="B85" s="4" t="s">
        <v>79</v>
      </c>
      <c r="C85" s="4" t="s">
        <v>89</v>
      </c>
      <c r="D85" s="5">
        <f>if(VLOOKUP($B$2:$B$457,'各區加權風險人口'!$C$2:$T$13,2,0)=0,0,VLOOKUP($B$2:$B$457,'依個案研判日_台北市'!$C$2:$T$13,2,0)*'各里加權風險人口'!E85/VLOOKUP($B$2:$B$457,'各區加權風險人口'!$C$2:$T$13,2,0)*5.5/'陽性率'!A$3)</f>
        <v>2.559163415</v>
      </c>
      <c r="E85" s="5">
        <f>if(VLOOKUP($B$2:$B$457,'各區加權風險人口'!$C$2:$T$13,3,0)=0,0,VLOOKUP($B$2:$B$457,'依個案研判日_台北市'!$C$2:$T$13,3,0)*'各里加權風險人口'!F85/VLOOKUP($B$2:$B$457,'各區加權風險人口'!$C$2:$T$13,3,0)*5.5/'陽性率'!B$3)</f>
        <v>3.768949757</v>
      </c>
      <c r="F85" s="5">
        <f>if(VLOOKUP($B$2:$B$457,'各區加權風險人口'!$C$2:$T$13,4,0)=0,0,VLOOKUP($B$2:$B$457,'依個案研判日_台北市'!$C$2:$T$13,4,0)*'各里加權風險人口'!G85/VLOOKUP($B$2:$B$457,'各區加權風險人口'!$C$2:$T$13,4,0)*5.5/'陽性率'!C$3)</f>
        <v>8.54813347</v>
      </c>
      <c r="G85" s="5">
        <f>if(VLOOKUP($B$2:$B$457,'各區加權風險人口'!$C$2:$T$13,5,0)=0,0,VLOOKUP($B$2:$B$457,'依個案研判日_台北市'!$C$2:$T$13,5,0)*'各里加權風險人口'!H85/VLOOKUP($B$2:$B$457,'各區加權風險人口'!$C$2:$T$13,5,0)*5.5/'陽性率'!D$3)</f>
        <v>8.291689466</v>
      </c>
      <c r="H85" s="5">
        <f>if(VLOOKUP($B$2:$B$457,'各區加權風險人口'!$C$2:$T$13,6,0)=0,0,VLOOKUP($B$2:$B$457,'依個案研判日_台北市'!$C$2:$T$13,6,0)*'各里加權風險人口'!I85/VLOOKUP($B$2:$B$457,'各區加權風險人口'!$C$2:$T$13,6,0)*5.5/'陽性率'!E$3)</f>
        <v>5.247904725</v>
      </c>
      <c r="I85" s="5">
        <f>if(VLOOKUP($B$2:$B$457,'各區加權風險人口'!$C$2:$T$13,7,0)=0,0,VLOOKUP($B$2:$B$457,'依個案研判日_台北市'!$C$2:$T$13,7,0)*'各里加權風險人口'!J85/VLOOKUP($B$2:$B$457,'各區加權風險人口'!$C$2:$T$13,7,0)*5.5/'陽性率'!F$3)</f>
        <v>10.83880976</v>
      </c>
      <c r="J85" s="5">
        <f>if(VLOOKUP($B$2:$B$457,'各區加權風險人口'!$C$2:$T$13,8,0)=0,0,VLOOKUP($B$2:$B$457,'依個案研判日_台北市'!$C$2:$T$13,8,0)*'各里加權風險人口'!K85/VLOOKUP($B$2:$B$457,'各區加權風險人口'!$C$2:$T$13,8,0)*5.5/'陽性率'!G$3)</f>
        <v>6.008470627</v>
      </c>
      <c r="K85" s="5">
        <f>if(VLOOKUP($B$2:$B$457,'各區加權風險人口'!$C$2:$T$13,9,0)=0,0,VLOOKUP($B$2:$B$457,'依個案研判日_台北市'!$C$2:$T$13,9,0)*'各里加權風險人口'!L85/VLOOKUP($B$2:$B$457,'各區加權風險人口'!$C$2:$T$13,9,0)*5.5/'陽性率'!H$3)</f>
        <v>12.56316586</v>
      </c>
      <c r="L85" s="5">
        <f>if(VLOOKUP($B$2:$B$457,'各區加權風險人口'!$C$2:$T$13,10,0)=0,0,VLOOKUP($B$2:$B$457,'依個案研判日_台北市'!$C$2:$T$13,10,0)*'各里加權風險人口'!M85/VLOOKUP($B$2:$B$457,'各區加權風險人口'!$C$2:$T$13,10,0)*5.5/'陽性率'!I$3)</f>
        <v>11.84527067</v>
      </c>
      <c r="M85" s="5">
        <f>if(VLOOKUP($B$2:$B$457,'各區加權風險人口'!$C$2:$T$13,11,0)=0,0,VLOOKUP($B$2:$B$457,'依個案研判日_台北市'!$C$2:$T$13,11,0)*'各里加權風險人口'!N85/VLOOKUP($B$2:$B$457,'各區加權風險人口'!$C$2:$T$13,11,0)*5.5/'陽性率'!J$3)</f>
        <v>6.503285855</v>
      </c>
      <c r="N85" s="5">
        <f>if(VLOOKUP($B$2:$B$457,'各區加權風險人口'!$C$2:$T$13,12,0)=0,0,VLOOKUP($B$2:$B$457,'依個案研判日_台北市'!$C$2:$T$13,12,0)*'各里加權風險人口'!O85/VLOOKUP($B$2:$B$457,'各區加權風險人口'!$C$2:$T$13,12,0)*5.5/'陽性率'!K$3)</f>
        <v>27.87122509</v>
      </c>
      <c r="O85" s="5">
        <f>if(VLOOKUP($B$2:$B$457,'各區加權風險人口'!$C$2:$T$13,13,0)=0,0,VLOOKUP($B$2:$B$457,'依個案研判日_台北市'!$C$2:$T$13,13,0)*'各里加權風險人口'!P85/VLOOKUP($B$2:$B$457,'各區加權風險人口'!$C$2:$T$13,13,0)*5.5/'陽性率'!L$3)</f>
        <v>24.80419926</v>
      </c>
      <c r="P85" s="5">
        <f>if(VLOOKUP($B$2:$B$457,'各區加權風險人口'!$C$2:$T$13,14,0)=0,0,VLOOKUP($B$2:$B$457,'依個案研判日_台北市'!$C$2:$T$13,14,0)*'各里加權風險人口'!Q85/VLOOKUP($B$2:$B$457,'各區加權風險人口'!$C$2:$T$13,14,0)*5.5/'陽性率'!M$3)</f>
        <v>33.61495729</v>
      </c>
      <c r="Q85" s="5">
        <f>if(VLOOKUP($B$2:$B$457,'各區加權風險人口'!$C$2:$T$13,15,0)=0,0,VLOOKUP($B$2:$B$457,'依個案研判日_台北市'!$C$2:$T$13,15,0)*'各里加權風險人口'!R85/VLOOKUP($B$2:$B$457,'各區加權風險人口'!$C$2:$T$13,15,0)*5.5/'陽性率'!N$3)</f>
        <v>19.06135509</v>
      </c>
      <c r="R85" s="5">
        <f>if(VLOOKUP($B$2:$B$457,'各區加權風險人口'!$C$2:$T$13,16,0)=0,0,VLOOKUP($B$2:$B$457,'依個案研判日_台北市'!$C$2:$T$13,16,0)*'各里加權風險人口'!S85/VLOOKUP($B$2:$B$457,'各區加權風險人口'!$C$2:$T$13,16,0)*5.5/'陽性率'!O$3)</f>
        <v>18.96791708</v>
      </c>
      <c r="S85" s="5">
        <f>if(VLOOKUP($B$2:$B$457,'各區加權風險人口'!$C$2:$T$13,17,0)=0,0,VLOOKUP($B$2:$B$457,'依個案研判日_台北市'!$C$2:$T$13,17,0)*'各里加權風險人口'!T85/VLOOKUP($B$2:$B$457,'各區加權風險人口'!$C$2:$T$13,17,0)*5.5/'陽性率'!P$3)</f>
        <v>50.25266343</v>
      </c>
      <c r="T85" s="5">
        <f>if(VLOOKUP($B$2:$B$457,'各區加權風險人口'!$C$2:$T$13,18,0)=0,0,VLOOKUP($B$2:$B$457,'依個案研判日_台北市'!$C$2:$T$13,18,0)*'各里加權風險人口'!U85/VLOOKUP($B$2:$B$457,'各區加權風險人口'!$C$2:$T$13,18,0)*5.5/'陽性率'!Q$3)</f>
        <v>24.80419926</v>
      </c>
    </row>
    <row r="86">
      <c r="A86" s="3">
        <v>6.3000030011E10</v>
      </c>
      <c r="B86" s="4" t="s">
        <v>79</v>
      </c>
      <c r="C86" s="4" t="s">
        <v>90</v>
      </c>
      <c r="D86" s="5">
        <f>if(VLOOKUP($B$2:$B$457,'各區加權風險人口'!$C$2:$T$13,2,0)=0,0,VLOOKUP($B$2:$B$457,'依個案研判日_台北市'!$C$2:$T$13,2,0)*'各里加權風險人口'!E86/VLOOKUP($B$2:$B$457,'各區加權風險人口'!$C$2:$T$13,2,0)*5.5/'陽性率'!A$3)</f>
        <v>2.23915102</v>
      </c>
      <c r="E86" s="5">
        <f>if(VLOOKUP($B$2:$B$457,'各區加權風險人口'!$C$2:$T$13,3,0)=0,0,VLOOKUP($B$2:$B$457,'依個案研判日_台北市'!$C$2:$T$13,3,0)*'各里加權風險人口'!F86/VLOOKUP($B$2:$B$457,'各區加權風險人口'!$C$2:$T$13,3,0)*5.5/'陽性率'!B$3)</f>
        <v>3.297658775</v>
      </c>
      <c r="F86" s="5">
        <f>if(VLOOKUP($B$2:$B$457,'各區加權風險人口'!$C$2:$T$13,4,0)=0,0,VLOOKUP($B$2:$B$457,'依個案研判日_台北市'!$C$2:$T$13,4,0)*'各里加權風險人口'!G86/VLOOKUP($B$2:$B$457,'各區加權風險人口'!$C$2:$T$13,4,0)*5.5/'陽性率'!C$3)</f>
        <v>7.479226089</v>
      </c>
      <c r="G86" s="5">
        <f>if(VLOOKUP($B$2:$B$457,'各區加權風險人口'!$C$2:$T$13,5,0)=0,0,VLOOKUP($B$2:$B$457,'依個案研判日_台北市'!$C$2:$T$13,5,0)*'各里加權風險人口'!H86/VLOOKUP($B$2:$B$457,'各區加權風險人口'!$C$2:$T$13,5,0)*5.5/'陽性率'!D$3)</f>
        <v>7.254849306</v>
      </c>
      <c r="H86" s="5">
        <f>if(VLOOKUP($B$2:$B$457,'各區加權風險人口'!$C$2:$T$13,6,0)=0,0,VLOOKUP($B$2:$B$457,'依個案研判日_台北市'!$C$2:$T$13,6,0)*'各里加權風險人口'!I86/VLOOKUP($B$2:$B$457,'各區加權風險人口'!$C$2:$T$13,6,0)*5.5/'陽性率'!E$3)</f>
        <v>4.591676776</v>
      </c>
      <c r="I86" s="5">
        <f>if(VLOOKUP($B$2:$B$457,'各區加權風險人口'!$C$2:$T$13,7,0)=0,0,VLOOKUP($B$2:$B$457,'依個案研判日_台北市'!$C$2:$T$13,7,0)*'各里加權風險人口'!J86/VLOOKUP($B$2:$B$457,'各區加權風險人口'!$C$2:$T$13,7,0)*5.5/'陽性率'!F$3)</f>
        <v>9.483463145</v>
      </c>
      <c r="J86" s="5">
        <f>if(VLOOKUP($B$2:$B$457,'各區加權風險人口'!$C$2:$T$13,8,0)=0,0,VLOOKUP($B$2:$B$457,'依個案研判日_台北市'!$C$2:$T$13,8,0)*'各里加權風險人口'!K86/VLOOKUP($B$2:$B$457,'各區加權風險人口'!$C$2:$T$13,8,0)*5.5/'陽性率'!G$3)</f>
        <v>5.257137178</v>
      </c>
      <c r="K86" s="5">
        <f>if(VLOOKUP($B$2:$B$457,'各區加權風險人口'!$C$2:$T$13,9,0)=0,0,VLOOKUP($B$2:$B$457,'依個案研判日_台北市'!$C$2:$T$13,9,0)*'各里加權風險人口'!L86/VLOOKUP($B$2:$B$457,'各區加權風險人口'!$C$2:$T$13,9,0)*5.5/'陽性率'!H$3)</f>
        <v>10.99219592</v>
      </c>
      <c r="L86" s="5">
        <f>if(VLOOKUP($B$2:$B$457,'各區加權風險人口'!$C$2:$T$13,10,0)=0,0,VLOOKUP($B$2:$B$457,'依個案研判日_台北市'!$C$2:$T$13,10,0)*'各里加權風險人口'!M86/VLOOKUP($B$2:$B$457,'各區加權風險人口'!$C$2:$T$13,10,0)*5.5/'陽性率'!I$3)</f>
        <v>10.36407044</v>
      </c>
      <c r="M86" s="5">
        <f>if(VLOOKUP($B$2:$B$457,'各區加權風險人口'!$C$2:$T$13,11,0)=0,0,VLOOKUP($B$2:$B$457,'依個案研判日_台北市'!$C$2:$T$13,11,0)*'各里加權風險人口'!N86/VLOOKUP($B$2:$B$457,'各區加權風險人口'!$C$2:$T$13,11,0)*5.5/'陽性率'!J$3)</f>
        <v>5.690077887</v>
      </c>
      <c r="N86" s="5">
        <f>if(VLOOKUP($B$2:$B$457,'各區加權風險人口'!$C$2:$T$13,12,0)=0,0,VLOOKUP($B$2:$B$457,'依個案研判日_台北市'!$C$2:$T$13,12,0)*'各里加權風險人口'!O86/VLOOKUP($B$2:$B$457,'各區加權風險人口'!$C$2:$T$13,12,0)*5.5/'陽性率'!K$3)</f>
        <v>24.38604809</v>
      </c>
      <c r="O86" s="5">
        <f>if(VLOOKUP($B$2:$B$457,'各區加權風險人口'!$C$2:$T$13,13,0)=0,0,VLOOKUP($B$2:$B$457,'依個案研判日_台北市'!$C$2:$T$13,13,0)*'各里加權風險人口'!P86/VLOOKUP($B$2:$B$457,'各區加權風險人口'!$C$2:$T$13,13,0)*5.5/'陽性率'!L$3)</f>
        <v>21.70254066</v>
      </c>
      <c r="P86" s="5">
        <f>if(VLOOKUP($B$2:$B$457,'各區加權風險人口'!$C$2:$T$13,14,0)=0,0,VLOOKUP($B$2:$B$457,'依個案研判日_台北市'!$C$2:$T$13,14,0)*'各里加權風險人口'!Q86/VLOOKUP($B$2:$B$457,'各區加權風險人口'!$C$2:$T$13,14,0)*5.5/'陽性率'!M$3)</f>
        <v>29.41155124</v>
      </c>
      <c r="Q86" s="5">
        <f>if(VLOOKUP($B$2:$B$457,'各區加權風險人口'!$C$2:$T$13,15,0)=0,0,VLOOKUP($B$2:$B$457,'依個案研判日_台北市'!$C$2:$T$13,15,0)*'各里加權風險人口'!R86/VLOOKUP($B$2:$B$457,'各區加權風險人口'!$C$2:$T$13,15,0)*5.5/'陽性率'!N$3)</f>
        <v>16.6778145</v>
      </c>
      <c r="R86" s="5">
        <f>if(VLOOKUP($B$2:$B$457,'各區加權風險人口'!$C$2:$T$13,16,0)=0,0,VLOOKUP($B$2:$B$457,'依個案研判日_台北市'!$C$2:$T$13,16,0)*'各里加權風險人口'!S86/VLOOKUP($B$2:$B$457,'各區加權風險人口'!$C$2:$T$13,16,0)*5.5/'陽性率'!O$3)</f>
        <v>16.5960605</v>
      </c>
      <c r="S86" s="5">
        <f>if(VLOOKUP($B$2:$B$457,'各區加權風險人口'!$C$2:$T$13,17,0)=0,0,VLOOKUP($B$2:$B$457,'依個案研判日_台北市'!$C$2:$T$13,17,0)*'各里加權風險人口'!T86/VLOOKUP($B$2:$B$457,'各區加權風險人口'!$C$2:$T$13,17,0)*5.5/'陽性率'!P$3)</f>
        <v>43.96878367</v>
      </c>
      <c r="T86" s="5">
        <f>if(VLOOKUP($B$2:$B$457,'各區加權風險人口'!$C$2:$T$13,18,0)=0,0,VLOOKUP($B$2:$B$457,'依個案研判日_台北市'!$C$2:$T$13,18,0)*'各里加權風險人口'!U86/VLOOKUP($B$2:$B$457,'各區加權風險人口'!$C$2:$T$13,18,0)*5.5/'陽性率'!Q$3)</f>
        <v>21.70254066</v>
      </c>
    </row>
    <row r="87">
      <c r="A87" s="3">
        <v>6.3000030012E10</v>
      </c>
      <c r="B87" s="4" t="s">
        <v>79</v>
      </c>
      <c r="C87" s="4" t="s">
        <v>91</v>
      </c>
      <c r="D87" s="5">
        <f>if(VLOOKUP($B$2:$B$457,'各區加權風險人口'!$C$2:$T$13,2,0)=0,0,VLOOKUP($B$2:$B$457,'依個案研判日_台北市'!$C$2:$T$13,2,0)*'各里加權風險人口'!E87/VLOOKUP($B$2:$B$457,'各區加權風險人口'!$C$2:$T$13,2,0)*5.5/'陽性率'!A$3)</f>
        <v>1.705090747</v>
      </c>
      <c r="E87" s="5">
        <f>if(VLOOKUP($B$2:$B$457,'各區加權風險人口'!$C$2:$T$13,3,0)=0,0,VLOOKUP($B$2:$B$457,'依個案研判日_台北市'!$C$2:$T$13,3,0)*'各里加權風險人口'!F87/VLOOKUP($B$2:$B$457,'各區加權風險人口'!$C$2:$T$13,3,0)*5.5/'陽性率'!B$3)</f>
        <v>2.511133646</v>
      </c>
      <c r="F87" s="5">
        <f>if(VLOOKUP($B$2:$B$457,'各區加權風險人口'!$C$2:$T$13,4,0)=0,0,VLOOKUP($B$2:$B$457,'依個案研判日_台北市'!$C$2:$T$13,4,0)*'各里加權風險人口'!G87/VLOOKUP($B$2:$B$457,'各區加權風險人口'!$C$2:$T$13,4,0)*5.5/'陽性率'!C$3)</f>
        <v>5.695354662</v>
      </c>
      <c r="G87" s="5">
        <f>if(VLOOKUP($B$2:$B$457,'各區加權風險人口'!$C$2:$T$13,5,0)=0,0,VLOOKUP($B$2:$B$457,'依個案研判日_台北市'!$C$2:$T$13,5,0)*'各里加權風險人口'!H87/VLOOKUP($B$2:$B$457,'各區加權風險人口'!$C$2:$T$13,5,0)*5.5/'陽性率'!D$3)</f>
        <v>5.524494022</v>
      </c>
      <c r="H87" s="5">
        <f>if(VLOOKUP($B$2:$B$457,'各區加權風險人口'!$C$2:$T$13,6,0)=0,0,VLOOKUP($B$2:$B$457,'依個案研判日_台北市'!$C$2:$T$13,6,0)*'各里加權風險人口'!I87/VLOOKUP($B$2:$B$457,'各區加權風險人口'!$C$2:$T$13,6,0)*5.5/'陽性率'!E$3)</f>
        <v>3.496515204</v>
      </c>
      <c r="I87" s="5">
        <f>if(VLOOKUP($B$2:$B$457,'各區加權風險人口'!$C$2:$T$13,7,0)=0,0,VLOOKUP($B$2:$B$457,'依個案研判日_台北市'!$C$2:$T$13,7,0)*'各里加權風險人口'!J87/VLOOKUP($B$2:$B$457,'各區加權風險人口'!$C$2:$T$13,7,0)*5.5/'陽性率'!F$3)</f>
        <v>7.221560813</v>
      </c>
      <c r="J87" s="5">
        <f>if(VLOOKUP($B$2:$B$457,'各區加權風險人口'!$C$2:$T$13,8,0)=0,0,VLOOKUP($B$2:$B$457,'依個案研判日_台北市'!$C$2:$T$13,8,0)*'各里加權風險人口'!K87/VLOOKUP($B$2:$B$457,'各區加權風險人口'!$C$2:$T$13,8,0)*5.5/'陽性率'!G$3)</f>
        <v>4.003256538</v>
      </c>
      <c r="K87" s="5">
        <f>if(VLOOKUP($B$2:$B$457,'各區加權風險人口'!$C$2:$T$13,9,0)=0,0,VLOOKUP($B$2:$B$457,'依個案研判日_台北市'!$C$2:$T$13,9,0)*'各里加權風險人口'!L87/VLOOKUP($B$2:$B$457,'各區加權風險人口'!$C$2:$T$13,9,0)*5.5/'陽性率'!H$3)</f>
        <v>8.370445488</v>
      </c>
      <c r="L87" s="5">
        <f>if(VLOOKUP($B$2:$B$457,'各區加權風險人口'!$C$2:$T$13,10,0)=0,0,VLOOKUP($B$2:$B$457,'依個案研判日_台北市'!$C$2:$T$13,10,0)*'各里加權風險人口'!M87/VLOOKUP($B$2:$B$457,'各區加權風險人口'!$C$2:$T$13,10,0)*5.5/'陽性率'!I$3)</f>
        <v>7.892134317</v>
      </c>
      <c r="M87" s="5">
        <f>if(VLOOKUP($B$2:$B$457,'各區加權風險人口'!$C$2:$T$13,11,0)=0,0,VLOOKUP($B$2:$B$457,'依個案研判日_台北市'!$C$2:$T$13,11,0)*'各里加權風險人口'!N87/VLOOKUP($B$2:$B$457,'各區加權風險人口'!$C$2:$T$13,11,0)*5.5/'陽性率'!J$3)</f>
        <v>4.332936488</v>
      </c>
      <c r="N87" s="5">
        <f>if(VLOOKUP($B$2:$B$457,'各區加權風險人口'!$C$2:$T$13,12,0)=0,0,VLOOKUP($B$2:$B$457,'依個案研判日_台北市'!$C$2:$T$13,12,0)*'各里加權風險人口'!O87/VLOOKUP($B$2:$B$457,'各區加權風險人口'!$C$2:$T$13,12,0)*5.5/'陽性率'!K$3)</f>
        <v>18.5697278</v>
      </c>
      <c r="O87" s="5">
        <f>if(VLOOKUP($B$2:$B$457,'各區加權風險人口'!$C$2:$T$13,13,0)=0,0,VLOOKUP($B$2:$B$457,'依個案研判日_台北市'!$C$2:$T$13,13,0)*'各里加權風險人口'!P87/VLOOKUP($B$2:$B$457,'各區加權風險人口'!$C$2:$T$13,13,0)*5.5/'陽性率'!L$3)</f>
        <v>16.52626417</v>
      </c>
      <c r="P87" s="5">
        <f>if(VLOOKUP($B$2:$B$457,'各區加權風險人口'!$C$2:$T$13,14,0)=0,0,VLOOKUP($B$2:$B$457,'依個案研判日_台北市'!$C$2:$T$13,14,0)*'各里加權風險人口'!Q87/VLOOKUP($B$2:$B$457,'各區加權風險人口'!$C$2:$T$13,14,0)*5.5/'陽性率'!M$3)</f>
        <v>22.39659739</v>
      </c>
      <c r="Q87" s="5">
        <f>if(VLOOKUP($B$2:$B$457,'各區加權風險人口'!$C$2:$T$13,15,0)=0,0,VLOOKUP($B$2:$B$457,'依個案研判日_台北市'!$C$2:$T$13,15,0)*'各里加權風險人口'!R87/VLOOKUP($B$2:$B$457,'各區加權風險人口'!$C$2:$T$13,15,0)*5.5/'陽性率'!N$3)</f>
        <v>12.69998626</v>
      </c>
      <c r="R87" s="5">
        <f>if(VLOOKUP($B$2:$B$457,'各區加權風險人口'!$C$2:$T$13,16,0)=0,0,VLOOKUP($B$2:$B$457,'依個案研判日_台北市'!$C$2:$T$13,16,0)*'各里加權風險人口'!S87/VLOOKUP($B$2:$B$457,'各區加權風險人口'!$C$2:$T$13,16,0)*5.5/'陽性率'!O$3)</f>
        <v>12.63773142</v>
      </c>
      <c r="S87" s="5">
        <f>if(VLOOKUP($B$2:$B$457,'各區加權風險人口'!$C$2:$T$13,17,0)=0,0,VLOOKUP($B$2:$B$457,'依個案研判日_台北市'!$C$2:$T$13,17,0)*'各里加權風險人口'!T87/VLOOKUP($B$2:$B$457,'各區加權風險人口'!$C$2:$T$13,17,0)*5.5/'陽性率'!P$3)</f>
        <v>33.48178195</v>
      </c>
      <c r="T87" s="5">
        <f>if(VLOOKUP($B$2:$B$457,'各區加權風險人口'!$C$2:$T$13,18,0)=0,0,VLOOKUP($B$2:$B$457,'依個案研判日_台北市'!$C$2:$T$13,18,0)*'各里加權風險人口'!U87/VLOOKUP($B$2:$B$457,'各區加權風險人口'!$C$2:$T$13,18,0)*5.5/'陽性率'!Q$3)</f>
        <v>16.52626417</v>
      </c>
    </row>
    <row r="88">
      <c r="A88" s="3">
        <v>6.3000030013E10</v>
      </c>
      <c r="B88" s="4" t="s">
        <v>79</v>
      </c>
      <c r="C88" s="4" t="s">
        <v>92</v>
      </c>
      <c r="D88" s="5">
        <f>if(VLOOKUP($B$2:$B$457,'各區加權風險人口'!$C$2:$T$13,2,0)=0,0,VLOOKUP($B$2:$B$457,'依個案研判日_台北市'!$C$2:$T$13,2,0)*'各里加權風險人口'!E88/VLOOKUP($B$2:$B$457,'各區加權風險人口'!$C$2:$T$13,2,0)*5.5/'陽性率'!A$3)</f>
        <v>1.440068396</v>
      </c>
      <c r="E88" s="5">
        <f>if(VLOOKUP($B$2:$B$457,'各區加權風險人口'!$C$2:$T$13,3,0)=0,0,VLOOKUP($B$2:$B$457,'依個案研判日_台北市'!$C$2:$T$13,3,0)*'各里加權風險人口'!F88/VLOOKUP($B$2:$B$457,'各區加權風險人口'!$C$2:$T$13,3,0)*5.5/'陽性率'!B$3)</f>
        <v>2.120828001</v>
      </c>
      <c r="F88" s="5">
        <f>if(VLOOKUP($B$2:$B$457,'各區加權風險人口'!$C$2:$T$13,4,0)=0,0,VLOOKUP($B$2:$B$457,'依個案研判日_台北市'!$C$2:$T$13,4,0)*'各里加權風險人口'!G88/VLOOKUP($B$2:$B$457,'各區加權風險人口'!$C$2:$T$13,4,0)*5.5/'陽性率'!C$3)</f>
        <v>4.810125363</v>
      </c>
      <c r="G88" s="5">
        <f>if(VLOOKUP($B$2:$B$457,'各區加權風險人口'!$C$2:$T$13,5,0)=0,0,VLOOKUP($B$2:$B$457,'依個案研判日_台北市'!$C$2:$T$13,5,0)*'各里加權風險人口'!H88/VLOOKUP($B$2:$B$457,'各區加權風險人口'!$C$2:$T$13,5,0)*5.5/'陽性率'!D$3)</f>
        <v>4.665821602</v>
      </c>
      <c r="H88" s="5">
        <f>if(VLOOKUP($B$2:$B$457,'各區加權風險人口'!$C$2:$T$13,6,0)=0,0,VLOOKUP($B$2:$B$457,'依個案研判日_台北市'!$C$2:$T$13,6,0)*'各里加權風險人口'!I88/VLOOKUP($B$2:$B$457,'各區加權風險人口'!$C$2:$T$13,6,0)*5.5/'陽性率'!E$3)</f>
        <v>2.953051647</v>
      </c>
      <c r="I88" s="5">
        <f>if(VLOOKUP($B$2:$B$457,'各區加權風險人口'!$C$2:$T$13,7,0)=0,0,VLOOKUP($B$2:$B$457,'依個案研判日_台北市'!$C$2:$T$13,7,0)*'各里加權風險人口'!J88/VLOOKUP($B$2:$B$457,'各區加權風險人口'!$C$2:$T$13,7,0)*5.5/'陽性率'!F$3)</f>
        <v>6.099113205</v>
      </c>
      <c r="J88" s="5">
        <f>if(VLOOKUP($B$2:$B$457,'各區加權風險人口'!$C$2:$T$13,8,0)=0,0,VLOOKUP($B$2:$B$457,'依個案研判日_台北市'!$C$2:$T$13,8,0)*'各里加權風險人口'!K88/VLOOKUP($B$2:$B$457,'各區加權風險人口'!$C$2:$T$13,8,0)*5.5/'陽性率'!G$3)</f>
        <v>3.381030146</v>
      </c>
      <c r="K88" s="5">
        <f>if(VLOOKUP($B$2:$B$457,'各區加權風險人口'!$C$2:$T$13,9,0)=0,0,VLOOKUP($B$2:$B$457,'依個案研判日_台北市'!$C$2:$T$13,9,0)*'各里加權風險人口'!L88/VLOOKUP($B$2:$B$457,'各區加權風險人口'!$C$2:$T$13,9,0)*5.5/'陽性率'!H$3)</f>
        <v>7.069426669</v>
      </c>
      <c r="L88" s="5">
        <f>if(VLOOKUP($B$2:$B$457,'各區加權風險人口'!$C$2:$T$13,10,0)=0,0,VLOOKUP($B$2:$B$457,'依個案研判日_台北市'!$C$2:$T$13,10,0)*'各里加權風險人口'!M88/VLOOKUP($B$2:$B$457,'各區加權風險人口'!$C$2:$T$13,10,0)*5.5/'陽性率'!I$3)</f>
        <v>6.665459431</v>
      </c>
      <c r="M88" s="5">
        <f>if(VLOOKUP($B$2:$B$457,'各區加權風險人口'!$C$2:$T$13,11,0)=0,0,VLOOKUP($B$2:$B$457,'依個案研判日_台北市'!$C$2:$T$13,11,0)*'各里加權風險人口'!N88/VLOOKUP($B$2:$B$457,'各區加權風險人口'!$C$2:$T$13,11,0)*5.5/'陽性率'!J$3)</f>
        <v>3.659467923</v>
      </c>
      <c r="N88" s="5">
        <f>if(VLOOKUP($B$2:$B$457,'各區加權風險人口'!$C$2:$T$13,12,0)=0,0,VLOOKUP($B$2:$B$457,'依個案研判日_台北市'!$C$2:$T$13,12,0)*'各里加權風險人口'!O88/VLOOKUP($B$2:$B$457,'各區加權風險人口'!$C$2:$T$13,12,0)*5.5/'陽性率'!K$3)</f>
        <v>15.68343396</v>
      </c>
      <c r="O88" s="5">
        <f>if(VLOOKUP($B$2:$B$457,'各區加權風險人口'!$C$2:$T$13,13,0)=0,0,VLOOKUP($B$2:$B$457,'依個案研判日_台北市'!$C$2:$T$13,13,0)*'各里加權風險人口'!P88/VLOOKUP($B$2:$B$457,'各區加權風險人口'!$C$2:$T$13,13,0)*5.5/'陽性率'!L$3)</f>
        <v>13.95758599</v>
      </c>
      <c r="P88" s="5">
        <f>if(VLOOKUP($B$2:$B$457,'各區加權風險人口'!$C$2:$T$13,14,0)=0,0,VLOOKUP($B$2:$B$457,'依個案研判日_台北市'!$C$2:$T$13,14,0)*'各里加權風險人口'!Q88/VLOOKUP($B$2:$B$457,'各區加權風險人口'!$C$2:$T$13,14,0)*5.5/'陽性率'!M$3)</f>
        <v>18.91549298</v>
      </c>
      <c r="Q88" s="5">
        <f>if(VLOOKUP($B$2:$B$457,'各區加權風險人口'!$C$2:$T$13,15,0)=0,0,VLOOKUP($B$2:$B$457,'依個案研判日_台北市'!$C$2:$T$13,15,0)*'各里加權風險人口'!R88/VLOOKUP($B$2:$B$457,'各區加權風險人口'!$C$2:$T$13,15,0)*5.5/'陽性率'!N$3)</f>
        <v>10.72602667</v>
      </c>
      <c r="R88" s="5">
        <f>if(VLOOKUP($B$2:$B$457,'各區加權風險人口'!$C$2:$T$13,16,0)=0,0,VLOOKUP($B$2:$B$457,'依個案研判日_台北市'!$C$2:$T$13,16,0)*'各里加權風險人口'!S88/VLOOKUP($B$2:$B$457,'各區加權風險人口'!$C$2:$T$13,16,0)*5.5/'陽性率'!O$3)</f>
        <v>10.67344811</v>
      </c>
      <c r="S88" s="5">
        <f>if(VLOOKUP($B$2:$B$457,'各區加權風險人口'!$C$2:$T$13,17,0)=0,0,VLOOKUP($B$2:$B$457,'依個案研判日_台北市'!$C$2:$T$13,17,0)*'各里加權風險人口'!T88/VLOOKUP($B$2:$B$457,'各區加權風險人口'!$C$2:$T$13,17,0)*5.5/'陽性率'!P$3)</f>
        <v>28.27770668</v>
      </c>
      <c r="T88" s="5">
        <f>if(VLOOKUP($B$2:$B$457,'各區加權風險人口'!$C$2:$T$13,18,0)=0,0,VLOOKUP($B$2:$B$457,'依個案研判日_台北市'!$C$2:$T$13,18,0)*'各里加權風險人口'!U88/VLOOKUP($B$2:$B$457,'各區加權風險人口'!$C$2:$T$13,18,0)*5.5/'陽性率'!Q$3)</f>
        <v>13.95758599</v>
      </c>
    </row>
    <row r="89">
      <c r="A89" s="3">
        <v>6.3000030014E10</v>
      </c>
      <c r="B89" s="4" t="s">
        <v>79</v>
      </c>
      <c r="C89" s="4" t="s">
        <v>93</v>
      </c>
      <c r="D89" s="5">
        <f>if(VLOOKUP($B$2:$B$457,'各區加權風險人口'!$C$2:$T$13,2,0)=0,0,VLOOKUP($B$2:$B$457,'依個案研判日_台北市'!$C$2:$T$13,2,0)*'各里加權風險人口'!E89/VLOOKUP($B$2:$B$457,'各區加權風險人口'!$C$2:$T$13,2,0)*5.5/'陽性率'!A$3)</f>
        <v>2.697428618</v>
      </c>
      <c r="E89" s="5">
        <f>if(VLOOKUP($B$2:$B$457,'各區加權風險人口'!$C$2:$T$13,3,0)=0,0,VLOOKUP($B$2:$B$457,'依個案研判日_台北市'!$C$2:$T$13,3,0)*'各里加權風險人口'!F89/VLOOKUP($B$2:$B$457,'各區加權風險人口'!$C$2:$T$13,3,0)*5.5/'陽性率'!B$3)</f>
        <v>3.972576692</v>
      </c>
      <c r="F89" s="5">
        <f>if(VLOOKUP($B$2:$B$457,'各區加權風險人口'!$C$2:$T$13,4,0)=0,0,VLOOKUP($B$2:$B$457,'依個案研判日_台北市'!$C$2:$T$13,4,0)*'各里加權風險人口'!G89/VLOOKUP($B$2:$B$457,'各區加權風險人口'!$C$2:$T$13,4,0)*5.5/'陽性率'!C$3)</f>
        <v>9.009967756</v>
      </c>
      <c r="G89" s="5">
        <f>if(VLOOKUP($B$2:$B$457,'各區加權風險人口'!$C$2:$T$13,5,0)=0,0,VLOOKUP($B$2:$B$457,'依個案研判日_台北市'!$C$2:$T$13,5,0)*'各里加權風險人口'!H89/VLOOKUP($B$2:$B$457,'各區加權風險人口'!$C$2:$T$13,5,0)*5.5/'陽性率'!D$3)</f>
        <v>8.739668723</v>
      </c>
      <c r="H89" s="5">
        <f>if(VLOOKUP($B$2:$B$457,'各區加權風險人口'!$C$2:$T$13,6,0)=0,0,VLOOKUP($B$2:$B$457,'依個案研判日_台北市'!$C$2:$T$13,6,0)*'各里加權風險人口'!I89/VLOOKUP($B$2:$B$457,'各區加權風險人口'!$C$2:$T$13,6,0)*5.5/'陽性率'!E$3)</f>
        <v>5.531435901</v>
      </c>
      <c r="I89" s="5">
        <f>if(VLOOKUP($B$2:$B$457,'各區加權風險人口'!$C$2:$T$13,7,0)=0,0,VLOOKUP($B$2:$B$457,'依個案研判日_台北市'!$C$2:$T$13,7,0)*'各里加權風險人口'!J89/VLOOKUP($B$2:$B$457,'各區加權風險人口'!$C$2:$T$13,7,0)*5.5/'陽性率'!F$3)</f>
        <v>11.42440356</v>
      </c>
      <c r="J89" s="5">
        <f>if(VLOOKUP($B$2:$B$457,'各區加權風險人口'!$C$2:$T$13,8,0)=0,0,VLOOKUP($B$2:$B$457,'依個案研判日_台北市'!$C$2:$T$13,8,0)*'各里加權風險人口'!K89/VLOOKUP($B$2:$B$457,'各區加權風險人口'!$C$2:$T$13,8,0)*5.5/'陽性率'!G$3)</f>
        <v>6.333093277</v>
      </c>
      <c r="K89" s="5">
        <f>if(VLOOKUP($B$2:$B$457,'各區加權風險人口'!$C$2:$T$13,9,0)=0,0,VLOOKUP($B$2:$B$457,'依個案研判日_台北市'!$C$2:$T$13,9,0)*'各里加權風險人口'!L89/VLOOKUP($B$2:$B$457,'各區加權風險人口'!$C$2:$T$13,9,0)*5.5/'陽性率'!H$3)</f>
        <v>13.24192231</v>
      </c>
      <c r="L89" s="5">
        <f>if(VLOOKUP($B$2:$B$457,'各區加權風險人口'!$C$2:$T$13,10,0)=0,0,VLOOKUP($B$2:$B$457,'依個案研判日_台北市'!$C$2:$T$13,10,0)*'各里加權風險人口'!M89/VLOOKUP($B$2:$B$457,'各區加權風險人口'!$C$2:$T$13,10,0)*5.5/'陽性率'!I$3)</f>
        <v>12.48524103</v>
      </c>
      <c r="M89" s="5">
        <f>if(VLOOKUP($B$2:$B$457,'各區加權風險人口'!$C$2:$T$13,11,0)=0,0,VLOOKUP($B$2:$B$457,'依個案研判日_台北市'!$C$2:$T$13,11,0)*'各里加權風險人口'!N89/VLOOKUP($B$2:$B$457,'各區加權風險人口'!$C$2:$T$13,11,0)*5.5/'陽性率'!J$3)</f>
        <v>6.854642136</v>
      </c>
      <c r="N89" s="5">
        <f>if(VLOOKUP($B$2:$B$457,'各區加權風險人口'!$C$2:$T$13,12,0)=0,0,VLOOKUP($B$2:$B$457,'依個案研判日_台北市'!$C$2:$T$13,12,0)*'各里加權風險人口'!O89/VLOOKUP($B$2:$B$457,'各區加權風險人口'!$C$2:$T$13,12,0)*5.5/'陽性率'!K$3)</f>
        <v>29.37703772</v>
      </c>
      <c r="O89" s="5">
        <f>if(VLOOKUP($B$2:$B$457,'各區加權風險人口'!$C$2:$T$13,13,0)=0,0,VLOOKUP($B$2:$B$457,'依個案研判日_台北市'!$C$2:$T$13,13,0)*'各里加權風險人口'!P89/VLOOKUP($B$2:$B$457,'各區加權風險人口'!$C$2:$T$13,13,0)*5.5/'陽性率'!L$3)</f>
        <v>26.14430815</v>
      </c>
      <c r="P89" s="5">
        <f>if(VLOOKUP($B$2:$B$457,'各區加權風險人口'!$C$2:$T$13,14,0)=0,0,VLOOKUP($B$2:$B$457,'依個案研判日_台北市'!$C$2:$T$13,14,0)*'各里加權風險人口'!Q89/VLOOKUP($B$2:$B$457,'各區加權風險人口'!$C$2:$T$13,14,0)*5.5/'陽性率'!M$3)</f>
        <v>35.43108942</v>
      </c>
      <c r="Q89" s="5">
        <f>if(VLOOKUP($B$2:$B$457,'各區加權風險人口'!$C$2:$T$13,15,0)=0,0,VLOOKUP($B$2:$B$457,'依個案研判日_台北市'!$C$2:$T$13,15,0)*'各里加權風險人口'!R89/VLOOKUP($B$2:$B$457,'各區加權風險人口'!$C$2:$T$13,15,0)*5.5/'陽性率'!N$3)</f>
        <v>20.09119247</v>
      </c>
      <c r="R89" s="5">
        <f>if(VLOOKUP($B$2:$B$457,'各區加權風險人口'!$C$2:$T$13,16,0)=0,0,VLOOKUP($B$2:$B$457,'依個案研判日_台北市'!$C$2:$T$13,16,0)*'各里加權風險人口'!S89/VLOOKUP($B$2:$B$457,'各區加權風險人口'!$C$2:$T$13,16,0)*5.5/'陽性率'!O$3)</f>
        <v>19.99270623</v>
      </c>
      <c r="S89" s="5">
        <f>if(VLOOKUP($B$2:$B$457,'各區加權風險人口'!$C$2:$T$13,17,0)=0,0,VLOOKUP($B$2:$B$457,'依個案研判日_台北市'!$C$2:$T$13,17,0)*'各里加權風險人口'!T89/VLOOKUP($B$2:$B$457,'各區加權風險人口'!$C$2:$T$13,17,0)*5.5/'陽性率'!P$3)</f>
        <v>52.96768923</v>
      </c>
      <c r="T89" s="5">
        <f>if(VLOOKUP($B$2:$B$457,'各區加權風險人口'!$C$2:$T$13,18,0)=0,0,VLOOKUP($B$2:$B$457,'依個案研判日_台北市'!$C$2:$T$13,18,0)*'各里加權風險人口'!U89/VLOOKUP($B$2:$B$457,'各區加權風險人口'!$C$2:$T$13,18,0)*5.5/'陽性率'!Q$3)</f>
        <v>26.14430815</v>
      </c>
    </row>
    <row r="90">
      <c r="A90" s="3">
        <v>6.3000030015E10</v>
      </c>
      <c r="B90" s="4" t="s">
        <v>79</v>
      </c>
      <c r="C90" s="4" t="s">
        <v>94</v>
      </c>
      <c r="D90" s="5">
        <f>if(VLOOKUP($B$2:$B$457,'各區加權風險人口'!$C$2:$T$13,2,0)=0,0,VLOOKUP($B$2:$B$457,'依個案研判日_台北市'!$C$2:$T$13,2,0)*'各里加權風險人口'!E90/VLOOKUP($B$2:$B$457,'各區加權風險人口'!$C$2:$T$13,2,0)*5.5/'陽性率'!A$3)</f>
        <v>3.100143566</v>
      </c>
      <c r="E90" s="5">
        <f>if(VLOOKUP($B$2:$B$457,'各區加權風險人口'!$C$2:$T$13,3,0)=0,0,VLOOKUP($B$2:$B$457,'依個案研判日_台北市'!$C$2:$T$13,3,0)*'各里加權風險人口'!F90/VLOOKUP($B$2:$B$457,'各區加權風險人口'!$C$2:$T$13,3,0)*5.5/'陽性率'!B$3)</f>
        <v>4.56566598</v>
      </c>
      <c r="F90" s="5">
        <f>if(VLOOKUP($B$2:$B$457,'各區加權風險人口'!$C$2:$T$13,4,0)=0,0,VLOOKUP($B$2:$B$457,'依個案研判日_台北市'!$C$2:$T$13,4,0)*'各里加權風險人口'!G90/VLOOKUP($B$2:$B$457,'各區加權風險人口'!$C$2:$T$13,4,0)*5.5/'陽性率'!C$3)</f>
        <v>10.35511872</v>
      </c>
      <c r="G90" s="5">
        <f>if(VLOOKUP($B$2:$B$457,'各區加權風險人口'!$C$2:$T$13,5,0)=0,0,VLOOKUP($B$2:$B$457,'依個案研判日_台北市'!$C$2:$T$13,5,0)*'各里加權風險人口'!H90/VLOOKUP($B$2:$B$457,'各區加權風險人口'!$C$2:$T$13,5,0)*5.5/'陽性率'!D$3)</f>
        <v>10.04446516</v>
      </c>
      <c r="H90" s="5">
        <f>if(VLOOKUP($B$2:$B$457,'各區加權風險人口'!$C$2:$T$13,6,0)=0,0,VLOOKUP($B$2:$B$457,'依個案研判日_台北市'!$C$2:$T$13,6,0)*'各里加權風險人口'!I90/VLOOKUP($B$2:$B$457,'各區加權風險人口'!$C$2:$T$13,6,0)*5.5/'陽性率'!E$3)</f>
        <v>6.357256427</v>
      </c>
      <c r="I90" s="5">
        <f>if(VLOOKUP($B$2:$B$457,'各區加權風險人口'!$C$2:$T$13,7,0)=0,0,VLOOKUP($B$2:$B$457,'依個案研判日_台北市'!$C$2:$T$13,7,0)*'各里加權風險人口'!J90/VLOOKUP($B$2:$B$457,'各區加權風險人口'!$C$2:$T$13,7,0)*5.5/'陽性率'!F$3)</f>
        <v>13.13001981</v>
      </c>
      <c r="J90" s="5">
        <f>if(VLOOKUP($B$2:$B$457,'各區加權風險人口'!$C$2:$T$13,8,0)=0,0,VLOOKUP($B$2:$B$457,'依個案研判日_台北市'!$C$2:$T$13,8,0)*'各里加權風險人口'!K90/VLOOKUP($B$2:$B$457,'各區加權風險人口'!$C$2:$T$13,8,0)*5.5/'陽性率'!G$3)</f>
        <v>7.278597939</v>
      </c>
      <c r="K90" s="5">
        <f>if(VLOOKUP($B$2:$B$457,'各區加權風險人口'!$C$2:$T$13,9,0)=0,0,VLOOKUP($B$2:$B$457,'依個案研判日_台北市'!$C$2:$T$13,9,0)*'各里加權風險人口'!L90/VLOOKUP($B$2:$B$457,'各區加權風險人口'!$C$2:$T$13,9,0)*5.5/'陽性率'!H$3)</f>
        <v>15.2188866</v>
      </c>
      <c r="L90" s="5">
        <f>if(VLOOKUP($B$2:$B$457,'各區加權風險人口'!$C$2:$T$13,10,0)=0,0,VLOOKUP($B$2:$B$457,'依個案研判日_台北市'!$C$2:$T$13,10,0)*'各里加權風險人口'!M90/VLOOKUP($B$2:$B$457,'各區加權風險人口'!$C$2:$T$13,10,0)*5.5/'陽性率'!I$3)</f>
        <v>14.34923594</v>
      </c>
      <c r="M90" s="5">
        <f>if(VLOOKUP($B$2:$B$457,'各區加權風險人口'!$C$2:$T$13,11,0)=0,0,VLOOKUP($B$2:$B$457,'依個案研判日_台北市'!$C$2:$T$13,11,0)*'各里加權風險人口'!N90/VLOOKUP($B$2:$B$457,'各區加權風險人口'!$C$2:$T$13,11,0)*5.5/'陽性率'!J$3)</f>
        <v>7.878011886</v>
      </c>
      <c r="N90" s="5">
        <f>if(VLOOKUP($B$2:$B$457,'各區加權風險人口'!$C$2:$T$13,12,0)=0,0,VLOOKUP($B$2:$B$457,'依個案研判日_台北市'!$C$2:$T$13,12,0)*'各里加權風險人口'!O90/VLOOKUP($B$2:$B$457,'各區加權風險人口'!$C$2:$T$13,12,0)*5.5/'陽性率'!K$3)</f>
        <v>33.76290808</v>
      </c>
      <c r="O90" s="5">
        <f>if(VLOOKUP($B$2:$B$457,'各區加權風險人口'!$C$2:$T$13,13,0)=0,0,VLOOKUP($B$2:$B$457,'依個案研判日_台北市'!$C$2:$T$13,13,0)*'各里加權風險人口'!P90/VLOOKUP($B$2:$B$457,'各區加權風險人口'!$C$2:$T$13,13,0)*5.5/'陽性率'!L$3)</f>
        <v>30.04754534</v>
      </c>
      <c r="P90" s="5">
        <f>if(VLOOKUP($B$2:$B$457,'各區加權風險人口'!$C$2:$T$13,14,0)=0,0,VLOOKUP($B$2:$B$457,'依個案研判日_台北市'!$C$2:$T$13,14,0)*'各里加權風險人口'!Q90/VLOOKUP($B$2:$B$457,'各區加權風險人口'!$C$2:$T$13,14,0)*5.5/'陽性率'!M$3)</f>
        <v>40.72080468</v>
      </c>
      <c r="Q90" s="5">
        <f>if(VLOOKUP($B$2:$B$457,'各區加權風險人口'!$C$2:$T$13,15,0)=0,0,VLOOKUP($B$2:$B$457,'依個案研判日_台北市'!$C$2:$T$13,15,0)*'各里加權風險人口'!R90/VLOOKUP($B$2:$B$457,'各區加權風險人口'!$C$2:$T$13,15,0)*5.5/'陽性率'!N$3)</f>
        <v>23.09072449</v>
      </c>
      <c r="R90" s="5">
        <f>if(VLOOKUP($B$2:$B$457,'各區加權風險人口'!$C$2:$T$13,16,0)=0,0,VLOOKUP($B$2:$B$457,'依個案研判日_台北市'!$C$2:$T$13,16,0)*'各里加權風險人口'!S90/VLOOKUP($B$2:$B$457,'各區加權風險人口'!$C$2:$T$13,16,0)*5.5/'陽性率'!O$3)</f>
        <v>22.97753467</v>
      </c>
      <c r="S90" s="5">
        <f>if(VLOOKUP($B$2:$B$457,'各區加權風險人口'!$C$2:$T$13,17,0)=0,0,VLOOKUP($B$2:$B$457,'依個案研判日_台北市'!$C$2:$T$13,17,0)*'各里加權風險人口'!T90/VLOOKUP($B$2:$B$457,'各區加權風險人口'!$C$2:$T$13,17,0)*5.5/'陽性率'!P$3)</f>
        <v>60.8755464</v>
      </c>
      <c r="T90" s="5">
        <f>if(VLOOKUP($B$2:$B$457,'各區加權風險人口'!$C$2:$T$13,18,0)=0,0,VLOOKUP($B$2:$B$457,'依個案研判日_台北市'!$C$2:$T$13,18,0)*'各里加權風險人口'!U90/VLOOKUP($B$2:$B$457,'各區加權風險人口'!$C$2:$T$13,18,0)*5.5/'陽性率'!Q$3)</f>
        <v>30.04754534</v>
      </c>
    </row>
    <row r="91">
      <c r="A91" s="3">
        <v>6.3000030016E10</v>
      </c>
      <c r="B91" s="4" t="s">
        <v>79</v>
      </c>
      <c r="C91" s="4" t="s">
        <v>95</v>
      </c>
      <c r="D91" s="5">
        <f>if(VLOOKUP($B$2:$B$457,'各區加權風險人口'!$C$2:$T$13,2,0)=0,0,VLOOKUP($B$2:$B$457,'依個案研判日_台北市'!$C$2:$T$13,2,0)*'各里加權風險人口'!E91/VLOOKUP($B$2:$B$457,'各區加權風險人口'!$C$2:$T$13,2,0)*5.5/'陽性率'!A$3)</f>
        <v>2.278903179</v>
      </c>
      <c r="E91" s="5">
        <f>if(VLOOKUP($B$2:$B$457,'各區加權風險人口'!$C$2:$T$13,3,0)=0,0,VLOOKUP($B$2:$B$457,'依個案研判日_台北市'!$C$2:$T$13,3,0)*'各里加權風險人口'!F91/VLOOKUP($B$2:$B$457,'各區加權風險人口'!$C$2:$T$13,3,0)*5.5/'陽性率'!B$3)</f>
        <v>3.356202864</v>
      </c>
      <c r="F91" s="5">
        <f>if(VLOOKUP($B$2:$B$457,'各區加權風險人口'!$C$2:$T$13,4,0)=0,0,VLOOKUP($B$2:$B$457,'依個案研判日_台北市'!$C$2:$T$13,4,0)*'各里加權風險人口'!G91/VLOOKUP($B$2:$B$457,'各區加權風險人口'!$C$2:$T$13,4,0)*5.5/'陽性率'!C$3)</f>
        <v>7.612006495</v>
      </c>
      <c r="G91" s="5">
        <f>if(VLOOKUP($B$2:$B$457,'各區加權風險人口'!$C$2:$T$13,5,0)=0,0,VLOOKUP($B$2:$B$457,'依個案研判日_台北市'!$C$2:$T$13,5,0)*'各里加權風險人口'!H91/VLOOKUP($B$2:$B$457,'各區加權風險人口'!$C$2:$T$13,5,0)*5.5/'陽性率'!D$3)</f>
        <v>7.3836463</v>
      </c>
      <c r="H91" s="5">
        <f>if(VLOOKUP($B$2:$B$457,'各區加權風險人口'!$C$2:$T$13,6,0)=0,0,VLOOKUP($B$2:$B$457,'依個案研判日_台北市'!$C$2:$T$13,6,0)*'各里加權風險人口'!I91/VLOOKUP($B$2:$B$457,'各區加權風險人口'!$C$2:$T$13,6,0)*5.5/'陽性率'!E$3)</f>
        <v>4.673193861</v>
      </c>
      <c r="I91" s="5">
        <f>if(VLOOKUP($B$2:$B$457,'各區加權風險人口'!$C$2:$T$13,7,0)=0,0,VLOOKUP($B$2:$B$457,'依個案研判日_台北市'!$C$2:$T$13,7,0)*'各里加權風險人口'!J91/VLOOKUP($B$2:$B$457,'各區加權風險人口'!$C$2:$T$13,7,0)*5.5/'陽性率'!F$3)</f>
        <v>9.651825228</v>
      </c>
      <c r="J91" s="5">
        <f>if(VLOOKUP($B$2:$B$457,'各區加權風險人口'!$C$2:$T$13,8,0)=0,0,VLOOKUP($B$2:$B$457,'依個案研判日_台北市'!$C$2:$T$13,8,0)*'各里加權風險人口'!K91/VLOOKUP($B$2:$B$457,'各區加權風險人口'!$C$2:$T$13,8,0)*5.5/'陽性率'!G$3)</f>
        <v>5.350468333</v>
      </c>
      <c r="K91" s="5">
        <f>if(VLOOKUP($B$2:$B$457,'各區加權風險人口'!$C$2:$T$13,9,0)=0,0,VLOOKUP($B$2:$B$457,'依個案研判日_台北市'!$C$2:$T$13,9,0)*'各里加權風險人口'!L91/VLOOKUP($B$2:$B$457,'各區加權風險人口'!$C$2:$T$13,9,0)*5.5/'陽性率'!H$3)</f>
        <v>11.18734288</v>
      </c>
      <c r="L91" s="5">
        <f>if(VLOOKUP($B$2:$B$457,'各區加權風險人口'!$C$2:$T$13,10,0)=0,0,VLOOKUP($B$2:$B$457,'依個案研判日_台北市'!$C$2:$T$13,10,0)*'各里加權風險人口'!M91/VLOOKUP($B$2:$B$457,'各區加權風險人口'!$C$2:$T$13,10,0)*5.5/'陽性率'!I$3)</f>
        <v>10.54806614</v>
      </c>
      <c r="M91" s="5">
        <f>if(VLOOKUP($B$2:$B$457,'各區加權風險人口'!$C$2:$T$13,11,0)=0,0,VLOOKUP($B$2:$B$457,'依個案研判日_台北市'!$C$2:$T$13,11,0)*'各里加權風險人口'!N91/VLOOKUP($B$2:$B$457,'各區加權風險人口'!$C$2:$T$13,11,0)*5.5/'陽性率'!J$3)</f>
        <v>5.791095137</v>
      </c>
      <c r="N91" s="5">
        <f>if(VLOOKUP($B$2:$B$457,'各區加權風險人口'!$C$2:$T$13,12,0)=0,0,VLOOKUP($B$2:$B$457,'依個案研判日_台北市'!$C$2:$T$13,12,0)*'各里加權風險人口'!O91/VLOOKUP($B$2:$B$457,'各區加權風險人口'!$C$2:$T$13,12,0)*5.5/'陽性率'!K$3)</f>
        <v>24.81897916</v>
      </c>
      <c r="O91" s="5">
        <f>if(VLOOKUP($B$2:$B$457,'各區加權風險人口'!$C$2:$T$13,13,0)=0,0,VLOOKUP($B$2:$B$457,'依個案研判日_台北市'!$C$2:$T$13,13,0)*'各里加權風險人口'!P91/VLOOKUP($B$2:$B$457,'各區加權風險人口'!$C$2:$T$13,13,0)*5.5/'陽性率'!L$3)</f>
        <v>22.08783081</v>
      </c>
      <c r="P91" s="5">
        <f>if(VLOOKUP($B$2:$B$457,'各區加權風險人口'!$C$2:$T$13,14,0)=0,0,VLOOKUP($B$2:$B$457,'依個案研判日_台北市'!$C$2:$T$13,14,0)*'各里加權風險人口'!Q91/VLOOKUP($B$2:$B$457,'各區加權風險人口'!$C$2:$T$13,14,0)*5.5/'陽性率'!M$3)</f>
        <v>29.93370122</v>
      </c>
      <c r="Q91" s="5">
        <f>if(VLOOKUP($B$2:$B$457,'各區加權風險人口'!$C$2:$T$13,15,0)=0,0,VLOOKUP($B$2:$B$457,'依個案研判日_台北市'!$C$2:$T$13,15,0)*'各里加權風險人口'!R91/VLOOKUP($B$2:$B$457,'各區加權風險人口'!$C$2:$T$13,15,0)*5.5/'陽性率'!N$3)</f>
        <v>16.97389954</v>
      </c>
      <c r="R91" s="5">
        <f>if(VLOOKUP($B$2:$B$457,'各區加權風險人口'!$C$2:$T$13,16,0)=0,0,VLOOKUP($B$2:$B$457,'依個案研判日_台北市'!$C$2:$T$13,16,0)*'各里加權風險人口'!S91/VLOOKUP($B$2:$B$457,'各區加權風險人口'!$C$2:$T$13,16,0)*5.5/'陽性率'!O$3)</f>
        <v>16.89069415</v>
      </c>
      <c r="S91" s="5">
        <f>if(VLOOKUP($B$2:$B$457,'各區加權風險人口'!$C$2:$T$13,17,0)=0,0,VLOOKUP($B$2:$B$457,'依個案研判日_台北市'!$C$2:$T$13,17,0)*'各里加權風險人口'!T91/VLOOKUP($B$2:$B$457,'各區加權風險人口'!$C$2:$T$13,17,0)*5.5/'陽性率'!P$3)</f>
        <v>44.74937151</v>
      </c>
      <c r="T91" s="5">
        <f>if(VLOOKUP($B$2:$B$457,'各區加權風險人口'!$C$2:$T$13,18,0)=0,0,VLOOKUP($B$2:$B$457,'依個案研判日_台北市'!$C$2:$T$13,18,0)*'各里加權風險人口'!U91/VLOOKUP($B$2:$B$457,'各區加權風險人口'!$C$2:$T$13,18,0)*5.5/'陽性率'!Q$3)</f>
        <v>22.08783081</v>
      </c>
    </row>
    <row r="92">
      <c r="A92" s="3">
        <v>6.3000030017E10</v>
      </c>
      <c r="B92" s="4" t="s">
        <v>79</v>
      </c>
      <c r="C92" s="4" t="s">
        <v>96</v>
      </c>
      <c r="D92" s="5">
        <f>if(VLOOKUP($B$2:$B$457,'各區加權風險人口'!$C$2:$T$13,2,0)=0,0,VLOOKUP($B$2:$B$457,'依個案研判日_台北市'!$C$2:$T$13,2,0)*'各里加權風險人口'!E92/VLOOKUP($B$2:$B$457,'各區加權風險人口'!$C$2:$T$13,2,0)*5.5/'陽性率'!A$3)</f>
        <v>2.194619218</v>
      </c>
      <c r="E92" s="5">
        <f>if(VLOOKUP($B$2:$B$457,'各區加權風險人口'!$C$2:$T$13,3,0)=0,0,VLOOKUP($B$2:$B$457,'依個案研判日_台北市'!$C$2:$T$13,3,0)*'各里加權風險人口'!F92/VLOOKUP($B$2:$B$457,'各區加權風險人口'!$C$2:$T$13,3,0)*5.5/'陽性率'!B$3)</f>
        <v>3.232075575</v>
      </c>
      <c r="F92" s="5">
        <f>if(VLOOKUP($B$2:$B$457,'各區加權風險人口'!$C$2:$T$13,4,0)=0,0,VLOOKUP($B$2:$B$457,'依個案研判日_台北市'!$C$2:$T$13,4,0)*'各里加權風險人口'!G92/VLOOKUP($B$2:$B$457,'各區加權風險人口'!$C$2:$T$13,4,0)*5.5/'陽性率'!C$3)</f>
        <v>7.330480686</v>
      </c>
      <c r="G92" s="5">
        <f>if(VLOOKUP($B$2:$B$457,'各區加權風險人口'!$C$2:$T$13,5,0)=0,0,VLOOKUP($B$2:$B$457,'依個案研判日_台北市'!$C$2:$T$13,5,0)*'各里加權風險人口'!H92/VLOOKUP($B$2:$B$457,'各區加權風險人口'!$C$2:$T$13,5,0)*5.5/'陽性率'!D$3)</f>
        <v>7.110566265</v>
      </c>
      <c r="H92" s="5">
        <f>if(VLOOKUP($B$2:$B$457,'各區加權風險人口'!$C$2:$T$13,6,0)=0,0,VLOOKUP($B$2:$B$457,'依個案研判日_台北市'!$C$2:$T$13,6,0)*'各里加權風險人口'!I92/VLOOKUP($B$2:$B$457,'各區加權風險人口'!$C$2:$T$13,6,0)*5.5/'陽性率'!E$3)</f>
        <v>4.500358396</v>
      </c>
      <c r="I92" s="5">
        <f>if(VLOOKUP($B$2:$B$457,'各區加權風險人口'!$C$2:$T$13,7,0)=0,0,VLOOKUP($B$2:$B$457,'依個案研判日_台北市'!$C$2:$T$13,7,0)*'各里加權風險人口'!J92/VLOOKUP($B$2:$B$457,'各區加權風險人口'!$C$2:$T$13,7,0)*5.5/'陽性率'!F$3)</f>
        <v>9.294857863</v>
      </c>
      <c r="J92" s="5">
        <f>if(VLOOKUP($B$2:$B$457,'各區加權風險人口'!$C$2:$T$13,8,0)=0,0,VLOOKUP($B$2:$B$457,'依個案研判日_台北市'!$C$2:$T$13,8,0)*'各里加權風險人口'!K92/VLOOKUP($B$2:$B$457,'各區加權風險人口'!$C$2:$T$13,8,0)*5.5/'陽性率'!G$3)</f>
        <v>5.15258425</v>
      </c>
      <c r="K92" s="5">
        <f>if(VLOOKUP($B$2:$B$457,'各區加權風險人口'!$C$2:$T$13,9,0)=0,0,VLOOKUP($B$2:$B$457,'依個案研判日_台北市'!$C$2:$T$13,9,0)*'各里加權風險人口'!L92/VLOOKUP($B$2:$B$457,'各區加權風險人口'!$C$2:$T$13,9,0)*5.5/'陽性率'!H$3)</f>
        <v>10.77358525</v>
      </c>
      <c r="L92" s="5">
        <f>if(VLOOKUP($B$2:$B$457,'各區加權風險人口'!$C$2:$T$13,10,0)=0,0,VLOOKUP($B$2:$B$457,'依個案研判日_台北市'!$C$2:$T$13,10,0)*'各里加權風險人口'!M92/VLOOKUP($B$2:$B$457,'各區加權風險人口'!$C$2:$T$13,10,0)*5.5/'陽性率'!I$3)</f>
        <v>10.15795181</v>
      </c>
      <c r="M92" s="5">
        <f>if(VLOOKUP($B$2:$B$457,'各區加權風險人口'!$C$2:$T$13,11,0)=0,0,VLOOKUP($B$2:$B$457,'依個案研判日_台北市'!$C$2:$T$13,11,0)*'各里加權風險人口'!N92/VLOOKUP($B$2:$B$457,'各區加權風險人口'!$C$2:$T$13,11,0)*5.5/'陽性率'!J$3)</f>
        <v>5.576914718</v>
      </c>
      <c r="N92" s="5">
        <f>if(VLOOKUP($B$2:$B$457,'各區加權風險人口'!$C$2:$T$13,12,0)=0,0,VLOOKUP($B$2:$B$457,'依個案研判日_台北市'!$C$2:$T$13,12,0)*'各里加權風險人口'!O92/VLOOKUP($B$2:$B$457,'各區加權風險人口'!$C$2:$T$13,12,0)*5.5/'陽性率'!K$3)</f>
        <v>23.90106308</v>
      </c>
      <c r="O92" s="5">
        <f>if(VLOOKUP($B$2:$B$457,'各區加權風險人口'!$C$2:$T$13,13,0)=0,0,VLOOKUP($B$2:$B$457,'依個案研判日_台北市'!$C$2:$T$13,13,0)*'各里加權風險人口'!P92/VLOOKUP($B$2:$B$457,'各區加權風險人口'!$C$2:$T$13,13,0)*5.5/'陽性率'!L$3)</f>
        <v>21.27092473</v>
      </c>
      <c r="P92" s="5">
        <f>if(VLOOKUP($B$2:$B$457,'各區加權風險人口'!$C$2:$T$13,14,0)=0,0,VLOOKUP($B$2:$B$457,'依個案研判日_台北市'!$C$2:$T$13,14,0)*'各里加權風險人口'!Q92/VLOOKUP($B$2:$B$457,'各區加權風險人口'!$C$2:$T$13,14,0)*5.5/'陽性率'!M$3)</f>
        <v>28.82661999</v>
      </c>
      <c r="Q92" s="5">
        <f>if(VLOOKUP($B$2:$B$457,'各區加權風險人口'!$C$2:$T$13,15,0)=0,0,VLOOKUP($B$2:$B$457,'依個案研判日_台北市'!$C$2:$T$13,15,0)*'各里加權風險人口'!R92/VLOOKUP($B$2:$B$457,'各區加權風險人口'!$C$2:$T$13,15,0)*5.5/'陽性率'!N$3)</f>
        <v>16.34612935</v>
      </c>
      <c r="R92" s="5">
        <f>if(VLOOKUP($B$2:$B$457,'各區加權風險人口'!$C$2:$T$13,16,0)=0,0,VLOOKUP($B$2:$B$457,'依個案研判日_台北市'!$C$2:$T$13,16,0)*'各里加權風險人口'!S92/VLOOKUP($B$2:$B$457,'各區加權風險人口'!$C$2:$T$13,16,0)*5.5/'陽性率'!O$3)</f>
        <v>16.26600126</v>
      </c>
      <c r="S92" s="5">
        <f>if(VLOOKUP($B$2:$B$457,'各區加權風險人口'!$C$2:$T$13,17,0)=0,0,VLOOKUP($B$2:$B$457,'依個案研判日_台北市'!$C$2:$T$13,17,0)*'各里加權風險人口'!T92/VLOOKUP($B$2:$B$457,'各區加權風險人口'!$C$2:$T$13,17,0)*5.5/'陽性率'!P$3)</f>
        <v>43.094341</v>
      </c>
      <c r="T92" s="5">
        <f>if(VLOOKUP($B$2:$B$457,'各區加權風險人口'!$C$2:$T$13,18,0)=0,0,VLOOKUP($B$2:$B$457,'依個案研判日_台北市'!$C$2:$T$13,18,0)*'各里加權風險人口'!U92/VLOOKUP($B$2:$B$457,'各區加權風險人口'!$C$2:$T$13,18,0)*5.5/'陽性率'!Q$3)</f>
        <v>21.27092473</v>
      </c>
    </row>
    <row r="93">
      <c r="A93" s="3">
        <v>6.3000030018E10</v>
      </c>
      <c r="B93" s="4" t="s">
        <v>79</v>
      </c>
      <c r="C93" s="4" t="s">
        <v>97</v>
      </c>
      <c r="D93" s="5">
        <f>if(VLOOKUP($B$2:$B$457,'各區加權風險人口'!$C$2:$T$13,2,0)=0,0,VLOOKUP($B$2:$B$457,'依個案研判日_台北市'!$C$2:$T$13,2,0)*'各里加權風險人口'!E93/VLOOKUP($B$2:$B$457,'各區加權風險人口'!$C$2:$T$13,2,0)*5.5/'陽性率'!A$3)</f>
        <v>1.243267422</v>
      </c>
      <c r="E93" s="5">
        <f>if(VLOOKUP($B$2:$B$457,'各區加權風險人口'!$C$2:$T$13,3,0)=0,0,VLOOKUP($B$2:$B$457,'依個案研判日_台北市'!$C$2:$T$13,3,0)*'各里加權風險人口'!F93/VLOOKUP($B$2:$B$457,'各區加權風險人口'!$C$2:$T$13,3,0)*5.5/'陽性率'!B$3)</f>
        <v>1.83099384</v>
      </c>
      <c r="F93" s="5">
        <f>if(VLOOKUP($B$2:$B$457,'各區加權風險人口'!$C$2:$T$13,4,0)=0,0,VLOOKUP($B$2:$B$457,'依個案研判日_台北市'!$C$2:$T$13,4,0)*'各里加權風險人口'!G93/VLOOKUP($B$2:$B$457,'各區加權風險人口'!$C$2:$T$13,4,0)*5.5/'陽性率'!C$3)</f>
        <v>4.152769534</v>
      </c>
      <c r="G93" s="5">
        <f>if(VLOOKUP($B$2:$B$457,'各區加權風險人口'!$C$2:$T$13,5,0)=0,0,VLOOKUP($B$2:$B$457,'依個案研判日_台北市'!$C$2:$T$13,5,0)*'各里加權風險人口'!H93/VLOOKUP($B$2:$B$457,'各區加權風險人口'!$C$2:$T$13,5,0)*5.5/'陽性率'!D$3)</f>
        <v>4.028186448</v>
      </c>
      <c r="H93" s="5">
        <f>if(VLOOKUP($B$2:$B$457,'各區加權風險人口'!$C$2:$T$13,6,0)=0,0,VLOOKUP($B$2:$B$457,'依個案研判日_台北市'!$C$2:$T$13,6,0)*'各里加權風險人口'!I93/VLOOKUP($B$2:$B$457,'各區加權風險人口'!$C$2:$T$13,6,0)*5.5/'陽性率'!E$3)</f>
        <v>2.549485094</v>
      </c>
      <c r="I93" s="5">
        <f>if(VLOOKUP($B$2:$B$457,'各區加權風險人口'!$C$2:$T$13,7,0)=0,0,VLOOKUP($B$2:$B$457,'依個案研判日_台北市'!$C$2:$T$13,7,0)*'各里加權風險人口'!J93/VLOOKUP($B$2:$B$457,'各區加權風險人口'!$C$2:$T$13,7,0)*5.5/'陽性率'!F$3)</f>
        <v>5.2656032</v>
      </c>
      <c r="J93" s="5">
        <f>if(VLOOKUP($B$2:$B$457,'各區加權風險人口'!$C$2:$T$13,8,0)=0,0,VLOOKUP($B$2:$B$457,'依個案研判日_台北市'!$C$2:$T$13,8,0)*'各里加權風險人口'!K93/VLOOKUP($B$2:$B$457,'各區加權風險人口'!$C$2:$T$13,8,0)*5.5/'陽性率'!G$3)</f>
        <v>2.918975687</v>
      </c>
      <c r="K93" s="5">
        <f>if(VLOOKUP($B$2:$B$457,'各區加權風險人口'!$C$2:$T$13,9,0)=0,0,VLOOKUP($B$2:$B$457,'依個案研判日_台北市'!$C$2:$T$13,9,0)*'各里加權風險人口'!L93/VLOOKUP($B$2:$B$457,'各區加權風險人口'!$C$2:$T$13,9,0)*5.5/'陽性率'!H$3)</f>
        <v>6.1033128</v>
      </c>
      <c r="L93" s="5">
        <f>if(VLOOKUP($B$2:$B$457,'各區加權風險人口'!$C$2:$T$13,10,0)=0,0,VLOOKUP($B$2:$B$457,'依個案研判日_台北市'!$C$2:$T$13,10,0)*'各里加權風險人口'!M93/VLOOKUP($B$2:$B$457,'各區加權風險人口'!$C$2:$T$13,10,0)*5.5/'陽性率'!I$3)</f>
        <v>5.754552069</v>
      </c>
      <c r="M93" s="5">
        <f>if(VLOOKUP($B$2:$B$457,'各區加權風險人口'!$C$2:$T$13,11,0)=0,0,VLOOKUP($B$2:$B$457,'依個案研判日_台北市'!$C$2:$T$13,11,0)*'各里加權風險人口'!N93/VLOOKUP($B$2:$B$457,'各區加權風險人口'!$C$2:$T$13,11,0)*5.5/'陽性率'!J$3)</f>
        <v>3.15936192</v>
      </c>
      <c r="N93" s="5">
        <f>if(VLOOKUP($B$2:$B$457,'各區加權風險人口'!$C$2:$T$13,12,0)=0,0,VLOOKUP($B$2:$B$457,'依個案研判日_台北市'!$C$2:$T$13,12,0)*'各里加權風險人口'!O93/VLOOKUP($B$2:$B$457,'各區加權風險人口'!$C$2:$T$13,12,0)*5.5/'陽性率'!K$3)</f>
        <v>13.54012251</v>
      </c>
      <c r="O93" s="5">
        <f>if(VLOOKUP($B$2:$B$457,'各區加權風險人口'!$C$2:$T$13,13,0)=0,0,VLOOKUP($B$2:$B$457,'依個案研判日_台北市'!$C$2:$T$13,13,0)*'各里加權風險人口'!P93/VLOOKUP($B$2:$B$457,'各區加權風險人口'!$C$2:$T$13,13,0)*5.5/'陽性率'!L$3)</f>
        <v>12.0501304</v>
      </c>
      <c r="P93" s="5">
        <f>if(VLOOKUP($B$2:$B$457,'各區加權風險人口'!$C$2:$T$13,14,0)=0,0,VLOOKUP($B$2:$B$457,'依個案研判日_台北市'!$C$2:$T$13,14,0)*'各里加權風險人口'!Q93/VLOOKUP($B$2:$B$457,'各區加權風險人口'!$C$2:$T$13,14,0)*5.5/'陽性率'!M$3)</f>
        <v>16.3304856</v>
      </c>
      <c r="Q93" s="5">
        <f>if(VLOOKUP($B$2:$B$457,'各區加權風險人口'!$C$2:$T$13,15,0)=0,0,VLOOKUP($B$2:$B$457,'依個案研判日_台北市'!$C$2:$T$13,15,0)*'各里加權風險人口'!R93/VLOOKUP($B$2:$B$457,'各區加權風險人口'!$C$2:$T$13,15,0)*5.5/'陽性率'!N$3)</f>
        <v>9.260198731</v>
      </c>
      <c r="R93" s="5">
        <f>if(VLOOKUP($B$2:$B$457,'各區加權風險人口'!$C$2:$T$13,16,0)=0,0,VLOOKUP($B$2:$B$457,'依個案研判日_台北市'!$C$2:$T$13,16,0)*'各里加權風險人口'!S93/VLOOKUP($B$2:$B$457,'各區加權風險人口'!$C$2:$T$13,16,0)*5.5/'陽性率'!O$3)</f>
        <v>9.2148056</v>
      </c>
      <c r="S93" s="5">
        <f>if(VLOOKUP($B$2:$B$457,'各區加權風險人口'!$C$2:$T$13,17,0)=0,0,VLOOKUP($B$2:$B$457,'依個案研判日_台北市'!$C$2:$T$13,17,0)*'各里加權風險人口'!T93/VLOOKUP($B$2:$B$457,'各區加權風險人口'!$C$2:$T$13,17,0)*5.5/'陽性率'!P$3)</f>
        <v>24.4132512</v>
      </c>
      <c r="T93" s="5">
        <f>if(VLOOKUP($B$2:$B$457,'各區加權風險人口'!$C$2:$T$13,18,0)=0,0,VLOOKUP($B$2:$B$457,'依個案研判日_台北市'!$C$2:$T$13,18,0)*'各里加權風險人口'!U93/VLOOKUP($B$2:$B$457,'各區加權風險人口'!$C$2:$T$13,18,0)*5.5/'陽性率'!Q$3)</f>
        <v>12.0501304</v>
      </c>
    </row>
    <row r="94">
      <c r="A94" s="3">
        <v>6.3000030019E10</v>
      </c>
      <c r="B94" s="4" t="s">
        <v>79</v>
      </c>
      <c r="C94" s="4" t="s">
        <v>98</v>
      </c>
      <c r="D94" s="5">
        <f>if(VLOOKUP($B$2:$B$457,'各區加權風險人口'!$C$2:$T$13,2,0)=0,0,VLOOKUP($B$2:$B$457,'依個案研判日_台北市'!$C$2:$T$13,2,0)*'各里加權風險人口'!E94/VLOOKUP($B$2:$B$457,'各區加權風險人口'!$C$2:$T$13,2,0)*5.5/'陽性率'!A$3)</f>
        <v>1.267332538</v>
      </c>
      <c r="E94" s="5">
        <f>if(VLOOKUP($B$2:$B$457,'各區加權風險人口'!$C$2:$T$13,3,0)=0,0,VLOOKUP($B$2:$B$457,'依個案研判日_台北市'!$C$2:$T$13,3,0)*'各里加權風險人口'!F94/VLOOKUP($B$2:$B$457,'各區加權風險人口'!$C$2:$T$13,3,0)*5.5/'陽性率'!B$3)</f>
        <v>1.866435192</v>
      </c>
      <c r="F94" s="5">
        <f>if(VLOOKUP($B$2:$B$457,'各區加權風險人口'!$C$2:$T$13,4,0)=0,0,VLOOKUP($B$2:$B$457,'依個案研判日_台北市'!$C$2:$T$13,4,0)*'各里加權風險人口'!G94/VLOOKUP($B$2:$B$457,'各區加權風險人口'!$C$2:$T$13,4,0)*5.5/'陽性率'!C$3)</f>
        <v>4.233151981</v>
      </c>
      <c r="G94" s="5">
        <f>if(VLOOKUP($B$2:$B$457,'各區加權風險人口'!$C$2:$T$13,5,0)=0,0,VLOOKUP($B$2:$B$457,'依個案研判日_台北市'!$C$2:$T$13,5,0)*'各里加權風險人口'!H94/VLOOKUP($B$2:$B$457,'各區加權風險人口'!$C$2:$T$13,5,0)*5.5/'陽性率'!D$3)</f>
        <v>4.106157422</v>
      </c>
      <c r="H94" s="5">
        <f>if(VLOOKUP($B$2:$B$457,'各區加權風險人口'!$C$2:$T$13,6,0)=0,0,VLOOKUP($B$2:$B$457,'依個案研判日_台北市'!$C$2:$T$13,6,0)*'各里加權風險人口'!I94/VLOOKUP($B$2:$B$457,'各區加權風險人口'!$C$2:$T$13,6,0)*5.5/'陽性率'!E$3)</f>
        <v>2.598833811</v>
      </c>
      <c r="I94" s="5">
        <f>if(VLOOKUP($B$2:$B$457,'各區加權風險人口'!$C$2:$T$13,7,0)=0,0,VLOOKUP($B$2:$B$457,'依個案研判日_台北市'!$C$2:$T$13,7,0)*'各里加權風險人口'!J94/VLOOKUP($B$2:$B$457,'各區加權風險人口'!$C$2:$T$13,7,0)*5.5/'陽性率'!F$3)</f>
        <v>5.367526041</v>
      </c>
      <c r="J94" s="5">
        <f>if(VLOOKUP($B$2:$B$457,'各區加權風險人口'!$C$2:$T$13,8,0)=0,0,VLOOKUP($B$2:$B$457,'依個案研判日_台北市'!$C$2:$T$13,8,0)*'各里加權風險人口'!K94/VLOOKUP($B$2:$B$457,'各區加權風險人口'!$C$2:$T$13,8,0)*5.5/'陽性率'!G$3)</f>
        <v>2.975476392</v>
      </c>
      <c r="K94" s="5">
        <f>if(VLOOKUP($B$2:$B$457,'各區加權風險人口'!$C$2:$T$13,9,0)=0,0,VLOOKUP($B$2:$B$457,'依個案研判日_台北市'!$C$2:$T$13,9,0)*'各里加權風險人口'!L94/VLOOKUP($B$2:$B$457,'各區加權風險人口'!$C$2:$T$13,9,0)*5.5/'陽性率'!H$3)</f>
        <v>6.221450639</v>
      </c>
      <c r="L94" s="5">
        <f>if(VLOOKUP($B$2:$B$457,'各區加權風險人口'!$C$2:$T$13,10,0)=0,0,VLOOKUP($B$2:$B$457,'依個案研判日_台北市'!$C$2:$T$13,10,0)*'各里加權風險人口'!M94/VLOOKUP($B$2:$B$457,'各區加權風險人口'!$C$2:$T$13,10,0)*5.5/'陽性率'!I$3)</f>
        <v>5.865939174</v>
      </c>
      <c r="M94" s="5">
        <f>if(VLOOKUP($B$2:$B$457,'各區加權風險人口'!$C$2:$T$13,11,0)=0,0,VLOOKUP($B$2:$B$457,'依個案研判日_台北市'!$C$2:$T$13,11,0)*'各里加權風險人口'!N94/VLOOKUP($B$2:$B$457,'各區加權風險人口'!$C$2:$T$13,11,0)*5.5/'陽性率'!J$3)</f>
        <v>3.220515625</v>
      </c>
      <c r="N94" s="5">
        <f>if(VLOOKUP($B$2:$B$457,'各區加權風險人口'!$C$2:$T$13,12,0)=0,0,VLOOKUP($B$2:$B$457,'依個案研判日_台北市'!$C$2:$T$13,12,0)*'各里加權風險人口'!O94/VLOOKUP($B$2:$B$457,'各區加權風險人口'!$C$2:$T$13,12,0)*5.5/'陽性率'!K$3)</f>
        <v>13.80220982</v>
      </c>
      <c r="O94" s="5">
        <f>if(VLOOKUP($B$2:$B$457,'各區加權風險人口'!$C$2:$T$13,13,0)=0,0,VLOOKUP($B$2:$B$457,'依個案研判日_台北市'!$C$2:$T$13,13,0)*'各里加權風險人口'!P94/VLOOKUP($B$2:$B$457,'各區加權風險人口'!$C$2:$T$13,13,0)*5.5/'陽性率'!L$3)</f>
        <v>12.2833769</v>
      </c>
      <c r="P94" s="5">
        <f>if(VLOOKUP($B$2:$B$457,'各區加權風險人口'!$C$2:$T$13,14,0)=0,0,VLOOKUP($B$2:$B$457,'依個案研判日_台北市'!$C$2:$T$13,14,0)*'各里加權風險人口'!Q94/VLOOKUP($B$2:$B$457,'各區加權風險人口'!$C$2:$T$13,14,0)*5.5/'陽性率'!M$3)</f>
        <v>16.64658414</v>
      </c>
      <c r="Q94" s="5">
        <f>if(VLOOKUP($B$2:$B$457,'各區加權風險人口'!$C$2:$T$13,15,0)=0,0,VLOOKUP($B$2:$B$457,'依個案研判日_台北市'!$C$2:$T$13,15,0)*'各里加權風險人口'!R94/VLOOKUP($B$2:$B$457,'各區加權風險人口'!$C$2:$T$13,15,0)*5.5/'陽性率'!N$3)</f>
        <v>9.439442349</v>
      </c>
      <c r="R94" s="5">
        <f>if(VLOOKUP($B$2:$B$457,'各區加權風險人口'!$C$2:$T$13,16,0)=0,0,VLOOKUP($B$2:$B$457,'依個案研判日_台北市'!$C$2:$T$13,16,0)*'各里加權風險人口'!S94/VLOOKUP($B$2:$B$457,'各區加權風險人口'!$C$2:$T$13,16,0)*5.5/'陽性率'!O$3)</f>
        <v>9.393170572</v>
      </c>
      <c r="S94" s="5">
        <f>if(VLOOKUP($B$2:$B$457,'各區加權風險人口'!$C$2:$T$13,17,0)=0,0,VLOOKUP($B$2:$B$457,'依個案研判日_台北市'!$C$2:$T$13,17,0)*'各里加權風險人口'!T94/VLOOKUP($B$2:$B$457,'各區加權風險人口'!$C$2:$T$13,17,0)*5.5/'陽性率'!P$3)</f>
        <v>24.88580256</v>
      </c>
      <c r="T94" s="5">
        <f>if(VLOOKUP($B$2:$B$457,'各區加權風險人口'!$C$2:$T$13,18,0)=0,0,VLOOKUP($B$2:$B$457,'依個案研判日_台北市'!$C$2:$T$13,18,0)*'各里加權風險人口'!U94/VLOOKUP($B$2:$B$457,'各區加權風險人口'!$C$2:$T$13,18,0)*5.5/'陽性率'!Q$3)</f>
        <v>12.2833769</v>
      </c>
    </row>
    <row r="95">
      <c r="A95" s="3">
        <v>6.300003002E10</v>
      </c>
      <c r="B95" s="4" t="s">
        <v>79</v>
      </c>
      <c r="C95" s="4" t="s">
        <v>99</v>
      </c>
      <c r="D95" s="5">
        <f>if(VLOOKUP($B$2:$B$457,'各區加權風險人口'!$C$2:$T$13,2,0)=0,0,VLOOKUP($B$2:$B$457,'依個案研判日_台北市'!$C$2:$T$13,2,0)*'各里加權風險人口'!E95/VLOOKUP($B$2:$B$457,'各區加權風險人口'!$C$2:$T$13,2,0)*5.5/'陽性率'!A$3)</f>
        <v>1.235443282</v>
      </c>
      <c r="E95" s="5">
        <f>if(VLOOKUP($B$2:$B$457,'各區加權風險人口'!$C$2:$T$13,3,0)=0,0,VLOOKUP($B$2:$B$457,'依個案研判日_台北市'!$C$2:$T$13,3,0)*'各里加權風險人口'!F95/VLOOKUP($B$2:$B$457,'各區加權風險人口'!$C$2:$T$13,3,0)*5.5/'陽性率'!B$3)</f>
        <v>1.819471016</v>
      </c>
      <c r="F95" s="5">
        <f>if(VLOOKUP($B$2:$B$457,'各區加權風險人口'!$C$2:$T$13,4,0)=0,0,VLOOKUP($B$2:$B$457,'依個案研判日_台北市'!$C$2:$T$13,4,0)*'各里加權風險人口'!G95/VLOOKUP($B$2:$B$457,'各區加權風險人口'!$C$2:$T$13,4,0)*5.5/'陽性率'!C$3)</f>
        <v>4.126635293</v>
      </c>
      <c r="G95" s="5">
        <f>if(VLOOKUP($B$2:$B$457,'各區加權風險人口'!$C$2:$T$13,5,0)=0,0,VLOOKUP($B$2:$B$457,'依個案研判日_台北市'!$C$2:$T$13,5,0)*'各里加權風險人口'!H95/VLOOKUP($B$2:$B$457,'各區加權風險人口'!$C$2:$T$13,5,0)*5.5/'陽性率'!D$3)</f>
        <v>4.002836234</v>
      </c>
      <c r="H95" s="5">
        <f>if(VLOOKUP($B$2:$B$457,'各區加權風險人口'!$C$2:$T$13,6,0)=0,0,VLOOKUP($B$2:$B$457,'依個案研判日_台北市'!$C$2:$T$13,6,0)*'各里加權風險人口'!I95/VLOOKUP($B$2:$B$457,'各區加權風險人口'!$C$2:$T$13,6,0)*5.5/'陽性率'!E$3)</f>
        <v>2.533440655</v>
      </c>
      <c r="I95" s="5">
        <f>if(VLOOKUP($B$2:$B$457,'各區加權風險人口'!$C$2:$T$13,7,0)=0,0,VLOOKUP($B$2:$B$457,'依個案研判日_台北市'!$C$2:$T$13,7,0)*'各里加權風險人口'!J95/VLOOKUP($B$2:$B$457,'各區加權風險人口'!$C$2:$T$13,7,0)*5.5/'陽性率'!F$3)</f>
        <v>5.232465666</v>
      </c>
      <c r="J95" s="5">
        <f>if(VLOOKUP($B$2:$B$457,'各區加權風險人口'!$C$2:$T$13,8,0)=0,0,VLOOKUP($B$2:$B$457,'依個案研判日_台北市'!$C$2:$T$13,8,0)*'各里加權風險人口'!K95/VLOOKUP($B$2:$B$457,'各區加權風險人口'!$C$2:$T$13,8,0)*5.5/'陽性率'!G$3)</f>
        <v>2.900605967</v>
      </c>
      <c r="K95" s="5">
        <f>if(VLOOKUP($B$2:$B$457,'各區加權風險人口'!$C$2:$T$13,9,0)=0,0,VLOOKUP($B$2:$B$457,'依個案研判日_台北市'!$C$2:$T$13,9,0)*'各里加權風險人口'!L95/VLOOKUP($B$2:$B$457,'各區加權風險人口'!$C$2:$T$13,9,0)*5.5/'陽性率'!H$3)</f>
        <v>6.064903386</v>
      </c>
      <c r="L95" s="5">
        <f>if(VLOOKUP($B$2:$B$457,'各區加權風險人口'!$C$2:$T$13,10,0)=0,0,VLOOKUP($B$2:$B$457,'依個案研判日_台北市'!$C$2:$T$13,10,0)*'各里加權風險人口'!M95/VLOOKUP($B$2:$B$457,'各區加權風險人口'!$C$2:$T$13,10,0)*5.5/'陽性率'!I$3)</f>
        <v>5.718337478</v>
      </c>
      <c r="M95" s="5">
        <f>if(VLOOKUP($B$2:$B$457,'各區加權風險人口'!$C$2:$T$13,11,0)=0,0,VLOOKUP($B$2:$B$457,'依個案研判日_台北市'!$C$2:$T$13,11,0)*'各里加權風險人口'!N95/VLOOKUP($B$2:$B$457,'各區加權風險人口'!$C$2:$T$13,11,0)*5.5/'陽性率'!J$3)</f>
        <v>3.1394794</v>
      </c>
      <c r="N95" s="5">
        <f>if(VLOOKUP($B$2:$B$457,'各區加權風險人口'!$C$2:$T$13,12,0)=0,0,VLOOKUP($B$2:$B$457,'依個案研判日_台北市'!$C$2:$T$13,12,0)*'各里加權風險人口'!O95/VLOOKUP($B$2:$B$457,'各區加權風險人口'!$C$2:$T$13,12,0)*5.5/'陽性率'!K$3)</f>
        <v>13.45491171</v>
      </c>
      <c r="O95" s="5">
        <f>if(VLOOKUP($B$2:$B$457,'各區加權風險人口'!$C$2:$T$13,13,0)=0,0,VLOOKUP($B$2:$B$457,'依個案研判日_台北市'!$C$2:$T$13,13,0)*'各里加權風險人口'!P95/VLOOKUP($B$2:$B$457,'各區加權風險人口'!$C$2:$T$13,13,0)*5.5/'陽性率'!L$3)</f>
        <v>11.97429643</v>
      </c>
      <c r="P95" s="5">
        <f>if(VLOOKUP($B$2:$B$457,'各區加權風險人口'!$C$2:$T$13,14,0)=0,0,VLOOKUP($B$2:$B$457,'依個案研判日_台北市'!$C$2:$T$13,14,0)*'各里加權風險人口'!Q95/VLOOKUP($B$2:$B$457,'各區加權風險人口'!$C$2:$T$13,14,0)*5.5/'陽性率'!M$3)</f>
        <v>16.22771446</v>
      </c>
      <c r="Q95" s="5">
        <f>if(VLOOKUP($B$2:$B$457,'各區加權風險人口'!$C$2:$T$13,15,0)=0,0,VLOOKUP($B$2:$B$457,'依個案研判日_台北市'!$C$2:$T$13,15,0)*'各里加權風險人口'!R95/VLOOKUP($B$2:$B$457,'各區加權風險人口'!$C$2:$T$13,15,0)*5.5/'陽性率'!N$3)</f>
        <v>9.201922378</v>
      </c>
      <c r="R95" s="5">
        <f>if(VLOOKUP($B$2:$B$457,'各區加權風險人口'!$C$2:$T$13,16,0)=0,0,VLOOKUP($B$2:$B$457,'依個案研判日_台北市'!$C$2:$T$13,16,0)*'各里加權風險人口'!S95/VLOOKUP($B$2:$B$457,'各區加權風險人口'!$C$2:$T$13,16,0)*5.5/'陽性率'!O$3)</f>
        <v>9.156814915</v>
      </c>
      <c r="S95" s="5">
        <f>if(VLOOKUP($B$2:$B$457,'各區加權風險人口'!$C$2:$T$13,17,0)=0,0,VLOOKUP($B$2:$B$457,'依個案研判日_台北市'!$C$2:$T$13,17,0)*'各里加權風險人口'!T95/VLOOKUP($B$2:$B$457,'各區加權風險人口'!$C$2:$T$13,17,0)*5.5/'陽性率'!P$3)</f>
        <v>24.25961354</v>
      </c>
      <c r="T95" s="5">
        <f>if(VLOOKUP($B$2:$B$457,'各區加權風險人口'!$C$2:$T$13,18,0)=0,0,VLOOKUP($B$2:$B$457,'依個案研判日_台北市'!$C$2:$T$13,18,0)*'各里加權風險人口'!U95/VLOOKUP($B$2:$B$457,'各區加權風險人口'!$C$2:$T$13,18,0)*5.5/'陽性率'!Q$3)</f>
        <v>11.97429643</v>
      </c>
    </row>
    <row r="96">
      <c r="A96" s="3">
        <v>6.3000030021E10</v>
      </c>
      <c r="B96" s="4" t="s">
        <v>79</v>
      </c>
      <c r="C96" s="4" t="s">
        <v>100</v>
      </c>
      <c r="D96" s="5">
        <f>if(VLOOKUP($B$2:$B$457,'各區加權風險人口'!$C$2:$T$13,2,0)=0,0,VLOOKUP($B$2:$B$457,'依個案研判日_台北市'!$C$2:$T$13,2,0)*'各里加權風險人口'!E96/VLOOKUP($B$2:$B$457,'各區加權風險人口'!$C$2:$T$13,2,0)*5.5/'陽性率'!A$3)</f>
        <v>2.141008151</v>
      </c>
      <c r="E96" s="5">
        <f>if(VLOOKUP($B$2:$B$457,'各區加權風險人口'!$C$2:$T$13,3,0)=0,0,VLOOKUP($B$2:$B$457,'依個案研判日_台北市'!$C$2:$T$13,3,0)*'各里加權風險人口'!F96/VLOOKUP($B$2:$B$457,'各區加權風險人口'!$C$2:$T$13,3,0)*5.5/'陽性率'!B$3)</f>
        <v>3.153121096</v>
      </c>
      <c r="F96" s="5">
        <f>if(VLOOKUP($B$2:$B$457,'各區加權風險人口'!$C$2:$T$13,4,0)=0,0,VLOOKUP($B$2:$B$457,'依個案研判日_台北市'!$C$2:$T$13,4,0)*'各里加權風險人口'!G96/VLOOKUP($B$2:$B$457,'各區加權風險人口'!$C$2:$T$13,4,0)*5.5/'陽性率'!C$3)</f>
        <v>7.151408671</v>
      </c>
      <c r="G96" s="5">
        <f>if(VLOOKUP($B$2:$B$457,'各區加權風險人口'!$C$2:$T$13,5,0)=0,0,VLOOKUP($B$2:$B$457,'依個案研判日_台北市'!$C$2:$T$13,5,0)*'各里加權風險人口'!H96/VLOOKUP($B$2:$B$457,'各區加權風險人口'!$C$2:$T$13,5,0)*5.5/'陽性率'!D$3)</f>
        <v>6.936866411</v>
      </c>
      <c r="H96" s="5">
        <f>if(VLOOKUP($B$2:$B$457,'各區加權風險人口'!$C$2:$T$13,6,0)=0,0,VLOOKUP($B$2:$B$457,'依個案研判日_台北市'!$C$2:$T$13,6,0)*'各里加權風險人口'!I96/VLOOKUP($B$2:$B$457,'各區加權風險人口'!$C$2:$T$13,6,0)*5.5/'陽性率'!E$3)</f>
        <v>4.390421779</v>
      </c>
      <c r="I96" s="5">
        <f>if(VLOOKUP($B$2:$B$457,'各區加權風險人口'!$C$2:$T$13,7,0)=0,0,VLOOKUP($B$2:$B$457,'依個案研判日_台北市'!$C$2:$T$13,7,0)*'各里加權風險人口'!J96/VLOOKUP($B$2:$B$457,'各區加權風險人口'!$C$2:$T$13,7,0)*5.5/'陽性率'!F$3)</f>
        <v>9.06779923</v>
      </c>
      <c r="J96" s="5">
        <f>if(VLOOKUP($B$2:$B$457,'各區加權風險人口'!$C$2:$T$13,8,0)=0,0,VLOOKUP($B$2:$B$457,'依個案研判日_台北市'!$C$2:$T$13,8,0)*'各里加權風險人口'!K96/VLOOKUP($B$2:$B$457,'各區加權風險人口'!$C$2:$T$13,8,0)*5.5/'陽性率'!G$3)</f>
        <v>5.02671479</v>
      </c>
      <c r="K96" s="5">
        <f>if(VLOOKUP($B$2:$B$457,'各區加權風險人口'!$C$2:$T$13,9,0)=0,0,VLOOKUP($B$2:$B$457,'依個案研判日_台北市'!$C$2:$T$13,9,0)*'各里加權風險人口'!L96/VLOOKUP($B$2:$B$457,'各區加權風險人口'!$C$2:$T$13,9,0)*5.5/'陽性率'!H$3)</f>
        <v>10.51040365</v>
      </c>
      <c r="L96" s="5">
        <f>if(VLOOKUP($B$2:$B$457,'各區加權風險人口'!$C$2:$T$13,10,0)=0,0,VLOOKUP($B$2:$B$457,'依個案研判日_台北市'!$C$2:$T$13,10,0)*'各里加權風險人口'!M96/VLOOKUP($B$2:$B$457,'各區加權風險人口'!$C$2:$T$13,10,0)*5.5/'陽性率'!I$3)</f>
        <v>9.909809158</v>
      </c>
      <c r="M96" s="5">
        <f>if(VLOOKUP($B$2:$B$457,'各區加權風險人口'!$C$2:$T$13,11,0)=0,0,VLOOKUP($B$2:$B$457,'依個案研判日_台北市'!$C$2:$T$13,11,0)*'各里加權風險人口'!N96/VLOOKUP($B$2:$B$457,'各區加權風險人口'!$C$2:$T$13,11,0)*5.5/'陽性率'!J$3)</f>
        <v>5.440679538</v>
      </c>
      <c r="N96" s="5">
        <f>if(VLOOKUP($B$2:$B$457,'各區加權風險人口'!$C$2:$T$13,12,0)=0,0,VLOOKUP($B$2:$B$457,'依個案研判日_台北市'!$C$2:$T$13,12,0)*'各里加權風險人口'!O96/VLOOKUP($B$2:$B$457,'各區加權風險人口'!$C$2:$T$13,12,0)*5.5/'陽性率'!K$3)</f>
        <v>23.31719802</v>
      </c>
      <c r="O96" s="5">
        <f>if(VLOOKUP($B$2:$B$457,'各區加權風險人口'!$C$2:$T$13,13,0)=0,0,VLOOKUP($B$2:$B$457,'依個案研判日_台北市'!$C$2:$T$13,13,0)*'各里加權風險人口'!P96/VLOOKUP($B$2:$B$457,'各區加權風險人口'!$C$2:$T$13,13,0)*5.5/'陽性率'!L$3)</f>
        <v>20.75130978</v>
      </c>
      <c r="P96" s="5">
        <f>if(VLOOKUP($B$2:$B$457,'各區加權風險人口'!$C$2:$T$13,14,0)=0,0,VLOOKUP($B$2:$B$457,'依個案研判日_台北市'!$C$2:$T$13,14,0)*'各里加權風險人口'!Q96/VLOOKUP($B$2:$B$457,'各區加權風險人口'!$C$2:$T$13,14,0)*5.5/'陽性率'!M$3)</f>
        <v>28.12243139</v>
      </c>
      <c r="Q96" s="5">
        <f>if(VLOOKUP($B$2:$B$457,'各區加權風險人口'!$C$2:$T$13,15,0)=0,0,VLOOKUP($B$2:$B$457,'依個案研判日_台北市'!$C$2:$T$13,15,0)*'各里加權風險人口'!R96/VLOOKUP($B$2:$B$457,'各區加權風險人口'!$C$2:$T$13,15,0)*5.5/'陽性率'!N$3)</f>
        <v>15.94681933</v>
      </c>
      <c r="R96" s="5">
        <f>if(VLOOKUP($B$2:$B$457,'各區加權風險人口'!$C$2:$T$13,16,0)=0,0,VLOOKUP($B$2:$B$457,'依個案研判日_台北市'!$C$2:$T$13,16,0)*'各里加權風險人口'!S96/VLOOKUP($B$2:$B$457,'各區加權風險人口'!$C$2:$T$13,16,0)*5.5/'陽性率'!O$3)</f>
        <v>15.86864865</v>
      </c>
      <c r="S96" s="5">
        <f>if(VLOOKUP($B$2:$B$457,'各區加權風險人口'!$C$2:$T$13,17,0)=0,0,VLOOKUP($B$2:$B$457,'依個案研判日_台北市'!$C$2:$T$13,17,0)*'各里加權風險人口'!T96/VLOOKUP($B$2:$B$457,'各區加權風險人口'!$C$2:$T$13,17,0)*5.5/'陽性率'!P$3)</f>
        <v>42.04161461</v>
      </c>
      <c r="T96" s="5">
        <f>if(VLOOKUP($B$2:$B$457,'各區加權風險人口'!$C$2:$T$13,18,0)=0,0,VLOOKUP($B$2:$B$457,'依個案研判日_台北市'!$C$2:$T$13,18,0)*'各里加權風險人口'!U96/VLOOKUP($B$2:$B$457,'各區加權風險人口'!$C$2:$T$13,18,0)*5.5/'陽性率'!Q$3)</f>
        <v>20.75130978</v>
      </c>
    </row>
    <row r="97">
      <c r="A97" s="3">
        <v>6.3000030022E10</v>
      </c>
      <c r="B97" s="4" t="s">
        <v>79</v>
      </c>
      <c r="C97" s="4" t="s">
        <v>101</v>
      </c>
      <c r="D97" s="5">
        <f>if(VLOOKUP($B$2:$B$457,'各區加權風險人口'!$C$2:$T$13,2,0)=0,0,VLOOKUP($B$2:$B$457,'依個案研判日_台北市'!$C$2:$T$13,2,0)*'各里加權風險人口'!E97/VLOOKUP($B$2:$B$457,'各區加權風險人口'!$C$2:$T$13,2,0)*5.5/'陽性率'!A$3)</f>
        <v>2.278069259</v>
      </c>
      <c r="E97" s="5">
        <f>if(VLOOKUP($B$2:$B$457,'各區加權風險人口'!$C$2:$T$13,3,0)=0,0,VLOOKUP($B$2:$B$457,'依個案研判日_台北市'!$C$2:$T$13,3,0)*'各里加權風險人口'!F97/VLOOKUP($B$2:$B$457,'各區加權風險人口'!$C$2:$T$13,3,0)*5.5/'陽性率'!B$3)</f>
        <v>3.354974726</v>
      </c>
      <c r="F97" s="5">
        <f>if(VLOOKUP($B$2:$B$457,'各區加權風險人口'!$C$2:$T$13,4,0)=0,0,VLOOKUP($B$2:$B$457,'依個案研判日_台北市'!$C$2:$T$13,4,0)*'各里加權風險人口'!G97/VLOOKUP($B$2:$B$457,'各區加權風險人口'!$C$2:$T$13,4,0)*5.5/'陽性率'!C$3)</f>
        <v>7.609221029</v>
      </c>
      <c r="G97" s="5">
        <f>if(VLOOKUP($B$2:$B$457,'各區加權風險人口'!$C$2:$T$13,5,0)=0,0,VLOOKUP($B$2:$B$457,'依個案研判日_台北市'!$C$2:$T$13,5,0)*'各里加權風險人口'!H97/VLOOKUP($B$2:$B$457,'各區加權風險人口'!$C$2:$T$13,5,0)*5.5/'陽性率'!D$3)</f>
        <v>7.380944398</v>
      </c>
      <c r="H97" s="5">
        <f>if(VLOOKUP($B$2:$B$457,'各區加權風險人口'!$C$2:$T$13,6,0)=0,0,VLOOKUP($B$2:$B$457,'依個案研判日_台北市'!$C$2:$T$13,6,0)*'各里加權風險人口'!I97/VLOOKUP($B$2:$B$457,'各區加權風險人口'!$C$2:$T$13,6,0)*5.5/'陽性率'!E$3)</f>
        <v>4.671483796</v>
      </c>
      <c r="I97" s="5">
        <f>if(VLOOKUP($B$2:$B$457,'各區加權風險人口'!$C$2:$T$13,7,0)=0,0,VLOOKUP($B$2:$B$457,'依個案研判日_台北市'!$C$2:$T$13,7,0)*'各里加權風險人口'!J97/VLOOKUP($B$2:$B$457,'各區加權風險人口'!$C$2:$T$13,7,0)*5.5/'陽性率'!F$3)</f>
        <v>9.648293331</v>
      </c>
      <c r="J97" s="5">
        <f>if(VLOOKUP($B$2:$B$457,'各區加權風險人口'!$C$2:$T$13,8,0)=0,0,VLOOKUP($B$2:$B$457,'依個案研判日_台北市'!$C$2:$T$13,8,0)*'各里加權風險人口'!K97/VLOOKUP($B$2:$B$457,'各區加權風險人口'!$C$2:$T$13,8,0)*5.5/'陽性率'!G$3)</f>
        <v>5.348510433</v>
      </c>
      <c r="K97" s="5">
        <f>if(VLOOKUP($B$2:$B$457,'各區加權風險人口'!$C$2:$T$13,9,0)=0,0,VLOOKUP($B$2:$B$457,'依個案研判日_台北市'!$C$2:$T$13,9,0)*'各里加權風險人口'!L97/VLOOKUP($B$2:$B$457,'各區加權風險人口'!$C$2:$T$13,9,0)*5.5/'陽性率'!H$3)</f>
        <v>11.18324909</v>
      </c>
      <c r="L97" s="5">
        <f>if(VLOOKUP($B$2:$B$457,'各區加權風險人口'!$C$2:$T$13,10,0)=0,0,VLOOKUP($B$2:$B$457,'依個案研判日_台北市'!$C$2:$T$13,10,0)*'各里加權風險人口'!M97/VLOOKUP($B$2:$B$457,'各區加權風險人口'!$C$2:$T$13,10,0)*5.5/'陽性率'!I$3)</f>
        <v>10.54420628</v>
      </c>
      <c r="M97" s="5">
        <f>if(VLOOKUP($B$2:$B$457,'各區加權風險人口'!$C$2:$T$13,11,0)=0,0,VLOOKUP($B$2:$B$457,'依個案研判日_台北市'!$C$2:$T$13,11,0)*'各里加權風險人口'!N97/VLOOKUP($B$2:$B$457,'各區加權風險人口'!$C$2:$T$13,11,0)*5.5/'陽性率'!J$3)</f>
        <v>5.788975998</v>
      </c>
      <c r="N97" s="5">
        <f>if(VLOOKUP($B$2:$B$457,'各區加權風險人口'!$C$2:$T$13,12,0)=0,0,VLOOKUP($B$2:$B$457,'依個案研判日_台北市'!$C$2:$T$13,12,0)*'各里加權風險人口'!O97/VLOOKUP($B$2:$B$457,'各區加權風險人口'!$C$2:$T$13,12,0)*5.5/'陽性率'!K$3)</f>
        <v>24.80989714</v>
      </c>
      <c r="O97" s="5">
        <f>if(VLOOKUP($B$2:$B$457,'各區加權風險人口'!$C$2:$T$13,13,0)=0,0,VLOOKUP($B$2:$B$457,'依個案研判日_台北市'!$C$2:$T$13,13,0)*'各里加權風險人口'!P97/VLOOKUP($B$2:$B$457,'各區加權風險人口'!$C$2:$T$13,13,0)*5.5/'陽性率'!L$3)</f>
        <v>22.0797482</v>
      </c>
      <c r="P97" s="5">
        <f>if(VLOOKUP($B$2:$B$457,'各區加權風險人口'!$C$2:$T$13,14,0)=0,0,VLOOKUP($B$2:$B$457,'依個案研判日_台北市'!$C$2:$T$13,14,0)*'各里加權風險人口'!Q97/VLOOKUP($B$2:$B$457,'各區加權風險人口'!$C$2:$T$13,14,0)*5.5/'陽性率'!M$3)</f>
        <v>29.92274756</v>
      </c>
      <c r="Q97" s="5">
        <f>if(VLOOKUP($B$2:$B$457,'各區加權風險人口'!$C$2:$T$13,15,0)=0,0,VLOOKUP($B$2:$B$457,'依個案研判日_台北市'!$C$2:$T$13,15,0)*'各里加權風險人口'!R97/VLOOKUP($B$2:$B$457,'各區加權風險人口'!$C$2:$T$13,15,0)*5.5/'陽性率'!N$3)</f>
        <v>16.96768827</v>
      </c>
      <c r="R97" s="5">
        <f>if(VLOOKUP($B$2:$B$457,'各區加權風險人口'!$C$2:$T$13,16,0)=0,0,VLOOKUP($B$2:$B$457,'依個案研判日_台北市'!$C$2:$T$13,16,0)*'各里加權風險人口'!S97/VLOOKUP($B$2:$B$457,'各區加權風險人口'!$C$2:$T$13,16,0)*5.5/'陽性率'!O$3)</f>
        <v>16.88451333</v>
      </c>
      <c r="S97" s="5">
        <f>if(VLOOKUP($B$2:$B$457,'各區加權風險人口'!$C$2:$T$13,17,0)=0,0,VLOOKUP($B$2:$B$457,'依個案研判日_台北市'!$C$2:$T$13,17,0)*'各里加權風險人口'!T97/VLOOKUP($B$2:$B$457,'各區加權風險人口'!$C$2:$T$13,17,0)*5.5/'陽性率'!P$3)</f>
        <v>44.73299635</v>
      </c>
      <c r="T97" s="5">
        <f>if(VLOOKUP($B$2:$B$457,'各區加權風險人口'!$C$2:$T$13,18,0)=0,0,VLOOKUP($B$2:$B$457,'依個案研判日_台北市'!$C$2:$T$13,18,0)*'各里加權風險人口'!U97/VLOOKUP($B$2:$B$457,'各區加權風險人口'!$C$2:$T$13,18,0)*5.5/'陽性率'!Q$3)</f>
        <v>22.0797482</v>
      </c>
    </row>
    <row r="98">
      <c r="A98" s="3">
        <v>6.3000030023E10</v>
      </c>
      <c r="B98" s="4" t="s">
        <v>79</v>
      </c>
      <c r="C98" s="4" t="s">
        <v>102</v>
      </c>
      <c r="D98" s="5">
        <f>if(VLOOKUP($B$2:$B$457,'各區加權風險人口'!$C$2:$T$13,2,0)=0,0,VLOOKUP($B$2:$B$457,'依個案研判日_台北市'!$C$2:$T$13,2,0)*'各里加權風險人口'!E98/VLOOKUP($B$2:$B$457,'各區加權風險人口'!$C$2:$T$13,2,0)*5.5/'陽性率'!A$3)</f>
        <v>2.335220076</v>
      </c>
      <c r="E98" s="5">
        <f>if(VLOOKUP($B$2:$B$457,'各區加權風險人口'!$C$2:$T$13,3,0)=0,0,VLOOKUP($B$2:$B$457,'依個案研判日_台北市'!$C$2:$T$13,3,0)*'各里加權風險人口'!F98/VLOOKUP($B$2:$B$457,'各區加權風險人口'!$C$2:$T$13,3,0)*5.5/'陽性率'!B$3)</f>
        <v>3.439142293</v>
      </c>
      <c r="F98" s="5">
        <f>if(VLOOKUP($B$2:$B$457,'各區加權風險人口'!$C$2:$T$13,4,0)=0,0,VLOOKUP($B$2:$B$457,'依個案研判日_台北市'!$C$2:$T$13,4,0)*'各里加權風險人口'!G98/VLOOKUP($B$2:$B$457,'各區加權風險人口'!$C$2:$T$13,4,0)*5.5/'陽性率'!C$3)</f>
        <v>7.800116541</v>
      </c>
      <c r="G98" s="5">
        <f>if(VLOOKUP($B$2:$B$457,'各區加權風險人口'!$C$2:$T$13,5,0)=0,0,VLOOKUP($B$2:$B$457,'依個案研判日_台北市'!$C$2:$T$13,5,0)*'各里加權風險人口'!H98/VLOOKUP($B$2:$B$457,'各區加權風險人口'!$C$2:$T$13,5,0)*5.5/'陽性率'!D$3)</f>
        <v>7.566113045</v>
      </c>
      <c r="H98" s="5">
        <f>if(VLOOKUP($B$2:$B$457,'各區加權風險人口'!$C$2:$T$13,6,0)=0,0,VLOOKUP($B$2:$B$457,'依個案研判日_台北市'!$C$2:$T$13,6,0)*'各里加權風險人口'!I98/VLOOKUP($B$2:$B$457,'各區加權風險人口'!$C$2:$T$13,6,0)*5.5/'陽性率'!E$3)</f>
        <v>4.788679142</v>
      </c>
      <c r="I98" s="5">
        <f>if(VLOOKUP($B$2:$B$457,'各區加權風險人口'!$C$2:$T$13,7,0)=0,0,VLOOKUP($B$2:$B$457,'依個案研判日_台北市'!$C$2:$T$13,7,0)*'各里加權風險人口'!J98/VLOOKUP($B$2:$B$457,'各區加權風險人口'!$C$2:$T$13,7,0)*5.5/'陽性率'!F$3)</f>
        <v>9.890343849</v>
      </c>
      <c r="J98" s="5">
        <f>if(VLOOKUP($B$2:$B$457,'各區加權風險人口'!$C$2:$T$13,8,0)=0,0,VLOOKUP($B$2:$B$457,'依個案研判日_台北市'!$C$2:$T$13,8,0)*'各里加權風險人口'!K98/VLOOKUP($B$2:$B$457,'各區加權風險人口'!$C$2:$T$13,8,0)*5.5/'陽性率'!G$3)</f>
        <v>5.482690612</v>
      </c>
      <c r="K98" s="5">
        <f>if(VLOOKUP($B$2:$B$457,'各區加權風險人口'!$C$2:$T$13,9,0)=0,0,VLOOKUP($B$2:$B$457,'依個案研判日_台北市'!$C$2:$T$13,9,0)*'各里加權風險人口'!L98/VLOOKUP($B$2:$B$457,'各區加權風險人口'!$C$2:$T$13,9,0)*5.5/'陽性率'!H$3)</f>
        <v>11.46380764</v>
      </c>
      <c r="L98" s="5">
        <f>if(VLOOKUP($B$2:$B$457,'各區加權風險人口'!$C$2:$T$13,10,0)=0,0,VLOOKUP($B$2:$B$457,'依個案研判日_台北市'!$C$2:$T$13,10,0)*'各里加權風險人口'!M98/VLOOKUP($B$2:$B$457,'各區加權風險人口'!$C$2:$T$13,10,0)*5.5/'陽性率'!I$3)</f>
        <v>10.80873292</v>
      </c>
      <c r="M98" s="5">
        <f>if(VLOOKUP($B$2:$B$457,'各區加權風險人口'!$C$2:$T$13,11,0)=0,0,VLOOKUP($B$2:$B$457,'依個案研判日_台北市'!$C$2:$T$13,11,0)*'各里加權風險人口'!N98/VLOOKUP($B$2:$B$457,'各區加權風險人口'!$C$2:$T$13,11,0)*5.5/'陽性率'!J$3)</f>
        <v>5.93420631</v>
      </c>
      <c r="N98" s="5">
        <f>if(VLOOKUP($B$2:$B$457,'各區加權風險人口'!$C$2:$T$13,12,0)=0,0,VLOOKUP($B$2:$B$457,'依個案研判日_台北市'!$C$2:$T$13,12,0)*'各里加權風險人口'!O98/VLOOKUP($B$2:$B$457,'各區加權風險人口'!$C$2:$T$13,12,0)*5.5/'陽性率'!K$3)</f>
        <v>25.43231276</v>
      </c>
      <c r="O98" s="5">
        <f>if(VLOOKUP($B$2:$B$457,'各區加權風險人口'!$C$2:$T$13,13,0)=0,0,VLOOKUP($B$2:$B$457,'依個案研判日_台北市'!$C$2:$T$13,13,0)*'各里加權風險人口'!P98/VLOOKUP($B$2:$B$457,'各區加權風險人口'!$C$2:$T$13,13,0)*5.5/'陽性率'!L$3)</f>
        <v>22.6336715</v>
      </c>
      <c r="P98" s="5">
        <f>if(VLOOKUP($B$2:$B$457,'各區加權風險人口'!$C$2:$T$13,14,0)=0,0,VLOOKUP($B$2:$B$457,'依個案研判日_台北市'!$C$2:$T$13,14,0)*'各里加權風險人口'!Q98/VLOOKUP($B$2:$B$457,'各區加權風險人口'!$C$2:$T$13,14,0)*5.5/'陽性率'!M$3)</f>
        <v>30.67343126</v>
      </c>
      <c r="Q98" s="5">
        <f>if(VLOOKUP($B$2:$B$457,'各區加權風險人口'!$C$2:$T$13,15,0)=0,0,VLOOKUP($B$2:$B$457,'依個案研判日_台北市'!$C$2:$T$13,15,0)*'各里加權風險人口'!R98/VLOOKUP($B$2:$B$457,'各區加權風險人口'!$C$2:$T$13,15,0)*5.5/'陽性率'!N$3)</f>
        <v>17.39336332</v>
      </c>
      <c r="R98" s="5">
        <f>if(VLOOKUP($B$2:$B$457,'各區加權風險人口'!$C$2:$T$13,16,0)=0,0,VLOOKUP($B$2:$B$457,'依個案研判日_台北市'!$C$2:$T$13,16,0)*'各里加權風險人口'!S98/VLOOKUP($B$2:$B$457,'各區加權風險人口'!$C$2:$T$13,16,0)*5.5/'陽性率'!O$3)</f>
        <v>17.30810174</v>
      </c>
      <c r="S98" s="5">
        <f>if(VLOOKUP($B$2:$B$457,'各區加權風險人口'!$C$2:$T$13,17,0)=0,0,VLOOKUP($B$2:$B$457,'依個案研判日_台北市'!$C$2:$T$13,17,0)*'各里加權風險人口'!T98/VLOOKUP($B$2:$B$457,'各區加權風險人口'!$C$2:$T$13,17,0)*5.5/'陽性率'!P$3)</f>
        <v>45.85523057</v>
      </c>
      <c r="T98" s="5">
        <f>if(VLOOKUP($B$2:$B$457,'各區加權風險人口'!$C$2:$T$13,18,0)=0,0,VLOOKUP($B$2:$B$457,'依個案研判日_台北市'!$C$2:$T$13,18,0)*'各里加權風險人口'!U98/VLOOKUP($B$2:$B$457,'各區加權風險人口'!$C$2:$T$13,18,0)*5.5/'陽性率'!Q$3)</f>
        <v>22.6336715</v>
      </c>
    </row>
    <row r="99">
      <c r="A99" s="3">
        <v>6.3000030026E10</v>
      </c>
      <c r="B99" s="4" t="s">
        <v>79</v>
      </c>
      <c r="C99" s="4" t="s">
        <v>103</v>
      </c>
      <c r="D99" s="5">
        <f>if(VLOOKUP($B$2:$B$457,'各區加權風險人口'!$C$2:$T$13,2,0)=0,0,VLOOKUP($B$2:$B$457,'依個案研判日_台北市'!$C$2:$T$13,2,0)*'各里加權風險人口'!E99/VLOOKUP($B$2:$B$457,'各區加權風險人口'!$C$2:$T$13,2,0)*5.5/'陽性率'!A$3)</f>
        <v>1.109181737</v>
      </c>
      <c r="E99" s="5">
        <f>if(VLOOKUP($B$2:$B$457,'各區加權風險人口'!$C$2:$T$13,3,0)=0,0,VLOOKUP($B$2:$B$457,'依個案研判日_台北市'!$C$2:$T$13,3,0)*'各里加權風險人口'!F99/VLOOKUP($B$2:$B$457,'各區加權風險人口'!$C$2:$T$13,3,0)*5.5/'陽性率'!B$3)</f>
        <v>1.633522195</v>
      </c>
      <c r="F99" s="5">
        <f>if(VLOOKUP($B$2:$B$457,'各區加權風險人口'!$C$2:$T$13,4,0)=0,0,VLOOKUP($B$2:$B$457,'依個案研判日_台北市'!$C$2:$T$13,4,0)*'各里加權風險人口'!G99/VLOOKUP($B$2:$B$457,'各區加權風險人口'!$C$2:$T$13,4,0)*5.5/'陽性率'!C$3)</f>
        <v>3.704895699</v>
      </c>
      <c r="G99" s="5">
        <f>if(VLOOKUP($B$2:$B$457,'各區加權風險人口'!$C$2:$T$13,5,0)=0,0,VLOOKUP($B$2:$B$457,'依個案研判日_台北市'!$C$2:$T$13,5,0)*'各里加權風險人口'!H99/VLOOKUP($B$2:$B$457,'各區加權風險人口'!$C$2:$T$13,5,0)*5.5/'陽性率'!D$3)</f>
        <v>3.593748828</v>
      </c>
      <c r="H99" s="5">
        <f>if(VLOOKUP($B$2:$B$457,'各區加權風險人口'!$C$2:$T$13,6,0)=0,0,VLOOKUP($B$2:$B$457,'依個案研判日_台北市'!$C$2:$T$13,6,0)*'各里加權風險人口'!I99/VLOOKUP($B$2:$B$457,'各區加權風險人口'!$C$2:$T$13,6,0)*5.5/'陽性率'!E$3)</f>
        <v>2.274524575</v>
      </c>
      <c r="I99" s="5">
        <f>if(VLOOKUP($B$2:$B$457,'各區加權風險人口'!$C$2:$T$13,7,0)=0,0,VLOOKUP($B$2:$B$457,'依個案研判日_台北市'!$C$2:$T$13,7,0)*'各里加權風險人口'!J99/VLOOKUP($B$2:$B$457,'各區加權風險人口'!$C$2:$T$13,7,0)*5.5/'陽性率'!F$3)</f>
        <v>4.697710887</v>
      </c>
      <c r="J99" s="5">
        <f>if(VLOOKUP($B$2:$B$457,'各區加權風險人口'!$C$2:$T$13,8,0)=0,0,VLOOKUP($B$2:$B$457,'依個案研判日_台北市'!$C$2:$T$13,8,0)*'各里加權風險人口'!K99/VLOOKUP($B$2:$B$457,'各區加權風險人口'!$C$2:$T$13,8,0)*5.5/'陽性率'!G$3)</f>
        <v>2.604165818</v>
      </c>
      <c r="K99" s="5">
        <f>if(VLOOKUP($B$2:$B$457,'各區加權風險人口'!$C$2:$T$13,9,0)=0,0,VLOOKUP($B$2:$B$457,'依個案研判日_台北市'!$C$2:$T$13,9,0)*'各里加權風險人口'!L99/VLOOKUP($B$2:$B$457,'各區加權風險人口'!$C$2:$T$13,9,0)*5.5/'陽性率'!H$3)</f>
        <v>5.445073982</v>
      </c>
      <c r="L99" s="5">
        <f>if(VLOOKUP($B$2:$B$457,'各區加權風險人口'!$C$2:$T$13,10,0)=0,0,VLOOKUP($B$2:$B$457,'依個案研判日_台北市'!$C$2:$T$13,10,0)*'各里加權風險人口'!M99/VLOOKUP($B$2:$B$457,'各區加權風險人口'!$C$2:$T$13,10,0)*5.5/'陽性率'!I$3)</f>
        <v>5.133926897</v>
      </c>
      <c r="M99" s="5">
        <f>if(VLOOKUP($B$2:$B$457,'各區加權風險人口'!$C$2:$T$13,11,0)=0,0,VLOOKUP($B$2:$B$457,'依個案研判日_台北市'!$C$2:$T$13,11,0)*'各里加權風險人口'!N99/VLOOKUP($B$2:$B$457,'各區加權風險人口'!$C$2:$T$13,11,0)*5.5/'陽性率'!J$3)</f>
        <v>2.818626532</v>
      </c>
      <c r="N99" s="5">
        <f>if(VLOOKUP($B$2:$B$457,'各區加權風險人口'!$C$2:$T$13,12,0)=0,0,VLOOKUP($B$2:$B$457,'依個案研判日_台北市'!$C$2:$T$13,12,0)*'各里加權風險人口'!O99/VLOOKUP($B$2:$B$457,'各區加權風險人口'!$C$2:$T$13,12,0)*5.5/'陽性率'!K$3)</f>
        <v>12.07982799</v>
      </c>
      <c r="O99" s="5">
        <f>if(VLOOKUP($B$2:$B$457,'各區加權風險人口'!$C$2:$T$13,13,0)=0,0,VLOOKUP($B$2:$B$457,'依個案研判日_台北市'!$C$2:$T$13,13,0)*'各里加權風險人口'!P99/VLOOKUP($B$2:$B$457,'各區加權風險人口'!$C$2:$T$13,13,0)*5.5/'陽性率'!L$3)</f>
        <v>10.75053068</v>
      </c>
      <c r="P99" s="5">
        <f>if(VLOOKUP($B$2:$B$457,'各區加權風險人口'!$C$2:$T$13,14,0)=0,0,VLOOKUP($B$2:$B$457,'依個案研判日_台北市'!$C$2:$T$13,14,0)*'各里加權風險人口'!Q99/VLOOKUP($B$2:$B$457,'各區加權風險人口'!$C$2:$T$13,14,0)*5.5/'陽性率'!M$3)</f>
        <v>14.56925201</v>
      </c>
      <c r="Q99" s="5">
        <f>if(VLOOKUP($B$2:$B$457,'各區加權風險人口'!$C$2:$T$13,15,0)=0,0,VLOOKUP($B$2:$B$457,'依個案研判日_台北市'!$C$2:$T$13,15,0)*'各里加權風險人口'!R99/VLOOKUP($B$2:$B$457,'各區加權風險人口'!$C$2:$T$13,15,0)*5.5/'陽性率'!N$3)</f>
        <v>8.261491559</v>
      </c>
      <c r="R99" s="5">
        <f>if(VLOOKUP($B$2:$B$457,'各區加權風險人口'!$C$2:$T$13,16,0)=0,0,VLOOKUP($B$2:$B$457,'依個案研判日_台北市'!$C$2:$T$13,16,0)*'各里加權風險人口'!S99/VLOOKUP($B$2:$B$457,'各區加權風險人口'!$C$2:$T$13,16,0)*5.5/'陽性率'!O$3)</f>
        <v>8.220994052</v>
      </c>
      <c r="S99" s="5">
        <f>if(VLOOKUP($B$2:$B$457,'各區加權風險人口'!$C$2:$T$13,17,0)=0,0,VLOOKUP($B$2:$B$457,'依個案研判日_台北市'!$C$2:$T$13,17,0)*'各里加權風險人口'!T99/VLOOKUP($B$2:$B$457,'各區加權風險人口'!$C$2:$T$13,17,0)*5.5/'陽性率'!P$3)</f>
        <v>21.78029593</v>
      </c>
      <c r="T99" s="5">
        <f>if(VLOOKUP($B$2:$B$457,'各區加權風險人口'!$C$2:$T$13,18,0)=0,0,VLOOKUP($B$2:$B$457,'依個案研判日_台北市'!$C$2:$T$13,18,0)*'各里加權風險人口'!U99/VLOOKUP($B$2:$B$457,'各區加權風險人口'!$C$2:$T$13,18,0)*5.5/'陽性率'!Q$3)</f>
        <v>10.75053068</v>
      </c>
    </row>
    <row r="100">
      <c r="A100" s="3">
        <v>6.3000030027E10</v>
      </c>
      <c r="B100" s="4" t="s">
        <v>79</v>
      </c>
      <c r="C100" s="4" t="s">
        <v>104</v>
      </c>
      <c r="D100" s="5">
        <f>if(VLOOKUP($B$2:$B$457,'各區加權風險人口'!$C$2:$T$13,2,0)=0,0,VLOOKUP($B$2:$B$457,'依個案研判日_台北市'!$C$2:$T$13,2,0)*'各里加權風險人口'!E100/VLOOKUP($B$2:$B$457,'各區加權風險人口'!$C$2:$T$13,2,0)*5.5/'陽性率'!A$3)</f>
        <v>1.523726954</v>
      </c>
      <c r="E100" s="5">
        <f>if(VLOOKUP($B$2:$B$457,'各區加權風險人口'!$C$2:$T$13,3,0)=0,0,VLOOKUP($B$2:$B$457,'依個案研判日_台北市'!$C$2:$T$13,3,0)*'各里加權風險人口'!F100/VLOOKUP($B$2:$B$457,'各區加權風險人口'!$C$2:$T$13,3,0)*5.5/'陽性率'!B$3)</f>
        <v>2.244034242</v>
      </c>
      <c r="F100" s="5">
        <f>if(VLOOKUP($B$2:$B$457,'各區加權風險人口'!$C$2:$T$13,4,0)=0,0,VLOOKUP($B$2:$B$457,'依個案研判日_台北市'!$C$2:$T$13,4,0)*'各里加權風險人口'!G100/VLOOKUP($B$2:$B$457,'各區加權風險人口'!$C$2:$T$13,4,0)*5.5/'陽性率'!C$3)</f>
        <v>5.089562198</v>
      </c>
      <c r="G100" s="5">
        <f>if(VLOOKUP($B$2:$B$457,'各區加權風險人口'!$C$2:$T$13,5,0)=0,0,VLOOKUP($B$2:$B$457,'依個案研判日_台北市'!$C$2:$T$13,5,0)*'各里加權風險人口'!H100/VLOOKUP($B$2:$B$457,'各區加權風險人口'!$C$2:$T$13,5,0)*5.5/'陽性率'!D$3)</f>
        <v>4.936875332</v>
      </c>
      <c r="H100" s="5">
        <f>if(VLOOKUP($B$2:$B$457,'各區加權風險人口'!$C$2:$T$13,6,0)=0,0,VLOOKUP($B$2:$B$457,'依個案研判日_台北市'!$C$2:$T$13,6,0)*'各里加權風險人口'!I100/VLOOKUP($B$2:$B$457,'各區加權風險人口'!$C$2:$T$13,6,0)*5.5/'陽性率'!E$3)</f>
        <v>3.124604641</v>
      </c>
      <c r="I100" s="5">
        <f>if(VLOOKUP($B$2:$B$457,'各區加權風險人口'!$C$2:$T$13,7,0)=0,0,VLOOKUP($B$2:$B$457,'依個案研判日_台北市'!$C$2:$T$13,7,0)*'各里加權風險人口'!J100/VLOOKUP($B$2:$B$457,'各區加權風險人口'!$C$2:$T$13,7,0)*5.5/'陽性率'!F$3)</f>
        <v>6.453431807</v>
      </c>
      <c r="J100" s="5">
        <f>if(VLOOKUP($B$2:$B$457,'各區加權風險人口'!$C$2:$T$13,8,0)=0,0,VLOOKUP($B$2:$B$457,'依個案研判日_台北市'!$C$2:$T$13,8,0)*'各里加權風險人口'!K100/VLOOKUP($B$2:$B$457,'各區加權風險人口'!$C$2:$T$13,8,0)*5.5/'陽性率'!G$3)</f>
        <v>3.577445893</v>
      </c>
      <c r="K100" s="5">
        <f>if(VLOOKUP($B$2:$B$457,'各區加權風險人口'!$C$2:$T$13,9,0)=0,0,VLOOKUP($B$2:$B$457,'依個案研判日_台北市'!$C$2:$T$13,9,0)*'各里加權風險人口'!L100/VLOOKUP($B$2:$B$457,'各區加權風險人口'!$C$2:$T$13,9,0)*5.5/'陽性率'!H$3)</f>
        <v>7.48011414</v>
      </c>
      <c r="L100" s="5">
        <f>if(VLOOKUP($B$2:$B$457,'各區加權風險人口'!$C$2:$T$13,10,0)=0,0,VLOOKUP($B$2:$B$457,'依個案研判日_台北市'!$C$2:$T$13,10,0)*'各里加權風險人口'!M100/VLOOKUP($B$2:$B$457,'各區加權風險人口'!$C$2:$T$13,10,0)*5.5/'陽性率'!I$3)</f>
        <v>7.052679046</v>
      </c>
      <c r="M100" s="5">
        <f>if(VLOOKUP($B$2:$B$457,'各區加權風險人口'!$C$2:$T$13,11,0)=0,0,VLOOKUP($B$2:$B$457,'依個案研判日_台北市'!$C$2:$T$13,11,0)*'各里加權風險人口'!N100/VLOOKUP($B$2:$B$457,'各區加權風險人口'!$C$2:$T$13,11,0)*5.5/'陽性率'!J$3)</f>
        <v>3.872059084</v>
      </c>
      <c r="N100" s="5">
        <f>if(VLOOKUP($B$2:$B$457,'各區加權風險人口'!$C$2:$T$13,12,0)=0,0,VLOOKUP($B$2:$B$457,'依個案研判日_台北市'!$C$2:$T$13,12,0)*'各里加權風險人口'!O100/VLOOKUP($B$2:$B$457,'各區加權風險人口'!$C$2:$T$13,12,0)*5.5/'陽性率'!K$3)</f>
        <v>16.59453893</v>
      </c>
      <c r="O100" s="5">
        <f>if(VLOOKUP($B$2:$B$457,'各區加權風險人口'!$C$2:$T$13,13,0)=0,0,VLOOKUP($B$2:$B$457,'依個案研判日_台北市'!$C$2:$T$13,13,0)*'各里加權風險人口'!P100/VLOOKUP($B$2:$B$457,'各區加權風險人口'!$C$2:$T$13,13,0)*5.5/'陽性率'!L$3)</f>
        <v>14.76843048</v>
      </c>
      <c r="P100" s="5">
        <f>if(VLOOKUP($B$2:$B$457,'各區加權風險人口'!$C$2:$T$13,14,0)=0,0,VLOOKUP($B$2:$B$457,'依個案研判日_台北市'!$C$2:$T$13,14,0)*'各里加權風險人口'!Q100/VLOOKUP($B$2:$B$457,'各區加權風險人口'!$C$2:$T$13,14,0)*5.5/'陽性率'!M$3)</f>
        <v>20.01435946</v>
      </c>
      <c r="Q100" s="5">
        <f>if(VLOOKUP($B$2:$B$457,'各區加權風險人口'!$C$2:$T$13,15,0)=0,0,VLOOKUP($B$2:$B$457,'依個案研判日_台北市'!$C$2:$T$13,15,0)*'各里加權風險人口'!R100/VLOOKUP($B$2:$B$457,'各區加權風險人口'!$C$2:$T$13,15,0)*5.5/'陽性率'!N$3)</f>
        <v>11.3491387</v>
      </c>
      <c r="R100" s="5">
        <f>if(VLOOKUP($B$2:$B$457,'各區加權風險人口'!$C$2:$T$13,16,0)=0,0,VLOOKUP($B$2:$B$457,'依個案研判日_台北市'!$C$2:$T$13,16,0)*'各里加權風險人口'!S100/VLOOKUP($B$2:$B$457,'各區加權風險人口'!$C$2:$T$13,16,0)*5.5/'陽性率'!O$3)</f>
        <v>11.29350566</v>
      </c>
      <c r="S100" s="5">
        <f>if(VLOOKUP($B$2:$B$457,'各區加權風險人口'!$C$2:$T$13,17,0)=0,0,VLOOKUP($B$2:$B$457,'依個案研判日_台北市'!$C$2:$T$13,17,0)*'各里加權風險人口'!T100/VLOOKUP($B$2:$B$457,'各區加權風險人口'!$C$2:$T$13,17,0)*5.5/'陽性率'!P$3)</f>
        <v>29.92045656</v>
      </c>
      <c r="T100" s="5">
        <f>if(VLOOKUP($B$2:$B$457,'各區加權風險人口'!$C$2:$T$13,18,0)=0,0,VLOOKUP($B$2:$B$457,'依個案研判日_台北市'!$C$2:$T$13,18,0)*'各里加權風險人口'!U100/VLOOKUP($B$2:$B$457,'各區加權風險人口'!$C$2:$T$13,18,0)*5.5/'陽性率'!Q$3)</f>
        <v>14.76843048</v>
      </c>
    </row>
    <row r="101">
      <c r="A101" s="3">
        <v>6.3000030028E10</v>
      </c>
      <c r="B101" s="4" t="s">
        <v>79</v>
      </c>
      <c r="C101" s="4" t="s">
        <v>105</v>
      </c>
      <c r="D101" s="5">
        <f>if(VLOOKUP($B$2:$B$457,'各區加權風險人口'!$C$2:$T$13,2,0)=0,0,VLOOKUP($B$2:$B$457,'依個案研判日_台北市'!$C$2:$T$13,2,0)*'各里加權風險人口'!E101/VLOOKUP($B$2:$B$457,'各區加權風險人口'!$C$2:$T$13,2,0)*5.5/'陽性率'!A$3)</f>
        <v>2.390442665</v>
      </c>
      <c r="E101" s="5">
        <f>if(VLOOKUP($B$2:$B$457,'各區加權風險人口'!$C$2:$T$13,3,0)=0,0,VLOOKUP($B$2:$B$457,'依個案研判日_台北市'!$C$2:$T$13,3,0)*'各里加權風險人口'!F101/VLOOKUP($B$2:$B$457,'各區加權風險人口'!$C$2:$T$13,3,0)*5.5/'陽性率'!B$3)</f>
        <v>3.520470106</v>
      </c>
      <c r="F101" s="5">
        <f>if(VLOOKUP($B$2:$B$457,'各區加權風險人口'!$C$2:$T$13,4,0)=0,0,VLOOKUP($B$2:$B$457,'依個案研判日_台北市'!$C$2:$T$13,4,0)*'各里加權風險人口'!G101/VLOOKUP($B$2:$B$457,'各區加權風險人口'!$C$2:$T$13,4,0)*5.5/'陽性率'!C$3)</f>
        <v>7.984571374</v>
      </c>
      <c r="G101" s="5">
        <f>if(VLOOKUP($B$2:$B$457,'各區加權風險人口'!$C$2:$T$13,5,0)=0,0,VLOOKUP($B$2:$B$457,'依個案研判日_台北市'!$C$2:$T$13,5,0)*'各里加權風險人口'!H101/VLOOKUP($B$2:$B$457,'各區加權風險人口'!$C$2:$T$13,5,0)*5.5/'陽性率'!D$3)</f>
        <v>7.745034233</v>
      </c>
      <c r="H101" s="5">
        <f>if(VLOOKUP($B$2:$B$457,'各區加權風險人口'!$C$2:$T$13,6,0)=0,0,VLOOKUP($B$2:$B$457,'依個案研判日_台北市'!$C$2:$T$13,6,0)*'各里加權風險人口'!I101/VLOOKUP($B$2:$B$457,'各區加權風險人口'!$C$2:$T$13,6,0)*5.5/'陽性率'!E$3)</f>
        <v>4.901920401</v>
      </c>
      <c r="I101" s="5">
        <f>if(VLOOKUP($B$2:$B$457,'各區加權風險人口'!$C$2:$T$13,7,0)=0,0,VLOOKUP($B$2:$B$457,'依個案研判日_台北市'!$C$2:$T$13,7,0)*'各里加權風險人口'!J101/VLOOKUP($B$2:$B$457,'各區加權風險人口'!$C$2:$T$13,7,0)*5.5/'陽性率'!F$3)</f>
        <v>10.12422776</v>
      </c>
      <c r="J101" s="5">
        <f>if(VLOOKUP($B$2:$B$457,'各區加權風險人口'!$C$2:$T$13,8,0)=0,0,VLOOKUP($B$2:$B$457,'依個案研判日_台北市'!$C$2:$T$13,8,0)*'各里加權風險人口'!K101/VLOOKUP($B$2:$B$457,'各區加權風險人口'!$C$2:$T$13,8,0)*5.5/'陽性率'!G$3)</f>
        <v>5.612343647</v>
      </c>
      <c r="K101" s="5">
        <f>if(VLOOKUP($B$2:$B$457,'各區加權風險人口'!$C$2:$T$13,9,0)=0,0,VLOOKUP($B$2:$B$457,'依個案研判日_台北市'!$C$2:$T$13,9,0)*'各里加權風險人口'!L101/VLOOKUP($B$2:$B$457,'各區加權風險人口'!$C$2:$T$13,9,0)*5.5/'陽性率'!H$3)</f>
        <v>11.73490035</v>
      </c>
      <c r="L101" s="5">
        <f>if(VLOOKUP($B$2:$B$457,'各區加權風險人口'!$C$2:$T$13,10,0)=0,0,VLOOKUP($B$2:$B$457,'依個案研判日_台北市'!$C$2:$T$13,10,0)*'各里加權風險人口'!M101/VLOOKUP($B$2:$B$457,'各區加權風險人口'!$C$2:$T$13,10,0)*5.5/'陽性率'!I$3)</f>
        <v>11.06433462</v>
      </c>
      <c r="M101" s="5">
        <f>if(VLOOKUP($B$2:$B$457,'各區加權風險人口'!$C$2:$T$13,11,0)=0,0,VLOOKUP($B$2:$B$457,'依個案研判日_台北市'!$C$2:$T$13,11,0)*'各里加權風險人口'!N101/VLOOKUP($B$2:$B$457,'各區加權風險人口'!$C$2:$T$13,11,0)*5.5/'陽性率'!J$3)</f>
        <v>6.074536654</v>
      </c>
      <c r="N101" s="5">
        <f>if(VLOOKUP($B$2:$B$457,'各區加權風險人口'!$C$2:$T$13,12,0)=0,0,VLOOKUP($B$2:$B$457,'依個案研判日_台北市'!$C$2:$T$13,12,0)*'各里加權風險人口'!O101/VLOOKUP($B$2:$B$457,'各區加權風險人口'!$C$2:$T$13,12,0)*5.5/'陽性率'!K$3)</f>
        <v>26.03372852</v>
      </c>
      <c r="O101" s="5">
        <f>if(VLOOKUP($B$2:$B$457,'各區加權風險人口'!$C$2:$T$13,13,0)=0,0,VLOOKUP($B$2:$B$457,'依個案研判日_台北市'!$C$2:$T$13,13,0)*'各里加權風險人口'!P101/VLOOKUP($B$2:$B$457,'各區加權風險人口'!$C$2:$T$13,13,0)*5.5/'陽性率'!L$3)</f>
        <v>23.16890583</v>
      </c>
      <c r="P101" s="5">
        <f>if(VLOOKUP($B$2:$B$457,'各區加權風險人口'!$C$2:$T$13,14,0)=0,0,VLOOKUP($B$2:$B$457,'依個案研判日_台北市'!$C$2:$T$13,14,0)*'各里加權風險人口'!Q101/VLOOKUP($B$2:$B$457,'各區加權風險人口'!$C$2:$T$13,14,0)*5.5/'陽性率'!M$3)</f>
        <v>31.39878743</v>
      </c>
      <c r="Q101" s="5">
        <f>if(VLOOKUP($B$2:$B$457,'各區加權風險人口'!$C$2:$T$13,15,0)=0,0,VLOOKUP($B$2:$B$457,'依個案研判日_台北市'!$C$2:$T$13,15,0)*'各里加權風險人口'!R101/VLOOKUP($B$2:$B$457,'各區加權風險人口'!$C$2:$T$13,15,0)*5.5/'陽性率'!N$3)</f>
        <v>17.8046764</v>
      </c>
      <c r="R101" s="5">
        <f>if(VLOOKUP($B$2:$B$457,'各區加權風險人口'!$C$2:$T$13,16,0)=0,0,VLOOKUP($B$2:$B$457,'依個案研判日_台北市'!$C$2:$T$13,16,0)*'各里加權風險人口'!S101/VLOOKUP($B$2:$B$457,'各區加權風險人口'!$C$2:$T$13,16,0)*5.5/'陽性率'!O$3)</f>
        <v>17.71739857</v>
      </c>
      <c r="S101" s="5">
        <f>if(VLOOKUP($B$2:$B$457,'各區加權風險人口'!$C$2:$T$13,17,0)=0,0,VLOOKUP($B$2:$B$457,'依個案研判日_台北市'!$C$2:$T$13,17,0)*'各里加權風險人口'!T101/VLOOKUP($B$2:$B$457,'各區加權風險人口'!$C$2:$T$13,17,0)*5.5/'陽性率'!P$3)</f>
        <v>46.93960141</v>
      </c>
      <c r="T101" s="5">
        <f>if(VLOOKUP($B$2:$B$457,'各區加權風險人口'!$C$2:$T$13,18,0)=0,0,VLOOKUP($B$2:$B$457,'依個案研判日_台北市'!$C$2:$T$13,18,0)*'各里加權風險人口'!U101/VLOOKUP($B$2:$B$457,'各區加權風險人口'!$C$2:$T$13,18,0)*5.5/'陽性率'!Q$3)</f>
        <v>23.16890583</v>
      </c>
    </row>
    <row r="102">
      <c r="A102" s="3">
        <v>6.3000030029E10</v>
      </c>
      <c r="B102" s="4" t="s">
        <v>79</v>
      </c>
      <c r="C102" s="4" t="s">
        <v>106</v>
      </c>
      <c r="D102" s="5">
        <f>if(VLOOKUP($B$2:$B$457,'各區加權風險人口'!$C$2:$T$13,2,0)=0,0,VLOOKUP($B$2:$B$457,'依個案研判日_台北市'!$C$2:$T$13,2,0)*'各里加權風險人口'!E102/VLOOKUP($B$2:$B$457,'各區加權風險人口'!$C$2:$T$13,2,0)*5.5/'陽性率'!A$3)</f>
        <v>1.676036094</v>
      </c>
      <c r="E102" s="5">
        <f>if(VLOOKUP($B$2:$B$457,'各區加權風險人口'!$C$2:$T$13,3,0)=0,0,VLOOKUP($B$2:$B$457,'依個案研判日_台北市'!$C$2:$T$13,3,0)*'各里加權風險人口'!F102/VLOOKUP($B$2:$B$457,'各區加權風險人口'!$C$2:$T$13,3,0)*5.5/'陽性率'!B$3)</f>
        <v>2.468344065</v>
      </c>
      <c r="F102" s="5">
        <f>if(VLOOKUP($B$2:$B$457,'各區加權風險人口'!$C$2:$T$13,4,0)=0,0,VLOOKUP($B$2:$B$457,'依個案研判日_台北市'!$C$2:$T$13,4,0)*'各里加權風險人口'!G102/VLOOKUP($B$2:$B$457,'各區加權風險人口'!$C$2:$T$13,4,0)*5.5/'陽性率'!C$3)</f>
        <v>5.598306128</v>
      </c>
      <c r="G102" s="5">
        <f>if(VLOOKUP($B$2:$B$457,'各區加權風險人口'!$C$2:$T$13,5,0)=0,0,VLOOKUP($B$2:$B$457,'依個案研判日_台北市'!$C$2:$T$13,5,0)*'各里加權風險人口'!H102/VLOOKUP($B$2:$B$457,'各區加權風險人口'!$C$2:$T$13,5,0)*5.5/'陽性率'!D$3)</f>
        <v>5.430356944</v>
      </c>
      <c r="H102" s="5">
        <f>if(VLOOKUP($B$2:$B$457,'各區加權風險人口'!$C$2:$T$13,6,0)=0,0,VLOOKUP($B$2:$B$457,'依個案研判日_台北市'!$C$2:$T$13,6,0)*'各里加權風險人口'!I102/VLOOKUP($B$2:$B$457,'各區加權風險人口'!$C$2:$T$13,6,0)*5.5/'陽性率'!E$3)</f>
        <v>3.436934775</v>
      </c>
      <c r="I102" s="5">
        <f>if(VLOOKUP($B$2:$B$457,'各區加權風險人口'!$C$2:$T$13,7,0)=0,0,VLOOKUP($B$2:$B$457,'依個案研判日_台北市'!$C$2:$T$13,7,0)*'各里加權風險人口'!J102/VLOOKUP($B$2:$B$457,'各區加權風險人口'!$C$2:$T$13,7,0)*5.5/'陽性率'!F$3)</f>
        <v>7.098505809</v>
      </c>
      <c r="J102" s="5">
        <f>if(VLOOKUP($B$2:$B$457,'各區加權風險人口'!$C$2:$T$13,8,0)=0,0,VLOOKUP($B$2:$B$457,'依個案研判日_台北市'!$C$2:$T$13,8,0)*'各里加權風險人口'!K102/VLOOKUP($B$2:$B$457,'各區加權風險人口'!$C$2:$T$13,8,0)*5.5/'陽性率'!G$3)</f>
        <v>3.935041264</v>
      </c>
      <c r="K102" s="5">
        <f>if(VLOOKUP($B$2:$B$457,'各區加權風險人口'!$C$2:$T$13,9,0)=0,0,VLOOKUP($B$2:$B$457,'依個案研判日_台北市'!$C$2:$T$13,9,0)*'各里加權風險人口'!L102/VLOOKUP($B$2:$B$457,'各區加權風險人口'!$C$2:$T$13,9,0)*5.5/'陽性率'!H$3)</f>
        <v>8.227813551</v>
      </c>
      <c r="L102" s="5">
        <f>if(VLOOKUP($B$2:$B$457,'各區加權風險人口'!$C$2:$T$13,10,0)=0,0,VLOOKUP($B$2:$B$457,'依個案研判日_台北市'!$C$2:$T$13,10,0)*'各里加權風險人口'!M102/VLOOKUP($B$2:$B$457,'各區加權風險人口'!$C$2:$T$13,10,0)*5.5/'陽性率'!I$3)</f>
        <v>7.757652777</v>
      </c>
      <c r="M102" s="5">
        <f>if(VLOOKUP($B$2:$B$457,'各區加權風險人口'!$C$2:$T$13,11,0)=0,0,VLOOKUP($B$2:$B$457,'依個案研判日_台北市'!$C$2:$T$13,11,0)*'各里加權風險人口'!N102/VLOOKUP($B$2:$B$457,'各區加權風險人口'!$C$2:$T$13,11,0)*5.5/'陽性率'!J$3)</f>
        <v>4.259103485</v>
      </c>
      <c r="N102" s="5">
        <f>if(VLOOKUP($B$2:$B$457,'各區加權風險人口'!$C$2:$T$13,12,0)=0,0,VLOOKUP($B$2:$B$457,'依個案研判日_台北市'!$C$2:$T$13,12,0)*'各里加權風險人口'!O102/VLOOKUP($B$2:$B$457,'各區加權風險人口'!$C$2:$T$13,12,0)*5.5/'陽性率'!K$3)</f>
        <v>18.25330065</v>
      </c>
      <c r="O102" s="5">
        <f>if(VLOOKUP($B$2:$B$457,'各區加權風險人口'!$C$2:$T$13,13,0)=0,0,VLOOKUP($B$2:$B$457,'依個案研判日_台北市'!$C$2:$T$13,13,0)*'各里加權風險人口'!P102/VLOOKUP($B$2:$B$457,'各區加權風險人口'!$C$2:$T$13,13,0)*5.5/'陽性率'!L$3)</f>
        <v>16.24465752</v>
      </c>
      <c r="P102" s="5">
        <f>if(VLOOKUP($B$2:$B$457,'各區加權風險人口'!$C$2:$T$13,14,0)=0,0,VLOOKUP($B$2:$B$457,'依個案研判日_台北市'!$C$2:$T$13,14,0)*'各里加權風險人口'!Q102/VLOOKUP($B$2:$B$457,'各區加權風險人口'!$C$2:$T$13,14,0)*5.5/'陽性率'!M$3)</f>
        <v>22.01496058</v>
      </c>
      <c r="Q102" s="5">
        <f>if(VLOOKUP($B$2:$B$457,'各區加權風險人口'!$C$2:$T$13,15,0)=0,0,VLOOKUP($B$2:$B$457,'依個案研判日_台北市'!$C$2:$T$13,15,0)*'各里加權風險人口'!R102/VLOOKUP($B$2:$B$457,'各區加權風險人口'!$C$2:$T$13,15,0)*5.5/'陽性率'!N$3)</f>
        <v>12.48357918</v>
      </c>
      <c r="R102" s="5">
        <f>if(VLOOKUP($B$2:$B$457,'各區加權風險人口'!$C$2:$T$13,16,0)=0,0,VLOOKUP($B$2:$B$457,'依個案研判日_台北市'!$C$2:$T$13,16,0)*'各里加權風險人口'!S102/VLOOKUP($B$2:$B$457,'各區加權風險人口'!$C$2:$T$13,16,0)*5.5/'陽性率'!O$3)</f>
        <v>12.42238517</v>
      </c>
      <c r="S102" s="5">
        <f>if(VLOOKUP($B$2:$B$457,'各區加權風險人口'!$C$2:$T$13,17,0)=0,0,VLOOKUP($B$2:$B$457,'依個案研判日_台北市'!$C$2:$T$13,17,0)*'各里加權風險人口'!T102/VLOOKUP($B$2:$B$457,'各區加權風險人口'!$C$2:$T$13,17,0)*5.5/'陽性率'!P$3)</f>
        <v>32.9112542</v>
      </c>
      <c r="T102" s="5">
        <f>if(VLOOKUP($B$2:$B$457,'各區加權風險人口'!$C$2:$T$13,18,0)=0,0,VLOOKUP($B$2:$B$457,'依個案研判日_台北市'!$C$2:$T$13,18,0)*'各里加權風險人口'!U102/VLOOKUP($B$2:$B$457,'各區加權風險人口'!$C$2:$T$13,18,0)*5.5/'陽性率'!Q$3)</f>
        <v>16.24465752</v>
      </c>
    </row>
    <row r="103">
      <c r="A103" s="3">
        <v>6.300003003E10</v>
      </c>
      <c r="B103" s="4" t="s">
        <v>79</v>
      </c>
      <c r="C103" s="4" t="s">
        <v>107</v>
      </c>
      <c r="D103" s="5">
        <f>if(VLOOKUP($B$2:$B$457,'各區加權風險人口'!$C$2:$T$13,2,0)=0,0,VLOOKUP($B$2:$B$457,'依個案研判日_台北市'!$C$2:$T$13,2,0)*'各里加權風險人口'!E103/VLOOKUP($B$2:$B$457,'各區加權風險人口'!$C$2:$T$13,2,0)*5.5/'陽性率'!A$3)</f>
        <v>1.79769539</v>
      </c>
      <c r="E103" s="5">
        <f>if(VLOOKUP($B$2:$B$457,'各區加權風險人口'!$C$2:$T$13,3,0)=0,0,VLOOKUP($B$2:$B$457,'依個案研判日_台北市'!$C$2:$T$13,3,0)*'各里加權風險人口'!F103/VLOOKUP($B$2:$B$457,'各區加權風險人口'!$C$2:$T$13,3,0)*5.5/'陽性率'!B$3)</f>
        <v>2.64751503</v>
      </c>
      <c r="F103" s="5">
        <f>if(VLOOKUP($B$2:$B$457,'各區加權風險人口'!$C$2:$T$13,4,0)=0,0,VLOOKUP($B$2:$B$457,'依個案研判日_台北市'!$C$2:$T$13,4,0)*'各里加權風險人口'!G103/VLOOKUP($B$2:$B$457,'各區加權風險人口'!$C$2:$T$13,4,0)*5.5/'陽性率'!C$3)</f>
        <v>6.004673263</v>
      </c>
      <c r="G103" s="5">
        <f>if(VLOOKUP($B$2:$B$457,'各區加權風險人口'!$C$2:$T$13,5,0)=0,0,VLOOKUP($B$2:$B$457,'依個案研判日_台北市'!$C$2:$T$13,5,0)*'各里加權風險人口'!H103/VLOOKUP($B$2:$B$457,'各區加權風險人口'!$C$2:$T$13,5,0)*5.5/'陽性率'!D$3)</f>
        <v>5.824533065</v>
      </c>
      <c r="H103" s="5">
        <f>if(VLOOKUP($B$2:$B$457,'各區加權風險人口'!$C$2:$T$13,6,0)=0,0,VLOOKUP($B$2:$B$457,'依個案研判日_台北市'!$C$2:$T$13,6,0)*'各里加權風險人口'!I103/VLOOKUP($B$2:$B$457,'各區加權風險人口'!$C$2:$T$13,6,0)*5.5/'陽性率'!E$3)</f>
        <v>3.686413332</v>
      </c>
      <c r="I103" s="5">
        <f>if(VLOOKUP($B$2:$B$457,'各區加權風險人口'!$C$2:$T$13,7,0)=0,0,VLOOKUP($B$2:$B$457,'依個案研判日_台北市'!$C$2:$T$13,7,0)*'各里加權風險人口'!J103/VLOOKUP($B$2:$B$457,'各區加權風險人口'!$C$2:$T$13,7,0)*5.5/'陽性率'!F$3)</f>
        <v>7.613768713</v>
      </c>
      <c r="J103" s="5">
        <f>if(VLOOKUP($B$2:$B$457,'各區加權風險人口'!$C$2:$T$13,8,0)=0,0,VLOOKUP($B$2:$B$457,'依個案研判日_台北市'!$C$2:$T$13,8,0)*'各里加權風險人口'!K103/VLOOKUP($B$2:$B$457,'各區加權風險人口'!$C$2:$T$13,8,0)*5.5/'陽性率'!G$3)</f>
        <v>4.220676134</v>
      </c>
      <c r="K103" s="5">
        <f>if(VLOOKUP($B$2:$B$457,'各區加權風險人口'!$C$2:$T$13,9,0)=0,0,VLOOKUP($B$2:$B$457,'依個案研判日_台北市'!$C$2:$T$13,9,0)*'各里加權風險人口'!L103/VLOOKUP($B$2:$B$457,'各區加權風險人口'!$C$2:$T$13,9,0)*5.5/'陽性率'!H$3)</f>
        <v>8.825050099</v>
      </c>
      <c r="L103" s="5">
        <f>if(VLOOKUP($B$2:$B$457,'各區加權風險人口'!$C$2:$T$13,10,0)=0,0,VLOOKUP($B$2:$B$457,'依個案研判日_台北市'!$C$2:$T$13,10,0)*'各里加權風險人口'!M103/VLOOKUP($B$2:$B$457,'各區加權風險人口'!$C$2:$T$13,10,0)*5.5/'陽性率'!I$3)</f>
        <v>8.320761522</v>
      </c>
      <c r="M103" s="5">
        <f>if(VLOOKUP($B$2:$B$457,'各區加權風險人口'!$C$2:$T$13,11,0)=0,0,VLOOKUP($B$2:$B$457,'依個案研判日_台北市'!$C$2:$T$13,11,0)*'各里加權風險人口'!N103/VLOOKUP($B$2:$B$457,'各區加權風險人口'!$C$2:$T$13,11,0)*5.5/'陽性率'!J$3)</f>
        <v>4.568261228</v>
      </c>
      <c r="N103" s="5">
        <f>if(VLOOKUP($B$2:$B$457,'各區加權風險人口'!$C$2:$T$13,12,0)=0,0,VLOOKUP($B$2:$B$457,'依個案研判日_台北市'!$C$2:$T$13,12,0)*'各里加權風險人口'!O103/VLOOKUP($B$2:$B$457,'各區加權風險人口'!$C$2:$T$13,12,0)*5.5/'陽性率'!K$3)</f>
        <v>19.5782624</v>
      </c>
      <c r="O103" s="5">
        <f>if(VLOOKUP($B$2:$B$457,'各區加權風險人口'!$C$2:$T$13,13,0)=0,0,VLOOKUP($B$2:$B$457,'依個案研判日_台北市'!$C$2:$T$13,13,0)*'各里加權風險人口'!P103/VLOOKUP($B$2:$B$457,'各區加權風險人口'!$C$2:$T$13,13,0)*5.5/'陽性率'!L$3)</f>
        <v>17.42381686</v>
      </c>
      <c r="P103" s="5">
        <f>if(VLOOKUP($B$2:$B$457,'各區加權風險人口'!$C$2:$T$13,14,0)=0,0,VLOOKUP($B$2:$B$457,'依個案研判日_台北市'!$C$2:$T$13,14,0)*'各里加權風險人口'!Q103/VLOOKUP($B$2:$B$457,'各區加權風險人口'!$C$2:$T$13,14,0)*5.5/'陽性率'!M$3)</f>
        <v>23.61297189</v>
      </c>
      <c r="Q103" s="5">
        <f>if(VLOOKUP($B$2:$B$457,'各區加權風險人口'!$C$2:$T$13,15,0)=0,0,VLOOKUP($B$2:$B$457,'依個案研判日_台北市'!$C$2:$T$13,15,0)*'各里加權風險人口'!R103/VLOOKUP($B$2:$B$457,'各區加權風險人口'!$C$2:$T$13,15,0)*5.5/'陽性率'!N$3)</f>
        <v>13.38973118</v>
      </c>
      <c r="R103" s="5">
        <f>if(VLOOKUP($B$2:$B$457,'各區加權風險人口'!$C$2:$T$13,16,0)=0,0,VLOOKUP($B$2:$B$457,'依個案研判日_台北市'!$C$2:$T$13,16,0)*'各里加權風險人口'!S103/VLOOKUP($B$2:$B$457,'各區加權風險人口'!$C$2:$T$13,16,0)*5.5/'陽性率'!O$3)</f>
        <v>13.32409525</v>
      </c>
      <c r="S103" s="5">
        <f>if(VLOOKUP($B$2:$B$457,'各區加權風險人口'!$C$2:$T$13,17,0)=0,0,VLOOKUP($B$2:$B$457,'依個案研判日_台北市'!$C$2:$T$13,17,0)*'各里加權風險人口'!T103/VLOOKUP($B$2:$B$457,'各區加權風險人口'!$C$2:$T$13,17,0)*5.5/'陽性率'!P$3)</f>
        <v>35.30020039</v>
      </c>
      <c r="T103" s="5">
        <f>if(VLOOKUP($B$2:$B$457,'各區加權風險人口'!$C$2:$T$13,18,0)=0,0,VLOOKUP($B$2:$B$457,'依個案研判日_台北市'!$C$2:$T$13,18,0)*'各里加權風險人口'!U103/VLOOKUP($B$2:$B$457,'各區加權風險人口'!$C$2:$T$13,18,0)*5.5/'陽性率'!Q$3)</f>
        <v>17.42381686</v>
      </c>
    </row>
    <row r="104">
      <c r="A104" s="3">
        <v>6.3000030031E10</v>
      </c>
      <c r="B104" s="4" t="s">
        <v>79</v>
      </c>
      <c r="C104" s="4" t="s">
        <v>108</v>
      </c>
      <c r="D104" s="5">
        <f>if(VLOOKUP($B$2:$B$457,'各區加權風險人口'!$C$2:$T$13,2,0)=0,0,VLOOKUP($B$2:$B$457,'依個案研判日_台北市'!$C$2:$T$13,2,0)*'各里加權風險人口'!E104/VLOOKUP($B$2:$B$457,'各區加權風險人口'!$C$2:$T$13,2,0)*5.5/'陽性率'!A$3)</f>
        <v>2.184408267</v>
      </c>
      <c r="E104" s="5">
        <f>if(VLOOKUP($B$2:$B$457,'各區加權風險人口'!$C$2:$T$13,3,0)=0,0,VLOOKUP($B$2:$B$457,'依個案研判日_台北市'!$C$2:$T$13,3,0)*'各里加權風險人口'!F104/VLOOKUP($B$2:$B$457,'各區加權風險人口'!$C$2:$T$13,3,0)*5.5/'陽性率'!B$3)</f>
        <v>3.21703763</v>
      </c>
      <c r="F104" s="5">
        <f>if(VLOOKUP($B$2:$B$457,'各區加權風險人口'!$C$2:$T$13,4,0)=0,0,VLOOKUP($B$2:$B$457,'依個案研判日_台北市'!$C$2:$T$13,4,0)*'各里加權風險人口'!G104/VLOOKUP($B$2:$B$457,'各區加權風險人口'!$C$2:$T$13,4,0)*5.5/'陽性率'!C$3)</f>
        <v>7.296374006</v>
      </c>
      <c r="G104" s="5">
        <f>if(VLOOKUP($B$2:$B$457,'各區加權風險人口'!$C$2:$T$13,5,0)=0,0,VLOOKUP($B$2:$B$457,'依個案研判日_台北市'!$C$2:$T$13,5,0)*'各里加權風險人口'!H104/VLOOKUP($B$2:$B$457,'各區加權風險人口'!$C$2:$T$13,5,0)*5.5/'陽性率'!D$3)</f>
        <v>7.077482786</v>
      </c>
      <c r="H104" s="5">
        <f>if(VLOOKUP($B$2:$B$457,'各區加權風險人口'!$C$2:$T$13,6,0)=0,0,VLOOKUP($B$2:$B$457,'依個案研判日_台北市'!$C$2:$T$13,6,0)*'各里加權風險人口'!I104/VLOOKUP($B$2:$B$457,'各區加權風險人口'!$C$2:$T$13,6,0)*5.5/'陽性率'!E$3)</f>
        <v>4.479419485</v>
      </c>
      <c r="I104" s="5">
        <f>if(VLOOKUP($B$2:$B$457,'各區加權風險人口'!$C$2:$T$13,7,0)=0,0,VLOOKUP($B$2:$B$457,'依個案研判日_台北市'!$C$2:$T$13,7,0)*'各里加權風險人口'!J104/VLOOKUP($B$2:$B$457,'各區加權風險人口'!$C$2:$T$13,7,0)*5.5/'陽性率'!F$3)</f>
        <v>9.251611485</v>
      </c>
      <c r="J104" s="5">
        <f>if(VLOOKUP($B$2:$B$457,'各區加權風險人口'!$C$2:$T$13,8,0)=0,0,VLOOKUP($B$2:$B$457,'依個案研判日_台北市'!$C$2:$T$13,8,0)*'各里加權風險人口'!K104/VLOOKUP($B$2:$B$457,'各區加權風險人口'!$C$2:$T$13,8,0)*5.5/'陽性率'!G$3)</f>
        <v>5.128610715</v>
      </c>
      <c r="K104" s="5">
        <f>if(VLOOKUP($B$2:$B$457,'各區加權風險人口'!$C$2:$T$13,9,0)=0,0,VLOOKUP($B$2:$B$457,'依個案研判日_台北市'!$C$2:$T$13,9,0)*'各里加權風險人口'!L104/VLOOKUP($B$2:$B$457,'各區加權風險人口'!$C$2:$T$13,9,0)*5.5/'陽性率'!H$3)</f>
        <v>10.72345877</v>
      </c>
      <c r="L104" s="5">
        <f>if(VLOOKUP($B$2:$B$457,'各區加權風險人口'!$C$2:$T$13,10,0)=0,0,VLOOKUP($B$2:$B$457,'依個案研判日_台北市'!$C$2:$T$13,10,0)*'各里加權風險人口'!M104/VLOOKUP($B$2:$B$457,'各區加權風險人口'!$C$2:$T$13,10,0)*5.5/'陽性率'!I$3)</f>
        <v>10.11068969</v>
      </c>
      <c r="M104" s="5">
        <f>if(VLOOKUP($B$2:$B$457,'各區加權風險人口'!$C$2:$T$13,11,0)=0,0,VLOOKUP($B$2:$B$457,'依個案研判日_台北市'!$C$2:$T$13,11,0)*'各里加權風險人口'!N104/VLOOKUP($B$2:$B$457,'各區加權風險人口'!$C$2:$T$13,11,0)*5.5/'陽性率'!J$3)</f>
        <v>5.550966891</v>
      </c>
      <c r="N104" s="5">
        <f>if(VLOOKUP($B$2:$B$457,'各區加權風險人口'!$C$2:$T$13,12,0)=0,0,VLOOKUP($B$2:$B$457,'依個案研判日_台北市'!$C$2:$T$13,12,0)*'各里加權風險人口'!O104/VLOOKUP($B$2:$B$457,'各區加權風險人口'!$C$2:$T$13,12,0)*5.5/'陽性率'!K$3)</f>
        <v>23.78985811</v>
      </c>
      <c r="O104" s="5">
        <f>if(VLOOKUP($B$2:$B$457,'各區加權風險人口'!$C$2:$T$13,13,0)=0,0,VLOOKUP($B$2:$B$457,'依個案研判日_台北市'!$C$2:$T$13,13,0)*'各里加權風險人口'!P104/VLOOKUP($B$2:$B$457,'各區加權風險人口'!$C$2:$T$13,13,0)*5.5/'陽性率'!L$3)</f>
        <v>21.17195705</v>
      </c>
      <c r="P104" s="5">
        <f>if(VLOOKUP($B$2:$B$457,'各區加權風險人口'!$C$2:$T$13,14,0)=0,0,VLOOKUP($B$2:$B$457,'依個案研判日_台北市'!$C$2:$T$13,14,0)*'各里加權風險人口'!Q104/VLOOKUP($B$2:$B$457,'各區加權風險人口'!$C$2:$T$13,14,0)*5.5/'陽性率'!M$3)</f>
        <v>28.69249778</v>
      </c>
      <c r="Q104" s="5">
        <f>if(VLOOKUP($B$2:$B$457,'各區加權風險人口'!$C$2:$T$13,15,0)=0,0,VLOOKUP($B$2:$B$457,'依個案研判日_台北市'!$C$2:$T$13,15,0)*'各里加權風險人口'!R104/VLOOKUP($B$2:$B$457,'各區加權風險人口'!$C$2:$T$13,15,0)*5.5/'陽性率'!N$3)</f>
        <v>16.27007537</v>
      </c>
      <c r="R104" s="5">
        <f>if(VLOOKUP($B$2:$B$457,'各區加權風險人口'!$C$2:$T$13,16,0)=0,0,VLOOKUP($B$2:$B$457,'依個案研判日_台北市'!$C$2:$T$13,16,0)*'各里加權風險人口'!S104/VLOOKUP($B$2:$B$457,'各區加權風險人口'!$C$2:$T$13,16,0)*5.5/'陽性率'!O$3)</f>
        <v>16.1903201</v>
      </c>
      <c r="S104" s="5">
        <f>if(VLOOKUP($B$2:$B$457,'各區加權風險人口'!$C$2:$T$13,17,0)=0,0,VLOOKUP($B$2:$B$457,'依個案研判日_台北市'!$C$2:$T$13,17,0)*'各里加權風險人口'!T104/VLOOKUP($B$2:$B$457,'各區加權風險人口'!$C$2:$T$13,17,0)*5.5/'陽性率'!P$3)</f>
        <v>42.89383507</v>
      </c>
      <c r="T104" s="5">
        <f>if(VLOOKUP($B$2:$B$457,'各區加權風險人口'!$C$2:$T$13,18,0)=0,0,VLOOKUP($B$2:$B$457,'依個案研判日_台北市'!$C$2:$T$13,18,0)*'各里加權風險人口'!U104/VLOOKUP($B$2:$B$457,'各區加權風險人口'!$C$2:$T$13,18,0)*5.5/'陽性率'!Q$3)</f>
        <v>21.17195705</v>
      </c>
    </row>
    <row r="105">
      <c r="A105" s="3">
        <v>6.3000030032E10</v>
      </c>
      <c r="B105" s="4" t="s">
        <v>79</v>
      </c>
      <c r="C105" s="4" t="s">
        <v>109</v>
      </c>
      <c r="D105" s="5">
        <f>if(VLOOKUP($B$2:$B$457,'各區加權風險人口'!$C$2:$T$13,2,0)=0,0,VLOOKUP($B$2:$B$457,'依個案研判日_台北市'!$C$2:$T$13,2,0)*'各里加權風險人口'!E105/VLOOKUP($B$2:$B$457,'各區加權風險人口'!$C$2:$T$13,2,0)*5.5/'陽性率'!A$3)</f>
        <v>1.782077363</v>
      </c>
      <c r="E105" s="5">
        <f>if(VLOOKUP($B$2:$B$457,'各區加權風險人口'!$C$2:$T$13,3,0)=0,0,VLOOKUP($B$2:$B$457,'依個案研判日_台北市'!$C$2:$T$13,3,0)*'各里加權風險人口'!F105/VLOOKUP($B$2:$B$457,'各區加權風險人口'!$C$2:$T$13,3,0)*5.5/'陽性率'!B$3)</f>
        <v>2.624513935</v>
      </c>
      <c r="F105" s="5">
        <f>if(VLOOKUP($B$2:$B$457,'各區加權風險人口'!$C$2:$T$13,4,0)=0,0,VLOOKUP($B$2:$B$457,'依個案研判日_台北市'!$C$2:$T$13,4,0)*'各里加權風險人口'!G105/VLOOKUP($B$2:$B$457,'各區加權風險人口'!$C$2:$T$13,4,0)*5.5/'陽性率'!C$3)</f>
        <v>5.952505831</v>
      </c>
      <c r="G105" s="5">
        <f>if(VLOOKUP($B$2:$B$457,'各區加權風險人口'!$C$2:$T$13,5,0)=0,0,VLOOKUP($B$2:$B$457,'依個案研判日_台北市'!$C$2:$T$13,5,0)*'各里加權風險人口'!H105/VLOOKUP($B$2:$B$457,'各區加權風險人口'!$C$2:$T$13,5,0)*5.5/'陽性率'!D$3)</f>
        <v>5.773930656</v>
      </c>
      <c r="H105" s="5">
        <f>if(VLOOKUP($B$2:$B$457,'各區加權風險人口'!$C$2:$T$13,6,0)=0,0,VLOOKUP($B$2:$B$457,'依個案研判日_台北市'!$C$2:$T$13,6,0)*'各里加權風險人口'!I105/VLOOKUP($B$2:$B$457,'各區加權風險人口'!$C$2:$T$13,6,0)*5.5/'陽性率'!E$3)</f>
        <v>3.654386491</v>
      </c>
      <c r="I105" s="5">
        <f>if(VLOOKUP($B$2:$B$457,'各區加權風險人口'!$C$2:$T$13,7,0)=0,0,VLOOKUP($B$2:$B$457,'依個案研判日_台北市'!$C$2:$T$13,7,0)*'各里加權風險人口'!J105/VLOOKUP($B$2:$B$457,'各區加權風險人口'!$C$2:$T$13,7,0)*5.5/'陽性率'!F$3)</f>
        <v>7.547621773</v>
      </c>
      <c r="J105" s="5">
        <f>if(VLOOKUP($B$2:$B$457,'各區加權風險人口'!$C$2:$T$13,8,0)=0,0,VLOOKUP($B$2:$B$457,'依個案研判日_台北市'!$C$2:$T$13,8,0)*'各里加權風險人口'!K105/VLOOKUP($B$2:$B$457,'各區加權風險人口'!$C$2:$T$13,8,0)*5.5/'陽性率'!G$3)</f>
        <v>4.184007722</v>
      </c>
      <c r="K105" s="5">
        <f>if(VLOOKUP($B$2:$B$457,'各區加權風險人口'!$C$2:$T$13,9,0)=0,0,VLOOKUP($B$2:$B$457,'依個案研判日_台北市'!$C$2:$T$13,9,0)*'各里加權風險人口'!L105/VLOOKUP($B$2:$B$457,'各區加權風險人口'!$C$2:$T$13,9,0)*5.5/'陽性率'!H$3)</f>
        <v>8.748379782</v>
      </c>
      <c r="L105" s="5">
        <f>if(VLOOKUP($B$2:$B$457,'各區加權風險人口'!$C$2:$T$13,10,0)=0,0,VLOOKUP($B$2:$B$457,'依個案研判日_台北市'!$C$2:$T$13,10,0)*'各里加權風險人口'!M105/VLOOKUP($B$2:$B$457,'各區加權風險人口'!$C$2:$T$13,10,0)*5.5/'陽性率'!I$3)</f>
        <v>8.248472366</v>
      </c>
      <c r="M105" s="5">
        <f>if(VLOOKUP($B$2:$B$457,'各區加權風險人口'!$C$2:$T$13,11,0)=0,0,VLOOKUP($B$2:$B$457,'依個案研判日_台北市'!$C$2:$T$13,11,0)*'各里加權風險人口'!N105/VLOOKUP($B$2:$B$457,'各區加權風險人口'!$C$2:$T$13,11,0)*5.5/'陽性率'!J$3)</f>
        <v>4.528573064</v>
      </c>
      <c r="N105" s="5">
        <f>if(VLOOKUP($B$2:$B$457,'各區加權風險人口'!$C$2:$T$13,12,0)=0,0,VLOOKUP($B$2:$B$457,'依個案研判日_台北市'!$C$2:$T$13,12,0)*'各里加權風險人口'!O105/VLOOKUP($B$2:$B$457,'各區加權風險人口'!$C$2:$T$13,12,0)*5.5/'陽性率'!K$3)</f>
        <v>19.40817027</v>
      </c>
      <c r="O105" s="5">
        <f>if(VLOOKUP($B$2:$B$457,'各區加權風險人口'!$C$2:$T$13,13,0)=0,0,VLOOKUP($B$2:$B$457,'依個案研判日_台北市'!$C$2:$T$13,13,0)*'各里加權風險人口'!P105/VLOOKUP($B$2:$B$457,'各區加權風險人口'!$C$2:$T$13,13,0)*5.5/'陽性率'!L$3)</f>
        <v>17.27244213</v>
      </c>
      <c r="P105" s="5">
        <f>if(VLOOKUP($B$2:$B$457,'各區加權風險人口'!$C$2:$T$13,14,0)=0,0,VLOOKUP($B$2:$B$457,'依個案研判日_台北市'!$C$2:$T$13,14,0)*'各里加權風險人口'!Q105/VLOOKUP($B$2:$B$457,'各區加權風險人口'!$C$2:$T$13,14,0)*5.5/'陽性率'!M$3)</f>
        <v>23.40782698</v>
      </c>
      <c r="Q105" s="5">
        <f>if(VLOOKUP($B$2:$B$457,'各區加權風險人口'!$C$2:$T$13,15,0)=0,0,VLOOKUP($B$2:$B$457,'依個案研判日_台北市'!$C$2:$T$13,15,0)*'各里加權風險人口'!R105/VLOOKUP($B$2:$B$457,'各區加權風險人口'!$C$2:$T$13,15,0)*5.5/'陽性率'!N$3)</f>
        <v>13.27340381</v>
      </c>
      <c r="R105" s="5">
        <f>if(VLOOKUP($B$2:$B$457,'各區加權風險人口'!$C$2:$T$13,16,0)=0,0,VLOOKUP($B$2:$B$457,'依個案研判日_台北市'!$C$2:$T$13,16,0)*'各里加權風險人口'!S105/VLOOKUP($B$2:$B$457,'各區加權風險人口'!$C$2:$T$13,16,0)*5.5/'陽性率'!O$3)</f>
        <v>13.2083381</v>
      </c>
      <c r="S105" s="5">
        <f>if(VLOOKUP($B$2:$B$457,'各區加權風險人口'!$C$2:$T$13,17,0)=0,0,VLOOKUP($B$2:$B$457,'依個案研判日_台北市'!$C$2:$T$13,17,0)*'各里加權風險人口'!T105/VLOOKUP($B$2:$B$457,'各區加權風險人口'!$C$2:$T$13,17,0)*5.5/'陽性率'!P$3)</f>
        <v>34.99351913</v>
      </c>
      <c r="T105" s="5">
        <f>if(VLOOKUP($B$2:$B$457,'各區加權風險人口'!$C$2:$T$13,18,0)=0,0,VLOOKUP($B$2:$B$457,'依個案研判日_台北市'!$C$2:$T$13,18,0)*'各里加權風險人口'!U105/VLOOKUP($B$2:$B$457,'各區加權風險人口'!$C$2:$T$13,18,0)*5.5/'陽性率'!Q$3)</f>
        <v>17.27244213</v>
      </c>
    </row>
    <row r="106">
      <c r="A106" s="3">
        <v>6.3000030033E10</v>
      </c>
      <c r="B106" s="4" t="s">
        <v>79</v>
      </c>
      <c r="C106" s="4" t="s">
        <v>110</v>
      </c>
      <c r="D106" s="5">
        <f>if(VLOOKUP($B$2:$B$457,'各區加權風險人口'!$C$2:$T$13,2,0)=0,0,VLOOKUP($B$2:$B$457,'依個案研判日_台北市'!$C$2:$T$13,2,0)*'各里加權風險人口'!E106/VLOOKUP($B$2:$B$457,'各區加權風險人口'!$C$2:$T$13,2,0)*5.5/'陽性率'!A$3)</f>
        <v>1.360756437</v>
      </c>
      <c r="E106" s="5">
        <f>if(VLOOKUP($B$2:$B$457,'各區加權風險人口'!$C$2:$T$13,3,0)=0,0,VLOOKUP($B$2:$B$457,'依個案研判日_台北市'!$C$2:$T$13,3,0)*'各里加權風險人口'!F106/VLOOKUP($B$2:$B$457,'各區加權風險人口'!$C$2:$T$13,3,0)*5.5/'陽性率'!B$3)</f>
        <v>2.004023116</v>
      </c>
      <c r="F106" s="5">
        <f>if(VLOOKUP($B$2:$B$457,'各區加權風險人口'!$C$2:$T$13,4,0)=0,0,VLOOKUP($B$2:$B$457,'依個案研判日_台北市'!$C$2:$T$13,4,0)*'各里加權風險人口'!G106/VLOOKUP($B$2:$B$457,'各區加權風險人口'!$C$2:$T$13,4,0)*5.5/'陽性率'!C$3)</f>
        <v>4.545207067</v>
      </c>
      <c r="G106" s="5">
        <f>if(VLOOKUP($B$2:$B$457,'各區加權風險人口'!$C$2:$T$13,5,0)=0,0,VLOOKUP($B$2:$B$457,'依個案研判日_台北市'!$C$2:$T$13,5,0)*'各里加權風險人口'!H106/VLOOKUP($B$2:$B$457,'各區加權風險人口'!$C$2:$T$13,5,0)*5.5/'陽性率'!D$3)</f>
        <v>4.408850855</v>
      </c>
      <c r="H106" s="5">
        <f>if(VLOOKUP($B$2:$B$457,'各區加權風險人口'!$C$2:$T$13,6,0)=0,0,VLOOKUP($B$2:$B$457,'依個案研判日_台北市'!$C$2:$T$13,6,0)*'各里加權風險人口'!I106/VLOOKUP($B$2:$B$457,'各區加權風險人口'!$C$2:$T$13,6,0)*5.5/'陽性率'!E$3)</f>
        <v>2.790411933</v>
      </c>
      <c r="I106" s="5">
        <f>if(VLOOKUP($B$2:$B$457,'各區加權風險人口'!$C$2:$T$13,7,0)=0,0,VLOOKUP($B$2:$B$457,'依個案研判日_台北市'!$C$2:$T$13,7,0)*'各里加權風險人口'!J106/VLOOKUP($B$2:$B$457,'各區加權風險人口'!$C$2:$T$13,7,0)*5.5/'陽性率'!F$3)</f>
        <v>5.763203732</v>
      </c>
      <c r="J106" s="5">
        <f>if(VLOOKUP($B$2:$B$457,'各區加權風險人口'!$C$2:$T$13,8,0)=0,0,VLOOKUP($B$2:$B$457,'依個案研判日_台北市'!$C$2:$T$13,8,0)*'各里加權風險人口'!K106/VLOOKUP($B$2:$B$457,'各區加權風險人口'!$C$2:$T$13,8,0)*5.5/'陽性率'!G$3)</f>
        <v>3.19481946</v>
      </c>
      <c r="K106" s="5">
        <f>if(VLOOKUP($B$2:$B$457,'各區加權風險人口'!$C$2:$T$13,9,0)=0,0,VLOOKUP($B$2:$B$457,'依個案研判日_台北市'!$C$2:$T$13,9,0)*'各里加權風險人口'!L106/VLOOKUP($B$2:$B$457,'各區加權風險人口'!$C$2:$T$13,9,0)*5.5/'陽性率'!H$3)</f>
        <v>6.680077053</v>
      </c>
      <c r="L106" s="5">
        <f>if(VLOOKUP($B$2:$B$457,'各區加權風險人口'!$C$2:$T$13,10,0)=0,0,VLOOKUP($B$2:$B$457,'依個案研判日_台北市'!$C$2:$T$13,10,0)*'各里加權風險人口'!M106/VLOOKUP($B$2:$B$457,'各區加權風險人口'!$C$2:$T$13,10,0)*5.5/'陽性率'!I$3)</f>
        <v>6.298358364</v>
      </c>
      <c r="M106" s="5">
        <f>if(VLOOKUP($B$2:$B$457,'各區加權風險人口'!$C$2:$T$13,11,0)=0,0,VLOOKUP($B$2:$B$457,'依個案研判日_台北市'!$C$2:$T$13,11,0)*'各里加權風險人口'!N106/VLOOKUP($B$2:$B$457,'各區加權風險人口'!$C$2:$T$13,11,0)*5.5/'陽性率'!J$3)</f>
        <v>3.457922239</v>
      </c>
      <c r="N106" s="5">
        <f>if(VLOOKUP($B$2:$B$457,'各區加權風險人口'!$C$2:$T$13,12,0)=0,0,VLOOKUP($B$2:$B$457,'依個案研判日_台北市'!$C$2:$T$13,12,0)*'各里加權風險人口'!O106/VLOOKUP($B$2:$B$457,'各區加權風險人口'!$C$2:$T$13,12,0)*5.5/'陽性率'!K$3)</f>
        <v>14.81966674</v>
      </c>
      <c r="O106" s="5">
        <f>if(VLOOKUP($B$2:$B$457,'各區加權風險人口'!$C$2:$T$13,13,0)=0,0,VLOOKUP($B$2:$B$457,'依個案研判日_台北市'!$C$2:$T$13,13,0)*'各里加權風險人口'!P106/VLOOKUP($B$2:$B$457,'各區加權風險人口'!$C$2:$T$13,13,0)*5.5/'陽性率'!L$3)</f>
        <v>13.18887008</v>
      </c>
      <c r="P106" s="5">
        <f>if(VLOOKUP($B$2:$B$457,'各區加權風險人口'!$C$2:$T$13,14,0)=0,0,VLOOKUP($B$2:$B$457,'依個案研判日_台北市'!$C$2:$T$13,14,0)*'各里加權風險人口'!Q106/VLOOKUP($B$2:$B$457,'各區加權風險人口'!$C$2:$T$13,14,0)*5.5/'陽性率'!M$3)</f>
        <v>17.87371968</v>
      </c>
      <c r="Q106" s="5">
        <f>if(VLOOKUP($B$2:$B$457,'各區加權風險人口'!$C$2:$T$13,15,0)=0,0,VLOOKUP($B$2:$B$457,'依個案研判日_台北市'!$C$2:$T$13,15,0)*'各里加權風險人口'!R106/VLOOKUP($B$2:$B$457,'各區加權風險人口'!$C$2:$T$13,15,0)*5.5/'陽性率'!N$3)</f>
        <v>10.13528932</v>
      </c>
      <c r="R106" s="5">
        <f>if(VLOOKUP($B$2:$B$457,'各區加權風險人口'!$C$2:$T$13,16,0)=0,0,VLOOKUP($B$2:$B$457,'依個案研判日_台北市'!$C$2:$T$13,16,0)*'各里加權風險人口'!S106/VLOOKUP($B$2:$B$457,'各區加權風險人口'!$C$2:$T$13,16,0)*5.5/'陽性率'!O$3)</f>
        <v>10.08560653</v>
      </c>
      <c r="S106" s="5">
        <f>if(VLOOKUP($B$2:$B$457,'各區加權風險人口'!$C$2:$T$13,17,0)=0,0,VLOOKUP($B$2:$B$457,'依個案研判日_台北市'!$C$2:$T$13,17,0)*'各里加權風險人口'!T106/VLOOKUP($B$2:$B$457,'各區加權風險人口'!$C$2:$T$13,17,0)*5.5/'陽性率'!P$3)</f>
        <v>26.72030821</v>
      </c>
      <c r="T106" s="5">
        <f>if(VLOOKUP($B$2:$B$457,'各區加權風險人口'!$C$2:$T$13,18,0)=0,0,VLOOKUP($B$2:$B$457,'依個案研判日_台北市'!$C$2:$T$13,18,0)*'各里加權風險人口'!U106/VLOOKUP($B$2:$B$457,'各區加權風險人口'!$C$2:$T$13,18,0)*5.5/'陽性率'!Q$3)</f>
        <v>13.18887008</v>
      </c>
    </row>
    <row r="107">
      <c r="A107" s="3">
        <v>6.3000030034E10</v>
      </c>
      <c r="B107" s="4" t="s">
        <v>79</v>
      </c>
      <c r="C107" s="4" t="s">
        <v>111</v>
      </c>
      <c r="D107" s="5">
        <f>if(VLOOKUP($B$2:$B$457,'各區加權風險人口'!$C$2:$T$13,2,0)=0,0,VLOOKUP($B$2:$B$457,'依個案研判日_台北市'!$C$2:$T$13,2,0)*'各里加權風險人口'!E107/VLOOKUP($B$2:$B$457,'各區加權風險人口'!$C$2:$T$13,2,0)*5.5/'陽性率'!A$3)</f>
        <v>1.47240439</v>
      </c>
      <c r="E107" s="5">
        <f>if(VLOOKUP($B$2:$B$457,'各區加權風險人口'!$C$2:$T$13,3,0)=0,0,VLOOKUP($B$2:$B$457,'依個案研判日_台北市'!$C$2:$T$13,3,0)*'各里加權風險人口'!F107/VLOOKUP($B$2:$B$457,'各區加權風險人口'!$C$2:$T$13,3,0)*5.5/'陽性率'!B$3)</f>
        <v>2.168450101</v>
      </c>
      <c r="F107" s="5">
        <f>if(VLOOKUP($B$2:$B$457,'各區加權風險人口'!$C$2:$T$13,4,0)=0,0,VLOOKUP($B$2:$B$457,'依個案研判日_台北市'!$C$2:$T$13,4,0)*'各里加權風險人口'!G107/VLOOKUP($B$2:$B$457,'各區加權風險人口'!$C$2:$T$13,4,0)*5.5/'陽性率'!C$3)</f>
        <v>4.91813425</v>
      </c>
      <c r="G107" s="5">
        <f>if(VLOOKUP($B$2:$B$457,'各區加權風險人口'!$C$2:$T$13,5,0)=0,0,VLOOKUP($B$2:$B$457,'依個案研判日_台北市'!$C$2:$T$13,5,0)*'各里加權風險人口'!H107/VLOOKUP($B$2:$B$457,'各區加權風險人口'!$C$2:$T$13,5,0)*5.5/'陽性率'!D$3)</f>
        <v>4.770590222</v>
      </c>
      <c r="H107" s="5">
        <f>if(VLOOKUP($B$2:$B$457,'各區加權風險人口'!$C$2:$T$13,6,0)=0,0,VLOOKUP($B$2:$B$457,'依個案研判日_台北市'!$C$2:$T$13,6,0)*'各里加權風險人口'!I107/VLOOKUP($B$2:$B$457,'各區加權風險人口'!$C$2:$T$13,6,0)*5.5/'陽性率'!E$3)</f>
        <v>3.0193609</v>
      </c>
      <c r="I107" s="5">
        <f>if(VLOOKUP($B$2:$B$457,'各區加權風險人口'!$C$2:$T$13,7,0)=0,0,VLOOKUP($B$2:$B$457,'依個案研判日_台北市'!$C$2:$T$13,7,0)*'各里加權風險人口'!J107/VLOOKUP($B$2:$B$457,'各區加權風險人口'!$C$2:$T$13,7,0)*5.5/'陽性率'!F$3)</f>
        <v>6.23606565</v>
      </c>
      <c r="J107" s="5">
        <f>if(VLOOKUP($B$2:$B$457,'各區加權風險人口'!$C$2:$T$13,8,0)=0,0,VLOOKUP($B$2:$B$457,'依個案研判日_台北市'!$C$2:$T$13,8,0)*'各里加權風險人口'!K107/VLOOKUP($B$2:$B$457,'各區加權風險人口'!$C$2:$T$13,8,0)*5.5/'陽性率'!G$3)</f>
        <v>3.456949436</v>
      </c>
      <c r="K107" s="5">
        <f>if(VLOOKUP($B$2:$B$457,'各區加權風險人口'!$C$2:$T$13,9,0)=0,0,VLOOKUP($B$2:$B$457,'依個案研判日_台北市'!$C$2:$T$13,9,0)*'各里加權風險人口'!L107/VLOOKUP($B$2:$B$457,'各區加權風險人口'!$C$2:$T$13,9,0)*5.5/'陽性率'!H$3)</f>
        <v>7.228167003</v>
      </c>
      <c r="L107" s="5">
        <f>if(VLOOKUP($B$2:$B$457,'各區加權風險人口'!$C$2:$T$13,10,0)=0,0,VLOOKUP($B$2:$B$457,'依個案研判日_台北市'!$C$2:$T$13,10,0)*'各里加權風險人口'!M107/VLOOKUP($B$2:$B$457,'各區加權風險人口'!$C$2:$T$13,10,0)*5.5/'陽性率'!I$3)</f>
        <v>6.815128889</v>
      </c>
      <c r="M107" s="5">
        <f>if(VLOOKUP($B$2:$B$457,'各區加權風險人口'!$C$2:$T$13,11,0)=0,0,VLOOKUP($B$2:$B$457,'依個案研判日_台北市'!$C$2:$T$13,11,0)*'各里加權風險人口'!N107/VLOOKUP($B$2:$B$457,'各區加權風險人口'!$C$2:$T$13,11,0)*5.5/'陽性率'!J$3)</f>
        <v>3.74163939</v>
      </c>
      <c r="N107" s="5">
        <f>if(VLOOKUP($B$2:$B$457,'各區加權風險人口'!$C$2:$T$13,12,0)=0,0,VLOOKUP($B$2:$B$457,'依個案研判日_台北市'!$C$2:$T$13,12,0)*'各里加權風險人口'!O107/VLOOKUP($B$2:$B$457,'各區加權風險人口'!$C$2:$T$13,12,0)*5.5/'陽性率'!K$3)</f>
        <v>16.03559739</v>
      </c>
      <c r="O107" s="5">
        <f>if(VLOOKUP($B$2:$B$457,'各區加權風險人口'!$C$2:$T$13,13,0)=0,0,VLOOKUP($B$2:$B$457,'依個案研判日_台北市'!$C$2:$T$13,13,0)*'各里加權風險人口'!P107/VLOOKUP($B$2:$B$457,'各區加權風險人口'!$C$2:$T$13,13,0)*5.5/'陽性率'!L$3)</f>
        <v>14.27099639</v>
      </c>
      <c r="P107" s="5">
        <f>if(VLOOKUP($B$2:$B$457,'各區加權風險人口'!$C$2:$T$13,14,0)=0,0,VLOOKUP($B$2:$B$457,'依個案研判日_台北市'!$C$2:$T$13,14,0)*'各里加權風險人口'!Q107/VLOOKUP($B$2:$B$457,'各區加權風險人口'!$C$2:$T$13,14,0)*5.5/'陽性率'!M$3)</f>
        <v>19.34023063</v>
      </c>
      <c r="Q107" s="5">
        <f>if(VLOOKUP($B$2:$B$457,'各區加權風險人口'!$C$2:$T$13,15,0)=0,0,VLOOKUP($B$2:$B$457,'依個案研判日_台北市'!$C$2:$T$13,15,0)*'各里加權風險人口'!R107/VLOOKUP($B$2:$B$457,'各區加權風險人口'!$C$2:$T$13,15,0)*5.5/'陽性率'!N$3)</f>
        <v>10.96687407</v>
      </c>
      <c r="R107" s="5">
        <f>if(VLOOKUP($B$2:$B$457,'各區加權風險人口'!$C$2:$T$13,16,0)=0,0,VLOOKUP($B$2:$B$457,'依個案研判日_台北市'!$C$2:$T$13,16,0)*'各里加權風險人口'!S107/VLOOKUP($B$2:$B$457,'各區加權風險人口'!$C$2:$T$13,16,0)*5.5/'陽性率'!O$3)</f>
        <v>10.91311489</v>
      </c>
      <c r="S107" s="5">
        <f>if(VLOOKUP($B$2:$B$457,'各區加權風險人口'!$C$2:$T$13,17,0)=0,0,VLOOKUP($B$2:$B$457,'依個案研判日_台北市'!$C$2:$T$13,17,0)*'各里加權風險人口'!T107/VLOOKUP($B$2:$B$457,'各區加權風險人口'!$C$2:$T$13,17,0)*5.5/'陽性率'!P$3)</f>
        <v>28.91266801</v>
      </c>
      <c r="T107" s="5">
        <f>if(VLOOKUP($B$2:$B$457,'各區加權風險人口'!$C$2:$T$13,18,0)=0,0,VLOOKUP($B$2:$B$457,'依個案研判日_台北市'!$C$2:$T$13,18,0)*'各里加權風險人口'!U107/VLOOKUP($B$2:$B$457,'各區加權風險人口'!$C$2:$T$13,18,0)*5.5/'陽性率'!Q$3)</f>
        <v>14.27099639</v>
      </c>
    </row>
    <row r="108">
      <c r="A108" s="3">
        <v>6.3000030035E10</v>
      </c>
      <c r="B108" s="4" t="s">
        <v>79</v>
      </c>
      <c r="C108" s="4" t="s">
        <v>112</v>
      </c>
      <c r="D108" s="5">
        <f>if(VLOOKUP($B$2:$B$457,'各區加權風險人口'!$C$2:$T$13,2,0)=0,0,VLOOKUP($B$2:$B$457,'依個案研判日_台北市'!$C$2:$T$13,2,0)*'各里加權風險人口'!E108/VLOOKUP($B$2:$B$457,'各區加權風險人口'!$C$2:$T$13,2,0)*5.5/'陽性率'!A$3)</f>
        <v>1.382658761</v>
      </c>
      <c r="E108" s="5">
        <f>if(VLOOKUP($B$2:$B$457,'各區加權風險人口'!$C$2:$T$13,3,0)=0,0,VLOOKUP($B$2:$B$457,'依個案研判日_台北市'!$C$2:$T$13,3,0)*'各里加權風險人口'!F108/VLOOKUP($B$2:$B$457,'各區加權風險人口'!$C$2:$T$13,3,0)*5.5/'陽性率'!B$3)</f>
        <v>2.036279266</v>
      </c>
      <c r="F108" s="5">
        <f>if(VLOOKUP($B$2:$B$457,'各區加權風險人口'!$C$2:$T$13,4,0)=0,0,VLOOKUP($B$2:$B$457,'依個案研判日_台北市'!$C$2:$T$13,4,0)*'各里加權風險人口'!G108/VLOOKUP($B$2:$B$457,'各區加權風險人口'!$C$2:$T$13,4,0)*5.5/'陽性率'!C$3)</f>
        <v>4.618365345</v>
      </c>
      <c r="G108" s="5">
        <f>if(VLOOKUP($B$2:$B$457,'各區加權風險人口'!$C$2:$T$13,5,0)=0,0,VLOOKUP($B$2:$B$457,'依個案研判日_台北市'!$C$2:$T$13,5,0)*'各里加權風險人口'!H108/VLOOKUP($B$2:$B$457,'各區加權風險人口'!$C$2:$T$13,5,0)*5.5/'陽性率'!D$3)</f>
        <v>4.479814385</v>
      </c>
      <c r="H108" s="5">
        <f>if(VLOOKUP($B$2:$B$457,'各區加權風險人口'!$C$2:$T$13,6,0)=0,0,VLOOKUP($B$2:$B$457,'依個案研判日_台北市'!$C$2:$T$13,6,0)*'各里加權風險人口'!I108/VLOOKUP($B$2:$B$457,'各區加權風險人口'!$C$2:$T$13,6,0)*5.5/'陽性率'!E$3)</f>
        <v>2.83532556</v>
      </c>
      <c r="I108" s="5">
        <f>if(VLOOKUP($B$2:$B$457,'各區加權風險人口'!$C$2:$T$13,7,0)=0,0,VLOOKUP($B$2:$B$457,'依個案研判日_台北市'!$C$2:$T$13,7,0)*'各里加權風險人口'!J108/VLOOKUP($B$2:$B$457,'各區加權風險人口'!$C$2:$T$13,7,0)*5.5/'陽性率'!F$3)</f>
        <v>5.855966516</v>
      </c>
      <c r="J108" s="5">
        <f>if(VLOOKUP($B$2:$B$457,'各區加權風險人口'!$C$2:$T$13,8,0)=0,0,VLOOKUP($B$2:$B$457,'依個案研判日_台北市'!$C$2:$T$13,8,0)*'各里加權風險人口'!K108/VLOOKUP($B$2:$B$457,'各區加權風險人口'!$C$2:$T$13,8,0)*5.5/'陽性率'!G$3)</f>
        <v>3.246242308</v>
      </c>
      <c r="K108" s="5">
        <f>if(VLOOKUP($B$2:$B$457,'各區加權風險人口'!$C$2:$T$13,9,0)=0,0,VLOOKUP($B$2:$B$457,'依個案研判日_台北市'!$C$2:$T$13,9,0)*'各里加權風險人口'!L108/VLOOKUP($B$2:$B$457,'各區加權風險人口'!$C$2:$T$13,9,0)*5.5/'陽性率'!H$3)</f>
        <v>6.787597553</v>
      </c>
      <c r="L108" s="5">
        <f>if(VLOOKUP($B$2:$B$457,'各區加權風險人口'!$C$2:$T$13,10,0)=0,0,VLOOKUP($B$2:$B$457,'依個案研判日_台北市'!$C$2:$T$13,10,0)*'各里加權風險人口'!M108/VLOOKUP($B$2:$B$457,'各區加權風險人口'!$C$2:$T$13,10,0)*5.5/'陽性率'!I$3)</f>
        <v>6.399734835</v>
      </c>
      <c r="M108" s="5">
        <f>if(VLOOKUP($B$2:$B$457,'各區加權風險人口'!$C$2:$T$13,11,0)=0,0,VLOOKUP($B$2:$B$457,'依個案研判日_台北市'!$C$2:$T$13,11,0)*'各里加權風險人口'!N108/VLOOKUP($B$2:$B$457,'各區加權風險人口'!$C$2:$T$13,11,0)*5.5/'陽性率'!J$3)</f>
        <v>3.51357991</v>
      </c>
      <c r="N108" s="5">
        <f>if(VLOOKUP($B$2:$B$457,'各區加權風險人口'!$C$2:$T$13,12,0)=0,0,VLOOKUP($B$2:$B$457,'依個案研判日_台北市'!$C$2:$T$13,12,0)*'各里加權風險人口'!O108/VLOOKUP($B$2:$B$457,'各區加權風險人口'!$C$2:$T$13,12,0)*5.5/'陽性率'!K$3)</f>
        <v>15.05819961</v>
      </c>
      <c r="O108" s="5">
        <f>if(VLOOKUP($B$2:$B$457,'各區加權風險人口'!$C$2:$T$13,13,0)=0,0,VLOOKUP($B$2:$B$457,'依個案研判日_台北市'!$C$2:$T$13,13,0)*'各里加權風險人口'!P108/VLOOKUP($B$2:$B$457,'各區加權風險人口'!$C$2:$T$13,13,0)*5.5/'陽性率'!L$3)</f>
        <v>13.40115414</v>
      </c>
      <c r="P108" s="5">
        <f>if(VLOOKUP($B$2:$B$457,'各區加權風險人口'!$C$2:$T$13,14,0)=0,0,VLOOKUP($B$2:$B$457,'依個案研判日_台北市'!$C$2:$T$13,14,0)*'各里加權風險人口'!Q108/VLOOKUP($B$2:$B$457,'各區加權風險人口'!$C$2:$T$13,14,0)*5.5/'陽性率'!M$3)</f>
        <v>18.16140967</v>
      </c>
      <c r="Q108" s="5">
        <f>if(VLOOKUP($B$2:$B$457,'各區加權風險人口'!$C$2:$T$13,15,0)=0,0,VLOOKUP($B$2:$B$457,'依個案研判日_台北市'!$C$2:$T$13,15,0)*'各里加權風險人口'!R108/VLOOKUP($B$2:$B$457,'各區加權風險人口'!$C$2:$T$13,15,0)*5.5/'陽性率'!N$3)</f>
        <v>10.29842387</v>
      </c>
      <c r="R108" s="5">
        <f>if(VLOOKUP($B$2:$B$457,'各區加權風險人口'!$C$2:$T$13,16,0)=0,0,VLOOKUP($B$2:$B$457,'依個案研判日_台北市'!$C$2:$T$13,16,0)*'各里加權風險人口'!S108/VLOOKUP($B$2:$B$457,'各區加權風險人口'!$C$2:$T$13,16,0)*5.5/'陽性率'!O$3)</f>
        <v>10.2479414</v>
      </c>
      <c r="S108" s="5">
        <f>if(VLOOKUP($B$2:$B$457,'各區加權風險人口'!$C$2:$T$13,17,0)=0,0,VLOOKUP($B$2:$B$457,'依個案研判日_台北市'!$C$2:$T$13,17,0)*'各里加權風險人口'!T108/VLOOKUP($B$2:$B$457,'各區加權風險人口'!$C$2:$T$13,17,0)*5.5/'陽性率'!P$3)</f>
        <v>27.15039021</v>
      </c>
      <c r="T108" s="5">
        <f>if(VLOOKUP($B$2:$B$457,'各區加權風險人口'!$C$2:$T$13,18,0)=0,0,VLOOKUP($B$2:$B$457,'依個案研判日_台北市'!$C$2:$T$13,18,0)*'各里加權風險人口'!U108/VLOOKUP($B$2:$B$457,'各區加權風險人口'!$C$2:$T$13,18,0)*5.5/'陽性率'!Q$3)</f>
        <v>13.40115414</v>
      </c>
    </row>
    <row r="109">
      <c r="A109" s="3">
        <v>6.3000030036E10</v>
      </c>
      <c r="B109" s="4" t="s">
        <v>79</v>
      </c>
      <c r="C109" s="4" t="s">
        <v>113</v>
      </c>
      <c r="D109" s="5">
        <f>if(VLOOKUP($B$2:$B$457,'各區加權風險人口'!$C$2:$T$13,2,0)=0,0,VLOOKUP($B$2:$B$457,'依個案研判日_台北市'!$C$2:$T$13,2,0)*'各里加權風險人口'!E109/VLOOKUP($B$2:$B$457,'各區加權風險人口'!$C$2:$T$13,2,0)*5.5/'陽性率'!A$3)</f>
        <v>2.038137565</v>
      </c>
      <c r="E109" s="5">
        <f>if(VLOOKUP($B$2:$B$457,'各區加權風險人口'!$C$2:$T$13,3,0)=0,0,VLOOKUP($B$2:$B$457,'依個案研判日_台北市'!$C$2:$T$13,3,0)*'各里加權風險人口'!F109/VLOOKUP($B$2:$B$457,'各區加權風險人口'!$C$2:$T$13,3,0)*5.5/'陽性率'!B$3)</f>
        <v>3.001620777</v>
      </c>
      <c r="F109" s="5">
        <f>if(VLOOKUP($B$2:$B$457,'各區加權風險人口'!$C$2:$T$13,4,0)=0,0,VLOOKUP($B$2:$B$457,'依個案研判日_台北市'!$C$2:$T$13,4,0)*'各里加權風險人口'!G109/VLOOKUP($B$2:$B$457,'各區加權風險人口'!$C$2:$T$13,4,0)*5.5/'陽性率'!C$3)</f>
        <v>6.8077997</v>
      </c>
      <c r="G109" s="5">
        <f>if(VLOOKUP($B$2:$B$457,'各區加權風險人口'!$C$2:$T$13,5,0)=0,0,VLOOKUP($B$2:$B$457,'依個案研判日_台北市'!$C$2:$T$13,5,0)*'各里加權風險人口'!H109/VLOOKUP($B$2:$B$457,'各區加權風險人口'!$C$2:$T$13,5,0)*5.5/'陽性率'!D$3)</f>
        <v>6.603565709</v>
      </c>
      <c r="H109" s="5">
        <f>if(VLOOKUP($B$2:$B$457,'各區加權風險人口'!$C$2:$T$13,6,0)=0,0,VLOOKUP($B$2:$B$457,'依個案研判日_台北市'!$C$2:$T$13,6,0)*'各里加權風險人口'!I109/VLOOKUP($B$2:$B$457,'各區加權風險人口'!$C$2:$T$13,6,0)*5.5/'陽性率'!E$3)</f>
        <v>4.179471968</v>
      </c>
      <c r="I109" s="5">
        <f>if(VLOOKUP($B$2:$B$457,'各區加權風險人口'!$C$2:$T$13,7,0)=0,0,VLOOKUP($B$2:$B$457,'依個案研判日_台北市'!$C$2:$T$13,7,0)*'各里加權風險人口'!J109/VLOOKUP($B$2:$B$457,'各區加權風險人口'!$C$2:$T$13,7,0)*5.5/'陽性率'!F$3)</f>
        <v>8.632112038</v>
      </c>
      <c r="J109" s="5">
        <f>if(VLOOKUP($B$2:$B$457,'各區加權風險人口'!$C$2:$T$13,8,0)=0,0,VLOOKUP($B$2:$B$457,'依個案研判日_台北市'!$C$2:$T$13,8,0)*'各里加權風險人口'!K109/VLOOKUP($B$2:$B$457,'各區加權風險人口'!$C$2:$T$13,8,0)*5.5/'陽性率'!G$3)</f>
        <v>4.785192543</v>
      </c>
      <c r="K109" s="5">
        <f>if(VLOOKUP($B$2:$B$457,'各區加權風險人口'!$C$2:$T$13,9,0)=0,0,VLOOKUP($B$2:$B$457,'依個案研判日_台北市'!$C$2:$T$13,9,0)*'各里加權風險人口'!L109/VLOOKUP($B$2:$B$457,'各區加權風險人口'!$C$2:$T$13,9,0)*5.5/'陽性率'!H$3)</f>
        <v>10.00540259</v>
      </c>
      <c r="L109" s="5">
        <f>if(VLOOKUP($B$2:$B$457,'各區加權風險人口'!$C$2:$T$13,10,0)=0,0,VLOOKUP($B$2:$B$457,'依個案研判日_台北市'!$C$2:$T$13,10,0)*'各里加權風險人口'!M109/VLOOKUP($B$2:$B$457,'各區加權風險人口'!$C$2:$T$13,10,0)*5.5/'陽性率'!I$3)</f>
        <v>9.433665299</v>
      </c>
      <c r="M109" s="5">
        <f>if(VLOOKUP($B$2:$B$457,'各區加權風險人口'!$C$2:$T$13,11,0)=0,0,VLOOKUP($B$2:$B$457,'依個案研判日_台北市'!$C$2:$T$13,11,0)*'各里加權風險人口'!N109/VLOOKUP($B$2:$B$457,'各區加權風險人口'!$C$2:$T$13,11,0)*5.5/'陽性率'!J$3)</f>
        <v>5.179267223</v>
      </c>
      <c r="N109" s="5">
        <f>if(VLOOKUP($B$2:$B$457,'各區加權風險人口'!$C$2:$T$13,12,0)=0,0,VLOOKUP($B$2:$B$457,'依個案研判日_台北市'!$C$2:$T$13,12,0)*'各里加權風險人口'!O109/VLOOKUP($B$2:$B$457,'各區加權風險人口'!$C$2:$T$13,12,0)*5.5/'陽性率'!K$3)</f>
        <v>22.19685953</v>
      </c>
      <c r="O109" s="5">
        <f>if(VLOOKUP($B$2:$B$457,'各區加權風險人口'!$C$2:$T$13,13,0)=0,0,VLOOKUP($B$2:$B$457,'依個案研判日_台北市'!$C$2:$T$13,13,0)*'各里加權風險人口'!P109/VLOOKUP($B$2:$B$457,'各區加權風險人口'!$C$2:$T$13,13,0)*5.5/'陽性率'!L$3)</f>
        <v>19.75425639</v>
      </c>
      <c r="P109" s="5">
        <f>if(VLOOKUP($B$2:$B$457,'各區加權風險人口'!$C$2:$T$13,14,0)=0,0,VLOOKUP($B$2:$B$457,'依個案研判日_台北市'!$C$2:$T$13,14,0)*'各里加權風險人口'!Q109/VLOOKUP($B$2:$B$457,'各區加權風險人口'!$C$2:$T$13,14,0)*5.5/'陽性率'!M$3)</f>
        <v>26.77121233</v>
      </c>
      <c r="Q109" s="5">
        <f>if(VLOOKUP($B$2:$B$457,'各區加權風險人口'!$C$2:$T$13,15,0)=0,0,VLOOKUP($B$2:$B$457,'依個案研判日_台北市'!$C$2:$T$13,15,0)*'各里加權風險人口'!R109/VLOOKUP($B$2:$B$457,'各區加權風險人口'!$C$2:$T$13,15,0)*5.5/'陽性率'!N$3)</f>
        <v>15.18061083</v>
      </c>
      <c r="R109" s="5">
        <f>if(VLOOKUP($B$2:$B$457,'各區加權風險人口'!$C$2:$T$13,16,0)=0,0,VLOOKUP($B$2:$B$457,'依個案研判日_台北市'!$C$2:$T$13,16,0)*'各里加權風險人口'!S109/VLOOKUP($B$2:$B$457,'各區加權風險人口'!$C$2:$T$13,16,0)*5.5/'陽性率'!O$3)</f>
        <v>15.10619607</v>
      </c>
      <c r="S109" s="5">
        <f>if(VLOOKUP($B$2:$B$457,'各區加權風險人口'!$C$2:$T$13,17,0)=0,0,VLOOKUP($B$2:$B$457,'依個案研判日_台北市'!$C$2:$T$13,17,0)*'各里加權風險人口'!T109/VLOOKUP($B$2:$B$457,'各區加權風險人口'!$C$2:$T$13,17,0)*5.5/'陽性率'!P$3)</f>
        <v>40.02161036</v>
      </c>
      <c r="T109" s="5">
        <f>if(VLOOKUP($B$2:$B$457,'各區加權風險人口'!$C$2:$T$13,18,0)=0,0,VLOOKUP($B$2:$B$457,'依個案研判日_台北市'!$C$2:$T$13,18,0)*'各里加權風險人口'!U109/VLOOKUP($B$2:$B$457,'各區加權風險人口'!$C$2:$T$13,18,0)*5.5/'陽性率'!Q$3)</f>
        <v>19.75425639</v>
      </c>
    </row>
    <row r="110">
      <c r="A110" s="3">
        <v>6.3000030037E10</v>
      </c>
      <c r="B110" s="4" t="s">
        <v>79</v>
      </c>
      <c r="C110" s="4" t="s">
        <v>114</v>
      </c>
      <c r="D110" s="5">
        <f>if(VLOOKUP($B$2:$B$457,'各區加權風險人口'!$C$2:$T$13,2,0)=0,0,VLOOKUP($B$2:$B$457,'依個案研判日_台北市'!$C$2:$T$13,2,0)*'各里加權風險人口'!E110/VLOOKUP($B$2:$B$457,'各區加權風險人口'!$C$2:$T$13,2,0)*5.5/'陽性率'!A$3)</f>
        <v>2.373868449</v>
      </c>
      <c r="E110" s="5">
        <f>if(VLOOKUP($B$2:$B$457,'各區加權風險人口'!$C$2:$T$13,3,0)=0,0,VLOOKUP($B$2:$B$457,'依個案研判日_台北市'!$C$2:$T$13,3,0)*'各里加權風險人口'!F110/VLOOKUP($B$2:$B$457,'各區加權風險人口'!$C$2:$T$13,3,0)*5.5/'陽性率'!B$3)</f>
        <v>3.496060807</v>
      </c>
      <c r="F110" s="5">
        <f>if(VLOOKUP($B$2:$B$457,'各區加權風險人口'!$C$2:$T$13,4,0)=0,0,VLOOKUP($B$2:$B$457,'依個案研判日_台北市'!$C$2:$T$13,4,0)*'各里加權風險人口'!G110/VLOOKUP($B$2:$B$457,'各區加權風險人口'!$C$2:$T$13,4,0)*5.5/'陽性率'!C$3)</f>
        <v>7.929210077</v>
      </c>
      <c r="G110" s="5">
        <f>if(VLOOKUP($B$2:$B$457,'各區加權風險人口'!$C$2:$T$13,5,0)=0,0,VLOOKUP($B$2:$B$457,'依個案研判日_台北市'!$C$2:$T$13,5,0)*'各里加權風險人口'!H110/VLOOKUP($B$2:$B$457,'各區加權風險人口'!$C$2:$T$13,5,0)*5.5/'陽性率'!D$3)</f>
        <v>7.691333774</v>
      </c>
      <c r="H110" s="5">
        <f>if(VLOOKUP($B$2:$B$457,'各區加權風險人口'!$C$2:$T$13,6,0)=0,0,VLOOKUP($B$2:$B$457,'依個案研判日_台北市'!$C$2:$T$13,6,0)*'各里加權風險人口'!I110/VLOOKUP($B$2:$B$457,'各區加權風險人口'!$C$2:$T$13,6,0)*5.5/'陽性率'!E$3)</f>
        <v>4.867932769</v>
      </c>
      <c r="I110" s="5">
        <f>if(VLOOKUP($B$2:$B$457,'各區加權風險人口'!$C$2:$T$13,7,0)=0,0,VLOOKUP($B$2:$B$457,'依個案研判日_台北市'!$C$2:$T$13,7,0)*'各里加權風險人口'!J110/VLOOKUP($B$2:$B$457,'各區加權風險人口'!$C$2:$T$13,7,0)*5.5/'陽性率'!F$3)</f>
        <v>10.05403108</v>
      </c>
      <c r="J110" s="5">
        <f>if(VLOOKUP($B$2:$B$457,'各區加權風險人口'!$C$2:$T$13,8,0)=0,0,VLOOKUP($B$2:$B$457,'依個案研判日_台北市'!$C$2:$T$13,8,0)*'各里加權風險人口'!K110/VLOOKUP($B$2:$B$457,'各區加權風險人口'!$C$2:$T$13,8,0)*5.5/'陽性率'!G$3)</f>
        <v>5.573430271</v>
      </c>
      <c r="K110" s="5">
        <f>if(VLOOKUP($B$2:$B$457,'各區加權風險人口'!$C$2:$T$13,9,0)=0,0,VLOOKUP($B$2:$B$457,'依個案研判日_台北市'!$C$2:$T$13,9,0)*'各里加權風險人口'!L110/VLOOKUP($B$2:$B$457,'各區加權風險人口'!$C$2:$T$13,9,0)*5.5/'陽性率'!H$3)</f>
        <v>11.65353602</v>
      </c>
      <c r="L110" s="5">
        <f>if(VLOOKUP($B$2:$B$457,'各區加權風險人口'!$C$2:$T$13,10,0)=0,0,VLOOKUP($B$2:$B$457,'依個案研判日_台北市'!$C$2:$T$13,10,0)*'各里加權風險人口'!M110/VLOOKUP($B$2:$B$457,'各區加權風險人口'!$C$2:$T$13,10,0)*5.5/'陽性率'!I$3)</f>
        <v>10.98761968</v>
      </c>
      <c r="M110" s="5">
        <f>if(VLOOKUP($B$2:$B$457,'各區加權風險人口'!$C$2:$T$13,11,0)=0,0,VLOOKUP($B$2:$B$457,'依個案研判日_台北市'!$C$2:$T$13,11,0)*'各里加權風險人口'!N110/VLOOKUP($B$2:$B$457,'各區加權風險人口'!$C$2:$T$13,11,0)*5.5/'陽性率'!J$3)</f>
        <v>6.032418647</v>
      </c>
      <c r="N110" s="5">
        <f>if(VLOOKUP($B$2:$B$457,'各區加權風險人口'!$C$2:$T$13,12,0)=0,0,VLOOKUP($B$2:$B$457,'依個案研判日_台北市'!$C$2:$T$13,12,0)*'各里加權風險人口'!O110/VLOOKUP($B$2:$B$457,'各區加權風險人口'!$C$2:$T$13,12,0)*5.5/'陽性率'!K$3)</f>
        <v>25.85322277</v>
      </c>
      <c r="O110" s="5">
        <f>if(VLOOKUP($B$2:$B$457,'各區加權風險人口'!$C$2:$T$13,13,0)=0,0,VLOOKUP($B$2:$B$457,'依個案研判日_台北市'!$C$2:$T$13,13,0)*'各里加權風險人口'!P110/VLOOKUP($B$2:$B$457,'各區加權風險人口'!$C$2:$T$13,13,0)*5.5/'陽性率'!L$3)</f>
        <v>23.00826343</v>
      </c>
      <c r="P110" s="5">
        <f>if(VLOOKUP($B$2:$B$457,'各區加權風險人口'!$C$2:$T$13,14,0)=0,0,VLOOKUP($B$2:$B$457,'依個案研判日_台北市'!$C$2:$T$13,14,0)*'各里加權風險人口'!Q110/VLOOKUP($B$2:$B$457,'各區加權風險人口'!$C$2:$T$13,14,0)*5.5/'陽性率'!M$3)</f>
        <v>31.18108287</v>
      </c>
      <c r="Q110" s="5">
        <f>if(VLOOKUP($B$2:$B$457,'各區加權風險人口'!$C$2:$T$13,15,0)=0,0,VLOOKUP($B$2:$B$457,'依個案研判日_台北市'!$C$2:$T$13,15,0)*'各里加權風險人口'!R110/VLOOKUP($B$2:$B$457,'各區加權風險人口'!$C$2:$T$13,15,0)*5.5/'陽性率'!N$3)</f>
        <v>17.68122707</v>
      </c>
      <c r="R110" s="5">
        <f>if(VLOOKUP($B$2:$B$457,'各區加權風險人口'!$C$2:$T$13,16,0)=0,0,VLOOKUP($B$2:$B$457,'依個案研判日_台北市'!$C$2:$T$13,16,0)*'各里加權風險人口'!S110/VLOOKUP($B$2:$B$457,'各區加權風險人口'!$C$2:$T$13,16,0)*5.5/'陽性率'!O$3)</f>
        <v>17.59455439</v>
      </c>
      <c r="S110" s="5">
        <f>if(VLOOKUP($B$2:$B$457,'各區加權風險人口'!$C$2:$T$13,17,0)=0,0,VLOOKUP($B$2:$B$457,'依個案研判日_台北市'!$C$2:$T$13,17,0)*'各里加權風險人口'!T110/VLOOKUP($B$2:$B$457,'各區加權風險人口'!$C$2:$T$13,17,0)*5.5/'陽性率'!P$3)</f>
        <v>46.61414409</v>
      </c>
      <c r="T110" s="5">
        <f>if(VLOOKUP($B$2:$B$457,'各區加權風險人口'!$C$2:$T$13,18,0)=0,0,VLOOKUP($B$2:$B$457,'依個案研判日_台北市'!$C$2:$T$13,18,0)*'各里加權風險人口'!U110/VLOOKUP($B$2:$B$457,'各區加權風險人口'!$C$2:$T$13,18,0)*5.5/'陽性率'!Q$3)</f>
        <v>23.00826343</v>
      </c>
    </row>
    <row r="111">
      <c r="A111" s="3">
        <v>6.3000030038E10</v>
      </c>
      <c r="B111" s="4" t="s">
        <v>79</v>
      </c>
      <c r="C111" s="4" t="s">
        <v>115</v>
      </c>
      <c r="D111" s="5">
        <f>if(VLOOKUP($B$2:$B$457,'各區加權風險人口'!$C$2:$T$13,2,0)=0,0,VLOOKUP($B$2:$B$457,'依個案研判日_台北市'!$C$2:$T$13,2,0)*'各里加權風險人口'!E111/VLOOKUP($B$2:$B$457,'各區加權風險人口'!$C$2:$T$13,2,0)*5.5/'陽性率'!A$3)</f>
        <v>1.22038013</v>
      </c>
      <c r="E111" s="5">
        <f>if(VLOOKUP($B$2:$B$457,'各區加權風險人口'!$C$2:$T$13,3,0)=0,0,VLOOKUP($B$2:$B$457,'依個案研判日_台北市'!$C$2:$T$13,3,0)*'各里加權風險人口'!F111/VLOOKUP($B$2:$B$457,'各區加權風險人口'!$C$2:$T$13,3,0)*5.5/'陽性率'!B$3)</f>
        <v>1.797287101</v>
      </c>
      <c r="F111" s="5">
        <f>if(VLOOKUP($B$2:$B$457,'各區加權風險人口'!$C$2:$T$13,4,0)=0,0,VLOOKUP($B$2:$B$457,'依個案研判日_台北市'!$C$2:$T$13,4,0)*'各里加權風險人口'!G111/VLOOKUP($B$2:$B$457,'各區加權風險人口'!$C$2:$T$13,4,0)*5.5/'陽性率'!C$3)</f>
        <v>4.07632126</v>
      </c>
      <c r="G111" s="5">
        <f>if(VLOOKUP($B$2:$B$457,'各區加權風險人口'!$C$2:$T$13,5,0)=0,0,VLOOKUP($B$2:$B$457,'依個案研判日_台北市'!$C$2:$T$13,5,0)*'各里加權風險人口'!H111/VLOOKUP($B$2:$B$457,'各區加權風險人口'!$C$2:$T$13,5,0)*5.5/'陽性率'!D$3)</f>
        <v>3.954031622</v>
      </c>
      <c r="H111" s="5">
        <f>if(VLOOKUP($B$2:$B$457,'各區加權風險人口'!$C$2:$T$13,6,0)=0,0,VLOOKUP($B$2:$B$457,'依個案研判日_台北市'!$C$2:$T$13,6,0)*'各里加權風險人口'!I111/VLOOKUP($B$2:$B$457,'各區加權風險人口'!$C$2:$T$13,6,0)*5.5/'陽性率'!E$3)</f>
        <v>2.50255166</v>
      </c>
      <c r="I111" s="5">
        <f>if(VLOOKUP($B$2:$B$457,'各區加權風險人口'!$C$2:$T$13,7,0)=0,0,VLOOKUP($B$2:$B$457,'依個案研判日_台北市'!$C$2:$T$13,7,0)*'各里加權風險人口'!J111/VLOOKUP($B$2:$B$457,'各區加權風險人口'!$C$2:$T$13,7,0)*5.5/'陽性率'!F$3)</f>
        <v>5.168668787</v>
      </c>
      <c r="J111" s="5">
        <f>if(VLOOKUP($B$2:$B$457,'各區加權風險人口'!$C$2:$T$13,8,0)=0,0,VLOOKUP($B$2:$B$457,'依個案研判日_台北市'!$C$2:$T$13,8,0)*'各里加權風險人口'!K111/VLOOKUP($B$2:$B$457,'各區加權風險人口'!$C$2:$T$13,8,0)*5.5/'陽性率'!G$3)</f>
        <v>2.865240306</v>
      </c>
      <c r="K111" s="5">
        <f>if(VLOOKUP($B$2:$B$457,'各區加權風險人口'!$C$2:$T$13,9,0)=0,0,VLOOKUP($B$2:$B$457,'依個案研判日_台北市'!$C$2:$T$13,9,0)*'各里加權風險人口'!L111/VLOOKUP($B$2:$B$457,'各區加權風險人口'!$C$2:$T$13,9,0)*5.5/'陽性率'!H$3)</f>
        <v>5.990957004</v>
      </c>
      <c r="L111" s="5">
        <f>if(VLOOKUP($B$2:$B$457,'各區加權風險人口'!$C$2:$T$13,10,0)=0,0,VLOOKUP($B$2:$B$457,'依個案研判日_台北市'!$C$2:$T$13,10,0)*'各里加權風險人口'!M111/VLOOKUP($B$2:$B$457,'各區加權風險人口'!$C$2:$T$13,10,0)*5.5/'陽性率'!I$3)</f>
        <v>5.648616603</v>
      </c>
      <c r="M111" s="5">
        <f>if(VLOOKUP($B$2:$B$457,'各區加權風險人口'!$C$2:$T$13,11,0)=0,0,VLOOKUP($B$2:$B$457,'依個案研判日_台北市'!$C$2:$T$13,11,0)*'各里加權風險人口'!N111/VLOOKUP($B$2:$B$457,'各區加權風險人口'!$C$2:$T$13,11,0)*5.5/'陽性率'!J$3)</f>
        <v>3.101201272</v>
      </c>
      <c r="N111" s="5">
        <f>if(VLOOKUP($B$2:$B$457,'各區加權風險人口'!$C$2:$T$13,12,0)=0,0,VLOOKUP($B$2:$B$457,'依個案研判日_台北市'!$C$2:$T$13,12,0)*'各里加權風險人口'!O111/VLOOKUP($B$2:$B$457,'各區加權風險人口'!$C$2:$T$13,12,0)*5.5/'陽性率'!K$3)</f>
        <v>13.2908626</v>
      </c>
      <c r="O111" s="5">
        <f>if(VLOOKUP($B$2:$B$457,'各區加權風險人口'!$C$2:$T$13,13,0)=0,0,VLOOKUP($B$2:$B$457,'依個案研判日_台北市'!$C$2:$T$13,13,0)*'各里加權風險人口'!P111/VLOOKUP($B$2:$B$457,'各區加權風險人口'!$C$2:$T$13,13,0)*5.5/'陽性率'!L$3)</f>
        <v>11.82829973</v>
      </c>
      <c r="P111" s="5">
        <f>if(VLOOKUP($B$2:$B$457,'各區加權風險人口'!$C$2:$T$13,14,0)=0,0,VLOOKUP($B$2:$B$457,'依個案研判日_台北市'!$C$2:$T$13,14,0)*'各里加權風險人口'!Q111/VLOOKUP($B$2:$B$457,'各區加權風險人口'!$C$2:$T$13,14,0)*5.5/'陽性率'!M$3)</f>
        <v>16.02985793</v>
      </c>
      <c r="Q111" s="5">
        <f>if(VLOOKUP($B$2:$B$457,'各區加權風險人口'!$C$2:$T$13,15,0)=0,0,VLOOKUP($B$2:$B$457,'依個案研判日_台北市'!$C$2:$T$13,15,0)*'各里加權風險人口'!R111/VLOOKUP($B$2:$B$457,'各區加權風險人口'!$C$2:$T$13,15,0)*5.5/'陽性率'!N$3)</f>
        <v>9.089727868</v>
      </c>
      <c r="R111" s="5">
        <f>if(VLOOKUP($B$2:$B$457,'各區加權風險人口'!$C$2:$T$13,16,0)=0,0,VLOOKUP($B$2:$B$457,'依個案研判日_台北市'!$C$2:$T$13,16,0)*'各里加權風險人口'!S111/VLOOKUP($B$2:$B$457,'各區加權風險人口'!$C$2:$T$13,16,0)*5.5/'陽性率'!O$3)</f>
        <v>9.045170378</v>
      </c>
      <c r="S111" s="5">
        <f>if(VLOOKUP($B$2:$B$457,'各區加權風險人口'!$C$2:$T$13,17,0)=0,0,VLOOKUP($B$2:$B$457,'依個案研判日_台北市'!$C$2:$T$13,17,0)*'各里加權風險人口'!T111/VLOOKUP($B$2:$B$457,'各區加權風險人口'!$C$2:$T$13,17,0)*5.5/'陽性率'!P$3)</f>
        <v>23.96382801</v>
      </c>
      <c r="T111" s="5">
        <f>if(VLOOKUP($B$2:$B$457,'各區加權風險人口'!$C$2:$T$13,18,0)=0,0,VLOOKUP($B$2:$B$457,'依個案研判日_台北市'!$C$2:$T$13,18,0)*'各里加權風險人口'!U111/VLOOKUP($B$2:$B$457,'各區加權風險人口'!$C$2:$T$13,18,0)*5.5/'陽性率'!Q$3)</f>
        <v>11.82829973</v>
      </c>
    </row>
    <row r="112">
      <c r="A112" s="3">
        <v>6.3000030039E10</v>
      </c>
      <c r="B112" s="4" t="s">
        <v>79</v>
      </c>
      <c r="C112" s="4" t="s">
        <v>116</v>
      </c>
      <c r="D112" s="5">
        <f>if(VLOOKUP($B$2:$B$457,'各區加權風險人口'!$C$2:$T$13,2,0)=0,0,VLOOKUP($B$2:$B$457,'依個案研判日_台北市'!$C$2:$T$13,2,0)*'各里加權風險人口'!E112/VLOOKUP($B$2:$B$457,'各區加權風險人口'!$C$2:$T$13,2,0)*5.5/'陽性率'!A$3)</f>
        <v>0.659557073</v>
      </c>
      <c r="E112" s="5">
        <f>if(VLOOKUP($B$2:$B$457,'各區加權風險人口'!$C$2:$T$13,3,0)=0,0,VLOOKUP($B$2:$B$457,'依個案研判日_台北市'!$C$2:$T$13,3,0)*'各里加權風險人口'!F112/VLOOKUP($B$2:$B$457,'各區加權風險人口'!$C$2:$T$13,3,0)*5.5/'陽性率'!B$3)</f>
        <v>0.9713476893</v>
      </c>
      <c r="F112" s="5">
        <f>if(VLOOKUP($B$2:$B$457,'各區加權風險人口'!$C$2:$T$13,4,0)=0,0,VLOOKUP($B$2:$B$457,'依個案研判日_台北市'!$C$2:$T$13,4,0)*'各里加權風險人口'!G112/VLOOKUP($B$2:$B$457,'各區加權風險人口'!$C$2:$T$13,4,0)*5.5/'陽性率'!C$3)</f>
        <v>2.203056615</v>
      </c>
      <c r="G112" s="5">
        <f>if(VLOOKUP($B$2:$B$457,'各區加權風險人口'!$C$2:$T$13,5,0)=0,0,VLOOKUP($B$2:$B$457,'依個案研判日_台北市'!$C$2:$T$13,5,0)*'各里加權風險人口'!H112/VLOOKUP($B$2:$B$457,'各區加權風險人口'!$C$2:$T$13,5,0)*5.5/'陽性率'!D$3)</f>
        <v>2.136964916</v>
      </c>
      <c r="H112" s="5">
        <f>if(VLOOKUP($B$2:$B$457,'各區加權風險人口'!$C$2:$T$13,6,0)=0,0,VLOOKUP($B$2:$B$457,'依個案研判日_台北市'!$C$2:$T$13,6,0)*'各里加權風險人口'!I112/VLOOKUP($B$2:$B$457,'各區加權風險人口'!$C$2:$T$13,6,0)*5.5/'陽性率'!E$3)</f>
        <v>1.352509441</v>
      </c>
      <c r="I112" s="5">
        <f>if(VLOOKUP($B$2:$B$457,'各區加權風險人口'!$C$2:$T$13,7,0)=0,0,VLOOKUP($B$2:$B$457,'依個案研判日_台北市'!$C$2:$T$13,7,0)*'各里加權風險人口'!J112/VLOOKUP($B$2:$B$457,'各區加權風險人口'!$C$2:$T$13,7,0)*5.5/'陽性率'!F$3)</f>
        <v>2.793418191</v>
      </c>
      <c r="J112" s="5">
        <f>if(VLOOKUP($B$2:$B$457,'各區加權風險人口'!$C$2:$T$13,8,0)=0,0,VLOOKUP($B$2:$B$457,'依個案研判日_台北市'!$C$2:$T$13,8,0)*'各里加權風險人口'!K112/VLOOKUP($B$2:$B$457,'各區加權風險人口'!$C$2:$T$13,8,0)*5.5/'陽性率'!G$3)</f>
        <v>1.548525302</v>
      </c>
      <c r="K112" s="5">
        <f>if(VLOOKUP($B$2:$B$457,'各區加權風險人口'!$C$2:$T$13,9,0)=0,0,VLOOKUP($B$2:$B$457,'依個案研判日_台北市'!$C$2:$T$13,9,0)*'各里加權風險人口'!L112/VLOOKUP($B$2:$B$457,'各區加權風險人口'!$C$2:$T$13,9,0)*5.5/'陽性率'!H$3)</f>
        <v>3.237825631</v>
      </c>
      <c r="L112" s="5">
        <f>if(VLOOKUP($B$2:$B$457,'各區加權風險人口'!$C$2:$T$13,10,0)=0,0,VLOOKUP($B$2:$B$457,'依個案研判日_台北市'!$C$2:$T$13,10,0)*'各里加權風險人口'!M112/VLOOKUP($B$2:$B$457,'各區加權風險人口'!$C$2:$T$13,10,0)*5.5/'陽性率'!I$3)</f>
        <v>3.052807024</v>
      </c>
      <c r="M112" s="5">
        <f>if(VLOOKUP($B$2:$B$457,'各區加權風險人口'!$C$2:$T$13,11,0)=0,0,VLOOKUP($B$2:$B$457,'依個案研判日_台北市'!$C$2:$T$13,11,0)*'各里加權風險人口'!N112/VLOOKUP($B$2:$B$457,'各區加權風險人口'!$C$2:$T$13,11,0)*5.5/'陽性率'!J$3)</f>
        <v>1.676050915</v>
      </c>
      <c r="N112" s="5">
        <f>if(VLOOKUP($B$2:$B$457,'各區加權風險人口'!$C$2:$T$13,12,0)=0,0,VLOOKUP($B$2:$B$457,'依個案研判日_台北市'!$C$2:$T$13,12,0)*'各里加權風險人口'!O112/VLOOKUP($B$2:$B$457,'各區加權風險人口'!$C$2:$T$13,12,0)*5.5/'陽性率'!K$3)</f>
        <v>7.183075349</v>
      </c>
      <c r="O112" s="5">
        <f>if(VLOOKUP($B$2:$B$457,'各區加權風險人口'!$C$2:$T$13,13,0)=0,0,VLOOKUP($B$2:$B$457,'依個案研判日_台北市'!$C$2:$T$13,13,0)*'各里加權風險人口'!P112/VLOOKUP($B$2:$B$457,'各區加權風險人口'!$C$2:$T$13,13,0)*5.5/'陽性率'!L$3)</f>
        <v>6.392630092</v>
      </c>
      <c r="P112" s="5">
        <f>if(VLOOKUP($B$2:$B$457,'各區加權風險人口'!$C$2:$T$13,14,0)=0,0,VLOOKUP($B$2:$B$457,'依個案研判日_台北市'!$C$2:$T$13,14,0)*'各里加權風險人口'!Q112/VLOOKUP($B$2:$B$457,'各區加權風險人口'!$C$2:$T$13,14,0)*5.5/'陽性率'!M$3)</f>
        <v>8.663371283</v>
      </c>
      <c r="Q112" s="5">
        <f>if(VLOOKUP($B$2:$B$457,'各區加權風險人口'!$C$2:$T$13,15,0)=0,0,VLOOKUP($B$2:$B$457,'依個案研判日_台北市'!$C$2:$T$13,15,0)*'各里加權風險人口'!R112/VLOOKUP($B$2:$B$457,'各區加權風險人口'!$C$2:$T$13,15,0)*5.5/'陽性率'!N$3)</f>
        <v>4.912563026</v>
      </c>
      <c r="R112" s="5">
        <f>if(VLOOKUP($B$2:$B$457,'各區加權風險人口'!$C$2:$T$13,16,0)=0,0,VLOOKUP($B$2:$B$457,'依個案研判日_台北市'!$C$2:$T$13,16,0)*'各里加權風險人口'!S112/VLOOKUP($B$2:$B$457,'各區加權風險人口'!$C$2:$T$13,16,0)*5.5/'陽性率'!O$3)</f>
        <v>4.888481835</v>
      </c>
      <c r="S112" s="5">
        <f>if(VLOOKUP($B$2:$B$457,'各區加權風險人口'!$C$2:$T$13,17,0)=0,0,VLOOKUP($B$2:$B$457,'依個案研判日_台北市'!$C$2:$T$13,17,0)*'各里加權風險人口'!T112/VLOOKUP($B$2:$B$457,'各區加權風險人口'!$C$2:$T$13,17,0)*5.5/'陽性率'!P$3)</f>
        <v>12.95130252</v>
      </c>
      <c r="T112" s="5">
        <f>if(VLOOKUP($B$2:$B$457,'各區加權風險人口'!$C$2:$T$13,18,0)=0,0,VLOOKUP($B$2:$B$457,'依個案研判日_台北市'!$C$2:$T$13,18,0)*'各里加權風險人口'!U112/VLOOKUP($B$2:$B$457,'各區加權風險人口'!$C$2:$T$13,18,0)*5.5/'陽性率'!Q$3)</f>
        <v>6.392630092</v>
      </c>
    </row>
    <row r="113">
      <c r="A113" s="3">
        <v>6.300003004E10</v>
      </c>
      <c r="B113" s="4" t="s">
        <v>79</v>
      </c>
      <c r="C113" s="4" t="s">
        <v>117</v>
      </c>
      <c r="D113" s="5">
        <f>if(VLOOKUP($B$2:$B$457,'各區加權風險人口'!$C$2:$T$13,2,0)=0,0,VLOOKUP($B$2:$B$457,'依個案研判日_台北市'!$C$2:$T$13,2,0)*'各里加權風險人口'!E113/VLOOKUP($B$2:$B$457,'各區加權風險人口'!$C$2:$T$13,2,0)*5.5/'陽性率'!A$3)</f>
        <v>3.398069554</v>
      </c>
      <c r="E113" s="5">
        <f>if(VLOOKUP($B$2:$B$457,'各區加權風險人口'!$C$2:$T$13,3,0)=0,0,VLOOKUP($B$2:$B$457,'依個案研判日_台北市'!$C$2:$T$13,3,0)*'各里加權風險人口'!F113/VLOOKUP($B$2:$B$457,'各區加權風險人口'!$C$2:$T$13,3,0)*5.5/'陽性率'!B$3)</f>
        <v>5.004429707</v>
      </c>
      <c r="F113" s="5">
        <f>if(VLOOKUP($B$2:$B$457,'各區加權風險人口'!$C$2:$T$13,4,0)=0,0,VLOOKUP($B$2:$B$457,'依個案研判日_台北市'!$C$2:$T$13,4,0)*'各里加權風險人口'!G113/VLOOKUP($B$2:$B$457,'各區加權風險人口'!$C$2:$T$13,4,0)*5.5/'陽性率'!C$3)</f>
        <v>11.35025294</v>
      </c>
      <c r="G113" s="5">
        <f>if(VLOOKUP($B$2:$B$457,'各區加權風險人口'!$C$2:$T$13,5,0)=0,0,VLOOKUP($B$2:$B$457,'依個案研判日_台北市'!$C$2:$T$13,5,0)*'各里加權風險人口'!H113/VLOOKUP($B$2:$B$457,'各區加權風險人口'!$C$2:$T$13,5,0)*5.5/'陽性率'!D$3)</f>
        <v>11.00974536</v>
      </c>
      <c r="H113" s="5">
        <f>if(VLOOKUP($B$2:$B$457,'各區加權風險人口'!$C$2:$T$13,6,0)=0,0,VLOOKUP($B$2:$B$457,'依個案研判日_台北市'!$C$2:$T$13,6,0)*'各里加權風險人口'!I113/VLOOKUP($B$2:$B$457,'各區加權風險人口'!$C$2:$T$13,6,0)*5.5/'陽性率'!E$3)</f>
        <v>6.968193263</v>
      </c>
      <c r="I113" s="5">
        <f>if(VLOOKUP($B$2:$B$457,'各區加權風險人口'!$C$2:$T$13,7,0)=0,0,VLOOKUP($B$2:$B$457,'依個案研判日_台北市'!$C$2:$T$13,7,0)*'各里加權風險人口'!J113/VLOOKUP($B$2:$B$457,'各區加權風險人口'!$C$2:$T$13,7,0)*5.5/'陽性率'!F$3)</f>
        <v>14.39182399</v>
      </c>
      <c r="J113" s="5">
        <f>if(VLOOKUP($B$2:$B$457,'各區加權風險人口'!$C$2:$T$13,8,0)=0,0,VLOOKUP($B$2:$B$457,'依個案研判日_台北市'!$C$2:$T$13,8,0)*'各里加權風險人口'!K113/VLOOKUP($B$2:$B$457,'各區加權風險人口'!$C$2:$T$13,8,0)*5.5/'陽性率'!G$3)</f>
        <v>7.978076344</v>
      </c>
      <c r="K113" s="5">
        <f>if(VLOOKUP($B$2:$B$457,'各區加權風險人口'!$C$2:$T$13,9,0)=0,0,VLOOKUP($B$2:$B$457,'依個案研判日_台北市'!$C$2:$T$13,9,0)*'各里加權風險人口'!L113/VLOOKUP($B$2:$B$457,'各區加權風險人口'!$C$2:$T$13,9,0)*5.5/'陽性率'!H$3)</f>
        <v>16.68143236</v>
      </c>
      <c r="L113" s="5">
        <f>if(VLOOKUP($B$2:$B$457,'各區加權風險人口'!$C$2:$T$13,10,0)=0,0,VLOOKUP($B$2:$B$457,'依個案研判日_台北市'!$C$2:$T$13,10,0)*'各里加權風險人口'!M113/VLOOKUP($B$2:$B$457,'各區加權風險人口'!$C$2:$T$13,10,0)*5.5/'陽性率'!I$3)</f>
        <v>15.72820765</v>
      </c>
      <c r="M113" s="5">
        <f>if(VLOOKUP($B$2:$B$457,'各區加權風險人口'!$C$2:$T$13,11,0)=0,0,VLOOKUP($B$2:$B$457,'依個案研判日_台北市'!$C$2:$T$13,11,0)*'各里加權風險人口'!N113/VLOOKUP($B$2:$B$457,'各區加權風險人口'!$C$2:$T$13,11,0)*5.5/'陽性率'!J$3)</f>
        <v>8.635094396</v>
      </c>
      <c r="N113" s="5">
        <f>if(VLOOKUP($B$2:$B$457,'各區加權風險人口'!$C$2:$T$13,12,0)=0,0,VLOOKUP($B$2:$B$457,'依個案研判日_台北市'!$C$2:$T$13,12,0)*'各里加權風險人口'!O113/VLOOKUP($B$2:$B$457,'各區加權風險人口'!$C$2:$T$13,12,0)*5.5/'陽性率'!K$3)</f>
        <v>37.00754741</v>
      </c>
      <c r="O113" s="5">
        <f>if(VLOOKUP($B$2:$B$457,'各區加權風險人口'!$C$2:$T$13,13,0)=0,0,VLOOKUP($B$2:$B$457,'依個案研判日_台北市'!$C$2:$T$13,13,0)*'各里加權風險人口'!P113/VLOOKUP($B$2:$B$457,'各區加權風險人口'!$C$2:$T$13,13,0)*5.5/'陽性率'!L$3)</f>
        <v>32.93513568</v>
      </c>
      <c r="P113" s="5">
        <f>if(VLOOKUP($B$2:$B$457,'各區加權風險人口'!$C$2:$T$13,14,0)=0,0,VLOOKUP($B$2:$B$457,'依個案研判日_台北市'!$C$2:$T$13,14,0)*'各里加權風險人口'!Q113/VLOOKUP($B$2:$B$457,'各區加權風險人口'!$C$2:$T$13,14,0)*5.5/'陽性率'!M$3)</f>
        <v>44.63410279</v>
      </c>
      <c r="Q113" s="5">
        <f>if(VLOOKUP($B$2:$B$457,'各區加權風險人口'!$C$2:$T$13,15,0)=0,0,VLOOKUP($B$2:$B$457,'依個案研判日_台北市'!$C$2:$T$13,15,0)*'各里加權風險人口'!R113/VLOOKUP($B$2:$B$457,'各區加權風險人口'!$C$2:$T$13,15,0)*5.5/'陽性率'!N$3)</f>
        <v>25.30975944</v>
      </c>
      <c r="R113" s="5">
        <f>if(VLOOKUP($B$2:$B$457,'各區加權風險人口'!$C$2:$T$13,16,0)=0,0,VLOOKUP($B$2:$B$457,'依個案研判日_台北市'!$C$2:$T$13,16,0)*'各里加權風險人口'!S113/VLOOKUP($B$2:$B$457,'各區加權風險人口'!$C$2:$T$13,16,0)*5.5/'陽性率'!O$3)</f>
        <v>25.18569199</v>
      </c>
      <c r="S113" s="5">
        <f>if(VLOOKUP($B$2:$B$457,'各區加權風險人口'!$C$2:$T$13,17,0)=0,0,VLOOKUP($B$2:$B$457,'依個案研判日_台北市'!$C$2:$T$13,17,0)*'各里加權風險人口'!T113/VLOOKUP($B$2:$B$457,'各區加權風險人口'!$C$2:$T$13,17,0)*5.5/'陽性率'!P$3)</f>
        <v>66.72572942</v>
      </c>
      <c r="T113" s="5">
        <f>if(VLOOKUP($B$2:$B$457,'各區加權風險人口'!$C$2:$T$13,18,0)=0,0,VLOOKUP($B$2:$B$457,'依個案研判日_台北市'!$C$2:$T$13,18,0)*'各里加權風險人口'!U113/VLOOKUP($B$2:$B$457,'各區加權風險人口'!$C$2:$T$13,18,0)*5.5/'陽性率'!Q$3)</f>
        <v>32.93513568</v>
      </c>
    </row>
    <row r="114">
      <c r="A114" s="3">
        <v>6.3000030041E10</v>
      </c>
      <c r="B114" s="4" t="s">
        <v>79</v>
      </c>
      <c r="C114" s="4" t="s">
        <v>118</v>
      </c>
      <c r="D114" s="5">
        <f>if(VLOOKUP($B$2:$B$457,'各區加權風險人口'!$C$2:$T$13,2,0)=0,0,VLOOKUP($B$2:$B$457,'依個案研判日_台北市'!$C$2:$T$13,2,0)*'各里加權風險人口'!E114/VLOOKUP($B$2:$B$457,'各區加權風險人口'!$C$2:$T$13,2,0)*5.5/'陽性率'!A$3)</f>
        <v>1.589545584</v>
      </c>
      <c r="E114" s="5">
        <f>if(VLOOKUP($B$2:$B$457,'各區加權風險人口'!$C$2:$T$13,3,0)=0,0,VLOOKUP($B$2:$B$457,'依個案研判日_台北市'!$C$2:$T$13,3,0)*'各里加權風險人口'!F114/VLOOKUP($B$2:$B$457,'各區加權風險人口'!$C$2:$T$13,3,0)*5.5/'陽性率'!B$3)</f>
        <v>2.340967132</v>
      </c>
      <c r="F114" s="5">
        <f>if(VLOOKUP($B$2:$B$457,'各區加權風險人口'!$C$2:$T$13,4,0)=0,0,VLOOKUP($B$2:$B$457,'依個案研判日_台北市'!$C$2:$T$13,4,0)*'各里加權風險人口'!G114/VLOOKUP($B$2:$B$457,'各區加權風險人口'!$C$2:$T$13,4,0)*5.5/'陽性率'!C$3)</f>
        <v>5.30940999</v>
      </c>
      <c r="G114" s="5">
        <f>if(VLOOKUP($B$2:$B$457,'各區加權風險人口'!$C$2:$T$13,5,0)=0,0,VLOOKUP($B$2:$B$457,'依個案研判日_台北市'!$C$2:$T$13,5,0)*'各里加權風險人口'!H114/VLOOKUP($B$2:$B$457,'各區加權風險人口'!$C$2:$T$13,5,0)*5.5/'陽性率'!D$3)</f>
        <v>5.150127691</v>
      </c>
      <c r="H114" s="5">
        <f>if(VLOOKUP($B$2:$B$457,'各區加權風險人口'!$C$2:$T$13,6,0)=0,0,VLOOKUP($B$2:$B$457,'依個案研判日_台北市'!$C$2:$T$13,6,0)*'各里加權風險人口'!I114/VLOOKUP($B$2:$B$457,'各區加權風險人口'!$C$2:$T$13,6,0)*5.5/'陽性率'!E$3)</f>
        <v>3.259574488</v>
      </c>
      <c r="I114" s="5">
        <f>if(VLOOKUP($B$2:$B$457,'各區加權風險人口'!$C$2:$T$13,7,0)=0,0,VLOOKUP($B$2:$B$457,'依個案研判日_台北市'!$C$2:$T$13,7,0)*'各里加權風險人口'!J114/VLOOKUP($B$2:$B$457,'各區加權風險人口'!$C$2:$T$13,7,0)*5.5/'陽性率'!F$3)</f>
        <v>6.73219306</v>
      </c>
      <c r="J114" s="5">
        <f>if(VLOOKUP($B$2:$B$457,'各區加權風險人口'!$C$2:$T$13,8,0)=0,0,VLOOKUP($B$2:$B$457,'依個案研判日_台北市'!$C$2:$T$13,8,0)*'各里加權風險人口'!K114/VLOOKUP($B$2:$B$457,'各區加權風險人口'!$C$2:$T$13,8,0)*5.5/'陽性率'!G$3)</f>
        <v>3.731976587</v>
      </c>
      <c r="K114" s="5">
        <f>if(VLOOKUP($B$2:$B$457,'各區加權風險人口'!$C$2:$T$13,9,0)=0,0,VLOOKUP($B$2:$B$457,'依個案研判日_台北市'!$C$2:$T$13,9,0)*'各里加權風險人口'!L114/VLOOKUP($B$2:$B$457,'各區加權風險人口'!$C$2:$T$13,9,0)*5.5/'陽性率'!H$3)</f>
        <v>7.803223774</v>
      </c>
      <c r="L114" s="5">
        <f>if(VLOOKUP($B$2:$B$457,'各區加權風險人口'!$C$2:$T$13,10,0)=0,0,VLOOKUP($B$2:$B$457,'依個案研判日_台北市'!$C$2:$T$13,10,0)*'各里加權風險人口'!M114/VLOOKUP($B$2:$B$457,'各區加權風險人口'!$C$2:$T$13,10,0)*5.5/'陽性率'!I$3)</f>
        <v>7.357325272</v>
      </c>
      <c r="M114" s="5">
        <f>if(VLOOKUP($B$2:$B$457,'各區加權風險人口'!$C$2:$T$13,11,0)=0,0,VLOOKUP($B$2:$B$457,'依個案研判日_台北市'!$C$2:$T$13,11,0)*'各里加權風險人口'!N114/VLOOKUP($B$2:$B$457,'各區加權風險人口'!$C$2:$T$13,11,0)*5.5/'陽性率'!J$3)</f>
        <v>4.039315836</v>
      </c>
      <c r="N114" s="5">
        <f>if(VLOOKUP($B$2:$B$457,'各區加權風險人口'!$C$2:$T$13,12,0)=0,0,VLOOKUP($B$2:$B$457,'依個案研判日_台北市'!$C$2:$T$13,12,0)*'各里加權風險人口'!O114/VLOOKUP($B$2:$B$457,'各區加權風險人口'!$C$2:$T$13,12,0)*5.5/'陽性率'!K$3)</f>
        <v>17.31135358</v>
      </c>
      <c r="O114" s="5">
        <f>if(VLOOKUP($B$2:$B$457,'各區加權風險人口'!$C$2:$T$13,13,0)=0,0,VLOOKUP($B$2:$B$457,'依個案研判日_台北市'!$C$2:$T$13,13,0)*'各里加權風險人口'!P114/VLOOKUP($B$2:$B$457,'各區加權風險人口'!$C$2:$T$13,13,0)*5.5/'陽性率'!L$3)</f>
        <v>15.40636489</v>
      </c>
      <c r="P114" s="5">
        <f>if(VLOOKUP($B$2:$B$457,'各區加權風險人口'!$C$2:$T$13,14,0)=0,0,VLOOKUP($B$2:$B$457,'依個案研判日_台北市'!$C$2:$T$13,14,0)*'各里加權風險人口'!Q114/VLOOKUP($B$2:$B$457,'各區加權風險人口'!$C$2:$T$13,14,0)*5.5/'陽性率'!M$3)</f>
        <v>20.87889604</v>
      </c>
      <c r="Q114" s="5">
        <f>if(VLOOKUP($B$2:$B$457,'各區加權風險人口'!$C$2:$T$13,15,0)=0,0,VLOOKUP($B$2:$B$457,'依個案研判日_台北市'!$C$2:$T$13,15,0)*'各里加權風險人口'!R114/VLOOKUP($B$2:$B$457,'各區加權風險人口'!$C$2:$T$13,15,0)*5.5/'陽性率'!N$3)</f>
        <v>11.839374</v>
      </c>
      <c r="R114" s="5">
        <f>if(VLOOKUP($B$2:$B$457,'各區加權風險人口'!$C$2:$T$13,16,0)=0,0,VLOOKUP($B$2:$B$457,'依個案研判日_台北市'!$C$2:$T$13,16,0)*'各里加權風險人口'!S114/VLOOKUP($B$2:$B$457,'各區加權風險人口'!$C$2:$T$13,16,0)*5.5/'陽性率'!O$3)</f>
        <v>11.78133785</v>
      </c>
      <c r="S114" s="5">
        <f>if(VLOOKUP($B$2:$B$457,'各區加權風險人口'!$C$2:$T$13,17,0)=0,0,VLOOKUP($B$2:$B$457,'依個案研判日_台北市'!$C$2:$T$13,17,0)*'各里加權風險人口'!T114/VLOOKUP($B$2:$B$457,'各區加權風險人口'!$C$2:$T$13,17,0)*5.5/'陽性率'!P$3)</f>
        <v>31.2128951</v>
      </c>
      <c r="T114" s="5">
        <f>if(VLOOKUP($B$2:$B$457,'各區加權風險人口'!$C$2:$T$13,18,0)=0,0,VLOOKUP($B$2:$B$457,'依個案研判日_台北市'!$C$2:$T$13,18,0)*'各里加權風險人口'!U114/VLOOKUP($B$2:$B$457,'各區加權風險人口'!$C$2:$T$13,18,0)*5.5/'陽性率'!Q$3)</f>
        <v>15.40636489</v>
      </c>
    </row>
    <row r="115">
      <c r="A115" s="3">
        <v>6.3000030043E10</v>
      </c>
      <c r="B115" s="4" t="s">
        <v>79</v>
      </c>
      <c r="C115" s="4" t="s">
        <v>119</v>
      </c>
      <c r="D115" s="5">
        <f>if(VLOOKUP($B$2:$B$457,'各區加權風險人口'!$C$2:$T$13,2,0)=0,0,VLOOKUP($B$2:$B$457,'依個案研判日_台北市'!$C$2:$T$13,2,0)*'各里加權風險人口'!E115/VLOOKUP($B$2:$B$457,'各區加權風險人口'!$C$2:$T$13,2,0)*5.5/'陽性率'!A$3)</f>
        <v>3.604039659</v>
      </c>
      <c r="E115" s="5">
        <f>if(VLOOKUP($B$2:$B$457,'各區加權風險人口'!$C$2:$T$13,3,0)=0,0,VLOOKUP($B$2:$B$457,'依個案研判日_台北市'!$C$2:$T$13,3,0)*'各里加權風險人口'!F115/VLOOKUP($B$2:$B$457,'各區加權風險人口'!$C$2:$T$13,3,0)*5.5/'陽性率'!B$3)</f>
        <v>5.307767498</v>
      </c>
      <c r="F115" s="5">
        <f>if(VLOOKUP($B$2:$B$457,'各區加權風險人口'!$C$2:$T$13,4,0)=0,0,VLOOKUP($B$2:$B$457,'依個案研判日_台北市'!$C$2:$T$13,4,0)*'各里加權風險人口'!G115/VLOOKUP($B$2:$B$457,'各區加權風險人口'!$C$2:$T$13,4,0)*5.5/'陽性率'!C$3)</f>
        <v>12.03823556</v>
      </c>
      <c r="G115" s="5">
        <f>if(VLOOKUP($B$2:$B$457,'各區加權風險人口'!$C$2:$T$13,5,0)=0,0,VLOOKUP($B$2:$B$457,'依個案研判日_台北市'!$C$2:$T$13,5,0)*'各里加權風險人口'!H115/VLOOKUP($B$2:$B$457,'各區加權風險人口'!$C$2:$T$13,5,0)*5.5/'陽性率'!D$3)</f>
        <v>11.6770885</v>
      </c>
      <c r="H115" s="5">
        <f>if(VLOOKUP($B$2:$B$457,'各區加權風險人口'!$C$2:$T$13,6,0)=0,0,VLOOKUP($B$2:$B$457,'依個案研判日_台北市'!$C$2:$T$13,6,0)*'各里加權風險人口'!I115/VLOOKUP($B$2:$B$457,'各區加權風險人口'!$C$2:$T$13,6,0)*5.5/'陽性率'!E$3)</f>
        <v>7.390562339</v>
      </c>
      <c r="I115" s="5">
        <f>if(VLOOKUP($B$2:$B$457,'各區加權風險人口'!$C$2:$T$13,7,0)=0,0,VLOOKUP($B$2:$B$457,'依個案研判日_台北市'!$C$2:$T$13,7,0)*'各里加權風險人口'!J115/VLOOKUP($B$2:$B$457,'各區加權風險人口'!$C$2:$T$13,7,0)*5.5/'陽性率'!F$3)</f>
        <v>15.26416797</v>
      </c>
      <c r="J115" s="5">
        <f>if(VLOOKUP($B$2:$B$457,'各區加權風險人口'!$C$2:$T$13,8,0)=0,0,VLOOKUP($B$2:$B$457,'依個案研判日_台北市'!$C$2:$T$13,8,0)*'各里加權風險人口'!K115/VLOOKUP($B$2:$B$457,'各區加權風險人口'!$C$2:$T$13,8,0)*5.5/'陽性率'!G$3)</f>
        <v>8.46165833</v>
      </c>
      <c r="K115" s="5">
        <f>if(VLOOKUP($B$2:$B$457,'各區加權風險人口'!$C$2:$T$13,9,0)=0,0,VLOOKUP($B$2:$B$457,'依個案研判日_台北市'!$C$2:$T$13,9,0)*'各里加權風險人口'!L115/VLOOKUP($B$2:$B$457,'各區加權風險人口'!$C$2:$T$13,9,0)*5.5/'陽性率'!H$3)</f>
        <v>17.69255833</v>
      </c>
      <c r="L115" s="5">
        <f>if(VLOOKUP($B$2:$B$457,'各區加權風險人口'!$C$2:$T$13,10,0)=0,0,VLOOKUP($B$2:$B$457,'依個案研判日_台北市'!$C$2:$T$13,10,0)*'各里加權風險人口'!M115/VLOOKUP($B$2:$B$457,'各區加權風險人口'!$C$2:$T$13,10,0)*5.5/'陽性率'!I$3)</f>
        <v>16.68155499</v>
      </c>
      <c r="M115" s="5">
        <f>if(VLOOKUP($B$2:$B$457,'各區加權風險人口'!$C$2:$T$13,11,0)=0,0,VLOOKUP($B$2:$B$457,'依個案研判日_台北市'!$C$2:$T$13,11,0)*'各里加權風險人口'!N115/VLOOKUP($B$2:$B$457,'各區加權風險人口'!$C$2:$T$13,11,0)*5.5/'陽性率'!J$3)</f>
        <v>9.158500781</v>
      </c>
      <c r="N115" s="5">
        <f>if(VLOOKUP($B$2:$B$457,'各區加權風險人口'!$C$2:$T$13,12,0)=0,0,VLOOKUP($B$2:$B$457,'依個案研判日_台北市'!$C$2:$T$13,12,0)*'各里加權風險人口'!O115/VLOOKUP($B$2:$B$457,'各區加權風險人口'!$C$2:$T$13,12,0)*5.5/'陽性率'!K$3)</f>
        <v>39.25071763</v>
      </c>
      <c r="O115" s="5">
        <f>if(VLOOKUP($B$2:$B$457,'各區加權風險人口'!$C$2:$T$13,13,0)=0,0,VLOOKUP($B$2:$B$457,'依個案研判日_台北市'!$C$2:$T$13,13,0)*'各里加權風險人口'!P115/VLOOKUP($B$2:$B$457,'各區加權風險人口'!$C$2:$T$13,13,0)*5.5/'陽性率'!L$3)</f>
        <v>34.93146131</v>
      </c>
      <c r="P115" s="5">
        <f>if(VLOOKUP($B$2:$B$457,'各區加權風險人口'!$C$2:$T$13,14,0)=0,0,VLOOKUP($B$2:$B$457,'依個案研判日_台北市'!$C$2:$T$13,14,0)*'各里加權風險人口'!Q115/VLOOKUP($B$2:$B$457,'各區加權風險人口'!$C$2:$T$13,14,0)*5.5/'陽性率'!M$3)</f>
        <v>47.33954796</v>
      </c>
      <c r="Q115" s="5">
        <f>if(VLOOKUP($B$2:$B$457,'各區加權風險人口'!$C$2:$T$13,15,0)=0,0,VLOOKUP($B$2:$B$457,'依個案研判日_台北市'!$C$2:$T$13,15,0)*'各里加權風險人口'!R115/VLOOKUP($B$2:$B$457,'各區加權風險人口'!$C$2:$T$13,15,0)*5.5/'陽性率'!N$3)</f>
        <v>26.8438816</v>
      </c>
      <c r="R115" s="5">
        <f>if(VLOOKUP($B$2:$B$457,'各區加權風險人口'!$C$2:$T$13,16,0)=0,0,VLOOKUP($B$2:$B$457,'依個案研判日_台北市'!$C$2:$T$13,16,0)*'各里加權風險人口'!S115/VLOOKUP($B$2:$B$457,'各區加權風險人口'!$C$2:$T$13,16,0)*5.5/'陽性率'!O$3)</f>
        <v>26.71229394</v>
      </c>
      <c r="S115" s="5">
        <f>if(VLOOKUP($B$2:$B$457,'各區加權風險人口'!$C$2:$T$13,17,0)=0,0,VLOOKUP($B$2:$B$457,'依個案研判日_台北市'!$C$2:$T$13,17,0)*'各里加權風險人口'!T115/VLOOKUP($B$2:$B$457,'各區加權風險人口'!$C$2:$T$13,17,0)*5.5/'陽性率'!P$3)</f>
        <v>70.77023331</v>
      </c>
      <c r="T115" s="5">
        <f>if(VLOOKUP($B$2:$B$457,'各區加權風險人口'!$C$2:$T$13,18,0)=0,0,VLOOKUP($B$2:$B$457,'依個案研判日_台北市'!$C$2:$T$13,18,0)*'各里加權風險人口'!U115/VLOOKUP($B$2:$B$457,'各區加權風險人口'!$C$2:$T$13,18,0)*5.5/'陽性率'!Q$3)</f>
        <v>34.93146131</v>
      </c>
    </row>
    <row r="116">
      <c r="A116" s="3">
        <v>6.3000030044E10</v>
      </c>
      <c r="B116" s="4" t="s">
        <v>79</v>
      </c>
      <c r="C116" s="4" t="s">
        <v>120</v>
      </c>
      <c r="D116" s="5">
        <f>if(VLOOKUP($B$2:$B$457,'各區加權風險人口'!$C$2:$T$13,2,0)=0,0,VLOOKUP($B$2:$B$457,'依個案研判日_台北市'!$C$2:$T$13,2,0)*'各里加權風險人口'!E116/VLOOKUP($B$2:$B$457,'各區加權風險人口'!$C$2:$T$13,2,0)*5.5/'陽性率'!A$3)</f>
        <v>1.808662546</v>
      </c>
      <c r="E116" s="5">
        <f>if(VLOOKUP($B$2:$B$457,'各區加權風險人口'!$C$2:$T$13,3,0)=0,0,VLOOKUP($B$2:$B$457,'依個案研判日_台北市'!$C$2:$T$13,3,0)*'各里加權風險人口'!F116/VLOOKUP($B$2:$B$457,'各區加權風險人口'!$C$2:$T$13,3,0)*5.5/'陽性率'!B$3)</f>
        <v>2.663666659</v>
      </c>
      <c r="F116" s="5">
        <f>if(VLOOKUP($B$2:$B$457,'各區加權風險人口'!$C$2:$T$13,4,0)=0,0,VLOOKUP($B$2:$B$457,'依個案研判日_台北市'!$C$2:$T$13,4,0)*'各里加權風險人口'!G116/VLOOKUP($B$2:$B$457,'各區加權風險人口'!$C$2:$T$13,4,0)*5.5/'陽性率'!C$3)</f>
        <v>6.041305825</v>
      </c>
      <c r="G116" s="5">
        <f>if(VLOOKUP($B$2:$B$457,'各區加權風險人口'!$C$2:$T$13,5,0)=0,0,VLOOKUP($B$2:$B$457,'依個案研判日_台北市'!$C$2:$T$13,5,0)*'各里加權風險人口'!H116/VLOOKUP($B$2:$B$457,'各區加權風險人口'!$C$2:$T$13,5,0)*5.5/'陽性率'!D$3)</f>
        <v>5.86006665</v>
      </c>
      <c r="H116" s="5">
        <f>if(VLOOKUP($B$2:$B$457,'各區加權風險人口'!$C$2:$T$13,6,0)=0,0,VLOOKUP($B$2:$B$457,'依個案研判日_台北市'!$C$2:$T$13,6,0)*'各里加權風險人口'!I116/VLOOKUP($B$2:$B$457,'各區加權風險人口'!$C$2:$T$13,6,0)*5.5/'陽性率'!E$3)</f>
        <v>3.708902943</v>
      </c>
      <c r="I116" s="5">
        <f>if(VLOOKUP($B$2:$B$457,'各區加權風險人口'!$C$2:$T$13,7,0)=0,0,VLOOKUP($B$2:$B$457,'依個案研判日_台北市'!$C$2:$T$13,7,0)*'各里加權風險人口'!J116/VLOOKUP($B$2:$B$457,'各區加權風險人口'!$C$2:$T$13,7,0)*5.5/'陽性率'!F$3)</f>
        <v>7.660217844</v>
      </c>
      <c r="J116" s="5">
        <f>if(VLOOKUP($B$2:$B$457,'各區加權風險人口'!$C$2:$T$13,8,0)=0,0,VLOOKUP($B$2:$B$457,'依個案研判日_台北市'!$C$2:$T$13,8,0)*'各里加權風險人口'!K116/VLOOKUP($B$2:$B$457,'各區加權風險人口'!$C$2:$T$13,8,0)*5.5/'陽性率'!G$3)</f>
        <v>4.246425109</v>
      </c>
      <c r="K116" s="5">
        <f>if(VLOOKUP($B$2:$B$457,'各區加權風險人口'!$C$2:$T$13,9,0)=0,0,VLOOKUP($B$2:$B$457,'依個案研判日_台北市'!$C$2:$T$13,9,0)*'各里加權風險人口'!L116/VLOOKUP($B$2:$B$457,'各區加權風險人口'!$C$2:$T$13,9,0)*5.5/'陽性率'!H$3)</f>
        <v>8.878888864</v>
      </c>
      <c r="L116" s="5">
        <f>if(VLOOKUP($B$2:$B$457,'各區加權風險人口'!$C$2:$T$13,10,0)=0,0,VLOOKUP($B$2:$B$457,'依個案研判日_台北市'!$C$2:$T$13,10,0)*'各里加權風險人口'!M116/VLOOKUP($B$2:$B$457,'各區加權風險人口'!$C$2:$T$13,10,0)*5.5/'陽性率'!I$3)</f>
        <v>8.371523786</v>
      </c>
      <c r="M116" s="5">
        <f>if(VLOOKUP($B$2:$B$457,'各區加權風險人口'!$C$2:$T$13,11,0)=0,0,VLOOKUP($B$2:$B$457,'依個案研判日_台北市'!$C$2:$T$13,11,0)*'各里加權風險人口'!N116/VLOOKUP($B$2:$B$457,'各區加權風險人口'!$C$2:$T$13,11,0)*5.5/'陽性率'!J$3)</f>
        <v>4.596130706</v>
      </c>
      <c r="N116" s="5">
        <f>if(VLOOKUP($B$2:$B$457,'各區加權風險人口'!$C$2:$T$13,12,0)=0,0,VLOOKUP($B$2:$B$457,'依個案研判日_台北市'!$C$2:$T$13,12,0)*'各里加權風險人口'!O116/VLOOKUP($B$2:$B$457,'各區加權風險人口'!$C$2:$T$13,12,0)*5.5/'陽性率'!K$3)</f>
        <v>19.69770303</v>
      </c>
      <c r="O116" s="5">
        <f>if(VLOOKUP($B$2:$B$457,'各區加權風險人口'!$C$2:$T$13,13,0)=0,0,VLOOKUP($B$2:$B$457,'依個案研判日_台北市'!$C$2:$T$13,13,0)*'各里加權風險人口'!P116/VLOOKUP($B$2:$B$457,'各區加權風險人口'!$C$2:$T$13,13,0)*5.5/'陽性率'!L$3)</f>
        <v>17.53011391</v>
      </c>
      <c r="P116" s="5">
        <f>if(VLOOKUP($B$2:$B$457,'各區加權風險人口'!$C$2:$T$13,14,0)=0,0,VLOOKUP($B$2:$B$457,'依個案研判日_台北市'!$C$2:$T$13,14,0)*'各里加權風險人口'!Q116/VLOOKUP($B$2:$B$457,'各區加權風險人口'!$C$2:$T$13,14,0)*5.5/'陽性率'!M$3)</f>
        <v>23.75702696</v>
      </c>
      <c r="Q116" s="5">
        <f>if(VLOOKUP($B$2:$B$457,'各區加權風險人口'!$C$2:$T$13,15,0)=0,0,VLOOKUP($B$2:$B$457,'依個案研判日_台北市'!$C$2:$T$13,15,0)*'各里加權風險人口'!R116/VLOOKUP($B$2:$B$457,'各區加權風險人口'!$C$2:$T$13,15,0)*5.5/'陽性率'!N$3)</f>
        <v>13.47141759</v>
      </c>
      <c r="R116" s="5">
        <f>if(VLOOKUP($B$2:$B$457,'各區加權風險人口'!$C$2:$T$13,16,0)=0,0,VLOOKUP($B$2:$B$457,'依個案研判日_台北市'!$C$2:$T$13,16,0)*'各里加權風險人口'!S116/VLOOKUP($B$2:$B$457,'各區加權風險人口'!$C$2:$T$13,16,0)*5.5/'陽性率'!O$3)</f>
        <v>13.40538123</v>
      </c>
      <c r="S116" s="5">
        <f>if(VLOOKUP($B$2:$B$457,'各區加權風險人口'!$C$2:$T$13,17,0)=0,0,VLOOKUP($B$2:$B$457,'依個案研判日_台北市'!$C$2:$T$13,17,0)*'各里加權風險人口'!T116/VLOOKUP($B$2:$B$457,'各區加權風險人口'!$C$2:$T$13,17,0)*5.5/'陽性率'!P$3)</f>
        <v>35.51555546</v>
      </c>
      <c r="T116" s="5">
        <f>if(VLOOKUP($B$2:$B$457,'各區加權風險人口'!$C$2:$T$13,18,0)=0,0,VLOOKUP($B$2:$B$457,'依個案研判日_台北市'!$C$2:$T$13,18,0)*'各里加權風險人口'!U116/VLOOKUP($B$2:$B$457,'各區加權風險人口'!$C$2:$T$13,18,0)*5.5/'陽性率'!Q$3)</f>
        <v>17.53011391</v>
      </c>
    </row>
    <row r="117">
      <c r="A117" s="3">
        <v>6.3000030046E10</v>
      </c>
      <c r="B117" s="4" t="s">
        <v>79</v>
      </c>
      <c r="C117" s="4" t="s">
        <v>121</v>
      </c>
      <c r="D117" s="5">
        <f>if(VLOOKUP($B$2:$B$457,'各區加權風險人口'!$C$2:$T$13,2,0)=0,0,VLOOKUP($B$2:$B$457,'依個案研判日_台北市'!$C$2:$T$13,2,0)*'各里加權風險人口'!E117/VLOOKUP($B$2:$B$457,'各區加權風險人口'!$C$2:$T$13,2,0)*5.5/'陽性率'!A$3)</f>
        <v>1.720976912</v>
      </c>
      <c r="E117" s="5">
        <f>if(VLOOKUP($B$2:$B$457,'各區加權風險人口'!$C$2:$T$13,3,0)=0,0,VLOOKUP($B$2:$B$457,'依個案研判日_台北市'!$C$2:$T$13,3,0)*'各里加權風險人口'!F117/VLOOKUP($B$2:$B$457,'各區加權風險人口'!$C$2:$T$13,3,0)*5.5/'陽性率'!B$3)</f>
        <v>2.534529633</v>
      </c>
      <c r="F117" s="5">
        <f>if(VLOOKUP($B$2:$B$457,'各區加權風險人口'!$C$2:$T$13,4,0)=0,0,VLOOKUP($B$2:$B$457,'依個案研判日_台北市'!$C$2:$T$13,4,0)*'各里加權風險人口'!G117/VLOOKUP($B$2:$B$457,'各區加權風險人口'!$C$2:$T$13,4,0)*5.5/'陽性率'!C$3)</f>
        <v>5.748417725</v>
      </c>
      <c r="G117" s="5">
        <f>if(VLOOKUP($B$2:$B$457,'各區加權風險人口'!$C$2:$T$13,5,0)=0,0,VLOOKUP($B$2:$B$457,'依個案研判日_台北市'!$C$2:$T$13,5,0)*'各里加權風險人口'!H117/VLOOKUP($B$2:$B$457,'各區加權風險人口'!$C$2:$T$13,5,0)*5.5/'陽性率'!D$3)</f>
        <v>5.575965193</v>
      </c>
      <c r="H117" s="5">
        <f>if(VLOOKUP($B$2:$B$457,'各區加權風險人口'!$C$2:$T$13,6,0)=0,0,VLOOKUP($B$2:$B$457,'依個案研判日_台北市'!$C$2:$T$13,6,0)*'各里加權風險人口'!I117/VLOOKUP($B$2:$B$457,'各區加權風險人口'!$C$2:$T$13,6,0)*5.5/'陽性率'!E$3)</f>
        <v>3.529091895</v>
      </c>
      <c r="I117" s="5">
        <f>if(VLOOKUP($B$2:$B$457,'各區加權風險人口'!$C$2:$T$13,7,0)=0,0,VLOOKUP($B$2:$B$457,'依個案研判日_台北市'!$C$2:$T$13,7,0)*'各里加權風險人口'!J117/VLOOKUP($B$2:$B$457,'各區加權風險人口'!$C$2:$T$13,7,0)*5.5/'陽性率'!F$3)</f>
        <v>7.28884339</v>
      </c>
      <c r="J117" s="5">
        <f>if(VLOOKUP($B$2:$B$457,'各區加權風險人口'!$C$2:$T$13,8,0)=0,0,VLOOKUP($B$2:$B$457,'依個案研判日_台北市'!$C$2:$T$13,8,0)*'各里加權風險人口'!K117/VLOOKUP($B$2:$B$457,'各區加權風險人口'!$C$2:$T$13,8,0)*5.5/'陽性率'!G$3)</f>
        <v>4.040554488</v>
      </c>
      <c r="K117" s="5">
        <f>if(VLOOKUP($B$2:$B$457,'各區加權風險人口'!$C$2:$T$13,9,0)=0,0,VLOOKUP($B$2:$B$457,'依個案研判日_台北市'!$C$2:$T$13,9,0)*'各里加權風險人口'!L117/VLOOKUP($B$2:$B$457,'各區加權風險人口'!$C$2:$T$13,9,0)*5.5/'陽性率'!H$3)</f>
        <v>8.448432111</v>
      </c>
      <c r="L117" s="5">
        <f>if(VLOOKUP($B$2:$B$457,'各區加權風險人口'!$C$2:$T$13,10,0)=0,0,VLOOKUP($B$2:$B$457,'依個案研判日_台北市'!$C$2:$T$13,10,0)*'各里加權風險人口'!M117/VLOOKUP($B$2:$B$457,'各區加權風險人口'!$C$2:$T$13,10,0)*5.5/'陽性率'!I$3)</f>
        <v>7.965664562</v>
      </c>
      <c r="M117" s="5">
        <f>if(VLOOKUP($B$2:$B$457,'各區加權風險人口'!$C$2:$T$13,11,0)=0,0,VLOOKUP($B$2:$B$457,'依個案研判日_台北市'!$C$2:$T$13,11,0)*'各里加權風險人口'!N117/VLOOKUP($B$2:$B$457,'各區加權風險人口'!$C$2:$T$13,11,0)*5.5/'陽性率'!J$3)</f>
        <v>4.373306034</v>
      </c>
      <c r="N117" s="5">
        <f>if(VLOOKUP($B$2:$B$457,'各區加權風險人口'!$C$2:$T$13,12,0)=0,0,VLOOKUP($B$2:$B$457,'依個案研判日_台北市'!$C$2:$T$13,12,0)*'各里加權風險人口'!O117/VLOOKUP($B$2:$B$457,'各區加權風險人口'!$C$2:$T$13,12,0)*5.5/'陽性率'!K$3)</f>
        <v>18.74274015</v>
      </c>
      <c r="O117" s="5">
        <f>if(VLOOKUP($B$2:$B$457,'各區加權風險人口'!$C$2:$T$13,13,0)=0,0,VLOOKUP($B$2:$B$457,'依個案研判日_台北市'!$C$2:$T$13,13,0)*'各里加權風險人口'!P117/VLOOKUP($B$2:$B$457,'各區加權風險人口'!$C$2:$T$13,13,0)*5.5/'陽性率'!L$3)</f>
        <v>16.68023776</v>
      </c>
      <c r="P117" s="5">
        <f>if(VLOOKUP($B$2:$B$457,'各區加權風險人口'!$C$2:$T$13,14,0)=0,0,VLOOKUP($B$2:$B$457,'依個案研判日_台北市'!$C$2:$T$13,14,0)*'各里加權風險人口'!Q117/VLOOKUP($B$2:$B$457,'各區加權風險人口'!$C$2:$T$13,14,0)*5.5/'陽性率'!M$3)</f>
        <v>22.6052643</v>
      </c>
      <c r="Q117" s="5">
        <f>if(VLOOKUP($B$2:$B$457,'各區加權風險人口'!$C$2:$T$13,15,0)=0,0,VLOOKUP($B$2:$B$457,'依個案研判日_台北市'!$C$2:$T$13,15,0)*'各里加權風險人口'!R117/VLOOKUP($B$2:$B$457,'各區加權風險人口'!$C$2:$T$13,15,0)*5.5/'陽性率'!N$3)</f>
        <v>12.81831079</v>
      </c>
      <c r="R117" s="5">
        <f>if(VLOOKUP($B$2:$B$457,'各區加權風險人口'!$C$2:$T$13,16,0)=0,0,VLOOKUP($B$2:$B$457,'依個案研判日_台北市'!$C$2:$T$13,16,0)*'各里加權風險人口'!S117/VLOOKUP($B$2:$B$457,'各區加權風險人口'!$C$2:$T$13,16,0)*5.5/'陽性率'!O$3)</f>
        <v>12.75547593</v>
      </c>
      <c r="S117" s="5">
        <f>if(VLOOKUP($B$2:$B$457,'各區加權風險人口'!$C$2:$T$13,17,0)=0,0,VLOOKUP($B$2:$B$457,'依個案研判日_台北市'!$C$2:$T$13,17,0)*'各里加權風險人口'!T117/VLOOKUP($B$2:$B$457,'各區加權風險人口'!$C$2:$T$13,17,0)*5.5/'陽性率'!P$3)</f>
        <v>33.79372844</v>
      </c>
      <c r="T117" s="5">
        <f>if(VLOOKUP($B$2:$B$457,'各區加權風險人口'!$C$2:$T$13,18,0)=0,0,VLOOKUP($B$2:$B$457,'依個案研判日_台北市'!$C$2:$T$13,18,0)*'各里加權風險人口'!U117/VLOOKUP($B$2:$B$457,'各區加權風險人口'!$C$2:$T$13,18,0)*5.5/'陽性率'!Q$3)</f>
        <v>16.68023776</v>
      </c>
    </row>
    <row r="118">
      <c r="A118" s="3">
        <v>6.3000030047E10</v>
      </c>
      <c r="B118" s="4" t="s">
        <v>79</v>
      </c>
      <c r="C118" s="4" t="s">
        <v>122</v>
      </c>
      <c r="D118" s="5">
        <f>if(VLOOKUP($B$2:$B$457,'各區加權風險人口'!$C$2:$T$13,2,0)=0,0,VLOOKUP($B$2:$B$457,'依個案研判日_台北市'!$C$2:$T$13,2,0)*'各里加權風險人口'!E118/VLOOKUP($B$2:$B$457,'各區加權風險人口'!$C$2:$T$13,2,0)*5.5/'陽性率'!A$3)</f>
        <v>2.557124188</v>
      </c>
      <c r="E118" s="5">
        <f>if(VLOOKUP($B$2:$B$457,'各區加權風險人口'!$C$2:$T$13,3,0)=0,0,VLOOKUP($B$2:$B$457,'依個案研判日_台北市'!$C$2:$T$13,3,0)*'各里加權風險人口'!F118/VLOOKUP($B$2:$B$457,'各區加權風險人口'!$C$2:$T$13,3,0)*5.5/'陽性率'!B$3)</f>
        <v>3.765946531</v>
      </c>
      <c r="F118" s="5">
        <f>if(VLOOKUP($B$2:$B$457,'各區加權風險人口'!$C$2:$T$13,4,0)=0,0,VLOOKUP($B$2:$B$457,'依個案研判日_台北市'!$C$2:$T$13,4,0)*'各里加權風險人口'!G118/VLOOKUP($B$2:$B$457,'各區加權風險人口'!$C$2:$T$13,4,0)*5.5/'陽性率'!C$3)</f>
        <v>8.54132203</v>
      </c>
      <c r="G118" s="5">
        <f>if(VLOOKUP($B$2:$B$457,'各區加權風險人口'!$C$2:$T$13,5,0)=0,0,VLOOKUP($B$2:$B$457,'依個案研判日_台北市'!$C$2:$T$13,5,0)*'各里加權風險人口'!H118/VLOOKUP($B$2:$B$457,'各區加權風險人口'!$C$2:$T$13,5,0)*5.5/'陽性率'!D$3)</f>
        <v>8.285082369</v>
      </c>
      <c r="H118" s="5">
        <f>if(VLOOKUP($B$2:$B$457,'各區加權風險人口'!$C$2:$T$13,6,0)=0,0,VLOOKUP($B$2:$B$457,'依個案研判日_台北市'!$C$2:$T$13,6,0)*'各里加權風險人口'!I118/VLOOKUP($B$2:$B$457,'各區加權風險人口'!$C$2:$T$13,6,0)*5.5/'陽性率'!E$3)</f>
        <v>5.243723018</v>
      </c>
      <c r="I118" s="5">
        <f>if(VLOOKUP($B$2:$B$457,'各區加權風險人口'!$C$2:$T$13,7,0)=0,0,VLOOKUP($B$2:$B$457,'依個案研判日_台北市'!$C$2:$T$13,7,0)*'各里加權風險人口'!J118/VLOOKUP($B$2:$B$457,'各區加權風險人口'!$C$2:$T$13,7,0)*5.5/'陽性率'!F$3)</f>
        <v>10.83017303</v>
      </c>
      <c r="J118" s="5">
        <f>if(VLOOKUP($B$2:$B$457,'各區加權風險人口'!$C$2:$T$13,8,0)=0,0,VLOOKUP($B$2:$B$457,'依個案研判日_台北市'!$C$2:$T$13,8,0)*'各里加權風險人口'!K118/VLOOKUP($B$2:$B$457,'各區加權風險人口'!$C$2:$T$13,8,0)*5.5/'陽性率'!G$3)</f>
        <v>6.003682876</v>
      </c>
      <c r="K118" s="5">
        <f>if(VLOOKUP($B$2:$B$457,'各區加權風險人口'!$C$2:$T$13,9,0)=0,0,VLOOKUP($B$2:$B$457,'依個案研判日_台北市'!$C$2:$T$13,9,0)*'各里加權風險人口'!L118/VLOOKUP($B$2:$B$457,'各區加權風險人口'!$C$2:$T$13,9,0)*5.5/'陽性率'!H$3)</f>
        <v>12.5531551</v>
      </c>
      <c r="L118" s="5">
        <f>if(VLOOKUP($B$2:$B$457,'各區加權風險人口'!$C$2:$T$13,10,0)=0,0,VLOOKUP($B$2:$B$457,'依個案研判日_台北市'!$C$2:$T$13,10,0)*'各里加權風險人口'!M118/VLOOKUP($B$2:$B$457,'各區加權風險人口'!$C$2:$T$13,10,0)*5.5/'陽性率'!I$3)</f>
        <v>11.83583196</v>
      </c>
      <c r="M118" s="5">
        <f>if(VLOOKUP($B$2:$B$457,'各區加權風險人口'!$C$2:$T$13,11,0)=0,0,VLOOKUP($B$2:$B$457,'依個案研判日_台北市'!$C$2:$T$13,11,0)*'各里加權風險人口'!N118/VLOOKUP($B$2:$B$457,'各區加權風險人口'!$C$2:$T$13,11,0)*5.5/'陽性率'!J$3)</f>
        <v>6.498103819</v>
      </c>
      <c r="N118" s="5">
        <f>if(VLOOKUP($B$2:$B$457,'各區加權風險人口'!$C$2:$T$13,12,0)=0,0,VLOOKUP($B$2:$B$457,'依個案研判日_台北市'!$C$2:$T$13,12,0)*'各里加權風險人口'!O118/VLOOKUP($B$2:$B$457,'各區加權風險人口'!$C$2:$T$13,12,0)*5.5/'陽性率'!K$3)</f>
        <v>27.84901637</v>
      </c>
      <c r="O118" s="5">
        <f>if(VLOOKUP($B$2:$B$457,'各區加權風險人口'!$C$2:$T$13,13,0)=0,0,VLOOKUP($B$2:$B$457,'依個案研判日_台北市'!$C$2:$T$13,13,0)*'各里加權風險人口'!P118/VLOOKUP($B$2:$B$457,'各區加權風險人口'!$C$2:$T$13,13,0)*5.5/'陽性率'!L$3)</f>
        <v>24.78443444</v>
      </c>
      <c r="P118" s="5">
        <f>if(VLOOKUP($B$2:$B$457,'各區加權風險人口'!$C$2:$T$13,14,0)=0,0,VLOOKUP($B$2:$B$457,'依個案研判日_台北市'!$C$2:$T$13,14,0)*'各里加權風險人口'!Q118/VLOOKUP($B$2:$B$457,'各區加權風險人口'!$C$2:$T$13,14,0)*5.5/'陽性率'!M$3)</f>
        <v>33.58817177</v>
      </c>
      <c r="Q118" s="5">
        <f>if(VLOOKUP($B$2:$B$457,'各區加權風險人口'!$C$2:$T$13,15,0)=0,0,VLOOKUP($B$2:$B$457,'依個案研判日_台北市'!$C$2:$T$13,15,0)*'各里加權風險人口'!R118/VLOOKUP($B$2:$B$457,'各區加權風險人口'!$C$2:$T$13,15,0)*5.5/'陽性率'!N$3)</f>
        <v>19.04616637</v>
      </c>
      <c r="R118" s="5">
        <f>if(VLOOKUP($B$2:$B$457,'各區加權風險人口'!$C$2:$T$13,16,0)=0,0,VLOOKUP($B$2:$B$457,'依個案研判日_台北市'!$C$2:$T$13,16,0)*'各里加權風險人口'!S118/VLOOKUP($B$2:$B$457,'各區加權風險人口'!$C$2:$T$13,16,0)*5.5/'陽性率'!O$3)</f>
        <v>18.9528028</v>
      </c>
      <c r="S118" s="5">
        <f>if(VLOOKUP($B$2:$B$457,'各區加權風險人口'!$C$2:$T$13,17,0)=0,0,VLOOKUP($B$2:$B$457,'依個案研判日_台北市'!$C$2:$T$13,17,0)*'各里加權風險人口'!T118/VLOOKUP($B$2:$B$457,'各區加權風險人口'!$C$2:$T$13,17,0)*5.5/'陽性率'!P$3)</f>
        <v>50.21262042</v>
      </c>
      <c r="T118" s="5">
        <f>if(VLOOKUP($B$2:$B$457,'各區加權風險人口'!$C$2:$T$13,18,0)=0,0,VLOOKUP($B$2:$B$457,'依個案研判日_台北市'!$C$2:$T$13,18,0)*'各里加權風險人口'!U118/VLOOKUP($B$2:$B$457,'各區加權風險人口'!$C$2:$T$13,18,0)*5.5/'陽性率'!Q$3)</f>
        <v>24.78443444</v>
      </c>
    </row>
    <row r="119">
      <c r="A119" s="3">
        <v>6.3000030048E10</v>
      </c>
      <c r="B119" s="4" t="s">
        <v>79</v>
      </c>
      <c r="C119" s="4" t="s">
        <v>123</v>
      </c>
      <c r="D119" s="5">
        <f>if(VLOOKUP($B$2:$B$457,'各區加權風險人口'!$C$2:$T$13,2,0)=0,0,VLOOKUP($B$2:$B$457,'依個案研判日_台北市'!$C$2:$T$13,2,0)*'各里加權風險人口'!E119/VLOOKUP($B$2:$B$457,'各區加權風險人口'!$C$2:$T$13,2,0)*5.5/'陽性率'!A$3)</f>
        <v>1.394840564</v>
      </c>
      <c r="E119" s="5">
        <f>if(VLOOKUP($B$2:$B$457,'各區加權風險人口'!$C$2:$T$13,3,0)=0,0,VLOOKUP($B$2:$B$457,'依個案研判日_台北市'!$C$2:$T$13,3,0)*'各里加權風險人口'!F119/VLOOKUP($B$2:$B$457,'各區加權風險人口'!$C$2:$T$13,3,0)*5.5/'陽性率'!B$3)</f>
        <v>2.05421974</v>
      </c>
      <c r="F119" s="5">
        <f>if(VLOOKUP($B$2:$B$457,'各區加權風險人口'!$C$2:$T$13,4,0)=0,0,VLOOKUP($B$2:$B$457,'依個案研判日_台北市'!$C$2:$T$13,4,0)*'各里加權風險人口'!G119/VLOOKUP($B$2:$B$457,'各區加權風險人口'!$C$2:$T$13,4,0)*5.5/'陽性率'!C$3)</f>
        <v>4.65905508</v>
      </c>
      <c r="G119" s="5">
        <f>if(VLOOKUP($B$2:$B$457,'各區加權風險人口'!$C$2:$T$13,5,0)=0,0,VLOOKUP($B$2:$B$457,'依個案研判日_台北市'!$C$2:$T$13,5,0)*'各里加權風險人口'!H119/VLOOKUP($B$2:$B$457,'各區加權風險人口'!$C$2:$T$13,5,0)*5.5/'陽性率'!D$3)</f>
        <v>4.519283428</v>
      </c>
      <c r="H119" s="5">
        <f>if(VLOOKUP($B$2:$B$457,'各區加權風險人口'!$C$2:$T$13,6,0)=0,0,VLOOKUP($B$2:$B$457,'依個案研判日_台北市'!$C$2:$T$13,6,0)*'各里加權風險人口'!I119/VLOOKUP($B$2:$B$457,'各區加權風險人口'!$C$2:$T$13,6,0)*5.5/'陽性率'!E$3)</f>
        <v>2.860305967</v>
      </c>
      <c r="I119" s="5">
        <f>if(VLOOKUP($B$2:$B$457,'各區加權風險人口'!$C$2:$T$13,7,0)=0,0,VLOOKUP($B$2:$B$457,'依個案研判日_台北市'!$C$2:$T$13,7,0)*'各里加權風險人口'!J119/VLOOKUP($B$2:$B$457,'各區加權風險人口'!$C$2:$T$13,7,0)*5.5/'陽性率'!F$3)</f>
        <v>5.907560036</v>
      </c>
      <c r="J119" s="5">
        <f>if(VLOOKUP($B$2:$B$457,'各區加權風險人口'!$C$2:$T$13,8,0)=0,0,VLOOKUP($B$2:$B$457,'依個案研判日_台北市'!$C$2:$T$13,8,0)*'各里加權風險人口'!K119/VLOOKUP($B$2:$B$457,'各區加權風險人口'!$C$2:$T$13,8,0)*5.5/'陽性率'!G$3)</f>
        <v>3.274843064</v>
      </c>
      <c r="K119" s="5">
        <f>if(VLOOKUP($B$2:$B$457,'各區加權風險人口'!$C$2:$T$13,9,0)=0,0,VLOOKUP($B$2:$B$457,'依個案研判日_台北市'!$C$2:$T$13,9,0)*'各里加權風險人口'!L119/VLOOKUP($B$2:$B$457,'各區加權風險人口'!$C$2:$T$13,9,0)*5.5/'陽性率'!H$3)</f>
        <v>6.847399133</v>
      </c>
      <c r="L119" s="5">
        <f>if(VLOOKUP($B$2:$B$457,'各區加權風險人口'!$C$2:$T$13,10,0)=0,0,VLOOKUP($B$2:$B$457,'依個案研判日_台北市'!$C$2:$T$13,10,0)*'各里加權風險人口'!M119/VLOOKUP($B$2:$B$457,'各區加權風險人口'!$C$2:$T$13,10,0)*5.5/'陽性率'!I$3)</f>
        <v>6.456119183</v>
      </c>
      <c r="M119" s="5">
        <f>if(VLOOKUP($B$2:$B$457,'各區加權風險人口'!$C$2:$T$13,11,0)=0,0,VLOOKUP($B$2:$B$457,'依個案研判日_台北市'!$C$2:$T$13,11,0)*'各里加權風險人口'!N119/VLOOKUP($B$2:$B$457,'各區加權風險人口'!$C$2:$T$13,11,0)*5.5/'陽性率'!J$3)</f>
        <v>3.544536022</v>
      </c>
      <c r="N119" s="5">
        <f>if(VLOOKUP($B$2:$B$457,'各區加權風險人口'!$C$2:$T$13,12,0)=0,0,VLOOKUP($B$2:$B$457,'依個案研判日_台北市'!$C$2:$T$13,12,0)*'各里加權風險人口'!O119/VLOOKUP($B$2:$B$457,'各區加權風險人口'!$C$2:$T$13,12,0)*5.5/'陽性率'!K$3)</f>
        <v>15.19086867</v>
      </c>
      <c r="O119" s="5">
        <f>if(VLOOKUP($B$2:$B$457,'各區加權風險人口'!$C$2:$T$13,13,0)=0,0,VLOOKUP($B$2:$B$457,'依個案研判日_台北市'!$C$2:$T$13,13,0)*'各里加權風險人口'!P119/VLOOKUP($B$2:$B$457,'各區加權風險人口'!$C$2:$T$13,13,0)*5.5/'陽性率'!L$3)</f>
        <v>13.51922393</v>
      </c>
      <c r="P119" s="5">
        <f>if(VLOOKUP($B$2:$B$457,'各區加權風險人口'!$C$2:$T$13,14,0)=0,0,VLOOKUP($B$2:$B$457,'依個案研判日_台北市'!$C$2:$T$13,14,0)*'各里加權風險人口'!Q119/VLOOKUP($B$2:$B$457,'各區加權風險人口'!$C$2:$T$13,14,0)*5.5/'陽性率'!M$3)</f>
        <v>18.3214193</v>
      </c>
      <c r="Q119" s="5">
        <f>if(VLOOKUP($B$2:$B$457,'各區加權風險人口'!$C$2:$T$13,15,0)=0,0,VLOOKUP($B$2:$B$457,'依個案研判日_台北市'!$C$2:$T$13,15,0)*'各里加權風險人口'!R119/VLOOKUP($B$2:$B$457,'各區加權風險人口'!$C$2:$T$13,15,0)*5.5/'陽性率'!N$3)</f>
        <v>10.38915731</v>
      </c>
      <c r="R119" s="5">
        <f>if(VLOOKUP($B$2:$B$457,'各區加權風險人口'!$C$2:$T$13,16,0)=0,0,VLOOKUP($B$2:$B$457,'依個案研判日_台北市'!$C$2:$T$13,16,0)*'各里加權風險人口'!S119/VLOOKUP($B$2:$B$457,'各區加權風險人口'!$C$2:$T$13,16,0)*5.5/'陽性率'!O$3)</f>
        <v>10.33823006</v>
      </c>
      <c r="S119" s="5">
        <f>if(VLOOKUP($B$2:$B$457,'各區加權風險人口'!$C$2:$T$13,17,0)=0,0,VLOOKUP($B$2:$B$457,'依個案研判日_台北市'!$C$2:$T$13,17,0)*'各里加權風險人口'!T119/VLOOKUP($B$2:$B$457,'各區加權風險人口'!$C$2:$T$13,17,0)*5.5/'陽性率'!P$3)</f>
        <v>27.38959653</v>
      </c>
      <c r="T119" s="5">
        <f>if(VLOOKUP($B$2:$B$457,'各區加權風險人口'!$C$2:$T$13,18,0)=0,0,VLOOKUP($B$2:$B$457,'依個案研判日_台北市'!$C$2:$T$13,18,0)*'各里加權風險人口'!U119/VLOOKUP($B$2:$B$457,'各區加權風險人口'!$C$2:$T$13,18,0)*5.5/'陽性率'!Q$3)</f>
        <v>13.51922393</v>
      </c>
    </row>
    <row r="120">
      <c r="A120" s="3">
        <v>6.3000030049E10</v>
      </c>
      <c r="B120" s="4" t="s">
        <v>79</v>
      </c>
      <c r="C120" s="4" t="s">
        <v>124</v>
      </c>
      <c r="D120" s="5">
        <f>if(VLOOKUP($B$2:$B$457,'各區加權風險人口'!$C$2:$T$13,2,0)=0,0,VLOOKUP($B$2:$B$457,'依個案研判日_台北市'!$C$2:$T$13,2,0)*'各里加權風險人口'!E120/VLOOKUP($B$2:$B$457,'各區加權風險人口'!$C$2:$T$13,2,0)*5.5/'陽性率'!A$3)</f>
        <v>1.554281169</v>
      </c>
      <c r="E120" s="5">
        <f>if(VLOOKUP($B$2:$B$457,'各區加權風險人口'!$C$2:$T$13,3,0)=0,0,VLOOKUP($B$2:$B$457,'依個案研判日_台北市'!$C$2:$T$13,3,0)*'各里加權風險人口'!F120/VLOOKUP($B$2:$B$457,'各區加權風險人口'!$C$2:$T$13,3,0)*5.5/'陽性率'!B$3)</f>
        <v>2.289032266</v>
      </c>
      <c r="F120" s="5">
        <f>if(VLOOKUP($B$2:$B$457,'各區加權風險人口'!$C$2:$T$13,4,0)=0,0,VLOOKUP($B$2:$B$457,'依個案研判日_台北市'!$C$2:$T$13,4,0)*'各里加權風險人口'!G120/VLOOKUP($B$2:$B$457,'各區加權風險人口'!$C$2:$T$13,4,0)*5.5/'陽性率'!C$3)</f>
        <v>5.191619573</v>
      </c>
      <c r="G120" s="5">
        <f>if(VLOOKUP($B$2:$B$457,'各區加權風險人口'!$C$2:$T$13,5,0)=0,0,VLOOKUP($B$2:$B$457,'依個案研判日_台北市'!$C$2:$T$13,5,0)*'各里加權風險人口'!H120/VLOOKUP($B$2:$B$457,'各區加權風險人口'!$C$2:$T$13,5,0)*5.5/'陽性率'!D$3)</f>
        <v>5.035870986</v>
      </c>
      <c r="H120" s="5">
        <f>if(VLOOKUP($B$2:$B$457,'各區加權風險人口'!$C$2:$T$13,6,0)=0,0,VLOOKUP($B$2:$B$457,'依個案研判日_台北市'!$C$2:$T$13,6,0)*'各里加權風險人口'!I120/VLOOKUP($B$2:$B$457,'各區加權風險人口'!$C$2:$T$13,6,0)*5.5/'陽性率'!E$3)</f>
        <v>3.187260118</v>
      </c>
      <c r="I120" s="5">
        <f>if(VLOOKUP($B$2:$B$457,'各區加權風險人口'!$C$2:$T$13,7,0)=0,0,VLOOKUP($B$2:$B$457,'依個案研判日_台北市'!$C$2:$T$13,7,0)*'各里加權風險人口'!J120/VLOOKUP($B$2:$B$457,'各區加權風險人口'!$C$2:$T$13,7,0)*5.5/'陽性率'!F$3)</f>
        <v>6.58283789</v>
      </c>
      <c r="J120" s="5">
        <f>if(VLOOKUP($B$2:$B$457,'各區加權風險人口'!$C$2:$T$13,8,0)=0,0,VLOOKUP($B$2:$B$457,'依個案研判日_台北市'!$C$2:$T$13,8,0)*'各里加權風險人口'!K120/VLOOKUP($B$2:$B$457,'各區加權風險人口'!$C$2:$T$13,8,0)*5.5/'陽性率'!G$3)</f>
        <v>3.649181874</v>
      </c>
      <c r="K120" s="5">
        <f>if(VLOOKUP($B$2:$B$457,'各區加權風險人口'!$C$2:$T$13,9,0)=0,0,VLOOKUP($B$2:$B$457,'依個案研判日_台北市'!$C$2:$T$13,9,0)*'各里加權風險人口'!L120/VLOOKUP($B$2:$B$457,'各區加權風險人口'!$C$2:$T$13,9,0)*5.5/'陽性率'!H$3)</f>
        <v>7.630107555</v>
      </c>
      <c r="L120" s="5">
        <f>if(VLOOKUP($B$2:$B$457,'各區加權風險人口'!$C$2:$T$13,10,0)=0,0,VLOOKUP($B$2:$B$457,'依個案研判日_台北市'!$C$2:$T$13,10,0)*'各里加權風險人口'!M120/VLOOKUP($B$2:$B$457,'各區加權風險人口'!$C$2:$T$13,10,0)*5.5/'陽性率'!I$3)</f>
        <v>7.194101409</v>
      </c>
      <c r="M120" s="5">
        <f>if(VLOOKUP($B$2:$B$457,'各區加權風險人口'!$C$2:$T$13,11,0)=0,0,VLOOKUP($B$2:$B$457,'依個案研判日_台北市'!$C$2:$T$13,11,0)*'各里加權風險人口'!N120/VLOOKUP($B$2:$B$457,'各區加權風險人口'!$C$2:$T$13,11,0)*5.5/'陽性率'!J$3)</f>
        <v>3.949702734</v>
      </c>
      <c r="N120" s="5">
        <f>if(VLOOKUP($B$2:$B$457,'各區加權風險人口'!$C$2:$T$13,12,0)=0,0,VLOOKUP($B$2:$B$457,'依個案研判日_台北市'!$C$2:$T$13,12,0)*'各里加權風險人口'!O120/VLOOKUP($B$2:$B$457,'各區加權風險人口'!$C$2:$T$13,12,0)*5.5/'陽性率'!K$3)</f>
        <v>16.92729743</v>
      </c>
      <c r="O120" s="5">
        <f>if(VLOOKUP($B$2:$B$457,'各區加權風險人口'!$C$2:$T$13,13,0)=0,0,VLOOKUP($B$2:$B$457,'依個案研判日_台北市'!$C$2:$T$13,13,0)*'各里加權風險人口'!P120/VLOOKUP($B$2:$B$457,'各區加權風險人口'!$C$2:$T$13,13,0)*5.5/'陽性率'!L$3)</f>
        <v>15.06457133</v>
      </c>
      <c r="P120" s="5">
        <f>if(VLOOKUP($B$2:$B$457,'各區加權風險人口'!$C$2:$T$13,14,0)=0,0,VLOOKUP($B$2:$B$457,'依個案研判日_台北市'!$C$2:$T$13,14,0)*'各里加權風險人口'!Q120/VLOOKUP($B$2:$B$457,'各區加權風險人口'!$C$2:$T$13,14,0)*5.5/'陽性率'!M$3)</f>
        <v>20.41569319</v>
      </c>
      <c r="Q120" s="5">
        <f>if(VLOOKUP($B$2:$B$457,'各區加權風險人口'!$C$2:$T$13,15,0)=0,0,VLOOKUP($B$2:$B$457,'依個案研判日_台北市'!$C$2:$T$13,15,0)*'各里加權風險人口'!R120/VLOOKUP($B$2:$B$457,'各區加權風險人口'!$C$2:$T$13,15,0)*5.5/'陽性率'!N$3)</f>
        <v>11.57671491</v>
      </c>
      <c r="R120" s="5">
        <f>if(VLOOKUP($B$2:$B$457,'各區加權風險人口'!$C$2:$T$13,16,0)=0,0,VLOOKUP($B$2:$B$457,'依個案研判日_台北市'!$C$2:$T$13,16,0)*'各里加權風險人口'!S120/VLOOKUP($B$2:$B$457,'各區加權風險人口'!$C$2:$T$13,16,0)*5.5/'陽性率'!O$3)</f>
        <v>11.51996631</v>
      </c>
      <c r="S120" s="5">
        <f>if(VLOOKUP($B$2:$B$457,'各區加權風險人口'!$C$2:$T$13,17,0)=0,0,VLOOKUP($B$2:$B$457,'依個案研判日_台北市'!$C$2:$T$13,17,0)*'各里加權風險人口'!T120/VLOOKUP($B$2:$B$457,'各區加權風險人口'!$C$2:$T$13,17,0)*5.5/'陽性率'!P$3)</f>
        <v>30.52043022</v>
      </c>
      <c r="T120" s="5">
        <f>if(VLOOKUP($B$2:$B$457,'各區加權風險人口'!$C$2:$T$13,18,0)=0,0,VLOOKUP($B$2:$B$457,'依個案研判日_台北市'!$C$2:$T$13,18,0)*'各里加權風險人口'!U120/VLOOKUP($B$2:$B$457,'各區加權風險人口'!$C$2:$T$13,18,0)*5.5/'陽性率'!Q$3)</f>
        <v>15.06457133</v>
      </c>
    </row>
    <row r="121">
      <c r="A121" s="3">
        <v>6.300003005E10</v>
      </c>
      <c r="B121" s="4" t="s">
        <v>79</v>
      </c>
      <c r="C121" s="4" t="s">
        <v>125</v>
      </c>
      <c r="D121" s="5">
        <f>if(VLOOKUP($B$2:$B$457,'各區加權風險人口'!$C$2:$T$13,2,0)=0,0,VLOOKUP($B$2:$B$457,'依個案研判日_台北市'!$C$2:$T$13,2,0)*'各里加權風險人口'!E121/VLOOKUP($B$2:$B$457,'各區加權風險人口'!$C$2:$T$13,2,0)*5.5/'陽性率'!A$3)</f>
        <v>2.101392898</v>
      </c>
      <c r="E121" s="5">
        <f>if(VLOOKUP($B$2:$B$457,'各區加權風險人口'!$C$2:$T$13,3,0)=0,0,VLOOKUP($B$2:$B$457,'依個案研判日_台北市'!$C$2:$T$13,3,0)*'各里加權風險人口'!F121/VLOOKUP($B$2:$B$457,'各區加權風險人口'!$C$2:$T$13,3,0)*5.5/'陽性率'!B$3)</f>
        <v>3.094778631</v>
      </c>
      <c r="F121" s="5">
        <f>if(VLOOKUP($B$2:$B$457,'各區加權風險人口'!$C$2:$T$13,4,0)=0,0,VLOOKUP($B$2:$B$457,'依個案研判日_台北市'!$C$2:$T$13,4,0)*'各里加權風險人口'!G121/VLOOKUP($B$2:$B$457,'各區加權風險人口'!$C$2:$T$13,4,0)*5.5/'陽性率'!C$3)</f>
        <v>7.019085556</v>
      </c>
      <c r="G121" s="5">
        <f>if(VLOOKUP($B$2:$B$457,'各區加權風險人口'!$C$2:$T$13,5,0)=0,0,VLOOKUP($B$2:$B$457,'依個案研判日_台北市'!$C$2:$T$13,5,0)*'各里加權風險人口'!H121/VLOOKUP($B$2:$B$457,'各區加權風險人口'!$C$2:$T$13,5,0)*5.5/'陽性率'!D$3)</f>
        <v>6.808512989</v>
      </c>
      <c r="H121" s="5">
        <f>if(VLOOKUP($B$2:$B$457,'各區加權風險人口'!$C$2:$T$13,6,0)=0,0,VLOOKUP($B$2:$B$457,'依個案研判日_台北市'!$C$2:$T$13,6,0)*'各里加權風險人口'!I121/VLOOKUP($B$2:$B$457,'各區加權風險人口'!$C$2:$T$13,6,0)*5.5/'陽性率'!E$3)</f>
        <v>4.309185436</v>
      </c>
      <c r="I121" s="5">
        <f>if(VLOOKUP($B$2:$B$457,'各區加權風險人口'!$C$2:$T$13,7,0)=0,0,VLOOKUP($B$2:$B$457,'依個案研判日_台北市'!$C$2:$T$13,7,0)*'各里加權風險人口'!J121/VLOOKUP($B$2:$B$457,'各區加權風險人口'!$C$2:$T$13,7,0)*5.5/'陽性率'!F$3)</f>
        <v>8.900016979</v>
      </c>
      <c r="J121" s="5">
        <f>if(VLOOKUP($B$2:$B$457,'各區加權風險人口'!$C$2:$T$13,8,0)=0,0,VLOOKUP($B$2:$B$457,'依個案研判日_台北市'!$C$2:$T$13,8,0)*'各里加權風險人口'!K121/VLOOKUP($B$2:$B$457,'各區加權風險人口'!$C$2:$T$13,8,0)*5.5/'陽性率'!G$3)</f>
        <v>4.933705064</v>
      </c>
      <c r="K121" s="5">
        <f>if(VLOOKUP($B$2:$B$457,'各區加權風險人口'!$C$2:$T$13,9,0)=0,0,VLOOKUP($B$2:$B$457,'依個案研判日_台北市'!$C$2:$T$13,9,0)*'各里加權風險人口'!L121/VLOOKUP($B$2:$B$457,'各區加權風險人口'!$C$2:$T$13,9,0)*5.5/'陽性率'!H$3)</f>
        <v>10.31592877</v>
      </c>
      <c r="L121" s="5">
        <f>if(VLOOKUP($B$2:$B$457,'各區加權風險人口'!$C$2:$T$13,10,0)=0,0,VLOOKUP($B$2:$B$457,'依個案研判日_台北市'!$C$2:$T$13,10,0)*'各里加權風險人口'!M121/VLOOKUP($B$2:$B$457,'各區加權風險人口'!$C$2:$T$13,10,0)*5.5/'陽性率'!I$3)</f>
        <v>9.726447127</v>
      </c>
      <c r="M121" s="5">
        <f>if(VLOOKUP($B$2:$B$457,'各區加權風險人口'!$C$2:$T$13,11,0)=0,0,VLOOKUP($B$2:$B$457,'依個案研判日_台北市'!$C$2:$T$13,11,0)*'各里加權風險人口'!N121/VLOOKUP($B$2:$B$457,'各區加權風險人口'!$C$2:$T$13,11,0)*5.5/'陽性率'!J$3)</f>
        <v>5.340010187</v>
      </c>
      <c r="N121" s="5">
        <f>if(VLOOKUP($B$2:$B$457,'各區加權風險人口'!$C$2:$T$13,12,0)=0,0,VLOOKUP($B$2:$B$457,'依個案研判日_台北市'!$C$2:$T$13,12,0)*'各里加權風險人口'!O121/VLOOKUP($B$2:$B$457,'各區加權風險人口'!$C$2:$T$13,12,0)*5.5/'陽性率'!K$3)</f>
        <v>22.88575795</v>
      </c>
      <c r="O121" s="5">
        <f>if(VLOOKUP($B$2:$B$457,'各區加權風險人口'!$C$2:$T$13,13,0)=0,0,VLOOKUP($B$2:$B$457,'依個案研判日_台北市'!$C$2:$T$13,13,0)*'各里加權風險人口'!P121/VLOOKUP($B$2:$B$457,'各區加權風險人口'!$C$2:$T$13,13,0)*5.5/'陽性率'!L$3)</f>
        <v>20.36734655</v>
      </c>
      <c r="P121" s="5">
        <f>if(VLOOKUP($B$2:$B$457,'各區加權風險人口'!$C$2:$T$13,14,0)=0,0,VLOOKUP($B$2:$B$457,'依個案研判日_台北市'!$C$2:$T$13,14,0)*'各里加權風險人口'!Q121/VLOOKUP($B$2:$B$457,'各區加權風險人口'!$C$2:$T$13,14,0)*5.5/'陽性率'!M$3)</f>
        <v>27.60207968</v>
      </c>
      <c r="Q121" s="5">
        <f>if(VLOOKUP($B$2:$B$457,'各區加權風險人口'!$C$2:$T$13,15,0)=0,0,VLOOKUP($B$2:$B$457,'依個案研判日_台北市'!$C$2:$T$13,15,0)*'各里加權風險人口'!R121/VLOOKUP($B$2:$B$457,'各區加權風險人口'!$C$2:$T$13,15,0)*5.5/'陽性率'!N$3)</f>
        <v>15.651754</v>
      </c>
      <c r="R121" s="5">
        <f>if(VLOOKUP($B$2:$B$457,'各區加權風險人口'!$C$2:$T$13,16,0)=0,0,VLOOKUP($B$2:$B$457,'依個案研判日_台北市'!$C$2:$T$13,16,0)*'各里加權風險人口'!S121/VLOOKUP($B$2:$B$457,'各區加權風險人口'!$C$2:$T$13,16,0)*5.5/'陽性率'!O$3)</f>
        <v>15.57502971</v>
      </c>
      <c r="S121" s="5">
        <f>if(VLOOKUP($B$2:$B$457,'各區加權風險人口'!$C$2:$T$13,17,0)=0,0,VLOOKUP($B$2:$B$457,'依個案研判日_台北市'!$C$2:$T$13,17,0)*'各里加權風險人口'!T121/VLOOKUP($B$2:$B$457,'各區加權風險人口'!$C$2:$T$13,17,0)*5.5/'陽性率'!P$3)</f>
        <v>41.26371508</v>
      </c>
      <c r="T121" s="5">
        <f>if(VLOOKUP($B$2:$B$457,'各區加權風險人口'!$C$2:$T$13,18,0)=0,0,VLOOKUP($B$2:$B$457,'依個案研判日_台北市'!$C$2:$T$13,18,0)*'各里加權風險人口'!U121/VLOOKUP($B$2:$B$457,'各區加權風險人口'!$C$2:$T$13,18,0)*5.5/'陽性率'!Q$3)</f>
        <v>20.36734655</v>
      </c>
    </row>
    <row r="122">
      <c r="A122" s="3">
        <v>6.3000030051E10</v>
      </c>
      <c r="B122" s="4" t="s">
        <v>79</v>
      </c>
      <c r="C122" s="4" t="s">
        <v>126</v>
      </c>
      <c r="D122" s="5">
        <f>if(VLOOKUP($B$2:$B$457,'各區加權風險人口'!$C$2:$T$13,2,0)=0,0,VLOOKUP($B$2:$B$457,'依個案研判日_台北市'!$C$2:$T$13,2,0)*'各里加權風險人口'!E122/VLOOKUP($B$2:$B$457,'各區加權風險人口'!$C$2:$T$13,2,0)*5.5/'陽性率'!A$3)</f>
        <v>2.245715145</v>
      </c>
      <c r="E122" s="5">
        <f>if(VLOOKUP($B$2:$B$457,'各區加權風險人口'!$C$2:$T$13,3,0)=0,0,VLOOKUP($B$2:$B$457,'依個案研判日_台北市'!$C$2:$T$13,3,0)*'各里加權風險人口'!F122/VLOOKUP($B$2:$B$457,'各區加權風險人口'!$C$2:$T$13,3,0)*5.5/'陽性率'!B$3)</f>
        <v>3.30732594</v>
      </c>
      <c r="F122" s="5">
        <f>if(VLOOKUP($B$2:$B$457,'各區加權風險人口'!$C$2:$T$13,4,0)=0,0,VLOOKUP($B$2:$B$457,'依個案研判日_台北市'!$C$2:$T$13,4,0)*'各里加權風險人口'!G122/VLOOKUP($B$2:$B$457,'各區加權風險人口'!$C$2:$T$13,4,0)*5.5/'陽性率'!C$3)</f>
        <v>7.501151617</v>
      </c>
      <c r="G122" s="5">
        <f>if(VLOOKUP($B$2:$B$457,'各區加權風險人口'!$C$2:$T$13,5,0)=0,0,VLOOKUP($B$2:$B$457,'依個案研判日_台北市'!$C$2:$T$13,5,0)*'各里加權風險人口'!H122/VLOOKUP($B$2:$B$457,'各區加權風險人口'!$C$2:$T$13,5,0)*5.5/'陽性率'!D$3)</f>
        <v>7.276117068</v>
      </c>
      <c r="H122" s="5">
        <f>if(VLOOKUP($B$2:$B$457,'各區加權風險人口'!$C$2:$T$13,6,0)=0,0,VLOOKUP($B$2:$B$457,'依個案研判日_台北市'!$C$2:$T$13,6,0)*'各里加權風險人口'!I122/VLOOKUP($B$2:$B$457,'各區加權風險人口'!$C$2:$T$13,6,0)*5.5/'陽性率'!E$3)</f>
        <v>4.605137385</v>
      </c>
      <c r="I122" s="5">
        <f>if(VLOOKUP($B$2:$B$457,'各區加權風險人口'!$C$2:$T$13,7,0)=0,0,VLOOKUP($B$2:$B$457,'依個案研判日_台北市'!$C$2:$T$13,7,0)*'各里加權風險人口'!J122/VLOOKUP($B$2:$B$457,'各區加權風險人口'!$C$2:$T$13,7,0)*5.5/'陽性率'!F$3)</f>
        <v>9.511264142</v>
      </c>
      <c r="J122" s="5">
        <f>if(VLOOKUP($B$2:$B$457,'各區加權風險人口'!$C$2:$T$13,8,0)=0,0,VLOOKUP($B$2:$B$457,'依個案研判日_台北市'!$C$2:$T$13,8,0)*'各里加權風險人口'!K122/VLOOKUP($B$2:$B$457,'各區加權風險人口'!$C$2:$T$13,8,0)*5.5/'陽性率'!G$3)</f>
        <v>5.2725486</v>
      </c>
      <c r="K122" s="5">
        <f>if(VLOOKUP($B$2:$B$457,'各區加權風險人口'!$C$2:$T$13,9,0)=0,0,VLOOKUP($B$2:$B$457,'依個案研判日_台北市'!$C$2:$T$13,9,0)*'各里加權風險人口'!L122/VLOOKUP($B$2:$B$457,'各區加權風險人口'!$C$2:$T$13,9,0)*5.5/'陽性率'!H$3)</f>
        <v>11.0244198</v>
      </c>
      <c r="L122" s="5">
        <f>if(VLOOKUP($B$2:$B$457,'各區加權風險人口'!$C$2:$T$13,10,0)=0,0,VLOOKUP($B$2:$B$457,'依個案研判日_台北市'!$C$2:$T$13,10,0)*'各里加權風險人口'!M122/VLOOKUP($B$2:$B$457,'各區加權風險人口'!$C$2:$T$13,10,0)*5.5/'陽性率'!I$3)</f>
        <v>10.39445295</v>
      </c>
      <c r="M122" s="5">
        <f>if(VLOOKUP($B$2:$B$457,'各區加權風險人口'!$C$2:$T$13,11,0)=0,0,VLOOKUP($B$2:$B$457,'依個案研判日_台北市'!$C$2:$T$13,11,0)*'各里加權風險人口'!N122/VLOOKUP($B$2:$B$457,'各區加權風險人口'!$C$2:$T$13,11,0)*5.5/'陽性率'!J$3)</f>
        <v>5.706758485</v>
      </c>
      <c r="N122" s="5">
        <f>if(VLOOKUP($B$2:$B$457,'各區加權風險人口'!$C$2:$T$13,12,0)=0,0,VLOOKUP($B$2:$B$457,'依個案研判日_台北市'!$C$2:$T$13,12,0)*'各里加權風險人口'!O122/VLOOKUP($B$2:$B$457,'各區加權風險人口'!$C$2:$T$13,12,0)*5.5/'陽性率'!K$3)</f>
        <v>24.45753636</v>
      </c>
      <c r="O122" s="5">
        <f>if(VLOOKUP($B$2:$B$457,'各區加權風險人口'!$C$2:$T$13,13,0)=0,0,VLOOKUP($B$2:$B$457,'依個案研判日_台北市'!$C$2:$T$13,13,0)*'各里加權風險人口'!P122/VLOOKUP($B$2:$B$457,'各區加權風險人口'!$C$2:$T$13,13,0)*5.5/'陽性率'!L$3)</f>
        <v>21.76616217</v>
      </c>
      <c r="P122" s="5">
        <f>if(VLOOKUP($B$2:$B$457,'各區加權風險人口'!$C$2:$T$13,14,0)=0,0,VLOOKUP($B$2:$B$457,'依個案研判日_台北市'!$C$2:$T$13,14,0)*'各里加權風險人口'!Q122/VLOOKUP($B$2:$B$457,'各區加權風險人口'!$C$2:$T$13,14,0)*5.5/'陽性率'!M$3)</f>
        <v>29.4977719</v>
      </c>
      <c r="Q122" s="5">
        <f>if(VLOOKUP($B$2:$B$457,'各區加權風險人口'!$C$2:$T$13,15,0)=0,0,VLOOKUP($B$2:$B$457,'依個案研判日_台北市'!$C$2:$T$13,15,0)*'各里加權風險人口'!R122/VLOOKUP($B$2:$B$457,'各區加權風險人口'!$C$2:$T$13,15,0)*5.5/'陽性率'!N$3)</f>
        <v>16.7267059</v>
      </c>
      <c r="R122" s="5">
        <f>if(VLOOKUP($B$2:$B$457,'各區加權風險人口'!$C$2:$T$13,16,0)=0,0,VLOOKUP($B$2:$B$457,'依個案研判日_台北市'!$C$2:$T$13,16,0)*'各里加權風險人口'!S122/VLOOKUP($B$2:$B$457,'各區加權風險人口'!$C$2:$T$13,16,0)*5.5/'陽性率'!O$3)</f>
        <v>16.64471225</v>
      </c>
      <c r="S122" s="5">
        <f>if(VLOOKUP($B$2:$B$457,'各區加權風險人口'!$C$2:$T$13,17,0)=0,0,VLOOKUP($B$2:$B$457,'依個案研判日_台北市'!$C$2:$T$13,17,0)*'各里加權風險人口'!T122/VLOOKUP($B$2:$B$457,'各區加權風險人口'!$C$2:$T$13,17,0)*5.5/'陽性率'!P$3)</f>
        <v>44.0976792</v>
      </c>
      <c r="T122" s="5">
        <f>if(VLOOKUP($B$2:$B$457,'各區加權風險人口'!$C$2:$T$13,18,0)=0,0,VLOOKUP($B$2:$B$457,'依個案研判日_台北市'!$C$2:$T$13,18,0)*'各里加權風險人口'!U122/VLOOKUP($B$2:$B$457,'各區加權風險人口'!$C$2:$T$13,18,0)*5.5/'陽性率'!Q$3)</f>
        <v>21.76616217</v>
      </c>
    </row>
    <row r="123">
      <c r="A123" s="3">
        <v>6.3000030052E10</v>
      </c>
      <c r="B123" s="4" t="s">
        <v>79</v>
      </c>
      <c r="C123" s="4" t="s">
        <v>127</v>
      </c>
      <c r="D123" s="5">
        <f>if(VLOOKUP($B$2:$B$457,'各區加權風險人口'!$C$2:$T$13,2,0)=0,0,VLOOKUP($B$2:$B$457,'依個案研判日_台北市'!$C$2:$T$13,2,0)*'各里加權風險人口'!E123/VLOOKUP($B$2:$B$457,'各區加權風險人口'!$C$2:$T$13,2,0)*5.5/'陽性率'!A$3)</f>
        <v>1.58882816</v>
      </c>
      <c r="E123" s="5">
        <f>if(VLOOKUP($B$2:$B$457,'各區加權風險人口'!$C$2:$T$13,3,0)=0,0,VLOOKUP($B$2:$B$457,'依個案研判日_台北市'!$C$2:$T$13,3,0)*'各里加權風險人口'!F123/VLOOKUP($B$2:$B$457,'各區加權風險人口'!$C$2:$T$13,3,0)*5.5/'陽性率'!B$3)</f>
        <v>2.339910562</v>
      </c>
      <c r="F123" s="5">
        <f>if(VLOOKUP($B$2:$B$457,'各區加權風險人口'!$C$2:$T$13,4,0)=0,0,VLOOKUP($B$2:$B$457,'依個案研判日_台北市'!$C$2:$T$13,4,0)*'各里加權風險人口'!G123/VLOOKUP($B$2:$B$457,'各區加權風險人口'!$C$2:$T$13,4,0)*5.5/'陽性率'!C$3)</f>
        <v>5.307013647</v>
      </c>
      <c r="G123" s="5">
        <f>if(VLOOKUP($B$2:$B$457,'各區加權風險人口'!$C$2:$T$13,5,0)=0,0,VLOOKUP($B$2:$B$457,'依個案研判日_台北市'!$C$2:$T$13,5,0)*'各里加權風險人口'!H123/VLOOKUP($B$2:$B$457,'各區加權風險人口'!$C$2:$T$13,5,0)*5.5/'陽性率'!D$3)</f>
        <v>5.147803237</v>
      </c>
      <c r="H123" s="5">
        <f>if(VLOOKUP($B$2:$B$457,'各區加權風險人口'!$C$2:$T$13,6,0)=0,0,VLOOKUP($B$2:$B$457,'依個案研判日_台北市'!$C$2:$T$13,6,0)*'各里加權風險人口'!I123/VLOOKUP($B$2:$B$457,'各區加權風險人口'!$C$2:$T$13,6,0)*5.5/'陽性率'!E$3)</f>
        <v>3.258103315</v>
      </c>
      <c r="I123" s="5">
        <f>if(VLOOKUP($B$2:$B$457,'各區加權風險人口'!$C$2:$T$13,7,0)=0,0,VLOOKUP($B$2:$B$457,'依個案研判日_台北市'!$C$2:$T$13,7,0)*'各里加權風險人口'!J123/VLOOKUP($B$2:$B$457,'各區加權風險人口'!$C$2:$T$13,7,0)*5.5/'陽性率'!F$3)</f>
        <v>6.729154559</v>
      </c>
      <c r="J123" s="5">
        <f>if(VLOOKUP($B$2:$B$457,'各區加權風險人口'!$C$2:$T$13,8,0)=0,0,VLOOKUP($B$2:$B$457,'依個案研判日_台北市'!$C$2:$T$13,8,0)*'各里加權風險人口'!K123/VLOOKUP($B$2:$B$457,'各區加權風險人口'!$C$2:$T$13,8,0)*5.5/'陽性率'!G$3)</f>
        <v>3.730292201</v>
      </c>
      <c r="K123" s="5">
        <f>if(VLOOKUP($B$2:$B$457,'各區加權風險人口'!$C$2:$T$13,9,0)=0,0,VLOOKUP($B$2:$B$457,'依個案研判日_台北市'!$C$2:$T$13,9,0)*'各里加權風險人口'!L123/VLOOKUP($B$2:$B$457,'各區加權風險人口'!$C$2:$T$13,9,0)*5.5/'陽性率'!H$3)</f>
        <v>7.799701875</v>
      </c>
      <c r="L123" s="5">
        <f>if(VLOOKUP($B$2:$B$457,'各區加權風險人口'!$C$2:$T$13,10,0)=0,0,VLOOKUP($B$2:$B$457,'依個案研判日_台北市'!$C$2:$T$13,10,0)*'各里加權風險人口'!M123/VLOOKUP($B$2:$B$457,'各區加權風險人口'!$C$2:$T$13,10,0)*5.5/'陽性率'!I$3)</f>
        <v>7.354004625</v>
      </c>
      <c r="M123" s="5">
        <f>if(VLOOKUP($B$2:$B$457,'各區加權風險人口'!$C$2:$T$13,11,0)=0,0,VLOOKUP($B$2:$B$457,'依個案研判日_台北市'!$C$2:$T$13,11,0)*'各里加權風險人口'!N123/VLOOKUP($B$2:$B$457,'各區加權風險人口'!$C$2:$T$13,11,0)*5.5/'陽性率'!J$3)</f>
        <v>4.037492735</v>
      </c>
      <c r="N123" s="5">
        <f>if(VLOOKUP($B$2:$B$457,'各區加權風險人口'!$C$2:$T$13,12,0)=0,0,VLOOKUP($B$2:$B$457,'依個案研判日_台北市'!$C$2:$T$13,12,0)*'各里加權風險人口'!O123/VLOOKUP($B$2:$B$457,'各區加權風險人口'!$C$2:$T$13,12,0)*5.5/'陽性率'!K$3)</f>
        <v>17.30354029</v>
      </c>
      <c r="O123" s="5">
        <f>if(VLOOKUP($B$2:$B$457,'各區加權風險人口'!$C$2:$T$13,13,0)=0,0,VLOOKUP($B$2:$B$457,'依個案研判日_台北市'!$C$2:$T$13,13,0)*'各里加權風險人口'!P123/VLOOKUP($B$2:$B$457,'各區加權風險人口'!$C$2:$T$13,13,0)*5.5/'陽性率'!L$3)</f>
        <v>15.39941139</v>
      </c>
      <c r="P123" s="5">
        <f>if(VLOOKUP($B$2:$B$457,'各區加權風險人口'!$C$2:$T$13,14,0)=0,0,VLOOKUP($B$2:$B$457,'依個案研判日_台北市'!$C$2:$T$13,14,0)*'各里加權風險人口'!Q123/VLOOKUP($B$2:$B$457,'各區加權風險人口'!$C$2:$T$13,14,0)*5.5/'陽性率'!M$3)</f>
        <v>20.86947258</v>
      </c>
      <c r="Q123" s="5">
        <f>if(VLOOKUP($B$2:$B$457,'各區加權風險人口'!$C$2:$T$13,15,0)=0,0,VLOOKUP($B$2:$B$457,'依個案研判日_台北市'!$C$2:$T$13,15,0)*'各里加權風險人口'!R123/VLOOKUP($B$2:$B$457,'各區加權風險人口'!$C$2:$T$13,15,0)*5.5/'陽性率'!N$3)</f>
        <v>11.83403043</v>
      </c>
      <c r="R123" s="5">
        <f>if(VLOOKUP($B$2:$B$457,'各區加權風險人口'!$C$2:$T$13,16,0)=0,0,VLOOKUP($B$2:$B$457,'依個案研判日_台北市'!$C$2:$T$13,16,0)*'各里加權風險人口'!S123/VLOOKUP($B$2:$B$457,'各區加權風險人口'!$C$2:$T$13,16,0)*5.5/'陽性率'!O$3)</f>
        <v>11.77602048</v>
      </c>
      <c r="S123" s="5">
        <f>if(VLOOKUP($B$2:$B$457,'各區加權風險人口'!$C$2:$T$13,17,0)=0,0,VLOOKUP($B$2:$B$457,'依個案研判日_台北市'!$C$2:$T$13,17,0)*'各里加權風險人口'!T123/VLOOKUP($B$2:$B$457,'各區加權風險人口'!$C$2:$T$13,17,0)*5.5/'陽性率'!P$3)</f>
        <v>31.1988075</v>
      </c>
      <c r="T123" s="5">
        <f>if(VLOOKUP($B$2:$B$457,'各區加權風險人口'!$C$2:$T$13,18,0)=0,0,VLOOKUP($B$2:$B$457,'依個案研判日_台北市'!$C$2:$T$13,18,0)*'各里加權風險人口'!U123/VLOOKUP($B$2:$B$457,'各區加權風險人口'!$C$2:$T$13,18,0)*5.5/'陽性率'!Q$3)</f>
        <v>15.39941139</v>
      </c>
    </row>
    <row r="124">
      <c r="A124" s="3">
        <v>6.3000030053E10</v>
      </c>
      <c r="B124" s="4" t="s">
        <v>79</v>
      </c>
      <c r="C124" s="4" t="s">
        <v>128</v>
      </c>
      <c r="D124" s="5">
        <f>if(VLOOKUP($B$2:$B$457,'各區加權風險人口'!$C$2:$T$13,2,0)=0,0,VLOOKUP($B$2:$B$457,'依個案研判日_台北市'!$C$2:$T$13,2,0)*'各里加權風險人口'!E124/VLOOKUP($B$2:$B$457,'各區加權風險人口'!$C$2:$T$13,2,0)*5.5/'陽性率'!A$3)</f>
        <v>2.096946693</v>
      </c>
      <c r="E124" s="5">
        <f>if(VLOOKUP($B$2:$B$457,'各區加權風險人口'!$C$2:$T$13,3,0)=0,0,VLOOKUP($B$2:$B$457,'依個案研判日_台北市'!$C$2:$T$13,3,0)*'各里加權風險人口'!F124/VLOOKUP($B$2:$B$457,'各區加權風險人口'!$C$2:$T$13,3,0)*5.5/'陽性率'!B$3)</f>
        <v>3.088230585</v>
      </c>
      <c r="F124" s="5">
        <f>if(VLOOKUP($B$2:$B$457,'各區加權風險人口'!$C$2:$T$13,4,0)=0,0,VLOOKUP($B$2:$B$457,'依個案研判日_台北市'!$C$2:$T$13,4,0)*'各里加權風險人口'!G124/VLOOKUP($B$2:$B$457,'各區加權風險人口'!$C$2:$T$13,4,0)*5.5/'陽性率'!C$3)</f>
        <v>7.004234315</v>
      </c>
      <c r="G124" s="5">
        <f>if(VLOOKUP($B$2:$B$457,'各區加權風險人口'!$C$2:$T$13,5,0)=0,0,VLOOKUP($B$2:$B$457,'依個案研判日_台北市'!$C$2:$T$13,5,0)*'各里加權風險人口'!H124/VLOOKUP($B$2:$B$457,'各區加權風險人口'!$C$2:$T$13,5,0)*5.5/'陽性率'!D$3)</f>
        <v>6.794107286</v>
      </c>
      <c r="H124" s="5">
        <f>if(VLOOKUP($B$2:$B$457,'各區加權風險人口'!$C$2:$T$13,6,0)=0,0,VLOOKUP($B$2:$B$457,'依個案研判日_台北市'!$C$2:$T$13,6,0)*'各里加權風險人口'!I124/VLOOKUP($B$2:$B$457,'各區加權風險人口'!$C$2:$T$13,6,0)*5.5/'陽性率'!E$3)</f>
        <v>4.300067902</v>
      </c>
      <c r="I124" s="5">
        <f>if(VLOOKUP($B$2:$B$457,'各區加權風險人口'!$C$2:$T$13,7,0)=0,0,VLOOKUP($B$2:$B$457,'依個案研判日_台北市'!$C$2:$T$13,7,0)*'各里加權風險人口'!J124/VLOOKUP($B$2:$B$457,'各區加權風險人口'!$C$2:$T$13,7,0)*5.5/'陽性率'!F$3)</f>
        <v>8.881185995</v>
      </c>
      <c r="J124" s="5">
        <f>if(VLOOKUP($B$2:$B$457,'各區加權風險人口'!$C$2:$T$13,8,0)=0,0,VLOOKUP($B$2:$B$457,'依個案研判日_台北市'!$C$2:$T$13,8,0)*'各里加權風險人口'!K124/VLOOKUP($B$2:$B$457,'各區加權風險人口'!$C$2:$T$13,8,0)*5.5/'陽性率'!G$3)</f>
        <v>4.923266149</v>
      </c>
      <c r="K124" s="5">
        <f>if(VLOOKUP($B$2:$B$457,'各區加權風險人口'!$C$2:$T$13,9,0)=0,0,VLOOKUP($B$2:$B$457,'依個案研判日_台北市'!$C$2:$T$13,9,0)*'各里加權風險人口'!L124/VLOOKUP($B$2:$B$457,'各區加權風險人口'!$C$2:$T$13,9,0)*5.5/'陽性率'!H$3)</f>
        <v>10.29410195</v>
      </c>
      <c r="L124" s="5">
        <f>if(VLOOKUP($B$2:$B$457,'各區加權風險人口'!$C$2:$T$13,10,0)=0,0,VLOOKUP($B$2:$B$457,'依個案研判日_台北市'!$C$2:$T$13,10,0)*'各里加權風險人口'!M124/VLOOKUP($B$2:$B$457,'各區加權風險人口'!$C$2:$T$13,10,0)*5.5/'陽性率'!I$3)</f>
        <v>9.705867551</v>
      </c>
      <c r="M124" s="5">
        <f>if(VLOOKUP($B$2:$B$457,'各區加權風險人口'!$C$2:$T$13,11,0)=0,0,VLOOKUP($B$2:$B$457,'依個案研判日_台北市'!$C$2:$T$13,11,0)*'各里加權風險人口'!N124/VLOOKUP($B$2:$B$457,'各區加權風險人口'!$C$2:$T$13,11,0)*5.5/'陽性率'!J$3)</f>
        <v>5.328711597</v>
      </c>
      <c r="N124" s="5">
        <f>if(VLOOKUP($B$2:$B$457,'各區加權風險人口'!$C$2:$T$13,12,0)=0,0,VLOOKUP($B$2:$B$457,'依個案研判日_台北市'!$C$2:$T$13,12,0)*'各里加權風險人口'!O124/VLOOKUP($B$2:$B$457,'各區加權風險人口'!$C$2:$T$13,12,0)*5.5/'陽性率'!K$3)</f>
        <v>22.83733541</v>
      </c>
      <c r="O124" s="5">
        <f>if(VLOOKUP($B$2:$B$457,'各區加權風險人口'!$C$2:$T$13,13,0)=0,0,VLOOKUP($B$2:$B$457,'依個案研判日_台北市'!$C$2:$T$13,13,0)*'各里加權風險人口'!P124/VLOOKUP($B$2:$B$457,'各區加權風險人口'!$C$2:$T$13,13,0)*5.5/'陽性率'!L$3)</f>
        <v>20.32425256</v>
      </c>
      <c r="P124" s="5">
        <f>if(VLOOKUP($B$2:$B$457,'各區加權風險人口'!$C$2:$T$13,14,0)=0,0,VLOOKUP($B$2:$B$457,'依個案研判日_台北市'!$C$2:$T$13,14,0)*'各里加權風險人口'!Q124/VLOOKUP($B$2:$B$457,'各區加權風險人口'!$C$2:$T$13,14,0)*5.5/'陽性率'!M$3)</f>
        <v>27.54367819</v>
      </c>
      <c r="Q124" s="5">
        <f>if(VLOOKUP($B$2:$B$457,'各區加權風險人口'!$C$2:$T$13,15,0)=0,0,VLOOKUP($B$2:$B$457,'依個案研判日_台北市'!$C$2:$T$13,15,0)*'各里加權風險人口'!R124/VLOOKUP($B$2:$B$457,'各區加權風險人口'!$C$2:$T$13,15,0)*5.5/'陽性率'!N$3)</f>
        <v>15.61863744</v>
      </c>
      <c r="R124" s="5">
        <f>if(VLOOKUP($B$2:$B$457,'各區加權風險人口'!$C$2:$T$13,16,0)=0,0,VLOOKUP($B$2:$B$457,'依個案研判日_台北市'!$C$2:$T$13,16,0)*'各里加權風險人口'!S124/VLOOKUP($B$2:$B$457,'各區加權風險人口'!$C$2:$T$13,16,0)*5.5/'陽性率'!O$3)</f>
        <v>15.54207549</v>
      </c>
      <c r="S124" s="5">
        <f>if(VLOOKUP($B$2:$B$457,'各區加權風險人口'!$C$2:$T$13,17,0)=0,0,VLOOKUP($B$2:$B$457,'依個案研判日_台北市'!$C$2:$T$13,17,0)*'各里加權風險人口'!T124/VLOOKUP($B$2:$B$457,'各區加權風險人口'!$C$2:$T$13,17,0)*5.5/'陽性率'!P$3)</f>
        <v>41.17640779</v>
      </c>
      <c r="T124" s="5">
        <f>if(VLOOKUP($B$2:$B$457,'各區加權風險人口'!$C$2:$T$13,18,0)=0,0,VLOOKUP($B$2:$B$457,'依個案研判日_台北市'!$C$2:$T$13,18,0)*'各里加權風險人口'!U124/VLOOKUP($B$2:$B$457,'各區加權風險人口'!$C$2:$T$13,18,0)*5.5/'陽性率'!Q$3)</f>
        <v>20.32425256</v>
      </c>
    </row>
    <row r="125">
      <c r="A125" s="3">
        <v>6.3000030054E10</v>
      </c>
      <c r="B125" s="4" t="s">
        <v>79</v>
      </c>
      <c r="C125" s="4" t="s">
        <v>129</v>
      </c>
      <c r="D125" s="5">
        <f>if(VLOOKUP($B$2:$B$457,'各區加權風險人口'!$C$2:$T$13,2,0)=0,0,VLOOKUP($B$2:$B$457,'依個案研判日_台北市'!$C$2:$T$13,2,0)*'各里加權風險人口'!E125/VLOOKUP($B$2:$B$457,'各區加權風險人口'!$C$2:$T$13,2,0)*5.5/'陽性率'!A$3)</f>
        <v>1.368803597</v>
      </c>
      <c r="E125" s="5">
        <f>if(VLOOKUP($B$2:$B$457,'各區加權風險人口'!$C$2:$T$13,3,0)=0,0,VLOOKUP($B$2:$B$457,'依個案研判日_台北市'!$C$2:$T$13,3,0)*'各里加權風險人口'!F125/VLOOKUP($B$2:$B$457,'各區加權風險人口'!$C$2:$T$13,3,0)*5.5/'陽性率'!B$3)</f>
        <v>2.015874388</v>
      </c>
      <c r="F125" s="5">
        <f>if(VLOOKUP($B$2:$B$457,'各區加權風險人口'!$C$2:$T$13,4,0)=0,0,VLOOKUP($B$2:$B$457,'依個案研判日_台北市'!$C$2:$T$13,4,0)*'各里加權風險人口'!G125/VLOOKUP($B$2:$B$457,'各區加權風險人口'!$C$2:$T$13,4,0)*5.5/'陽性率'!C$3)</f>
        <v>4.572086241</v>
      </c>
      <c r="G125" s="5">
        <f>if(VLOOKUP($B$2:$B$457,'各區加權風險人口'!$C$2:$T$13,5,0)=0,0,VLOOKUP($B$2:$B$457,'依個案研判日_台北市'!$C$2:$T$13,5,0)*'各里加權風險人口'!H125/VLOOKUP($B$2:$B$457,'各區加權風險人口'!$C$2:$T$13,5,0)*5.5/'陽性率'!D$3)</f>
        <v>4.434923654</v>
      </c>
      <c r="H125" s="5">
        <f>if(VLOOKUP($B$2:$B$457,'各區加權風險人口'!$C$2:$T$13,6,0)=0,0,VLOOKUP($B$2:$B$457,'依個案研判日_台北市'!$C$2:$T$13,6,0)*'各里加權風險人口'!I125/VLOOKUP($B$2:$B$457,'各區加權風險人口'!$C$2:$T$13,6,0)*5.5/'陽性率'!E$3)</f>
        <v>2.806913705</v>
      </c>
      <c r="I125" s="5">
        <f>if(VLOOKUP($B$2:$B$457,'各區加權風險人口'!$C$2:$T$13,7,0)=0,0,VLOOKUP($B$2:$B$457,'依個案研判日_台北市'!$C$2:$T$13,7,0)*'各里加權風險人口'!J125/VLOOKUP($B$2:$B$457,'各區加權風險人口'!$C$2:$T$13,7,0)*5.5/'陽性率'!F$3)</f>
        <v>5.797285822</v>
      </c>
      <c r="J125" s="5">
        <f>if(VLOOKUP($B$2:$B$457,'各區加權風險人口'!$C$2:$T$13,8,0)=0,0,VLOOKUP($B$2:$B$457,'依個案研判日_台北市'!$C$2:$T$13,8,0)*'各里加權風險人口'!K125/VLOOKUP($B$2:$B$457,'各區加權風險人口'!$C$2:$T$13,8,0)*5.5/'陽性率'!G$3)</f>
        <v>3.213712792</v>
      </c>
      <c r="K125" s="5">
        <f>if(VLOOKUP($B$2:$B$457,'各區加權風險人口'!$C$2:$T$13,9,0)=0,0,VLOOKUP($B$2:$B$457,'依個案研判日_台北市'!$C$2:$T$13,9,0)*'各里加權風險人口'!L125/VLOOKUP($B$2:$B$457,'各區加權風險人口'!$C$2:$T$13,9,0)*5.5/'陽性率'!H$3)</f>
        <v>6.719581293</v>
      </c>
      <c r="L125" s="5">
        <f>if(VLOOKUP($B$2:$B$457,'各區加權風險人口'!$C$2:$T$13,10,0)=0,0,VLOOKUP($B$2:$B$457,'依個案研判日_台北市'!$C$2:$T$13,10,0)*'各里加權風險人口'!M125/VLOOKUP($B$2:$B$457,'各區加權風險人口'!$C$2:$T$13,10,0)*5.5/'陽性率'!I$3)</f>
        <v>6.335605219</v>
      </c>
      <c r="M125" s="5">
        <f>if(VLOOKUP($B$2:$B$457,'各區加權風險人口'!$C$2:$T$13,11,0)=0,0,VLOOKUP($B$2:$B$457,'依個案研判日_台北市'!$C$2:$T$13,11,0)*'各里加權風險人口'!N125/VLOOKUP($B$2:$B$457,'各區加權風險人口'!$C$2:$T$13,11,0)*5.5/'陽性率'!J$3)</f>
        <v>3.478371493</v>
      </c>
      <c r="N125" s="5">
        <f>if(VLOOKUP($B$2:$B$457,'各區加權風險人口'!$C$2:$T$13,12,0)=0,0,VLOOKUP($B$2:$B$457,'依個案研判日_台北市'!$C$2:$T$13,12,0)*'各里加權風險人口'!O125/VLOOKUP($B$2:$B$457,'各區加權風險人口'!$C$2:$T$13,12,0)*5.5/'陽性率'!K$3)</f>
        <v>14.9073064</v>
      </c>
      <c r="O125" s="5">
        <f>if(VLOOKUP($B$2:$B$457,'各區加權風險人口'!$C$2:$T$13,13,0)=0,0,VLOOKUP($B$2:$B$457,'依個案研判日_台北市'!$C$2:$T$13,13,0)*'各里加權風險人口'!P125/VLOOKUP($B$2:$B$457,'各區加權風險人口'!$C$2:$T$13,13,0)*5.5/'陽性率'!L$3)</f>
        <v>13.26686563</v>
      </c>
      <c r="P125" s="5">
        <f>if(VLOOKUP($B$2:$B$457,'各區加權風險人口'!$C$2:$T$13,14,0)=0,0,VLOOKUP($B$2:$B$457,'依個案研判日_台北市'!$C$2:$T$13,14,0)*'各里加權風險人口'!Q125/VLOOKUP($B$2:$B$457,'各區加權風險人口'!$C$2:$T$13,14,0)*5.5/'陽性率'!M$3)</f>
        <v>17.97942022</v>
      </c>
      <c r="Q125" s="5">
        <f>if(VLOOKUP($B$2:$B$457,'各區加權風險人口'!$C$2:$T$13,15,0)=0,0,VLOOKUP($B$2:$B$457,'依個案研判日_台北市'!$C$2:$T$13,15,0)*'各里加權風險人口'!R125/VLOOKUP($B$2:$B$457,'各區加權風險人口'!$C$2:$T$13,15,0)*5.5/'陽性率'!N$3)</f>
        <v>10.19522679</v>
      </c>
      <c r="R125" s="5">
        <f>if(VLOOKUP($B$2:$B$457,'各區加權風險人口'!$C$2:$T$13,16,0)=0,0,VLOOKUP($B$2:$B$457,'依個案研判日_台北市'!$C$2:$T$13,16,0)*'各里加權風險人口'!S125/VLOOKUP($B$2:$B$457,'各區加權風險人口'!$C$2:$T$13,16,0)*5.5/'陽性率'!O$3)</f>
        <v>10.14525019</v>
      </c>
      <c r="S125" s="5">
        <f>if(VLOOKUP($B$2:$B$457,'各區加權風險人口'!$C$2:$T$13,17,0)=0,0,VLOOKUP($B$2:$B$457,'依個案研判日_台北市'!$C$2:$T$13,17,0)*'各里加權風險人口'!T125/VLOOKUP($B$2:$B$457,'各區加權風險人口'!$C$2:$T$13,17,0)*5.5/'陽性率'!P$3)</f>
        <v>26.87832517</v>
      </c>
      <c r="T125" s="5">
        <f>if(VLOOKUP($B$2:$B$457,'各區加權風險人口'!$C$2:$T$13,18,0)=0,0,VLOOKUP($B$2:$B$457,'依個案研判日_台北市'!$C$2:$T$13,18,0)*'各里加權風險人口'!U125/VLOOKUP($B$2:$B$457,'各區加權風險人口'!$C$2:$T$13,18,0)*5.5/'陽性率'!Q$3)</f>
        <v>13.26686563</v>
      </c>
    </row>
    <row r="126">
      <c r="A126" s="3">
        <v>6.3000030055E10</v>
      </c>
      <c r="B126" s="4" t="s">
        <v>79</v>
      </c>
      <c r="C126" s="4" t="s">
        <v>130</v>
      </c>
      <c r="D126" s="5">
        <f>if(VLOOKUP($B$2:$B$457,'各區加權風險人口'!$C$2:$T$13,2,0)=0,0,VLOOKUP($B$2:$B$457,'依個案研判日_台北市'!$C$2:$T$13,2,0)*'各里加權風險人口'!E126/VLOOKUP($B$2:$B$457,'各區加權風險人口'!$C$2:$T$13,2,0)*5.5/'陽性率'!A$3)</f>
        <v>2.095019705</v>
      </c>
      <c r="E126" s="5">
        <f>if(VLOOKUP($B$2:$B$457,'各區加權風險人口'!$C$2:$T$13,3,0)=0,0,VLOOKUP($B$2:$B$457,'依個案研判日_台北市'!$C$2:$T$13,3,0)*'各里加權風險人口'!F126/VLOOKUP($B$2:$B$457,'各區加權風險人口'!$C$2:$T$13,3,0)*5.5/'陽性率'!B$3)</f>
        <v>3.085392657</v>
      </c>
      <c r="F126" s="5">
        <f>if(VLOOKUP($B$2:$B$457,'各區加權風險人口'!$C$2:$T$13,4,0)=0,0,VLOOKUP($B$2:$B$457,'依個案研判日_台北市'!$C$2:$T$13,4,0)*'各里加權風險人口'!G126/VLOOKUP($B$2:$B$457,'各區加權風險人口'!$C$2:$T$13,4,0)*5.5/'陽性率'!C$3)</f>
        <v>6.997797779</v>
      </c>
      <c r="G126" s="5">
        <f>if(VLOOKUP($B$2:$B$457,'各區加權風險人口'!$C$2:$T$13,5,0)=0,0,VLOOKUP($B$2:$B$457,'依個案研判日_台北市'!$C$2:$T$13,5,0)*'各里加權風險人口'!H126/VLOOKUP($B$2:$B$457,'各區加權風險人口'!$C$2:$T$13,5,0)*5.5/'陽性率'!D$3)</f>
        <v>6.787863845</v>
      </c>
      <c r="H126" s="5">
        <f>if(VLOOKUP($B$2:$B$457,'各區加權風險人口'!$C$2:$T$13,6,0)=0,0,VLOOKUP($B$2:$B$457,'依個案研判日_台北市'!$C$2:$T$13,6,0)*'各里加權風險人口'!I126/VLOOKUP($B$2:$B$457,'各區加權風險人口'!$C$2:$T$13,6,0)*5.5/'陽性率'!E$3)</f>
        <v>4.296116358</v>
      </c>
      <c r="I126" s="5">
        <f>if(VLOOKUP($B$2:$B$457,'各區加權風險人口'!$C$2:$T$13,7,0)=0,0,VLOOKUP($B$2:$B$457,'依個案研判日_台北市'!$C$2:$T$13,7,0)*'各里加權風險人口'!J126/VLOOKUP($B$2:$B$457,'各區加權風險人口'!$C$2:$T$13,7,0)*5.5/'陽性率'!F$3)</f>
        <v>8.873024634</v>
      </c>
      <c r="J126" s="5">
        <f>if(VLOOKUP($B$2:$B$457,'各區加權風險人口'!$C$2:$T$13,8,0)=0,0,VLOOKUP($B$2:$B$457,'依個案研判日_台北市'!$C$2:$T$13,8,0)*'各里加權風險人口'!K126/VLOOKUP($B$2:$B$457,'各區加權風險人口'!$C$2:$T$13,8,0)*5.5/'陽性率'!G$3)</f>
        <v>4.918741917</v>
      </c>
      <c r="K126" s="5">
        <f>if(VLOOKUP($B$2:$B$457,'各區加權風險人口'!$C$2:$T$13,9,0)=0,0,VLOOKUP($B$2:$B$457,'依個案研判日_台北市'!$C$2:$T$13,9,0)*'各里加權風險人口'!L126/VLOOKUP($B$2:$B$457,'各區加權風險人口'!$C$2:$T$13,9,0)*5.5/'陽性率'!H$3)</f>
        <v>10.28464219</v>
      </c>
      <c r="L126" s="5">
        <f>if(VLOOKUP($B$2:$B$457,'各區加權風險人口'!$C$2:$T$13,10,0)=0,0,VLOOKUP($B$2:$B$457,'依個案研判日_台北市'!$C$2:$T$13,10,0)*'各里加權風險人口'!M126/VLOOKUP($B$2:$B$457,'各區加權風險人口'!$C$2:$T$13,10,0)*5.5/'陽性率'!I$3)</f>
        <v>9.69694835</v>
      </c>
      <c r="M126" s="5">
        <f>if(VLOOKUP($B$2:$B$457,'各區加權風險人口'!$C$2:$T$13,11,0)=0,0,VLOOKUP($B$2:$B$457,'依個案研判日_台北市'!$C$2:$T$13,11,0)*'各里加權風險人口'!N126/VLOOKUP($B$2:$B$457,'各區加權風險人口'!$C$2:$T$13,11,0)*5.5/'陽性率'!J$3)</f>
        <v>5.323814781</v>
      </c>
      <c r="N126" s="5">
        <f>if(VLOOKUP($B$2:$B$457,'各區加權風險人口'!$C$2:$T$13,12,0)=0,0,VLOOKUP($B$2:$B$457,'依個案研判日_台北市'!$C$2:$T$13,12,0)*'各里加權風險人口'!O126/VLOOKUP($B$2:$B$457,'各區加權風險人口'!$C$2:$T$13,12,0)*5.5/'陽性率'!K$3)</f>
        <v>22.81634906</v>
      </c>
      <c r="O126" s="5">
        <f>if(VLOOKUP($B$2:$B$457,'各區加權風險人口'!$C$2:$T$13,13,0)=0,0,VLOOKUP($B$2:$B$457,'依個案研判日_台北市'!$C$2:$T$13,13,0)*'各里加權風險人口'!P126/VLOOKUP($B$2:$B$457,'各區加權風險人口'!$C$2:$T$13,13,0)*5.5/'陽性率'!L$3)</f>
        <v>20.30557561</v>
      </c>
      <c r="P126" s="5">
        <f>if(VLOOKUP($B$2:$B$457,'各區加權風險人口'!$C$2:$T$13,14,0)=0,0,VLOOKUP($B$2:$B$457,'依個案研判日_台北市'!$C$2:$T$13,14,0)*'各里加權風險人口'!Q126/VLOOKUP($B$2:$B$457,'各區加權風險人口'!$C$2:$T$13,14,0)*5.5/'陽性率'!M$3)</f>
        <v>27.51836694</v>
      </c>
      <c r="Q126" s="5">
        <f>if(VLOOKUP($B$2:$B$457,'各區加權風險人口'!$C$2:$T$13,15,0)=0,0,VLOOKUP($B$2:$B$457,'依個案研判日_台北市'!$C$2:$T$13,15,0)*'各里加權風險人口'!R126/VLOOKUP($B$2:$B$457,'各區加權風險人口'!$C$2:$T$13,15,0)*5.5/'陽性率'!N$3)</f>
        <v>15.6042847</v>
      </c>
      <c r="R126" s="5">
        <f>if(VLOOKUP($B$2:$B$457,'各區加權風險人口'!$C$2:$T$13,16,0)=0,0,VLOOKUP($B$2:$B$457,'依個案研判日_台北市'!$C$2:$T$13,16,0)*'各里加權風險人口'!S126/VLOOKUP($B$2:$B$457,'各區加權風險人口'!$C$2:$T$13,16,0)*5.5/'陽性率'!O$3)</f>
        <v>15.52779311</v>
      </c>
      <c r="S126" s="5">
        <f>if(VLOOKUP($B$2:$B$457,'各區加權風險人口'!$C$2:$T$13,17,0)=0,0,VLOOKUP($B$2:$B$457,'依個案研判日_台北市'!$C$2:$T$13,17,0)*'各里加權風險人口'!T126/VLOOKUP($B$2:$B$457,'各區加權風險人口'!$C$2:$T$13,17,0)*5.5/'陽性率'!P$3)</f>
        <v>41.13856876</v>
      </c>
      <c r="T126" s="5">
        <f>if(VLOOKUP($B$2:$B$457,'各區加權風險人口'!$C$2:$T$13,18,0)=0,0,VLOOKUP($B$2:$B$457,'依個案研判日_台北市'!$C$2:$T$13,18,0)*'各里加權風險人口'!U126/VLOOKUP($B$2:$B$457,'各區加權風險人口'!$C$2:$T$13,18,0)*5.5/'陽性率'!Q$3)</f>
        <v>20.30557561</v>
      </c>
    </row>
    <row r="127">
      <c r="A127" s="3">
        <v>6.3000030056E10</v>
      </c>
      <c r="B127" s="4" t="s">
        <v>79</v>
      </c>
      <c r="C127" s="4" t="s">
        <v>131</v>
      </c>
      <c r="D127" s="5">
        <f>if(VLOOKUP($B$2:$B$457,'各區加權風險人口'!$C$2:$T$13,2,0)=0,0,VLOOKUP($B$2:$B$457,'依個案研判日_台北市'!$C$2:$T$13,2,0)*'各里加權風險人口'!E127/VLOOKUP($B$2:$B$457,'各區加權風險人口'!$C$2:$T$13,2,0)*5.5/'陽性率'!A$3)</f>
        <v>2.844863199</v>
      </c>
      <c r="E127" s="5">
        <f>if(VLOOKUP($B$2:$B$457,'各區加權風險人口'!$C$2:$T$13,3,0)=0,0,VLOOKUP($B$2:$B$457,'依個案研判日_台北市'!$C$2:$T$13,3,0)*'各里加權風險人口'!F127/VLOOKUP($B$2:$B$457,'各區加權風險人口'!$C$2:$T$13,3,0)*5.5/'陽性率'!B$3)</f>
        <v>4.18970762</v>
      </c>
      <c r="F127" s="5">
        <f>if(VLOOKUP($B$2:$B$457,'各區加權風險人口'!$C$2:$T$13,4,0)=0,0,VLOOKUP($B$2:$B$457,'依個案研判日_台北市'!$C$2:$T$13,4,0)*'各里加權風險人口'!G127/VLOOKUP($B$2:$B$457,'各區加權風險人口'!$C$2:$T$13,4,0)*5.5/'陽性率'!C$3)</f>
        <v>9.502429653</v>
      </c>
      <c r="G127" s="5">
        <f>if(VLOOKUP($B$2:$B$457,'各區加權風險人口'!$C$2:$T$13,5,0)=0,0,VLOOKUP($B$2:$B$457,'依個案研判日_台北市'!$C$2:$T$13,5,0)*'各里加權風險人口'!H127/VLOOKUP($B$2:$B$457,'各區加權風險人口'!$C$2:$T$13,5,0)*5.5/'陽性率'!D$3)</f>
        <v>9.217356764</v>
      </c>
      <c r="H127" s="5">
        <f>if(VLOOKUP($B$2:$B$457,'各區加權風險人口'!$C$2:$T$13,6,0)=0,0,VLOOKUP($B$2:$B$457,'依個案研判日_台北市'!$C$2:$T$13,6,0)*'各里加權風險人口'!I127/VLOOKUP($B$2:$B$457,'各區加權風險人口'!$C$2:$T$13,6,0)*5.5/'陽性率'!E$3)</f>
        <v>5.833770104</v>
      </c>
      <c r="I127" s="5">
        <f>if(VLOOKUP($B$2:$B$457,'各區加權風險人口'!$C$2:$T$13,7,0)=0,0,VLOOKUP($B$2:$B$457,'依個案研判日_台北市'!$C$2:$T$13,7,0)*'各里加權風險人口'!J127/VLOOKUP($B$2:$B$457,'各區加權風險人口'!$C$2:$T$13,7,0)*5.5/'陽性率'!F$3)</f>
        <v>12.04883237</v>
      </c>
      <c r="J127" s="5">
        <f>if(VLOOKUP($B$2:$B$457,'各區加權風險人口'!$C$2:$T$13,8,0)=0,0,VLOOKUP($B$2:$B$457,'依個案研判日_台北市'!$C$2:$T$13,8,0)*'各里加權風險人口'!K127/VLOOKUP($B$2:$B$457,'各區加權風險人口'!$C$2:$T$13,8,0)*5.5/'陽性率'!G$3)</f>
        <v>6.679244032</v>
      </c>
      <c r="K127" s="5">
        <f>if(VLOOKUP($B$2:$B$457,'各區加權風險人口'!$C$2:$T$13,9,0)=0,0,VLOOKUP($B$2:$B$457,'依個案研判日_台北市'!$C$2:$T$13,9,0)*'各里加權風險人口'!L127/VLOOKUP($B$2:$B$457,'各區加權風險人口'!$C$2:$T$13,9,0)*5.5/'陽性率'!H$3)</f>
        <v>13.96569207</v>
      </c>
      <c r="L127" s="5">
        <f>if(VLOOKUP($B$2:$B$457,'各區加權風險人口'!$C$2:$T$13,10,0)=0,0,VLOOKUP($B$2:$B$457,'依個案研判日_台北市'!$C$2:$T$13,10,0)*'各里加權風險人口'!M127/VLOOKUP($B$2:$B$457,'各區加權風險人口'!$C$2:$T$13,10,0)*5.5/'陽性率'!I$3)</f>
        <v>13.16765252</v>
      </c>
      <c r="M127" s="5">
        <f>if(VLOOKUP($B$2:$B$457,'各區加權風險人口'!$C$2:$T$13,11,0)=0,0,VLOOKUP($B$2:$B$457,'依個案研判日_台北市'!$C$2:$T$13,11,0)*'各里加權風險人口'!N127/VLOOKUP($B$2:$B$457,'各區加權風險人口'!$C$2:$T$13,11,0)*5.5/'陽性率'!J$3)</f>
        <v>7.229299423</v>
      </c>
      <c r="N127" s="5">
        <f>if(VLOOKUP($B$2:$B$457,'各區加權風險人口'!$C$2:$T$13,12,0)=0,0,VLOOKUP($B$2:$B$457,'依個案研判日_台北市'!$C$2:$T$13,12,0)*'各里加權風險人口'!O127/VLOOKUP($B$2:$B$457,'各區加權風險人口'!$C$2:$T$13,12,0)*5.5/'陽性率'!K$3)</f>
        <v>30.98271181</v>
      </c>
      <c r="O127" s="5">
        <f>if(VLOOKUP($B$2:$B$457,'各區加權風險人口'!$C$2:$T$13,13,0)=0,0,VLOOKUP($B$2:$B$457,'依個案研判日_台北市'!$C$2:$T$13,13,0)*'各里加權風險人口'!P127/VLOOKUP($B$2:$B$457,'各區加權風險人口'!$C$2:$T$13,13,0)*5.5/'陽性率'!L$3)</f>
        <v>27.57328946</v>
      </c>
      <c r="P127" s="5">
        <f>if(VLOOKUP($B$2:$B$457,'各區加權風險人口'!$C$2:$T$13,14,0)=0,0,VLOOKUP($B$2:$B$457,'依個案研判日_台北市'!$C$2:$T$13,14,0)*'各里加權風險人口'!Q127/VLOOKUP($B$2:$B$457,'各區加權風險人口'!$C$2:$T$13,14,0)*5.5/'陽性率'!M$3)</f>
        <v>37.36766256</v>
      </c>
      <c r="Q127" s="5">
        <f>if(VLOOKUP($B$2:$B$457,'各區加權風險人口'!$C$2:$T$13,15,0)=0,0,VLOOKUP($B$2:$B$457,'依個案研判日_台北市'!$C$2:$T$13,15,0)*'各里加權風險人口'!R127/VLOOKUP($B$2:$B$457,'各區加權風險人口'!$C$2:$T$13,15,0)*5.5/'陽性率'!N$3)</f>
        <v>21.18932589</v>
      </c>
      <c r="R127" s="5">
        <f>if(VLOOKUP($B$2:$B$457,'各區加權風險人口'!$C$2:$T$13,16,0)=0,0,VLOOKUP($B$2:$B$457,'依個案研判日_台北市'!$C$2:$T$13,16,0)*'各里加權風險人口'!S127/VLOOKUP($B$2:$B$457,'各區加權風險人口'!$C$2:$T$13,16,0)*5.5/'陽性率'!O$3)</f>
        <v>21.08545665</v>
      </c>
      <c r="S127" s="5">
        <f>if(VLOOKUP($B$2:$B$457,'各區加權風險人口'!$C$2:$T$13,17,0)=0,0,VLOOKUP($B$2:$B$457,'依個案研判日_台北市'!$C$2:$T$13,17,0)*'各里加權風險人口'!T127/VLOOKUP($B$2:$B$457,'各區加權風險人口'!$C$2:$T$13,17,0)*5.5/'陽性率'!P$3)</f>
        <v>55.86276826</v>
      </c>
      <c r="T127" s="5">
        <f>if(VLOOKUP($B$2:$B$457,'各區加權風險人口'!$C$2:$T$13,18,0)=0,0,VLOOKUP($B$2:$B$457,'依個案研判日_台北市'!$C$2:$T$13,18,0)*'各里加權風險人口'!U127/VLOOKUP($B$2:$B$457,'各區加權風險人口'!$C$2:$T$13,18,0)*5.5/'陽性率'!Q$3)</f>
        <v>27.57328946</v>
      </c>
    </row>
    <row r="128">
      <c r="A128" s="3">
        <v>6.3000030057E10</v>
      </c>
      <c r="B128" s="4" t="s">
        <v>79</v>
      </c>
      <c r="C128" s="4" t="s">
        <v>132</v>
      </c>
      <c r="D128" s="5">
        <f>if(VLOOKUP($B$2:$B$457,'各區加權風險人口'!$C$2:$T$13,2,0)=0,0,VLOOKUP($B$2:$B$457,'依個案研判日_台北市'!$C$2:$T$13,2,0)*'各里加權風險人口'!E128/VLOOKUP($B$2:$B$457,'各區加權風險人口'!$C$2:$T$13,2,0)*5.5/'陽性率'!A$3)</f>
        <v>0.7049315935</v>
      </c>
      <c r="E128" s="5">
        <f>if(VLOOKUP($B$2:$B$457,'各區加權風險人口'!$C$2:$T$13,3,0)=0,0,VLOOKUP($B$2:$B$457,'依個案研判日_台北市'!$C$2:$T$13,3,0)*'各里加權風險人口'!F128/VLOOKUP($B$2:$B$457,'各區加權風險人口'!$C$2:$T$13,3,0)*5.5/'陽性率'!B$3)</f>
        <v>1.038171983</v>
      </c>
      <c r="F128" s="5">
        <f>if(VLOOKUP($B$2:$B$457,'各區加權風險人口'!$C$2:$T$13,4,0)=0,0,VLOOKUP($B$2:$B$457,'依個案研判日_台北市'!$C$2:$T$13,4,0)*'各里加權風險人口'!G128/VLOOKUP($B$2:$B$457,'各區加權風險人口'!$C$2:$T$13,4,0)*5.5/'陽性率'!C$3)</f>
        <v>2.354616869</v>
      </c>
      <c r="G128" s="5">
        <f>if(VLOOKUP($B$2:$B$457,'各區加權風險人口'!$C$2:$T$13,5,0)=0,0,VLOOKUP($B$2:$B$457,'依個案研判日_台北市'!$C$2:$T$13,5,0)*'各里加權風險人口'!H128/VLOOKUP($B$2:$B$457,'各區加權風險人口'!$C$2:$T$13,5,0)*5.5/'陽性率'!D$3)</f>
        <v>2.283978363</v>
      </c>
      <c r="H128" s="5">
        <f>if(VLOOKUP($B$2:$B$457,'各區加權風險人口'!$C$2:$T$13,6,0)=0,0,VLOOKUP($B$2:$B$457,'依個案研判日_台北市'!$C$2:$T$13,6,0)*'各里加權風險人口'!I128/VLOOKUP($B$2:$B$457,'各區加權風險人口'!$C$2:$T$13,6,0)*5.5/'陽性率'!E$3)</f>
        <v>1.445555926</v>
      </c>
      <c r="I128" s="5">
        <f>if(VLOOKUP($B$2:$B$457,'各區加權風險人口'!$C$2:$T$13,7,0)=0,0,VLOOKUP($B$2:$B$457,'依個案研判日_台北市'!$C$2:$T$13,7,0)*'各里加權風險人口'!J128/VLOOKUP($B$2:$B$457,'各區加權風險人口'!$C$2:$T$13,7,0)*5.5/'陽性率'!F$3)</f>
        <v>2.985592631</v>
      </c>
      <c r="J128" s="5">
        <f>if(VLOOKUP($B$2:$B$457,'各區加權風險人口'!$C$2:$T$13,8,0)=0,0,VLOOKUP($B$2:$B$457,'依個案研判日_台北市'!$C$2:$T$13,8,0)*'各里加權風險人口'!K128/VLOOKUP($B$2:$B$457,'各區加權風險人口'!$C$2:$T$13,8,0)*5.5/'陽性率'!G$3)</f>
        <v>1.655056785</v>
      </c>
      <c r="K128" s="5">
        <f>if(VLOOKUP($B$2:$B$457,'各區加權風險人口'!$C$2:$T$13,9,0)=0,0,VLOOKUP($B$2:$B$457,'依個案研判日_台北市'!$C$2:$T$13,9,0)*'各里加權風險人口'!L128/VLOOKUP($B$2:$B$457,'各區加權風險人口'!$C$2:$T$13,9,0)*5.5/'陽性率'!H$3)</f>
        <v>3.460573277</v>
      </c>
      <c r="L128" s="5">
        <f>if(VLOOKUP($B$2:$B$457,'各區加權風險人口'!$C$2:$T$13,10,0)=0,0,VLOOKUP($B$2:$B$457,'依個案研判日_台北市'!$C$2:$T$13,10,0)*'各里加權風險人口'!M128/VLOOKUP($B$2:$B$457,'各區加權風險人口'!$C$2:$T$13,10,0)*5.5/'陽性率'!I$3)</f>
        <v>3.262826233</v>
      </c>
      <c r="M128" s="5">
        <f>if(VLOOKUP($B$2:$B$457,'各區加權風險人口'!$C$2:$T$13,11,0)=0,0,VLOOKUP($B$2:$B$457,'依個案研判日_台北市'!$C$2:$T$13,11,0)*'各里加權風險人口'!N128/VLOOKUP($B$2:$B$457,'各區加權風險人口'!$C$2:$T$13,11,0)*5.5/'陽性率'!J$3)</f>
        <v>1.791355579</v>
      </c>
      <c r="N128" s="5">
        <f>if(VLOOKUP($B$2:$B$457,'各區加權風險人口'!$C$2:$T$13,12,0)=0,0,VLOOKUP($B$2:$B$457,'依個案研判日_台北市'!$C$2:$T$13,12,0)*'各里加權風險人口'!O128/VLOOKUP($B$2:$B$457,'各區加權風險人口'!$C$2:$T$13,12,0)*5.5/'陽性率'!K$3)</f>
        <v>7.677238195</v>
      </c>
      <c r="O128" s="5">
        <f>if(VLOOKUP($B$2:$B$457,'各區加權風險人口'!$C$2:$T$13,13,0)=0,0,VLOOKUP($B$2:$B$457,'依個案研判日_台北市'!$C$2:$T$13,13,0)*'各里加權風險人口'!P128/VLOOKUP($B$2:$B$457,'各區加權風險人口'!$C$2:$T$13,13,0)*5.5/'陽性率'!L$3)</f>
        <v>6.832413907</v>
      </c>
      <c r="P128" s="5">
        <f>if(VLOOKUP($B$2:$B$457,'各區加權風險人口'!$C$2:$T$13,14,0)=0,0,VLOOKUP($B$2:$B$457,'依個案研判日_台北市'!$C$2:$T$13,14,0)*'各里加權風險人口'!Q128/VLOOKUP($B$2:$B$457,'各區加權風險人口'!$C$2:$T$13,14,0)*5.5/'陽性率'!M$3)</f>
        <v>9.259371742</v>
      </c>
      <c r="Q128" s="5">
        <f>if(VLOOKUP($B$2:$B$457,'各區加權風險人口'!$C$2:$T$13,15,0)=0,0,VLOOKUP($B$2:$B$457,'依個案研判日_台北市'!$C$2:$T$13,15,0)*'各里加權風險人口'!R128/VLOOKUP($B$2:$B$457,'各區加權風險人口'!$C$2:$T$13,15,0)*5.5/'陽性率'!N$3)</f>
        <v>5.250524973</v>
      </c>
      <c r="R128" s="5">
        <f>if(VLOOKUP($B$2:$B$457,'各區加權風險人口'!$C$2:$T$13,16,0)=0,0,VLOOKUP($B$2:$B$457,'依個案研判日_台北市'!$C$2:$T$13,16,0)*'各里加權風險人口'!S128/VLOOKUP($B$2:$B$457,'各區加權風險人口'!$C$2:$T$13,16,0)*5.5/'陽性率'!O$3)</f>
        <v>5.224787105</v>
      </c>
      <c r="S128" s="5">
        <f>if(VLOOKUP($B$2:$B$457,'各區加權風險人口'!$C$2:$T$13,17,0)=0,0,VLOOKUP($B$2:$B$457,'依個案研判日_台北市'!$C$2:$T$13,17,0)*'各里加權風險人口'!T128/VLOOKUP($B$2:$B$457,'各區加權風險人口'!$C$2:$T$13,17,0)*5.5/'陽性率'!P$3)</f>
        <v>13.84229311</v>
      </c>
      <c r="T128" s="5">
        <f>if(VLOOKUP($B$2:$B$457,'各區加權風險人口'!$C$2:$T$13,18,0)=0,0,VLOOKUP($B$2:$B$457,'依個案研判日_台北市'!$C$2:$T$13,18,0)*'各里加權風險人口'!U128/VLOOKUP($B$2:$B$457,'各區加權風險人口'!$C$2:$T$13,18,0)*5.5/'陽性率'!Q$3)</f>
        <v>6.832413907</v>
      </c>
    </row>
    <row r="129">
      <c r="A129" s="3">
        <v>6.3000040001E10</v>
      </c>
      <c r="B129" s="4" t="s">
        <v>133</v>
      </c>
      <c r="C129" s="4" t="s">
        <v>134</v>
      </c>
      <c r="D129" s="5">
        <f>if(VLOOKUP($B$2:$B$457,'各區加權風險人口'!$C$2:$T$13,2,0)=0,0,VLOOKUP($B$2:$B$457,'依個案研判日_台北市'!$C$2:$T$13,2,0)*'各里加權風險人口'!E129/VLOOKUP($B$2:$B$457,'各區加權風險人口'!$C$2:$T$13,2,0)*5.5/'陽性率'!A$3)</f>
        <v>0</v>
      </c>
      <c r="E129" s="5">
        <f>if(VLOOKUP($B$2:$B$457,'各區加權風險人口'!$C$2:$T$13,3,0)=0,0,VLOOKUP($B$2:$B$457,'依個案研判日_台北市'!$C$2:$T$13,3,0)*'各里加權風險人口'!F129/VLOOKUP($B$2:$B$457,'各區加權風險人口'!$C$2:$T$13,3,0)*5.5/'陽性率'!B$3)</f>
        <v>0</v>
      </c>
      <c r="F129" s="5">
        <f>if(VLOOKUP($B$2:$B$457,'各區加權風險人口'!$C$2:$T$13,4,0)=0,0,VLOOKUP($B$2:$B$457,'依個案研判日_台北市'!$C$2:$T$13,4,0)*'各里加權風險人口'!G129/VLOOKUP($B$2:$B$457,'各區加權風險人口'!$C$2:$T$13,4,0)*5.5/'陽性率'!C$3)</f>
        <v>1.498739968</v>
      </c>
      <c r="G129" s="5">
        <f>if(VLOOKUP($B$2:$B$457,'各區加權風險人口'!$C$2:$T$13,5,0)=0,0,VLOOKUP($B$2:$B$457,'依個案研判日_台北市'!$C$2:$T$13,5,0)*'各里加權風險人口'!H129/VLOOKUP($B$2:$B$457,'各區加權風險人口'!$C$2:$T$13,5,0)*5.5/'陽性率'!D$3)</f>
        <v>6.541999962</v>
      </c>
      <c r="H129" s="5">
        <f>if(VLOOKUP($B$2:$B$457,'各區加權風險人口'!$C$2:$T$13,6,0)=0,0,VLOOKUP($B$2:$B$457,'依個案研判日_台北市'!$C$2:$T$13,6,0)*'各里加權風險人口'!I129/VLOOKUP($B$2:$B$457,'各區加權風險人口'!$C$2:$T$13,6,0)*5.5/'陽性率'!E$3)</f>
        <v>2.760337537</v>
      </c>
      <c r="I129" s="5">
        <f>if(VLOOKUP($B$2:$B$457,'各區加權風險人口'!$C$2:$T$13,7,0)=0,0,VLOOKUP($B$2:$B$457,'依個案研判日_台北市'!$C$2:$T$13,7,0)*'各里加權風險人口'!J129/VLOOKUP($B$2:$B$457,'各區加權風險人口'!$C$2:$T$13,7,0)*5.5/'陽性率'!F$3)</f>
        <v>2.850544646</v>
      </c>
      <c r="J129" s="5">
        <f>if(VLOOKUP($B$2:$B$457,'各區加權風險人口'!$C$2:$T$13,8,0)=0,0,VLOOKUP($B$2:$B$457,'依個案研判日_台北市'!$C$2:$T$13,8,0)*'各里加權風險人口'!K129/VLOOKUP($B$2:$B$457,'各區加權風險人口'!$C$2:$T$13,8,0)*5.5/'陽性率'!G$3)</f>
        <v>12.64154582</v>
      </c>
      <c r="K129" s="5">
        <f>if(VLOOKUP($B$2:$B$457,'各區加權風險人口'!$C$2:$T$13,9,0)=0,0,VLOOKUP($B$2:$B$457,'依個案研判日_台北市'!$C$2:$T$13,9,0)*'各里加權風險人口'!L129/VLOOKUP($B$2:$B$457,'各區加權風險人口'!$C$2:$T$13,9,0)*5.5/'陽性率'!H$3)</f>
        <v>10.57292923</v>
      </c>
      <c r="L129" s="5">
        <f>if(VLOOKUP($B$2:$B$457,'各區加權風險人口'!$C$2:$T$13,10,0)=0,0,VLOOKUP($B$2:$B$457,'依個案研判日_台北市'!$C$2:$T$13,10,0)*'各里加權風險人口'!M129/VLOOKUP($B$2:$B$457,'各區加權風險人口'!$C$2:$T$13,10,0)*5.5/'陽性率'!I$3)</f>
        <v>8.307301539</v>
      </c>
      <c r="M129" s="5">
        <f>if(VLOOKUP($B$2:$B$457,'各區加權風險人口'!$C$2:$T$13,11,0)=0,0,VLOOKUP($B$2:$B$457,'依個案研判日_台北市'!$C$2:$T$13,11,0)*'各里加權風險人口'!N129/VLOOKUP($B$2:$B$457,'各區加權風險人口'!$C$2:$T$13,11,0)*5.5/'陽性率'!J$3)</f>
        <v>8.551633937</v>
      </c>
      <c r="N129" s="5">
        <f>if(VLOOKUP($B$2:$B$457,'各區加權風險人口'!$C$2:$T$13,12,0)=0,0,VLOOKUP($B$2:$B$457,'依個案研判日_台北市'!$C$2:$T$13,12,0)*'各里加權風險人口'!O129/VLOOKUP($B$2:$B$457,'各區加權風險人口'!$C$2:$T$13,12,0)*5.5/'陽性率'!K$3)</f>
        <v>12.21661991</v>
      </c>
      <c r="O129" s="5">
        <f>if(VLOOKUP($B$2:$B$457,'各區加權風險人口'!$C$2:$T$13,13,0)=0,0,VLOOKUP($B$2:$B$457,'依個案研判日_台北市'!$C$2:$T$13,13,0)*'各里加權風險人口'!P129/VLOOKUP($B$2:$B$457,'各區加權風險人口'!$C$2:$T$13,13,0)*5.5/'陽性率'!L$3)</f>
        <v>9.319088265</v>
      </c>
      <c r="P129" s="5">
        <f>if(VLOOKUP($B$2:$B$457,'各區加權風險人口'!$C$2:$T$13,14,0)=0,0,VLOOKUP($B$2:$B$457,'依個案研判日_台北市'!$C$2:$T$13,14,0)*'各里加權風險人口'!Q129/VLOOKUP($B$2:$B$457,'各區加權風險人口'!$C$2:$T$13,14,0)*5.5/'陽性率'!M$3)</f>
        <v>11.78738732</v>
      </c>
      <c r="Q129" s="5">
        <f>if(VLOOKUP($B$2:$B$457,'各區加權風險人口'!$C$2:$T$13,15,0)=0,0,VLOOKUP($B$2:$B$457,'依個案研判日_台北市'!$C$2:$T$13,15,0)*'各里加權風險人口'!R129/VLOOKUP($B$2:$B$457,'各區加權風險人口'!$C$2:$T$13,15,0)*5.5/'陽性率'!N$3)</f>
        <v>10.86155805</v>
      </c>
      <c r="R129" s="5">
        <f>if(VLOOKUP($B$2:$B$457,'各區加權風險人口'!$C$2:$T$13,16,0)=0,0,VLOOKUP($B$2:$B$457,'依個案研判日_台北市'!$C$2:$T$13,16,0)*'各里加權風險人口'!S129/VLOOKUP($B$2:$B$457,'各區加權風險人口'!$C$2:$T$13,16,0)*5.5/'陽性率'!O$3)</f>
        <v>15.67799555</v>
      </c>
      <c r="S129" s="5">
        <f>if(VLOOKUP($B$2:$B$457,'各區加權風險人口'!$C$2:$T$13,17,0)=0,0,VLOOKUP($B$2:$B$457,'依個案研判日_台北市'!$C$2:$T$13,17,0)*'各里加權風險人口'!T129/VLOOKUP($B$2:$B$457,'各區加權風險人口'!$C$2:$T$13,17,0)*5.5/'陽性率'!P$3)</f>
        <v>23.12828269</v>
      </c>
      <c r="T129" s="5">
        <f>if(VLOOKUP($B$2:$B$457,'各區加權風險人口'!$C$2:$T$13,18,0)=0,0,VLOOKUP($B$2:$B$457,'依個案研判日_台北市'!$C$2:$T$13,18,0)*'各里加權風險人口'!U129/VLOOKUP($B$2:$B$457,'各區加權風險人口'!$C$2:$T$13,18,0)*5.5/'陽性率'!Q$3)</f>
        <v>7.455270612</v>
      </c>
    </row>
    <row r="130">
      <c r="A130" s="3">
        <v>6.3000040002E10</v>
      </c>
      <c r="B130" s="4" t="s">
        <v>133</v>
      </c>
      <c r="C130" s="4" t="s">
        <v>135</v>
      </c>
      <c r="D130" s="5">
        <f>if(VLOOKUP($B$2:$B$457,'各區加權風險人口'!$C$2:$T$13,2,0)=0,0,VLOOKUP($B$2:$B$457,'依個案研判日_台北市'!$C$2:$T$13,2,0)*'各里加權風險人口'!E130/VLOOKUP($B$2:$B$457,'各區加權風險人口'!$C$2:$T$13,2,0)*5.5/'陽性率'!A$3)</f>
        <v>0</v>
      </c>
      <c r="E130" s="5">
        <f>if(VLOOKUP($B$2:$B$457,'各區加權風險人口'!$C$2:$T$13,3,0)=0,0,VLOOKUP($B$2:$B$457,'依個案研判日_台北市'!$C$2:$T$13,3,0)*'各里加權風險人口'!F130/VLOOKUP($B$2:$B$457,'各區加權風險人口'!$C$2:$T$13,3,0)*5.5/'陽性率'!B$3)</f>
        <v>0</v>
      </c>
      <c r="F130" s="5">
        <f>if(VLOOKUP($B$2:$B$457,'各區加權風險人口'!$C$2:$T$13,4,0)=0,0,VLOOKUP($B$2:$B$457,'依個案研判日_台北市'!$C$2:$T$13,4,0)*'各里加權風險人口'!G130/VLOOKUP($B$2:$B$457,'各區加權風險人口'!$C$2:$T$13,4,0)*5.5/'陽性率'!C$3)</f>
        <v>2.643346978</v>
      </c>
      <c r="G130" s="5">
        <f>if(VLOOKUP($B$2:$B$457,'各區加權風險人口'!$C$2:$T$13,5,0)=0,0,VLOOKUP($B$2:$B$457,'依個案研判日_台北市'!$C$2:$T$13,5,0)*'各里加權風險人口'!H130/VLOOKUP($B$2:$B$457,'各區加權風險人口'!$C$2:$T$13,5,0)*5.5/'陽性率'!D$3)</f>
        <v>11.53820956</v>
      </c>
      <c r="H130" s="5">
        <f>if(VLOOKUP($B$2:$B$457,'各區加權風險人口'!$C$2:$T$13,6,0)=0,0,VLOOKUP($B$2:$B$457,'依個案研判日_台北市'!$C$2:$T$13,6,0)*'各里加權風險人口'!I130/VLOOKUP($B$2:$B$457,'各區加權風險人口'!$C$2:$T$13,6,0)*5.5/'陽性率'!E$3)</f>
        <v>4.868442852</v>
      </c>
      <c r="I130" s="5">
        <f>if(VLOOKUP($B$2:$B$457,'各區加權風險人口'!$C$2:$T$13,7,0)=0,0,VLOOKUP($B$2:$B$457,'依個案研判日_台北市'!$C$2:$T$13,7,0)*'各里加權風險人口'!J130/VLOOKUP($B$2:$B$457,'各區加權風險人口'!$C$2:$T$13,7,0)*5.5/'陽性率'!F$3)</f>
        <v>5.027542291</v>
      </c>
      <c r="J130" s="5">
        <f>if(VLOOKUP($B$2:$B$457,'各區加權風險人口'!$C$2:$T$13,8,0)=0,0,VLOOKUP($B$2:$B$457,'依個案研判日_台北市'!$C$2:$T$13,8,0)*'各里加權風險人口'!K130/VLOOKUP($B$2:$B$457,'各區加權風險人口'!$C$2:$T$13,8,0)*5.5/'陽性率'!G$3)</f>
        <v>22.29605712</v>
      </c>
      <c r="K130" s="5">
        <f>if(VLOOKUP($B$2:$B$457,'各區加權風險人口'!$C$2:$T$13,9,0)=0,0,VLOOKUP($B$2:$B$457,'依個案研判日_台北市'!$C$2:$T$13,9,0)*'各里加權風險人口'!L130/VLOOKUP($B$2:$B$457,'各區加權風險人口'!$C$2:$T$13,9,0)*5.5/'陽性率'!H$3)</f>
        <v>18.64761141</v>
      </c>
      <c r="L130" s="5">
        <f>if(VLOOKUP($B$2:$B$457,'各區加權風險人口'!$C$2:$T$13,10,0)=0,0,VLOOKUP($B$2:$B$457,'依個案研判日_台北市'!$C$2:$T$13,10,0)*'各里加權風險人口'!M130/VLOOKUP($B$2:$B$457,'各區加權風險人口'!$C$2:$T$13,10,0)*5.5/'陽性率'!I$3)</f>
        <v>14.65169468</v>
      </c>
      <c r="M130" s="5">
        <f>if(VLOOKUP($B$2:$B$457,'各區加權風險人口'!$C$2:$T$13,11,0)=0,0,VLOOKUP($B$2:$B$457,'依個案研判日_台北市'!$C$2:$T$13,11,0)*'各里加權風險人口'!N130/VLOOKUP($B$2:$B$457,'各區加權風險人口'!$C$2:$T$13,11,0)*5.5/'陽性率'!J$3)</f>
        <v>15.08262687</v>
      </c>
      <c r="N130" s="5">
        <f>if(VLOOKUP($B$2:$B$457,'各區加權風險人口'!$C$2:$T$13,12,0)=0,0,VLOOKUP($B$2:$B$457,'依個案研判日_台北市'!$C$2:$T$13,12,0)*'各里加權風險人口'!O130/VLOOKUP($B$2:$B$457,'各區加權風險人口'!$C$2:$T$13,12,0)*5.5/'陽性率'!K$3)</f>
        <v>21.54660982</v>
      </c>
      <c r="O130" s="5">
        <f>if(VLOOKUP($B$2:$B$457,'各區加權風險人口'!$C$2:$T$13,13,0)=0,0,VLOOKUP($B$2:$B$457,'依個案研判日_台北市'!$C$2:$T$13,13,0)*'各里加權風險人口'!P130/VLOOKUP($B$2:$B$457,'各區加權風險人口'!$C$2:$T$13,13,0)*5.5/'陽性率'!L$3)</f>
        <v>16.43619595</v>
      </c>
      <c r="P130" s="5">
        <f>if(VLOOKUP($B$2:$B$457,'各區加權風險人口'!$C$2:$T$13,14,0)=0,0,VLOOKUP($B$2:$B$457,'依個案研判日_台北市'!$C$2:$T$13,14,0)*'各里加權風險人口'!Q130/VLOOKUP($B$2:$B$457,'各區加權風險人口'!$C$2:$T$13,14,0)*5.5/'陽性率'!M$3)</f>
        <v>20.78956677</v>
      </c>
      <c r="Q130" s="5">
        <f>if(VLOOKUP($B$2:$B$457,'各區加權風險人口'!$C$2:$T$13,15,0)=0,0,VLOOKUP($B$2:$B$457,'依個案研判日_台北市'!$C$2:$T$13,15,0)*'各里加權風險人口'!R130/VLOOKUP($B$2:$B$457,'各區加權風險人口'!$C$2:$T$13,15,0)*5.5/'陽性率'!N$3)</f>
        <v>19.15666977</v>
      </c>
      <c r="R130" s="5">
        <f>if(VLOOKUP($B$2:$B$457,'各區加權風險人口'!$C$2:$T$13,16,0)=0,0,VLOOKUP($B$2:$B$457,'依個案研判日_台北市'!$C$2:$T$13,16,0)*'各里加權風險人口'!S130/VLOOKUP($B$2:$B$457,'各區加權風險人口'!$C$2:$T$13,16,0)*5.5/'陽性率'!O$3)</f>
        <v>27.6514826</v>
      </c>
      <c r="S130" s="5">
        <f>if(VLOOKUP($B$2:$B$457,'各區加權風險人口'!$C$2:$T$13,17,0)=0,0,VLOOKUP($B$2:$B$457,'依個案研判日_台北市'!$C$2:$T$13,17,0)*'各里加權風險人口'!T130/VLOOKUP($B$2:$B$457,'各區加權風險人口'!$C$2:$T$13,17,0)*5.5/'陽性率'!P$3)</f>
        <v>40.79164995</v>
      </c>
      <c r="T130" s="5">
        <f>if(VLOOKUP($B$2:$B$457,'各區加權風險人口'!$C$2:$T$13,18,0)=0,0,VLOOKUP($B$2:$B$457,'依個案研判日_台北市'!$C$2:$T$13,18,0)*'各里加權風險人口'!U130/VLOOKUP($B$2:$B$457,'各區加權風險人口'!$C$2:$T$13,18,0)*5.5/'陽性率'!Q$3)</f>
        <v>13.14895676</v>
      </c>
    </row>
    <row r="131">
      <c r="A131" s="3">
        <v>6.3000040003E10</v>
      </c>
      <c r="B131" s="4" t="s">
        <v>133</v>
      </c>
      <c r="C131" s="4" t="s">
        <v>136</v>
      </c>
      <c r="D131" s="5">
        <f>if(VLOOKUP($B$2:$B$457,'各區加權風險人口'!$C$2:$T$13,2,0)=0,0,VLOOKUP($B$2:$B$457,'依個案研判日_台北市'!$C$2:$T$13,2,0)*'各里加權風險人口'!E131/VLOOKUP($B$2:$B$457,'各區加權風險人口'!$C$2:$T$13,2,0)*5.5/'陽性率'!A$3)</f>
        <v>0</v>
      </c>
      <c r="E131" s="5">
        <f>if(VLOOKUP($B$2:$B$457,'各區加權風險人口'!$C$2:$T$13,3,0)=0,0,VLOOKUP($B$2:$B$457,'依個案研判日_台北市'!$C$2:$T$13,3,0)*'各里加權風險人口'!F131/VLOOKUP($B$2:$B$457,'各區加權風險人口'!$C$2:$T$13,3,0)*5.5/'陽性率'!B$3)</f>
        <v>0</v>
      </c>
      <c r="F131" s="5">
        <f>if(VLOOKUP($B$2:$B$457,'各區加權風險人口'!$C$2:$T$13,4,0)=0,0,VLOOKUP($B$2:$B$457,'依個案研判日_台北市'!$C$2:$T$13,4,0)*'各里加權風險人口'!G131/VLOOKUP($B$2:$B$457,'各區加權風險人口'!$C$2:$T$13,4,0)*5.5/'陽性率'!C$3)</f>
        <v>1.778504476</v>
      </c>
      <c r="G131" s="5">
        <f>if(VLOOKUP($B$2:$B$457,'各區加權風險人口'!$C$2:$T$13,5,0)=0,0,VLOOKUP($B$2:$B$457,'依個案研判日_台北市'!$C$2:$T$13,5,0)*'各里加權風險人口'!H131/VLOOKUP($B$2:$B$457,'各區加權風險人口'!$C$2:$T$13,5,0)*5.5/'陽性率'!D$3)</f>
        <v>7.763172039</v>
      </c>
      <c r="H131" s="5">
        <f>if(VLOOKUP($B$2:$B$457,'各區加權風險人口'!$C$2:$T$13,6,0)=0,0,VLOOKUP($B$2:$B$457,'依個案研判日_台北市'!$C$2:$T$13,6,0)*'各里加權風險人口'!I131/VLOOKUP($B$2:$B$457,'各區加權風險人口'!$C$2:$T$13,6,0)*5.5/'陽性率'!E$3)</f>
        <v>3.275600016</v>
      </c>
      <c r="I131" s="5">
        <f>if(VLOOKUP($B$2:$B$457,'各區加權風險人口'!$C$2:$T$13,7,0)=0,0,VLOOKUP($B$2:$B$457,'依個案研判日_台北市'!$C$2:$T$13,7,0)*'各里加權風險人口'!J131/VLOOKUP($B$2:$B$457,'各區加權風險人口'!$C$2:$T$13,7,0)*5.5/'陽性率'!F$3)</f>
        <v>3.382645768</v>
      </c>
      <c r="J131" s="5">
        <f>if(VLOOKUP($B$2:$B$457,'各區加權風險人口'!$C$2:$T$13,8,0)=0,0,VLOOKUP($B$2:$B$457,'依個案研判日_台北市'!$C$2:$T$13,8,0)*'各里加權風險人口'!K131/VLOOKUP($B$2:$B$457,'各區加權風險人口'!$C$2:$T$13,8,0)*5.5/'陽性率'!G$3)</f>
        <v>15.00129863</v>
      </c>
      <c r="K131" s="5">
        <f>if(VLOOKUP($B$2:$B$457,'各區加權風險人口'!$C$2:$T$13,9,0)=0,0,VLOOKUP($B$2:$B$457,'依個案研判日_台北市'!$C$2:$T$13,9,0)*'各里加權風險人口'!L131/VLOOKUP($B$2:$B$457,'各區加權風險人口'!$C$2:$T$13,9,0)*5.5/'陽性率'!H$3)</f>
        <v>12.54654067</v>
      </c>
      <c r="L131" s="5">
        <f>if(VLOOKUP($B$2:$B$457,'各區加權風險人口'!$C$2:$T$13,10,0)=0,0,VLOOKUP($B$2:$B$457,'依個案研判日_台北市'!$C$2:$T$13,10,0)*'各里加權風險人口'!M131/VLOOKUP($B$2:$B$457,'各區加權風險人口'!$C$2:$T$13,10,0)*5.5/'陽性率'!I$3)</f>
        <v>9.85799624</v>
      </c>
      <c r="M131" s="5">
        <f>if(VLOOKUP($B$2:$B$457,'各區加權風險人口'!$C$2:$T$13,11,0)=0,0,VLOOKUP($B$2:$B$457,'依個案研判日_台北市'!$C$2:$T$13,11,0)*'各里加權風險人口'!N131/VLOOKUP($B$2:$B$457,'各區加權風險人口'!$C$2:$T$13,11,0)*5.5/'陽性率'!J$3)</f>
        <v>10.14793731</v>
      </c>
      <c r="N131" s="5">
        <f>if(VLOOKUP($B$2:$B$457,'各區加權風險人口'!$C$2:$T$13,12,0)=0,0,VLOOKUP($B$2:$B$457,'依個案研判日_台北市'!$C$2:$T$13,12,0)*'各里加權風險人口'!O131/VLOOKUP($B$2:$B$457,'各區加權風險人口'!$C$2:$T$13,12,0)*5.5/'陽性率'!K$3)</f>
        <v>14.49705329</v>
      </c>
      <c r="O131" s="5">
        <f>if(VLOOKUP($B$2:$B$457,'各區加權風險人口'!$C$2:$T$13,13,0)=0,0,VLOOKUP($B$2:$B$457,'依個案研判日_台北市'!$C$2:$T$13,13,0)*'各里加權風險人口'!P131/VLOOKUP($B$2:$B$457,'各區加權風險人口'!$C$2:$T$13,13,0)*5.5/'陽性率'!L$3)</f>
        <v>11.05864963</v>
      </c>
      <c r="P131" s="5">
        <f>if(VLOOKUP($B$2:$B$457,'各區加權風險人口'!$C$2:$T$13,14,0)=0,0,VLOOKUP($B$2:$B$457,'依個案研判日_台北市'!$C$2:$T$13,14,0)*'各里加權風險人口'!Q131/VLOOKUP($B$2:$B$457,'各區加權風險人口'!$C$2:$T$13,14,0)*5.5/'陽性率'!M$3)</f>
        <v>13.98769737</v>
      </c>
      <c r="Q131" s="5">
        <f>if(VLOOKUP($B$2:$B$457,'各區加權風險人口'!$C$2:$T$13,15,0)=0,0,VLOOKUP($B$2:$B$457,'依個案研判日_台北市'!$C$2:$T$13,15,0)*'各里加權風險人口'!R131/VLOOKUP($B$2:$B$457,'各區加權風險人口'!$C$2:$T$13,15,0)*5.5/'陽性率'!N$3)</f>
        <v>12.88904681</v>
      </c>
      <c r="R131" s="5">
        <f>if(VLOOKUP($B$2:$B$457,'各區加權風險人口'!$C$2:$T$13,16,0)=0,0,VLOOKUP($B$2:$B$457,'依個案研判日_台北市'!$C$2:$T$13,16,0)*'各里加權風險人口'!S131/VLOOKUP($B$2:$B$457,'各區加權風險人口'!$C$2:$T$13,16,0)*5.5/'陽性率'!O$3)</f>
        <v>18.60455173</v>
      </c>
      <c r="S131" s="5">
        <f>if(VLOOKUP($B$2:$B$457,'各區加權風險人口'!$C$2:$T$13,17,0)=0,0,VLOOKUP($B$2:$B$457,'依個案研判日_台北市'!$C$2:$T$13,17,0)*'各里加權風險人口'!T131/VLOOKUP($B$2:$B$457,'各區加權風險人口'!$C$2:$T$13,17,0)*5.5/'陽性率'!P$3)</f>
        <v>27.44555771</v>
      </c>
      <c r="T131" s="5">
        <f>if(VLOOKUP($B$2:$B$457,'各區加權風險人口'!$C$2:$T$13,18,0)=0,0,VLOOKUP($B$2:$B$457,'依個案研判日_台北市'!$C$2:$T$13,18,0)*'各里加權風險人口'!U131/VLOOKUP($B$2:$B$457,'各區加權風險人口'!$C$2:$T$13,18,0)*5.5/'陽性率'!Q$3)</f>
        <v>8.846919702</v>
      </c>
    </row>
    <row r="132">
      <c r="A132" s="3">
        <v>6.3000040004E10</v>
      </c>
      <c r="B132" s="4" t="s">
        <v>133</v>
      </c>
      <c r="C132" s="4" t="s">
        <v>137</v>
      </c>
      <c r="D132" s="5">
        <f>if(VLOOKUP($B$2:$B$457,'各區加權風險人口'!$C$2:$T$13,2,0)=0,0,VLOOKUP($B$2:$B$457,'依個案研判日_台北市'!$C$2:$T$13,2,0)*'各里加權風險人口'!E132/VLOOKUP($B$2:$B$457,'各區加權風險人口'!$C$2:$T$13,2,0)*5.5/'陽性率'!A$3)</f>
        <v>0</v>
      </c>
      <c r="E132" s="5">
        <f>if(VLOOKUP($B$2:$B$457,'各區加權風險人口'!$C$2:$T$13,3,0)=0,0,VLOOKUP($B$2:$B$457,'依個案研判日_台北市'!$C$2:$T$13,3,0)*'各里加權風險人口'!F132/VLOOKUP($B$2:$B$457,'各區加權風險人口'!$C$2:$T$13,3,0)*5.5/'陽性率'!B$3)</f>
        <v>0</v>
      </c>
      <c r="F132" s="5">
        <f>if(VLOOKUP($B$2:$B$457,'各區加權風險人口'!$C$2:$T$13,4,0)=0,0,VLOOKUP($B$2:$B$457,'依個案研判日_台北市'!$C$2:$T$13,4,0)*'各里加權風險人口'!G132/VLOOKUP($B$2:$B$457,'各區加權風險人口'!$C$2:$T$13,4,0)*5.5/'陽性率'!C$3)</f>
        <v>2.111547202</v>
      </c>
      <c r="G132" s="5">
        <f>if(VLOOKUP($B$2:$B$457,'各區加權風險人口'!$C$2:$T$13,5,0)=0,0,VLOOKUP($B$2:$B$457,'依個案研判日_台北市'!$C$2:$T$13,5,0)*'各里加權風險人口'!H132/VLOOKUP($B$2:$B$457,'各區加權風險人口'!$C$2:$T$13,5,0)*5.5/'陽性率'!D$3)</f>
        <v>9.216903537</v>
      </c>
      <c r="H132" s="5">
        <f>if(VLOOKUP($B$2:$B$457,'各區加權風險人口'!$C$2:$T$13,6,0)=0,0,VLOOKUP($B$2:$B$457,'依個案研判日_台北市'!$C$2:$T$13,6,0)*'各里加權風險人口'!I132/VLOOKUP($B$2:$B$457,'各區加權風險人口'!$C$2:$T$13,6,0)*5.5/'陽性率'!E$3)</f>
        <v>3.888988834</v>
      </c>
      <c r="I132" s="5">
        <f>if(VLOOKUP($B$2:$B$457,'各區加權風險人口'!$C$2:$T$13,7,0)=0,0,VLOOKUP($B$2:$B$457,'依個案研判日_台北市'!$C$2:$T$13,7,0)*'各里加權風險人口'!J132/VLOOKUP($B$2:$B$457,'各區加權風險人口'!$C$2:$T$13,7,0)*5.5/'陽性率'!F$3)</f>
        <v>4.016079973</v>
      </c>
      <c r="J132" s="5">
        <f>if(VLOOKUP($B$2:$B$457,'各區加權風險人口'!$C$2:$T$13,8,0)=0,0,VLOOKUP($B$2:$B$457,'依個案研判日_台北市'!$C$2:$T$13,8,0)*'各里加權風險人口'!K132/VLOOKUP($B$2:$B$457,'各區加權風險人口'!$C$2:$T$13,8,0)*5.5/'陽性率'!G$3)</f>
        <v>17.81044162</v>
      </c>
      <c r="K132" s="5">
        <f>if(VLOOKUP($B$2:$B$457,'各區加權風險人口'!$C$2:$T$13,9,0)=0,0,VLOOKUP($B$2:$B$457,'依個案研判日_台北市'!$C$2:$T$13,9,0)*'各里加權風險人口'!L132/VLOOKUP($B$2:$B$457,'各區加權風險人口'!$C$2:$T$13,9,0)*5.5/'陽性率'!H$3)</f>
        <v>14.89600572</v>
      </c>
      <c r="L132" s="5">
        <f>if(VLOOKUP($B$2:$B$457,'各區加權風險人口'!$C$2:$T$13,10,0)=0,0,VLOOKUP($B$2:$B$457,'依個案研判日_台北市'!$C$2:$T$13,10,0)*'各里加權風險人口'!M132/VLOOKUP($B$2:$B$457,'各區加權風險人口'!$C$2:$T$13,10,0)*5.5/'陽性率'!I$3)</f>
        <v>11.70400449</v>
      </c>
      <c r="M132" s="5">
        <f>if(VLOOKUP($B$2:$B$457,'各區加權風險人口'!$C$2:$T$13,11,0)=0,0,VLOOKUP($B$2:$B$457,'依個案研判日_台北市'!$C$2:$T$13,11,0)*'各里加權風險人口'!N132/VLOOKUP($B$2:$B$457,'各區加權風險人口'!$C$2:$T$13,11,0)*5.5/'陽性率'!J$3)</f>
        <v>12.04823992</v>
      </c>
      <c r="N132" s="5">
        <f>if(VLOOKUP($B$2:$B$457,'各區加權風險人口'!$C$2:$T$13,12,0)=0,0,VLOOKUP($B$2:$B$457,'依個案研判日_台北市'!$C$2:$T$13,12,0)*'各里加權風險人口'!O132/VLOOKUP($B$2:$B$457,'各區加權風險人口'!$C$2:$T$13,12,0)*5.5/'陽性率'!K$3)</f>
        <v>17.21177131</v>
      </c>
      <c r="O132" s="5">
        <f>if(VLOOKUP($B$2:$B$457,'各區加權風險人口'!$C$2:$T$13,13,0)=0,0,VLOOKUP($B$2:$B$457,'依個案研判日_台北市'!$C$2:$T$13,13,0)*'各里加權風險人口'!P132/VLOOKUP($B$2:$B$457,'各區加權風險人口'!$C$2:$T$13,13,0)*5.5/'陽性率'!L$3)</f>
        <v>13.12949222</v>
      </c>
      <c r="P132" s="5">
        <f>if(VLOOKUP($B$2:$B$457,'各區加權風險人口'!$C$2:$T$13,14,0)=0,0,VLOOKUP($B$2:$B$457,'依個案研判日_台北市'!$C$2:$T$13,14,0)*'各里加權風險人口'!Q132/VLOOKUP($B$2:$B$457,'各區加權風險人口'!$C$2:$T$13,14,0)*5.5/'陽性率'!M$3)</f>
        <v>16.6070334</v>
      </c>
      <c r="Q132" s="5">
        <f>if(VLOOKUP($B$2:$B$457,'各區加權風險人口'!$C$2:$T$13,15,0)=0,0,VLOOKUP($B$2:$B$457,'依個案研判日_台北市'!$C$2:$T$13,15,0)*'各里加權風險人口'!R132/VLOOKUP($B$2:$B$457,'各區加權風險人口'!$C$2:$T$13,15,0)*5.5/'陽性率'!N$3)</f>
        <v>15.30264955</v>
      </c>
      <c r="R132" s="5">
        <f>if(VLOOKUP($B$2:$B$457,'各區加權風險人口'!$C$2:$T$13,16,0)=0,0,VLOOKUP($B$2:$B$457,'依個案研判日_台北市'!$C$2:$T$13,16,0)*'各里加權風險人口'!S132/VLOOKUP($B$2:$B$457,'各區加權風險人口'!$C$2:$T$13,16,0)*5.5/'陽性率'!O$3)</f>
        <v>22.08843985</v>
      </c>
      <c r="S132" s="5">
        <f>if(VLOOKUP($B$2:$B$457,'各區加權風險人口'!$C$2:$T$13,17,0)=0,0,VLOOKUP($B$2:$B$457,'依個案研判日_台北市'!$C$2:$T$13,17,0)*'各里加權風險人口'!T132/VLOOKUP($B$2:$B$457,'各區加權風險人口'!$C$2:$T$13,17,0)*5.5/'陽性率'!P$3)</f>
        <v>32.58501251</v>
      </c>
      <c r="T132" s="5">
        <f>if(VLOOKUP($B$2:$B$457,'各區加權風險人口'!$C$2:$T$13,18,0)=0,0,VLOOKUP($B$2:$B$457,'依個案研判日_台北市'!$C$2:$T$13,18,0)*'各里加權風險人口'!U132/VLOOKUP($B$2:$B$457,'各區加權風險人口'!$C$2:$T$13,18,0)*5.5/'陽性率'!Q$3)</f>
        <v>10.50359377</v>
      </c>
    </row>
    <row r="133">
      <c r="A133" s="3">
        <v>6.3000040005E10</v>
      </c>
      <c r="B133" s="4" t="s">
        <v>133</v>
      </c>
      <c r="C133" s="4" t="s">
        <v>138</v>
      </c>
      <c r="D133" s="5">
        <f>if(VLOOKUP($B$2:$B$457,'各區加權風險人口'!$C$2:$T$13,2,0)=0,0,VLOOKUP($B$2:$B$457,'依個案研判日_台北市'!$C$2:$T$13,2,0)*'各里加權風險人口'!E133/VLOOKUP($B$2:$B$457,'各區加權風險人口'!$C$2:$T$13,2,0)*5.5/'陽性率'!A$3)</f>
        <v>0</v>
      </c>
      <c r="E133" s="5">
        <f>if(VLOOKUP($B$2:$B$457,'各區加權風險人口'!$C$2:$T$13,3,0)=0,0,VLOOKUP($B$2:$B$457,'依個案研判日_台北市'!$C$2:$T$13,3,0)*'各里加權風險人口'!F133/VLOOKUP($B$2:$B$457,'各區加權風險人口'!$C$2:$T$13,3,0)*5.5/'陽性率'!B$3)</f>
        <v>0</v>
      </c>
      <c r="F133" s="5">
        <f>if(VLOOKUP($B$2:$B$457,'各區加權風險人口'!$C$2:$T$13,4,0)=0,0,VLOOKUP($B$2:$B$457,'依個案研判日_台北市'!$C$2:$T$13,4,0)*'各里加權風險人口'!G133/VLOOKUP($B$2:$B$457,'各區加權風險人口'!$C$2:$T$13,4,0)*5.5/'陽性率'!C$3)</f>
        <v>1.178379647</v>
      </c>
      <c r="G133" s="5">
        <f>if(VLOOKUP($B$2:$B$457,'各區加權風險人口'!$C$2:$T$13,5,0)=0,0,VLOOKUP($B$2:$B$457,'依個案研判日_台北市'!$C$2:$T$13,5,0)*'各里加權風險人口'!H133/VLOOKUP($B$2:$B$457,'各區加權風險人口'!$C$2:$T$13,5,0)*5.5/'陽性率'!D$3)</f>
        <v>5.143627161</v>
      </c>
      <c r="H133" s="5">
        <f>if(VLOOKUP($B$2:$B$457,'各區加權風險人口'!$C$2:$T$13,6,0)=0,0,VLOOKUP($B$2:$B$457,'依個案研判日_台北市'!$C$2:$T$13,6,0)*'各里加權風險人口'!I133/VLOOKUP($B$2:$B$457,'各區加權風險人口'!$C$2:$T$13,6,0)*5.5/'陽性率'!E$3)</f>
        <v>2.170306819</v>
      </c>
      <c r="I133" s="5">
        <f>if(VLOOKUP($B$2:$B$457,'各區加權風險人口'!$C$2:$T$13,7,0)=0,0,VLOOKUP($B$2:$B$457,'依個案研判日_台北市'!$C$2:$T$13,7,0)*'各里加權風險人口'!J133/VLOOKUP($B$2:$B$457,'各區加權風險人口'!$C$2:$T$13,7,0)*5.5/'陽性率'!F$3)</f>
        <v>2.241231878</v>
      </c>
      <c r="J133" s="5">
        <f>if(VLOOKUP($B$2:$B$457,'各區加權風險人口'!$C$2:$T$13,8,0)=0,0,VLOOKUP($B$2:$B$457,'依個案研判日_台北市'!$C$2:$T$13,8,0)*'各里加權風險人口'!K133/VLOOKUP($B$2:$B$457,'各區加權風險人口'!$C$2:$T$13,8,0)*5.5/'陽性率'!G$3)</f>
        <v>9.939376156</v>
      </c>
      <c r="K133" s="5">
        <f>if(VLOOKUP($B$2:$B$457,'各區加權風險人口'!$C$2:$T$13,9,0)=0,0,VLOOKUP($B$2:$B$457,'依個案研判日_台北市'!$C$2:$T$13,9,0)*'各里加權風險人口'!L133/VLOOKUP($B$2:$B$457,'各區加權風險人口'!$C$2:$T$13,9,0)*5.5/'陽性率'!H$3)</f>
        <v>8.312932785</v>
      </c>
      <c r="L133" s="5">
        <f>if(VLOOKUP($B$2:$B$457,'各區加權風險人口'!$C$2:$T$13,10,0)=0,0,VLOOKUP($B$2:$B$457,'依個案研判日_台北市'!$C$2:$T$13,10,0)*'各里加權風險人口'!M133/VLOOKUP($B$2:$B$457,'各區加權風險人口'!$C$2:$T$13,10,0)*5.5/'陽性率'!I$3)</f>
        <v>6.531590045</v>
      </c>
      <c r="M133" s="5">
        <f>if(VLOOKUP($B$2:$B$457,'各區加權風險人口'!$C$2:$T$13,11,0)=0,0,VLOOKUP($B$2:$B$457,'依個案研判日_台北市'!$C$2:$T$13,11,0)*'各里加權風險人口'!N133/VLOOKUP($B$2:$B$457,'各區加權風險人口'!$C$2:$T$13,11,0)*5.5/'陽性率'!J$3)</f>
        <v>6.723695635</v>
      </c>
      <c r="N133" s="5">
        <f>if(VLOOKUP($B$2:$B$457,'各區加權風險人口'!$C$2:$T$13,12,0)=0,0,VLOOKUP($B$2:$B$457,'依個案研判日_台北市'!$C$2:$T$13,12,0)*'各里加權風險人口'!O133/VLOOKUP($B$2:$B$457,'各區加權風險人口'!$C$2:$T$13,12,0)*5.5/'陽性率'!K$3)</f>
        <v>9.605279478</v>
      </c>
      <c r="O133" s="5">
        <f>if(VLOOKUP($B$2:$B$457,'各區加權風險人口'!$C$2:$T$13,13,0)=0,0,VLOOKUP($B$2:$B$457,'依個案研判日_台北市'!$C$2:$T$13,13,0)*'各里加權風險人口'!P133/VLOOKUP($B$2:$B$457,'各區加權風險人口'!$C$2:$T$13,13,0)*5.5/'陽性率'!L$3)</f>
        <v>7.327104218</v>
      </c>
      <c r="P133" s="5">
        <f>if(VLOOKUP($B$2:$B$457,'各區加權風險人口'!$C$2:$T$13,14,0)=0,0,VLOOKUP($B$2:$B$457,'依個案研判日_台北市'!$C$2:$T$13,14,0)*'各里加權風險人口'!Q133/VLOOKUP($B$2:$B$457,'各區加權風險人口'!$C$2:$T$13,14,0)*5.5/'陽性率'!M$3)</f>
        <v>9.267796686</v>
      </c>
      <c r="Q133" s="5">
        <f>if(VLOOKUP($B$2:$B$457,'各區加權風險人口'!$C$2:$T$13,15,0)=0,0,VLOOKUP($B$2:$B$457,'依個案研判日_台北市'!$C$2:$T$13,15,0)*'各里加權風險人口'!R133/VLOOKUP($B$2:$B$457,'各區加權風險人口'!$C$2:$T$13,15,0)*5.5/'陽性率'!N$3)</f>
        <v>8.539866295</v>
      </c>
      <c r="R133" s="5">
        <f>if(VLOOKUP($B$2:$B$457,'各區加權風險人口'!$C$2:$T$13,16,0)=0,0,VLOOKUP($B$2:$B$457,'依個案研判日_台北市'!$C$2:$T$13,16,0)*'各里加權風險人口'!S133/VLOOKUP($B$2:$B$457,'各區加權風險人口'!$C$2:$T$13,16,0)*5.5/'陽性率'!O$3)</f>
        <v>12.32677533</v>
      </c>
      <c r="S133" s="5">
        <f>if(VLOOKUP($B$2:$B$457,'各區加權風險人口'!$C$2:$T$13,17,0)=0,0,VLOOKUP($B$2:$B$457,'依個案研判日_台北市'!$C$2:$T$13,17,0)*'各里加權風險人口'!T133/VLOOKUP($B$2:$B$457,'各區加權風險人口'!$C$2:$T$13,17,0)*5.5/'陽性率'!P$3)</f>
        <v>18.18454047</v>
      </c>
      <c r="T133" s="5">
        <f>if(VLOOKUP($B$2:$B$457,'各區加權風險人口'!$C$2:$T$13,18,0)=0,0,VLOOKUP($B$2:$B$457,'依個案研判日_台北市'!$C$2:$T$13,18,0)*'各里加權風險人口'!U133/VLOOKUP($B$2:$B$457,'各區加權風險人口'!$C$2:$T$13,18,0)*5.5/'陽性率'!Q$3)</f>
        <v>5.861683374</v>
      </c>
    </row>
    <row r="134">
      <c r="A134" s="3">
        <v>6.3000040006E10</v>
      </c>
      <c r="B134" s="4" t="s">
        <v>133</v>
      </c>
      <c r="C134" s="4" t="s">
        <v>139</v>
      </c>
      <c r="D134" s="5">
        <f>if(VLOOKUP($B$2:$B$457,'各區加權風險人口'!$C$2:$T$13,2,0)=0,0,VLOOKUP($B$2:$B$457,'依個案研判日_台北市'!$C$2:$T$13,2,0)*'各里加權風險人口'!E134/VLOOKUP($B$2:$B$457,'各區加權風險人口'!$C$2:$T$13,2,0)*5.5/'陽性率'!A$3)</f>
        <v>0</v>
      </c>
      <c r="E134" s="5">
        <f>if(VLOOKUP($B$2:$B$457,'各區加權風險人口'!$C$2:$T$13,3,0)=0,0,VLOOKUP($B$2:$B$457,'依個案研判日_台北市'!$C$2:$T$13,3,0)*'各里加權風險人口'!F134/VLOOKUP($B$2:$B$457,'各區加權風險人口'!$C$2:$T$13,3,0)*5.5/'陽性率'!B$3)</f>
        <v>0</v>
      </c>
      <c r="F134" s="5">
        <f>if(VLOOKUP($B$2:$B$457,'各區加權風險人口'!$C$2:$T$13,4,0)=0,0,VLOOKUP($B$2:$B$457,'依個案研判日_台北市'!$C$2:$T$13,4,0)*'各里加權風險人口'!G134/VLOOKUP($B$2:$B$457,'各區加權風險人口'!$C$2:$T$13,4,0)*5.5/'陽性率'!C$3)</f>
        <v>3.797571572</v>
      </c>
      <c r="G134" s="5">
        <f>if(VLOOKUP($B$2:$B$457,'各區加權風險人口'!$C$2:$T$13,5,0)=0,0,VLOOKUP($B$2:$B$457,'依個案研判日_台北市'!$C$2:$T$13,5,0)*'各里加權風險人口'!H134/VLOOKUP($B$2:$B$457,'各區加權風險人口'!$C$2:$T$13,5,0)*5.5/'陽性率'!D$3)</f>
        <v>16.57639991</v>
      </c>
      <c r="H134" s="5">
        <f>if(VLOOKUP($B$2:$B$457,'各區加權風險人口'!$C$2:$T$13,6,0)=0,0,VLOOKUP($B$2:$B$457,'依個案研判日_台北市'!$C$2:$T$13,6,0)*'各里加權風險人口'!I134/VLOOKUP($B$2:$B$457,'各區加權風險人口'!$C$2:$T$13,6,0)*5.5/'陽性率'!E$3)</f>
        <v>6.994261566</v>
      </c>
      <c r="I134" s="5">
        <f>if(VLOOKUP($B$2:$B$457,'各區加權風險人口'!$C$2:$T$13,7,0)=0,0,VLOOKUP($B$2:$B$457,'依個案研判日_台北市'!$C$2:$T$13,7,0)*'各里加權風險人口'!J134/VLOOKUP($B$2:$B$457,'各區加權風險人口'!$C$2:$T$13,7,0)*5.5/'陽性率'!F$3)</f>
        <v>7.222832206</v>
      </c>
      <c r="J134" s="5">
        <f>if(VLOOKUP($B$2:$B$457,'各區加權風險人口'!$C$2:$T$13,8,0)=0,0,VLOOKUP($B$2:$B$457,'依個案研判日_台北市'!$C$2:$T$13,8,0)*'各里加權風險人口'!K134/VLOOKUP($B$2:$B$457,'各區加權風險人口'!$C$2:$T$13,8,0)*5.5/'陽性率'!G$3)</f>
        <v>32.03169065</v>
      </c>
      <c r="K134" s="5">
        <f>if(VLOOKUP($B$2:$B$457,'各區加權風險人口'!$C$2:$T$13,9,0)=0,0,VLOOKUP($B$2:$B$457,'依個案研判日_台北市'!$C$2:$T$13,9,0)*'各里加權風險人口'!L134/VLOOKUP($B$2:$B$457,'各區加權風險人口'!$C$2:$T$13,9,0)*5.5/'陽性率'!H$3)</f>
        <v>26.79014127</v>
      </c>
      <c r="L134" s="5">
        <f>if(VLOOKUP($B$2:$B$457,'各區加權風險人口'!$C$2:$T$13,10,0)=0,0,VLOOKUP($B$2:$B$457,'依個案研判日_台北市'!$C$2:$T$13,10,0)*'各里加權風險人口'!M134/VLOOKUP($B$2:$B$457,'各區加權風險人口'!$C$2:$T$13,10,0)*5.5/'陽性率'!I$3)</f>
        <v>21.04939671</v>
      </c>
      <c r="M134" s="5">
        <f>if(VLOOKUP($B$2:$B$457,'各區加權風險人口'!$C$2:$T$13,11,0)=0,0,VLOOKUP($B$2:$B$457,'依個案研判日_台北市'!$C$2:$T$13,11,0)*'各里加權風險人口'!N134/VLOOKUP($B$2:$B$457,'各區加權風險人口'!$C$2:$T$13,11,0)*5.5/'陽性率'!J$3)</f>
        <v>21.66849662</v>
      </c>
      <c r="N134" s="5">
        <f>if(VLOOKUP($B$2:$B$457,'各區加權風險人口'!$C$2:$T$13,12,0)=0,0,VLOOKUP($B$2:$B$457,'依個案研判日_台北市'!$C$2:$T$13,12,0)*'各里加權風險人口'!O134/VLOOKUP($B$2:$B$457,'各區加權風險人口'!$C$2:$T$13,12,0)*5.5/'陽性率'!K$3)</f>
        <v>30.95499517</v>
      </c>
      <c r="O134" s="5">
        <f>if(VLOOKUP($B$2:$B$457,'各區加權風險人口'!$C$2:$T$13,13,0)=0,0,VLOOKUP($B$2:$B$457,'依個案研判日_台北市'!$C$2:$T$13,13,0)*'各里加權風險人口'!P134/VLOOKUP($B$2:$B$457,'各區加權風險人口'!$C$2:$T$13,13,0)*5.5/'陽性率'!L$3)</f>
        <v>23.61310529</v>
      </c>
      <c r="P134" s="5">
        <f>if(VLOOKUP($B$2:$B$457,'各區加權風險人口'!$C$2:$T$13,14,0)=0,0,VLOOKUP($B$2:$B$457,'依個案研判日_台北市'!$C$2:$T$13,14,0)*'各里加權風險人口'!Q134/VLOOKUP($B$2:$B$457,'各區加權風險人口'!$C$2:$T$13,14,0)*5.5/'陽性率'!M$3)</f>
        <v>29.86738723</v>
      </c>
      <c r="Q134" s="5">
        <f>if(VLOOKUP($B$2:$B$457,'各區加權風險人口'!$C$2:$T$13,15,0)=0,0,VLOOKUP($B$2:$B$457,'依個案研判日_台北市'!$C$2:$T$13,15,0)*'各里加權風險人口'!R134/VLOOKUP($B$2:$B$457,'各區加權風險人口'!$C$2:$T$13,15,0)*5.5/'陽性率'!N$3)</f>
        <v>27.52148134</v>
      </c>
      <c r="R134" s="5">
        <f>if(VLOOKUP($B$2:$B$457,'各區加權風險人口'!$C$2:$T$13,16,0)=0,0,VLOOKUP($B$2:$B$457,'依個案研判日_台北市'!$C$2:$T$13,16,0)*'各里加權風險人口'!S134/VLOOKUP($B$2:$B$457,'各區加權風險人口'!$C$2:$T$13,16,0)*5.5/'陽性率'!O$3)</f>
        <v>39.72557713</v>
      </c>
      <c r="S134" s="5">
        <f>if(VLOOKUP($B$2:$B$457,'各區加權風險人口'!$C$2:$T$13,17,0)=0,0,VLOOKUP($B$2:$B$457,'依個案研判日_台北市'!$C$2:$T$13,17,0)*'各里加權風險人口'!T134/VLOOKUP($B$2:$B$457,'各區加權風險人口'!$C$2:$T$13,17,0)*5.5/'陽性率'!P$3)</f>
        <v>58.60343403</v>
      </c>
      <c r="T134" s="5">
        <f>if(VLOOKUP($B$2:$B$457,'各區加權風險人口'!$C$2:$T$13,18,0)=0,0,VLOOKUP($B$2:$B$457,'依個案研判日_台北市'!$C$2:$T$13,18,0)*'各里加權風險人口'!U134/VLOOKUP($B$2:$B$457,'各區加權風險人口'!$C$2:$T$13,18,0)*5.5/'陽性率'!Q$3)</f>
        <v>18.89048423</v>
      </c>
    </row>
    <row r="135">
      <c r="A135" s="3">
        <v>6.3000040007E10</v>
      </c>
      <c r="B135" s="4" t="s">
        <v>133</v>
      </c>
      <c r="C135" s="4" t="s">
        <v>140</v>
      </c>
      <c r="D135" s="5">
        <f>if(VLOOKUP($B$2:$B$457,'各區加權風險人口'!$C$2:$T$13,2,0)=0,0,VLOOKUP($B$2:$B$457,'依個案研判日_台北市'!$C$2:$T$13,2,0)*'各里加權風險人口'!E135/VLOOKUP($B$2:$B$457,'各區加權風險人口'!$C$2:$T$13,2,0)*5.5/'陽性率'!A$3)</f>
        <v>0</v>
      </c>
      <c r="E135" s="5">
        <f>if(VLOOKUP($B$2:$B$457,'各區加權風險人口'!$C$2:$T$13,3,0)=0,0,VLOOKUP($B$2:$B$457,'依個案研判日_台北市'!$C$2:$T$13,3,0)*'各里加權風險人口'!F135/VLOOKUP($B$2:$B$457,'各區加權風險人口'!$C$2:$T$13,3,0)*5.5/'陽性率'!B$3)</f>
        <v>0</v>
      </c>
      <c r="F135" s="5">
        <f>if(VLOOKUP($B$2:$B$457,'各區加權風險人口'!$C$2:$T$13,4,0)=0,0,VLOOKUP($B$2:$B$457,'依個案研判日_台北市'!$C$2:$T$13,4,0)*'各里加權風險人口'!G135/VLOOKUP($B$2:$B$457,'各區加權風險人口'!$C$2:$T$13,4,0)*5.5/'陽性率'!C$3)</f>
        <v>2.0703366</v>
      </c>
      <c r="G135" s="5">
        <f>if(VLOOKUP($B$2:$B$457,'各區加權風險人口'!$C$2:$T$13,5,0)=0,0,VLOOKUP($B$2:$B$457,'依個案研判日_台北市'!$C$2:$T$13,5,0)*'各里加權風險人口'!H135/VLOOKUP($B$2:$B$457,'各區加權風險人口'!$C$2:$T$13,5,0)*5.5/'陽性率'!D$3)</f>
        <v>9.03701926</v>
      </c>
      <c r="H135" s="5">
        <f>if(VLOOKUP($B$2:$B$457,'各區加權風險人口'!$C$2:$T$13,6,0)=0,0,VLOOKUP($B$2:$B$457,'依個案研判日_台北市'!$C$2:$T$13,6,0)*'各里加權風險人口'!I135/VLOOKUP($B$2:$B$457,'各區加權風險人口'!$C$2:$T$13,6,0)*5.5/'陽性率'!E$3)</f>
        <v>3.813088296</v>
      </c>
      <c r="I135" s="5">
        <f>if(VLOOKUP($B$2:$B$457,'各區加權風險人口'!$C$2:$T$13,7,0)=0,0,VLOOKUP($B$2:$B$457,'依個案研判日_台北市'!$C$2:$T$13,7,0)*'各里加權風險人口'!J135/VLOOKUP($B$2:$B$457,'各區加權風險人口'!$C$2:$T$13,7,0)*5.5/'陽性率'!F$3)</f>
        <v>3.937699024</v>
      </c>
      <c r="J135" s="5">
        <f>if(VLOOKUP($B$2:$B$457,'各區加權風險人口'!$C$2:$T$13,8,0)=0,0,VLOOKUP($B$2:$B$457,'依個案研判日_台北市'!$C$2:$T$13,8,0)*'各里加權風險人口'!K135/VLOOKUP($B$2:$B$457,'各區加權風險人口'!$C$2:$T$13,8,0)*5.5/'陽性率'!G$3)</f>
        <v>17.46283915</v>
      </c>
      <c r="K135" s="5">
        <f>if(VLOOKUP($B$2:$B$457,'各區加權風險人口'!$C$2:$T$13,9,0)=0,0,VLOOKUP($B$2:$B$457,'依個案研判日_台北市'!$C$2:$T$13,9,0)*'各里加權風險人口'!L135/VLOOKUP($B$2:$B$457,'各區加權風險人口'!$C$2:$T$13,9,0)*5.5/'陽性率'!H$3)</f>
        <v>14.60528365</v>
      </c>
      <c r="L135" s="5">
        <f>if(VLOOKUP($B$2:$B$457,'各區加權風險人口'!$C$2:$T$13,10,0)=0,0,VLOOKUP($B$2:$B$457,'依個案研判日_台北市'!$C$2:$T$13,10,0)*'各里加權風險人口'!M135/VLOOKUP($B$2:$B$457,'各區加權風險人口'!$C$2:$T$13,10,0)*5.5/'陽性率'!I$3)</f>
        <v>11.47558001</v>
      </c>
      <c r="M135" s="5">
        <f>if(VLOOKUP($B$2:$B$457,'各區加權風險人口'!$C$2:$T$13,11,0)=0,0,VLOOKUP($B$2:$B$457,'依個案研判日_台北市'!$C$2:$T$13,11,0)*'各里加權風險人口'!N135/VLOOKUP($B$2:$B$457,'各區加權風險人口'!$C$2:$T$13,11,0)*5.5/'陽性率'!J$3)</f>
        <v>11.81309707</v>
      </c>
      <c r="N135" s="5">
        <f>if(VLOOKUP($B$2:$B$457,'各區加權風險人口'!$C$2:$T$13,12,0)=0,0,VLOOKUP($B$2:$B$457,'依個案研判日_台北市'!$C$2:$T$13,12,0)*'各里加權風險人口'!O135/VLOOKUP($B$2:$B$457,'各區加權風險人口'!$C$2:$T$13,12,0)*5.5/'陽性率'!K$3)</f>
        <v>16.87585296</v>
      </c>
      <c r="O135" s="5">
        <f>if(VLOOKUP($B$2:$B$457,'各區加權風險人口'!$C$2:$T$13,13,0)=0,0,VLOOKUP($B$2:$B$457,'依個案研判日_台北市'!$C$2:$T$13,13,0)*'各里加權風險人口'!P135/VLOOKUP($B$2:$B$457,'各區加權風險人口'!$C$2:$T$13,13,0)*5.5/'陽性率'!L$3)</f>
        <v>12.87324681</v>
      </c>
      <c r="P135" s="5">
        <f>if(VLOOKUP($B$2:$B$457,'各區加權風險人口'!$C$2:$T$13,14,0)=0,0,VLOOKUP($B$2:$B$457,'依個案研判日_台北市'!$C$2:$T$13,14,0)*'各里加權風險人口'!Q135/VLOOKUP($B$2:$B$457,'各區加權風險人口'!$C$2:$T$13,14,0)*5.5/'陽性率'!M$3)</f>
        <v>16.28291759</v>
      </c>
      <c r="Q135" s="5">
        <f>if(VLOOKUP($B$2:$B$457,'各區加權風險人口'!$C$2:$T$13,15,0)=0,0,VLOOKUP($B$2:$B$457,'依個案研判日_台北市'!$C$2:$T$13,15,0)*'各里加權風險人口'!R135/VLOOKUP($B$2:$B$457,'各區加權風險人口'!$C$2:$T$13,15,0)*5.5/'陽性率'!N$3)</f>
        <v>15.00399111</v>
      </c>
      <c r="R135" s="5">
        <f>if(VLOOKUP($B$2:$B$457,'各區加權風險人口'!$C$2:$T$13,16,0)=0,0,VLOOKUP($B$2:$B$457,'依個案研判日_台北市'!$C$2:$T$13,16,0)*'各里加權風險人口'!S135/VLOOKUP($B$2:$B$457,'各區加權風險人口'!$C$2:$T$13,16,0)*5.5/'陽性率'!O$3)</f>
        <v>21.65734463</v>
      </c>
      <c r="S135" s="5">
        <f>if(VLOOKUP($B$2:$B$457,'各區加權風險人口'!$C$2:$T$13,17,0)=0,0,VLOOKUP($B$2:$B$457,'依個案研判日_台北市'!$C$2:$T$13,17,0)*'各里加權風險人口'!T135/VLOOKUP($B$2:$B$457,'各區加權風險人口'!$C$2:$T$13,17,0)*5.5/'陽性率'!P$3)</f>
        <v>31.94905799</v>
      </c>
      <c r="T135" s="5">
        <f>if(VLOOKUP($B$2:$B$457,'各區加權風險人口'!$C$2:$T$13,18,0)=0,0,VLOOKUP($B$2:$B$457,'依個案研判日_台北市'!$C$2:$T$13,18,0)*'各里加權風險人口'!U135/VLOOKUP($B$2:$B$457,'各區加權風險人口'!$C$2:$T$13,18,0)*5.5/'陽性率'!Q$3)</f>
        <v>10.29859745</v>
      </c>
    </row>
    <row r="136">
      <c r="A136" s="3">
        <v>6.3000040008E10</v>
      </c>
      <c r="B136" s="4" t="s">
        <v>133</v>
      </c>
      <c r="C136" s="4" t="s">
        <v>141</v>
      </c>
      <c r="D136" s="5">
        <f>if(VLOOKUP($B$2:$B$457,'各區加權風險人口'!$C$2:$T$13,2,0)=0,0,VLOOKUP($B$2:$B$457,'依個案研判日_台北市'!$C$2:$T$13,2,0)*'各里加權風險人口'!E136/VLOOKUP($B$2:$B$457,'各區加權風險人口'!$C$2:$T$13,2,0)*5.5/'陽性率'!A$3)</f>
        <v>0</v>
      </c>
      <c r="E136" s="5">
        <f>if(VLOOKUP($B$2:$B$457,'各區加權風險人口'!$C$2:$T$13,3,0)=0,0,VLOOKUP($B$2:$B$457,'依個案研判日_台北市'!$C$2:$T$13,3,0)*'各里加權風險人口'!F136/VLOOKUP($B$2:$B$457,'各區加權風險人口'!$C$2:$T$13,3,0)*5.5/'陽性率'!B$3)</f>
        <v>0</v>
      </c>
      <c r="F136" s="5">
        <f>if(VLOOKUP($B$2:$B$457,'各區加權風險人口'!$C$2:$T$13,4,0)=0,0,VLOOKUP($B$2:$B$457,'依個案研判日_台北市'!$C$2:$T$13,4,0)*'各里加權風險人口'!G136/VLOOKUP($B$2:$B$457,'各區加權風險人口'!$C$2:$T$13,4,0)*5.5/'陽性率'!C$3)</f>
        <v>4.267651202</v>
      </c>
      <c r="G136" s="5">
        <f>if(VLOOKUP($B$2:$B$457,'各區加權風險人口'!$C$2:$T$13,5,0)=0,0,VLOOKUP($B$2:$B$457,'依個案研判日_台北市'!$C$2:$T$13,5,0)*'各里加權風險人口'!H136/VLOOKUP($B$2:$B$457,'各區加權風險人口'!$C$2:$T$13,5,0)*5.5/'陽性率'!D$3)</f>
        <v>18.6282975</v>
      </c>
      <c r="H136" s="5">
        <f>if(VLOOKUP($B$2:$B$457,'各區加權風險人口'!$C$2:$T$13,6,0)=0,0,VLOOKUP($B$2:$B$457,'依個案研判日_台北市'!$C$2:$T$13,6,0)*'各里加權風險人口'!I136/VLOOKUP($B$2:$B$457,'各區加權風險人口'!$C$2:$T$13,6,0)*5.5/'陽性率'!E$3)</f>
        <v>7.860041138</v>
      </c>
      <c r="I136" s="5">
        <f>if(VLOOKUP($B$2:$B$457,'各區加權風險人口'!$C$2:$T$13,7,0)=0,0,VLOOKUP($B$2:$B$457,'依個案研判日_台北市'!$C$2:$T$13,7,0)*'各里加權風險人口'!J136/VLOOKUP($B$2:$B$457,'各區加權風險人口'!$C$2:$T$13,7,0)*5.5/'陽性率'!F$3)</f>
        <v>8.116905227</v>
      </c>
      <c r="J136" s="5">
        <f>if(VLOOKUP($B$2:$B$457,'各區加權風險人口'!$C$2:$T$13,8,0)=0,0,VLOOKUP($B$2:$B$457,'依個案研判日_台北市'!$C$2:$T$13,8,0)*'各里加權風險人口'!K136/VLOOKUP($B$2:$B$457,'各區加權風險人口'!$C$2:$T$13,8,0)*5.5/'陽性率'!G$3)</f>
        <v>35.99671014</v>
      </c>
      <c r="K136" s="5">
        <f>if(VLOOKUP($B$2:$B$457,'各區加權風險人口'!$C$2:$T$13,9,0)=0,0,VLOOKUP($B$2:$B$457,'依個案研判日_台北市'!$C$2:$T$13,9,0)*'各里加權風險人口'!L136/VLOOKUP($B$2:$B$457,'各區加權風險人口'!$C$2:$T$13,9,0)*5.5/'陽性率'!H$3)</f>
        <v>30.10633939</v>
      </c>
      <c r="L136" s="5">
        <f>if(VLOOKUP($B$2:$B$457,'各區加權風險人口'!$C$2:$T$13,10,0)=0,0,VLOOKUP($B$2:$B$457,'依個案研判日_台北市'!$C$2:$T$13,10,0)*'各里加權風險人口'!M136/VLOOKUP($B$2:$B$457,'各區加權風險人口'!$C$2:$T$13,10,0)*5.5/'陽性率'!I$3)</f>
        <v>23.65498095</v>
      </c>
      <c r="M136" s="5">
        <f>if(VLOOKUP($B$2:$B$457,'各區加權風險人口'!$C$2:$T$13,11,0)=0,0,VLOOKUP($B$2:$B$457,'依個案研判日_台北市'!$C$2:$T$13,11,0)*'各里加權風險人口'!N136/VLOOKUP($B$2:$B$457,'各區加權風險人口'!$C$2:$T$13,11,0)*5.5/'陽性率'!J$3)</f>
        <v>24.35071568</v>
      </c>
      <c r="N136" s="5">
        <f>if(VLOOKUP($B$2:$B$457,'各區加權風險人口'!$C$2:$T$13,12,0)=0,0,VLOOKUP($B$2:$B$457,'依個案研判日_台北市'!$C$2:$T$13,12,0)*'各里加權風險人口'!O136/VLOOKUP($B$2:$B$457,'各區加權風險人口'!$C$2:$T$13,12,0)*5.5/'陽性率'!K$3)</f>
        <v>34.78673669</v>
      </c>
      <c r="O136" s="5">
        <f>if(VLOOKUP($B$2:$B$457,'各區加權風險人口'!$C$2:$T$13,13,0)=0,0,VLOOKUP($B$2:$B$457,'依個案研判日_台北市'!$C$2:$T$13,13,0)*'各里加權風險人口'!P136/VLOOKUP($B$2:$B$457,'各區加權風險人口'!$C$2:$T$13,13,0)*5.5/'陽性率'!L$3)</f>
        <v>26.53603632</v>
      </c>
      <c r="P136" s="5">
        <f>if(VLOOKUP($B$2:$B$457,'各區加權風險人口'!$C$2:$T$13,14,0)=0,0,VLOOKUP($B$2:$B$457,'依個案研判日_台北市'!$C$2:$T$13,14,0)*'各里加權風險人口'!Q136/VLOOKUP($B$2:$B$457,'各區加權風險人口'!$C$2:$T$13,14,0)*5.5/'陽性率'!M$3)</f>
        <v>33.56449999</v>
      </c>
      <c r="Q136" s="5">
        <f>if(VLOOKUP($B$2:$B$457,'各區加權風險人口'!$C$2:$T$13,15,0)=0,0,VLOOKUP($B$2:$B$457,'依個案研判日_台北市'!$C$2:$T$13,15,0)*'各里加權風險人口'!R136/VLOOKUP($B$2:$B$457,'各區加權風險人口'!$C$2:$T$13,15,0)*5.5/'陽性率'!N$3)</f>
        <v>30.92820785</v>
      </c>
      <c r="R136" s="5">
        <f>if(VLOOKUP($B$2:$B$457,'各區加權風險人口'!$C$2:$T$13,16,0)=0,0,VLOOKUP($B$2:$B$457,'依個案研判日_台北市'!$C$2:$T$13,16,0)*'各里加權風險人口'!S136/VLOOKUP($B$2:$B$457,'各區加權風險人口'!$C$2:$T$13,16,0)*5.5/'陽性率'!O$3)</f>
        <v>44.64297875</v>
      </c>
      <c r="S136" s="5">
        <f>if(VLOOKUP($B$2:$B$457,'各區加權風險人口'!$C$2:$T$13,17,0)=0,0,VLOOKUP($B$2:$B$457,'依個案研判日_台北市'!$C$2:$T$13,17,0)*'各里加權風險人口'!T136/VLOOKUP($B$2:$B$457,'各區加權風險人口'!$C$2:$T$13,17,0)*5.5/'陽性率'!P$3)</f>
        <v>65.85761741</v>
      </c>
      <c r="T136" s="5">
        <f>if(VLOOKUP($B$2:$B$457,'各區加權風險人口'!$C$2:$T$13,18,0)=0,0,VLOOKUP($B$2:$B$457,'依個案研判日_台北市'!$C$2:$T$13,18,0)*'各里加權風險人口'!U136/VLOOKUP($B$2:$B$457,'各區加權風險人口'!$C$2:$T$13,18,0)*5.5/'陽性率'!Q$3)</f>
        <v>21.22882906</v>
      </c>
    </row>
    <row r="137">
      <c r="A137" s="3">
        <v>6.3000040009E10</v>
      </c>
      <c r="B137" s="4" t="s">
        <v>133</v>
      </c>
      <c r="C137" s="4" t="s">
        <v>142</v>
      </c>
      <c r="D137" s="5">
        <f>if(VLOOKUP($B$2:$B$457,'各區加權風險人口'!$C$2:$T$13,2,0)=0,0,VLOOKUP($B$2:$B$457,'依個案研判日_台北市'!$C$2:$T$13,2,0)*'各里加權風險人口'!E137/VLOOKUP($B$2:$B$457,'各區加權風險人口'!$C$2:$T$13,2,0)*5.5/'陽性率'!A$3)</f>
        <v>0</v>
      </c>
      <c r="E137" s="5">
        <f>if(VLOOKUP($B$2:$B$457,'各區加權風險人口'!$C$2:$T$13,3,0)=0,0,VLOOKUP($B$2:$B$457,'依個案研判日_台北市'!$C$2:$T$13,3,0)*'各里加權風險人口'!F137/VLOOKUP($B$2:$B$457,'各區加權風險人口'!$C$2:$T$13,3,0)*5.5/'陽性率'!B$3)</f>
        <v>0</v>
      </c>
      <c r="F137" s="5">
        <f>if(VLOOKUP($B$2:$B$457,'各區加權風險人口'!$C$2:$T$13,4,0)=0,0,VLOOKUP($B$2:$B$457,'依個案研判日_台北市'!$C$2:$T$13,4,0)*'各里加權風險人口'!G137/VLOOKUP($B$2:$B$457,'各區加權風險人口'!$C$2:$T$13,4,0)*5.5/'陽性率'!C$3)</f>
        <v>1.861341055</v>
      </c>
      <c r="G137" s="5">
        <f>if(VLOOKUP($B$2:$B$457,'各區加權風險人口'!$C$2:$T$13,5,0)=0,0,VLOOKUP($B$2:$B$457,'依個案研判日_台北市'!$C$2:$T$13,5,0)*'各里加權風險人口'!H137/VLOOKUP($B$2:$B$457,'各區加權風險人口'!$C$2:$T$13,5,0)*5.5/'陽性率'!D$3)</f>
        <v>8.124753704</v>
      </c>
      <c r="H137" s="5">
        <f>if(VLOOKUP($B$2:$B$457,'各區加權風險人口'!$C$2:$T$13,6,0)=0,0,VLOOKUP($B$2:$B$457,'依個案研判日_台北市'!$C$2:$T$13,6,0)*'各里加權風險人口'!I137/VLOOKUP($B$2:$B$457,'各區加權風險人口'!$C$2:$T$13,6,0)*5.5/'陽性率'!E$3)</f>
        <v>3.42816612</v>
      </c>
      <c r="I137" s="5">
        <f>if(VLOOKUP($B$2:$B$457,'各區加權風險人口'!$C$2:$T$13,7,0)=0,0,VLOOKUP($B$2:$B$457,'依個案研判日_台北市'!$C$2:$T$13,7,0)*'各里加權風險人口'!J137/VLOOKUP($B$2:$B$457,'各區加權風險人口'!$C$2:$T$13,7,0)*5.5/'陽性率'!F$3)</f>
        <v>3.540197693</v>
      </c>
      <c r="J137" s="5">
        <f>if(VLOOKUP($B$2:$B$457,'各區加權風險人口'!$C$2:$T$13,8,0)=0,0,VLOOKUP($B$2:$B$457,'依個案研判日_台北市'!$C$2:$T$13,8,0)*'各里加權風險人口'!K137/VLOOKUP($B$2:$B$457,'各區加權風險人口'!$C$2:$T$13,8,0)*5.5/'陽性率'!G$3)</f>
        <v>15.70000716</v>
      </c>
      <c r="K137" s="5">
        <f>if(VLOOKUP($B$2:$B$457,'各區加權風險人口'!$C$2:$T$13,9,0)=0,0,VLOOKUP($B$2:$B$457,'依個案研判日_台北市'!$C$2:$T$13,9,0)*'各里加權風險人口'!L137/VLOOKUP($B$2:$B$457,'各區加權風險人口'!$C$2:$T$13,9,0)*5.5/'陽性率'!H$3)</f>
        <v>13.13091508</v>
      </c>
      <c r="L137" s="5">
        <f>if(VLOOKUP($B$2:$B$457,'各區加權風險人口'!$C$2:$T$13,10,0)=0,0,VLOOKUP($B$2:$B$457,'依個案研判日_台北市'!$C$2:$T$13,10,0)*'各里加權風險人口'!M137/VLOOKUP($B$2:$B$457,'各區加權風險人口'!$C$2:$T$13,10,0)*5.5/'陽性率'!I$3)</f>
        <v>10.31714756</v>
      </c>
      <c r="M137" s="5">
        <f>if(VLOOKUP($B$2:$B$457,'各區加權風險人口'!$C$2:$T$13,11,0)=0,0,VLOOKUP($B$2:$B$457,'依個案研判日_台北市'!$C$2:$T$13,11,0)*'各里加權風險人口'!N137/VLOOKUP($B$2:$B$457,'各區加權風險人口'!$C$2:$T$13,11,0)*5.5/'陽性率'!J$3)</f>
        <v>10.62059308</v>
      </c>
      <c r="N137" s="5">
        <f>if(VLOOKUP($B$2:$B$457,'各區加權風險人口'!$C$2:$T$13,12,0)=0,0,VLOOKUP($B$2:$B$457,'依個案研判日_台北市'!$C$2:$T$13,12,0)*'各里加權風險人口'!O137/VLOOKUP($B$2:$B$457,'各區加權風險人口'!$C$2:$T$13,12,0)*5.5/'陽性率'!K$3)</f>
        <v>15.17227583</v>
      </c>
      <c r="O137" s="5">
        <f>if(VLOOKUP($B$2:$B$457,'各區加權風險人口'!$C$2:$T$13,13,0)=0,0,VLOOKUP($B$2:$B$457,'依個案研判日_台北市'!$C$2:$T$13,13,0)*'各里加權風險人口'!P137/VLOOKUP($B$2:$B$457,'各區加權風險人口'!$C$2:$T$13,13,0)*5.5/'陽性率'!L$3)</f>
        <v>11.57372323</v>
      </c>
      <c r="P137" s="5">
        <f>if(VLOOKUP($B$2:$B$457,'各區加權風險人口'!$C$2:$T$13,14,0)=0,0,VLOOKUP($B$2:$B$457,'依個案研判日_台北市'!$C$2:$T$13,14,0)*'各里加權風險人口'!Q137/VLOOKUP($B$2:$B$457,'各區加權風險人口'!$C$2:$T$13,14,0)*5.5/'陽性率'!M$3)</f>
        <v>14.63919586</v>
      </c>
      <c r="Q137" s="5">
        <f>if(VLOOKUP($B$2:$B$457,'各區加權風險人口'!$C$2:$T$13,15,0)=0,0,VLOOKUP($B$2:$B$457,'依個案研判日_台北市'!$C$2:$T$13,15,0)*'各里加權風險人口'!R137/VLOOKUP($B$2:$B$457,'各區加權風險人口'!$C$2:$T$13,15,0)*5.5/'陽性率'!N$3)</f>
        <v>13.48937397</v>
      </c>
      <c r="R137" s="5">
        <f>if(VLOOKUP($B$2:$B$457,'各區加權風險人口'!$C$2:$T$13,16,0)=0,0,VLOOKUP($B$2:$B$457,'依個案研判日_台北市'!$C$2:$T$13,16,0)*'各里加權風險人口'!S137/VLOOKUP($B$2:$B$457,'各區加權風險人口'!$C$2:$T$13,16,0)*5.5/'陽性率'!O$3)</f>
        <v>19.47108731</v>
      </c>
      <c r="S137" s="5">
        <f>if(VLOOKUP($B$2:$B$457,'各區加權風險人口'!$C$2:$T$13,17,0)=0,0,VLOOKUP($B$2:$B$457,'依個案研判日_台北市'!$C$2:$T$13,17,0)*'各里加權風險人口'!T137/VLOOKUP($B$2:$B$457,'各區加權風險人口'!$C$2:$T$13,17,0)*5.5/'陽性率'!P$3)</f>
        <v>28.72387673</v>
      </c>
      <c r="T137" s="5">
        <f>if(VLOOKUP($B$2:$B$457,'各區加權風險人口'!$C$2:$T$13,18,0)=0,0,VLOOKUP($B$2:$B$457,'依個案研判日_台北市'!$C$2:$T$13,18,0)*'各里加權風險人口'!U137/VLOOKUP($B$2:$B$457,'各區加權風險人口'!$C$2:$T$13,18,0)*5.5/'陽性率'!Q$3)</f>
        <v>9.25897858</v>
      </c>
    </row>
    <row r="138">
      <c r="A138" s="3">
        <v>6.300004001E10</v>
      </c>
      <c r="B138" s="4" t="s">
        <v>133</v>
      </c>
      <c r="C138" s="4" t="s">
        <v>143</v>
      </c>
      <c r="D138" s="5">
        <f>if(VLOOKUP($B$2:$B$457,'各區加權風險人口'!$C$2:$T$13,2,0)=0,0,VLOOKUP($B$2:$B$457,'依個案研判日_台北市'!$C$2:$T$13,2,0)*'各里加權風險人口'!E138/VLOOKUP($B$2:$B$457,'各區加權風險人口'!$C$2:$T$13,2,0)*5.5/'陽性率'!A$3)</f>
        <v>0</v>
      </c>
      <c r="E138" s="5">
        <f>if(VLOOKUP($B$2:$B$457,'各區加權風險人口'!$C$2:$T$13,3,0)=0,0,VLOOKUP($B$2:$B$457,'依個案研判日_台北市'!$C$2:$T$13,3,0)*'各里加權風險人口'!F138/VLOOKUP($B$2:$B$457,'各區加權風險人口'!$C$2:$T$13,3,0)*5.5/'陽性率'!B$3)</f>
        <v>0</v>
      </c>
      <c r="F138" s="5">
        <f>if(VLOOKUP($B$2:$B$457,'各區加權風險人口'!$C$2:$T$13,4,0)=0,0,VLOOKUP($B$2:$B$457,'依個案研判日_台北市'!$C$2:$T$13,4,0)*'各里加權風險人口'!G138/VLOOKUP($B$2:$B$457,'各區加權風險人口'!$C$2:$T$13,4,0)*5.5/'陽性率'!C$3)</f>
        <v>2.672518682</v>
      </c>
      <c r="G138" s="5">
        <f>if(VLOOKUP($B$2:$B$457,'各區加權風險人口'!$C$2:$T$13,5,0)=0,0,VLOOKUP($B$2:$B$457,'依個案研判日_台北市'!$C$2:$T$13,5,0)*'各里加權風險人口'!H138/VLOOKUP($B$2:$B$457,'各區加權風險人口'!$C$2:$T$13,5,0)*5.5/'陽性率'!D$3)</f>
        <v>11.66554405</v>
      </c>
      <c r="H138" s="5">
        <f>if(VLOOKUP($B$2:$B$457,'各區加權風險人口'!$C$2:$T$13,6,0)=0,0,VLOOKUP($B$2:$B$457,'依個案研判日_台北市'!$C$2:$T$13,6,0)*'各里加權風險人口'!I138/VLOOKUP($B$2:$B$457,'各區加權風險人口'!$C$2:$T$13,6,0)*5.5/'陽性率'!E$3)</f>
        <v>4.922170484</v>
      </c>
      <c r="I138" s="5">
        <f>if(VLOOKUP($B$2:$B$457,'各區加權風險人口'!$C$2:$T$13,7,0)=0,0,VLOOKUP($B$2:$B$457,'依個案研判日_台北市'!$C$2:$T$13,7,0)*'各里加權風險人口'!J138/VLOOKUP($B$2:$B$457,'各區加權風險人口'!$C$2:$T$13,7,0)*5.5/'陽性率'!F$3)</f>
        <v>5.083025728</v>
      </c>
      <c r="J138" s="5">
        <f>if(VLOOKUP($B$2:$B$457,'各區加權風險人口'!$C$2:$T$13,8,0)=0,0,VLOOKUP($B$2:$B$457,'依個案研判日_台北市'!$C$2:$T$13,8,0)*'各里加權風險人口'!K138/VLOOKUP($B$2:$B$457,'各區加權風險人口'!$C$2:$T$13,8,0)*5.5/'陽性率'!G$3)</f>
        <v>22.5421141</v>
      </c>
      <c r="K138" s="5">
        <f>if(VLOOKUP($B$2:$B$457,'各區加權風險人口'!$C$2:$T$13,9,0)=0,0,VLOOKUP($B$2:$B$457,'依個案研判日_台北市'!$C$2:$T$13,9,0)*'各里加權風險人口'!L138/VLOOKUP($B$2:$B$457,'各區加權風險人口'!$C$2:$T$13,9,0)*5.5/'陽性率'!H$3)</f>
        <v>18.85340452</v>
      </c>
      <c r="L138" s="5">
        <f>if(VLOOKUP($B$2:$B$457,'各區加權風險人口'!$C$2:$T$13,10,0)=0,0,VLOOKUP($B$2:$B$457,'依個案研判日_台北市'!$C$2:$T$13,10,0)*'各里加權風險人口'!M138/VLOOKUP($B$2:$B$457,'各區加權風險人口'!$C$2:$T$13,10,0)*5.5/'陽性率'!I$3)</f>
        <v>14.81338927</v>
      </c>
      <c r="M138" s="5">
        <f>if(VLOOKUP($B$2:$B$457,'各區加權風險人口'!$C$2:$T$13,11,0)=0,0,VLOOKUP($B$2:$B$457,'依個案研判日_台北市'!$C$2:$T$13,11,0)*'各里加權風險人口'!N138/VLOOKUP($B$2:$B$457,'各區加權風險人口'!$C$2:$T$13,11,0)*5.5/'陽性率'!J$3)</f>
        <v>15.24907719</v>
      </c>
      <c r="N138" s="5">
        <f>if(VLOOKUP($B$2:$B$457,'各區加權風險人口'!$C$2:$T$13,12,0)=0,0,VLOOKUP($B$2:$B$457,'依個案研判日_台北市'!$C$2:$T$13,12,0)*'各里加權風險人口'!O138/VLOOKUP($B$2:$B$457,'各區加權風險人口'!$C$2:$T$13,12,0)*5.5/'陽性率'!K$3)</f>
        <v>21.78439598</v>
      </c>
      <c r="O138" s="5">
        <f>if(VLOOKUP($B$2:$B$457,'各區加權風險人口'!$C$2:$T$13,13,0)=0,0,VLOOKUP($B$2:$B$457,'依個案研判日_台北市'!$C$2:$T$13,13,0)*'各里加權風險人口'!P138/VLOOKUP($B$2:$B$457,'各區加權風險人口'!$C$2:$T$13,13,0)*5.5/'陽性率'!L$3)</f>
        <v>16.61758411</v>
      </c>
      <c r="P138" s="5">
        <f>if(VLOOKUP($B$2:$B$457,'各區加權風險人口'!$C$2:$T$13,14,0)=0,0,VLOOKUP($B$2:$B$457,'依個案研判日_台北市'!$C$2:$T$13,14,0)*'各里加權風險人口'!Q138/VLOOKUP($B$2:$B$457,'各區加權風險人口'!$C$2:$T$13,14,0)*5.5/'陽性率'!M$3)</f>
        <v>21.01899828</v>
      </c>
      <c r="Q138" s="5">
        <f>if(VLOOKUP($B$2:$B$457,'各區加權風險人口'!$C$2:$T$13,15,0)=0,0,VLOOKUP($B$2:$B$457,'依個案研判日_台北市'!$C$2:$T$13,15,0)*'各里加權風險人口'!R138/VLOOKUP($B$2:$B$457,'各區加權風險人口'!$C$2:$T$13,15,0)*5.5/'陽性率'!N$3)</f>
        <v>19.36808079</v>
      </c>
      <c r="R138" s="5">
        <f>if(VLOOKUP($B$2:$B$457,'各區加權風險人口'!$C$2:$T$13,16,0)=0,0,VLOOKUP($B$2:$B$457,'依個案研判日_台北市'!$C$2:$T$13,16,0)*'各里加權風險人口'!S138/VLOOKUP($B$2:$B$457,'各區加權風險人口'!$C$2:$T$13,16,0)*5.5/'陽性率'!O$3)</f>
        <v>27.95664151</v>
      </c>
      <c r="S138" s="5">
        <f>if(VLOOKUP($B$2:$B$457,'各區加權風險人口'!$C$2:$T$13,17,0)=0,0,VLOOKUP($B$2:$B$457,'依個案研判日_台北市'!$C$2:$T$13,17,0)*'各里加權風險人口'!T138/VLOOKUP($B$2:$B$457,'各區加權風險人口'!$C$2:$T$13,17,0)*5.5/'陽性率'!P$3)</f>
        <v>41.24182239</v>
      </c>
      <c r="T138" s="5">
        <f>if(VLOOKUP($B$2:$B$457,'各區加權風險人口'!$C$2:$T$13,18,0)=0,0,VLOOKUP($B$2:$B$457,'依個案研判日_台北市'!$C$2:$T$13,18,0)*'各里加權風險人口'!U138/VLOOKUP($B$2:$B$457,'各區加權風險人口'!$C$2:$T$13,18,0)*5.5/'陽性率'!Q$3)</f>
        <v>13.29406729</v>
      </c>
    </row>
    <row r="139">
      <c r="A139" s="3">
        <v>6.3000040011E10</v>
      </c>
      <c r="B139" s="4" t="s">
        <v>133</v>
      </c>
      <c r="C139" s="4" t="s">
        <v>144</v>
      </c>
      <c r="D139" s="5">
        <f>if(VLOOKUP($B$2:$B$457,'各區加權風險人口'!$C$2:$T$13,2,0)=0,0,VLOOKUP($B$2:$B$457,'依個案研判日_台北市'!$C$2:$T$13,2,0)*'各里加權風險人口'!E139/VLOOKUP($B$2:$B$457,'各區加權風險人口'!$C$2:$T$13,2,0)*5.5/'陽性率'!A$3)</f>
        <v>0</v>
      </c>
      <c r="E139" s="5">
        <f>if(VLOOKUP($B$2:$B$457,'各區加權風險人口'!$C$2:$T$13,3,0)=0,0,VLOOKUP($B$2:$B$457,'依個案研判日_台北市'!$C$2:$T$13,3,0)*'各里加權風險人口'!F139/VLOOKUP($B$2:$B$457,'各區加權風險人口'!$C$2:$T$13,3,0)*5.5/'陽性率'!B$3)</f>
        <v>0</v>
      </c>
      <c r="F139" s="5">
        <f>if(VLOOKUP($B$2:$B$457,'各區加權風險人口'!$C$2:$T$13,4,0)=0,0,VLOOKUP($B$2:$B$457,'依個案研判日_台北市'!$C$2:$T$13,4,0)*'各里加權風險人口'!G139/VLOOKUP($B$2:$B$457,'各區加權風險人口'!$C$2:$T$13,4,0)*5.5/'陽性率'!C$3)</f>
        <v>2.733642007</v>
      </c>
      <c r="G139" s="5">
        <f>if(VLOOKUP($B$2:$B$457,'各區加權風險人口'!$C$2:$T$13,5,0)=0,0,VLOOKUP($B$2:$B$457,'依個案研判日_台北市'!$C$2:$T$13,5,0)*'各里加權風險人口'!H139/VLOOKUP($B$2:$B$457,'各區加權風險人口'!$C$2:$T$13,5,0)*5.5/'陽性率'!D$3)</f>
        <v>11.93234736</v>
      </c>
      <c r="H139" s="5">
        <f>if(VLOOKUP($B$2:$B$457,'各區加權風險人口'!$C$2:$T$13,6,0)=0,0,VLOOKUP($B$2:$B$457,'依個案研判日_台北市'!$C$2:$T$13,6,0)*'各里加權風險人口'!I139/VLOOKUP($B$2:$B$457,'各區加權風險人口'!$C$2:$T$13,6,0)*5.5/'陽性率'!E$3)</f>
        <v>5.034745721</v>
      </c>
      <c r="I139" s="5">
        <f>if(VLOOKUP($B$2:$B$457,'各區加權風險人口'!$C$2:$T$13,7,0)=0,0,VLOOKUP($B$2:$B$457,'依個案研判日_台北市'!$C$2:$T$13,7,0)*'各里加權風險人口'!J139/VLOOKUP($B$2:$B$457,'各區加權風險人口'!$C$2:$T$13,7,0)*5.5/'陽性率'!F$3)</f>
        <v>5.199279895</v>
      </c>
      <c r="J139" s="5">
        <f>if(VLOOKUP($B$2:$B$457,'各區加權風險人口'!$C$2:$T$13,8,0)=0,0,VLOOKUP($B$2:$B$457,'依個案研判日_台北市'!$C$2:$T$13,8,0)*'各里加權風險人口'!K139/VLOOKUP($B$2:$B$457,'各區加權風險人口'!$C$2:$T$13,8,0)*5.5/'陽性率'!G$3)</f>
        <v>23.05767605</v>
      </c>
      <c r="K139" s="5">
        <f>if(VLOOKUP($B$2:$B$457,'各區加權風險人口'!$C$2:$T$13,9,0)=0,0,VLOOKUP($B$2:$B$457,'依個案研判日_台北市'!$C$2:$T$13,9,0)*'各里加權風險人口'!L139/VLOOKUP($B$2:$B$457,'各區加權風險人口'!$C$2:$T$13,9,0)*5.5/'陽性率'!H$3)</f>
        <v>19.28460179</v>
      </c>
      <c r="L139" s="5">
        <f>if(VLOOKUP($B$2:$B$457,'各區加權風險人口'!$C$2:$T$13,10,0)=0,0,VLOOKUP($B$2:$B$457,'依個案研判日_台北市'!$C$2:$T$13,10,0)*'各里加權風險人口'!M139/VLOOKUP($B$2:$B$457,'各區加權風險人口'!$C$2:$T$13,10,0)*5.5/'陽性率'!I$3)</f>
        <v>15.15218712</v>
      </c>
      <c r="M139" s="5">
        <f>if(VLOOKUP($B$2:$B$457,'各區加權風險人口'!$C$2:$T$13,11,0)=0,0,VLOOKUP($B$2:$B$457,'依個案研判日_台北市'!$C$2:$T$13,11,0)*'各里加權風險人口'!N139/VLOOKUP($B$2:$B$457,'各區加權風險人口'!$C$2:$T$13,11,0)*5.5/'陽性率'!J$3)</f>
        <v>15.59783968</v>
      </c>
      <c r="N139" s="5">
        <f>if(VLOOKUP($B$2:$B$457,'各區加權風險人口'!$C$2:$T$13,12,0)=0,0,VLOOKUP($B$2:$B$457,'依個案研判日_台北市'!$C$2:$T$13,12,0)*'各里加權風險人口'!O139/VLOOKUP($B$2:$B$457,'各區加權風險人口'!$C$2:$T$13,12,0)*5.5/'陽性率'!K$3)</f>
        <v>22.28262812</v>
      </c>
      <c r="O139" s="5">
        <f>if(VLOOKUP($B$2:$B$457,'各區加權風險人口'!$C$2:$T$13,13,0)=0,0,VLOOKUP($B$2:$B$457,'依個案研判日_台北市'!$C$2:$T$13,13,0)*'各里加權風險人口'!P139/VLOOKUP($B$2:$B$457,'各區加權風險人口'!$C$2:$T$13,13,0)*5.5/'陽性率'!L$3)</f>
        <v>16.99764581</v>
      </c>
      <c r="P139" s="5">
        <f>if(VLOOKUP($B$2:$B$457,'各區加權風險人口'!$C$2:$T$13,14,0)=0,0,VLOOKUP($B$2:$B$457,'依個案研判日_台北市'!$C$2:$T$13,14,0)*'各里加權風險人口'!Q139/VLOOKUP($B$2:$B$457,'各區加權風險人口'!$C$2:$T$13,14,0)*5.5/'陽性率'!M$3)</f>
        <v>21.49972497</v>
      </c>
      <c r="Q139" s="5">
        <f>if(VLOOKUP($B$2:$B$457,'各區加權風險人口'!$C$2:$T$13,15,0)=0,0,VLOOKUP($B$2:$B$457,'依個案研判日_台北市'!$C$2:$T$13,15,0)*'各里加權風險人口'!R139/VLOOKUP($B$2:$B$457,'各區加權風險人口'!$C$2:$T$13,15,0)*5.5/'陽性率'!N$3)</f>
        <v>19.81104925</v>
      </c>
      <c r="R139" s="5">
        <f>if(VLOOKUP($B$2:$B$457,'各區加權風險人口'!$C$2:$T$13,16,0)=0,0,VLOOKUP($B$2:$B$457,'依個案研判日_台北市'!$C$2:$T$13,16,0)*'各里加權風險人口'!S139/VLOOKUP($B$2:$B$457,'各區加權風險人口'!$C$2:$T$13,16,0)*5.5/'陽性率'!O$3)</f>
        <v>28.59603942</v>
      </c>
      <c r="S139" s="5">
        <f>if(VLOOKUP($B$2:$B$457,'各區加權風險人口'!$C$2:$T$13,17,0)=0,0,VLOOKUP($B$2:$B$457,'依個案研判日_台北市'!$C$2:$T$13,17,0)*'各里加權風險人口'!T139/VLOOKUP($B$2:$B$457,'各區加權風險人口'!$C$2:$T$13,17,0)*5.5/'陽性率'!P$3)</f>
        <v>42.18506642</v>
      </c>
      <c r="T139" s="5">
        <f>if(VLOOKUP($B$2:$B$457,'各區加權風險人口'!$C$2:$T$13,18,0)=0,0,VLOOKUP($B$2:$B$457,'依個案研判日_台北市'!$C$2:$T$13,18,0)*'各里加權風險人口'!U139/VLOOKUP($B$2:$B$457,'各區加權風險人口'!$C$2:$T$13,18,0)*5.5/'陽性率'!Q$3)</f>
        <v>13.59811665</v>
      </c>
    </row>
    <row r="140">
      <c r="A140" s="3">
        <v>6.3000040012E10</v>
      </c>
      <c r="B140" s="4" t="s">
        <v>133</v>
      </c>
      <c r="C140" s="4" t="s">
        <v>145</v>
      </c>
      <c r="D140" s="5">
        <f>if(VLOOKUP($B$2:$B$457,'各區加權風險人口'!$C$2:$T$13,2,0)=0,0,VLOOKUP($B$2:$B$457,'依個案研判日_台北市'!$C$2:$T$13,2,0)*'各里加權風險人口'!E140/VLOOKUP($B$2:$B$457,'各區加權風險人口'!$C$2:$T$13,2,0)*5.5/'陽性率'!A$3)</f>
        <v>0</v>
      </c>
      <c r="E140" s="5">
        <f>if(VLOOKUP($B$2:$B$457,'各區加權風險人口'!$C$2:$T$13,3,0)=0,0,VLOOKUP($B$2:$B$457,'依個案研判日_台北市'!$C$2:$T$13,3,0)*'各里加權風險人口'!F140/VLOOKUP($B$2:$B$457,'各區加權風險人口'!$C$2:$T$13,3,0)*5.5/'陽性率'!B$3)</f>
        <v>0</v>
      </c>
      <c r="F140" s="5">
        <f>if(VLOOKUP($B$2:$B$457,'各區加權風險人口'!$C$2:$T$13,4,0)=0,0,VLOOKUP($B$2:$B$457,'依個案研判日_台北市'!$C$2:$T$13,4,0)*'各里加權風險人口'!G140/VLOOKUP($B$2:$B$457,'各區加權風險人口'!$C$2:$T$13,4,0)*5.5/'陽性率'!C$3)</f>
        <v>2.163846901</v>
      </c>
      <c r="G140" s="5">
        <f>if(VLOOKUP($B$2:$B$457,'各區加權風險人口'!$C$2:$T$13,5,0)=0,0,VLOOKUP($B$2:$B$457,'依個案研判日_台北市'!$C$2:$T$13,5,0)*'各里加權風險人口'!H140/VLOOKUP($B$2:$B$457,'各區加權風險人口'!$C$2:$T$13,5,0)*5.5/'陽性率'!D$3)</f>
        <v>9.445191724</v>
      </c>
      <c r="H140" s="5">
        <f>if(VLOOKUP($B$2:$B$457,'各區加權風險人口'!$C$2:$T$13,6,0)=0,0,VLOOKUP($B$2:$B$457,'依個案研判日_台北市'!$C$2:$T$13,6,0)*'各里加權風險人口'!I140/VLOOKUP($B$2:$B$457,'各區加權風險人口'!$C$2:$T$13,6,0)*5.5/'陽性率'!E$3)</f>
        <v>3.985312964</v>
      </c>
      <c r="I140" s="5">
        <f>if(VLOOKUP($B$2:$B$457,'各區加權風險人口'!$C$2:$T$13,7,0)=0,0,VLOOKUP($B$2:$B$457,'依個案研判日_台北市'!$C$2:$T$13,7,0)*'各里加權風險人口'!J140/VLOOKUP($B$2:$B$457,'各區加權風險人口'!$C$2:$T$13,7,0)*5.5/'陽性率'!F$3)</f>
        <v>4.115551949</v>
      </c>
      <c r="J140" s="5">
        <f>if(VLOOKUP($B$2:$B$457,'各區加權風險人口'!$C$2:$T$13,8,0)=0,0,VLOOKUP($B$2:$B$457,'依個案研判日_台北市'!$C$2:$T$13,8,0)*'各里加權風險人口'!K140/VLOOKUP($B$2:$B$457,'各區加權風險人口'!$C$2:$T$13,8,0)*5.5/'陽性率'!G$3)</f>
        <v>18.25157821</v>
      </c>
      <c r="K140" s="5">
        <f>if(VLOOKUP($B$2:$B$457,'各區加權風險人口'!$C$2:$T$13,9,0)=0,0,VLOOKUP($B$2:$B$457,'依個案研判日_台北市'!$C$2:$T$13,9,0)*'各里加權風險人口'!L140/VLOOKUP($B$2:$B$457,'各區加權風險人口'!$C$2:$T$13,9,0)*5.5/'陽性率'!H$3)</f>
        <v>15.26495632</v>
      </c>
      <c r="L140" s="5">
        <f>if(VLOOKUP($B$2:$B$457,'各區加權風險人口'!$C$2:$T$13,10,0)=0,0,VLOOKUP($B$2:$B$457,'依個案研判日_台北市'!$C$2:$T$13,10,0)*'各里加權風險人口'!M140/VLOOKUP($B$2:$B$457,'各區加權風險人口'!$C$2:$T$13,10,0)*5.5/'陽性率'!I$3)</f>
        <v>11.99389425</v>
      </c>
      <c r="M140" s="5">
        <f>if(VLOOKUP($B$2:$B$457,'各區加權風險人口'!$C$2:$T$13,11,0)=0,0,VLOOKUP($B$2:$B$457,'依個案研判日_台北市'!$C$2:$T$13,11,0)*'各里加權風險人口'!N140/VLOOKUP($B$2:$B$457,'各區加權風險人口'!$C$2:$T$13,11,0)*5.5/'陽性率'!J$3)</f>
        <v>12.34665585</v>
      </c>
      <c r="N140" s="5">
        <f>if(VLOOKUP($B$2:$B$457,'各區加權風險人口'!$C$2:$T$13,12,0)=0,0,VLOOKUP($B$2:$B$457,'依個案研判日_台北市'!$C$2:$T$13,12,0)*'各里加權風險人口'!O140/VLOOKUP($B$2:$B$457,'各區加權風險人口'!$C$2:$T$13,12,0)*5.5/'陽性率'!K$3)</f>
        <v>17.63807978</v>
      </c>
      <c r="O140" s="5">
        <f>if(VLOOKUP($B$2:$B$457,'各區加權風險人口'!$C$2:$T$13,13,0)=0,0,VLOOKUP($B$2:$B$457,'依個案研判日_台北市'!$C$2:$T$13,13,0)*'各里加權風險人口'!P140/VLOOKUP($B$2:$B$457,'各區加權風險人口'!$C$2:$T$13,13,0)*5.5/'陽性率'!L$3)</f>
        <v>13.45468907</v>
      </c>
      <c r="P140" s="5">
        <f>if(VLOOKUP($B$2:$B$457,'各區加權風險人口'!$C$2:$T$13,14,0)=0,0,VLOOKUP($B$2:$B$457,'依個案研判日_台北市'!$C$2:$T$13,14,0)*'各里加權風險人口'!Q140/VLOOKUP($B$2:$B$457,'各區加權風險人口'!$C$2:$T$13,14,0)*5.5/'陽性率'!M$3)</f>
        <v>17.01836347</v>
      </c>
      <c r="Q140" s="5">
        <f>if(VLOOKUP($B$2:$B$457,'各區加權風險人口'!$C$2:$T$13,15,0)=0,0,VLOOKUP($B$2:$B$457,'依個案研判日_台北市'!$C$2:$T$13,15,0)*'各里加權風險人口'!R140/VLOOKUP($B$2:$B$457,'各區加權風險人口'!$C$2:$T$13,15,0)*5.5/'陽性率'!N$3)</f>
        <v>15.68167208</v>
      </c>
      <c r="R140" s="5">
        <f>if(VLOOKUP($B$2:$B$457,'各區加權風險人口'!$C$2:$T$13,16,0)=0,0,VLOOKUP($B$2:$B$457,'依個案研判日_台北市'!$C$2:$T$13,16,0)*'各里加權風險人口'!S140/VLOOKUP($B$2:$B$457,'各區加權風險人口'!$C$2:$T$13,16,0)*5.5/'陽性率'!O$3)</f>
        <v>22.63553572</v>
      </c>
      <c r="S140" s="5">
        <f>if(VLOOKUP($B$2:$B$457,'各區加權風險人口'!$C$2:$T$13,17,0)=0,0,VLOOKUP($B$2:$B$457,'依個案研判日_台北市'!$C$2:$T$13,17,0)*'各里加權風險人口'!T140/VLOOKUP($B$2:$B$457,'各區加權風險人口'!$C$2:$T$13,17,0)*5.5/'陽性率'!P$3)</f>
        <v>33.39209195</v>
      </c>
      <c r="T140" s="5">
        <f>if(VLOOKUP($B$2:$B$457,'各區加權風險人口'!$C$2:$T$13,18,0)=0,0,VLOOKUP($B$2:$B$457,'依個案研判日_台北市'!$C$2:$T$13,18,0)*'各里加權風險人口'!U140/VLOOKUP($B$2:$B$457,'各區加權風險人口'!$C$2:$T$13,18,0)*5.5/'陽性率'!Q$3)</f>
        <v>10.76375125</v>
      </c>
    </row>
    <row r="141">
      <c r="A141" s="3">
        <v>6.3000040013E10</v>
      </c>
      <c r="B141" s="4" t="s">
        <v>133</v>
      </c>
      <c r="C141" s="4" t="s">
        <v>146</v>
      </c>
      <c r="D141" s="5">
        <f>if(VLOOKUP($B$2:$B$457,'各區加權風險人口'!$C$2:$T$13,2,0)=0,0,VLOOKUP($B$2:$B$457,'依個案研判日_台北市'!$C$2:$T$13,2,0)*'各里加權風險人口'!E141/VLOOKUP($B$2:$B$457,'各區加權風險人口'!$C$2:$T$13,2,0)*5.5/'陽性率'!A$3)</f>
        <v>0</v>
      </c>
      <c r="E141" s="5">
        <f>if(VLOOKUP($B$2:$B$457,'各區加權風險人口'!$C$2:$T$13,3,0)=0,0,VLOOKUP($B$2:$B$457,'依個案研判日_台北市'!$C$2:$T$13,3,0)*'各里加權風險人口'!F141/VLOOKUP($B$2:$B$457,'各區加權風險人口'!$C$2:$T$13,3,0)*5.5/'陽性率'!B$3)</f>
        <v>0</v>
      </c>
      <c r="F141" s="5">
        <f>if(VLOOKUP($B$2:$B$457,'各區加權風險人口'!$C$2:$T$13,4,0)=0,0,VLOOKUP($B$2:$B$457,'依個案研判日_台北市'!$C$2:$T$13,4,0)*'各里加權風險人口'!G141/VLOOKUP($B$2:$B$457,'各區加權風險人口'!$C$2:$T$13,4,0)*5.5/'陽性率'!C$3)</f>
        <v>1.798471506</v>
      </c>
      <c r="G141" s="5">
        <f>if(VLOOKUP($B$2:$B$457,'各區加權風險人口'!$C$2:$T$13,5,0)=0,0,VLOOKUP($B$2:$B$457,'依個案研判日_台北市'!$C$2:$T$13,5,0)*'各里加權風險人口'!H141/VLOOKUP($B$2:$B$457,'各區加權風險人口'!$C$2:$T$13,5,0)*5.5/'陽性率'!D$3)</f>
        <v>7.850328125</v>
      </c>
      <c r="H141" s="5">
        <f>if(VLOOKUP($B$2:$B$457,'各區加權風險人口'!$C$2:$T$13,6,0)=0,0,VLOOKUP($B$2:$B$457,'依個案研判日_台北市'!$C$2:$T$13,6,0)*'各里加權風險人口'!I141/VLOOKUP($B$2:$B$457,'各區加權風險人口'!$C$2:$T$13,6,0)*5.5/'陽性率'!E$3)</f>
        <v>3.312374736</v>
      </c>
      <c r="I141" s="5">
        <f>if(VLOOKUP($B$2:$B$457,'各區加權風險人口'!$C$2:$T$13,7,0)=0,0,VLOOKUP($B$2:$B$457,'依個案研判日_台北市'!$C$2:$T$13,7,0)*'各里加權風險人口'!J141/VLOOKUP($B$2:$B$457,'各區加權風險人口'!$C$2:$T$13,7,0)*5.5/'陽性率'!F$3)</f>
        <v>3.420622277</v>
      </c>
      <c r="J141" s="5">
        <f>if(VLOOKUP($B$2:$B$457,'各區加權風險人口'!$C$2:$T$13,8,0)=0,0,VLOOKUP($B$2:$B$457,'依個案研判日_台北市'!$C$2:$T$13,8,0)*'各里加權風險人口'!K141/VLOOKUP($B$2:$B$457,'各區加權風險人口'!$C$2:$T$13,8,0)*5.5/'陽性率'!G$3)</f>
        <v>15.16971618</v>
      </c>
      <c r="K141" s="5">
        <f>if(VLOOKUP($B$2:$B$457,'各區加權風險人口'!$C$2:$T$13,9,0)=0,0,VLOOKUP($B$2:$B$457,'依個案研判日_台北市'!$C$2:$T$13,9,0)*'各里加權風險人口'!L141/VLOOKUP($B$2:$B$457,'各區加權風險人口'!$C$2:$T$13,9,0)*5.5/'陽性率'!H$3)</f>
        <v>12.68739899</v>
      </c>
      <c r="L141" s="5">
        <f>if(VLOOKUP($B$2:$B$457,'各區加權風險人口'!$C$2:$T$13,10,0)=0,0,VLOOKUP($B$2:$B$457,'依個案研判日_台北市'!$C$2:$T$13,10,0)*'各里加權風險人口'!M141/VLOOKUP($B$2:$B$457,'各區加權風險人口'!$C$2:$T$13,10,0)*5.5/'陽性率'!I$3)</f>
        <v>9.968670636</v>
      </c>
      <c r="M141" s="5">
        <f>if(VLOOKUP($B$2:$B$457,'各區加權風險人口'!$C$2:$T$13,11,0)=0,0,VLOOKUP($B$2:$B$457,'依個案研判日_台北市'!$C$2:$T$13,11,0)*'各里加權風險人口'!N141/VLOOKUP($B$2:$B$457,'各區加權風險人口'!$C$2:$T$13,11,0)*5.5/'陽性率'!J$3)</f>
        <v>10.26186683</v>
      </c>
      <c r="N141" s="5">
        <f>if(VLOOKUP($B$2:$B$457,'各區加權風險人口'!$C$2:$T$13,12,0)=0,0,VLOOKUP($B$2:$B$457,'依個案研判日_台北市'!$C$2:$T$13,12,0)*'各里加權風險人口'!O141/VLOOKUP($B$2:$B$457,'各區加權風險人口'!$C$2:$T$13,12,0)*5.5/'陽性率'!K$3)</f>
        <v>14.65980976</v>
      </c>
      <c r="O141" s="5">
        <f>if(VLOOKUP($B$2:$B$457,'各區加權風險人口'!$C$2:$T$13,13,0)=0,0,VLOOKUP($B$2:$B$457,'依個案研判日_台北市'!$C$2:$T$13,13,0)*'各里加權風險人口'!P141/VLOOKUP($B$2:$B$457,'各區加權風險人口'!$C$2:$T$13,13,0)*5.5/'陽性率'!L$3)</f>
        <v>11.1828036</v>
      </c>
      <c r="P141" s="5">
        <f>if(VLOOKUP($B$2:$B$457,'各區加權風險人口'!$C$2:$T$13,14,0)=0,0,VLOOKUP($B$2:$B$457,'依個案研判日_台北市'!$C$2:$T$13,14,0)*'各里加權風險人口'!Q141/VLOOKUP($B$2:$B$457,'各區加權風險人口'!$C$2:$T$13,14,0)*5.5/'陽性率'!M$3)</f>
        <v>14.14473536</v>
      </c>
      <c r="Q141" s="5">
        <f>if(VLOOKUP($B$2:$B$457,'各區加權風險人口'!$C$2:$T$13,15,0)=0,0,VLOOKUP($B$2:$B$457,'依個案研判日_台北市'!$C$2:$T$13,15,0)*'各里加權風險人口'!R141/VLOOKUP($B$2:$B$457,'各區加權風險人口'!$C$2:$T$13,15,0)*5.5/'陽性率'!N$3)</f>
        <v>13.0337504</v>
      </c>
      <c r="R141" s="5">
        <f>if(VLOOKUP($B$2:$B$457,'各區加權風險人口'!$C$2:$T$13,16,0)=0,0,VLOOKUP($B$2:$B$457,'依個案研判日_台北市'!$C$2:$T$13,16,0)*'各里加權風險人口'!S141/VLOOKUP($B$2:$B$457,'各區加權風險人口'!$C$2:$T$13,16,0)*5.5/'陽性率'!O$3)</f>
        <v>18.81342252</v>
      </c>
      <c r="S141" s="5">
        <f>if(VLOOKUP($B$2:$B$457,'各區加權風險人口'!$C$2:$T$13,17,0)=0,0,VLOOKUP($B$2:$B$457,'依個案研判日_台北市'!$C$2:$T$13,17,0)*'各里加權風險人口'!T141/VLOOKUP($B$2:$B$457,'各區加權風險人口'!$C$2:$T$13,17,0)*5.5/'陽性率'!P$3)</f>
        <v>27.75368529</v>
      </c>
      <c r="T141" s="5">
        <f>if(VLOOKUP($B$2:$B$457,'各區加權風險人口'!$C$2:$T$13,18,0)=0,0,VLOOKUP($B$2:$B$457,'依個案研判日_台北市'!$C$2:$T$13,18,0)*'各里加權風險人口'!U141/VLOOKUP($B$2:$B$457,'各區加權風險人口'!$C$2:$T$13,18,0)*5.5/'陽性率'!Q$3)</f>
        <v>8.946242878</v>
      </c>
    </row>
    <row r="142">
      <c r="A142" s="3">
        <v>6.3000040014E10</v>
      </c>
      <c r="B142" s="4" t="s">
        <v>133</v>
      </c>
      <c r="C142" s="4" t="s">
        <v>147</v>
      </c>
      <c r="D142" s="5">
        <f>if(VLOOKUP($B$2:$B$457,'各區加權風險人口'!$C$2:$T$13,2,0)=0,0,VLOOKUP($B$2:$B$457,'依個案研判日_台北市'!$C$2:$T$13,2,0)*'各里加權風險人口'!E142/VLOOKUP($B$2:$B$457,'各區加權風險人口'!$C$2:$T$13,2,0)*5.5/'陽性率'!A$3)</f>
        <v>0</v>
      </c>
      <c r="E142" s="5">
        <f>if(VLOOKUP($B$2:$B$457,'各區加權風險人口'!$C$2:$T$13,3,0)=0,0,VLOOKUP($B$2:$B$457,'依個案研判日_台北市'!$C$2:$T$13,3,0)*'各里加權風險人口'!F142/VLOOKUP($B$2:$B$457,'各區加權風險人口'!$C$2:$T$13,3,0)*5.5/'陽性率'!B$3)</f>
        <v>0</v>
      </c>
      <c r="F142" s="5">
        <f>if(VLOOKUP($B$2:$B$457,'各區加權風險人口'!$C$2:$T$13,4,0)=0,0,VLOOKUP($B$2:$B$457,'依個案研判日_台北市'!$C$2:$T$13,4,0)*'各里加權風險人口'!G142/VLOOKUP($B$2:$B$457,'各區加權風險人口'!$C$2:$T$13,4,0)*5.5/'陽性率'!C$3)</f>
        <v>5.286890633</v>
      </c>
      <c r="G142" s="5">
        <f>if(VLOOKUP($B$2:$B$457,'各區加權風險人口'!$C$2:$T$13,5,0)=0,0,VLOOKUP($B$2:$B$457,'依個案研判日_台北市'!$C$2:$T$13,5,0)*'各里加權風險人口'!H142/VLOOKUP($B$2:$B$457,'各區加權風險人口'!$C$2:$T$13,5,0)*5.5/'陽性率'!D$3)</f>
        <v>23.07727762</v>
      </c>
      <c r="H142" s="5">
        <f>if(VLOOKUP($B$2:$B$457,'各區加權風險人口'!$C$2:$T$13,6,0)=0,0,VLOOKUP($B$2:$B$457,'依個案研判日_台北市'!$C$2:$T$13,6,0)*'各里加權風險人口'!I142/VLOOKUP($B$2:$B$457,'各區加權風險人口'!$C$2:$T$13,6,0)*5.5/'陽性率'!E$3)</f>
        <v>9.737247939</v>
      </c>
      <c r="I142" s="5">
        <f>if(VLOOKUP($B$2:$B$457,'各區加權風險人口'!$C$2:$T$13,7,0)=0,0,VLOOKUP($B$2:$B$457,'依個案研判日_台北市'!$C$2:$T$13,7,0)*'各里加權風險人口'!J142/VLOOKUP($B$2:$B$457,'各區加權風險人口'!$C$2:$T$13,7,0)*5.5/'陽性率'!F$3)</f>
        <v>10.05545866</v>
      </c>
      <c r="J142" s="5">
        <f>if(VLOOKUP($B$2:$B$457,'各區加權風險人口'!$C$2:$T$13,8,0)=0,0,VLOOKUP($B$2:$B$457,'依個案研判日_台北市'!$C$2:$T$13,8,0)*'各里加權風險人口'!K142/VLOOKUP($B$2:$B$457,'各區加權風險人口'!$C$2:$T$13,8,0)*5.5/'陽性率'!G$3)</f>
        <v>44.59377317</v>
      </c>
      <c r="K142" s="5">
        <f>if(VLOOKUP($B$2:$B$457,'各區加權風險人口'!$C$2:$T$13,9,0)=0,0,VLOOKUP($B$2:$B$457,'依個案研判日_台北市'!$C$2:$T$13,9,0)*'各里加權風險人口'!L142/VLOOKUP($B$2:$B$457,'各區加權風險人口'!$C$2:$T$13,9,0)*5.5/'陽性率'!H$3)</f>
        <v>37.29661029</v>
      </c>
      <c r="L142" s="5">
        <f>if(VLOOKUP($B$2:$B$457,'各區加權風險人口'!$C$2:$T$13,10,0)=0,0,VLOOKUP($B$2:$B$457,'依個案研判日_台北市'!$C$2:$T$13,10,0)*'各里加權風險人口'!M142/VLOOKUP($B$2:$B$457,'各區加權風險人口'!$C$2:$T$13,10,0)*5.5/'陽性率'!I$3)</f>
        <v>29.30447951</v>
      </c>
      <c r="M142" s="5">
        <f>if(VLOOKUP($B$2:$B$457,'各區加權風險人口'!$C$2:$T$13,11,0)=0,0,VLOOKUP($B$2:$B$457,'依個案研判日_台北市'!$C$2:$T$13,11,0)*'各里加權風險人口'!N142/VLOOKUP($B$2:$B$457,'各區加權風險人口'!$C$2:$T$13,11,0)*5.5/'陽性率'!J$3)</f>
        <v>30.16637597</v>
      </c>
      <c r="N142" s="5">
        <f>if(VLOOKUP($B$2:$B$457,'各區加權風險人口'!$C$2:$T$13,12,0)=0,0,VLOOKUP($B$2:$B$457,'依個案研判日_台北市'!$C$2:$T$13,12,0)*'各里加權風險人口'!O142/VLOOKUP($B$2:$B$457,'各區加權風險人口'!$C$2:$T$13,12,0)*5.5/'陽性率'!K$3)</f>
        <v>43.09482281</v>
      </c>
      <c r="O142" s="5">
        <f>if(VLOOKUP($B$2:$B$457,'各區加權風險人口'!$C$2:$T$13,13,0)=0,0,VLOOKUP($B$2:$B$457,'依個案研判日_台北市'!$C$2:$T$13,13,0)*'各里加權風險人口'!P142/VLOOKUP($B$2:$B$457,'各區加權風險人口'!$C$2:$T$13,13,0)*5.5/'陽性率'!L$3)</f>
        <v>32.87361484</v>
      </c>
      <c r="P142" s="5">
        <f>if(VLOOKUP($B$2:$B$457,'各區加權風險人口'!$C$2:$T$13,14,0)=0,0,VLOOKUP($B$2:$B$457,'依個案研判日_台北市'!$C$2:$T$13,14,0)*'各里加權風險人口'!Q142/VLOOKUP($B$2:$B$457,'各區加權風險人口'!$C$2:$T$13,14,0)*5.5/'陽性率'!M$3)</f>
        <v>41.58068039</v>
      </c>
      <c r="Q142" s="5">
        <f>if(VLOOKUP($B$2:$B$457,'各區加權風險人口'!$C$2:$T$13,15,0)=0,0,VLOOKUP($B$2:$B$457,'依個案研判日_台北市'!$C$2:$T$13,15,0)*'各里加權風險人口'!R142/VLOOKUP($B$2:$B$457,'各區加權風險人口'!$C$2:$T$13,15,0)*5.5/'陽性率'!N$3)</f>
        <v>38.31476488</v>
      </c>
      <c r="R142" s="5">
        <f>if(VLOOKUP($B$2:$B$457,'各區加權風險人口'!$C$2:$T$13,16,0)=0,0,VLOOKUP($B$2:$B$457,'依個案研判日_台北市'!$C$2:$T$13,16,0)*'各里加權風險人口'!S142/VLOOKUP($B$2:$B$457,'各區加權風險人口'!$C$2:$T$13,16,0)*5.5/'陽性率'!O$3)</f>
        <v>55.30502261</v>
      </c>
      <c r="S142" s="5">
        <f>if(VLOOKUP($B$2:$B$457,'各區加權風險人口'!$C$2:$T$13,17,0)=0,0,VLOOKUP($B$2:$B$457,'依個案研判日_台北市'!$C$2:$T$13,17,0)*'各里加權風險人口'!T142/VLOOKUP($B$2:$B$457,'各區加權風險人口'!$C$2:$T$13,17,0)*5.5/'陽性率'!P$3)</f>
        <v>81.586335</v>
      </c>
      <c r="T142" s="5">
        <f>if(VLOOKUP($B$2:$B$457,'各區加權風險人口'!$C$2:$T$13,18,0)=0,0,VLOOKUP($B$2:$B$457,'依個案研判日_台北市'!$C$2:$T$13,18,0)*'各里加權風險人口'!U142/VLOOKUP($B$2:$B$457,'各區加權風險人口'!$C$2:$T$13,18,0)*5.5/'陽性率'!Q$3)</f>
        <v>26.29889187</v>
      </c>
    </row>
    <row r="143">
      <c r="A143" s="3">
        <v>6.3000040015E10</v>
      </c>
      <c r="B143" s="4" t="s">
        <v>133</v>
      </c>
      <c r="C143" s="4" t="s">
        <v>148</v>
      </c>
      <c r="D143" s="5">
        <f>if(VLOOKUP($B$2:$B$457,'各區加權風險人口'!$C$2:$T$13,2,0)=0,0,VLOOKUP($B$2:$B$457,'依個案研判日_台北市'!$C$2:$T$13,2,0)*'各里加權風險人口'!E143/VLOOKUP($B$2:$B$457,'各區加權風險人口'!$C$2:$T$13,2,0)*5.5/'陽性率'!A$3)</f>
        <v>0</v>
      </c>
      <c r="E143" s="5">
        <f>if(VLOOKUP($B$2:$B$457,'各區加權風險人口'!$C$2:$T$13,3,0)=0,0,VLOOKUP($B$2:$B$457,'依個案研判日_台北市'!$C$2:$T$13,3,0)*'各里加權風險人口'!F143/VLOOKUP($B$2:$B$457,'各區加權風險人口'!$C$2:$T$13,3,0)*5.5/'陽性率'!B$3)</f>
        <v>0</v>
      </c>
      <c r="F143" s="5">
        <f>if(VLOOKUP($B$2:$B$457,'各區加權風險人口'!$C$2:$T$13,4,0)=0,0,VLOOKUP($B$2:$B$457,'依個案研判日_台北市'!$C$2:$T$13,4,0)*'各里加權風險人口'!G143/VLOOKUP($B$2:$B$457,'各區加權風險人口'!$C$2:$T$13,4,0)*5.5/'陽性率'!C$3)</f>
        <v>3.380765346</v>
      </c>
      <c r="G143" s="5">
        <f>if(VLOOKUP($B$2:$B$457,'各區加權風險人口'!$C$2:$T$13,5,0)=0,0,VLOOKUP($B$2:$B$457,'依個案研判日_台北市'!$C$2:$T$13,5,0)*'各里加權風險人口'!H143/VLOOKUP($B$2:$B$457,'各區加權風險人口'!$C$2:$T$13,5,0)*5.5/'陽性率'!D$3)</f>
        <v>14.75704074</v>
      </c>
      <c r="H143" s="5">
        <f>if(VLOOKUP($B$2:$B$457,'各區加權風險人口'!$C$2:$T$13,6,0)=0,0,VLOOKUP($B$2:$B$457,'依個案研判日_台北市'!$C$2:$T$13,6,0)*'各里加權風險人口'!I143/VLOOKUP($B$2:$B$457,'各區加權風險人口'!$C$2:$T$13,6,0)*5.5/'陽性率'!E$3)</f>
        <v>6.226599467</v>
      </c>
      <c r="I143" s="5">
        <f>if(VLOOKUP($B$2:$B$457,'各區加權風險人口'!$C$2:$T$13,7,0)=0,0,VLOOKUP($B$2:$B$457,'依個案研判日_台北市'!$C$2:$T$13,7,0)*'各里加權風險人口'!J143/VLOOKUP($B$2:$B$457,'各區加權風險人口'!$C$2:$T$13,7,0)*5.5/'陽性率'!F$3)</f>
        <v>6.43008311</v>
      </c>
      <c r="J143" s="5">
        <f>if(VLOOKUP($B$2:$B$457,'各區加權風險人口'!$C$2:$T$13,8,0)=0,0,VLOOKUP($B$2:$B$457,'依個案研判日_台北市'!$C$2:$T$13,8,0)*'各里加權風險人口'!K143/VLOOKUP($B$2:$B$457,'各區加權風險人口'!$C$2:$T$13,8,0)*5.5/'陽性率'!G$3)</f>
        <v>28.51602075</v>
      </c>
      <c r="K143" s="5">
        <f>if(VLOOKUP($B$2:$B$457,'各區加權風險人口'!$C$2:$T$13,9,0)=0,0,VLOOKUP($B$2:$B$457,'依個案研判日_台北市'!$C$2:$T$13,9,0)*'各里加權風險人口'!L143/VLOOKUP($B$2:$B$457,'各區加權風險人口'!$C$2:$T$13,9,0)*5.5/'陽性率'!H$3)</f>
        <v>23.84976281</v>
      </c>
      <c r="L143" s="5">
        <f>if(VLOOKUP($B$2:$B$457,'各區加權風險人口'!$C$2:$T$13,10,0)=0,0,VLOOKUP($B$2:$B$457,'依個案研判日_台北市'!$C$2:$T$13,10,0)*'各里加權風險人口'!M143/VLOOKUP($B$2:$B$457,'各區加權風險人口'!$C$2:$T$13,10,0)*5.5/'陽性率'!I$3)</f>
        <v>18.73909935</v>
      </c>
      <c r="M143" s="5">
        <f>if(VLOOKUP($B$2:$B$457,'各區加權風險人口'!$C$2:$T$13,11,0)=0,0,VLOOKUP($B$2:$B$457,'依個案研判日_台北市'!$C$2:$T$13,11,0)*'各里加權風險人口'!N143/VLOOKUP($B$2:$B$457,'各區加權風險人口'!$C$2:$T$13,11,0)*5.5/'陽性率'!J$3)</f>
        <v>19.29024933</v>
      </c>
      <c r="N143" s="5">
        <f>if(VLOOKUP($B$2:$B$457,'各區加權風險人口'!$C$2:$T$13,12,0)=0,0,VLOOKUP($B$2:$B$457,'依個案研判日_台北市'!$C$2:$T$13,12,0)*'各里加權風險人口'!O143/VLOOKUP($B$2:$B$457,'各區加權風險人口'!$C$2:$T$13,12,0)*5.5/'陽性率'!K$3)</f>
        <v>27.55749904</v>
      </c>
      <c r="O143" s="5">
        <f>if(VLOOKUP($B$2:$B$457,'各區加權風險人口'!$C$2:$T$13,13,0)=0,0,VLOOKUP($B$2:$B$457,'依個案研判日_台北市'!$C$2:$T$13,13,0)*'各里加權風險人口'!P143/VLOOKUP($B$2:$B$457,'各區加權風險人口'!$C$2:$T$13,13,0)*5.5/'陽性率'!L$3)</f>
        <v>21.02142555</v>
      </c>
      <c r="P143" s="5">
        <f>if(VLOOKUP($B$2:$B$457,'各區加權風險人口'!$C$2:$T$13,14,0)=0,0,VLOOKUP($B$2:$B$457,'依個案研判日_台北市'!$C$2:$T$13,14,0)*'各里加權風險人口'!Q143/VLOOKUP($B$2:$B$457,'各區加權風險人口'!$C$2:$T$13,14,0)*5.5/'陽性率'!M$3)</f>
        <v>26.58926259</v>
      </c>
      <c r="Q143" s="5">
        <f>if(VLOOKUP($B$2:$B$457,'各區加權風險人口'!$C$2:$T$13,15,0)=0,0,VLOOKUP($B$2:$B$457,'依個案研判日_台北市'!$C$2:$T$13,15,0)*'各里加權風險人口'!R143/VLOOKUP($B$2:$B$457,'各區加權風險人口'!$C$2:$T$13,15,0)*5.5/'陽性率'!N$3)</f>
        <v>24.50083392</v>
      </c>
      <c r="R143" s="5">
        <f>if(VLOOKUP($B$2:$B$457,'各區加權風險人口'!$C$2:$T$13,16,0)=0,0,VLOOKUP($B$2:$B$457,'依個案研判日_台北市'!$C$2:$T$13,16,0)*'各里加權風險人口'!S143/VLOOKUP($B$2:$B$457,'各區加權風險人口'!$C$2:$T$13,16,0)*5.5/'陽性率'!O$3)</f>
        <v>35.3654571</v>
      </c>
      <c r="S143" s="5">
        <f>if(VLOOKUP($B$2:$B$457,'各區加權風險人口'!$C$2:$T$13,17,0)=0,0,VLOOKUP($B$2:$B$457,'依個案研判日_台北市'!$C$2:$T$13,17,0)*'各里加權風險人口'!T143/VLOOKUP($B$2:$B$457,'各區加權風險人口'!$C$2:$T$13,17,0)*5.5/'陽性率'!P$3)</f>
        <v>52.17135614</v>
      </c>
      <c r="T143" s="5">
        <f>if(VLOOKUP($B$2:$B$457,'各區加權風險人口'!$C$2:$T$13,18,0)=0,0,VLOOKUP($B$2:$B$457,'依個案研判日_台北市'!$C$2:$T$13,18,0)*'各里加權風險人口'!U143/VLOOKUP($B$2:$B$457,'各區加權風險人口'!$C$2:$T$13,18,0)*5.5/'陽性率'!Q$3)</f>
        <v>16.81714044</v>
      </c>
    </row>
    <row r="144">
      <c r="A144" s="3">
        <v>6.3000040016E10</v>
      </c>
      <c r="B144" s="4" t="s">
        <v>133</v>
      </c>
      <c r="C144" s="4" t="s">
        <v>149</v>
      </c>
      <c r="D144" s="5">
        <f>if(VLOOKUP($B$2:$B$457,'各區加權風險人口'!$C$2:$T$13,2,0)=0,0,VLOOKUP($B$2:$B$457,'依個案研判日_台北市'!$C$2:$T$13,2,0)*'各里加權風險人口'!E144/VLOOKUP($B$2:$B$457,'各區加權風險人口'!$C$2:$T$13,2,0)*5.5/'陽性率'!A$3)</f>
        <v>0</v>
      </c>
      <c r="E144" s="5">
        <f>if(VLOOKUP($B$2:$B$457,'各區加權風險人口'!$C$2:$T$13,3,0)=0,0,VLOOKUP($B$2:$B$457,'依個案研判日_台北市'!$C$2:$T$13,3,0)*'各里加權風險人口'!F144/VLOOKUP($B$2:$B$457,'各區加權風險人口'!$C$2:$T$13,3,0)*5.5/'陽性率'!B$3)</f>
        <v>0</v>
      </c>
      <c r="F144" s="5">
        <f>if(VLOOKUP($B$2:$B$457,'各區加權風險人口'!$C$2:$T$13,4,0)=0,0,VLOOKUP($B$2:$B$457,'依個案研判日_台北市'!$C$2:$T$13,4,0)*'各里加權風險人口'!G144/VLOOKUP($B$2:$B$457,'各區加權風險人口'!$C$2:$T$13,4,0)*5.5/'陽性率'!C$3)</f>
        <v>4.794714267</v>
      </c>
      <c r="G144" s="5">
        <f>if(VLOOKUP($B$2:$B$457,'各區加權風險人口'!$C$2:$T$13,5,0)=0,0,VLOOKUP($B$2:$B$457,'依個案研判日_台北市'!$C$2:$T$13,5,0)*'各里加權風險人口'!H144/VLOOKUP($B$2:$B$457,'各區加權風險人口'!$C$2:$T$13,5,0)*5.5/'陽性率'!D$3)</f>
        <v>20.92892778</v>
      </c>
      <c r="H144" s="5">
        <f>if(VLOOKUP($B$2:$B$457,'各區加權風險人口'!$C$2:$T$13,6,0)=0,0,VLOOKUP($B$2:$B$457,'依個案研判日_台北市'!$C$2:$T$13,6,0)*'各里加權風險人口'!I144/VLOOKUP($B$2:$B$457,'各區加權風險人口'!$C$2:$T$13,6,0)*5.5/'陽性率'!E$3)</f>
        <v>8.830771213</v>
      </c>
      <c r="I144" s="5">
        <f>if(VLOOKUP($B$2:$B$457,'各區加權風險人口'!$C$2:$T$13,7,0)=0,0,VLOOKUP($B$2:$B$457,'依個案研判日_台北市'!$C$2:$T$13,7,0)*'各里加權風險人口'!J144/VLOOKUP($B$2:$B$457,'各區加權風險人口'!$C$2:$T$13,7,0)*5.5/'陽性率'!F$3)</f>
        <v>9.119358508</v>
      </c>
      <c r="J144" s="5">
        <f>if(VLOOKUP($B$2:$B$457,'各區加權風險人口'!$C$2:$T$13,8,0)=0,0,VLOOKUP($B$2:$B$457,'依個案研判日_台北市'!$C$2:$T$13,8,0)*'各里加權風險人口'!K144/VLOOKUP($B$2:$B$457,'各區加權風險人口'!$C$2:$T$13,8,0)*5.5/'陽性率'!G$3)</f>
        <v>40.44237251</v>
      </c>
      <c r="K144" s="5">
        <f>if(VLOOKUP($B$2:$B$457,'各區加權風險人口'!$C$2:$T$13,9,0)=0,0,VLOOKUP($B$2:$B$457,'依個案研判日_台北市'!$C$2:$T$13,9,0)*'各里加權風險人口'!L144/VLOOKUP($B$2:$B$457,'各區加權風險人口'!$C$2:$T$13,9,0)*5.5/'陽性率'!H$3)</f>
        <v>33.82452974</v>
      </c>
      <c r="L144" s="5">
        <f>if(VLOOKUP($B$2:$B$457,'各區加權風險人口'!$C$2:$T$13,10,0)=0,0,VLOOKUP($B$2:$B$457,'依個案研判日_台北市'!$C$2:$T$13,10,0)*'各里加權風險人口'!M144/VLOOKUP($B$2:$B$457,'各區加權風險人口'!$C$2:$T$13,10,0)*5.5/'陽性率'!I$3)</f>
        <v>26.57641622</v>
      </c>
      <c r="M144" s="5">
        <f>if(VLOOKUP($B$2:$B$457,'各區加權風險人口'!$C$2:$T$13,11,0)=0,0,VLOOKUP($B$2:$B$457,'依個案研判日_台北市'!$C$2:$T$13,11,0)*'各里加權風險人口'!N144/VLOOKUP($B$2:$B$457,'各區加權風險人口'!$C$2:$T$13,11,0)*5.5/'陽性率'!J$3)</f>
        <v>27.35807552</v>
      </c>
      <c r="N144" s="5">
        <f>if(VLOOKUP($B$2:$B$457,'各區加權風險人口'!$C$2:$T$13,12,0)=0,0,VLOOKUP($B$2:$B$457,'依個案研判日_台北市'!$C$2:$T$13,12,0)*'各里加權風險人口'!O144/VLOOKUP($B$2:$B$457,'各區加權風險人口'!$C$2:$T$13,12,0)*5.5/'陽性率'!K$3)</f>
        <v>39.08296503</v>
      </c>
      <c r="O144" s="5">
        <f>if(VLOOKUP($B$2:$B$457,'各區加權風險人口'!$C$2:$T$13,13,0)=0,0,VLOOKUP($B$2:$B$457,'依個案研判日_台北市'!$C$2:$T$13,13,0)*'各里加權風險人口'!P144/VLOOKUP($B$2:$B$457,'各區加權風險人口'!$C$2:$T$13,13,0)*5.5/'陽性率'!L$3)</f>
        <v>29.81328743</v>
      </c>
      <c r="P144" s="5">
        <f>if(VLOOKUP($B$2:$B$457,'各區加權風險人口'!$C$2:$T$13,14,0)=0,0,VLOOKUP($B$2:$B$457,'依個案研判日_台北市'!$C$2:$T$13,14,0)*'各里加權風險人口'!Q144/VLOOKUP($B$2:$B$457,'各區加權風險人口'!$C$2:$T$13,14,0)*5.5/'陽性率'!M$3)</f>
        <v>37.70977978</v>
      </c>
      <c r="Q144" s="5">
        <f>if(VLOOKUP($B$2:$B$457,'各區加權風險人口'!$C$2:$T$13,15,0)=0,0,VLOOKUP($B$2:$B$457,'依個案研判日_台北市'!$C$2:$T$13,15,0)*'各里加權風險人口'!R144/VLOOKUP($B$2:$B$457,'各區加權風險人口'!$C$2:$T$13,15,0)*5.5/'陽性率'!N$3)</f>
        <v>34.74790052</v>
      </c>
      <c r="R144" s="5">
        <f>if(VLOOKUP($B$2:$B$457,'各區加權風險人口'!$C$2:$T$13,16,0)=0,0,VLOOKUP($B$2:$B$457,'依個案研判日_台北市'!$C$2:$T$13,16,0)*'各里加權風險人口'!S144/VLOOKUP($B$2:$B$457,'各區加權風險人口'!$C$2:$T$13,16,0)*5.5/'陽性率'!O$3)</f>
        <v>50.15647179</v>
      </c>
      <c r="S144" s="5">
        <f>if(VLOOKUP($B$2:$B$457,'各區加權風險人口'!$C$2:$T$13,17,0)=0,0,VLOOKUP($B$2:$B$457,'依個案研判日_台北市'!$C$2:$T$13,17,0)*'各里加權風險人口'!T144/VLOOKUP($B$2:$B$457,'各區加權風險人口'!$C$2:$T$13,17,0)*5.5/'陽性率'!P$3)</f>
        <v>73.9911588</v>
      </c>
      <c r="T144" s="5">
        <f>if(VLOOKUP($B$2:$B$457,'各區加權風險人口'!$C$2:$T$13,18,0)=0,0,VLOOKUP($B$2:$B$457,'依個案研判日_台北市'!$C$2:$T$13,18,0)*'各里加權風險人口'!U144/VLOOKUP($B$2:$B$457,'各區加權風險人口'!$C$2:$T$13,18,0)*5.5/'陽性率'!Q$3)</f>
        <v>23.85062994</v>
      </c>
    </row>
    <row r="145">
      <c r="A145" s="3">
        <v>6.3000040017E10</v>
      </c>
      <c r="B145" s="4" t="s">
        <v>133</v>
      </c>
      <c r="C145" s="4" t="s">
        <v>150</v>
      </c>
      <c r="D145" s="5">
        <f>if(VLOOKUP($B$2:$B$457,'各區加權風險人口'!$C$2:$T$13,2,0)=0,0,VLOOKUP($B$2:$B$457,'依個案研判日_台北市'!$C$2:$T$13,2,0)*'各里加權風險人口'!E145/VLOOKUP($B$2:$B$457,'各區加權風險人口'!$C$2:$T$13,2,0)*5.5/'陽性率'!A$3)</f>
        <v>0</v>
      </c>
      <c r="E145" s="5">
        <f>if(VLOOKUP($B$2:$B$457,'各區加權風險人口'!$C$2:$T$13,3,0)=0,0,VLOOKUP($B$2:$B$457,'依個案研判日_台北市'!$C$2:$T$13,3,0)*'各里加權風險人口'!F145/VLOOKUP($B$2:$B$457,'各區加權風險人口'!$C$2:$T$13,3,0)*5.5/'陽性率'!B$3)</f>
        <v>0</v>
      </c>
      <c r="F145" s="5">
        <f>if(VLOOKUP($B$2:$B$457,'各區加權風險人口'!$C$2:$T$13,4,0)=0,0,VLOOKUP($B$2:$B$457,'依個案研判日_台北市'!$C$2:$T$13,4,0)*'各里加權風險人口'!G145/VLOOKUP($B$2:$B$457,'各區加權風險人口'!$C$2:$T$13,4,0)*5.5/'陽性率'!C$3)</f>
        <v>0.4133638441</v>
      </c>
      <c r="G145" s="5">
        <f>if(VLOOKUP($B$2:$B$457,'各區加權風險人口'!$C$2:$T$13,5,0)=0,0,VLOOKUP($B$2:$B$457,'依個案研判日_台北市'!$C$2:$T$13,5,0)*'各里加權風險人口'!H145/VLOOKUP($B$2:$B$457,'各區加權風險人口'!$C$2:$T$13,5,0)*5.5/'陽性率'!D$3)</f>
        <v>1.80433318</v>
      </c>
      <c r="H145" s="5">
        <f>if(VLOOKUP($B$2:$B$457,'各區加權風險人口'!$C$2:$T$13,6,0)=0,0,VLOOKUP($B$2:$B$457,'依個案研判日_台北市'!$C$2:$T$13,6,0)*'各里加權風險人口'!I145/VLOOKUP($B$2:$B$457,'各區加權風險人口'!$C$2:$T$13,6,0)*5.5/'陽性率'!E$3)</f>
        <v>0.7613220167</v>
      </c>
      <c r="I145" s="5">
        <f>if(VLOOKUP($B$2:$B$457,'各區加權風險人口'!$C$2:$T$13,7,0)=0,0,VLOOKUP($B$2:$B$457,'依個案研判日_台北市'!$C$2:$T$13,7,0)*'各里加權風險人口'!J145/VLOOKUP($B$2:$B$457,'各區加權風險人口'!$C$2:$T$13,7,0)*5.5/'陽性率'!F$3)</f>
        <v>0.7862018212</v>
      </c>
      <c r="J145" s="5">
        <f>if(VLOOKUP($B$2:$B$457,'各區加權風險人口'!$C$2:$T$13,8,0)=0,0,VLOOKUP($B$2:$B$457,'依個案研判日_台北市'!$C$2:$T$13,8,0)*'各里加權風險人口'!K145/VLOOKUP($B$2:$B$457,'各區加權風險人口'!$C$2:$T$13,8,0)*5.5/'陽性率'!G$3)</f>
        <v>3.486634163</v>
      </c>
      <c r="K145" s="5">
        <f>if(VLOOKUP($B$2:$B$457,'各區加權風險人口'!$C$2:$T$13,9,0)=0,0,VLOOKUP($B$2:$B$457,'依個案研判日_台北市'!$C$2:$T$13,9,0)*'各里加權風險人口'!L145/VLOOKUP($B$2:$B$457,'各區加權風險人口'!$C$2:$T$13,9,0)*5.5/'陽性率'!H$3)</f>
        <v>2.916094028</v>
      </c>
      <c r="L145" s="5">
        <f>if(VLOOKUP($B$2:$B$457,'各區加權風險人口'!$C$2:$T$13,10,0)=0,0,VLOOKUP($B$2:$B$457,'依個案研判日_台北市'!$C$2:$T$13,10,0)*'各里加權風險人口'!M145/VLOOKUP($B$2:$B$457,'各區加權風險人口'!$C$2:$T$13,10,0)*5.5/'陽性率'!I$3)</f>
        <v>2.291216736</v>
      </c>
      <c r="M145" s="5">
        <f>if(VLOOKUP($B$2:$B$457,'各區加權風險人口'!$C$2:$T$13,11,0)=0,0,VLOOKUP($B$2:$B$457,'依個案研判日_台北市'!$C$2:$T$13,11,0)*'各里加權風險人口'!N145/VLOOKUP($B$2:$B$457,'各區加權風險人口'!$C$2:$T$13,11,0)*5.5/'陽性率'!J$3)</f>
        <v>2.358605463</v>
      </c>
      <c r="N145" s="5">
        <f>if(VLOOKUP($B$2:$B$457,'各區加權風險人口'!$C$2:$T$13,12,0)=0,0,VLOOKUP($B$2:$B$457,'依個案研判日_台北市'!$C$2:$T$13,12,0)*'各里加權風險人口'!O145/VLOOKUP($B$2:$B$457,'各區加權風險人口'!$C$2:$T$13,12,0)*5.5/'陽性率'!K$3)</f>
        <v>3.369436376</v>
      </c>
      <c r="O145" s="5">
        <f>if(VLOOKUP($B$2:$B$457,'各區加權風險人口'!$C$2:$T$13,13,0)=0,0,VLOOKUP($B$2:$B$457,'依個案研判日_台北市'!$C$2:$T$13,13,0)*'各里加權風險人口'!P145/VLOOKUP($B$2:$B$457,'各區加權風險人口'!$C$2:$T$13,13,0)*5.5/'陽性率'!L$3)</f>
        <v>2.570275185</v>
      </c>
      <c r="P145" s="5">
        <f>if(VLOOKUP($B$2:$B$457,'各區加權風險人口'!$C$2:$T$13,14,0)=0,0,VLOOKUP($B$2:$B$457,'依個案研判日_台北市'!$C$2:$T$13,14,0)*'各里加權風險人口'!Q145/VLOOKUP($B$2:$B$457,'各區加權風險人口'!$C$2:$T$13,14,0)*5.5/'陽性率'!M$3)</f>
        <v>3.251050774</v>
      </c>
      <c r="Q145" s="5">
        <f>if(VLOOKUP($B$2:$B$457,'各區加權風險人口'!$C$2:$T$13,15,0)=0,0,VLOOKUP($B$2:$B$457,'依個案研判日_台北市'!$C$2:$T$13,15,0)*'各里加權風險人口'!R145/VLOOKUP($B$2:$B$457,'各區加權風險人口'!$C$2:$T$13,15,0)*5.5/'陽性率'!N$3)</f>
        <v>2.995700043</v>
      </c>
      <c r="R145" s="5">
        <f>if(VLOOKUP($B$2:$B$457,'各區加權風險人口'!$C$2:$T$13,16,0)=0,0,VLOOKUP($B$2:$B$457,'依個案研判日_台北市'!$C$2:$T$13,16,0)*'各里加權風險人口'!S145/VLOOKUP($B$2:$B$457,'各區加權風險人口'!$C$2:$T$13,16,0)*5.5/'陽性率'!O$3)</f>
        <v>4.324110016</v>
      </c>
      <c r="S145" s="5">
        <f>if(VLOOKUP($B$2:$B$457,'各區加權風險人口'!$C$2:$T$13,17,0)=0,0,VLOOKUP($B$2:$B$457,'依個案研判日_台北市'!$C$2:$T$13,17,0)*'各里加權風險人口'!T145/VLOOKUP($B$2:$B$457,'各區加權風險人口'!$C$2:$T$13,17,0)*5.5/'陽性率'!P$3)</f>
        <v>6.378955685</v>
      </c>
      <c r="T145" s="5">
        <f>if(VLOOKUP($B$2:$B$457,'各區加權風險人口'!$C$2:$T$13,18,0)=0,0,VLOOKUP($B$2:$B$457,'依個案研判日_台北市'!$C$2:$T$13,18,0)*'各里加權風險人口'!U145/VLOOKUP($B$2:$B$457,'各區加權風險人口'!$C$2:$T$13,18,0)*5.5/'陽性率'!Q$3)</f>
        <v>2.056220148</v>
      </c>
    </row>
    <row r="146">
      <c r="A146" s="3">
        <v>6.3000040018E10</v>
      </c>
      <c r="B146" s="4" t="s">
        <v>133</v>
      </c>
      <c r="C146" s="4" t="s">
        <v>151</v>
      </c>
      <c r="D146" s="5">
        <f>if(VLOOKUP($B$2:$B$457,'各區加權風險人口'!$C$2:$T$13,2,0)=0,0,VLOOKUP($B$2:$B$457,'依個案研判日_台北市'!$C$2:$T$13,2,0)*'各里加權風險人口'!E146/VLOOKUP($B$2:$B$457,'各區加權風險人口'!$C$2:$T$13,2,0)*5.5/'陽性率'!A$3)</f>
        <v>0</v>
      </c>
      <c r="E146" s="5">
        <f>if(VLOOKUP($B$2:$B$457,'各區加權風險人口'!$C$2:$T$13,3,0)=0,0,VLOOKUP($B$2:$B$457,'依個案研判日_台北市'!$C$2:$T$13,3,0)*'各里加權風險人口'!F146/VLOOKUP($B$2:$B$457,'各區加權風險人口'!$C$2:$T$13,3,0)*5.5/'陽性率'!B$3)</f>
        <v>0</v>
      </c>
      <c r="F146" s="5">
        <f>if(VLOOKUP($B$2:$B$457,'各區加權風險人口'!$C$2:$T$13,4,0)=0,0,VLOOKUP($B$2:$B$457,'依個案研判日_台北市'!$C$2:$T$13,4,0)*'各里加權風險人口'!G146/VLOOKUP($B$2:$B$457,'各區加權風險人口'!$C$2:$T$13,4,0)*5.5/'陽性率'!C$3)</f>
        <v>2.544565991</v>
      </c>
      <c r="G146" s="5">
        <f>if(VLOOKUP($B$2:$B$457,'各區加權風險人口'!$C$2:$T$13,5,0)=0,0,VLOOKUP($B$2:$B$457,'依個案研判日_台北市'!$C$2:$T$13,5,0)*'各里加權風險人口'!H146/VLOOKUP($B$2:$B$457,'各區加權風險人口'!$C$2:$T$13,5,0)*5.5/'陽性率'!D$3)</f>
        <v>11.10703055</v>
      </c>
      <c r="H146" s="5">
        <f>if(VLOOKUP($B$2:$B$457,'各區加權風險人口'!$C$2:$T$13,6,0)=0,0,VLOOKUP($B$2:$B$457,'依個案研判日_台北市'!$C$2:$T$13,6,0)*'各里加權風險人口'!I146/VLOOKUP($B$2:$B$457,'各區加權風險人口'!$C$2:$T$13,6,0)*5.5/'陽性率'!E$3)</f>
        <v>4.686510781</v>
      </c>
      <c r="I146" s="5">
        <f>if(VLOOKUP($B$2:$B$457,'各區加權風險人口'!$C$2:$T$13,7,0)=0,0,VLOOKUP($B$2:$B$457,'依個案研判日_台北市'!$C$2:$T$13,7,0)*'各里加權風險人口'!J146/VLOOKUP($B$2:$B$457,'各區加權風險人口'!$C$2:$T$13,7,0)*5.5/'陽性率'!F$3)</f>
        <v>4.839664728</v>
      </c>
      <c r="J146" s="5">
        <f>if(VLOOKUP($B$2:$B$457,'各區加權風險人口'!$C$2:$T$13,8,0)=0,0,VLOOKUP($B$2:$B$457,'依個案研判日_台北市'!$C$2:$T$13,8,0)*'各里加權風險人口'!K146/VLOOKUP($B$2:$B$457,'各區加權風險人口'!$C$2:$T$13,8,0)*5.5/'陽性率'!G$3)</f>
        <v>21.46286097</v>
      </c>
      <c r="K146" s="5">
        <f>if(VLOOKUP($B$2:$B$457,'各區加權風險人口'!$C$2:$T$13,9,0)=0,0,VLOOKUP($B$2:$B$457,'依個案研判日_台北市'!$C$2:$T$13,9,0)*'各里加權風險人口'!L146/VLOOKUP($B$2:$B$457,'各區加權風險人口'!$C$2:$T$13,9,0)*5.5/'陽性率'!H$3)</f>
        <v>17.95075644</v>
      </c>
      <c r="L146" s="5">
        <f>if(VLOOKUP($B$2:$B$457,'各區加權風險人口'!$C$2:$T$13,10,0)=0,0,VLOOKUP($B$2:$B$457,'依個案研判日_台北市'!$C$2:$T$13,10,0)*'各里加權風險人口'!M146/VLOOKUP($B$2:$B$457,'各區加權風險人口'!$C$2:$T$13,10,0)*5.5/'陽性率'!I$3)</f>
        <v>14.10416578</v>
      </c>
      <c r="M146" s="5">
        <f>if(VLOOKUP($B$2:$B$457,'各區加權風險人口'!$C$2:$T$13,11,0)=0,0,VLOOKUP($B$2:$B$457,'依個案研判日_台北市'!$C$2:$T$13,11,0)*'各里加權風險人口'!N146/VLOOKUP($B$2:$B$457,'各區加權風險人口'!$C$2:$T$13,11,0)*5.5/'陽性率'!J$3)</f>
        <v>14.51899418</v>
      </c>
      <c r="N146" s="5">
        <f>if(VLOOKUP($B$2:$B$457,'各區加權風險人口'!$C$2:$T$13,12,0)=0,0,VLOOKUP($B$2:$B$457,'依個案研判日_台北市'!$C$2:$T$13,12,0)*'各里加權風險人口'!O146/VLOOKUP($B$2:$B$457,'各區加權風險人口'!$C$2:$T$13,12,0)*5.5/'陽性率'!K$3)</f>
        <v>20.74142026</v>
      </c>
      <c r="O146" s="5">
        <f>if(VLOOKUP($B$2:$B$457,'各區加權風險人口'!$C$2:$T$13,13,0)=0,0,VLOOKUP($B$2:$B$457,'依個案研判日_台北市'!$C$2:$T$13,13,0)*'各里加權風險人口'!P146/VLOOKUP($B$2:$B$457,'各區加權風險人口'!$C$2:$T$13,13,0)*5.5/'陽性率'!L$3)</f>
        <v>15.82198084</v>
      </c>
      <c r="P146" s="5">
        <f>if(VLOOKUP($B$2:$B$457,'各區加權風險人口'!$C$2:$T$13,14,0)=0,0,VLOOKUP($B$2:$B$457,'依個案研判日_台北市'!$C$2:$T$13,14,0)*'各里加權風險人口'!Q146/VLOOKUP($B$2:$B$457,'各區加權風險人口'!$C$2:$T$13,14,0)*5.5/'陽性率'!M$3)</f>
        <v>20.01266766</v>
      </c>
      <c r="Q146" s="5">
        <f>if(VLOOKUP($B$2:$B$457,'各區加權風險人口'!$C$2:$T$13,15,0)=0,0,VLOOKUP($B$2:$B$457,'依個案研判日_台北市'!$C$2:$T$13,15,0)*'各里加權風險人口'!R146/VLOOKUP($B$2:$B$457,'各區加權風險人口'!$C$2:$T$13,15,0)*5.5/'陽性率'!N$3)</f>
        <v>18.44079146</v>
      </c>
      <c r="R146" s="5">
        <f>if(VLOOKUP($B$2:$B$457,'各區加權風險人口'!$C$2:$T$13,16,0)=0,0,VLOOKUP($B$2:$B$457,'依個案研判日_台北市'!$C$2:$T$13,16,0)*'各里加權風險人口'!S146/VLOOKUP($B$2:$B$457,'各區加權風險人口'!$C$2:$T$13,16,0)*5.5/'陽性率'!O$3)</f>
        <v>26.618156</v>
      </c>
      <c r="S146" s="5">
        <f>if(VLOOKUP($B$2:$B$457,'各區加權風險人口'!$C$2:$T$13,17,0)=0,0,VLOOKUP($B$2:$B$457,'依個案研判日_台北市'!$C$2:$T$13,17,0)*'各里加權風險人口'!T146/VLOOKUP($B$2:$B$457,'各區加權風險人口'!$C$2:$T$13,17,0)*5.5/'陽性率'!P$3)</f>
        <v>39.26727972</v>
      </c>
      <c r="T146" s="5">
        <f>if(VLOOKUP($B$2:$B$457,'各區加權風險人口'!$C$2:$T$13,18,0)=0,0,VLOOKUP($B$2:$B$457,'依個案研判日_台北市'!$C$2:$T$13,18,0)*'各里加權風險人口'!U146/VLOOKUP($B$2:$B$457,'各區加權風險人口'!$C$2:$T$13,18,0)*5.5/'陽性率'!Q$3)</f>
        <v>12.65758467</v>
      </c>
    </row>
    <row r="147">
      <c r="A147" s="3">
        <v>6.3000040019E10</v>
      </c>
      <c r="B147" s="4" t="s">
        <v>133</v>
      </c>
      <c r="C147" s="4" t="s">
        <v>152</v>
      </c>
      <c r="D147" s="5">
        <f>if(VLOOKUP($B$2:$B$457,'各區加權風險人口'!$C$2:$T$13,2,0)=0,0,VLOOKUP($B$2:$B$457,'依個案研判日_台北市'!$C$2:$T$13,2,0)*'各里加權風險人口'!E147/VLOOKUP($B$2:$B$457,'各區加權風險人口'!$C$2:$T$13,2,0)*5.5/'陽性率'!A$3)</f>
        <v>0</v>
      </c>
      <c r="E147" s="5">
        <f>if(VLOOKUP($B$2:$B$457,'各區加權風險人口'!$C$2:$T$13,3,0)=0,0,VLOOKUP($B$2:$B$457,'依個案研判日_台北市'!$C$2:$T$13,3,0)*'各里加權風險人口'!F147/VLOOKUP($B$2:$B$457,'各區加權風險人口'!$C$2:$T$13,3,0)*5.5/'陽性率'!B$3)</f>
        <v>0</v>
      </c>
      <c r="F147" s="5">
        <f>if(VLOOKUP($B$2:$B$457,'各區加權風險人口'!$C$2:$T$13,4,0)=0,0,VLOOKUP($B$2:$B$457,'依個案研判日_台北市'!$C$2:$T$13,4,0)*'各里加權風險人口'!G147/VLOOKUP($B$2:$B$457,'各區加權風險人口'!$C$2:$T$13,4,0)*5.5/'陽性率'!C$3)</f>
        <v>2.345444814</v>
      </c>
      <c r="G147" s="5">
        <f>if(VLOOKUP($B$2:$B$457,'各區加權風險人口'!$C$2:$T$13,5,0)=0,0,VLOOKUP($B$2:$B$457,'依個案研判日_台北市'!$C$2:$T$13,5,0)*'各里加權風險人口'!H147/VLOOKUP($B$2:$B$457,'各區加權風險人口'!$C$2:$T$13,5,0)*5.5/'陽性率'!D$3)</f>
        <v>10.23786661</v>
      </c>
      <c r="H147" s="5">
        <f>if(VLOOKUP($B$2:$B$457,'各區加權風險人口'!$C$2:$T$13,6,0)=0,0,VLOOKUP($B$2:$B$457,'依個案研判日_台北市'!$C$2:$T$13,6,0)*'各里加權風險人口'!I147/VLOOKUP($B$2:$B$457,'各區加權風險人口'!$C$2:$T$13,6,0)*5.5/'陽性率'!E$3)</f>
        <v>4.319774941</v>
      </c>
      <c r="I147" s="5">
        <f>if(VLOOKUP($B$2:$B$457,'各區加權風險人口'!$C$2:$T$13,7,0)=0,0,VLOOKUP($B$2:$B$457,'依個案研判日_台北市'!$C$2:$T$13,7,0)*'各里加權風險人口'!J147/VLOOKUP($B$2:$B$457,'各區加權風險人口'!$C$2:$T$13,7,0)*5.5/'陽性率'!F$3)</f>
        <v>4.460944057</v>
      </c>
      <c r="J147" s="5">
        <f>if(VLOOKUP($B$2:$B$457,'各區加權風險人口'!$C$2:$T$13,8,0)=0,0,VLOOKUP($B$2:$B$457,'依個案研判日_台北市'!$C$2:$T$13,8,0)*'各里加權風險人口'!K147/VLOOKUP($B$2:$B$457,'各區加權風險人口'!$C$2:$T$13,8,0)*5.5/'陽性率'!G$3)</f>
        <v>19.78331712</v>
      </c>
      <c r="K147" s="5">
        <f>if(VLOOKUP($B$2:$B$457,'各區加權風險人口'!$C$2:$T$13,9,0)=0,0,VLOOKUP($B$2:$B$457,'依個案研判日_台北市'!$C$2:$T$13,9,0)*'各里加權風險人口'!L147/VLOOKUP($B$2:$B$457,'各區加權風險人口'!$C$2:$T$13,9,0)*5.5/'陽性率'!H$3)</f>
        <v>16.54604705</v>
      </c>
      <c r="L147" s="5">
        <f>if(VLOOKUP($B$2:$B$457,'各區加權風險人口'!$C$2:$T$13,10,0)=0,0,VLOOKUP($B$2:$B$457,'依個案研判日_台北市'!$C$2:$T$13,10,0)*'各里加權風險人口'!M147/VLOOKUP($B$2:$B$457,'各區加權風險人口'!$C$2:$T$13,10,0)*5.5/'陽性率'!I$3)</f>
        <v>13.00046554</v>
      </c>
      <c r="M147" s="5">
        <f>if(VLOOKUP($B$2:$B$457,'各區加權風險人口'!$C$2:$T$13,11,0)=0,0,VLOOKUP($B$2:$B$457,'依個案研判日_台北市'!$C$2:$T$13,11,0)*'各里加權風險人口'!N147/VLOOKUP($B$2:$B$457,'各區加權風險人口'!$C$2:$T$13,11,0)*5.5/'陽性率'!J$3)</f>
        <v>13.38283217</v>
      </c>
      <c r="N147" s="5">
        <f>if(VLOOKUP($B$2:$B$457,'各區加權風險人口'!$C$2:$T$13,12,0)=0,0,VLOOKUP($B$2:$B$457,'依個案研判日_台北市'!$C$2:$T$13,12,0)*'各里加權風險人口'!O147/VLOOKUP($B$2:$B$457,'各區加權風險人口'!$C$2:$T$13,12,0)*5.5/'陽性率'!K$3)</f>
        <v>19.11833167</v>
      </c>
      <c r="O147" s="5">
        <f>if(VLOOKUP($B$2:$B$457,'各區加權風險人口'!$C$2:$T$13,13,0)=0,0,VLOOKUP($B$2:$B$457,'依個案研判日_台北市'!$C$2:$T$13,13,0)*'各里加權風險人口'!P147/VLOOKUP($B$2:$B$457,'各區加權風險人口'!$C$2:$T$13,13,0)*5.5/'陽性率'!L$3)</f>
        <v>14.58385557</v>
      </c>
      <c r="P147" s="5">
        <f>if(VLOOKUP($B$2:$B$457,'各區加權風險人口'!$C$2:$T$13,14,0)=0,0,VLOOKUP($B$2:$B$457,'依個案研判日_台北市'!$C$2:$T$13,14,0)*'各里加權風險人口'!Q147/VLOOKUP($B$2:$B$457,'各區加權風險人口'!$C$2:$T$13,14,0)*5.5/'陽性率'!M$3)</f>
        <v>18.44660651</v>
      </c>
      <c r="Q147" s="5">
        <f>if(VLOOKUP($B$2:$B$457,'各區加權風險人口'!$C$2:$T$13,15,0)=0,0,VLOOKUP($B$2:$B$457,'依個案研判日_台北市'!$C$2:$T$13,15,0)*'各里加權風險人口'!R147/VLOOKUP($B$2:$B$457,'各區加權風險人口'!$C$2:$T$13,15,0)*5.5/'陽性率'!N$3)</f>
        <v>16.99773511</v>
      </c>
      <c r="R147" s="5">
        <f>if(VLOOKUP($B$2:$B$457,'各區加權風險人口'!$C$2:$T$13,16,0)=0,0,VLOOKUP($B$2:$B$457,'依個案研判日_台北市'!$C$2:$T$13,16,0)*'各里加權風險人口'!S147/VLOOKUP($B$2:$B$457,'各區加權風險人口'!$C$2:$T$13,16,0)*5.5/'陽性率'!O$3)</f>
        <v>24.53519231</v>
      </c>
      <c r="S147" s="5">
        <f>if(VLOOKUP($B$2:$B$457,'各區加權風險人口'!$C$2:$T$13,17,0)=0,0,VLOOKUP($B$2:$B$457,'依個案研判日_台北市'!$C$2:$T$13,17,0)*'各里加權風險人口'!T147/VLOOKUP($B$2:$B$457,'各區加權風險人口'!$C$2:$T$13,17,0)*5.5/'陽性率'!P$3)</f>
        <v>36.19447792</v>
      </c>
      <c r="T147" s="5">
        <f>if(VLOOKUP($B$2:$B$457,'各區加權風險人口'!$C$2:$T$13,18,0)=0,0,VLOOKUP($B$2:$B$457,'依個案研判日_台北市'!$C$2:$T$13,18,0)*'各里加權風險人口'!U147/VLOOKUP($B$2:$B$457,'各區加權風險人口'!$C$2:$T$13,18,0)*5.5/'陽性率'!Q$3)</f>
        <v>11.66708446</v>
      </c>
    </row>
    <row r="148">
      <c r="A148" s="3">
        <v>6.300004002E10</v>
      </c>
      <c r="B148" s="4" t="s">
        <v>133</v>
      </c>
      <c r="C148" s="4" t="s">
        <v>153</v>
      </c>
      <c r="D148" s="5">
        <f>if(VLOOKUP($B$2:$B$457,'各區加權風險人口'!$C$2:$T$13,2,0)=0,0,VLOOKUP($B$2:$B$457,'依個案研判日_台北市'!$C$2:$T$13,2,0)*'各里加權風險人口'!E148/VLOOKUP($B$2:$B$457,'各區加權風險人口'!$C$2:$T$13,2,0)*5.5/'陽性率'!A$3)</f>
        <v>0</v>
      </c>
      <c r="E148" s="5">
        <f>if(VLOOKUP($B$2:$B$457,'各區加權風險人口'!$C$2:$T$13,3,0)=0,0,VLOOKUP($B$2:$B$457,'依個案研判日_台北市'!$C$2:$T$13,3,0)*'各里加權風險人口'!F148/VLOOKUP($B$2:$B$457,'各區加權風險人口'!$C$2:$T$13,3,0)*5.5/'陽性率'!B$3)</f>
        <v>0</v>
      </c>
      <c r="F148" s="5">
        <f>if(VLOOKUP($B$2:$B$457,'各區加權風險人口'!$C$2:$T$13,4,0)=0,0,VLOOKUP($B$2:$B$457,'依個案研判日_台北市'!$C$2:$T$13,4,0)*'各里加權風險人口'!G148/VLOOKUP($B$2:$B$457,'各區加權風險人口'!$C$2:$T$13,4,0)*5.5/'陽性率'!C$3)</f>
        <v>2.47738407</v>
      </c>
      <c r="G148" s="5">
        <f>if(VLOOKUP($B$2:$B$457,'各區加權風險人口'!$C$2:$T$13,5,0)=0,0,VLOOKUP($B$2:$B$457,'依個案研判日_台北市'!$C$2:$T$13,5,0)*'各里加權風險人口'!H148/VLOOKUP($B$2:$B$457,'各區加權風險人口'!$C$2:$T$13,5,0)*5.5/'陽性率'!D$3)</f>
        <v>10.81378147</v>
      </c>
      <c r="H148" s="5">
        <f>if(VLOOKUP($B$2:$B$457,'各區加權風險人口'!$C$2:$T$13,6,0)=0,0,VLOOKUP($B$2:$B$457,'依個案研判日_台北市'!$C$2:$T$13,6,0)*'各里加權風險人口'!I148/VLOOKUP($B$2:$B$457,'各區加權風險人口'!$C$2:$T$13,6,0)*5.5/'陽性率'!E$3)</f>
        <v>4.56277699</v>
      </c>
      <c r="I148" s="5">
        <f>if(VLOOKUP($B$2:$B$457,'各區加權風險人口'!$C$2:$T$13,7,0)=0,0,VLOOKUP($B$2:$B$457,'依個案研判日_台北市'!$C$2:$T$13,7,0)*'各里加權風險人口'!J148/VLOOKUP($B$2:$B$457,'各區加權風險人口'!$C$2:$T$13,7,0)*5.5/'陽性率'!F$3)</f>
        <v>4.711887349</v>
      </c>
      <c r="J148" s="5">
        <f>if(VLOOKUP($B$2:$B$457,'各區加權風險人口'!$C$2:$T$13,8,0)=0,0,VLOOKUP($B$2:$B$457,'依個案研判日_台北市'!$C$2:$T$13,8,0)*'各里加權風險人口'!K148/VLOOKUP($B$2:$B$457,'各區加權風險人口'!$C$2:$T$13,8,0)*5.5/'陽性率'!G$3)</f>
        <v>20.89619607</v>
      </c>
      <c r="K148" s="5">
        <f>if(VLOOKUP($B$2:$B$457,'各區加權風險人口'!$C$2:$T$13,9,0)=0,0,VLOOKUP($B$2:$B$457,'依個案研判日_台北市'!$C$2:$T$13,9,0)*'各里加權風險人口'!L148/VLOOKUP($B$2:$B$457,'各區加權風險人口'!$C$2:$T$13,9,0)*5.5/'陽性率'!H$3)</f>
        <v>17.47681853</v>
      </c>
      <c r="L148" s="5">
        <f>if(VLOOKUP($B$2:$B$457,'各區加權風險人口'!$C$2:$T$13,10,0)=0,0,VLOOKUP($B$2:$B$457,'依個案研判日_台北市'!$C$2:$T$13,10,0)*'各里加權風險人口'!M148/VLOOKUP($B$2:$B$457,'各區加權風險人口'!$C$2:$T$13,10,0)*5.5/'陽性率'!I$3)</f>
        <v>13.73178599</v>
      </c>
      <c r="M148" s="5">
        <f>if(VLOOKUP($B$2:$B$457,'各區加權風險人口'!$C$2:$T$13,11,0)=0,0,VLOOKUP($B$2:$B$457,'依個案研判日_台北市'!$C$2:$T$13,11,0)*'各里加權風險人口'!N148/VLOOKUP($B$2:$B$457,'各區加權風險人口'!$C$2:$T$13,11,0)*5.5/'陽性率'!J$3)</f>
        <v>14.13566205</v>
      </c>
      <c r="N148" s="5">
        <f>if(VLOOKUP($B$2:$B$457,'各區加權風險人口'!$C$2:$T$13,12,0)=0,0,VLOOKUP($B$2:$B$457,'依個案研判日_台北市'!$C$2:$T$13,12,0)*'各里加權風險人口'!O148/VLOOKUP($B$2:$B$457,'各區加權風險人口'!$C$2:$T$13,12,0)*5.5/'陽性率'!K$3)</f>
        <v>20.19380292</v>
      </c>
      <c r="O148" s="5">
        <f>if(VLOOKUP($B$2:$B$457,'各區加權風險人口'!$C$2:$T$13,13,0)=0,0,VLOOKUP($B$2:$B$457,'依個案研判日_台北市'!$C$2:$T$13,13,0)*'各里加權風險人口'!P148/VLOOKUP($B$2:$B$457,'各區加權風險人口'!$C$2:$T$13,13,0)*5.5/'陽性率'!L$3)</f>
        <v>15.4042471</v>
      </c>
      <c r="P148" s="5">
        <f>if(VLOOKUP($B$2:$B$457,'各區加權風險人口'!$C$2:$T$13,14,0)=0,0,VLOOKUP($B$2:$B$457,'依個案研判日_台北市'!$C$2:$T$13,14,0)*'各里加權風險人口'!Q148/VLOOKUP($B$2:$B$457,'各區加權風險人口'!$C$2:$T$13,14,0)*5.5/'陽性率'!M$3)</f>
        <v>19.48429093</v>
      </c>
      <c r="Q148" s="5">
        <f>if(VLOOKUP($B$2:$B$457,'各區加權風險人口'!$C$2:$T$13,15,0)=0,0,VLOOKUP($B$2:$B$457,'依個案研判日_台北市'!$C$2:$T$13,15,0)*'各里加權風險人口'!R148/VLOOKUP($B$2:$B$457,'各區加權風險人口'!$C$2:$T$13,15,0)*5.5/'陽性率'!N$3)</f>
        <v>17.95391559</v>
      </c>
      <c r="R148" s="5">
        <f>if(VLOOKUP($B$2:$B$457,'各區加權風險人口'!$C$2:$T$13,16,0)=0,0,VLOOKUP($B$2:$B$457,'依個案研判日_台北市'!$C$2:$T$13,16,0)*'各里加權風險人口'!S148/VLOOKUP($B$2:$B$457,'各區加權風險人口'!$C$2:$T$13,16,0)*5.5/'陽性率'!O$3)</f>
        <v>25.91538042</v>
      </c>
      <c r="S148" s="5">
        <f>if(VLOOKUP($B$2:$B$457,'各區加權風險人口'!$C$2:$T$13,17,0)=0,0,VLOOKUP($B$2:$B$457,'依個案研判日_台北市'!$C$2:$T$13,17,0)*'各里加權風險人口'!T148/VLOOKUP($B$2:$B$457,'各區加權風險人口'!$C$2:$T$13,17,0)*5.5/'陽性率'!P$3)</f>
        <v>38.23054054</v>
      </c>
      <c r="T148" s="5">
        <f>if(VLOOKUP($B$2:$B$457,'各區加權風險人口'!$C$2:$T$13,18,0)=0,0,VLOOKUP($B$2:$B$457,'依個案研判日_台北市'!$C$2:$T$13,18,0)*'各里加權風險人口'!U148/VLOOKUP($B$2:$B$457,'各區加權風險人口'!$C$2:$T$13,18,0)*5.5/'陽性率'!Q$3)</f>
        <v>12.32339768</v>
      </c>
    </row>
    <row r="149">
      <c r="A149" s="3">
        <v>6.3000040021E10</v>
      </c>
      <c r="B149" s="4" t="s">
        <v>133</v>
      </c>
      <c r="C149" s="4" t="s">
        <v>154</v>
      </c>
      <c r="D149" s="5">
        <f>if(VLOOKUP($B$2:$B$457,'各區加權風險人口'!$C$2:$T$13,2,0)=0,0,VLOOKUP($B$2:$B$457,'依個案研判日_台北市'!$C$2:$T$13,2,0)*'各里加權風險人口'!E149/VLOOKUP($B$2:$B$457,'各區加權風險人口'!$C$2:$T$13,2,0)*5.5/'陽性率'!A$3)</f>
        <v>0</v>
      </c>
      <c r="E149" s="5">
        <f>if(VLOOKUP($B$2:$B$457,'各區加權風險人口'!$C$2:$T$13,3,0)=0,0,VLOOKUP($B$2:$B$457,'依個案研判日_台北市'!$C$2:$T$13,3,0)*'各里加權風險人口'!F149/VLOOKUP($B$2:$B$457,'各區加權風險人口'!$C$2:$T$13,3,0)*5.5/'陽性率'!B$3)</f>
        <v>0</v>
      </c>
      <c r="F149" s="5">
        <f>if(VLOOKUP($B$2:$B$457,'各區加權風險人口'!$C$2:$T$13,4,0)=0,0,VLOOKUP($B$2:$B$457,'依個案研判日_台北市'!$C$2:$T$13,4,0)*'各里加權風險人口'!G149/VLOOKUP($B$2:$B$457,'各區加權風險人口'!$C$2:$T$13,4,0)*5.5/'陽性率'!C$3)</f>
        <v>3.47854835</v>
      </c>
      <c r="G149" s="5">
        <f>if(VLOOKUP($B$2:$B$457,'各區加權風險人口'!$C$2:$T$13,5,0)=0,0,VLOOKUP($B$2:$B$457,'依個案研判日_台北市'!$C$2:$T$13,5,0)*'各里加權風險人口'!H149/VLOOKUP($B$2:$B$457,'各區加權風險人口'!$C$2:$T$13,5,0)*5.5/'陽性率'!D$3)</f>
        <v>15.18386355</v>
      </c>
      <c r="H149" s="5">
        <f>if(VLOOKUP($B$2:$B$457,'各區加權風險人口'!$C$2:$T$13,6,0)=0,0,VLOOKUP($B$2:$B$457,'依個案研判日_台北市'!$C$2:$T$13,6,0)*'各里加權風險人口'!I149/VLOOKUP($B$2:$B$457,'各區加權風險人口'!$C$2:$T$13,6,0)*5.5/'陽性率'!E$3)</f>
        <v>6.40669348</v>
      </c>
      <c r="I149" s="5">
        <f>if(VLOOKUP($B$2:$B$457,'各區加權風險人口'!$C$2:$T$13,7,0)=0,0,VLOOKUP($B$2:$B$457,'依個案研判日_台北市'!$C$2:$T$13,7,0)*'各里加權風險人口'!J149/VLOOKUP($B$2:$B$457,'各區加權風險人口'!$C$2:$T$13,7,0)*5.5/'陽性率'!F$3)</f>
        <v>6.616062548</v>
      </c>
      <c r="J149" s="5">
        <f>if(VLOOKUP($B$2:$B$457,'各區加權風險人口'!$C$2:$T$13,8,0)=0,0,VLOOKUP($B$2:$B$457,'依個案研判日_台北市'!$C$2:$T$13,8,0)*'各里加權風險人口'!K149/VLOOKUP($B$2:$B$457,'各區加權風險人口'!$C$2:$T$13,8,0)*5.5/'陽性率'!G$3)</f>
        <v>29.34079912</v>
      </c>
      <c r="K149" s="5">
        <f>if(VLOOKUP($B$2:$B$457,'各區加權風險人口'!$C$2:$T$13,9,0)=0,0,VLOOKUP($B$2:$B$457,'依個案研判日_台北市'!$C$2:$T$13,9,0)*'各里加權風險人口'!L149/VLOOKUP($B$2:$B$457,'各區加權風險人口'!$C$2:$T$13,9,0)*5.5/'陽性率'!H$3)</f>
        <v>24.53957745</v>
      </c>
      <c r="L149" s="5">
        <f>if(VLOOKUP($B$2:$B$457,'各區加權風險人口'!$C$2:$T$13,10,0)=0,0,VLOOKUP($B$2:$B$457,'依個案研判日_台北市'!$C$2:$T$13,10,0)*'各里加權風險人口'!M149/VLOOKUP($B$2:$B$457,'各區加權風險人口'!$C$2:$T$13,10,0)*5.5/'陽性率'!I$3)</f>
        <v>19.28109657</v>
      </c>
      <c r="M149" s="5">
        <f>if(VLOOKUP($B$2:$B$457,'各區加權風險人口'!$C$2:$T$13,11,0)=0,0,VLOOKUP($B$2:$B$457,'依個案研判日_台北市'!$C$2:$T$13,11,0)*'各里加權風險人口'!N149/VLOOKUP($B$2:$B$457,'各區加權風險人口'!$C$2:$T$13,11,0)*5.5/'陽性率'!J$3)</f>
        <v>19.84818764</v>
      </c>
      <c r="N149" s="5">
        <f>if(VLOOKUP($B$2:$B$457,'各區加權風險人口'!$C$2:$T$13,12,0)=0,0,VLOOKUP($B$2:$B$457,'依個案研判日_台北市'!$C$2:$T$13,12,0)*'各里加權風險人口'!O149/VLOOKUP($B$2:$B$457,'各區加權風險人口'!$C$2:$T$13,12,0)*5.5/'陽性率'!K$3)</f>
        <v>28.35455378</v>
      </c>
      <c r="O149" s="5">
        <f>if(VLOOKUP($B$2:$B$457,'各區加權風險人口'!$C$2:$T$13,13,0)=0,0,VLOOKUP($B$2:$B$457,'依個案研判日_台北市'!$C$2:$T$13,13,0)*'各里加權風險人口'!P149/VLOOKUP($B$2:$B$457,'各區加權風險人口'!$C$2:$T$13,13,0)*5.5/'陽性率'!L$3)</f>
        <v>21.62943525</v>
      </c>
      <c r="P149" s="5">
        <f>if(VLOOKUP($B$2:$B$457,'各區加權風險人口'!$C$2:$T$13,14,0)=0,0,VLOOKUP($B$2:$B$457,'依個案研判日_台北市'!$C$2:$T$13,14,0)*'各里加權風險人口'!Q149/VLOOKUP($B$2:$B$457,'各區加權風險人口'!$C$2:$T$13,14,0)*5.5/'陽性率'!M$3)</f>
        <v>27.3583127</v>
      </c>
      <c r="Q149" s="5">
        <f>if(VLOOKUP($B$2:$B$457,'各區加權風險人口'!$C$2:$T$13,15,0)=0,0,VLOOKUP($B$2:$B$457,'依個案研判日_台北市'!$C$2:$T$13,15,0)*'各里加權風險人口'!R149/VLOOKUP($B$2:$B$457,'各區加權風險人口'!$C$2:$T$13,15,0)*5.5/'陽性率'!N$3)</f>
        <v>25.20947971</v>
      </c>
      <c r="R149" s="5">
        <f>if(VLOOKUP($B$2:$B$457,'各區加權風險人口'!$C$2:$T$13,16,0)=0,0,VLOOKUP($B$2:$B$457,'依個案研判日_台北市'!$C$2:$T$13,16,0)*'各里加權風險人口'!S149/VLOOKUP($B$2:$B$457,'各區加權風險人口'!$C$2:$T$13,16,0)*5.5/'陽性率'!O$3)</f>
        <v>36.38834401</v>
      </c>
      <c r="S149" s="5">
        <f>if(VLOOKUP($B$2:$B$457,'各區加權風險人口'!$C$2:$T$13,17,0)=0,0,VLOOKUP($B$2:$B$457,'依個案研判日_台北市'!$C$2:$T$13,17,0)*'各里加權風險人口'!T149/VLOOKUP($B$2:$B$457,'各區加權風險人口'!$C$2:$T$13,17,0)*5.5/'陽性率'!P$3)</f>
        <v>53.68032567</v>
      </c>
      <c r="T149" s="5">
        <f>if(VLOOKUP($B$2:$B$457,'各區加權風險人口'!$C$2:$T$13,18,0)=0,0,VLOOKUP($B$2:$B$457,'依個案研判日_台北市'!$C$2:$T$13,18,0)*'各里加權風險人口'!U149/VLOOKUP($B$2:$B$457,'各區加權風險人口'!$C$2:$T$13,18,0)*5.5/'陽性率'!Q$3)</f>
        <v>17.3035482</v>
      </c>
    </row>
    <row r="150">
      <c r="A150" s="3">
        <v>6.3000040022E10</v>
      </c>
      <c r="B150" s="4" t="s">
        <v>133</v>
      </c>
      <c r="C150" s="4" t="s">
        <v>155</v>
      </c>
      <c r="D150" s="5">
        <f>if(VLOOKUP($B$2:$B$457,'各區加權風險人口'!$C$2:$T$13,2,0)=0,0,VLOOKUP($B$2:$B$457,'依個案研判日_台北市'!$C$2:$T$13,2,0)*'各里加權風險人口'!E150/VLOOKUP($B$2:$B$457,'各區加權風險人口'!$C$2:$T$13,2,0)*5.5/'陽性率'!A$3)</f>
        <v>0</v>
      </c>
      <c r="E150" s="5">
        <f>if(VLOOKUP($B$2:$B$457,'各區加權風險人口'!$C$2:$T$13,3,0)=0,0,VLOOKUP($B$2:$B$457,'依個案研判日_台北市'!$C$2:$T$13,3,0)*'各里加權風險人口'!F150/VLOOKUP($B$2:$B$457,'各區加權風險人口'!$C$2:$T$13,3,0)*5.5/'陽性率'!B$3)</f>
        <v>0</v>
      </c>
      <c r="F150" s="5">
        <f>if(VLOOKUP($B$2:$B$457,'各區加權風險人口'!$C$2:$T$13,4,0)=0,0,VLOOKUP($B$2:$B$457,'依個案研判日_台北市'!$C$2:$T$13,4,0)*'各里加權風險人口'!G150/VLOOKUP($B$2:$B$457,'各區加權風險人口'!$C$2:$T$13,4,0)*5.5/'陽性率'!C$3)</f>
        <v>2.319377905</v>
      </c>
      <c r="G150" s="5">
        <f>if(VLOOKUP($B$2:$B$457,'各區加權風險人口'!$C$2:$T$13,5,0)=0,0,VLOOKUP($B$2:$B$457,'依個案研判日_台北市'!$C$2:$T$13,5,0)*'各里加權風險人口'!H150/VLOOKUP($B$2:$B$457,'各區加權風險人口'!$C$2:$T$13,5,0)*5.5/'陽性率'!D$3)</f>
        <v>10.12408455</v>
      </c>
      <c r="H150" s="5">
        <f>if(VLOOKUP($B$2:$B$457,'各區加權風險人口'!$C$2:$T$13,6,0)=0,0,VLOOKUP($B$2:$B$457,'依個案研判日_台北市'!$C$2:$T$13,6,0)*'各里加權風險人口'!I150/VLOOKUP($B$2:$B$457,'各區加權風險人口'!$C$2:$T$13,6,0)*5.5/'陽性率'!E$3)</f>
        <v>4.271765634</v>
      </c>
      <c r="I150" s="5">
        <f>if(VLOOKUP($B$2:$B$457,'各區加權風險人口'!$C$2:$T$13,7,0)=0,0,VLOOKUP($B$2:$B$457,'依個案研判日_台北市'!$C$2:$T$13,7,0)*'各里加權風險人口'!J150/VLOOKUP($B$2:$B$457,'各區加權風險人口'!$C$2:$T$13,7,0)*5.5/'陽性率'!F$3)</f>
        <v>4.411365818</v>
      </c>
      <c r="J150" s="5">
        <f>if(VLOOKUP($B$2:$B$457,'各區加權風險人口'!$C$2:$T$13,8,0)=0,0,VLOOKUP($B$2:$B$457,'依個案研判日_台北市'!$C$2:$T$13,8,0)*'各里加權風險人口'!K150/VLOOKUP($B$2:$B$457,'各區加權風險人口'!$C$2:$T$13,8,0)*5.5/'陽性率'!G$3)</f>
        <v>19.56344841</v>
      </c>
      <c r="K150" s="5">
        <f>if(VLOOKUP($B$2:$B$457,'各區加權風險人口'!$C$2:$T$13,9,0)=0,0,VLOOKUP($B$2:$B$457,'依個案研判日_台北市'!$C$2:$T$13,9,0)*'各里加權風險人口'!L150/VLOOKUP($B$2:$B$457,'各區加權風險人口'!$C$2:$T$13,9,0)*5.5/'陽性率'!H$3)</f>
        <v>16.36215685</v>
      </c>
      <c r="L150" s="5">
        <f>if(VLOOKUP($B$2:$B$457,'各區加權風險人口'!$C$2:$T$13,10,0)=0,0,VLOOKUP($B$2:$B$457,'依個案研判日_台北市'!$C$2:$T$13,10,0)*'各里加權風險人口'!M150/VLOOKUP($B$2:$B$457,'各區加權風險人口'!$C$2:$T$13,10,0)*5.5/'陽性率'!I$3)</f>
        <v>12.85598039</v>
      </c>
      <c r="M150" s="5">
        <f>if(VLOOKUP($B$2:$B$457,'各區加權風險人口'!$C$2:$T$13,11,0)=0,0,VLOOKUP($B$2:$B$457,'依個案研判日_台北市'!$C$2:$T$13,11,0)*'各里加權風險人口'!N150/VLOOKUP($B$2:$B$457,'各區加權風險人口'!$C$2:$T$13,11,0)*5.5/'陽性率'!J$3)</f>
        <v>13.23409746</v>
      </c>
      <c r="N150" s="5">
        <f>if(VLOOKUP($B$2:$B$457,'各區加權風險人口'!$C$2:$T$13,12,0)=0,0,VLOOKUP($B$2:$B$457,'依個案研判日_台北市'!$C$2:$T$13,12,0)*'各里加權風險人口'!O150/VLOOKUP($B$2:$B$457,'各區加權風險人口'!$C$2:$T$13,12,0)*5.5/'陽性率'!K$3)</f>
        <v>18.90585351</v>
      </c>
      <c r="O150" s="5">
        <f>if(VLOOKUP($B$2:$B$457,'各區加權風險人口'!$C$2:$T$13,13,0)=0,0,VLOOKUP($B$2:$B$457,'依個案研判日_台北市'!$C$2:$T$13,13,0)*'各里加權風險人口'!P150/VLOOKUP($B$2:$B$457,'各區加權風險人口'!$C$2:$T$13,13,0)*5.5/'陽性率'!L$3)</f>
        <v>14.42177287</v>
      </c>
      <c r="P150" s="5">
        <f>if(VLOOKUP($B$2:$B$457,'各區加權風險人口'!$C$2:$T$13,14,0)=0,0,VLOOKUP($B$2:$B$457,'依個案研判日_台北市'!$C$2:$T$13,14,0)*'各里加權風險人口'!Q150/VLOOKUP($B$2:$B$457,'各區加權風險人口'!$C$2:$T$13,14,0)*5.5/'陽性率'!M$3)</f>
        <v>18.24159379</v>
      </c>
      <c r="Q150" s="5">
        <f>if(VLOOKUP($B$2:$B$457,'各區加權風險人口'!$C$2:$T$13,15,0)=0,0,VLOOKUP($B$2:$B$457,'依個案研判日_台北市'!$C$2:$T$13,15,0)*'各里加權風險人口'!R150/VLOOKUP($B$2:$B$457,'各區加權風險人口'!$C$2:$T$13,15,0)*5.5/'陽性率'!N$3)</f>
        <v>16.80882493</v>
      </c>
      <c r="R150" s="5">
        <f>if(VLOOKUP($B$2:$B$457,'各區加權風險人口'!$C$2:$T$13,16,0)=0,0,VLOOKUP($B$2:$B$457,'依個案研判日_台北市'!$C$2:$T$13,16,0)*'各里加權風險人口'!S150/VLOOKUP($B$2:$B$457,'各區加權風險人口'!$C$2:$T$13,16,0)*5.5/'陽性率'!O$3)</f>
        <v>24.262512</v>
      </c>
      <c r="S150" s="5">
        <f>if(VLOOKUP($B$2:$B$457,'各區加權風險人口'!$C$2:$T$13,17,0)=0,0,VLOOKUP($B$2:$B$457,'依個案研判日_台北市'!$C$2:$T$13,17,0)*'各里加權風險人口'!T150/VLOOKUP($B$2:$B$457,'各區加權風險人口'!$C$2:$T$13,17,0)*5.5/'陽性率'!P$3)</f>
        <v>35.79221812</v>
      </c>
      <c r="T150" s="5">
        <f>if(VLOOKUP($B$2:$B$457,'各區加權風險人口'!$C$2:$T$13,18,0)=0,0,VLOOKUP($B$2:$B$457,'依個案研判日_台北市'!$C$2:$T$13,18,0)*'各里加權風險人口'!U150/VLOOKUP($B$2:$B$457,'各區加權風險人口'!$C$2:$T$13,18,0)*5.5/'陽性率'!Q$3)</f>
        <v>11.53741829</v>
      </c>
    </row>
    <row r="151">
      <c r="A151" s="3">
        <v>6.3000040023E10</v>
      </c>
      <c r="B151" s="4" t="s">
        <v>133</v>
      </c>
      <c r="C151" s="4" t="s">
        <v>156</v>
      </c>
      <c r="D151" s="5">
        <f>if(VLOOKUP($B$2:$B$457,'各區加權風險人口'!$C$2:$T$13,2,0)=0,0,VLOOKUP($B$2:$B$457,'依個案研判日_台北市'!$C$2:$T$13,2,0)*'各里加權風險人口'!E151/VLOOKUP($B$2:$B$457,'各區加權風險人口'!$C$2:$T$13,2,0)*5.5/'陽性率'!A$3)</f>
        <v>0</v>
      </c>
      <c r="E151" s="5">
        <f>if(VLOOKUP($B$2:$B$457,'各區加權風險人口'!$C$2:$T$13,3,0)=0,0,VLOOKUP($B$2:$B$457,'依個案研判日_台北市'!$C$2:$T$13,3,0)*'各里加權風險人口'!F151/VLOOKUP($B$2:$B$457,'各區加權風險人口'!$C$2:$T$13,3,0)*5.5/'陽性率'!B$3)</f>
        <v>0</v>
      </c>
      <c r="F151" s="5">
        <f>if(VLOOKUP($B$2:$B$457,'各區加權風險人口'!$C$2:$T$13,4,0)=0,0,VLOOKUP($B$2:$B$457,'依個案研判日_台北市'!$C$2:$T$13,4,0)*'各里加權風險人口'!G151/VLOOKUP($B$2:$B$457,'各區加權風險人口'!$C$2:$T$13,4,0)*5.5/'陽性率'!C$3)</f>
        <v>2.603186151</v>
      </c>
      <c r="G151" s="5">
        <f>if(VLOOKUP($B$2:$B$457,'各區加權風險人口'!$C$2:$T$13,5,0)=0,0,VLOOKUP($B$2:$B$457,'依個案研判日_台北市'!$C$2:$T$13,5,0)*'各里加權風險人口'!H151/VLOOKUP($B$2:$B$457,'各區加權風險人口'!$C$2:$T$13,5,0)*5.5/'陽性率'!D$3)</f>
        <v>11.36290755</v>
      </c>
      <c r="H151" s="5">
        <f>if(VLOOKUP($B$2:$B$457,'各區加權風險人口'!$C$2:$T$13,6,0)=0,0,VLOOKUP($B$2:$B$457,'依個案研判日_台北市'!$C$2:$T$13,6,0)*'各里加權風險人口'!I151/VLOOKUP($B$2:$B$457,'各區加權風險人口'!$C$2:$T$13,6,0)*5.5/'陽性率'!E$3)</f>
        <v>4.794475759</v>
      </c>
      <c r="I151" s="5">
        <f>if(VLOOKUP($B$2:$B$457,'各區加權風險人口'!$C$2:$T$13,7,0)=0,0,VLOOKUP($B$2:$B$457,'依個案研判日_台北市'!$C$2:$T$13,7,0)*'各里加權風險人口'!J151/VLOOKUP($B$2:$B$457,'各區加權風險人口'!$C$2:$T$13,7,0)*5.5/'陽性率'!F$3)</f>
        <v>4.951157974</v>
      </c>
      <c r="J151" s="5">
        <f>if(VLOOKUP($B$2:$B$457,'各區加權風險人口'!$C$2:$T$13,8,0)=0,0,VLOOKUP($B$2:$B$457,'依個案研判日_台北市'!$C$2:$T$13,8,0)*'各里加權風險人口'!K151/VLOOKUP($B$2:$B$457,'各區加權風險人口'!$C$2:$T$13,8,0)*5.5/'陽性率'!G$3)</f>
        <v>21.95730927</v>
      </c>
      <c r="K151" s="5">
        <f>if(VLOOKUP($B$2:$B$457,'各區加權風險人口'!$C$2:$T$13,9,0)=0,0,VLOOKUP($B$2:$B$457,'依個案研判日_台北市'!$C$2:$T$13,9,0)*'各里加權風險人口'!L151/VLOOKUP($B$2:$B$457,'各區加權風險人口'!$C$2:$T$13,9,0)*5.5/'陽性率'!H$3)</f>
        <v>18.36429503</v>
      </c>
      <c r="L151" s="5">
        <f>if(VLOOKUP($B$2:$B$457,'各區加權風險人口'!$C$2:$T$13,10,0)=0,0,VLOOKUP($B$2:$B$457,'依個案研判日_台北市'!$C$2:$T$13,10,0)*'各里加權風險人口'!M151/VLOOKUP($B$2:$B$457,'各區加權風險人口'!$C$2:$T$13,10,0)*5.5/'陽性率'!I$3)</f>
        <v>14.42908895</v>
      </c>
      <c r="M151" s="5">
        <f>if(VLOOKUP($B$2:$B$457,'各區加權風險人口'!$C$2:$T$13,11,0)=0,0,VLOOKUP($B$2:$B$457,'依個案研判日_台北市'!$C$2:$T$13,11,0)*'各里加權風險人口'!N151/VLOOKUP($B$2:$B$457,'各區加權風險人口'!$C$2:$T$13,11,0)*5.5/'陽性率'!J$3)</f>
        <v>14.85347392</v>
      </c>
      <c r="N151" s="5">
        <f>if(VLOOKUP($B$2:$B$457,'各區加權風險人口'!$C$2:$T$13,12,0)=0,0,VLOOKUP($B$2:$B$457,'依個案研判日_台北市'!$C$2:$T$13,12,0)*'各里加權風險人口'!O151/VLOOKUP($B$2:$B$457,'各區加權風險人口'!$C$2:$T$13,12,0)*5.5/'陽性率'!K$3)</f>
        <v>21.21924846</v>
      </c>
      <c r="O151" s="5">
        <f>if(VLOOKUP($B$2:$B$457,'各區加權風險人口'!$C$2:$T$13,13,0)=0,0,VLOOKUP($B$2:$B$457,'依個案研判日_台北市'!$C$2:$T$13,13,0)*'各里加權風險人口'!P151/VLOOKUP($B$2:$B$457,'各區加權風險人口'!$C$2:$T$13,13,0)*5.5/'陽性率'!L$3)</f>
        <v>16.18647799</v>
      </c>
      <c r="P151" s="5">
        <f>if(VLOOKUP($B$2:$B$457,'各區加權風險人口'!$C$2:$T$13,14,0)=0,0,VLOOKUP($B$2:$B$457,'依個案研判日_台北市'!$C$2:$T$13,14,0)*'各里加權風險人口'!Q151/VLOOKUP($B$2:$B$457,'各區加權風險人口'!$C$2:$T$13,14,0)*5.5/'陽性率'!M$3)</f>
        <v>20.4737073</v>
      </c>
      <c r="Q151" s="5">
        <f>if(VLOOKUP($B$2:$B$457,'各區加權風險人口'!$C$2:$T$13,15,0)=0,0,VLOOKUP($B$2:$B$457,'依個案研判日_台北市'!$C$2:$T$13,15,0)*'各里加權風險人口'!R151/VLOOKUP($B$2:$B$457,'各區加權風險人口'!$C$2:$T$13,15,0)*5.5/'陽性率'!N$3)</f>
        <v>18.86561918</v>
      </c>
      <c r="R151" s="5">
        <f>if(VLOOKUP($B$2:$B$457,'各區加權風險人口'!$C$2:$T$13,16,0)=0,0,VLOOKUP($B$2:$B$457,'依個案研判日_台北市'!$C$2:$T$13,16,0)*'各里加權風險人口'!S151/VLOOKUP($B$2:$B$457,'各區加權風險人口'!$C$2:$T$13,16,0)*5.5/'陽性率'!O$3)</f>
        <v>27.23136886</v>
      </c>
      <c r="S151" s="5">
        <f>if(VLOOKUP($B$2:$B$457,'各區加權風險人口'!$C$2:$T$13,17,0)=0,0,VLOOKUP($B$2:$B$457,'依個案研判日_台北市'!$C$2:$T$13,17,0)*'各里加權風險人口'!T151/VLOOKUP($B$2:$B$457,'各區加權風險人口'!$C$2:$T$13,17,0)*5.5/'陽性率'!P$3)</f>
        <v>40.17189538</v>
      </c>
      <c r="T151" s="5">
        <f>if(VLOOKUP($B$2:$B$457,'各區加權風險人口'!$C$2:$T$13,18,0)=0,0,VLOOKUP($B$2:$B$457,'依個案研判日_台北市'!$C$2:$T$13,18,0)*'各里加權風險人口'!U151/VLOOKUP($B$2:$B$457,'各區加權風險人口'!$C$2:$T$13,18,0)*5.5/'陽性率'!Q$3)</f>
        <v>12.94918239</v>
      </c>
    </row>
    <row r="152">
      <c r="A152" s="3">
        <v>6.3000040024E10</v>
      </c>
      <c r="B152" s="4" t="s">
        <v>133</v>
      </c>
      <c r="C152" s="4" t="s">
        <v>157</v>
      </c>
      <c r="D152" s="5">
        <f>if(VLOOKUP($B$2:$B$457,'各區加權風險人口'!$C$2:$T$13,2,0)=0,0,VLOOKUP($B$2:$B$457,'依個案研判日_台北市'!$C$2:$T$13,2,0)*'各里加權風險人口'!E152/VLOOKUP($B$2:$B$457,'各區加權風險人口'!$C$2:$T$13,2,0)*5.5/'陽性率'!A$3)</f>
        <v>0</v>
      </c>
      <c r="E152" s="5">
        <f>if(VLOOKUP($B$2:$B$457,'各區加權風險人口'!$C$2:$T$13,3,0)=0,0,VLOOKUP($B$2:$B$457,'依個案研判日_台北市'!$C$2:$T$13,3,0)*'各里加權風險人口'!F152/VLOOKUP($B$2:$B$457,'各區加權風險人口'!$C$2:$T$13,3,0)*5.5/'陽性率'!B$3)</f>
        <v>0</v>
      </c>
      <c r="F152" s="5">
        <f>if(VLOOKUP($B$2:$B$457,'各區加權風險人口'!$C$2:$T$13,4,0)=0,0,VLOOKUP($B$2:$B$457,'依個案研判日_台北市'!$C$2:$T$13,4,0)*'各里加權風險人口'!G152/VLOOKUP($B$2:$B$457,'各區加權風險人口'!$C$2:$T$13,4,0)*5.5/'陽性率'!C$3)</f>
        <v>4.040194883</v>
      </c>
      <c r="G152" s="5">
        <f>if(VLOOKUP($B$2:$B$457,'各區加權風險人口'!$C$2:$T$13,5,0)=0,0,VLOOKUP($B$2:$B$457,'依個案研判日_台北市'!$C$2:$T$13,5,0)*'各里加權風險人口'!H152/VLOOKUP($B$2:$B$457,'各區加權風險人口'!$C$2:$T$13,5,0)*5.5/'陽性率'!D$3)</f>
        <v>17.63545067</v>
      </c>
      <c r="H152" s="5">
        <f>if(VLOOKUP($B$2:$B$457,'各區加權風險人口'!$C$2:$T$13,6,0)=0,0,VLOOKUP($B$2:$B$457,'依個案研判日_台北市'!$C$2:$T$13,6,0)*'各里加權風險人口'!I152/VLOOKUP($B$2:$B$457,'各區加權風險人口'!$C$2:$T$13,6,0)*5.5/'陽性率'!E$3)</f>
        <v>7.441118424</v>
      </c>
      <c r="I152" s="5">
        <f>if(VLOOKUP($B$2:$B$457,'各區加權風險人口'!$C$2:$T$13,7,0)=0,0,VLOOKUP($B$2:$B$457,'依個案研判日_台北市'!$C$2:$T$13,7,0)*'各里加權風險人口'!J152/VLOOKUP($B$2:$B$457,'各區加權風險人口'!$C$2:$T$13,7,0)*5.5/'陽性率'!F$3)</f>
        <v>7.684292229</v>
      </c>
      <c r="J152" s="5">
        <f>if(VLOOKUP($B$2:$B$457,'各區加權風險人口'!$C$2:$T$13,8,0)=0,0,VLOOKUP($B$2:$B$457,'依個案研判日_台北市'!$C$2:$T$13,8,0)*'各里加權風險人口'!K152/VLOOKUP($B$2:$B$457,'各區加權風險人口'!$C$2:$T$13,8,0)*5.5/'陽性率'!G$3)</f>
        <v>34.07816554</v>
      </c>
      <c r="K152" s="5">
        <f>if(VLOOKUP($B$2:$B$457,'各區加權風險人口'!$C$2:$T$13,9,0)=0,0,VLOOKUP($B$2:$B$457,'依個案研判日_台北市'!$C$2:$T$13,9,0)*'各里加權風險人口'!L152/VLOOKUP($B$2:$B$457,'各區加權風險人口'!$C$2:$T$13,9,0)*5.5/'陽性率'!H$3)</f>
        <v>28.50173845</v>
      </c>
      <c r="L152" s="5">
        <f>if(VLOOKUP($B$2:$B$457,'各區加權風險人口'!$C$2:$T$13,10,0)=0,0,VLOOKUP($B$2:$B$457,'依個案研判日_台北市'!$C$2:$T$13,10,0)*'各里加權風險人口'!M152/VLOOKUP($B$2:$B$457,'各區加權風險人口'!$C$2:$T$13,10,0)*5.5/'陽性率'!I$3)</f>
        <v>22.39422307</v>
      </c>
      <c r="M152" s="5">
        <f>if(VLOOKUP($B$2:$B$457,'各區加權風險人口'!$C$2:$T$13,11,0)=0,0,VLOOKUP($B$2:$B$457,'依個案研判日_台北市'!$C$2:$T$13,11,0)*'各里加權風險人口'!N152/VLOOKUP($B$2:$B$457,'各區加權風險人口'!$C$2:$T$13,11,0)*5.5/'陽性率'!J$3)</f>
        <v>23.05287669</v>
      </c>
      <c r="N152" s="5">
        <f>if(VLOOKUP($B$2:$B$457,'各區加權風險人口'!$C$2:$T$13,12,0)=0,0,VLOOKUP($B$2:$B$457,'依個案研判日_台北市'!$C$2:$T$13,12,0)*'各里加權風險人口'!O152/VLOOKUP($B$2:$B$457,'各區加權風險人口'!$C$2:$T$13,12,0)*5.5/'陽性率'!K$3)</f>
        <v>32.93268098</v>
      </c>
      <c r="O152" s="5">
        <f>if(VLOOKUP($B$2:$B$457,'各區加權風險人口'!$C$2:$T$13,13,0)=0,0,VLOOKUP($B$2:$B$457,'依個案研判日_台北市'!$C$2:$T$13,13,0)*'各里加權風險人口'!P152/VLOOKUP($B$2:$B$457,'各區加權風險人口'!$C$2:$T$13,13,0)*5.5/'陽性率'!L$3)</f>
        <v>25.12172459</v>
      </c>
      <c r="P152" s="5">
        <f>if(VLOOKUP($B$2:$B$457,'各區加權風險人口'!$C$2:$T$13,14,0)=0,0,VLOOKUP($B$2:$B$457,'依個案研判日_台北市'!$C$2:$T$13,14,0)*'各里加權風險人口'!Q152/VLOOKUP($B$2:$B$457,'各區加權風險人口'!$C$2:$T$13,14,0)*5.5/'陽性率'!M$3)</f>
        <v>31.77558678</v>
      </c>
      <c r="Q152" s="5">
        <f>if(VLOOKUP($B$2:$B$457,'各區加權風險人口'!$C$2:$T$13,15,0)=0,0,VLOOKUP($B$2:$B$457,'依個案研判日_台北市'!$C$2:$T$13,15,0)*'各里加權風險人口'!R152/VLOOKUP($B$2:$B$457,'各區加權風險人口'!$C$2:$T$13,15,0)*5.5/'陽性率'!N$3)</f>
        <v>29.27980315</v>
      </c>
      <c r="R152" s="5">
        <f>if(VLOOKUP($B$2:$B$457,'各區加權風險人口'!$C$2:$T$13,16,0)=0,0,VLOOKUP($B$2:$B$457,'依個案研判日_台北市'!$C$2:$T$13,16,0)*'各里加權風險人口'!S152/VLOOKUP($B$2:$B$457,'各區加權風險人口'!$C$2:$T$13,16,0)*5.5/'陽性率'!O$3)</f>
        <v>42.26360726</v>
      </c>
      <c r="S152" s="5">
        <f>if(VLOOKUP($B$2:$B$457,'各區加權風險人口'!$C$2:$T$13,17,0)=0,0,VLOOKUP($B$2:$B$457,'依個案研判日_台北市'!$C$2:$T$13,17,0)*'各里加權風險人口'!T152/VLOOKUP($B$2:$B$457,'各區加權風險人口'!$C$2:$T$13,17,0)*5.5/'陽性率'!P$3)</f>
        <v>62.34755286</v>
      </c>
      <c r="T152" s="5">
        <f>if(VLOOKUP($B$2:$B$457,'各區加權風險人口'!$C$2:$T$13,18,0)=0,0,VLOOKUP($B$2:$B$457,'依個案研判日_台北市'!$C$2:$T$13,18,0)*'各里加權風險人口'!U152/VLOOKUP($B$2:$B$457,'各區加權風險人口'!$C$2:$T$13,18,0)*5.5/'陽性率'!Q$3)</f>
        <v>20.09737968</v>
      </c>
    </row>
    <row r="153">
      <c r="A153" s="3">
        <v>6.3000040025E10</v>
      </c>
      <c r="B153" s="4" t="s">
        <v>133</v>
      </c>
      <c r="C153" s="4" t="s">
        <v>158</v>
      </c>
      <c r="D153" s="5">
        <f>if(VLOOKUP($B$2:$B$457,'各區加權風險人口'!$C$2:$T$13,2,0)=0,0,VLOOKUP($B$2:$B$457,'依個案研判日_台北市'!$C$2:$T$13,2,0)*'各里加權風險人口'!E153/VLOOKUP($B$2:$B$457,'各區加權風險人口'!$C$2:$T$13,2,0)*5.5/'陽性率'!A$3)</f>
        <v>0</v>
      </c>
      <c r="E153" s="5">
        <f>if(VLOOKUP($B$2:$B$457,'各區加權風險人口'!$C$2:$T$13,3,0)=0,0,VLOOKUP($B$2:$B$457,'依個案研判日_台北市'!$C$2:$T$13,3,0)*'各里加權風險人口'!F153/VLOOKUP($B$2:$B$457,'各區加權風險人口'!$C$2:$T$13,3,0)*5.5/'陽性率'!B$3)</f>
        <v>0</v>
      </c>
      <c r="F153" s="5">
        <f>if(VLOOKUP($B$2:$B$457,'各區加權風險人口'!$C$2:$T$13,4,0)=0,0,VLOOKUP($B$2:$B$457,'依個案研判日_台北市'!$C$2:$T$13,4,0)*'各里加權風險人口'!G153/VLOOKUP($B$2:$B$457,'各區加權風險人口'!$C$2:$T$13,4,0)*5.5/'陽性率'!C$3)</f>
        <v>3.97667058</v>
      </c>
      <c r="G153" s="5">
        <f>if(VLOOKUP($B$2:$B$457,'各區加權風險人口'!$C$2:$T$13,5,0)=0,0,VLOOKUP($B$2:$B$457,'依個案研判日_台北市'!$C$2:$T$13,5,0)*'各里加權風險人口'!H153/VLOOKUP($B$2:$B$457,'各區加權風險人口'!$C$2:$T$13,5,0)*5.5/'陽性率'!D$3)</f>
        <v>17.35816708</v>
      </c>
      <c r="H153" s="5">
        <f>if(VLOOKUP($B$2:$B$457,'各區加權風險人口'!$C$2:$T$13,6,0)=0,0,VLOOKUP($B$2:$B$457,'依個案研判日_台北市'!$C$2:$T$13,6,0)*'各里加權風險人口'!I153/VLOOKUP($B$2:$B$457,'各區加權風險人口'!$C$2:$T$13,6,0)*5.5/'陽性率'!E$3)</f>
        <v>7.324121131</v>
      </c>
      <c r="I153" s="5">
        <f>if(VLOOKUP($B$2:$B$457,'各區加權風險人口'!$C$2:$T$13,7,0)=0,0,VLOOKUP($B$2:$B$457,'依個案研判日_台北市'!$C$2:$T$13,7,0)*'各里加權風險人口'!J153/VLOOKUP($B$2:$B$457,'各區加權風險人口'!$C$2:$T$13,7,0)*5.5/'陽性率'!F$3)</f>
        <v>7.563471495</v>
      </c>
      <c r="J153" s="5">
        <f>if(VLOOKUP($B$2:$B$457,'各區加權風險人口'!$C$2:$T$13,8,0)=0,0,VLOOKUP($B$2:$B$457,'依個案研判日_台北市'!$C$2:$T$13,8,0)*'各里加權風險人口'!K153/VLOOKUP($B$2:$B$457,'各區加權風險人口'!$C$2:$T$13,8,0)*5.5/'陽性率'!G$3)</f>
        <v>33.54235185</v>
      </c>
      <c r="K153" s="5">
        <f>if(VLOOKUP($B$2:$B$457,'各區加權風險人口'!$C$2:$T$13,9,0)=0,0,VLOOKUP($B$2:$B$457,'依個案研判日_台北市'!$C$2:$T$13,9,0)*'各里加權風險人口'!L153/VLOOKUP($B$2:$B$457,'各區加權風險人口'!$C$2:$T$13,9,0)*5.5/'陽性率'!H$3)</f>
        <v>28.05360336</v>
      </c>
      <c r="L153" s="5">
        <f>if(VLOOKUP($B$2:$B$457,'各區加權風險人口'!$C$2:$T$13,10,0)=0,0,VLOOKUP($B$2:$B$457,'依個案研判日_台北市'!$C$2:$T$13,10,0)*'各里加權風險人口'!M153/VLOOKUP($B$2:$B$457,'各區加權風險人口'!$C$2:$T$13,10,0)*5.5/'陽性率'!I$3)</f>
        <v>22.04211693</v>
      </c>
      <c r="M153" s="5">
        <f>if(VLOOKUP($B$2:$B$457,'各區加權風險人口'!$C$2:$T$13,11,0)=0,0,VLOOKUP($B$2:$B$457,'依個案研判日_台北市'!$C$2:$T$13,11,0)*'各里加權風險人口'!N153/VLOOKUP($B$2:$B$457,'各區加權風險人口'!$C$2:$T$13,11,0)*5.5/'陽性率'!J$3)</f>
        <v>22.69041448</v>
      </c>
      <c r="N153" s="5">
        <f>if(VLOOKUP($B$2:$B$457,'各區加權風險人口'!$C$2:$T$13,12,0)=0,0,VLOOKUP($B$2:$B$457,'依個案研判日_台北市'!$C$2:$T$13,12,0)*'各里加權風險人口'!O153/VLOOKUP($B$2:$B$457,'各區加權風險人口'!$C$2:$T$13,12,0)*5.5/'陽性率'!K$3)</f>
        <v>32.41487784</v>
      </c>
      <c r="O153" s="5">
        <f>if(VLOOKUP($B$2:$B$457,'各區加權風險人口'!$C$2:$T$13,13,0)=0,0,VLOOKUP($B$2:$B$457,'依個案研判日_台北市'!$C$2:$T$13,13,0)*'各里加權風險人口'!P153/VLOOKUP($B$2:$B$457,'各區加權風險人口'!$C$2:$T$13,13,0)*5.5/'陽性率'!L$3)</f>
        <v>24.72673373</v>
      </c>
      <c r="P153" s="5">
        <f>if(VLOOKUP($B$2:$B$457,'各區加權風險人口'!$C$2:$T$13,14,0)=0,0,VLOOKUP($B$2:$B$457,'依個案研判日_台北市'!$C$2:$T$13,14,0)*'各里加權風險人口'!Q153/VLOOKUP($B$2:$B$457,'各區加權風險人口'!$C$2:$T$13,14,0)*5.5/'陽性率'!M$3)</f>
        <v>31.27597672</v>
      </c>
      <c r="Q153" s="5">
        <f>if(VLOOKUP($B$2:$B$457,'各區加權風險人口'!$C$2:$T$13,15,0)=0,0,VLOOKUP($B$2:$B$457,'依個案研判日_台北市'!$C$2:$T$13,15,0)*'各里加權風險人口'!R153/VLOOKUP($B$2:$B$457,'各區加權風險人口'!$C$2:$T$13,15,0)*5.5/'陽性率'!N$3)</f>
        <v>28.81943449</v>
      </c>
      <c r="R153" s="5">
        <f>if(VLOOKUP($B$2:$B$457,'各區加權風險人口'!$C$2:$T$13,16,0)=0,0,VLOOKUP($B$2:$B$457,'依個案研判日_台北市'!$C$2:$T$13,16,0)*'各里加權風險人口'!S153/VLOOKUP($B$2:$B$457,'各區加權風險人口'!$C$2:$T$13,16,0)*5.5/'陽性率'!O$3)</f>
        <v>41.59909322</v>
      </c>
      <c r="S153" s="5">
        <f>if(VLOOKUP($B$2:$B$457,'各區加權風險人口'!$C$2:$T$13,17,0)=0,0,VLOOKUP($B$2:$B$457,'依個案研判日_台北市'!$C$2:$T$13,17,0)*'各里加權風險人口'!T153/VLOOKUP($B$2:$B$457,'各區加權風險人口'!$C$2:$T$13,17,0)*5.5/'陽性率'!P$3)</f>
        <v>61.36725736</v>
      </c>
      <c r="T153" s="5">
        <f>if(VLOOKUP($B$2:$B$457,'各區加權風險人口'!$C$2:$T$13,18,0)=0,0,VLOOKUP($B$2:$B$457,'依個案研判日_台北市'!$C$2:$T$13,18,0)*'各里加權風險人口'!U153/VLOOKUP($B$2:$B$457,'各區加權風險人口'!$C$2:$T$13,18,0)*5.5/'陽性率'!Q$3)</f>
        <v>19.78138699</v>
      </c>
    </row>
    <row r="154">
      <c r="A154" s="3">
        <v>6.3000040026E10</v>
      </c>
      <c r="B154" s="4" t="s">
        <v>133</v>
      </c>
      <c r="C154" s="4" t="s">
        <v>159</v>
      </c>
      <c r="D154" s="5">
        <f>if(VLOOKUP($B$2:$B$457,'各區加權風險人口'!$C$2:$T$13,2,0)=0,0,VLOOKUP($B$2:$B$457,'依個案研判日_台北市'!$C$2:$T$13,2,0)*'各里加權風險人口'!E154/VLOOKUP($B$2:$B$457,'各區加權風險人口'!$C$2:$T$13,2,0)*5.5/'陽性率'!A$3)</f>
        <v>0</v>
      </c>
      <c r="E154" s="5">
        <f>if(VLOOKUP($B$2:$B$457,'各區加權風險人口'!$C$2:$T$13,3,0)=0,0,VLOOKUP($B$2:$B$457,'依個案研判日_台北市'!$C$2:$T$13,3,0)*'各里加權風險人口'!F154/VLOOKUP($B$2:$B$457,'各區加權風險人口'!$C$2:$T$13,3,0)*5.5/'陽性率'!B$3)</f>
        <v>0</v>
      </c>
      <c r="F154" s="5">
        <f>if(VLOOKUP($B$2:$B$457,'各區加權風險人口'!$C$2:$T$13,4,0)=0,0,VLOOKUP($B$2:$B$457,'依個案研判日_台北市'!$C$2:$T$13,4,0)*'各里加權風險人口'!G154/VLOOKUP($B$2:$B$457,'各區加權風險人口'!$C$2:$T$13,4,0)*5.5/'陽性率'!C$3)</f>
        <v>1.979074529</v>
      </c>
      <c r="G154" s="5">
        <f>if(VLOOKUP($B$2:$B$457,'各區加權風險人口'!$C$2:$T$13,5,0)=0,0,VLOOKUP($B$2:$B$457,'依個案研判日_台北市'!$C$2:$T$13,5,0)*'各里加權風險人口'!H154/VLOOKUP($B$2:$B$457,'各區加權風險人口'!$C$2:$T$13,5,0)*5.5/'陽性率'!D$3)</f>
        <v>8.638660321</v>
      </c>
      <c r="H154" s="5">
        <f>if(VLOOKUP($B$2:$B$457,'各區加權風險人口'!$C$2:$T$13,6,0)=0,0,VLOOKUP($B$2:$B$457,'依個案研判日_台北市'!$C$2:$T$13,6,0)*'各里加權風險人口'!I154/VLOOKUP($B$2:$B$457,'各區加權風險人口'!$C$2:$T$13,6,0)*5.5/'陽性率'!E$3)</f>
        <v>3.645004355</v>
      </c>
      <c r="I154" s="5">
        <f>if(VLOOKUP($B$2:$B$457,'各區加權風險人口'!$C$2:$T$13,7,0)=0,0,VLOOKUP($B$2:$B$457,'依個案研判日_台北市'!$C$2:$T$13,7,0)*'各里加權風險人口'!J154/VLOOKUP($B$2:$B$457,'各區加權風險人口'!$C$2:$T$13,7,0)*5.5/'陽性率'!F$3)</f>
        <v>3.764122144</v>
      </c>
      <c r="J154" s="5">
        <f>if(VLOOKUP($B$2:$B$457,'各區加權風險人口'!$C$2:$T$13,8,0)=0,0,VLOOKUP($B$2:$B$457,'依個案研判日_台北市'!$C$2:$T$13,8,0)*'各里加權風險人口'!K154/VLOOKUP($B$2:$B$457,'各區加權風險人口'!$C$2:$T$13,8,0)*5.5/'陽性率'!G$3)</f>
        <v>16.69306342</v>
      </c>
      <c r="K154" s="5">
        <f>if(VLOOKUP($B$2:$B$457,'各區加權風險人口'!$C$2:$T$13,9,0)=0,0,VLOOKUP($B$2:$B$457,'依個案研判日_台北市'!$C$2:$T$13,9,0)*'各里加權風險人口'!L154/VLOOKUP($B$2:$B$457,'各區加權風險人口'!$C$2:$T$13,9,0)*5.5/'陽性率'!H$3)</f>
        <v>13.96147123</v>
      </c>
      <c r="L154" s="5">
        <f>if(VLOOKUP($B$2:$B$457,'各區加權風險人口'!$C$2:$T$13,10,0)=0,0,VLOOKUP($B$2:$B$457,'依個案研判日_台北市'!$C$2:$T$13,10,0)*'各里加權風險人口'!M154/VLOOKUP($B$2:$B$457,'各區加權風險人口'!$C$2:$T$13,10,0)*5.5/'陽性率'!I$3)</f>
        <v>10.96972739</v>
      </c>
      <c r="M154" s="5">
        <f>if(VLOOKUP($B$2:$B$457,'各區加權風險人口'!$C$2:$T$13,11,0)=0,0,VLOOKUP($B$2:$B$457,'依個案研判日_台北市'!$C$2:$T$13,11,0)*'各里加權風險人口'!N154/VLOOKUP($B$2:$B$457,'各區加權風險人口'!$C$2:$T$13,11,0)*5.5/'陽性率'!J$3)</f>
        <v>11.29236643</v>
      </c>
      <c r="N154" s="5">
        <f>if(VLOOKUP($B$2:$B$457,'各區加權風險人口'!$C$2:$T$13,12,0)=0,0,VLOOKUP($B$2:$B$457,'依個案研判日_台北市'!$C$2:$T$13,12,0)*'各里加權風險人口'!O154/VLOOKUP($B$2:$B$457,'各區加權風險人口'!$C$2:$T$13,12,0)*5.5/'陽性率'!K$3)</f>
        <v>16.13195205</v>
      </c>
      <c r="O154" s="5">
        <f>if(VLOOKUP($B$2:$B$457,'各區加權風險人口'!$C$2:$T$13,13,0)=0,0,VLOOKUP($B$2:$B$457,'依個案研判日_台北市'!$C$2:$T$13,13,0)*'各里加權風險人口'!P154/VLOOKUP($B$2:$B$457,'各區加權風險人口'!$C$2:$T$13,13,0)*5.5/'陽性率'!L$3)</f>
        <v>12.30578393</v>
      </c>
      <c r="P154" s="5">
        <f>if(VLOOKUP($B$2:$B$457,'各區加權風險人口'!$C$2:$T$13,14,0)=0,0,VLOOKUP($B$2:$B$457,'依個案研判日_台北市'!$C$2:$T$13,14,0)*'各里加權風險人口'!Q154/VLOOKUP($B$2:$B$457,'各區加權風險人口'!$C$2:$T$13,14,0)*5.5/'陽性率'!M$3)</f>
        <v>15.56515373</v>
      </c>
      <c r="Q154" s="5">
        <f>if(VLOOKUP($B$2:$B$457,'各區加權風險人口'!$C$2:$T$13,15,0)=0,0,VLOOKUP($B$2:$B$457,'依個案研判日_台北市'!$C$2:$T$13,15,0)*'各里加權風險人口'!R154/VLOOKUP($B$2:$B$457,'各區加權風險人口'!$C$2:$T$13,15,0)*5.5/'陽性率'!N$3)</f>
        <v>14.34260334</v>
      </c>
      <c r="R154" s="5">
        <f>if(VLOOKUP($B$2:$B$457,'各區加權風險人口'!$C$2:$T$13,16,0)=0,0,VLOOKUP($B$2:$B$457,'依個案研判日_台北市'!$C$2:$T$13,16,0)*'各里加權風險人口'!S154/VLOOKUP($B$2:$B$457,'各區加權風險人口'!$C$2:$T$13,16,0)*5.5/'陽性率'!O$3)</f>
        <v>20.70267179</v>
      </c>
      <c r="S154" s="5">
        <f>if(VLOOKUP($B$2:$B$457,'各區加權風險人口'!$C$2:$T$13,17,0)=0,0,VLOOKUP($B$2:$B$457,'依個案研判日_台北市'!$C$2:$T$13,17,0)*'各里加權風險人口'!T154/VLOOKUP($B$2:$B$457,'各區加權風險人口'!$C$2:$T$13,17,0)*5.5/'陽性率'!P$3)</f>
        <v>30.54071831</v>
      </c>
      <c r="T154" s="5">
        <f>if(VLOOKUP($B$2:$B$457,'各區加權風險人口'!$C$2:$T$13,18,0)=0,0,VLOOKUP($B$2:$B$457,'依個案研判日_台北市'!$C$2:$T$13,18,0)*'各里加權風險人口'!U154/VLOOKUP($B$2:$B$457,'各區加權風險人口'!$C$2:$T$13,18,0)*5.5/'陽性率'!Q$3)</f>
        <v>9.844627147</v>
      </c>
    </row>
    <row r="155">
      <c r="A155" s="3">
        <v>6.3000040027E10</v>
      </c>
      <c r="B155" s="4" t="s">
        <v>133</v>
      </c>
      <c r="C155" s="4" t="s">
        <v>160</v>
      </c>
      <c r="D155" s="5">
        <f>if(VLOOKUP($B$2:$B$457,'各區加權風險人口'!$C$2:$T$13,2,0)=0,0,VLOOKUP($B$2:$B$457,'依個案研判日_台北市'!$C$2:$T$13,2,0)*'各里加權風險人口'!E155/VLOOKUP($B$2:$B$457,'各區加權風險人口'!$C$2:$T$13,2,0)*5.5/'陽性率'!A$3)</f>
        <v>0</v>
      </c>
      <c r="E155" s="5">
        <f>if(VLOOKUP($B$2:$B$457,'各區加權風險人口'!$C$2:$T$13,3,0)=0,0,VLOOKUP($B$2:$B$457,'依個案研判日_台北市'!$C$2:$T$13,3,0)*'各里加權風險人口'!F155/VLOOKUP($B$2:$B$457,'各區加權風險人口'!$C$2:$T$13,3,0)*5.5/'陽性率'!B$3)</f>
        <v>0</v>
      </c>
      <c r="F155" s="5">
        <f>if(VLOOKUP($B$2:$B$457,'各區加權風險人口'!$C$2:$T$13,4,0)=0,0,VLOOKUP($B$2:$B$457,'依個案研判日_台北市'!$C$2:$T$13,4,0)*'各里加權風險人口'!G155/VLOOKUP($B$2:$B$457,'各區加權風險人口'!$C$2:$T$13,4,0)*5.5/'陽性率'!C$3)</f>
        <v>3.697361637</v>
      </c>
      <c r="G155" s="5">
        <f>if(VLOOKUP($B$2:$B$457,'各區加權風險人口'!$C$2:$T$13,5,0)=0,0,VLOOKUP($B$2:$B$457,'依個案研判日_台北市'!$C$2:$T$13,5,0)*'各里加權風險人口'!H155/VLOOKUP($B$2:$B$457,'各區加權風險人口'!$C$2:$T$13,5,0)*5.5/'陽性率'!D$3)</f>
        <v>16.13898354</v>
      </c>
      <c r="H155" s="5">
        <f>if(VLOOKUP($B$2:$B$457,'各區加權風險人口'!$C$2:$T$13,6,0)=0,0,VLOOKUP($B$2:$B$457,'依個案研判日_台北市'!$C$2:$T$13,6,0)*'各里加權風險人口'!I155/VLOOKUP($B$2:$B$457,'各區加權風險人口'!$C$2:$T$13,6,0)*5.5/'陽性率'!E$3)</f>
        <v>6.809697698</v>
      </c>
      <c r="I155" s="5">
        <f>if(VLOOKUP($B$2:$B$457,'各區加權風險人口'!$C$2:$T$13,7,0)=0,0,VLOOKUP($B$2:$B$457,'依個案研判日_台北市'!$C$2:$T$13,7,0)*'各里加權風險人口'!J155/VLOOKUP($B$2:$B$457,'各區加權風險人口'!$C$2:$T$13,7,0)*5.5/'陽性率'!F$3)</f>
        <v>7.032236838</v>
      </c>
      <c r="J155" s="5">
        <f>if(VLOOKUP($B$2:$B$457,'各區加權風險人口'!$C$2:$T$13,8,0)=0,0,VLOOKUP($B$2:$B$457,'依個案研判日_台北市'!$C$2:$T$13,8,0)*'各里加權風險人口'!K155/VLOOKUP($B$2:$B$457,'各區加權風險人口'!$C$2:$T$13,8,0)*5.5/'陽性率'!G$3)</f>
        <v>31.18644163</v>
      </c>
      <c r="K155" s="5">
        <f>if(VLOOKUP($B$2:$B$457,'各區加權風險人口'!$C$2:$T$13,9,0)=0,0,VLOOKUP($B$2:$B$457,'依個案研判日_台北市'!$C$2:$T$13,9,0)*'各里加權風險人口'!L155/VLOOKUP($B$2:$B$457,'各區加權風險人口'!$C$2:$T$13,9,0)*5.5/'陽性率'!H$3)</f>
        <v>26.08320573</v>
      </c>
      <c r="L155" s="5">
        <f>if(VLOOKUP($B$2:$B$457,'各區加權風險人口'!$C$2:$T$13,10,0)=0,0,VLOOKUP($B$2:$B$457,'依個案研判日_台北市'!$C$2:$T$13,10,0)*'各里加權風險人口'!M155/VLOOKUP($B$2:$B$457,'各區加權風險人口'!$C$2:$T$13,10,0)*5.5/'陽性率'!I$3)</f>
        <v>20.49394736</v>
      </c>
      <c r="M155" s="5">
        <f>if(VLOOKUP($B$2:$B$457,'各區加權風險人口'!$C$2:$T$13,11,0)=0,0,VLOOKUP($B$2:$B$457,'依個案研判日_台北市'!$C$2:$T$13,11,0)*'各里加權風險人口'!N155/VLOOKUP($B$2:$B$457,'各區加權風險人口'!$C$2:$T$13,11,0)*5.5/'陽性率'!J$3)</f>
        <v>21.09671052</v>
      </c>
      <c r="N155" s="5">
        <f>if(VLOOKUP($B$2:$B$457,'各區加權風險人口'!$C$2:$T$13,12,0)=0,0,VLOOKUP($B$2:$B$457,'依個案研判日_台北市'!$C$2:$T$13,12,0)*'各里加權風險人口'!O155/VLOOKUP($B$2:$B$457,'各區加權風險人口'!$C$2:$T$13,12,0)*5.5/'陽性率'!K$3)</f>
        <v>30.13815788</v>
      </c>
      <c r="O155" s="5">
        <f>if(VLOOKUP($B$2:$B$457,'各區加權風險人口'!$C$2:$T$13,13,0)=0,0,VLOOKUP($B$2:$B$457,'依個案研判日_台北市'!$C$2:$T$13,13,0)*'各里加權風險人口'!P155/VLOOKUP($B$2:$B$457,'各區加權風險人口'!$C$2:$T$13,13,0)*5.5/'陽性率'!L$3)</f>
        <v>22.99000505</v>
      </c>
      <c r="P155" s="5">
        <f>if(VLOOKUP($B$2:$B$457,'各區加權風險人口'!$C$2:$T$13,14,0)=0,0,VLOOKUP($B$2:$B$457,'依個案研判日_台北市'!$C$2:$T$13,14,0)*'各里加權風險人口'!Q155/VLOOKUP($B$2:$B$457,'各區加權風險人口'!$C$2:$T$13,14,0)*5.5/'陽性率'!M$3)</f>
        <v>29.07924963</v>
      </c>
      <c r="Q155" s="5">
        <f>if(VLOOKUP($B$2:$B$457,'各區加權風險人口'!$C$2:$T$13,15,0)=0,0,VLOOKUP($B$2:$B$457,'依個案研判日_台北市'!$C$2:$T$13,15,0)*'各里加權風險人口'!R155/VLOOKUP($B$2:$B$457,'各區加權風險人口'!$C$2:$T$13,15,0)*5.5/'陽性率'!N$3)</f>
        <v>26.79524726</v>
      </c>
      <c r="R155" s="5">
        <f>if(VLOOKUP($B$2:$B$457,'各區加權風險人口'!$C$2:$T$13,16,0)=0,0,VLOOKUP($B$2:$B$457,'依個案研判日_台北市'!$C$2:$T$13,16,0)*'各里加權風險人口'!S155/VLOOKUP($B$2:$B$457,'各區加權風險人口'!$C$2:$T$13,16,0)*5.5/'陽性率'!O$3)</f>
        <v>38.67730261</v>
      </c>
      <c r="S155" s="5">
        <f>if(VLOOKUP($B$2:$B$457,'各區加權風險人口'!$C$2:$T$13,17,0)=0,0,VLOOKUP($B$2:$B$457,'依個案研判日_台北市'!$C$2:$T$13,17,0)*'各里加權風險人口'!T155/VLOOKUP($B$2:$B$457,'各區加權風險人口'!$C$2:$T$13,17,0)*5.5/'陽性率'!P$3)</f>
        <v>57.05701253</v>
      </c>
      <c r="T155" s="5">
        <f>if(VLOOKUP($B$2:$B$457,'各區加權風險人口'!$C$2:$T$13,18,0)=0,0,VLOOKUP($B$2:$B$457,'依個案研判日_台北市'!$C$2:$T$13,18,0)*'各里加權風險人口'!U155/VLOOKUP($B$2:$B$457,'各區加權風險人口'!$C$2:$T$13,18,0)*5.5/'陽性率'!Q$3)</f>
        <v>18.39200404</v>
      </c>
    </row>
    <row r="156">
      <c r="A156" s="3">
        <v>6.3000040028E10</v>
      </c>
      <c r="B156" s="4" t="s">
        <v>133</v>
      </c>
      <c r="C156" s="4" t="s">
        <v>161</v>
      </c>
      <c r="D156" s="5">
        <f>if(VLOOKUP($B$2:$B$457,'各區加權風險人口'!$C$2:$T$13,2,0)=0,0,VLOOKUP($B$2:$B$457,'依個案研判日_台北市'!$C$2:$T$13,2,0)*'各里加權風險人口'!E156/VLOOKUP($B$2:$B$457,'各區加權風險人口'!$C$2:$T$13,2,0)*5.5/'陽性率'!A$3)</f>
        <v>0</v>
      </c>
      <c r="E156" s="5">
        <f>if(VLOOKUP($B$2:$B$457,'各區加權風險人口'!$C$2:$T$13,3,0)=0,0,VLOOKUP($B$2:$B$457,'依個案研判日_台北市'!$C$2:$T$13,3,0)*'各里加權風險人口'!F156/VLOOKUP($B$2:$B$457,'各區加權風險人口'!$C$2:$T$13,3,0)*5.5/'陽性率'!B$3)</f>
        <v>0</v>
      </c>
      <c r="F156" s="5">
        <f>if(VLOOKUP($B$2:$B$457,'各區加權風險人口'!$C$2:$T$13,4,0)=0,0,VLOOKUP($B$2:$B$457,'依個案研判日_台北市'!$C$2:$T$13,4,0)*'各里加權風險人口'!G156/VLOOKUP($B$2:$B$457,'各區加權風險人口'!$C$2:$T$13,4,0)*5.5/'陽性率'!C$3)</f>
        <v>3.419739281</v>
      </c>
      <c r="G156" s="5">
        <f>if(VLOOKUP($B$2:$B$457,'各區加權風險人口'!$C$2:$T$13,5,0)=0,0,VLOOKUP($B$2:$B$457,'依個案研判日_台北市'!$C$2:$T$13,5,0)*'各里加權風險人口'!H156/VLOOKUP($B$2:$B$457,'各區加權風險人口'!$C$2:$T$13,5,0)*5.5/'陽性率'!D$3)</f>
        <v>14.92716196</v>
      </c>
      <c r="H156" s="5">
        <f>if(VLOOKUP($B$2:$B$457,'各區加權風險人口'!$C$2:$T$13,6,0)=0,0,VLOOKUP($B$2:$B$457,'依個案研判日_台北市'!$C$2:$T$13,6,0)*'各里加權風險人口'!I156/VLOOKUP($B$2:$B$457,'各區加權風險人口'!$C$2:$T$13,6,0)*5.5/'陽性率'!E$3)</f>
        <v>6.298380574</v>
      </c>
      <c r="I156" s="5">
        <f>if(VLOOKUP($B$2:$B$457,'各區加權風險人口'!$C$2:$T$13,7,0)=0,0,VLOOKUP($B$2:$B$457,'依個案研判日_台北市'!$C$2:$T$13,7,0)*'各里加權風險人口'!J156/VLOOKUP($B$2:$B$457,'各區加權風險人口'!$C$2:$T$13,7,0)*5.5/'陽性率'!F$3)</f>
        <v>6.504210004</v>
      </c>
      <c r="J156" s="5">
        <f>if(VLOOKUP($B$2:$B$457,'各區加權風險人口'!$C$2:$T$13,8,0)=0,0,VLOOKUP($B$2:$B$457,'依個案研判日_台北市'!$C$2:$T$13,8,0)*'各里加權風險人口'!K156/VLOOKUP($B$2:$B$457,'各區加權風險人口'!$C$2:$T$13,8,0)*5.5/'陽性率'!G$3)</f>
        <v>28.84475741</v>
      </c>
      <c r="K156" s="5">
        <f>if(VLOOKUP($B$2:$B$457,'各區加權風險人口'!$C$2:$T$13,9,0)=0,0,VLOOKUP($B$2:$B$457,'依個案研判日_台北市'!$C$2:$T$13,9,0)*'各里加權風險人口'!L156/VLOOKUP($B$2:$B$457,'各區加權風險人口'!$C$2:$T$13,9,0)*5.5/'陽性率'!H$3)</f>
        <v>24.1247062</v>
      </c>
      <c r="L156" s="5">
        <f>if(VLOOKUP($B$2:$B$457,'各區加權風險人口'!$C$2:$T$13,10,0)=0,0,VLOOKUP($B$2:$B$457,'依個案研判日_台北市'!$C$2:$T$13,10,0)*'各里加權風險人口'!M156/VLOOKUP($B$2:$B$457,'各區加權風險人口'!$C$2:$T$13,10,0)*5.5/'陽性率'!I$3)</f>
        <v>18.9551263</v>
      </c>
      <c r="M156" s="5">
        <f>if(VLOOKUP($B$2:$B$457,'各區加權風險人口'!$C$2:$T$13,11,0)=0,0,VLOOKUP($B$2:$B$457,'依個案研判日_台北市'!$C$2:$T$13,11,0)*'各里加權風險人口'!N156/VLOOKUP($B$2:$B$457,'各區加權風險人口'!$C$2:$T$13,11,0)*5.5/'陽性率'!J$3)</f>
        <v>19.51263001</v>
      </c>
      <c r="N156" s="5">
        <f>if(VLOOKUP($B$2:$B$457,'各區加權風險人口'!$C$2:$T$13,12,0)=0,0,VLOOKUP($B$2:$B$457,'依個案研判日_台北市'!$C$2:$T$13,12,0)*'各里加權風險人口'!O156/VLOOKUP($B$2:$B$457,'各區加權風險人口'!$C$2:$T$13,12,0)*5.5/'陽性率'!K$3)</f>
        <v>27.87518573</v>
      </c>
      <c r="O156" s="5">
        <f>if(VLOOKUP($B$2:$B$457,'各區加權風險人口'!$C$2:$T$13,13,0)=0,0,VLOOKUP($B$2:$B$457,'依個案研判日_台北市'!$C$2:$T$13,13,0)*'各里加權風險人口'!P156/VLOOKUP($B$2:$B$457,'各區加權風險人口'!$C$2:$T$13,13,0)*5.5/'陽性率'!L$3)</f>
        <v>21.26376348</v>
      </c>
      <c r="P156" s="5">
        <f>if(VLOOKUP($B$2:$B$457,'各區加權風險人口'!$C$2:$T$13,14,0)=0,0,VLOOKUP($B$2:$B$457,'依個案研判日_台北市'!$C$2:$T$13,14,0)*'各里加權風險人口'!Q156/VLOOKUP($B$2:$B$457,'各區加權風險人口'!$C$2:$T$13,14,0)*5.5/'陽性率'!M$3)</f>
        <v>26.89578732</v>
      </c>
      <c r="Q156" s="5">
        <f>if(VLOOKUP($B$2:$B$457,'各區加權風險人口'!$C$2:$T$13,15,0)=0,0,VLOOKUP($B$2:$B$457,'依個案研判日_台北市'!$C$2:$T$13,15,0)*'各里加權風險人口'!R156/VLOOKUP($B$2:$B$457,'各區加權風險人口'!$C$2:$T$13,15,0)*5.5/'陽性率'!N$3)</f>
        <v>24.78328295</v>
      </c>
      <c r="R156" s="5">
        <f>if(VLOOKUP($B$2:$B$457,'各區加權風險人口'!$C$2:$T$13,16,0)=0,0,VLOOKUP($B$2:$B$457,'依個案研判日_台北市'!$C$2:$T$13,16,0)*'各里加權風險人口'!S156/VLOOKUP($B$2:$B$457,'各區加權風險人口'!$C$2:$T$13,16,0)*5.5/'陽性率'!O$3)</f>
        <v>35.77315502</v>
      </c>
      <c r="S156" s="5">
        <f>if(VLOOKUP($B$2:$B$457,'各區加權風險人口'!$C$2:$T$13,17,0)=0,0,VLOOKUP($B$2:$B$457,'依個案研判日_台北市'!$C$2:$T$13,17,0)*'各里加權風險人口'!T156/VLOOKUP($B$2:$B$457,'各區加權風險人口'!$C$2:$T$13,17,0)*5.5/'陽性率'!P$3)</f>
        <v>52.77279481</v>
      </c>
      <c r="T156" s="5">
        <f>if(VLOOKUP($B$2:$B$457,'各區加權風險人口'!$C$2:$T$13,18,0)=0,0,VLOOKUP($B$2:$B$457,'依個案研判日_台北市'!$C$2:$T$13,18,0)*'各里加權風險人口'!U156/VLOOKUP($B$2:$B$457,'各區加權風險人口'!$C$2:$T$13,18,0)*5.5/'陽性率'!Q$3)</f>
        <v>17.01101078</v>
      </c>
    </row>
    <row r="157">
      <c r="A157" s="3">
        <v>6.3000040029E10</v>
      </c>
      <c r="B157" s="4" t="s">
        <v>133</v>
      </c>
      <c r="C157" s="4" t="s">
        <v>162</v>
      </c>
      <c r="D157" s="5">
        <f>if(VLOOKUP($B$2:$B$457,'各區加權風險人口'!$C$2:$T$13,2,0)=0,0,VLOOKUP($B$2:$B$457,'依個案研判日_台北市'!$C$2:$T$13,2,0)*'各里加權風險人口'!E157/VLOOKUP($B$2:$B$457,'各區加權風險人口'!$C$2:$T$13,2,0)*5.5/'陽性率'!A$3)</f>
        <v>0</v>
      </c>
      <c r="E157" s="5">
        <f>if(VLOOKUP($B$2:$B$457,'各區加權風險人口'!$C$2:$T$13,3,0)=0,0,VLOOKUP($B$2:$B$457,'依個案研判日_台北市'!$C$2:$T$13,3,0)*'各里加權風險人口'!F157/VLOOKUP($B$2:$B$457,'各區加權風險人口'!$C$2:$T$13,3,0)*5.5/'陽性率'!B$3)</f>
        <v>0</v>
      </c>
      <c r="F157" s="5">
        <f>if(VLOOKUP($B$2:$B$457,'各區加權風險人口'!$C$2:$T$13,4,0)=0,0,VLOOKUP($B$2:$B$457,'依個案研判日_台北市'!$C$2:$T$13,4,0)*'各里加權風險人口'!G157/VLOOKUP($B$2:$B$457,'各區加權風險人口'!$C$2:$T$13,4,0)*5.5/'陽性率'!C$3)</f>
        <v>3.861243401</v>
      </c>
      <c r="G157" s="5">
        <f>if(VLOOKUP($B$2:$B$457,'各區加權風險人口'!$C$2:$T$13,5,0)=0,0,VLOOKUP($B$2:$B$457,'依個案研判日_台北市'!$C$2:$T$13,5,0)*'各里加權風險人口'!H157/VLOOKUP($B$2:$B$457,'各區加權風險人口'!$C$2:$T$13,5,0)*5.5/'陽性率'!D$3)</f>
        <v>16.85432744</v>
      </c>
      <c r="H157" s="5">
        <f>if(VLOOKUP($B$2:$B$457,'各區加權風險人口'!$C$2:$T$13,6,0)=0,0,VLOOKUP($B$2:$B$457,'依個案研判日_台北市'!$C$2:$T$13,6,0)*'各里加權風險人口'!I157/VLOOKUP($B$2:$B$457,'各區加權風險人口'!$C$2:$T$13,6,0)*5.5/'陽性率'!E$3)</f>
        <v>7.111530567</v>
      </c>
      <c r="I157" s="5">
        <f>if(VLOOKUP($B$2:$B$457,'各區加權風險人口'!$C$2:$T$13,7,0)=0,0,VLOOKUP($B$2:$B$457,'依個案研判日_台北市'!$C$2:$T$13,7,0)*'各里加權風險人口'!J157/VLOOKUP($B$2:$B$457,'各區加權風險人口'!$C$2:$T$13,7,0)*5.5/'陽性率'!F$3)</f>
        <v>7.343933526</v>
      </c>
      <c r="J157" s="5">
        <f>if(VLOOKUP($B$2:$B$457,'各區加權風險人口'!$C$2:$T$13,8,0)=0,0,VLOOKUP($B$2:$B$457,'依個案研判日_台北市'!$C$2:$T$13,8,0)*'各里加權風險人口'!K157/VLOOKUP($B$2:$B$457,'各區加權風險人口'!$C$2:$T$13,8,0)*5.5/'陽性率'!G$3)</f>
        <v>32.56874868</v>
      </c>
      <c r="K157" s="5">
        <f>if(VLOOKUP($B$2:$B$457,'各區加權風險人口'!$C$2:$T$13,9,0)=0,0,VLOOKUP($B$2:$B$457,'依個案研判日_台北市'!$C$2:$T$13,9,0)*'各里加權風險人口'!L157/VLOOKUP($B$2:$B$457,'各區加權風險人口'!$C$2:$T$13,9,0)*5.5/'陽性率'!H$3)</f>
        <v>27.23931708</v>
      </c>
      <c r="L157" s="5">
        <f>if(VLOOKUP($B$2:$B$457,'各區加權風險人口'!$C$2:$T$13,10,0)=0,0,VLOOKUP($B$2:$B$457,'依個案研判日_台北市'!$C$2:$T$13,10,0)*'各里加權風險人口'!M157/VLOOKUP($B$2:$B$457,'各區加權風險人口'!$C$2:$T$13,10,0)*5.5/'陽性率'!I$3)</f>
        <v>21.40232056</v>
      </c>
      <c r="M157" s="5">
        <f>if(VLOOKUP($B$2:$B$457,'各區加權風險人口'!$C$2:$T$13,11,0)=0,0,VLOOKUP($B$2:$B$457,'依個案研判日_台北市'!$C$2:$T$13,11,0)*'各里加權風險人口'!N157/VLOOKUP($B$2:$B$457,'各區加權風險人口'!$C$2:$T$13,11,0)*5.5/'陽性率'!J$3)</f>
        <v>22.03180058</v>
      </c>
      <c r="N157" s="5">
        <f>if(VLOOKUP($B$2:$B$457,'各區加權風險人口'!$C$2:$T$13,12,0)=0,0,VLOOKUP($B$2:$B$457,'依個案研判日_台北市'!$C$2:$T$13,12,0)*'各里加權風險人口'!O157/VLOOKUP($B$2:$B$457,'各區加權風險人口'!$C$2:$T$13,12,0)*5.5/'陽性率'!K$3)</f>
        <v>31.47400083</v>
      </c>
      <c r="O157" s="5">
        <f>if(VLOOKUP($B$2:$B$457,'各區加權風險人口'!$C$2:$T$13,13,0)=0,0,VLOOKUP($B$2:$B$457,'依個案研判日_台北市'!$C$2:$T$13,13,0)*'各里加權風險人口'!P157/VLOOKUP($B$2:$B$457,'各區加權風險人口'!$C$2:$T$13,13,0)*5.5/'陽性率'!L$3)</f>
        <v>24.00901345</v>
      </c>
      <c r="P157" s="5">
        <f>if(VLOOKUP($B$2:$B$457,'各區加權風險人口'!$C$2:$T$13,14,0)=0,0,VLOOKUP($B$2:$B$457,'依個案研判日_台北市'!$C$2:$T$13,14,0)*'各里加權風險人口'!Q157/VLOOKUP($B$2:$B$457,'各區加權風險人口'!$C$2:$T$13,14,0)*5.5/'陽性率'!M$3)</f>
        <v>30.36815756</v>
      </c>
      <c r="Q157" s="5">
        <f>if(VLOOKUP($B$2:$B$457,'各區加權風險人口'!$C$2:$T$13,15,0)=0,0,VLOOKUP($B$2:$B$457,'依個案研判日_台北市'!$C$2:$T$13,15,0)*'各里加權風險人口'!R157/VLOOKUP($B$2:$B$457,'各區加權風險人口'!$C$2:$T$13,15,0)*5.5/'陽性率'!N$3)</f>
        <v>27.98291913</v>
      </c>
      <c r="R157" s="5">
        <f>if(VLOOKUP($B$2:$B$457,'各區加權風險人口'!$C$2:$T$13,16,0)=0,0,VLOOKUP($B$2:$B$457,'依個案研判日_台北市'!$C$2:$T$13,16,0)*'各里加權風險人口'!S157/VLOOKUP($B$2:$B$457,'各區加權風險人口'!$C$2:$T$13,16,0)*5.5/'陽性率'!O$3)</f>
        <v>40.3916344</v>
      </c>
      <c r="S157" s="5">
        <f>if(VLOOKUP($B$2:$B$457,'各區加權風險人口'!$C$2:$T$13,17,0)=0,0,VLOOKUP($B$2:$B$457,'依個案研判日_台北市'!$C$2:$T$13,17,0)*'各里加權風險人口'!T157/VLOOKUP($B$2:$B$457,'各區加權風險人口'!$C$2:$T$13,17,0)*5.5/'陽性率'!P$3)</f>
        <v>59.58600611</v>
      </c>
      <c r="T157" s="5">
        <f>if(VLOOKUP($B$2:$B$457,'各區加權風險人口'!$C$2:$T$13,18,0)=0,0,VLOOKUP($B$2:$B$457,'依個案研判日_台北市'!$C$2:$T$13,18,0)*'各里加權風險人口'!U157/VLOOKUP($B$2:$B$457,'各區加權風險人口'!$C$2:$T$13,18,0)*5.5/'陽性率'!Q$3)</f>
        <v>19.20721076</v>
      </c>
    </row>
    <row r="158">
      <c r="A158" s="3">
        <v>6.300004003E10</v>
      </c>
      <c r="B158" s="4" t="s">
        <v>133</v>
      </c>
      <c r="C158" s="4" t="s">
        <v>163</v>
      </c>
      <c r="D158" s="5">
        <f>if(VLOOKUP($B$2:$B$457,'各區加權風險人口'!$C$2:$T$13,2,0)=0,0,VLOOKUP($B$2:$B$457,'依個案研判日_台北市'!$C$2:$T$13,2,0)*'各里加權風險人口'!E158/VLOOKUP($B$2:$B$457,'各區加權風險人口'!$C$2:$T$13,2,0)*5.5/'陽性率'!A$3)</f>
        <v>0</v>
      </c>
      <c r="E158" s="5">
        <f>if(VLOOKUP($B$2:$B$457,'各區加權風險人口'!$C$2:$T$13,3,0)=0,0,VLOOKUP($B$2:$B$457,'依個案研判日_台北市'!$C$2:$T$13,3,0)*'各里加權風險人口'!F158/VLOOKUP($B$2:$B$457,'各區加權風險人口'!$C$2:$T$13,3,0)*5.5/'陽性率'!B$3)</f>
        <v>0</v>
      </c>
      <c r="F158" s="5">
        <f>if(VLOOKUP($B$2:$B$457,'各區加權風險人口'!$C$2:$T$13,4,0)=0,0,VLOOKUP($B$2:$B$457,'依個案研判日_台北市'!$C$2:$T$13,4,0)*'各里加權風險人口'!G158/VLOOKUP($B$2:$B$457,'各區加權風險人口'!$C$2:$T$13,4,0)*5.5/'陽性率'!C$3)</f>
        <v>3.038063788</v>
      </c>
      <c r="G158" s="5">
        <f>if(VLOOKUP($B$2:$B$457,'各區加權風險人口'!$C$2:$T$13,5,0)=0,0,VLOOKUP($B$2:$B$457,'依個案研判日_台北市'!$C$2:$T$13,5,0)*'各里加權風險人口'!H158/VLOOKUP($B$2:$B$457,'各區加權風險人口'!$C$2:$T$13,5,0)*5.5/'陽性率'!D$3)</f>
        <v>13.26114843</v>
      </c>
      <c r="H158" s="5">
        <f>if(VLOOKUP($B$2:$B$457,'各區加權風險人口'!$C$2:$T$13,6,0)=0,0,VLOOKUP($B$2:$B$457,'依個案研判日_台北市'!$C$2:$T$13,6,0)*'各里加權風險人口'!I158/VLOOKUP($B$2:$B$457,'各區加權風險人口'!$C$2:$T$13,6,0)*5.5/'陽性率'!E$3)</f>
        <v>5.59542128</v>
      </c>
      <c r="I158" s="5">
        <f>if(VLOOKUP($B$2:$B$457,'各區加權風險人口'!$C$2:$T$13,7,0)=0,0,VLOOKUP($B$2:$B$457,'依個案研判日_台北市'!$C$2:$T$13,7,0)*'各里加權風險人口'!J158/VLOOKUP($B$2:$B$457,'各區加權風險人口'!$C$2:$T$13,7,0)*5.5/'陽性率'!F$3)</f>
        <v>5.778278185</v>
      </c>
      <c r="J158" s="5">
        <f>if(VLOOKUP($B$2:$B$457,'各區加權風險人口'!$C$2:$T$13,8,0)=0,0,VLOOKUP($B$2:$B$457,'依個案研判日_台北市'!$C$2:$T$13,8,0)*'各里加權風險人口'!K158/VLOOKUP($B$2:$B$457,'各區加權風險人口'!$C$2:$T$13,8,0)*5.5/'陽性率'!G$3)</f>
        <v>25.6254076</v>
      </c>
      <c r="K158" s="5">
        <f>if(VLOOKUP($B$2:$B$457,'各區加權風險人口'!$C$2:$T$13,9,0)=0,0,VLOOKUP($B$2:$B$457,'依個案研判日_台北市'!$C$2:$T$13,9,0)*'各里加權風險人口'!L158/VLOOKUP($B$2:$B$457,'各區加權風險人口'!$C$2:$T$13,9,0)*5.5/'陽性率'!H$3)</f>
        <v>21.43215909</v>
      </c>
      <c r="L158" s="5">
        <f>if(VLOOKUP($B$2:$B$457,'各區加權風險人口'!$C$2:$T$13,10,0)=0,0,VLOOKUP($B$2:$B$457,'依個案研判日_台北市'!$C$2:$T$13,10,0)*'各里加權風險人口'!M158/VLOOKUP($B$2:$B$457,'各區加權風險人口'!$C$2:$T$13,10,0)*5.5/'陽性率'!I$3)</f>
        <v>16.83955357</v>
      </c>
      <c r="M158" s="5">
        <f>if(VLOOKUP($B$2:$B$457,'各區加權風險人口'!$C$2:$T$13,11,0)=0,0,VLOOKUP($B$2:$B$457,'依個案研判日_台北市'!$C$2:$T$13,11,0)*'各里加權風險人口'!N158/VLOOKUP($B$2:$B$457,'各區加權風險人口'!$C$2:$T$13,11,0)*5.5/'陽性率'!J$3)</f>
        <v>17.33483456</v>
      </c>
      <c r="N158" s="5">
        <f>if(VLOOKUP($B$2:$B$457,'各區加權風險人口'!$C$2:$T$13,12,0)=0,0,VLOOKUP($B$2:$B$457,'依個案研判日_台北市'!$C$2:$T$13,12,0)*'各里加權風險人口'!O158/VLOOKUP($B$2:$B$457,'各區加權風險人口'!$C$2:$T$13,12,0)*5.5/'陽性率'!K$3)</f>
        <v>24.76404936</v>
      </c>
      <c r="O158" s="5">
        <f>if(VLOOKUP($B$2:$B$457,'各區加權風險人口'!$C$2:$T$13,13,0)=0,0,VLOOKUP($B$2:$B$457,'依個案研判日_台北市'!$C$2:$T$13,13,0)*'各里加權風險人口'!P158/VLOOKUP($B$2:$B$457,'各區加權風險人口'!$C$2:$T$13,13,0)*5.5/'陽性率'!L$3)</f>
        <v>18.89052484</v>
      </c>
      <c r="P158" s="5">
        <f>if(VLOOKUP($B$2:$B$457,'各區加權風險人口'!$C$2:$T$13,14,0)=0,0,VLOOKUP($B$2:$B$457,'依個案研判日_台北市'!$C$2:$T$13,14,0)*'各里加權風險人口'!Q158/VLOOKUP($B$2:$B$457,'各區加權風險人口'!$C$2:$T$13,14,0)*5.5/'陽性率'!M$3)</f>
        <v>23.89396114</v>
      </c>
      <c r="Q158" s="5">
        <f>if(VLOOKUP($B$2:$B$457,'各區加權風險人口'!$C$2:$T$13,15,0)=0,0,VLOOKUP($B$2:$B$457,'依個案研判日_台北市'!$C$2:$T$13,15,0)*'各里加權風險人口'!R158/VLOOKUP($B$2:$B$457,'各區加權風險人口'!$C$2:$T$13,15,0)*5.5/'陽性率'!N$3)</f>
        <v>22.01723239</v>
      </c>
      <c r="R158" s="5">
        <f>if(VLOOKUP($B$2:$B$457,'各區加權風險人口'!$C$2:$T$13,16,0)=0,0,VLOOKUP($B$2:$B$457,'依個案研判日_台北市'!$C$2:$T$13,16,0)*'各里加權風險人口'!S158/VLOOKUP($B$2:$B$457,'各區加權風險人口'!$C$2:$T$13,16,0)*5.5/'陽性率'!O$3)</f>
        <v>31.78053002</v>
      </c>
      <c r="S158" s="5">
        <f>if(VLOOKUP($B$2:$B$457,'各區加權風險人口'!$C$2:$T$13,17,0)=0,0,VLOOKUP($B$2:$B$457,'依個案研判日_台北市'!$C$2:$T$13,17,0)*'各里加權風險人口'!T158/VLOOKUP($B$2:$B$457,'各區加權風險人口'!$C$2:$T$13,17,0)*5.5/'陽性率'!P$3)</f>
        <v>46.882848</v>
      </c>
      <c r="T158" s="5">
        <f>if(VLOOKUP($B$2:$B$457,'各區加權風險人口'!$C$2:$T$13,18,0)=0,0,VLOOKUP($B$2:$B$457,'依個案研判日_台北市'!$C$2:$T$13,18,0)*'各里加權風險人口'!U158/VLOOKUP($B$2:$B$457,'各區加權風險人口'!$C$2:$T$13,18,0)*5.5/'陽性率'!Q$3)</f>
        <v>15.11241987</v>
      </c>
    </row>
    <row r="159">
      <c r="A159" s="3">
        <v>6.3000040031E10</v>
      </c>
      <c r="B159" s="4" t="s">
        <v>133</v>
      </c>
      <c r="C159" s="4" t="s">
        <v>164</v>
      </c>
      <c r="D159" s="5">
        <f>if(VLOOKUP($B$2:$B$457,'各區加權風險人口'!$C$2:$T$13,2,0)=0,0,VLOOKUP($B$2:$B$457,'依個案研判日_台北市'!$C$2:$T$13,2,0)*'各里加權風險人口'!E159/VLOOKUP($B$2:$B$457,'各區加權風險人口'!$C$2:$T$13,2,0)*5.5/'陽性率'!A$3)</f>
        <v>0</v>
      </c>
      <c r="E159" s="5">
        <f>if(VLOOKUP($B$2:$B$457,'各區加權風險人口'!$C$2:$T$13,3,0)=0,0,VLOOKUP($B$2:$B$457,'依個案研判日_台北市'!$C$2:$T$13,3,0)*'各里加權風險人口'!F159/VLOOKUP($B$2:$B$457,'各區加權風險人口'!$C$2:$T$13,3,0)*5.5/'陽性率'!B$3)</f>
        <v>0</v>
      </c>
      <c r="F159" s="5">
        <f>if(VLOOKUP($B$2:$B$457,'各區加權風險人口'!$C$2:$T$13,4,0)=0,0,VLOOKUP($B$2:$B$457,'依個案研判日_台北市'!$C$2:$T$13,4,0)*'各里加權風險人口'!G159/VLOOKUP($B$2:$B$457,'各區加權風險人口'!$C$2:$T$13,4,0)*5.5/'陽性率'!C$3)</f>
        <v>2.464982775</v>
      </c>
      <c r="G159" s="5">
        <f>if(VLOOKUP($B$2:$B$457,'各區加權風險人口'!$C$2:$T$13,5,0)=0,0,VLOOKUP($B$2:$B$457,'依個案研判日_台北市'!$C$2:$T$13,5,0)*'各里加權風險人口'!H159/VLOOKUP($B$2:$B$457,'各區加權風險人口'!$C$2:$T$13,5,0)*5.5/'陽性率'!D$3)</f>
        <v>10.75964981</v>
      </c>
      <c r="H159" s="5">
        <f>if(VLOOKUP($B$2:$B$457,'各區加權風險人口'!$C$2:$T$13,6,0)=0,0,VLOOKUP($B$2:$B$457,'依個案研判日_台北市'!$C$2:$T$13,6,0)*'各里加權風險人口'!I159/VLOOKUP($B$2:$B$457,'各區加權風險人口'!$C$2:$T$13,6,0)*5.5/'陽性率'!E$3)</f>
        <v>4.53993663</v>
      </c>
      <c r="I159" s="5">
        <f>if(VLOOKUP($B$2:$B$457,'各區加權風險人口'!$C$2:$T$13,7,0)=0,0,VLOOKUP($B$2:$B$457,'依個案研判日_台北市'!$C$2:$T$13,7,0)*'各里加權風險人口'!J159/VLOOKUP($B$2:$B$457,'各區加權風險人口'!$C$2:$T$13,7,0)*5.5/'陽性率'!F$3)</f>
        <v>4.688300572</v>
      </c>
      <c r="J159" s="5">
        <f>if(VLOOKUP($B$2:$B$457,'各區加權風險人口'!$C$2:$T$13,8,0)=0,0,VLOOKUP($B$2:$B$457,'依個案研判日_台北市'!$C$2:$T$13,8,0)*'各里加權風險人口'!K159/VLOOKUP($B$2:$B$457,'各區加權風險人口'!$C$2:$T$13,8,0)*5.5/'陽性率'!G$3)</f>
        <v>20.79159384</v>
      </c>
      <c r="K159" s="5">
        <f>if(VLOOKUP($B$2:$B$457,'各區加權風險人口'!$C$2:$T$13,9,0)=0,0,VLOOKUP($B$2:$B$457,'依個案研判日_台北市'!$C$2:$T$13,9,0)*'各里加權風險人口'!L159/VLOOKUP($B$2:$B$457,'各區加權風險人口'!$C$2:$T$13,9,0)*5.5/'陽性率'!H$3)</f>
        <v>17.38933303</v>
      </c>
      <c r="L159" s="5">
        <f>if(VLOOKUP($B$2:$B$457,'各區加權風險人口'!$C$2:$T$13,10,0)=0,0,VLOOKUP($B$2:$B$457,'依個案研判日_台北市'!$C$2:$T$13,10,0)*'各里加權風險人口'!M159/VLOOKUP($B$2:$B$457,'各區加權風險人口'!$C$2:$T$13,10,0)*5.5/'陽性率'!I$3)</f>
        <v>13.66304738</v>
      </c>
      <c r="M159" s="5">
        <f>if(VLOOKUP($B$2:$B$457,'各區加權風險人口'!$C$2:$T$13,11,0)=0,0,VLOOKUP($B$2:$B$457,'依個案研判日_台北市'!$C$2:$T$13,11,0)*'各里加權風險人口'!N159/VLOOKUP($B$2:$B$457,'各區加權風險人口'!$C$2:$T$13,11,0)*5.5/'陽性率'!J$3)</f>
        <v>14.06490172</v>
      </c>
      <c r="N159" s="5">
        <f>if(VLOOKUP($B$2:$B$457,'各區加權風險人口'!$C$2:$T$13,12,0)=0,0,VLOOKUP($B$2:$B$457,'依個案研判日_台北市'!$C$2:$T$13,12,0)*'各里加權風險人口'!O159/VLOOKUP($B$2:$B$457,'各區加權風險人口'!$C$2:$T$13,12,0)*5.5/'陽性率'!K$3)</f>
        <v>20.09271674</v>
      </c>
      <c r="O159" s="5">
        <f>if(VLOOKUP($B$2:$B$457,'各區加權風險人口'!$C$2:$T$13,13,0)=0,0,VLOOKUP($B$2:$B$457,'依個案研判日_台北市'!$C$2:$T$13,13,0)*'各里加權風險人口'!P159/VLOOKUP($B$2:$B$457,'各區加權風險人口'!$C$2:$T$13,13,0)*5.5/'陽性率'!L$3)</f>
        <v>15.32713648</v>
      </c>
      <c r="P159" s="5">
        <f>if(VLOOKUP($B$2:$B$457,'各區加權風險人口'!$C$2:$T$13,14,0)=0,0,VLOOKUP($B$2:$B$457,'依個案研判日_台北市'!$C$2:$T$13,14,0)*'各里加權風險人口'!Q159/VLOOKUP($B$2:$B$457,'各區加權風險人口'!$C$2:$T$13,14,0)*5.5/'陽性率'!M$3)</f>
        <v>19.38675642</v>
      </c>
      <c r="Q159" s="5">
        <f>if(VLOOKUP($B$2:$B$457,'各區加權風險人口'!$C$2:$T$13,15,0)=0,0,VLOOKUP($B$2:$B$457,'依個案研判日_台北市'!$C$2:$T$13,15,0)*'各里加權風險人口'!R159/VLOOKUP($B$2:$B$457,'各區加權風險人口'!$C$2:$T$13,15,0)*5.5/'陽性率'!N$3)</f>
        <v>17.86404183</v>
      </c>
      <c r="R159" s="5">
        <f>if(VLOOKUP($B$2:$B$457,'各區加權風險人口'!$C$2:$T$13,16,0)=0,0,VLOOKUP($B$2:$B$457,'依個案研判日_台北市'!$C$2:$T$13,16,0)*'各里加權風險人口'!S159/VLOOKUP($B$2:$B$457,'各區加權風險人口'!$C$2:$T$13,16,0)*5.5/'陽性率'!O$3)</f>
        <v>25.78565314</v>
      </c>
      <c r="S159" s="5">
        <f>if(VLOOKUP($B$2:$B$457,'各區加權風險人口'!$C$2:$T$13,17,0)=0,0,VLOOKUP($B$2:$B$457,'依個案研判日_台北市'!$C$2:$T$13,17,0)*'各里加權風險人口'!T159/VLOOKUP($B$2:$B$457,'各區加權風險人口'!$C$2:$T$13,17,0)*5.5/'陽性率'!P$3)</f>
        <v>38.039166</v>
      </c>
      <c r="T159" s="5">
        <f>if(VLOOKUP($B$2:$B$457,'各區加權風險人口'!$C$2:$T$13,18,0)=0,0,VLOOKUP($B$2:$B$457,'依個案研判日_台北市'!$C$2:$T$13,18,0)*'各里加權風險人口'!U159/VLOOKUP($B$2:$B$457,'各區加權風險人口'!$C$2:$T$13,18,0)*5.5/'陽性率'!Q$3)</f>
        <v>12.26170919</v>
      </c>
    </row>
    <row r="160">
      <c r="A160" s="3">
        <v>6.3000040032E10</v>
      </c>
      <c r="B160" s="4" t="s">
        <v>133</v>
      </c>
      <c r="C160" s="4" t="s">
        <v>165</v>
      </c>
      <c r="D160" s="5">
        <f>if(VLOOKUP($B$2:$B$457,'各區加權風險人口'!$C$2:$T$13,2,0)=0,0,VLOOKUP($B$2:$B$457,'依個案研判日_台北市'!$C$2:$T$13,2,0)*'各里加權風險人口'!E160/VLOOKUP($B$2:$B$457,'各區加權風險人口'!$C$2:$T$13,2,0)*5.5/'陽性率'!A$3)</f>
        <v>0</v>
      </c>
      <c r="E160" s="5">
        <f>if(VLOOKUP($B$2:$B$457,'各區加權風險人口'!$C$2:$T$13,3,0)=0,0,VLOOKUP($B$2:$B$457,'依個案研判日_台北市'!$C$2:$T$13,3,0)*'各里加權風險人口'!F160/VLOOKUP($B$2:$B$457,'各區加權風險人口'!$C$2:$T$13,3,0)*5.5/'陽性率'!B$3)</f>
        <v>0</v>
      </c>
      <c r="F160" s="5">
        <f>if(VLOOKUP($B$2:$B$457,'各區加權風險人口'!$C$2:$T$13,4,0)=0,0,VLOOKUP($B$2:$B$457,'依個案研判日_台北市'!$C$2:$T$13,4,0)*'各里加權風險人口'!G160/VLOOKUP($B$2:$B$457,'各區加權風險人口'!$C$2:$T$13,4,0)*5.5/'陽性率'!C$3)</f>
        <v>3.082515703</v>
      </c>
      <c r="G160" s="5">
        <f>if(VLOOKUP($B$2:$B$457,'各區加權風險人口'!$C$2:$T$13,5,0)=0,0,VLOOKUP($B$2:$B$457,'依個案研判日_台北市'!$C$2:$T$13,5,0)*'各里加權風險人口'!H160/VLOOKUP($B$2:$B$457,'各區加權風險人口'!$C$2:$T$13,5,0)*5.5/'陽性率'!D$3)</f>
        <v>13.45518105</v>
      </c>
      <c r="H160" s="5">
        <f>if(VLOOKUP($B$2:$B$457,'各區加權風險人口'!$C$2:$T$13,6,0)=0,0,VLOOKUP($B$2:$B$457,'依個案研判日_台北市'!$C$2:$T$13,6,0)*'各里加權風險人口'!I160/VLOOKUP($B$2:$B$457,'各區加權風險人口'!$C$2:$T$13,6,0)*5.5/'陽性率'!E$3)</f>
        <v>5.67729158</v>
      </c>
      <c r="I160" s="5">
        <f>if(VLOOKUP($B$2:$B$457,'各區加權風險人口'!$C$2:$T$13,7,0)=0,0,VLOOKUP($B$2:$B$457,'依個案研判日_台北市'!$C$2:$T$13,7,0)*'各里加權風險人口'!J160/VLOOKUP($B$2:$B$457,'各區加權風險人口'!$C$2:$T$13,7,0)*5.5/'陽性率'!F$3)</f>
        <v>5.862823985</v>
      </c>
      <c r="J160" s="5">
        <f>if(VLOOKUP($B$2:$B$457,'各區加權風險人口'!$C$2:$T$13,8,0)=0,0,VLOOKUP($B$2:$B$457,'依個案研判日_台北市'!$C$2:$T$13,8,0)*'各里加權風險人口'!K160/VLOOKUP($B$2:$B$457,'各區加權風險人口'!$C$2:$T$13,8,0)*5.5/'陽性率'!G$3)</f>
        <v>26.00034985</v>
      </c>
      <c r="K160" s="5">
        <f>if(VLOOKUP($B$2:$B$457,'各區加權風險人口'!$C$2:$T$13,9,0)=0,0,VLOOKUP($B$2:$B$457,'依個案研判日_台北市'!$C$2:$T$13,9,0)*'各里加權風險人口'!L160/VLOOKUP($B$2:$B$457,'各區加權風險人口'!$C$2:$T$13,9,0)*5.5/'陽性率'!H$3)</f>
        <v>21.74574714</v>
      </c>
      <c r="L160" s="5">
        <f>if(VLOOKUP($B$2:$B$457,'各區加權風險人口'!$C$2:$T$13,10,0)=0,0,VLOOKUP($B$2:$B$457,'依個案研判日_台北市'!$C$2:$T$13,10,0)*'各里加權風險人口'!M160/VLOOKUP($B$2:$B$457,'各區加權風險人口'!$C$2:$T$13,10,0)*5.5/'陽性率'!I$3)</f>
        <v>17.08594418</v>
      </c>
      <c r="M160" s="5">
        <f>if(VLOOKUP($B$2:$B$457,'各區加權風險人口'!$C$2:$T$13,11,0)=0,0,VLOOKUP($B$2:$B$457,'依個案研判日_台北市'!$C$2:$T$13,11,0)*'各里加權風險人口'!N160/VLOOKUP($B$2:$B$457,'各區加權風險人口'!$C$2:$T$13,11,0)*5.5/'陽性率'!J$3)</f>
        <v>17.58847196</v>
      </c>
      <c r="N160" s="5">
        <f>if(VLOOKUP($B$2:$B$457,'各區加權風險人口'!$C$2:$T$13,12,0)=0,0,VLOOKUP($B$2:$B$457,'依個案研判日_台北市'!$C$2:$T$13,12,0)*'各里加權風險人口'!O160/VLOOKUP($B$2:$B$457,'各區加權風險人口'!$C$2:$T$13,12,0)*5.5/'陽性率'!K$3)</f>
        <v>25.12638851</v>
      </c>
      <c r="O160" s="5">
        <f>if(VLOOKUP($B$2:$B$457,'各區加權風險人口'!$C$2:$T$13,13,0)=0,0,VLOOKUP($B$2:$B$457,'依個案研判日_台北市'!$C$2:$T$13,13,0)*'各里加權風險人口'!P160/VLOOKUP($B$2:$B$457,'各區加權風險人口'!$C$2:$T$13,13,0)*5.5/'陽性率'!L$3)</f>
        <v>19.16692457</v>
      </c>
      <c r="P160" s="5">
        <f>if(VLOOKUP($B$2:$B$457,'各區加權風險人口'!$C$2:$T$13,14,0)=0,0,VLOOKUP($B$2:$B$457,'依個案研判日_台北市'!$C$2:$T$13,14,0)*'各里加權風險人口'!Q160/VLOOKUP($B$2:$B$457,'各區加權風險人口'!$C$2:$T$13,14,0)*5.5/'陽性率'!M$3)</f>
        <v>24.24356945</v>
      </c>
      <c r="Q160" s="5">
        <f>if(VLOOKUP($B$2:$B$457,'各區加權風險人口'!$C$2:$T$13,15,0)=0,0,VLOOKUP($B$2:$B$457,'依個案研判日_台北市'!$C$2:$T$13,15,0)*'各里加權風險人口'!R160/VLOOKUP($B$2:$B$457,'各區加權風險人口'!$C$2:$T$13,15,0)*5.5/'陽性率'!N$3)</f>
        <v>22.33938105</v>
      </c>
      <c r="R160" s="5">
        <f>if(VLOOKUP($B$2:$B$457,'各區加權風險人口'!$C$2:$T$13,16,0)=0,0,VLOOKUP($B$2:$B$457,'依個案研判日_台北市'!$C$2:$T$13,16,0)*'各里加權風險人口'!S160/VLOOKUP($B$2:$B$457,'各區加權風險人口'!$C$2:$T$13,16,0)*5.5/'陽性率'!O$3)</f>
        <v>32.24553192</v>
      </c>
      <c r="S160" s="5">
        <f>if(VLOOKUP($B$2:$B$457,'各區加權風險人口'!$C$2:$T$13,17,0)=0,0,VLOOKUP($B$2:$B$457,'依個案研判日_台北市'!$C$2:$T$13,17,0)*'各里加權風險人口'!T160/VLOOKUP($B$2:$B$457,'各區加權風險人口'!$C$2:$T$13,17,0)*5.5/'陽性率'!P$3)</f>
        <v>47.56882188</v>
      </c>
      <c r="T160" s="5">
        <f>if(VLOOKUP($B$2:$B$457,'各區加權風險人口'!$C$2:$T$13,18,0)=0,0,VLOOKUP($B$2:$B$457,'依個案研判日_台北市'!$C$2:$T$13,18,0)*'各里加權風險人口'!U160/VLOOKUP($B$2:$B$457,'各區加權風險人口'!$C$2:$T$13,18,0)*5.5/'陽性率'!Q$3)</f>
        <v>15.33353965</v>
      </c>
    </row>
    <row r="161">
      <c r="A161" s="3">
        <v>6.3000040033E10</v>
      </c>
      <c r="B161" s="4" t="s">
        <v>133</v>
      </c>
      <c r="C161" s="4" t="s">
        <v>166</v>
      </c>
      <c r="D161" s="5">
        <f>if(VLOOKUP($B$2:$B$457,'各區加權風險人口'!$C$2:$T$13,2,0)=0,0,VLOOKUP($B$2:$B$457,'依個案研判日_台北市'!$C$2:$T$13,2,0)*'各里加權風險人口'!E161/VLOOKUP($B$2:$B$457,'各區加權風險人口'!$C$2:$T$13,2,0)*5.5/'陽性率'!A$3)</f>
        <v>0</v>
      </c>
      <c r="E161" s="5">
        <f>if(VLOOKUP($B$2:$B$457,'各區加權風險人口'!$C$2:$T$13,3,0)=0,0,VLOOKUP($B$2:$B$457,'依個案研判日_台北市'!$C$2:$T$13,3,0)*'各里加權風險人口'!F161/VLOOKUP($B$2:$B$457,'各區加權風險人口'!$C$2:$T$13,3,0)*5.5/'陽性率'!B$3)</f>
        <v>0</v>
      </c>
      <c r="F161" s="5">
        <f>if(VLOOKUP($B$2:$B$457,'各區加權風險人口'!$C$2:$T$13,4,0)=0,0,VLOOKUP($B$2:$B$457,'依個案研判日_台北市'!$C$2:$T$13,4,0)*'各里加權風險人口'!G161/VLOOKUP($B$2:$B$457,'各區加權風險人口'!$C$2:$T$13,4,0)*5.5/'陽性率'!C$3)</f>
        <v>1.780407766</v>
      </c>
      <c r="G161" s="5">
        <f>if(VLOOKUP($B$2:$B$457,'各區加權風險人口'!$C$2:$T$13,5,0)=0,0,VLOOKUP($B$2:$B$457,'依個案研判日_台北市'!$C$2:$T$13,5,0)*'各里加權風險人口'!H161/VLOOKUP($B$2:$B$457,'各區加權風險人口'!$C$2:$T$13,5,0)*5.5/'陽性率'!D$3)</f>
        <v>7.771479897</v>
      </c>
      <c r="H161" s="5">
        <f>if(VLOOKUP($B$2:$B$457,'各區加權風險人口'!$C$2:$T$13,6,0)=0,0,VLOOKUP($B$2:$B$457,'依個案研判日_台北市'!$C$2:$T$13,6,0)*'各里加權風險人口'!I161/VLOOKUP($B$2:$B$457,'各區加權風險人口'!$C$2:$T$13,6,0)*5.5/'陽性率'!E$3)</f>
        <v>3.279105442</v>
      </c>
      <c r="I161" s="5">
        <f>if(VLOOKUP($B$2:$B$457,'各區加權風險人口'!$C$2:$T$13,7,0)=0,0,VLOOKUP($B$2:$B$457,'依個案研判日_台北市'!$C$2:$T$13,7,0)*'各里加權風險人口'!J161/VLOOKUP($B$2:$B$457,'各區加權風險人口'!$C$2:$T$13,7,0)*5.5/'陽性率'!F$3)</f>
        <v>3.386265751</v>
      </c>
      <c r="J161" s="5">
        <f>if(VLOOKUP($B$2:$B$457,'各區加權風險人口'!$C$2:$T$13,8,0)=0,0,VLOOKUP($B$2:$B$457,'依個案研判日_台北市'!$C$2:$T$13,8,0)*'各里加權風險人口'!K161/VLOOKUP($B$2:$B$457,'各區加權風險人口'!$C$2:$T$13,8,0)*5.5/'陽性率'!G$3)</f>
        <v>15.01735246</v>
      </c>
      <c r="K161" s="5">
        <f>if(VLOOKUP($B$2:$B$457,'各區加權風險人口'!$C$2:$T$13,9,0)=0,0,VLOOKUP($B$2:$B$457,'依個案研判日_台北市'!$C$2:$T$13,9,0)*'各里加權風險人口'!L161/VLOOKUP($B$2:$B$457,'各區加權風險人口'!$C$2:$T$13,9,0)*5.5/'陽性率'!H$3)</f>
        <v>12.55996751</v>
      </c>
      <c r="L161" s="5">
        <f>if(VLOOKUP($B$2:$B$457,'各區加權風險人口'!$C$2:$T$13,10,0)=0,0,VLOOKUP($B$2:$B$457,'依個案研判日_台北市'!$C$2:$T$13,10,0)*'各里加權風險人口'!M161/VLOOKUP($B$2:$B$457,'各區加權風險人口'!$C$2:$T$13,10,0)*5.5/'陽性率'!I$3)</f>
        <v>9.868545901</v>
      </c>
      <c r="M161" s="5">
        <f>if(VLOOKUP($B$2:$B$457,'各區加權風險人口'!$C$2:$T$13,11,0)=0,0,VLOOKUP($B$2:$B$457,'依個案研判日_台北市'!$C$2:$T$13,11,0)*'各里加權風險人口'!N161/VLOOKUP($B$2:$B$457,'各區加權風險人口'!$C$2:$T$13,11,0)*5.5/'陽性率'!J$3)</f>
        <v>10.15879725</v>
      </c>
      <c r="N161" s="5">
        <f>if(VLOOKUP($B$2:$B$457,'各區加權風險人口'!$C$2:$T$13,12,0)=0,0,VLOOKUP($B$2:$B$457,'依個案研判日_台北市'!$C$2:$T$13,12,0)*'各里加權風險人口'!O161/VLOOKUP($B$2:$B$457,'各區加權風險人口'!$C$2:$T$13,12,0)*5.5/'陽性率'!K$3)</f>
        <v>14.5125675</v>
      </c>
      <c r="O161" s="5">
        <f>if(VLOOKUP($B$2:$B$457,'各區加權風險人口'!$C$2:$T$13,13,0)=0,0,VLOOKUP($B$2:$B$457,'依個案研判日_台北市'!$C$2:$T$13,13,0)*'各里加權風險人口'!P161/VLOOKUP($B$2:$B$457,'各區加權風險人口'!$C$2:$T$13,13,0)*5.5/'陽性率'!L$3)</f>
        <v>11.07048418</v>
      </c>
      <c r="P161" s="5">
        <f>if(VLOOKUP($B$2:$B$457,'各區加權風險人口'!$C$2:$T$13,14,0)=0,0,VLOOKUP($B$2:$B$457,'依個案研判日_台北市'!$C$2:$T$13,14,0)*'各里加權風險人口'!Q161/VLOOKUP($B$2:$B$457,'各區加權風險人口'!$C$2:$T$13,14,0)*5.5/'陽性率'!M$3)</f>
        <v>14.00266648</v>
      </c>
      <c r="Q161" s="5">
        <f>if(VLOOKUP($B$2:$B$457,'各區加權風險人口'!$C$2:$T$13,15,0)=0,0,VLOOKUP($B$2:$B$457,'依個案研判日_台北市'!$C$2:$T$13,15,0)*'各里加權風險人口'!R161/VLOOKUP($B$2:$B$457,'各區加權風險人口'!$C$2:$T$13,15,0)*5.5/'陽性率'!N$3)</f>
        <v>12.90284019</v>
      </c>
      <c r="R161" s="5">
        <f>if(VLOOKUP($B$2:$B$457,'各區加權風險人口'!$C$2:$T$13,16,0)=0,0,VLOOKUP($B$2:$B$457,'依個案研判日_台北市'!$C$2:$T$13,16,0)*'各里加權風險人口'!S161/VLOOKUP($B$2:$B$457,'各區加權風險人口'!$C$2:$T$13,16,0)*5.5/'陽性率'!O$3)</f>
        <v>18.62446163</v>
      </c>
      <c r="S161" s="5">
        <f>if(VLOOKUP($B$2:$B$457,'各區加權風險人口'!$C$2:$T$13,17,0)=0,0,VLOOKUP($B$2:$B$457,'依個案研判日_台北市'!$C$2:$T$13,17,0)*'各里加權風險人口'!T161/VLOOKUP($B$2:$B$457,'各區加權風險人口'!$C$2:$T$13,17,0)*5.5/'陽性率'!P$3)</f>
        <v>27.47492893</v>
      </c>
      <c r="T161" s="5">
        <f>if(VLOOKUP($B$2:$B$457,'各區加權風險人口'!$C$2:$T$13,18,0)=0,0,VLOOKUP($B$2:$B$457,'依個案研判日_台北市'!$C$2:$T$13,18,0)*'各里加權風險人口'!U161/VLOOKUP($B$2:$B$457,'各區加權風險人口'!$C$2:$T$13,18,0)*5.5/'陽性率'!Q$3)</f>
        <v>8.856387347</v>
      </c>
    </row>
    <row r="162">
      <c r="A162" s="3">
        <v>6.3000040034E10</v>
      </c>
      <c r="B162" s="4" t="s">
        <v>133</v>
      </c>
      <c r="C162" s="4" t="s">
        <v>167</v>
      </c>
      <c r="D162" s="5">
        <f>if(VLOOKUP($B$2:$B$457,'各區加權風險人口'!$C$2:$T$13,2,0)=0,0,VLOOKUP($B$2:$B$457,'依個案研判日_台北市'!$C$2:$T$13,2,0)*'各里加權風險人口'!E162/VLOOKUP($B$2:$B$457,'各區加權風險人口'!$C$2:$T$13,2,0)*5.5/'陽性率'!A$3)</f>
        <v>0</v>
      </c>
      <c r="E162" s="5">
        <f>if(VLOOKUP($B$2:$B$457,'各區加權風險人口'!$C$2:$T$13,3,0)=0,0,VLOOKUP($B$2:$B$457,'依個案研判日_台北市'!$C$2:$T$13,3,0)*'各里加權風險人口'!F162/VLOOKUP($B$2:$B$457,'各區加權風險人口'!$C$2:$T$13,3,0)*5.5/'陽性率'!B$3)</f>
        <v>0</v>
      </c>
      <c r="F162" s="5">
        <f>if(VLOOKUP($B$2:$B$457,'各區加權風險人口'!$C$2:$T$13,4,0)=0,0,VLOOKUP($B$2:$B$457,'依個案研判日_台北市'!$C$2:$T$13,4,0)*'各里加權風險人口'!G162/VLOOKUP($B$2:$B$457,'各區加權風險人口'!$C$2:$T$13,4,0)*5.5/'陽性率'!C$3)</f>
        <v>3.018450491</v>
      </c>
      <c r="G162" s="5">
        <f>if(VLOOKUP($B$2:$B$457,'各區加權風險人口'!$C$2:$T$13,5,0)=0,0,VLOOKUP($B$2:$B$457,'依個案研判日_台北市'!$C$2:$T$13,5,0)*'各里加權風險人口'!H162/VLOOKUP($B$2:$B$457,'各區加權風險人口'!$C$2:$T$13,5,0)*5.5/'陽性率'!D$3)</f>
        <v>13.17553639</v>
      </c>
      <c r="H162" s="5">
        <f>if(VLOOKUP($B$2:$B$457,'各區加權風險人口'!$C$2:$T$13,6,0)=0,0,VLOOKUP($B$2:$B$457,'依個案研判日_台北市'!$C$2:$T$13,6,0)*'各里加權風險人口'!I162/VLOOKUP($B$2:$B$457,'各區加權風險人口'!$C$2:$T$13,6,0)*5.5/'陽性率'!E$3)</f>
        <v>5.559298056</v>
      </c>
      <c r="I162" s="5">
        <f>if(VLOOKUP($B$2:$B$457,'各區加權風險人口'!$C$2:$T$13,7,0)=0,0,VLOOKUP($B$2:$B$457,'依個案研判日_台北市'!$C$2:$T$13,7,0)*'各里加權風險人口'!J162/VLOOKUP($B$2:$B$457,'各區加權風險人口'!$C$2:$T$13,7,0)*5.5/'陽性率'!F$3)</f>
        <v>5.740974463</v>
      </c>
      <c r="J162" s="5">
        <f>if(VLOOKUP($B$2:$B$457,'各區加權風險人口'!$C$2:$T$13,8,0)=0,0,VLOOKUP($B$2:$B$457,'依個案研判日_台北市'!$C$2:$T$13,8,0)*'各里加權風險人口'!K162/VLOOKUP($B$2:$B$457,'各區加權風險人口'!$C$2:$T$13,8,0)*5.5/'陽性率'!G$3)</f>
        <v>25.4599737</v>
      </c>
      <c r="K162" s="5">
        <f>if(VLOOKUP($B$2:$B$457,'各區加權風險人口'!$C$2:$T$13,9,0)=0,0,VLOOKUP($B$2:$B$457,'依個案研判日_台北市'!$C$2:$T$13,9,0)*'各里加權風險人口'!L162/VLOOKUP($B$2:$B$457,'各區加權風險人口'!$C$2:$T$13,9,0)*5.5/'陽性率'!H$3)</f>
        <v>21.29379619</v>
      </c>
      <c r="L162" s="5">
        <f>if(VLOOKUP($B$2:$B$457,'各區加權風險人口'!$C$2:$T$13,10,0)=0,0,VLOOKUP($B$2:$B$457,'依個案研判日_台北市'!$C$2:$T$13,10,0)*'各里加權風險人口'!M162/VLOOKUP($B$2:$B$457,'各區加權風險人口'!$C$2:$T$13,10,0)*5.5/'陽性率'!I$3)</f>
        <v>16.73083986</v>
      </c>
      <c r="M162" s="5">
        <f>if(VLOOKUP($B$2:$B$457,'各區加權風險人口'!$C$2:$T$13,11,0)=0,0,VLOOKUP($B$2:$B$457,'依個案研判日_台北市'!$C$2:$T$13,11,0)*'各里加權風險人口'!N162/VLOOKUP($B$2:$B$457,'各區加權風險人口'!$C$2:$T$13,11,0)*5.5/'陽性率'!J$3)</f>
        <v>17.22292339</v>
      </c>
      <c r="N162" s="5">
        <f>if(VLOOKUP($B$2:$B$457,'各區加權風險人口'!$C$2:$T$13,12,0)=0,0,VLOOKUP($B$2:$B$457,'依個案研判日_台北市'!$C$2:$T$13,12,0)*'各里加權風險人口'!O162/VLOOKUP($B$2:$B$457,'各區加權風險人口'!$C$2:$T$13,12,0)*5.5/'陽性率'!K$3)</f>
        <v>24.60417627</v>
      </c>
      <c r="O162" s="5">
        <f>if(VLOOKUP($B$2:$B$457,'各區加權風險人口'!$C$2:$T$13,13,0)=0,0,VLOOKUP($B$2:$B$457,'依個案研判日_台北市'!$C$2:$T$13,13,0)*'各里加權風險人口'!P162/VLOOKUP($B$2:$B$457,'各區加權風險人口'!$C$2:$T$13,13,0)*5.5/'陽性率'!L$3)</f>
        <v>18.76857036</v>
      </c>
      <c r="P162" s="5">
        <f>if(VLOOKUP($B$2:$B$457,'各區加權風險人口'!$C$2:$T$13,14,0)=0,0,VLOOKUP($B$2:$B$457,'依個案研判日_台北市'!$C$2:$T$13,14,0)*'各里加權風險人口'!Q162/VLOOKUP($B$2:$B$457,'各區加權風險人口'!$C$2:$T$13,14,0)*5.5/'陽性率'!M$3)</f>
        <v>23.73970521</v>
      </c>
      <c r="Q162" s="5">
        <f>if(VLOOKUP($B$2:$B$457,'各區加權風險人口'!$C$2:$T$13,15,0)=0,0,VLOOKUP($B$2:$B$457,'依個案研判日_台北市'!$C$2:$T$13,15,0)*'各里加權風險人口'!R162/VLOOKUP($B$2:$B$457,'各區加權風險人口'!$C$2:$T$13,15,0)*5.5/'陽性率'!N$3)</f>
        <v>21.87509235</v>
      </c>
      <c r="R162" s="5">
        <f>if(VLOOKUP($B$2:$B$457,'各區加權風險人口'!$C$2:$T$13,16,0)=0,0,VLOOKUP($B$2:$B$457,'依個案研判日_台北市'!$C$2:$T$13,16,0)*'各里加權風險人口'!S162/VLOOKUP($B$2:$B$457,'各區加權風險人口'!$C$2:$T$13,16,0)*5.5/'陽性率'!O$3)</f>
        <v>31.57535955</v>
      </c>
      <c r="S162" s="5">
        <f>if(VLOOKUP($B$2:$B$457,'各區加權風險人口'!$C$2:$T$13,17,0)=0,0,VLOOKUP($B$2:$B$457,'依個案研判日_台北市'!$C$2:$T$13,17,0)*'各里加權風險人口'!T162/VLOOKUP($B$2:$B$457,'各區加權風險人口'!$C$2:$T$13,17,0)*5.5/'陽性率'!P$3)</f>
        <v>46.58017916</v>
      </c>
      <c r="T162" s="5">
        <f>if(VLOOKUP($B$2:$B$457,'各區加權風險人口'!$C$2:$T$13,18,0)=0,0,VLOOKUP($B$2:$B$457,'依個案研判日_台北市'!$C$2:$T$13,18,0)*'各里加權風險人口'!U162/VLOOKUP($B$2:$B$457,'各區加權風險人口'!$C$2:$T$13,18,0)*5.5/'陽性率'!Q$3)</f>
        <v>15.01485629</v>
      </c>
    </row>
    <row r="163">
      <c r="A163" s="3">
        <v>6.3000040035E10</v>
      </c>
      <c r="B163" s="4" t="s">
        <v>133</v>
      </c>
      <c r="C163" s="4" t="s">
        <v>168</v>
      </c>
      <c r="D163" s="5">
        <f>if(VLOOKUP($B$2:$B$457,'各區加權風險人口'!$C$2:$T$13,2,0)=0,0,VLOOKUP($B$2:$B$457,'依個案研判日_台北市'!$C$2:$T$13,2,0)*'各里加權風險人口'!E163/VLOOKUP($B$2:$B$457,'各區加權風險人口'!$C$2:$T$13,2,0)*5.5/'陽性率'!A$3)</f>
        <v>0</v>
      </c>
      <c r="E163" s="5">
        <f>if(VLOOKUP($B$2:$B$457,'各區加權風險人口'!$C$2:$T$13,3,0)=0,0,VLOOKUP($B$2:$B$457,'依個案研判日_台北市'!$C$2:$T$13,3,0)*'各里加權風險人口'!F163/VLOOKUP($B$2:$B$457,'各區加權風險人口'!$C$2:$T$13,3,0)*5.5/'陽性率'!B$3)</f>
        <v>0</v>
      </c>
      <c r="F163" s="5">
        <f>if(VLOOKUP($B$2:$B$457,'各區加權風險人口'!$C$2:$T$13,4,0)=0,0,VLOOKUP($B$2:$B$457,'依個案研判日_台北市'!$C$2:$T$13,4,0)*'各里加權風險人口'!G163/VLOOKUP($B$2:$B$457,'各區加權風險人口'!$C$2:$T$13,4,0)*5.5/'陽性率'!C$3)</f>
        <v>2.415401533</v>
      </c>
      <c r="G163" s="5">
        <f>if(VLOOKUP($B$2:$B$457,'各區加權風險人口'!$C$2:$T$13,5,0)=0,0,VLOOKUP($B$2:$B$457,'依個案研判日_台北市'!$C$2:$T$13,5,0)*'各里加權風險人口'!H163/VLOOKUP($B$2:$B$457,'各區加權風險人口'!$C$2:$T$13,5,0)*5.5/'陽性率'!D$3)</f>
        <v>10.54322769</v>
      </c>
      <c r="H163" s="5">
        <f>if(VLOOKUP($B$2:$B$457,'各區加權風險人口'!$C$2:$T$13,6,0)=0,0,VLOOKUP($B$2:$B$457,'依個案研判日_台北市'!$C$2:$T$13,6,0)*'各里加權風險人口'!I163/VLOOKUP($B$2:$B$457,'各區加權風險人口'!$C$2:$T$13,6,0)*5.5/'陽性率'!E$3)</f>
        <v>4.448619279</v>
      </c>
      <c r="I163" s="5">
        <f>if(VLOOKUP($B$2:$B$457,'各區加權風險人口'!$C$2:$T$13,7,0)=0,0,VLOOKUP($B$2:$B$457,'依個案研判日_台北市'!$C$2:$T$13,7,0)*'各里加權風險人口'!J163/VLOOKUP($B$2:$B$457,'各區加權風險人口'!$C$2:$T$13,7,0)*5.5/'陽性率'!F$3)</f>
        <v>4.593998994</v>
      </c>
      <c r="J163" s="5">
        <f>if(VLOOKUP($B$2:$B$457,'各區加權風險人口'!$C$2:$T$13,8,0)=0,0,VLOOKUP($B$2:$B$457,'依個案研判日_台北市'!$C$2:$T$13,8,0)*'各里加權風險人口'!K163/VLOOKUP($B$2:$B$457,'各區加權風險人口'!$C$2:$T$13,8,0)*5.5/'陽性率'!G$3)</f>
        <v>20.37338684</v>
      </c>
      <c r="K163" s="5">
        <f>if(VLOOKUP($B$2:$B$457,'各區加權風險人口'!$C$2:$T$13,9,0)=0,0,VLOOKUP($B$2:$B$457,'依個案研判日_台北市'!$C$2:$T$13,9,0)*'各里加權風險人口'!L163/VLOOKUP($B$2:$B$457,'各區加權風險人口'!$C$2:$T$13,9,0)*5.5/'陽性率'!H$3)</f>
        <v>17.0395599</v>
      </c>
      <c r="L163" s="5">
        <f>if(VLOOKUP($B$2:$B$457,'各區加權風險人口'!$C$2:$T$13,10,0)=0,0,VLOOKUP($B$2:$B$457,'依個案研判日_台北市'!$C$2:$T$13,10,0)*'各里加權風險人口'!M163/VLOOKUP($B$2:$B$457,'各區加權風險人口'!$C$2:$T$13,10,0)*5.5/'陽性率'!I$3)</f>
        <v>13.38822564</v>
      </c>
      <c r="M163" s="5">
        <f>if(VLOOKUP($B$2:$B$457,'各區加權風險人口'!$C$2:$T$13,11,0)=0,0,VLOOKUP($B$2:$B$457,'依個案研判日_台北市'!$C$2:$T$13,11,0)*'各里加權風險人口'!N163/VLOOKUP($B$2:$B$457,'各區加權風險人口'!$C$2:$T$13,11,0)*5.5/'陽性率'!J$3)</f>
        <v>13.78199698</v>
      </c>
      <c r="N163" s="5">
        <f>if(VLOOKUP($B$2:$B$457,'各區加權風險人口'!$C$2:$T$13,12,0)=0,0,VLOOKUP($B$2:$B$457,'依個案研判日_台北市'!$C$2:$T$13,12,0)*'各里加權風險人口'!O163/VLOOKUP($B$2:$B$457,'各區加權風險人口'!$C$2:$T$13,12,0)*5.5/'陽性率'!K$3)</f>
        <v>19.68856712</v>
      </c>
      <c r="O163" s="5">
        <f>if(VLOOKUP($B$2:$B$457,'各區加權風險人口'!$C$2:$T$13,13,0)=0,0,VLOOKUP($B$2:$B$457,'依個案研判日_台北市'!$C$2:$T$13,13,0)*'各里加權風險人口'!P163/VLOOKUP($B$2:$B$457,'各區加權風險人口'!$C$2:$T$13,13,0)*5.5/'陽性率'!L$3)</f>
        <v>15.01884286</v>
      </c>
      <c r="P163" s="5">
        <f>if(VLOOKUP($B$2:$B$457,'各區加權風險人口'!$C$2:$T$13,14,0)=0,0,VLOOKUP($B$2:$B$457,'依個案研判日_台北市'!$C$2:$T$13,14,0)*'各里加權風險人口'!Q163/VLOOKUP($B$2:$B$457,'各區加權風險人口'!$C$2:$T$13,14,0)*5.5/'陽性率'!M$3)</f>
        <v>18.99680665</v>
      </c>
      <c r="Q163" s="5">
        <f>if(VLOOKUP($B$2:$B$457,'各區加權風險人口'!$C$2:$T$13,15,0)=0,0,VLOOKUP($B$2:$B$457,'依個案研判日_台北市'!$C$2:$T$13,15,0)*'各里加權風險人口'!R163/VLOOKUP($B$2:$B$457,'各區加權風險人口'!$C$2:$T$13,15,0)*5.5/'陽性率'!N$3)</f>
        <v>17.5047203</v>
      </c>
      <c r="R163" s="5">
        <f>if(VLOOKUP($B$2:$B$457,'各區加權風險人口'!$C$2:$T$13,16,0)=0,0,VLOOKUP($B$2:$B$457,'依個案研判日_台北市'!$C$2:$T$13,16,0)*'各里加權風險人口'!S163/VLOOKUP($B$2:$B$457,'各區加權風險人口'!$C$2:$T$13,16,0)*5.5/'陽性率'!O$3)</f>
        <v>25.26699447</v>
      </c>
      <c r="S163" s="5">
        <f>if(VLOOKUP($B$2:$B$457,'各區加權風險人口'!$C$2:$T$13,17,0)=0,0,VLOOKUP($B$2:$B$457,'依個案研判日_台北市'!$C$2:$T$13,17,0)*'各里加權風險人口'!T163/VLOOKUP($B$2:$B$457,'各區加權風險人口'!$C$2:$T$13,17,0)*5.5/'陽性率'!P$3)</f>
        <v>37.27403729</v>
      </c>
      <c r="T163" s="5">
        <f>if(VLOOKUP($B$2:$B$457,'各區加權風險人口'!$C$2:$T$13,18,0)=0,0,VLOOKUP($B$2:$B$457,'依個案研判日_台北市'!$C$2:$T$13,18,0)*'各里加權風險人口'!U163/VLOOKUP($B$2:$B$457,'各區加權風險人口'!$C$2:$T$13,18,0)*5.5/'陽性率'!Q$3)</f>
        <v>12.01507429</v>
      </c>
    </row>
    <row r="164">
      <c r="A164" s="3">
        <v>6.3000040036E10</v>
      </c>
      <c r="B164" s="4" t="s">
        <v>133</v>
      </c>
      <c r="C164" s="4" t="s">
        <v>169</v>
      </c>
      <c r="D164" s="5">
        <f>if(VLOOKUP($B$2:$B$457,'各區加權風險人口'!$C$2:$T$13,2,0)=0,0,VLOOKUP($B$2:$B$457,'依個案研判日_台北市'!$C$2:$T$13,2,0)*'各里加權風險人口'!E164/VLOOKUP($B$2:$B$457,'各區加權風險人口'!$C$2:$T$13,2,0)*5.5/'陽性率'!A$3)</f>
        <v>0</v>
      </c>
      <c r="E164" s="5">
        <f>if(VLOOKUP($B$2:$B$457,'各區加權風險人口'!$C$2:$T$13,3,0)=0,0,VLOOKUP($B$2:$B$457,'依個案研判日_台北市'!$C$2:$T$13,3,0)*'各里加權風險人口'!F164/VLOOKUP($B$2:$B$457,'各區加權風險人口'!$C$2:$T$13,3,0)*5.5/'陽性率'!B$3)</f>
        <v>0</v>
      </c>
      <c r="F164" s="5">
        <f>if(VLOOKUP($B$2:$B$457,'各區加權風險人口'!$C$2:$T$13,4,0)=0,0,VLOOKUP($B$2:$B$457,'依個案研判日_台北市'!$C$2:$T$13,4,0)*'各里加權風險人口'!G164/VLOOKUP($B$2:$B$457,'各區加權風險人口'!$C$2:$T$13,4,0)*5.5/'陽性率'!C$3)</f>
        <v>2.409624814</v>
      </c>
      <c r="G164" s="5">
        <f>if(VLOOKUP($B$2:$B$457,'各區加權風險人口'!$C$2:$T$13,5,0)=0,0,VLOOKUP($B$2:$B$457,'依個案研判日_台北市'!$C$2:$T$13,5,0)*'各里加權風險人口'!H164/VLOOKUP($B$2:$B$457,'各區加權風險人口'!$C$2:$T$13,5,0)*5.5/'陽性率'!D$3)</f>
        <v>10.51801231</v>
      </c>
      <c r="H164" s="5">
        <f>if(VLOOKUP($B$2:$B$457,'各區加權風險人口'!$C$2:$T$13,6,0)=0,0,VLOOKUP($B$2:$B$457,'依個案研判日_台北市'!$C$2:$T$13,6,0)*'各里加權風險人口'!I164/VLOOKUP($B$2:$B$457,'各區加權風險人口'!$C$2:$T$13,6,0)*5.5/'陽性率'!E$3)</f>
        <v>4.437979879</v>
      </c>
      <c r="I164" s="5">
        <f>if(VLOOKUP($B$2:$B$457,'各區加權風險人口'!$C$2:$T$13,7,0)=0,0,VLOOKUP($B$2:$B$457,'依個案研判日_台北市'!$C$2:$T$13,7,0)*'各里加權風險人口'!J164/VLOOKUP($B$2:$B$457,'各區加權風險人口'!$C$2:$T$13,7,0)*5.5/'陽性率'!F$3)</f>
        <v>4.583011901</v>
      </c>
      <c r="J164" s="5">
        <f>if(VLOOKUP($B$2:$B$457,'各區加權風險人口'!$C$2:$T$13,8,0)=0,0,VLOOKUP($B$2:$B$457,'依個案研判日_台北市'!$C$2:$T$13,8,0)*'各里加權風險人口'!K164/VLOOKUP($B$2:$B$457,'各區加權風險人口'!$C$2:$T$13,8,0)*5.5/'陽性率'!G$3)</f>
        <v>20.32466147</v>
      </c>
      <c r="K164" s="5">
        <f>if(VLOOKUP($B$2:$B$457,'各區加權風險人口'!$C$2:$T$13,9,0)=0,0,VLOOKUP($B$2:$B$457,'依個案研判日_台北市'!$C$2:$T$13,9,0)*'各里加權風險人口'!L164/VLOOKUP($B$2:$B$457,'各區加權風險人口'!$C$2:$T$13,9,0)*5.5/'陽性率'!H$3)</f>
        <v>16.99880778</v>
      </c>
      <c r="L164" s="5">
        <f>if(VLOOKUP($B$2:$B$457,'各區加權風險人口'!$C$2:$T$13,10,0)=0,0,VLOOKUP($B$2:$B$457,'依個案研判日_台北市'!$C$2:$T$13,10,0)*'各里加權風險人口'!M164/VLOOKUP($B$2:$B$457,'各區加權風險人口'!$C$2:$T$13,10,0)*5.5/'陽性率'!I$3)</f>
        <v>13.35620611</v>
      </c>
      <c r="M164" s="5">
        <f>if(VLOOKUP($B$2:$B$457,'各區加權風險人口'!$C$2:$T$13,11,0)=0,0,VLOOKUP($B$2:$B$457,'依個案研判日_台北市'!$C$2:$T$13,11,0)*'各里加權風險人口'!N164/VLOOKUP($B$2:$B$457,'各區加權風險人口'!$C$2:$T$13,11,0)*5.5/'陽性率'!J$3)</f>
        <v>13.7490357</v>
      </c>
      <c r="N164" s="5">
        <f>if(VLOOKUP($B$2:$B$457,'各區加權風險人口'!$C$2:$T$13,12,0)=0,0,VLOOKUP($B$2:$B$457,'依個案研判日_台北市'!$C$2:$T$13,12,0)*'各里加權風險人口'!O164/VLOOKUP($B$2:$B$457,'各區加權風險人口'!$C$2:$T$13,12,0)*5.5/'陽性率'!K$3)</f>
        <v>19.64147957</v>
      </c>
      <c r="O164" s="5">
        <f>if(VLOOKUP($B$2:$B$457,'各區加權風險人口'!$C$2:$T$13,13,0)=0,0,VLOOKUP($B$2:$B$457,'依個案研判日_台北市'!$C$2:$T$13,13,0)*'各里加權風險人口'!P164/VLOOKUP($B$2:$B$457,'各區加權風險人口'!$C$2:$T$13,13,0)*5.5/'陽性率'!L$3)</f>
        <v>14.98292352</v>
      </c>
      <c r="P164" s="5">
        <f>if(VLOOKUP($B$2:$B$457,'各區加權風險人口'!$C$2:$T$13,14,0)=0,0,VLOOKUP($B$2:$B$457,'依個案研判日_台北市'!$C$2:$T$13,14,0)*'各里加權風險人口'!Q164/VLOOKUP($B$2:$B$457,'各區加權風險人口'!$C$2:$T$13,14,0)*5.5/'陽性率'!M$3)</f>
        <v>18.95137354</v>
      </c>
      <c r="Q164" s="5">
        <f>if(VLOOKUP($B$2:$B$457,'各區加權風險人口'!$C$2:$T$13,15,0)=0,0,VLOOKUP($B$2:$B$457,'依個案研判日_台北市'!$C$2:$T$13,15,0)*'各里加權風險人口'!R164/VLOOKUP($B$2:$B$457,'各區加權風險人口'!$C$2:$T$13,15,0)*5.5/'陽性率'!N$3)</f>
        <v>17.46285569</v>
      </c>
      <c r="R164" s="5">
        <f>if(VLOOKUP($B$2:$B$457,'各區加權風險人口'!$C$2:$T$13,16,0)=0,0,VLOOKUP($B$2:$B$457,'依個案研判日_台北市'!$C$2:$T$13,16,0)*'各里加權風險人口'!S164/VLOOKUP($B$2:$B$457,'各區加權風險人口'!$C$2:$T$13,16,0)*5.5/'陽性率'!O$3)</f>
        <v>25.20656545</v>
      </c>
      <c r="S164" s="5">
        <f>if(VLOOKUP($B$2:$B$457,'各區加權風險人口'!$C$2:$T$13,17,0)=0,0,VLOOKUP($B$2:$B$457,'依個案研判日_台北市'!$C$2:$T$13,17,0)*'各里加權風險人口'!T164/VLOOKUP($B$2:$B$457,'各區加權風險人口'!$C$2:$T$13,17,0)*5.5/'陽性率'!P$3)</f>
        <v>37.18489201</v>
      </c>
      <c r="T164" s="5">
        <f>if(VLOOKUP($B$2:$B$457,'各區加權風險人口'!$C$2:$T$13,18,0)=0,0,VLOOKUP($B$2:$B$457,'依個案研判日_台北市'!$C$2:$T$13,18,0)*'各里加權風險人口'!U164/VLOOKUP($B$2:$B$457,'各區加權風險人口'!$C$2:$T$13,18,0)*5.5/'陽性率'!Q$3)</f>
        <v>11.98633882</v>
      </c>
    </row>
    <row r="165">
      <c r="A165" s="3">
        <v>6.3000040037E10</v>
      </c>
      <c r="B165" s="4" t="s">
        <v>133</v>
      </c>
      <c r="C165" s="4" t="s">
        <v>170</v>
      </c>
      <c r="D165" s="5">
        <f>if(VLOOKUP($B$2:$B$457,'各區加權風險人口'!$C$2:$T$13,2,0)=0,0,VLOOKUP($B$2:$B$457,'依個案研判日_台北市'!$C$2:$T$13,2,0)*'各里加權風險人口'!E165/VLOOKUP($B$2:$B$457,'各區加權風險人口'!$C$2:$T$13,2,0)*5.5/'陽性率'!A$3)</f>
        <v>0</v>
      </c>
      <c r="E165" s="5">
        <f>if(VLOOKUP($B$2:$B$457,'各區加權風險人口'!$C$2:$T$13,3,0)=0,0,VLOOKUP($B$2:$B$457,'依個案研判日_台北市'!$C$2:$T$13,3,0)*'各里加權風險人口'!F165/VLOOKUP($B$2:$B$457,'各區加權風險人口'!$C$2:$T$13,3,0)*5.5/'陽性率'!B$3)</f>
        <v>0</v>
      </c>
      <c r="F165" s="5">
        <f>if(VLOOKUP($B$2:$B$457,'各區加權風險人口'!$C$2:$T$13,4,0)=0,0,VLOOKUP($B$2:$B$457,'依個案研判日_台北市'!$C$2:$T$13,4,0)*'各里加權風險人口'!G165/VLOOKUP($B$2:$B$457,'各區加權風險人口'!$C$2:$T$13,4,0)*5.5/'陽性率'!C$3)</f>
        <v>1.45782004</v>
      </c>
      <c r="G165" s="5">
        <f>if(VLOOKUP($B$2:$B$457,'各區加權風險人口'!$C$2:$T$13,5,0)=0,0,VLOOKUP($B$2:$B$457,'依個案研判日_台北市'!$C$2:$T$13,5,0)*'各里加權風險人口'!H165/VLOOKUP($B$2:$B$457,'各區加權風險人口'!$C$2:$T$13,5,0)*5.5/'陽性率'!D$3)</f>
        <v>6.363384475</v>
      </c>
      <c r="H165" s="5">
        <f>if(VLOOKUP($B$2:$B$457,'各區加權風險人口'!$C$2:$T$13,6,0)=0,0,VLOOKUP($B$2:$B$457,'依個案研判日_台北市'!$C$2:$T$13,6,0)*'各里加權風險人口'!I165/VLOOKUP($B$2:$B$457,'各區加權風險人口'!$C$2:$T$13,6,0)*5.5/'陽性率'!E$3)</f>
        <v>2.684972352</v>
      </c>
      <c r="I165" s="5">
        <f>if(VLOOKUP($B$2:$B$457,'各區加權風險人口'!$C$2:$T$13,7,0)=0,0,VLOOKUP($B$2:$B$457,'依個案研判日_台北市'!$C$2:$T$13,7,0)*'各里加權風險人口'!J165/VLOOKUP($B$2:$B$457,'各區加權風險人口'!$C$2:$T$13,7,0)*5.5/'陽性率'!F$3)</f>
        <v>2.772716547</v>
      </c>
      <c r="J165" s="5">
        <f>if(VLOOKUP($B$2:$B$457,'各區加權風險人口'!$C$2:$T$13,8,0)=0,0,VLOOKUP($B$2:$B$457,'依個案研判日_台北市'!$C$2:$T$13,8,0)*'各里加權風險人口'!K165/VLOOKUP($B$2:$B$457,'各區加權風險人口'!$C$2:$T$13,8,0)*5.5/'陽性率'!G$3)</f>
        <v>12.29639512</v>
      </c>
      <c r="K165" s="5">
        <f>if(VLOOKUP($B$2:$B$457,'各區加權風險人口'!$C$2:$T$13,9,0)=0,0,VLOOKUP($B$2:$B$457,'依個案研判日_台北市'!$C$2:$T$13,9,0)*'各里加權風險人口'!L165/VLOOKUP($B$2:$B$457,'各區加權風險人口'!$C$2:$T$13,9,0)*5.5/'陽性率'!H$3)</f>
        <v>10.28425774</v>
      </c>
      <c r="L165" s="5">
        <f>if(VLOOKUP($B$2:$B$457,'各區加權風險人口'!$C$2:$T$13,10,0)=0,0,VLOOKUP($B$2:$B$457,'依個案研判日_台北市'!$C$2:$T$13,10,0)*'各里加權風險人口'!M165/VLOOKUP($B$2:$B$457,'各區加權風險人口'!$C$2:$T$13,10,0)*5.5/'陽性率'!I$3)</f>
        <v>8.080488222</v>
      </c>
      <c r="M165" s="5">
        <f>if(VLOOKUP($B$2:$B$457,'各區加權風險人口'!$C$2:$T$13,11,0)=0,0,VLOOKUP($B$2:$B$457,'依個案研判日_台北市'!$C$2:$T$13,11,0)*'各里加權風險人口'!N165/VLOOKUP($B$2:$B$457,'各區加權風險人口'!$C$2:$T$13,11,0)*5.5/'陽性率'!J$3)</f>
        <v>8.318149641</v>
      </c>
      <c r="N165" s="5">
        <f>if(VLOOKUP($B$2:$B$457,'各區加權風險人口'!$C$2:$T$13,12,0)=0,0,VLOOKUP($B$2:$B$457,'依個案研判日_台北市'!$C$2:$T$13,12,0)*'各里加權風險人口'!O165/VLOOKUP($B$2:$B$457,'各區加權風險人口'!$C$2:$T$13,12,0)*5.5/'陽性率'!K$3)</f>
        <v>11.88307092</v>
      </c>
      <c r="O165" s="5">
        <f>if(VLOOKUP($B$2:$B$457,'各區加權風險人口'!$C$2:$T$13,13,0)=0,0,VLOOKUP($B$2:$B$457,'依個案研判日_台北市'!$C$2:$T$13,13,0)*'各里加權風險人口'!P165/VLOOKUP($B$2:$B$457,'各區加權風險人口'!$C$2:$T$13,13,0)*5.5/'陽性率'!L$3)</f>
        <v>9.064650249</v>
      </c>
      <c r="P165" s="5">
        <f>if(VLOOKUP($B$2:$B$457,'各區加權風險人口'!$C$2:$T$13,14,0)=0,0,VLOOKUP($B$2:$B$457,'依個案研判日_台北市'!$C$2:$T$13,14,0)*'各里加權風險人口'!Q165/VLOOKUP($B$2:$B$457,'各區加權風險人口'!$C$2:$T$13,14,0)*5.5/'陽性率'!M$3)</f>
        <v>11.46555761</v>
      </c>
      <c r="Q165" s="5">
        <f>if(VLOOKUP($B$2:$B$457,'各區加權風險人口'!$C$2:$T$13,15,0)=0,0,VLOOKUP($B$2:$B$457,'依個案研判日_台北市'!$C$2:$T$13,15,0)*'各里加權風險人口'!R165/VLOOKUP($B$2:$B$457,'各區加權風險人口'!$C$2:$T$13,15,0)*5.5/'陽性率'!N$3)</f>
        <v>10.56500615</v>
      </c>
      <c r="R165" s="5">
        <f>if(VLOOKUP($B$2:$B$457,'各區加權風險人口'!$C$2:$T$13,16,0)=0,0,VLOOKUP($B$2:$B$457,'依個案研判日_台北市'!$C$2:$T$13,16,0)*'各里加權風險人口'!S165/VLOOKUP($B$2:$B$457,'各區加權風險人口'!$C$2:$T$13,16,0)*5.5/'陽性率'!O$3)</f>
        <v>15.24994101</v>
      </c>
      <c r="S165" s="5">
        <f>if(VLOOKUP($B$2:$B$457,'各區加權風險人口'!$C$2:$T$13,17,0)=0,0,VLOOKUP($B$2:$B$457,'依個案研判日_台北市'!$C$2:$T$13,17,0)*'各里加權風險人口'!T165/VLOOKUP($B$2:$B$457,'各區加權風險人口'!$C$2:$T$13,17,0)*5.5/'陽性率'!P$3)</f>
        <v>22.4968138</v>
      </c>
      <c r="T165" s="5">
        <f>if(VLOOKUP($B$2:$B$457,'各區加權風險人口'!$C$2:$T$13,18,0)=0,0,VLOOKUP($B$2:$B$457,'依個案研判日_台北市'!$C$2:$T$13,18,0)*'各里加權風險人口'!U165/VLOOKUP($B$2:$B$457,'各區加權風險人口'!$C$2:$T$13,18,0)*5.5/'陽性率'!Q$3)</f>
        <v>7.251720199</v>
      </c>
    </row>
    <row r="166">
      <c r="A166" s="3">
        <v>6.3000040038E10</v>
      </c>
      <c r="B166" s="4" t="s">
        <v>133</v>
      </c>
      <c r="C166" s="4" t="s">
        <v>171</v>
      </c>
      <c r="D166" s="5">
        <f>if(VLOOKUP($B$2:$B$457,'各區加權風險人口'!$C$2:$T$13,2,0)=0,0,VLOOKUP($B$2:$B$457,'依個案研判日_台北市'!$C$2:$T$13,2,0)*'各里加權風險人口'!E166/VLOOKUP($B$2:$B$457,'各區加權風險人口'!$C$2:$T$13,2,0)*5.5/'陽性率'!A$3)</f>
        <v>0</v>
      </c>
      <c r="E166" s="5">
        <f>if(VLOOKUP($B$2:$B$457,'各區加權風險人口'!$C$2:$T$13,3,0)=0,0,VLOOKUP($B$2:$B$457,'依個案研判日_台北市'!$C$2:$T$13,3,0)*'各里加權風險人口'!F166/VLOOKUP($B$2:$B$457,'各區加權風險人口'!$C$2:$T$13,3,0)*5.5/'陽性率'!B$3)</f>
        <v>0</v>
      </c>
      <c r="F166" s="5">
        <f>if(VLOOKUP($B$2:$B$457,'各區加權風險人口'!$C$2:$T$13,4,0)=0,0,VLOOKUP($B$2:$B$457,'依個案研判日_台北市'!$C$2:$T$13,4,0)*'各里加權風險人口'!G166/VLOOKUP($B$2:$B$457,'各區加權風險人口'!$C$2:$T$13,4,0)*5.5/'陽性率'!C$3)</f>
        <v>1.425543874</v>
      </c>
      <c r="G166" s="5">
        <f>if(VLOOKUP($B$2:$B$457,'各區加權風險人口'!$C$2:$T$13,5,0)=0,0,VLOOKUP($B$2:$B$457,'依個案研判日_台北市'!$C$2:$T$13,5,0)*'各里加權風險人口'!H166/VLOOKUP($B$2:$B$457,'各區加權風險人口'!$C$2:$T$13,5,0)*5.5/'陽性率'!D$3)</f>
        <v>6.222499011</v>
      </c>
      <c r="H166" s="5">
        <f>if(VLOOKUP($B$2:$B$457,'各區加權風險人口'!$C$2:$T$13,6,0)=0,0,VLOOKUP($B$2:$B$457,'依個案研判日_台北市'!$C$2:$T$13,6,0)*'各里加權風險人口'!I166/VLOOKUP($B$2:$B$457,'各區加權風險人口'!$C$2:$T$13,6,0)*5.5/'陽性率'!E$3)</f>
        <v>2.625527009</v>
      </c>
      <c r="I166" s="5">
        <f>if(VLOOKUP($B$2:$B$457,'各區加權風險人口'!$C$2:$T$13,7,0)=0,0,VLOOKUP($B$2:$B$457,'依個案研判日_台北市'!$C$2:$T$13,7,0)*'各里加權風險人口'!J166/VLOOKUP($B$2:$B$457,'各區加權風險人口'!$C$2:$T$13,7,0)*5.5/'陽性率'!F$3)</f>
        <v>2.711328545</v>
      </c>
      <c r="J166" s="5">
        <f>if(VLOOKUP($B$2:$B$457,'各區加權風險人口'!$C$2:$T$13,8,0)=0,0,VLOOKUP($B$2:$B$457,'依個案研判日_台北市'!$C$2:$T$13,8,0)*'各里加權風險人口'!K166/VLOOKUP($B$2:$B$457,'各區加權風險人口'!$C$2:$T$13,8,0)*5.5/'陽性率'!G$3)</f>
        <v>12.02415268</v>
      </c>
      <c r="K166" s="5">
        <f>if(VLOOKUP($B$2:$B$457,'各區加權風險人口'!$C$2:$T$13,9,0)=0,0,VLOOKUP($B$2:$B$457,'依個案研判日_台北市'!$C$2:$T$13,9,0)*'各里加權風險人口'!L166/VLOOKUP($B$2:$B$457,'各區加權風險人口'!$C$2:$T$13,9,0)*5.5/'陽性率'!H$3)</f>
        <v>10.05656406</v>
      </c>
      <c r="L166" s="5">
        <f>if(VLOOKUP($B$2:$B$457,'各區加權風險人口'!$C$2:$T$13,10,0)=0,0,VLOOKUP($B$2:$B$457,'依個案研判日_台北市'!$C$2:$T$13,10,0)*'各里加權風險人口'!M166/VLOOKUP($B$2:$B$457,'各區加權風險人口'!$C$2:$T$13,10,0)*5.5/'陽性率'!I$3)</f>
        <v>7.901586046</v>
      </c>
      <c r="M166" s="5">
        <f>if(VLOOKUP($B$2:$B$457,'各區加權風險人口'!$C$2:$T$13,11,0)=0,0,VLOOKUP($B$2:$B$457,'依個案研判日_台北市'!$C$2:$T$13,11,0)*'各里加權風險人口'!N166/VLOOKUP($B$2:$B$457,'各區加權風險人口'!$C$2:$T$13,11,0)*5.5/'陽性率'!J$3)</f>
        <v>8.133985635</v>
      </c>
      <c r="N166" s="5">
        <f>if(VLOOKUP($B$2:$B$457,'各區加權風險人口'!$C$2:$T$13,12,0)=0,0,VLOOKUP($B$2:$B$457,'依個案研判日_台北市'!$C$2:$T$13,12,0)*'各里加權風險人口'!O166/VLOOKUP($B$2:$B$457,'各區加權風險人口'!$C$2:$T$13,12,0)*5.5/'陽性率'!K$3)</f>
        <v>11.61997948</v>
      </c>
      <c r="O166" s="5">
        <f>if(VLOOKUP($B$2:$B$457,'各區加權風險人口'!$C$2:$T$13,13,0)=0,0,VLOOKUP($B$2:$B$457,'依個案研判日_台北市'!$C$2:$T$13,13,0)*'各里加權風險人口'!P166/VLOOKUP($B$2:$B$457,'各區加權風險人口'!$C$2:$T$13,13,0)*5.5/'陽性率'!L$3)</f>
        <v>8.863958705</v>
      </c>
      <c r="P166" s="5">
        <f>if(VLOOKUP($B$2:$B$457,'各區加權風險人口'!$C$2:$T$13,14,0)=0,0,VLOOKUP($B$2:$B$457,'依個案研判日_台北市'!$C$2:$T$13,14,0)*'各里加權風險人口'!Q166/VLOOKUP($B$2:$B$457,'各區加權風險人口'!$C$2:$T$13,14,0)*5.5/'陽性率'!M$3)</f>
        <v>11.21170993</v>
      </c>
      <c r="Q166" s="5">
        <f>if(VLOOKUP($B$2:$B$457,'各區加權風險人口'!$C$2:$T$13,15,0)=0,0,VLOOKUP($B$2:$B$457,'依個案研判日_台北市'!$C$2:$T$13,15,0)*'各里加權風險人口'!R166/VLOOKUP($B$2:$B$457,'各區加權風險人口'!$C$2:$T$13,15,0)*5.5/'陽性率'!N$3)</f>
        <v>10.3310967</v>
      </c>
      <c r="R166" s="5">
        <f>if(VLOOKUP($B$2:$B$457,'各區加權風險人口'!$C$2:$T$13,16,0)=0,0,VLOOKUP($B$2:$B$457,'依個案研判日_台北市'!$C$2:$T$13,16,0)*'各里加權風險人口'!S166/VLOOKUP($B$2:$B$457,'各區加權風險人口'!$C$2:$T$13,16,0)*5.5/'陽性率'!O$3)</f>
        <v>14.912307</v>
      </c>
      <c r="S166" s="5">
        <f>if(VLOOKUP($B$2:$B$457,'各區加權風險人口'!$C$2:$T$13,17,0)=0,0,VLOOKUP($B$2:$B$457,'依個案研判日_台北市'!$C$2:$T$13,17,0)*'各里加權風險人口'!T166/VLOOKUP($B$2:$B$457,'各區加權風險人口'!$C$2:$T$13,17,0)*5.5/'陽性率'!P$3)</f>
        <v>21.99873388</v>
      </c>
      <c r="T166" s="5">
        <f>if(VLOOKUP($B$2:$B$457,'各區加權風險人口'!$C$2:$T$13,18,0)=0,0,VLOOKUP($B$2:$B$457,'依個案研判日_台北市'!$C$2:$T$13,18,0)*'各里加權風險人口'!U166/VLOOKUP($B$2:$B$457,'各區加權風險人口'!$C$2:$T$13,18,0)*5.5/'陽性率'!Q$3)</f>
        <v>7.091166964</v>
      </c>
    </row>
    <row r="167">
      <c r="A167" s="3">
        <v>6.3000040039E10</v>
      </c>
      <c r="B167" s="4" t="s">
        <v>133</v>
      </c>
      <c r="C167" s="4" t="s">
        <v>172</v>
      </c>
      <c r="D167" s="5">
        <f>if(VLOOKUP($B$2:$B$457,'各區加權風險人口'!$C$2:$T$13,2,0)=0,0,VLOOKUP($B$2:$B$457,'依個案研判日_台北市'!$C$2:$T$13,2,0)*'各里加權風險人口'!E167/VLOOKUP($B$2:$B$457,'各區加權風險人口'!$C$2:$T$13,2,0)*5.5/'陽性率'!A$3)</f>
        <v>0</v>
      </c>
      <c r="E167" s="5">
        <f>if(VLOOKUP($B$2:$B$457,'各區加權風險人口'!$C$2:$T$13,3,0)=0,0,VLOOKUP($B$2:$B$457,'依個案研判日_台北市'!$C$2:$T$13,3,0)*'各里加權風險人口'!F167/VLOOKUP($B$2:$B$457,'各區加權風險人口'!$C$2:$T$13,3,0)*5.5/'陽性率'!B$3)</f>
        <v>0</v>
      </c>
      <c r="F167" s="5">
        <f>if(VLOOKUP($B$2:$B$457,'各區加權風險人口'!$C$2:$T$13,4,0)=0,0,VLOOKUP($B$2:$B$457,'依個案研判日_台北市'!$C$2:$T$13,4,0)*'各里加權風險人口'!G167/VLOOKUP($B$2:$B$457,'各區加權風險人口'!$C$2:$T$13,4,0)*5.5/'陽性率'!C$3)</f>
        <v>3.551358844</v>
      </c>
      <c r="G167" s="5">
        <f>if(VLOOKUP($B$2:$B$457,'各區加權風險人口'!$C$2:$T$13,5,0)=0,0,VLOOKUP($B$2:$B$457,'依個案研判日_台北市'!$C$2:$T$13,5,0)*'各里加權風險人口'!H167/VLOOKUP($B$2:$B$457,'各區加權風險人口'!$C$2:$T$13,5,0)*5.5/'陽性率'!D$3)</f>
        <v>15.50168135</v>
      </c>
      <c r="H167" s="5">
        <f>if(VLOOKUP($B$2:$B$457,'各區加權風險人口'!$C$2:$T$13,6,0)=0,0,VLOOKUP($B$2:$B$457,'依個案研判日_台北市'!$C$2:$T$13,6,0)*'各里加權風險人口'!I167/VLOOKUP($B$2:$B$457,'各區加權風險人口'!$C$2:$T$13,6,0)*5.5/'陽性率'!E$3)</f>
        <v>6.54079382</v>
      </c>
      <c r="I167" s="5">
        <f>if(VLOOKUP($B$2:$B$457,'各區加權風險人口'!$C$2:$T$13,7,0)=0,0,VLOOKUP($B$2:$B$457,'依個案研判日_台北市'!$C$2:$T$13,7,0)*'各里加權風險人口'!J167/VLOOKUP($B$2:$B$457,'各區加權風險人口'!$C$2:$T$13,7,0)*5.5/'陽性率'!F$3)</f>
        <v>6.754545252</v>
      </c>
      <c r="J167" s="5">
        <f>if(VLOOKUP($B$2:$B$457,'各區加權風險人口'!$C$2:$T$13,8,0)=0,0,VLOOKUP($B$2:$B$457,'依個案研判日_台北市'!$C$2:$T$13,8,0)*'各里加權風險人口'!K167/VLOOKUP($B$2:$B$457,'各區加權風險人口'!$C$2:$T$13,8,0)*5.5/'陽性率'!G$3)</f>
        <v>29.95493981</v>
      </c>
      <c r="K167" s="5">
        <f>if(VLOOKUP($B$2:$B$457,'各區加權風險人口'!$C$2:$T$13,9,0)=0,0,VLOOKUP($B$2:$B$457,'依個案研判日_台北市'!$C$2:$T$13,9,0)*'各里加權風險人口'!L167/VLOOKUP($B$2:$B$457,'各區加權風險人口'!$C$2:$T$13,9,0)*5.5/'陽性率'!H$3)</f>
        <v>25.05322239</v>
      </c>
      <c r="L167" s="5">
        <f>if(VLOOKUP($B$2:$B$457,'各區加權風險人口'!$C$2:$T$13,10,0)=0,0,VLOOKUP($B$2:$B$457,'依個案研判日_台北市'!$C$2:$T$13,10,0)*'各里加權風險人口'!M167/VLOOKUP($B$2:$B$457,'各區加權風險人口'!$C$2:$T$13,10,0)*5.5/'陽性率'!I$3)</f>
        <v>19.68467473</v>
      </c>
      <c r="M167" s="5">
        <f>if(VLOOKUP($B$2:$B$457,'各區加權風險人口'!$C$2:$T$13,11,0)=0,0,VLOOKUP($B$2:$B$457,'依個案研判日_台北市'!$C$2:$T$13,11,0)*'各里加權風險人口'!N167/VLOOKUP($B$2:$B$457,'各區加權風險人口'!$C$2:$T$13,11,0)*5.5/'陽性率'!J$3)</f>
        <v>20.26363576</v>
      </c>
      <c r="N167" s="5">
        <f>if(VLOOKUP($B$2:$B$457,'各區加權風險人口'!$C$2:$T$13,12,0)=0,0,VLOOKUP($B$2:$B$457,'依個案研判日_台北市'!$C$2:$T$13,12,0)*'各里加權風險人口'!O167/VLOOKUP($B$2:$B$457,'各區加權風險人口'!$C$2:$T$13,12,0)*5.5/'陽性率'!K$3)</f>
        <v>28.94805108</v>
      </c>
      <c r="O167" s="5">
        <f>if(VLOOKUP($B$2:$B$457,'各區加權風險人口'!$C$2:$T$13,13,0)=0,0,VLOOKUP($B$2:$B$457,'依個案研判日_台北市'!$C$2:$T$13,13,0)*'各里加權風險人口'!P167/VLOOKUP($B$2:$B$457,'各區加權風險人口'!$C$2:$T$13,13,0)*5.5/'陽性率'!L$3)</f>
        <v>22.08216717</v>
      </c>
      <c r="P167" s="5">
        <f>if(VLOOKUP($B$2:$B$457,'各區加權風險人口'!$C$2:$T$13,14,0)=0,0,VLOOKUP($B$2:$B$457,'依個案研判日_台北市'!$C$2:$T$13,14,0)*'各里加權風險人口'!Q167/VLOOKUP($B$2:$B$457,'各區加權風險人口'!$C$2:$T$13,14,0)*5.5/'陽性率'!M$3)</f>
        <v>27.93095739</v>
      </c>
      <c r="Q167" s="5">
        <f>if(VLOOKUP($B$2:$B$457,'各區加權風險人口'!$C$2:$T$13,15,0)=0,0,VLOOKUP($B$2:$B$457,'依個案研判日_台北市'!$C$2:$T$13,15,0)*'各里加權風險人口'!R167/VLOOKUP($B$2:$B$457,'各區加權風險人口'!$C$2:$T$13,15,0)*5.5/'陽性率'!N$3)</f>
        <v>25.73714656</v>
      </c>
      <c r="R167" s="5">
        <f>if(VLOOKUP($B$2:$B$457,'各區加權風險人口'!$C$2:$T$13,16,0)=0,0,VLOOKUP($B$2:$B$457,'依個案研判日_台北市'!$C$2:$T$13,16,0)*'各里加權風險人口'!S167/VLOOKUP($B$2:$B$457,'各區加權風險人口'!$C$2:$T$13,16,0)*5.5/'陽性率'!O$3)</f>
        <v>37.14999889</v>
      </c>
      <c r="S167" s="5">
        <f>if(VLOOKUP($B$2:$B$457,'各區加權風險人口'!$C$2:$T$13,17,0)=0,0,VLOOKUP($B$2:$B$457,'依個案研判日_台北市'!$C$2:$T$13,17,0)*'各里加權風險人口'!T167/VLOOKUP($B$2:$B$457,'各區加權風險人口'!$C$2:$T$13,17,0)*5.5/'陽性率'!P$3)</f>
        <v>54.80392398</v>
      </c>
      <c r="T167" s="5">
        <f>if(VLOOKUP($B$2:$B$457,'各區加權風險人口'!$C$2:$T$13,18,0)=0,0,VLOOKUP($B$2:$B$457,'依個案研判日_台北市'!$C$2:$T$13,18,0)*'各里加權風險人口'!U167/VLOOKUP($B$2:$B$457,'各區加權風險人口'!$C$2:$T$13,18,0)*5.5/'陽性率'!Q$3)</f>
        <v>17.66573374</v>
      </c>
    </row>
    <row r="168">
      <c r="A168" s="3">
        <v>6.300004004E10</v>
      </c>
      <c r="B168" s="4" t="s">
        <v>133</v>
      </c>
      <c r="C168" s="4" t="s">
        <v>173</v>
      </c>
      <c r="D168" s="5">
        <f>if(VLOOKUP($B$2:$B$457,'各區加權風險人口'!$C$2:$T$13,2,0)=0,0,VLOOKUP($B$2:$B$457,'依個案研判日_台北市'!$C$2:$T$13,2,0)*'各里加權風險人口'!E168/VLOOKUP($B$2:$B$457,'各區加權風險人口'!$C$2:$T$13,2,0)*5.5/'陽性率'!A$3)</f>
        <v>0</v>
      </c>
      <c r="E168" s="5">
        <f>if(VLOOKUP($B$2:$B$457,'各區加權風險人口'!$C$2:$T$13,3,0)=0,0,VLOOKUP($B$2:$B$457,'依個案研判日_台北市'!$C$2:$T$13,3,0)*'各里加權風險人口'!F168/VLOOKUP($B$2:$B$457,'各區加權風險人口'!$C$2:$T$13,3,0)*5.5/'陽性率'!B$3)</f>
        <v>0</v>
      </c>
      <c r="F168" s="5">
        <f>if(VLOOKUP($B$2:$B$457,'各區加權風險人口'!$C$2:$T$13,4,0)=0,0,VLOOKUP($B$2:$B$457,'依個案研判日_台北市'!$C$2:$T$13,4,0)*'各里加權風險人口'!G168/VLOOKUP($B$2:$B$457,'各區加權風險人口'!$C$2:$T$13,4,0)*5.5/'陽性率'!C$3)</f>
        <v>2.379370867</v>
      </c>
      <c r="G168" s="5">
        <f>if(VLOOKUP($B$2:$B$457,'各區加權風險人口'!$C$2:$T$13,5,0)=0,0,VLOOKUP($B$2:$B$457,'依個案研判日_台北市'!$C$2:$T$13,5,0)*'各里加權風險人口'!H168/VLOOKUP($B$2:$B$457,'各區加權風險人口'!$C$2:$T$13,5,0)*5.5/'陽性率'!D$3)</f>
        <v>10.38595384</v>
      </c>
      <c r="H168" s="5">
        <f>if(VLOOKUP($B$2:$B$457,'各區加權風險人口'!$C$2:$T$13,6,0)=0,0,VLOOKUP($B$2:$B$457,'依個案研判日_台北市'!$C$2:$T$13,6,0)*'各里加權風險人口'!I168/VLOOKUP($B$2:$B$457,'各區加權風險人口'!$C$2:$T$13,6,0)*5.5/'陽性率'!E$3)</f>
        <v>4.382259002</v>
      </c>
      <c r="I168" s="5">
        <f>if(VLOOKUP($B$2:$B$457,'各區加權風險人口'!$C$2:$T$13,7,0)=0,0,VLOOKUP($B$2:$B$457,'依個案研判日_台北市'!$C$2:$T$13,7,0)*'各里加權風險人口'!J168/VLOOKUP($B$2:$B$457,'各區加權風險人口'!$C$2:$T$13,7,0)*5.5/'陽性率'!F$3)</f>
        <v>4.525470081</v>
      </c>
      <c r="J168" s="5">
        <f>if(VLOOKUP($B$2:$B$457,'各區加權風險人口'!$C$2:$T$13,8,0)=0,0,VLOOKUP($B$2:$B$457,'依個案研判日_台北市'!$C$2:$T$13,8,0)*'各里加權風險人口'!K168/VLOOKUP($B$2:$B$457,'各區加權風險人口'!$C$2:$T$13,8,0)*5.5/'陽性率'!G$3)</f>
        <v>20.06947601</v>
      </c>
      <c r="K168" s="5">
        <f>if(VLOOKUP($B$2:$B$457,'各區加權風險人口'!$C$2:$T$13,9,0)=0,0,VLOOKUP($B$2:$B$457,'依個案研判日_台北市'!$C$2:$T$13,9,0)*'各里加權風險人口'!L168/VLOOKUP($B$2:$B$457,'各區加權風險人口'!$C$2:$T$13,9,0)*5.5/'陽性率'!H$3)</f>
        <v>16.78537994</v>
      </c>
      <c r="L168" s="5">
        <f>if(VLOOKUP($B$2:$B$457,'各區加權風險人口'!$C$2:$T$13,10,0)=0,0,VLOOKUP($B$2:$B$457,'依個案研判日_台北市'!$C$2:$T$13,10,0)*'各里加權風險人口'!M168/VLOOKUP($B$2:$B$457,'各區加權風險人口'!$C$2:$T$13,10,0)*5.5/'陽性率'!I$3)</f>
        <v>13.18851281</v>
      </c>
      <c r="M168" s="5">
        <f>if(VLOOKUP($B$2:$B$457,'各區加權風險人口'!$C$2:$T$13,11,0)=0,0,VLOOKUP($B$2:$B$457,'依個案研判日_台北市'!$C$2:$T$13,11,0)*'各里加權風險人口'!N168/VLOOKUP($B$2:$B$457,'各區加權風險人口'!$C$2:$T$13,11,0)*5.5/'陽性率'!J$3)</f>
        <v>13.57641024</v>
      </c>
      <c r="N168" s="5">
        <f>if(VLOOKUP($B$2:$B$457,'各區加權風險人口'!$C$2:$T$13,12,0)=0,0,VLOOKUP($B$2:$B$457,'依個案研判日_台北市'!$C$2:$T$13,12,0)*'各里加權風險人口'!O168/VLOOKUP($B$2:$B$457,'各區加權風險人口'!$C$2:$T$13,12,0)*5.5/'陽性率'!K$3)</f>
        <v>19.39487177</v>
      </c>
      <c r="O168" s="5">
        <f>if(VLOOKUP($B$2:$B$457,'各區加權風險人口'!$C$2:$T$13,13,0)=0,0,VLOOKUP($B$2:$B$457,'依個案研判日_台北市'!$C$2:$T$13,13,0)*'各里加權風險人口'!P168/VLOOKUP($B$2:$B$457,'各區加權風險人口'!$C$2:$T$13,13,0)*5.5/'陽性率'!L$3)</f>
        <v>14.79480603</v>
      </c>
      <c r="P168" s="5">
        <f>if(VLOOKUP($B$2:$B$457,'各區加權風險人口'!$C$2:$T$13,14,0)=0,0,VLOOKUP($B$2:$B$457,'依個案研判日_台北市'!$C$2:$T$13,14,0)*'各里加權風險人口'!Q168/VLOOKUP($B$2:$B$457,'各區加權風險人口'!$C$2:$T$13,14,0)*5.5/'陽性率'!M$3)</f>
        <v>18.71343033</v>
      </c>
      <c r="Q168" s="5">
        <f>if(VLOOKUP($B$2:$B$457,'各區加權風險人口'!$C$2:$T$13,15,0)=0,0,VLOOKUP($B$2:$B$457,'依個案研判日_台北市'!$C$2:$T$13,15,0)*'各里加權風險人口'!R168/VLOOKUP($B$2:$B$457,'各區加權風險人口'!$C$2:$T$13,15,0)*5.5/'陽性率'!N$3)</f>
        <v>17.24360151</v>
      </c>
      <c r="R168" s="5">
        <f>if(VLOOKUP($B$2:$B$457,'各區加權風險人口'!$C$2:$T$13,16,0)=0,0,VLOOKUP($B$2:$B$457,'依個案研判日_台北市'!$C$2:$T$13,16,0)*'各里加權風險人口'!S168/VLOOKUP($B$2:$B$457,'各區加權風險人口'!$C$2:$T$13,16,0)*5.5/'陽性率'!O$3)</f>
        <v>24.89008544</v>
      </c>
      <c r="S168" s="5">
        <f>if(VLOOKUP($B$2:$B$457,'各區加權風險人口'!$C$2:$T$13,17,0)=0,0,VLOOKUP($B$2:$B$457,'依個案研判日_台北市'!$C$2:$T$13,17,0)*'各里加權風險人口'!T168/VLOOKUP($B$2:$B$457,'各區加權風險人口'!$C$2:$T$13,17,0)*5.5/'陽性率'!P$3)</f>
        <v>36.71801861</v>
      </c>
      <c r="T168" s="5">
        <f>if(VLOOKUP($B$2:$B$457,'各區加權風險人口'!$C$2:$T$13,18,0)=0,0,VLOOKUP($B$2:$B$457,'依個案研判日_台北市'!$C$2:$T$13,18,0)*'各里加權風險人口'!U168/VLOOKUP($B$2:$B$457,'各區加權風險人口'!$C$2:$T$13,18,0)*5.5/'陽性率'!Q$3)</f>
        <v>11.83584483</v>
      </c>
    </row>
    <row r="169">
      <c r="A169" s="3">
        <v>6.3000040041E10</v>
      </c>
      <c r="B169" s="4" t="s">
        <v>133</v>
      </c>
      <c r="C169" s="4" t="s">
        <v>174</v>
      </c>
      <c r="D169" s="5">
        <f>if(VLOOKUP($B$2:$B$457,'各區加權風險人口'!$C$2:$T$13,2,0)=0,0,VLOOKUP($B$2:$B$457,'依個案研判日_台北市'!$C$2:$T$13,2,0)*'各里加權風險人口'!E169/VLOOKUP($B$2:$B$457,'各區加權風險人口'!$C$2:$T$13,2,0)*5.5/'陽性率'!A$3)</f>
        <v>0</v>
      </c>
      <c r="E169" s="5">
        <f>if(VLOOKUP($B$2:$B$457,'各區加權風險人口'!$C$2:$T$13,3,0)=0,0,VLOOKUP($B$2:$B$457,'依個案研判日_台北市'!$C$2:$T$13,3,0)*'各里加權風險人口'!F169/VLOOKUP($B$2:$B$457,'各區加權風險人口'!$C$2:$T$13,3,0)*5.5/'陽性率'!B$3)</f>
        <v>0</v>
      </c>
      <c r="F169" s="5">
        <f>if(VLOOKUP($B$2:$B$457,'各區加權風險人口'!$C$2:$T$13,4,0)=0,0,VLOOKUP($B$2:$B$457,'依個案研判日_台北市'!$C$2:$T$13,4,0)*'各里加權風險人口'!G169/VLOOKUP($B$2:$B$457,'各區加權風險人口'!$C$2:$T$13,4,0)*5.5/'陽性率'!C$3)</f>
        <v>3.973193802</v>
      </c>
      <c r="G169" s="5">
        <f>if(VLOOKUP($B$2:$B$457,'各區加權風險人口'!$C$2:$T$13,5,0)=0,0,VLOOKUP($B$2:$B$457,'依個案研判日_台北市'!$C$2:$T$13,5,0)*'各里加權風險人口'!H169/VLOOKUP($B$2:$B$457,'各區加權風險人口'!$C$2:$T$13,5,0)*5.5/'陽性率'!D$3)</f>
        <v>17.34299095</v>
      </c>
      <c r="H169" s="5">
        <f>if(VLOOKUP($B$2:$B$457,'各區加權風險人口'!$C$2:$T$13,6,0)=0,0,VLOOKUP($B$2:$B$457,'依個案研判日_台北市'!$C$2:$T$13,6,0)*'各里加權風險人口'!I169/VLOOKUP($B$2:$B$457,'各區加權風險人口'!$C$2:$T$13,6,0)*5.5/'陽性率'!E$3)</f>
        <v>7.317717699</v>
      </c>
      <c r="I169" s="5">
        <f>if(VLOOKUP($B$2:$B$457,'各區加權風險人口'!$C$2:$T$13,7,0)=0,0,VLOOKUP($B$2:$B$457,'依個案研判日_台北市'!$C$2:$T$13,7,0)*'各里加權風險人口'!J169/VLOOKUP($B$2:$B$457,'各區加權風險人口'!$C$2:$T$13,7,0)*5.5/'陽性率'!F$3)</f>
        <v>7.556858801</v>
      </c>
      <c r="J169" s="5">
        <f>if(VLOOKUP($B$2:$B$457,'各區加權風險人口'!$C$2:$T$13,8,0)=0,0,VLOOKUP($B$2:$B$457,'依個案研判日_台北市'!$C$2:$T$13,8,0)*'各里加權風險人口'!K169/VLOOKUP($B$2:$B$457,'各區加權風險人口'!$C$2:$T$13,8,0)*5.5/'陽性率'!G$3)</f>
        <v>33.51302599</v>
      </c>
      <c r="K169" s="5">
        <f>if(VLOOKUP($B$2:$B$457,'各區加權風險人口'!$C$2:$T$13,9,0)=0,0,VLOOKUP($B$2:$B$457,'依個案研判日_台北市'!$C$2:$T$13,9,0)*'各里加權風險人口'!L169/VLOOKUP($B$2:$B$457,'各區加權風險人口'!$C$2:$T$13,9,0)*5.5/'陽性率'!H$3)</f>
        <v>28.02907628</v>
      </c>
      <c r="L169" s="5">
        <f>if(VLOOKUP($B$2:$B$457,'各區加權風險人口'!$C$2:$T$13,10,0)=0,0,VLOOKUP($B$2:$B$457,'依個案研判日_台北市'!$C$2:$T$13,10,0)*'各里加權風險人口'!M169/VLOOKUP($B$2:$B$457,'各區加權風險人口'!$C$2:$T$13,10,0)*5.5/'陽性率'!I$3)</f>
        <v>22.02284565</v>
      </c>
      <c r="M169" s="5">
        <f>if(VLOOKUP($B$2:$B$457,'各區加權風險人口'!$C$2:$T$13,11,0)=0,0,VLOOKUP($B$2:$B$457,'依個案研判日_台北市'!$C$2:$T$13,11,0)*'各里加權風險人口'!N169/VLOOKUP($B$2:$B$457,'各區加權風險人口'!$C$2:$T$13,11,0)*5.5/'陽性率'!J$3)</f>
        <v>22.6705764</v>
      </c>
      <c r="N169" s="5">
        <f>if(VLOOKUP($B$2:$B$457,'各區加權風險人口'!$C$2:$T$13,12,0)=0,0,VLOOKUP($B$2:$B$457,'依個案研判日_台北市'!$C$2:$T$13,12,0)*'各里加權風險人口'!O169/VLOOKUP($B$2:$B$457,'各區加權風險人口'!$C$2:$T$13,12,0)*5.5/'陽性率'!K$3)</f>
        <v>32.38653772</v>
      </c>
      <c r="O169" s="5">
        <f>if(VLOOKUP($B$2:$B$457,'各區加權風險人口'!$C$2:$T$13,13,0)=0,0,VLOOKUP($B$2:$B$457,'依個案研判日_台北市'!$C$2:$T$13,13,0)*'各里加權風險人口'!P169/VLOOKUP($B$2:$B$457,'各區加權風險人口'!$C$2:$T$13,13,0)*5.5/'陽性率'!L$3)</f>
        <v>24.70511531</v>
      </c>
      <c r="P169" s="5">
        <f>if(VLOOKUP($B$2:$B$457,'各區加權風險人口'!$C$2:$T$13,14,0)=0,0,VLOOKUP($B$2:$B$457,'依個案研判日_台北市'!$C$2:$T$13,14,0)*'各里加權風險人口'!Q169/VLOOKUP($B$2:$B$457,'各區加權風險人口'!$C$2:$T$13,14,0)*5.5/'陽性率'!M$3)</f>
        <v>31.24863234</v>
      </c>
      <c r="Q169" s="5">
        <f>if(VLOOKUP($B$2:$B$457,'各區加權風險人口'!$C$2:$T$13,15,0)=0,0,VLOOKUP($B$2:$B$457,'依個案研判日_台北市'!$C$2:$T$13,15,0)*'各里加權風險人口'!R169/VLOOKUP($B$2:$B$457,'各區加權風險人口'!$C$2:$T$13,15,0)*5.5/'陽性率'!N$3)</f>
        <v>28.79423784</v>
      </c>
      <c r="R169" s="5">
        <f>if(VLOOKUP($B$2:$B$457,'各區加權風險人口'!$C$2:$T$13,16,0)=0,0,VLOOKUP($B$2:$B$457,'依個案研判日_台北市'!$C$2:$T$13,16,0)*'各里加權風險人口'!S169/VLOOKUP($B$2:$B$457,'各區加權風險人口'!$C$2:$T$13,16,0)*5.5/'陽性率'!O$3)</f>
        <v>41.5627234</v>
      </c>
      <c r="S169" s="5">
        <f>if(VLOOKUP($B$2:$B$457,'各區加權風險人口'!$C$2:$T$13,17,0)=0,0,VLOOKUP($B$2:$B$457,'依個案研判日_台北市'!$C$2:$T$13,17,0)*'各里加權風險人口'!T169/VLOOKUP($B$2:$B$457,'各區加權風險人口'!$C$2:$T$13,17,0)*5.5/'陽性率'!P$3)</f>
        <v>61.31360436</v>
      </c>
      <c r="T169" s="5">
        <f>if(VLOOKUP($B$2:$B$457,'各區加權風險人口'!$C$2:$T$13,18,0)=0,0,VLOOKUP($B$2:$B$457,'依個案研判日_台北市'!$C$2:$T$13,18,0)*'各里加權風險人口'!U169/VLOOKUP($B$2:$B$457,'各區加權風險人口'!$C$2:$T$13,18,0)*5.5/'陽性率'!Q$3)</f>
        <v>19.76409225</v>
      </c>
    </row>
    <row r="170">
      <c r="A170" s="3">
        <v>6.3000040042E10</v>
      </c>
      <c r="B170" s="4" t="s">
        <v>133</v>
      </c>
      <c r="C170" s="4" t="s">
        <v>175</v>
      </c>
      <c r="D170" s="5">
        <f>if(VLOOKUP($B$2:$B$457,'各區加權風險人口'!$C$2:$T$13,2,0)=0,0,VLOOKUP($B$2:$B$457,'依個案研判日_台北市'!$C$2:$T$13,2,0)*'各里加權風險人口'!E170/VLOOKUP($B$2:$B$457,'各區加權風險人口'!$C$2:$T$13,2,0)*5.5/'陽性率'!A$3)</f>
        <v>0</v>
      </c>
      <c r="E170" s="5">
        <f>if(VLOOKUP($B$2:$B$457,'各區加權風險人口'!$C$2:$T$13,3,0)=0,0,VLOOKUP($B$2:$B$457,'依個案研判日_台北市'!$C$2:$T$13,3,0)*'各里加權風險人口'!F170/VLOOKUP($B$2:$B$457,'各區加權風險人口'!$C$2:$T$13,3,0)*5.5/'陽性率'!B$3)</f>
        <v>0</v>
      </c>
      <c r="F170" s="5">
        <f>if(VLOOKUP($B$2:$B$457,'各區加權風險人口'!$C$2:$T$13,4,0)=0,0,VLOOKUP($B$2:$B$457,'依個案研判日_台北市'!$C$2:$T$13,4,0)*'各里加權風險人口'!G170/VLOOKUP($B$2:$B$457,'各區加權風險人口'!$C$2:$T$13,4,0)*5.5/'陽性率'!C$3)</f>
        <v>1.21090408</v>
      </c>
      <c r="G170" s="5">
        <f>if(VLOOKUP($B$2:$B$457,'各區加權風險人口'!$C$2:$T$13,5,0)=0,0,VLOOKUP($B$2:$B$457,'依個案研判日_台北市'!$C$2:$T$13,5,0)*'各里加權風險人口'!H170/VLOOKUP($B$2:$B$457,'各區加權風險人口'!$C$2:$T$13,5,0)*5.5/'陽性率'!D$3)</f>
        <v>5.285596308</v>
      </c>
      <c r="H170" s="5">
        <f>if(VLOOKUP($B$2:$B$457,'各區加權風險人口'!$C$2:$T$13,6,0)=0,0,VLOOKUP($B$2:$B$457,'依個案研判日_台北市'!$C$2:$T$13,6,0)*'各里加權風險人口'!I170/VLOOKUP($B$2:$B$457,'各區加權風險人口'!$C$2:$T$13,6,0)*5.5/'陽性率'!E$3)</f>
        <v>2.230209413</v>
      </c>
      <c r="I170" s="5">
        <f>if(VLOOKUP($B$2:$B$457,'各區加權風險人口'!$C$2:$T$13,7,0)=0,0,VLOOKUP($B$2:$B$457,'依個案研判日_台北市'!$C$2:$T$13,7,0)*'各里加權風險人口'!J170/VLOOKUP($B$2:$B$457,'各區加權風險人口'!$C$2:$T$13,7,0)*5.5/'陽性率'!F$3)</f>
        <v>2.303092073</v>
      </c>
      <c r="J170" s="5">
        <f>if(VLOOKUP($B$2:$B$457,'各區加權風險人口'!$C$2:$T$13,8,0)=0,0,VLOOKUP($B$2:$B$457,'依個案研判日_台北市'!$C$2:$T$13,8,0)*'各里加權風險人口'!K170/VLOOKUP($B$2:$B$457,'各區加權風險人口'!$C$2:$T$13,8,0)*5.5/'陽性率'!G$3)</f>
        <v>10.21371267</v>
      </c>
      <c r="K170" s="5">
        <f>if(VLOOKUP($B$2:$B$457,'各區加權風險人口'!$C$2:$T$13,9,0)=0,0,VLOOKUP($B$2:$B$457,'依個案研判日_台北市'!$C$2:$T$13,9,0)*'各里加權風險人口'!L170/VLOOKUP($B$2:$B$457,'各區加權風險人口'!$C$2:$T$13,9,0)*5.5/'陽性率'!H$3)</f>
        <v>8.542377872</v>
      </c>
      <c r="L170" s="5">
        <f>if(VLOOKUP($B$2:$B$457,'各區加權風險人口'!$C$2:$T$13,10,0)=0,0,VLOOKUP($B$2:$B$457,'依個案研判日_台北市'!$C$2:$T$13,10,0)*'各里加權風險人口'!M170/VLOOKUP($B$2:$B$457,'各區加權風險人口'!$C$2:$T$13,10,0)*5.5/'陽性率'!I$3)</f>
        <v>6.711868328</v>
      </c>
      <c r="M170" s="5">
        <f>if(VLOOKUP($B$2:$B$457,'各區加權風險人口'!$C$2:$T$13,11,0)=0,0,VLOOKUP($B$2:$B$457,'依個案研判日_台北市'!$C$2:$T$13,11,0)*'各里加權風險人口'!N170/VLOOKUP($B$2:$B$457,'各區加權風險人口'!$C$2:$T$13,11,0)*5.5/'陽性率'!J$3)</f>
        <v>6.90927622</v>
      </c>
      <c r="N170" s="5">
        <f>if(VLOOKUP($B$2:$B$457,'各區加權風險人口'!$C$2:$T$13,12,0)=0,0,VLOOKUP($B$2:$B$457,'依個案研判日_台北市'!$C$2:$T$13,12,0)*'各里加權風險人口'!O170/VLOOKUP($B$2:$B$457,'各區加權風險人口'!$C$2:$T$13,12,0)*5.5/'陽性率'!K$3)</f>
        <v>9.8703946</v>
      </c>
      <c r="O170" s="5">
        <f>if(VLOOKUP($B$2:$B$457,'各區加權風險人口'!$C$2:$T$13,13,0)=0,0,VLOOKUP($B$2:$B$457,'依個案研判日_台北市'!$C$2:$T$13,13,0)*'各里加權風險人口'!P170/VLOOKUP($B$2:$B$457,'各區加權風險人口'!$C$2:$T$13,13,0)*5.5/'陽性率'!L$3)</f>
        <v>7.52933947</v>
      </c>
      <c r="P170" s="5">
        <f>if(VLOOKUP($B$2:$B$457,'各區加權風險人口'!$C$2:$T$13,14,0)=0,0,VLOOKUP($B$2:$B$457,'依個案研判日_台北市'!$C$2:$T$13,14,0)*'各里加權風險人口'!Q170/VLOOKUP($B$2:$B$457,'各區加權風險人口'!$C$2:$T$13,14,0)*5.5/'陽性率'!M$3)</f>
        <v>9.523596952</v>
      </c>
      <c r="Q170" s="5">
        <f>if(VLOOKUP($B$2:$B$457,'各區加權風險人口'!$C$2:$T$13,15,0)=0,0,VLOOKUP($B$2:$B$457,'依個案研判日_台北市'!$C$2:$T$13,15,0)*'各里加權風險人口'!R170/VLOOKUP($B$2:$B$457,'各區加權風險人口'!$C$2:$T$13,15,0)*5.5/'陽性率'!N$3)</f>
        <v>8.775574969</v>
      </c>
      <c r="R170" s="5">
        <f>if(VLOOKUP($B$2:$B$457,'各區加權風險人口'!$C$2:$T$13,16,0)=0,0,VLOOKUP($B$2:$B$457,'依個案研判日_台北市'!$C$2:$T$13,16,0)*'各里加權風險人口'!S170/VLOOKUP($B$2:$B$457,'各區加權風險人口'!$C$2:$T$13,16,0)*5.5/'陽性率'!O$3)</f>
        <v>12.6670064</v>
      </c>
      <c r="S170" s="5">
        <f>if(VLOOKUP($B$2:$B$457,'各區加權風險人口'!$C$2:$T$13,17,0)=0,0,VLOOKUP($B$2:$B$457,'依個案研判日_台北市'!$C$2:$T$13,17,0)*'各里加權風險人口'!T170/VLOOKUP($B$2:$B$457,'各區加權風險人口'!$C$2:$T$13,17,0)*5.5/'陽性率'!P$3)</f>
        <v>18.68645159</v>
      </c>
      <c r="T170" s="5">
        <f>if(VLOOKUP($B$2:$B$457,'各區加權風險人口'!$C$2:$T$13,18,0)=0,0,VLOOKUP($B$2:$B$457,'依個案研判日_台北市'!$C$2:$T$13,18,0)*'各里加權風險人口'!U170/VLOOKUP($B$2:$B$457,'各區加權風險人口'!$C$2:$T$13,18,0)*5.5/'陽性率'!Q$3)</f>
        <v>6.023471576</v>
      </c>
    </row>
    <row r="171">
      <c r="A171" s="3">
        <v>6.3000050001E10</v>
      </c>
      <c r="B171" s="4" t="s">
        <v>176</v>
      </c>
      <c r="C171" s="4" t="s">
        <v>177</v>
      </c>
      <c r="D171" s="5">
        <f>if(VLOOKUP($B$2:$B$457,'各區加權風險人口'!$C$2:$T$13,2,0)=0,0,VLOOKUP($B$2:$B$457,'依個案研判日_台北市'!$C$2:$T$13,2,0)*'各里加權風險人口'!E171/VLOOKUP($B$2:$B$457,'各區加權風險人口'!$C$2:$T$13,2,0)*5.5/'陽性率'!A$3)</f>
        <v>0</v>
      </c>
      <c r="E171" s="5">
        <f>if(VLOOKUP($B$2:$B$457,'各區加權風險人口'!$C$2:$T$13,3,0)=0,0,VLOOKUP($B$2:$B$457,'依個案研判日_台北市'!$C$2:$T$13,3,0)*'各里加權風險人口'!F171/VLOOKUP($B$2:$B$457,'各區加權風險人口'!$C$2:$T$13,3,0)*5.5/'陽性率'!B$3)</f>
        <v>4.430294015</v>
      </c>
      <c r="F171" s="5">
        <f>if(VLOOKUP($B$2:$B$457,'各區加權風險人口'!$C$2:$T$13,4,0)=0,0,VLOOKUP($B$2:$B$457,'依個案研判日_台北市'!$C$2:$T$13,4,0)*'各里加權風險人口'!G171/VLOOKUP($B$2:$B$457,'各區加權風險人口'!$C$2:$T$13,4,0)*5.5/'陽性率'!C$3)</f>
        <v>3.014426855</v>
      </c>
      <c r="G171" s="5">
        <f>if(VLOOKUP($B$2:$B$457,'各區加權風險人口'!$C$2:$T$13,5,0)=0,0,VLOOKUP($B$2:$B$457,'依個案研判日_台北市'!$C$2:$T$13,5,0)*'各里加權風險人口'!H171/VLOOKUP($B$2:$B$457,'各區加權風險人口'!$C$2:$T$13,5,0)*5.5/'陽性率'!D$3)</f>
        <v>8.771982149</v>
      </c>
      <c r="H171" s="5">
        <f>if(VLOOKUP($B$2:$B$457,'各區加權風險人口'!$C$2:$T$13,6,0)=0,0,VLOOKUP($B$2:$B$457,'依個案研判日_台北市'!$C$2:$T$13,6,0)*'各里加權風險人口'!I171/VLOOKUP($B$2:$B$457,'各區加權風險人口'!$C$2:$T$13,6,0)*5.5/'陽性率'!E$3)</f>
        <v>7.402516581</v>
      </c>
      <c r="I171" s="5">
        <f>if(VLOOKUP($B$2:$B$457,'各區加權風險人口'!$C$2:$T$13,7,0)=0,0,VLOOKUP($B$2:$B$457,'依個案研判日_台北市'!$C$2:$T$13,7,0)*'各里加權風險人口'!J171/VLOOKUP($B$2:$B$457,'各區加權風險人口'!$C$2:$T$13,7,0)*5.5/'陽性率'!F$3)</f>
        <v>3.822214444</v>
      </c>
      <c r="J171" s="5">
        <f>if(VLOOKUP($B$2:$B$457,'各區加權風險人口'!$C$2:$T$13,8,0)=0,0,VLOOKUP($B$2:$B$457,'依個案研判日_台北市'!$C$2:$T$13,8,0)*'各里加權風險人口'!K171/VLOOKUP($B$2:$B$457,'各區加權風險人口'!$C$2:$T$13,8,0)*5.5/'陽性率'!G$3)</f>
        <v>10.59418134</v>
      </c>
      <c r="K171" s="5">
        <f>if(VLOOKUP($B$2:$B$457,'各區加權風險人口'!$C$2:$T$13,9,0)=0,0,VLOOKUP($B$2:$B$457,'依個案研判日_台北市'!$C$2:$T$13,9,0)*'各里加權風險人口'!L171/VLOOKUP($B$2:$B$457,'各區加權風險人口'!$C$2:$T$13,9,0)*5.5/'陽性率'!H$3)</f>
        <v>10.63270563</v>
      </c>
      <c r="L171" s="5">
        <f>if(VLOOKUP($B$2:$B$457,'各區加權風險人口'!$C$2:$T$13,10,0)=0,0,VLOOKUP($B$2:$B$457,'依個案研判日_台北市'!$C$2:$T$13,10,0)*'各里加權風險人口'!M171/VLOOKUP($B$2:$B$457,'各區加權風險人口'!$C$2:$T$13,10,0)*5.5/'陽性率'!I$3)</f>
        <v>11.13902495</v>
      </c>
      <c r="M171" s="5">
        <f>if(VLOOKUP($B$2:$B$457,'各區加權風險人口'!$C$2:$T$13,11,0)=0,0,VLOOKUP($B$2:$B$457,'依個案研判日_台北市'!$C$2:$T$13,11,0)*'各里加權風險人口'!N171/VLOOKUP($B$2:$B$457,'各區加權風險人口'!$C$2:$T$13,11,0)*5.5/'陽性率'!J$3)</f>
        <v>9.173314665</v>
      </c>
      <c r="N171" s="5">
        <f>if(VLOOKUP($B$2:$B$457,'各區加權風險人口'!$C$2:$T$13,12,0)=0,0,VLOOKUP($B$2:$B$457,'依個案研判日_台北市'!$C$2:$T$13,12,0)*'各里加權風險人口'!O171/VLOOKUP($B$2:$B$457,'各區加權風險人口'!$C$2:$T$13,12,0)*5.5/'陽性率'!K$3)</f>
        <v>21.29519476</v>
      </c>
      <c r="O171" s="5">
        <f>if(VLOOKUP($B$2:$B$457,'各區加權風險人口'!$C$2:$T$13,13,0)=0,0,VLOOKUP($B$2:$B$457,'依個案研判日_台北市'!$C$2:$T$13,13,0)*'各里加權風險人口'!P171/VLOOKUP($B$2:$B$457,'各區加權風險人口'!$C$2:$T$13,13,0)*5.5/'陽性率'!L$3)</f>
        <v>12.49570107</v>
      </c>
      <c r="P171" s="5">
        <f>if(VLOOKUP($B$2:$B$457,'各區加權風險人口'!$C$2:$T$13,14,0)=0,0,VLOOKUP($B$2:$B$457,'依個案研判日_台北市'!$C$2:$T$13,14,0)*'各里加權風險人口'!Q171/VLOOKUP($B$2:$B$457,'各區加權風險人口'!$C$2:$T$13,14,0)*5.5/'陽性率'!M$3)</f>
        <v>32.92786092</v>
      </c>
      <c r="Q171" s="5">
        <f>if(VLOOKUP($B$2:$B$457,'各區加權風險人口'!$C$2:$T$13,15,0)=0,0,VLOOKUP($B$2:$B$457,'依個案研判日_台北市'!$C$2:$T$13,15,0)*'各里加權風險人口'!R171/VLOOKUP($B$2:$B$457,'各區加權風險人口'!$C$2:$T$13,15,0)*5.5/'陽性率'!N$3)</f>
        <v>22.40608467</v>
      </c>
      <c r="R171" s="5">
        <f>if(VLOOKUP($B$2:$B$457,'各區加權風險人口'!$C$2:$T$13,16,0)=0,0,VLOOKUP($B$2:$B$457,'依個案研判日_台北市'!$C$2:$T$13,16,0)*'各里加權風險人口'!S171/VLOOKUP($B$2:$B$457,'各區加權風險人口'!$C$2:$T$13,16,0)*5.5/'陽性率'!O$3)</f>
        <v>21.02217944</v>
      </c>
      <c r="S171" s="5">
        <f>if(VLOOKUP($B$2:$B$457,'各區加權風險人口'!$C$2:$T$13,17,0)=0,0,VLOOKUP($B$2:$B$457,'依個案研判日_台北市'!$C$2:$T$13,17,0)*'各里加權風險人口'!T171/VLOOKUP($B$2:$B$457,'各區加權風險人口'!$C$2:$T$13,17,0)*5.5/'陽性率'!P$3)</f>
        <v>42.08779314</v>
      </c>
      <c r="T171" s="5">
        <f>if(VLOOKUP($B$2:$B$457,'各區加權風險人口'!$C$2:$T$13,18,0)=0,0,VLOOKUP($B$2:$B$457,'依個案研判日_台北市'!$C$2:$T$13,18,0)*'各里加權風險人口'!U171/VLOOKUP($B$2:$B$457,'各區加權風險人口'!$C$2:$T$13,18,0)*5.5/'陽性率'!Q$3)</f>
        <v>14.99484128</v>
      </c>
    </row>
    <row r="172">
      <c r="A172" s="3">
        <v>6.3000050002E10</v>
      </c>
      <c r="B172" s="4" t="s">
        <v>176</v>
      </c>
      <c r="C172" s="4" t="s">
        <v>178</v>
      </c>
      <c r="D172" s="5">
        <f>if(VLOOKUP($B$2:$B$457,'各區加權風險人口'!$C$2:$T$13,2,0)=0,0,VLOOKUP($B$2:$B$457,'依個案研判日_台北市'!$C$2:$T$13,2,0)*'各里加權風險人口'!E172/VLOOKUP($B$2:$B$457,'各區加權風險人口'!$C$2:$T$13,2,0)*5.5/'陽性率'!A$3)</f>
        <v>0</v>
      </c>
      <c r="E172" s="5">
        <f>if(VLOOKUP($B$2:$B$457,'各區加權風險人口'!$C$2:$T$13,3,0)=0,0,VLOOKUP($B$2:$B$457,'依個案研判日_台北市'!$C$2:$T$13,3,0)*'各里加權風險人口'!F172/VLOOKUP($B$2:$B$457,'各區加權風險人口'!$C$2:$T$13,3,0)*5.5/'陽性率'!B$3)</f>
        <v>3.466364229</v>
      </c>
      <c r="F172" s="5">
        <f>if(VLOOKUP($B$2:$B$457,'各區加權風險人口'!$C$2:$T$13,4,0)=0,0,VLOOKUP($B$2:$B$457,'依個案研判日_台北市'!$C$2:$T$13,4,0)*'各里加權風險人口'!G172/VLOOKUP($B$2:$B$457,'各區加權風險人口'!$C$2:$T$13,4,0)*5.5/'陽性率'!C$3)</f>
        <v>2.358557104</v>
      </c>
      <c r="G172" s="5">
        <f>if(VLOOKUP($B$2:$B$457,'各區加權風險人口'!$C$2:$T$13,5,0)=0,0,VLOOKUP($B$2:$B$457,'依個案研判日_台北市'!$C$2:$T$13,5,0)*'各里加權風險人口'!H172/VLOOKUP($B$2:$B$457,'各區加權風險人口'!$C$2:$T$13,5,0)*5.5/'陽性率'!D$3)</f>
        <v>6.863401173</v>
      </c>
      <c r="H172" s="5">
        <f>if(VLOOKUP($B$2:$B$457,'各區加權風險人口'!$C$2:$T$13,6,0)=0,0,VLOOKUP($B$2:$B$457,'依個案研判日_台北市'!$C$2:$T$13,6,0)*'各里加權風險人口'!I172/VLOOKUP($B$2:$B$457,'各區加權風險人口'!$C$2:$T$13,6,0)*5.5/'陽性率'!E$3)</f>
        <v>5.791899724</v>
      </c>
      <c r="I172" s="5">
        <f>if(VLOOKUP($B$2:$B$457,'各區加權風險人口'!$C$2:$T$13,7,0)=0,0,VLOOKUP($B$2:$B$457,'依個案研判日_台北市'!$C$2:$T$13,7,0)*'各里加權風險人口'!J172/VLOOKUP($B$2:$B$457,'各區加權風險人口'!$C$2:$T$13,7,0)*5.5/'陽性率'!F$3)</f>
        <v>2.990588747</v>
      </c>
      <c r="J172" s="5">
        <f>if(VLOOKUP($B$2:$B$457,'各區加權風險人口'!$C$2:$T$13,8,0)=0,0,VLOOKUP($B$2:$B$457,'依個案研判日_台北市'!$C$2:$T$13,8,0)*'各里加權風險人口'!K172/VLOOKUP($B$2:$B$457,'各區加權風險人口'!$C$2:$T$13,8,0)*5.5/'陽性率'!G$3)</f>
        <v>8.289131852</v>
      </c>
      <c r="K172" s="5">
        <f>if(VLOOKUP($B$2:$B$457,'各區加權風險人口'!$C$2:$T$13,9,0)=0,0,VLOOKUP($B$2:$B$457,'依個案研判日_台北市'!$C$2:$T$13,9,0)*'各里加權風險人口'!L172/VLOOKUP($B$2:$B$457,'各區加權風險人口'!$C$2:$T$13,9,0)*5.5/'陽性率'!H$3)</f>
        <v>8.319274149</v>
      </c>
      <c r="L172" s="5">
        <f>if(VLOOKUP($B$2:$B$457,'各區加權風險人口'!$C$2:$T$13,10,0)=0,0,VLOOKUP($B$2:$B$457,'依個案研判日_台北市'!$C$2:$T$13,10,0)*'各里加權風險人口'!M172/VLOOKUP($B$2:$B$457,'各區加權風險人口'!$C$2:$T$13,10,0)*5.5/'陽性率'!I$3)</f>
        <v>8.715430061</v>
      </c>
      <c r="M172" s="5">
        <f>if(VLOOKUP($B$2:$B$457,'各區加權風險人口'!$C$2:$T$13,11,0)=0,0,VLOOKUP($B$2:$B$457,'依個案研判日_台北市'!$C$2:$T$13,11,0)*'各里加權風險人口'!N172/VLOOKUP($B$2:$B$457,'各區加權風險人口'!$C$2:$T$13,11,0)*5.5/'陽性率'!J$3)</f>
        <v>7.177412992</v>
      </c>
      <c r="N172" s="5">
        <f>if(VLOOKUP($B$2:$B$457,'各區加權風險人口'!$C$2:$T$13,12,0)=0,0,VLOOKUP($B$2:$B$457,'依個案研判日_台北市'!$C$2:$T$13,12,0)*'各里加權風險人口'!O172/VLOOKUP($B$2:$B$457,'各區加權風險人口'!$C$2:$T$13,12,0)*5.5/'陽性率'!K$3)</f>
        <v>16.66185159</v>
      </c>
      <c r="O172" s="5">
        <f>if(VLOOKUP($B$2:$B$457,'各區加權風險人口'!$C$2:$T$13,13,0)=0,0,VLOOKUP($B$2:$B$457,'依個案研判日_台北市'!$C$2:$T$13,13,0)*'各里加權風險人口'!P172/VLOOKUP($B$2:$B$457,'各區加權風險人口'!$C$2:$T$13,13,0)*5.5/'陽性率'!L$3)</f>
        <v>9.776924748</v>
      </c>
      <c r="P172" s="5">
        <f>if(VLOOKUP($B$2:$B$457,'各區加權風險人口'!$C$2:$T$13,14,0)=0,0,VLOOKUP($B$2:$B$457,'依個案研判日_台北市'!$C$2:$T$13,14,0)*'各里加權風險人口'!Q172/VLOOKUP($B$2:$B$457,'各區加權風險人口'!$C$2:$T$13,14,0)*5.5/'陽性率'!M$3)</f>
        <v>25.76351792</v>
      </c>
      <c r="Q172" s="5">
        <f>if(VLOOKUP($B$2:$B$457,'各區加權風險人口'!$C$2:$T$13,15,0)=0,0,VLOOKUP($B$2:$B$457,'依個案研判日_台北市'!$C$2:$T$13,15,0)*'各里加權風險人口'!R172/VLOOKUP($B$2:$B$457,'各區加權風險人口'!$C$2:$T$13,15,0)*5.5/'陽性率'!N$3)</f>
        <v>17.53103748</v>
      </c>
      <c r="R172" s="5">
        <f>if(VLOOKUP($B$2:$B$457,'各區加權風險人口'!$C$2:$T$13,16,0)=0,0,VLOOKUP($B$2:$B$457,'依個案研判日_台北市'!$C$2:$T$13,16,0)*'各里加權風險人口'!S172/VLOOKUP($B$2:$B$457,'各區加權風險人口'!$C$2:$T$13,16,0)*5.5/'陽性率'!O$3)</f>
        <v>16.44823811</v>
      </c>
      <c r="S172" s="5">
        <f>if(VLOOKUP($B$2:$B$457,'各區加權風險人口'!$C$2:$T$13,17,0)=0,0,VLOOKUP($B$2:$B$457,'依個案研判日_台北市'!$C$2:$T$13,17,0)*'各里加權風險人口'!T172/VLOOKUP($B$2:$B$457,'各區加權風險人口'!$C$2:$T$13,17,0)*5.5/'陽性率'!P$3)</f>
        <v>32.93046018</v>
      </c>
      <c r="T172" s="5">
        <f>if(VLOOKUP($B$2:$B$457,'各區加權風險人口'!$C$2:$T$13,18,0)=0,0,VLOOKUP($B$2:$B$457,'依個案研判日_台北市'!$C$2:$T$13,18,0)*'各里加權風險人口'!U172/VLOOKUP($B$2:$B$457,'各區加權風險人口'!$C$2:$T$13,18,0)*5.5/'陽性率'!Q$3)</f>
        <v>11.7323097</v>
      </c>
    </row>
    <row r="173">
      <c r="A173" s="3">
        <v>6.3000050003E10</v>
      </c>
      <c r="B173" s="4" t="s">
        <v>176</v>
      </c>
      <c r="C173" s="4" t="s">
        <v>179</v>
      </c>
      <c r="D173" s="5">
        <f>if(VLOOKUP($B$2:$B$457,'各區加權風險人口'!$C$2:$T$13,2,0)=0,0,VLOOKUP($B$2:$B$457,'依個案研判日_台北市'!$C$2:$T$13,2,0)*'各里加權風險人口'!E173/VLOOKUP($B$2:$B$457,'各區加權風險人口'!$C$2:$T$13,2,0)*5.5/'陽性率'!A$3)</f>
        <v>0</v>
      </c>
      <c r="E173" s="5">
        <f>if(VLOOKUP($B$2:$B$457,'各區加權風險人口'!$C$2:$T$13,3,0)=0,0,VLOOKUP($B$2:$B$457,'依個案研判日_台北市'!$C$2:$T$13,3,0)*'各里加權風險人口'!F173/VLOOKUP($B$2:$B$457,'各區加權風險人口'!$C$2:$T$13,3,0)*5.5/'陽性率'!B$3)</f>
        <v>3.905696186</v>
      </c>
      <c r="F173" s="5">
        <f>if(VLOOKUP($B$2:$B$457,'各區加權風險人口'!$C$2:$T$13,4,0)=0,0,VLOOKUP($B$2:$B$457,'依個案研判日_台北市'!$C$2:$T$13,4,0)*'各里加權風險人口'!G173/VLOOKUP($B$2:$B$457,'各區加權風險人口'!$C$2:$T$13,4,0)*5.5/'陽性率'!C$3)</f>
        <v>2.657484003</v>
      </c>
      <c r="G173" s="5">
        <f>if(VLOOKUP($B$2:$B$457,'各區加權風險人口'!$C$2:$T$13,5,0)=0,0,VLOOKUP($B$2:$B$457,'依個案研判日_台北市'!$C$2:$T$13,5,0)*'各里加權風險人口'!H173/VLOOKUP($B$2:$B$457,'各區加權風險人口'!$C$2:$T$13,5,0)*5.5/'陽性率'!D$3)</f>
        <v>7.733278449</v>
      </c>
      <c r="H173" s="5">
        <f>if(VLOOKUP($B$2:$B$457,'各區加權風險人口'!$C$2:$T$13,6,0)=0,0,VLOOKUP($B$2:$B$457,'依個案研判日_台北市'!$C$2:$T$13,6,0)*'各里加權風險人口'!I173/VLOOKUP($B$2:$B$457,'各區加權風險人口'!$C$2:$T$13,6,0)*5.5/'陽性率'!E$3)</f>
        <v>6.525973375</v>
      </c>
      <c r="I173" s="5">
        <f>if(VLOOKUP($B$2:$B$457,'各區加權風險人口'!$C$2:$T$13,7,0)=0,0,VLOOKUP($B$2:$B$457,'依個案研判日_台北市'!$C$2:$T$13,7,0)*'各里加權風險人口'!J173/VLOOKUP($B$2:$B$457,'各區加權風險人口'!$C$2:$T$13,7,0)*5.5/'陽性率'!F$3)</f>
        <v>3.369620239</v>
      </c>
      <c r="J173" s="5">
        <f>if(VLOOKUP($B$2:$B$457,'各區加權風險人口'!$C$2:$T$13,8,0)=0,0,VLOOKUP($B$2:$B$457,'依個案研判日_台北市'!$C$2:$T$13,8,0)*'各里加權風險人口'!K173/VLOOKUP($B$2:$B$457,'各區加權風險人口'!$C$2:$T$13,8,0)*5.5/'陽性率'!G$3)</f>
        <v>9.339708272</v>
      </c>
      <c r="K173" s="5">
        <f>if(VLOOKUP($B$2:$B$457,'各區加權風險人口'!$C$2:$T$13,9,0)=0,0,VLOOKUP($B$2:$B$457,'依個案研判日_台北市'!$C$2:$T$13,9,0)*'各里加權風險人口'!L173/VLOOKUP($B$2:$B$457,'各區加權風險人口'!$C$2:$T$13,9,0)*5.5/'陽性率'!H$3)</f>
        <v>9.373670847</v>
      </c>
      <c r="L173" s="5">
        <f>if(VLOOKUP($B$2:$B$457,'各區加權風險人口'!$C$2:$T$13,10,0)=0,0,VLOOKUP($B$2:$B$457,'依個案研判日_台北市'!$C$2:$T$13,10,0)*'各里加權風險人口'!M173/VLOOKUP($B$2:$B$457,'各區加權風險人口'!$C$2:$T$13,10,0)*5.5/'陽性率'!I$3)</f>
        <v>9.820036126</v>
      </c>
      <c r="M173" s="5">
        <f>if(VLOOKUP($B$2:$B$457,'各區加權風險人口'!$C$2:$T$13,11,0)=0,0,VLOOKUP($B$2:$B$457,'依個案研判日_台北市'!$C$2:$T$13,11,0)*'各里加權風險人口'!N173/VLOOKUP($B$2:$B$457,'各區加權風險人口'!$C$2:$T$13,11,0)*5.5/'陽性率'!J$3)</f>
        <v>8.087088574</v>
      </c>
      <c r="N173" s="5">
        <f>if(VLOOKUP($B$2:$B$457,'各區加權風險人口'!$C$2:$T$13,12,0)=0,0,VLOOKUP($B$2:$B$457,'依個案研判日_台北市'!$C$2:$T$13,12,0)*'各里加權風險人口'!O173/VLOOKUP($B$2:$B$457,'各區加權風險人口'!$C$2:$T$13,12,0)*5.5/'陽性率'!K$3)</f>
        <v>18.77359848</v>
      </c>
      <c r="O173" s="5">
        <f>if(VLOOKUP($B$2:$B$457,'各區加權風險人口'!$C$2:$T$13,13,0)=0,0,VLOOKUP($B$2:$B$457,'依個案研判日_台北市'!$C$2:$T$13,13,0)*'各里加權風險人口'!P173/VLOOKUP($B$2:$B$457,'各區加權風險人口'!$C$2:$T$13,13,0)*5.5/'陽性率'!L$3)</f>
        <v>11.01606617</v>
      </c>
      <c r="P173" s="5">
        <f>if(VLOOKUP($B$2:$B$457,'各區加權風險人口'!$C$2:$T$13,14,0)=0,0,VLOOKUP($B$2:$B$457,'依個案研判日_台北市'!$C$2:$T$13,14,0)*'各里加權風險人口'!Q173/VLOOKUP($B$2:$B$457,'各區加權風險人口'!$C$2:$T$13,14,0)*5.5/'陽性率'!M$3)</f>
        <v>29.02882301</v>
      </c>
      <c r="Q173" s="5">
        <f>if(VLOOKUP($B$2:$B$457,'各區加權風險人口'!$C$2:$T$13,15,0)=0,0,VLOOKUP($B$2:$B$457,'依個案研判日_台北市'!$C$2:$T$13,15,0)*'各里加權風險人口'!R173/VLOOKUP($B$2:$B$457,'各區加權風險人口'!$C$2:$T$13,15,0)*5.5/'陽性率'!N$3)</f>
        <v>19.75294623</v>
      </c>
      <c r="R173" s="5">
        <f>if(VLOOKUP($B$2:$B$457,'各區加權風險人口'!$C$2:$T$13,16,0)=0,0,VLOOKUP($B$2:$B$457,'依個案研判日_台北市'!$C$2:$T$13,16,0)*'各里加權風險人口'!S173/VLOOKUP($B$2:$B$457,'各區加權風險人口'!$C$2:$T$13,16,0)*5.5/'陽性率'!O$3)</f>
        <v>18.53291132</v>
      </c>
      <c r="S173" s="5">
        <f>if(VLOOKUP($B$2:$B$457,'各區加權風險人口'!$C$2:$T$13,17,0)=0,0,VLOOKUP($B$2:$B$457,'依個案研判日_台北市'!$C$2:$T$13,17,0)*'各里加權風險人口'!T173/VLOOKUP($B$2:$B$457,'各區加權風險人口'!$C$2:$T$13,17,0)*5.5/'陽性率'!P$3)</f>
        <v>37.10411377</v>
      </c>
      <c r="T173" s="5">
        <f>if(VLOOKUP($B$2:$B$457,'各區加權風險人口'!$C$2:$T$13,18,0)=0,0,VLOOKUP($B$2:$B$457,'依個案研判日_台北市'!$C$2:$T$13,18,0)*'各里加權風險人口'!U173/VLOOKUP($B$2:$B$457,'各區加權風險人口'!$C$2:$T$13,18,0)*5.5/'陽性率'!Q$3)</f>
        <v>13.2192794</v>
      </c>
    </row>
    <row r="174">
      <c r="A174" s="3">
        <v>6.3000050004E10</v>
      </c>
      <c r="B174" s="4" t="s">
        <v>176</v>
      </c>
      <c r="C174" s="4" t="s">
        <v>180</v>
      </c>
      <c r="D174" s="5">
        <f>if(VLOOKUP($B$2:$B$457,'各區加權風險人口'!$C$2:$T$13,2,0)=0,0,VLOOKUP($B$2:$B$457,'依個案研判日_台北市'!$C$2:$T$13,2,0)*'各里加權風險人口'!E174/VLOOKUP($B$2:$B$457,'各區加權風險人口'!$C$2:$T$13,2,0)*5.5/'陽性率'!A$3)</f>
        <v>0</v>
      </c>
      <c r="E174" s="5">
        <f>if(VLOOKUP($B$2:$B$457,'各區加權風險人口'!$C$2:$T$13,3,0)=0,0,VLOOKUP($B$2:$B$457,'依個案研判日_台北市'!$C$2:$T$13,3,0)*'各里加權風險人口'!F174/VLOOKUP($B$2:$B$457,'各區加權風險人口'!$C$2:$T$13,3,0)*5.5/'陽性率'!B$3)</f>
        <v>8.065717788</v>
      </c>
      <c r="F174" s="5">
        <f>if(VLOOKUP($B$2:$B$457,'各區加權風險人口'!$C$2:$T$13,4,0)=0,0,VLOOKUP($B$2:$B$457,'依個案研判日_台北市'!$C$2:$T$13,4,0)*'各里加權風險人口'!G174/VLOOKUP($B$2:$B$457,'各區加權風險人口'!$C$2:$T$13,4,0)*5.5/'陽性率'!C$3)</f>
        <v>5.488014165</v>
      </c>
      <c r="G174" s="5">
        <f>if(VLOOKUP($B$2:$B$457,'各區加權風險人口'!$C$2:$T$13,5,0)=0,0,VLOOKUP($B$2:$B$457,'依個案研判日_台北市'!$C$2:$T$13,5,0)*'各里加權風險人口'!H174/VLOOKUP($B$2:$B$457,'各區加權風險人口'!$C$2:$T$13,5,0)*5.5/'陽性率'!D$3)</f>
        <v>15.97012122</v>
      </c>
      <c r="H174" s="5">
        <f>if(VLOOKUP($B$2:$B$457,'各區加權風險人口'!$C$2:$T$13,6,0)=0,0,VLOOKUP($B$2:$B$457,'依個案研判日_台北市'!$C$2:$T$13,6,0)*'各里加權風險人口'!I174/VLOOKUP($B$2:$B$457,'各區加權風險人口'!$C$2:$T$13,6,0)*5.5/'陽性率'!E$3)</f>
        <v>13.47689554</v>
      </c>
      <c r="I174" s="5">
        <f>if(VLOOKUP($B$2:$B$457,'各區加權風險人口'!$C$2:$T$13,7,0)=0,0,VLOOKUP($B$2:$B$457,'依個案研判日_台北市'!$C$2:$T$13,7,0)*'各里加權風險人口'!J174/VLOOKUP($B$2:$B$457,'各區加權風險人口'!$C$2:$T$13,7,0)*5.5/'陽性率'!F$3)</f>
        <v>6.958658484</v>
      </c>
      <c r="J174" s="5">
        <f>if(VLOOKUP($B$2:$B$457,'各區加權風險人口'!$C$2:$T$13,8,0)=0,0,VLOOKUP($B$2:$B$457,'依個案研判日_台北市'!$C$2:$T$13,8,0)*'各里加權風險人口'!K174/VLOOKUP($B$2:$B$457,'各區加權風險人口'!$C$2:$T$13,8,0)*5.5/'陽性率'!G$3)</f>
        <v>19.28758601</v>
      </c>
      <c r="K174" s="5">
        <f>if(VLOOKUP($B$2:$B$457,'各區加權風險人口'!$C$2:$T$13,9,0)=0,0,VLOOKUP($B$2:$B$457,'依個案研判日_台北市'!$C$2:$T$13,9,0)*'各里加權風險人口'!L174/VLOOKUP($B$2:$B$457,'各區加權風險人口'!$C$2:$T$13,9,0)*5.5/'陽性率'!H$3)</f>
        <v>19.35772269</v>
      </c>
      <c r="L174" s="5">
        <f>if(VLOOKUP($B$2:$B$457,'各區加權風險人口'!$C$2:$T$13,10,0)=0,0,VLOOKUP($B$2:$B$457,'依個案研判日_台北市'!$C$2:$T$13,10,0)*'各里加權風險人口'!M174/VLOOKUP($B$2:$B$457,'各區加權風險人口'!$C$2:$T$13,10,0)*5.5/'陽性率'!I$3)</f>
        <v>20.27951901</v>
      </c>
      <c r="M174" s="5">
        <f>if(VLOOKUP($B$2:$B$457,'各區加權風險人口'!$C$2:$T$13,11,0)=0,0,VLOOKUP($B$2:$B$457,'依個案研判日_台北市'!$C$2:$T$13,11,0)*'各里加權風險人口'!N174/VLOOKUP($B$2:$B$457,'各區加權風險人口'!$C$2:$T$13,11,0)*5.5/'陽性率'!J$3)</f>
        <v>16.70078036</v>
      </c>
      <c r="N174" s="5">
        <f>if(VLOOKUP($B$2:$B$457,'各區加權風險人口'!$C$2:$T$13,12,0)=0,0,VLOOKUP($B$2:$B$457,'依個案研判日_台北市'!$C$2:$T$13,12,0)*'各里加權風險人口'!O174/VLOOKUP($B$2:$B$457,'各區加權風險人口'!$C$2:$T$13,12,0)*5.5/'陽性率'!K$3)</f>
        <v>38.76966869</v>
      </c>
      <c r="O174" s="5">
        <f>if(VLOOKUP($B$2:$B$457,'各區加權風險人口'!$C$2:$T$13,13,0)=0,0,VLOOKUP($B$2:$B$457,'依個案研判日_台北市'!$C$2:$T$13,13,0)*'各里加權風險人口'!P174/VLOOKUP($B$2:$B$457,'各區加權風險人口'!$C$2:$T$13,13,0)*5.5/'陽性率'!L$3)</f>
        <v>22.74946043</v>
      </c>
      <c r="P174" s="5">
        <f>if(VLOOKUP($B$2:$B$457,'各區加權風險人口'!$C$2:$T$13,14,0)=0,0,VLOOKUP($B$2:$B$457,'依個案研判日_台北市'!$C$2:$T$13,14,0)*'各里加權風險人口'!Q174/VLOOKUP($B$2:$B$457,'各區加權風險人口'!$C$2:$T$13,14,0)*5.5/'陽性率'!M$3)</f>
        <v>59.94790248</v>
      </c>
      <c r="Q174" s="5">
        <f>if(VLOOKUP($B$2:$B$457,'各區加權風險人口'!$C$2:$T$13,15,0)=0,0,VLOOKUP($B$2:$B$457,'依個案研判日_台北市'!$C$2:$T$13,15,0)*'各里加權風險人口'!R174/VLOOKUP($B$2:$B$457,'各區加權風險人口'!$C$2:$T$13,15,0)*5.5/'陽性率'!N$3)</f>
        <v>40.79213594</v>
      </c>
      <c r="R174" s="5">
        <f>if(VLOOKUP($B$2:$B$457,'各區加權風險人口'!$C$2:$T$13,16,0)=0,0,VLOOKUP($B$2:$B$457,'依個案研判日_台北市'!$C$2:$T$13,16,0)*'各里加權風險人口'!S174/VLOOKUP($B$2:$B$457,'各區加權風險人口'!$C$2:$T$13,16,0)*5.5/'陽性率'!O$3)</f>
        <v>38.27262166</v>
      </c>
      <c r="S174" s="5">
        <f>if(VLOOKUP($B$2:$B$457,'各區加權風險人口'!$C$2:$T$13,17,0)=0,0,VLOOKUP($B$2:$B$457,'依個案研判日_台北市'!$C$2:$T$13,17,0)*'各里加權風險人口'!T174/VLOOKUP($B$2:$B$457,'各區加權風險人口'!$C$2:$T$13,17,0)*5.5/'陽性率'!P$3)</f>
        <v>76.62431898</v>
      </c>
      <c r="T174" s="5">
        <f>if(VLOOKUP($B$2:$B$457,'各區加權風險人口'!$C$2:$T$13,18,0)=0,0,VLOOKUP($B$2:$B$457,'依個案研判日_台北市'!$C$2:$T$13,18,0)*'各里加權風險人口'!U174/VLOOKUP($B$2:$B$457,'各區加權風險人口'!$C$2:$T$13,18,0)*5.5/'陽性率'!Q$3)</f>
        <v>27.29935251</v>
      </c>
    </row>
    <row r="175">
      <c r="A175" s="3">
        <v>6.3000050005E10</v>
      </c>
      <c r="B175" s="4" t="s">
        <v>176</v>
      </c>
      <c r="C175" s="4" t="s">
        <v>181</v>
      </c>
      <c r="D175" s="5">
        <f>if(VLOOKUP($B$2:$B$457,'各區加權風險人口'!$C$2:$T$13,2,0)=0,0,VLOOKUP($B$2:$B$457,'依個案研判日_台北市'!$C$2:$T$13,2,0)*'各里加權風險人口'!E175/VLOOKUP($B$2:$B$457,'各區加權風險人口'!$C$2:$T$13,2,0)*5.5/'陽性率'!A$3)</f>
        <v>0</v>
      </c>
      <c r="E175" s="5">
        <f>if(VLOOKUP($B$2:$B$457,'各區加權風險人口'!$C$2:$T$13,3,0)=0,0,VLOOKUP($B$2:$B$457,'依個案研判日_台北市'!$C$2:$T$13,3,0)*'各里加權風險人口'!F175/VLOOKUP($B$2:$B$457,'各區加權風險人口'!$C$2:$T$13,3,0)*5.5/'陽性率'!B$3)</f>
        <v>7.03737728</v>
      </c>
      <c r="F175" s="5">
        <f>if(VLOOKUP($B$2:$B$457,'各區加權風險人口'!$C$2:$T$13,4,0)=0,0,VLOOKUP($B$2:$B$457,'依個案研判日_台北市'!$C$2:$T$13,4,0)*'各里加權風險人口'!G175/VLOOKUP($B$2:$B$457,'各區加權風險人口'!$C$2:$T$13,4,0)*5.5/'陽性率'!C$3)</f>
        <v>4.788318562</v>
      </c>
      <c r="G175" s="5">
        <f>if(VLOOKUP($B$2:$B$457,'各區加權風險人口'!$C$2:$T$13,5,0)=0,0,VLOOKUP($B$2:$B$457,'依個案研判日_台北市'!$C$2:$T$13,5,0)*'各里加權風險人口'!H175/VLOOKUP($B$2:$B$457,'各區加權風險人口'!$C$2:$T$13,5,0)*5.5/'陽性率'!D$3)</f>
        <v>13.93400701</v>
      </c>
      <c r="H175" s="5">
        <f>if(VLOOKUP($B$2:$B$457,'各區加權風險人口'!$C$2:$T$13,6,0)=0,0,VLOOKUP($B$2:$B$457,'依個案研判日_台北市'!$C$2:$T$13,6,0)*'各里加權風險人口'!I175/VLOOKUP($B$2:$B$457,'各區加權風險人口'!$C$2:$T$13,6,0)*5.5/'陽性率'!E$3)</f>
        <v>11.75865571</v>
      </c>
      <c r="I175" s="5">
        <f>if(VLOOKUP($B$2:$B$457,'各區加權風險人口'!$C$2:$T$13,7,0)=0,0,VLOOKUP($B$2:$B$457,'依個案研判日_台北市'!$C$2:$T$13,7,0)*'各里加權風險人口'!J175/VLOOKUP($B$2:$B$457,'各區加權風險人口'!$C$2:$T$13,7,0)*5.5/'陽性率'!F$3)</f>
        <v>6.071462751</v>
      </c>
      <c r="J175" s="5">
        <f>if(VLOOKUP($B$2:$B$457,'各區加權風險人口'!$C$2:$T$13,8,0)=0,0,VLOOKUP($B$2:$B$457,'依個案研判日_台北市'!$C$2:$T$13,8,0)*'各里加權風險人口'!K175/VLOOKUP($B$2:$B$457,'各區加權風險人口'!$C$2:$T$13,8,0)*5.5/'陽性率'!G$3)</f>
        <v>16.82851089</v>
      </c>
      <c r="K175" s="5">
        <f>if(VLOOKUP($B$2:$B$457,'各區加權風險人口'!$C$2:$T$13,9,0)=0,0,VLOOKUP($B$2:$B$457,'依個案研判日_台北市'!$C$2:$T$13,9,0)*'各里加權風險人口'!L175/VLOOKUP($B$2:$B$457,'各區加權風險人口'!$C$2:$T$13,9,0)*5.5/'陽性率'!H$3)</f>
        <v>16.88970547</v>
      </c>
      <c r="L175" s="5">
        <f>if(VLOOKUP($B$2:$B$457,'各區加權風險人口'!$C$2:$T$13,10,0)=0,0,VLOOKUP($B$2:$B$457,'依個案研判日_台北市'!$C$2:$T$13,10,0)*'各里加權風險人口'!M175/VLOOKUP($B$2:$B$457,'各區加權風險人口'!$C$2:$T$13,10,0)*5.5/'陽性率'!I$3)</f>
        <v>17.69397716</v>
      </c>
      <c r="M175" s="5">
        <f>if(VLOOKUP($B$2:$B$457,'各區加權風險人口'!$C$2:$T$13,11,0)=0,0,VLOOKUP($B$2:$B$457,'依個案研判日_台北市'!$C$2:$T$13,11,0)*'各里加權風險人口'!N175/VLOOKUP($B$2:$B$457,'各區加權風險人口'!$C$2:$T$13,11,0)*5.5/'陽性率'!J$3)</f>
        <v>14.5715106</v>
      </c>
      <c r="N175" s="5">
        <f>if(VLOOKUP($B$2:$B$457,'各區加權風險人口'!$C$2:$T$13,12,0)=0,0,VLOOKUP($B$2:$B$457,'依個案研判日_台北市'!$C$2:$T$13,12,0)*'各里加權風險人口'!O175/VLOOKUP($B$2:$B$457,'各區加權風險人口'!$C$2:$T$13,12,0)*5.5/'陽性率'!K$3)</f>
        <v>33.82672104</v>
      </c>
      <c r="O175" s="5">
        <f>if(VLOOKUP($B$2:$B$457,'各區加權風險人口'!$C$2:$T$13,13,0)=0,0,VLOOKUP($B$2:$B$457,'依個案研判日_台北市'!$C$2:$T$13,13,0)*'各里加權風險人口'!P175/VLOOKUP($B$2:$B$457,'各區加權風險人口'!$C$2:$T$13,13,0)*5.5/'陽性率'!L$3)</f>
        <v>19.84901284</v>
      </c>
      <c r="P175" s="5">
        <f>if(VLOOKUP($B$2:$B$457,'各區加權風險人口'!$C$2:$T$13,14,0)=0,0,VLOOKUP($B$2:$B$457,'依個案研判日_台北市'!$C$2:$T$13,14,0)*'各里加權風險人口'!Q175/VLOOKUP($B$2:$B$457,'各區加權風險人口'!$C$2:$T$13,14,0)*5.5/'陽性率'!M$3)</f>
        <v>52.30483113</v>
      </c>
      <c r="Q175" s="5">
        <f>if(VLOOKUP($B$2:$B$457,'各區加權風險人口'!$C$2:$T$13,15,0)=0,0,VLOOKUP($B$2:$B$457,'依個案研判日_台北市'!$C$2:$T$13,15,0)*'各里加權風險人口'!R175/VLOOKUP($B$2:$B$457,'各區加權風險人口'!$C$2:$T$13,15,0)*5.5/'陽性率'!N$3)</f>
        <v>35.59133337</v>
      </c>
      <c r="R175" s="5">
        <f>if(VLOOKUP($B$2:$B$457,'各區加權風險人口'!$C$2:$T$13,16,0)=0,0,VLOOKUP($B$2:$B$457,'依個案研判日_台北市'!$C$2:$T$13,16,0)*'各里加權風險人口'!S175/VLOOKUP($B$2:$B$457,'各區加權風險人口'!$C$2:$T$13,16,0)*5.5/'陽性率'!O$3)</f>
        <v>33.39304513</v>
      </c>
      <c r="S175" s="5">
        <f>if(VLOOKUP($B$2:$B$457,'各區加權風險人口'!$C$2:$T$13,17,0)=0,0,VLOOKUP($B$2:$B$457,'依個案研判日_台北市'!$C$2:$T$13,17,0)*'各里加權風險人口'!T175/VLOOKUP($B$2:$B$457,'各區加權風險人口'!$C$2:$T$13,17,0)*5.5/'陽性率'!P$3)</f>
        <v>66.85508416</v>
      </c>
      <c r="T175" s="5">
        <f>if(VLOOKUP($B$2:$B$457,'各區加權風險人口'!$C$2:$T$13,18,0)=0,0,VLOOKUP($B$2:$B$457,'依個案研判日_台北市'!$C$2:$T$13,18,0)*'各里加權風險人口'!U175/VLOOKUP($B$2:$B$457,'各區加權風險人口'!$C$2:$T$13,18,0)*5.5/'陽性率'!Q$3)</f>
        <v>23.81881541</v>
      </c>
    </row>
    <row r="176">
      <c r="A176" s="3">
        <v>6.3000050006E10</v>
      </c>
      <c r="B176" s="4" t="s">
        <v>176</v>
      </c>
      <c r="C176" s="4" t="s">
        <v>182</v>
      </c>
      <c r="D176" s="5">
        <f>if(VLOOKUP($B$2:$B$457,'各區加權風險人口'!$C$2:$T$13,2,0)=0,0,VLOOKUP($B$2:$B$457,'依個案研判日_台北市'!$C$2:$T$13,2,0)*'各里加權風險人口'!E176/VLOOKUP($B$2:$B$457,'各區加權風險人口'!$C$2:$T$13,2,0)*5.5/'陽性率'!A$3)</f>
        <v>0</v>
      </c>
      <c r="E176" s="5">
        <f>if(VLOOKUP($B$2:$B$457,'各區加權風險人口'!$C$2:$T$13,3,0)=0,0,VLOOKUP($B$2:$B$457,'依個案研判日_台北市'!$C$2:$T$13,3,0)*'各里加權風險人口'!F176/VLOOKUP($B$2:$B$457,'各區加權風險人口'!$C$2:$T$13,3,0)*5.5/'陽性率'!B$3)</f>
        <v>9.805070777</v>
      </c>
      <c r="F176" s="5">
        <f>if(VLOOKUP($B$2:$B$457,'各區加權風險人口'!$C$2:$T$13,4,0)=0,0,VLOOKUP($B$2:$B$457,'依個案研判日_台北市'!$C$2:$T$13,4,0)*'各里加權風險人口'!G176/VLOOKUP($B$2:$B$457,'各區加權風險人口'!$C$2:$T$13,4,0)*5.5/'陽性率'!C$3)</f>
        <v>6.671491456</v>
      </c>
      <c r="G176" s="5">
        <f>if(VLOOKUP($B$2:$B$457,'各區加權風險人口'!$C$2:$T$13,5,0)=0,0,VLOOKUP($B$2:$B$457,'依個案研判日_台北市'!$C$2:$T$13,5,0)*'各里加權風險人口'!H176/VLOOKUP($B$2:$B$457,'各區加權風險人口'!$C$2:$T$13,5,0)*5.5/'陽性率'!D$3)</f>
        <v>19.41404014</v>
      </c>
      <c r="H176" s="5">
        <f>if(VLOOKUP($B$2:$B$457,'各區加權風險人口'!$C$2:$T$13,6,0)=0,0,VLOOKUP($B$2:$B$457,'依個案研判日_台北市'!$C$2:$T$13,6,0)*'各里加權風險人口'!I176/VLOOKUP($B$2:$B$457,'各區加權風險人口'!$C$2:$T$13,6,0)*5.5/'陽性率'!E$3)</f>
        <v>16.38315623</v>
      </c>
      <c r="I176" s="5">
        <f>if(VLOOKUP($B$2:$B$457,'各區加權風險人口'!$C$2:$T$13,7,0)=0,0,VLOOKUP($B$2:$B$457,'依個案研判日_台北市'!$C$2:$T$13,7,0)*'各里加權風險人口'!J176/VLOOKUP($B$2:$B$457,'各區加權風險人口'!$C$2:$T$13,7,0)*5.5/'陽性率'!F$3)</f>
        <v>8.459276748</v>
      </c>
      <c r="J176" s="5">
        <f>if(VLOOKUP($B$2:$B$457,'各區加權風險人口'!$C$2:$T$13,8,0)=0,0,VLOOKUP($B$2:$B$457,'依個案研判日_台北市'!$C$2:$T$13,8,0)*'各里加權風險人口'!K176/VLOOKUP($B$2:$B$457,'各區加權風險人口'!$C$2:$T$13,8,0)*5.5/'陽性率'!G$3)</f>
        <v>23.44690838</v>
      </c>
      <c r="K176" s="5">
        <f>if(VLOOKUP($B$2:$B$457,'各區加權風險人口'!$C$2:$T$13,9,0)=0,0,VLOOKUP($B$2:$B$457,'依個案研判日_台北市'!$C$2:$T$13,9,0)*'各里加權風險人口'!L176/VLOOKUP($B$2:$B$457,'各區加權風險人口'!$C$2:$T$13,9,0)*5.5/'陽性率'!H$3)</f>
        <v>23.53216986</v>
      </c>
      <c r="L176" s="5">
        <f>if(VLOOKUP($B$2:$B$457,'各區加權風險人口'!$C$2:$T$13,10,0)=0,0,VLOOKUP($B$2:$B$457,'依個案研判日_台北市'!$C$2:$T$13,10,0)*'各里加權風險人口'!M176/VLOOKUP($B$2:$B$457,'各區加權風險人口'!$C$2:$T$13,10,0)*5.5/'陽性率'!I$3)</f>
        <v>24.65274938</v>
      </c>
      <c r="M176" s="5">
        <f>if(VLOOKUP($B$2:$B$457,'各區加權風險人口'!$C$2:$T$13,11,0)=0,0,VLOOKUP($B$2:$B$457,'依個案研判日_台北市'!$C$2:$T$13,11,0)*'各里加權風險人口'!N176/VLOOKUP($B$2:$B$457,'各區加權風險人口'!$C$2:$T$13,11,0)*5.5/'陽性率'!J$3)</f>
        <v>20.3022642</v>
      </c>
      <c r="N176" s="5">
        <f>if(VLOOKUP($B$2:$B$457,'各區加權風險人口'!$C$2:$T$13,12,0)=0,0,VLOOKUP($B$2:$B$457,'依個案研判日_台北市'!$C$2:$T$13,12,0)*'各里加權風險人口'!O176/VLOOKUP($B$2:$B$457,'各區加權風險人口'!$C$2:$T$13,12,0)*5.5/'陽性率'!K$3)</f>
        <v>47.13025617</v>
      </c>
      <c r="O176" s="5">
        <f>if(VLOOKUP($B$2:$B$457,'各區加權風險人口'!$C$2:$T$13,13,0)=0,0,VLOOKUP($B$2:$B$457,'依個案研判日_台北市'!$C$2:$T$13,13,0)*'各里加權風險人口'!P176/VLOOKUP($B$2:$B$457,'各區加權風險人口'!$C$2:$T$13,13,0)*5.5/'陽性率'!L$3)</f>
        <v>27.65532783</v>
      </c>
      <c r="P176" s="5">
        <f>if(VLOOKUP($B$2:$B$457,'各區加權風險人口'!$C$2:$T$13,14,0)=0,0,VLOOKUP($B$2:$B$457,'依個案研判日_台北市'!$C$2:$T$13,14,0)*'各里加權風險人口'!Q176/VLOOKUP($B$2:$B$457,'各區加權風險人口'!$C$2:$T$13,14,0)*5.5/'陽性率'!M$3)</f>
        <v>72.87552604</v>
      </c>
      <c r="Q176" s="5">
        <f>if(VLOOKUP($B$2:$B$457,'各區加權風險人口'!$C$2:$T$13,15,0)=0,0,VLOOKUP($B$2:$B$457,'依個案研判日_台北市'!$C$2:$T$13,15,0)*'各里加權風險人口'!R176/VLOOKUP($B$2:$B$457,'各區加權風險人口'!$C$2:$T$13,15,0)*5.5/'陽性率'!N$3)</f>
        <v>49.5888637</v>
      </c>
      <c r="R176" s="5">
        <f>if(VLOOKUP($B$2:$B$457,'各區加權風險人口'!$C$2:$T$13,16,0)=0,0,VLOOKUP($B$2:$B$457,'依個案研判日_台北市'!$C$2:$T$13,16,0)*'各里加權風險人口'!S176/VLOOKUP($B$2:$B$457,'各區加權風險人口'!$C$2:$T$13,16,0)*5.5/'陽性率'!O$3)</f>
        <v>46.52602212</v>
      </c>
      <c r="S176" s="5">
        <f>if(VLOOKUP($B$2:$B$457,'各區加權風險人口'!$C$2:$T$13,17,0)=0,0,VLOOKUP($B$2:$B$457,'依個案研判日_台北市'!$C$2:$T$13,17,0)*'各里加權風險人口'!T176/VLOOKUP($B$2:$B$457,'各區加權風險人口'!$C$2:$T$13,17,0)*5.5/'陽性率'!P$3)</f>
        <v>93.14817238</v>
      </c>
      <c r="T176" s="5">
        <f>if(VLOOKUP($B$2:$B$457,'各區加權風險人口'!$C$2:$T$13,18,0)=0,0,VLOOKUP($B$2:$B$457,'依個案研判日_台北市'!$C$2:$T$13,18,0)*'各里加權風險人口'!U176/VLOOKUP($B$2:$B$457,'各區加權風險人口'!$C$2:$T$13,18,0)*5.5/'陽性率'!Q$3)</f>
        <v>33.1863934</v>
      </c>
    </row>
    <row r="177">
      <c r="A177" s="3">
        <v>6.3000050007E10</v>
      </c>
      <c r="B177" s="4" t="s">
        <v>176</v>
      </c>
      <c r="C177" s="4" t="s">
        <v>183</v>
      </c>
      <c r="D177" s="5">
        <f>if(VLOOKUP($B$2:$B$457,'各區加權風險人口'!$C$2:$T$13,2,0)=0,0,VLOOKUP($B$2:$B$457,'依個案研判日_台北市'!$C$2:$T$13,2,0)*'各里加權風險人口'!E177/VLOOKUP($B$2:$B$457,'各區加權風險人口'!$C$2:$T$13,2,0)*5.5/'陽性率'!A$3)</f>
        <v>0</v>
      </c>
      <c r="E177" s="5">
        <f>if(VLOOKUP($B$2:$B$457,'各區加權風險人口'!$C$2:$T$13,3,0)=0,0,VLOOKUP($B$2:$B$457,'依個案研判日_台北市'!$C$2:$T$13,3,0)*'各里加權風險人口'!F177/VLOOKUP($B$2:$B$457,'各區加權風險人口'!$C$2:$T$13,3,0)*5.5/'陽性率'!B$3)</f>
        <v>9.243377497</v>
      </c>
      <c r="F177" s="5">
        <f>if(VLOOKUP($B$2:$B$457,'各區加權風險人口'!$C$2:$T$13,4,0)=0,0,VLOOKUP($B$2:$B$457,'依個案研判日_台北市'!$C$2:$T$13,4,0)*'各里加權風險人口'!G177/VLOOKUP($B$2:$B$457,'各區加權風險人口'!$C$2:$T$13,4,0)*5.5/'陽性率'!C$3)</f>
        <v>6.2893084</v>
      </c>
      <c r="G177" s="5">
        <f>if(VLOOKUP($B$2:$B$457,'各區加權風險人口'!$C$2:$T$13,5,0)=0,0,VLOOKUP($B$2:$B$457,'依個案研判日_台北市'!$C$2:$T$13,5,0)*'各里加權風險人口'!H177/VLOOKUP($B$2:$B$457,'各區加權風險人口'!$C$2:$T$13,5,0)*5.5/'陽性率'!D$3)</f>
        <v>18.30188744</v>
      </c>
      <c r="H177" s="5">
        <f>if(VLOOKUP($B$2:$B$457,'各區加權風險人口'!$C$2:$T$13,6,0)=0,0,VLOOKUP($B$2:$B$457,'依個案研判日_台北市'!$C$2:$T$13,6,0)*'各里加權風險人口'!I177/VLOOKUP($B$2:$B$457,'各區加權風險人口'!$C$2:$T$13,6,0)*5.5/'陽性率'!E$3)</f>
        <v>15.44463075</v>
      </c>
      <c r="I177" s="5">
        <f>if(VLOOKUP($B$2:$B$457,'各區加權風險人口'!$C$2:$T$13,7,0)=0,0,VLOOKUP($B$2:$B$457,'依個案研判日_台北市'!$C$2:$T$13,7,0)*'各里加權風險人口'!J177/VLOOKUP($B$2:$B$457,'各區加權風險人口'!$C$2:$T$13,7,0)*5.5/'陽性率'!F$3)</f>
        <v>7.974678625</v>
      </c>
      <c r="J177" s="5">
        <f>if(VLOOKUP($B$2:$B$457,'各區加權風險人口'!$C$2:$T$13,8,0)=0,0,VLOOKUP($B$2:$B$457,'依個案研判日_台北市'!$C$2:$T$13,8,0)*'各里加權風險人口'!K177/VLOOKUP($B$2:$B$457,'各區加權風險人口'!$C$2:$T$13,8,0)*5.5/'陽性率'!G$3)</f>
        <v>22.1037288</v>
      </c>
      <c r="K177" s="5">
        <f>if(VLOOKUP($B$2:$B$457,'各區加權風險人口'!$C$2:$T$13,9,0)=0,0,VLOOKUP($B$2:$B$457,'依個案研判日_台北市'!$C$2:$T$13,9,0)*'各里加權風險人口'!L177/VLOOKUP($B$2:$B$457,'各區加權風險人口'!$C$2:$T$13,9,0)*5.5/'陽性率'!H$3)</f>
        <v>22.18410599</v>
      </c>
      <c r="L177" s="5">
        <f>if(VLOOKUP($B$2:$B$457,'各區加權風險人口'!$C$2:$T$13,10,0)=0,0,VLOOKUP($B$2:$B$457,'依個案研判日_台北市'!$C$2:$T$13,10,0)*'各里加權風險人口'!M177/VLOOKUP($B$2:$B$457,'各區加權風險人口'!$C$2:$T$13,10,0)*5.5/'陽性率'!I$3)</f>
        <v>23.24049199</v>
      </c>
      <c r="M177" s="5">
        <f>if(VLOOKUP($B$2:$B$457,'各區加權風險人口'!$C$2:$T$13,11,0)=0,0,VLOOKUP($B$2:$B$457,'依個案研判日_台北市'!$C$2:$T$13,11,0)*'各里加權風險人口'!N177/VLOOKUP($B$2:$B$457,'各區加權風險人口'!$C$2:$T$13,11,0)*5.5/'陽性率'!J$3)</f>
        <v>19.1392287</v>
      </c>
      <c r="N177" s="5">
        <f>if(VLOOKUP($B$2:$B$457,'各區加權風險人口'!$C$2:$T$13,12,0)=0,0,VLOOKUP($B$2:$B$457,'依個案研判日_台北市'!$C$2:$T$13,12,0)*'各里加權風險人口'!O177/VLOOKUP($B$2:$B$457,'各區加權風險人口'!$C$2:$T$13,12,0)*5.5/'陽性率'!K$3)</f>
        <v>44.43035234</v>
      </c>
      <c r="O177" s="5">
        <f>if(VLOOKUP($B$2:$B$457,'各區加權風險人口'!$C$2:$T$13,13,0)=0,0,VLOOKUP($B$2:$B$457,'依個案研判日_台北市'!$C$2:$T$13,13,0)*'各里加權風險人口'!P177/VLOOKUP($B$2:$B$457,'各區加權風險人口'!$C$2:$T$13,13,0)*5.5/'陽性率'!L$3)</f>
        <v>26.07106473</v>
      </c>
      <c r="P177" s="5">
        <f>if(VLOOKUP($B$2:$B$457,'各區加權風險人口'!$C$2:$T$13,14,0)=0,0,VLOOKUP($B$2:$B$457,'依個案研判日_台北市'!$C$2:$T$13,14,0)*'各里加權風險人口'!Q177/VLOOKUP($B$2:$B$457,'各區加權風險人口'!$C$2:$T$13,14,0)*5.5/'陽性率'!M$3)</f>
        <v>68.70077869</v>
      </c>
      <c r="Q177" s="5">
        <f>if(VLOOKUP($B$2:$B$457,'各區加權風險人口'!$C$2:$T$13,15,0)=0,0,VLOOKUP($B$2:$B$457,'依個案研判日_台北市'!$C$2:$T$13,15,0)*'各里加權風險人口'!R177/VLOOKUP($B$2:$B$457,'各區加權風險人口'!$C$2:$T$13,15,0)*5.5/'陽性率'!N$3)</f>
        <v>46.74811608</v>
      </c>
      <c r="R177" s="5">
        <f>if(VLOOKUP($B$2:$B$457,'各區加權風險人口'!$C$2:$T$13,16,0)=0,0,VLOOKUP($B$2:$B$457,'依個案研判日_台北市'!$C$2:$T$13,16,0)*'各里加權風險人口'!S177/VLOOKUP($B$2:$B$457,'各區加權風險人口'!$C$2:$T$13,16,0)*5.5/'陽性率'!O$3)</f>
        <v>43.86073244</v>
      </c>
      <c r="S177" s="5">
        <f>if(VLOOKUP($B$2:$B$457,'各區加權風險人口'!$C$2:$T$13,17,0)=0,0,VLOOKUP($B$2:$B$457,'依個案研判日_台北市'!$C$2:$T$13,17,0)*'各里加權風險人口'!T177/VLOOKUP($B$2:$B$457,'各區加權風險人口'!$C$2:$T$13,17,0)*5.5/'陽性率'!P$3)</f>
        <v>87.81208622</v>
      </c>
      <c r="T177" s="5">
        <f>if(VLOOKUP($B$2:$B$457,'各區加權風險人口'!$C$2:$T$13,18,0)=0,0,VLOOKUP($B$2:$B$457,'依個案研判日_台北市'!$C$2:$T$13,18,0)*'各里加權風險人口'!U177/VLOOKUP($B$2:$B$457,'各區加權風險人口'!$C$2:$T$13,18,0)*5.5/'陽性率'!Q$3)</f>
        <v>31.28527768</v>
      </c>
    </row>
    <row r="178">
      <c r="A178" s="3">
        <v>6.3000050008E10</v>
      </c>
      <c r="B178" s="4" t="s">
        <v>176</v>
      </c>
      <c r="C178" s="4" t="s">
        <v>184</v>
      </c>
      <c r="D178" s="5">
        <f>if(VLOOKUP($B$2:$B$457,'各區加權風險人口'!$C$2:$T$13,2,0)=0,0,VLOOKUP($B$2:$B$457,'依個案研判日_台北市'!$C$2:$T$13,2,0)*'各里加權風險人口'!E178/VLOOKUP($B$2:$B$457,'各區加權風險人口'!$C$2:$T$13,2,0)*5.5/'陽性率'!A$3)</f>
        <v>0</v>
      </c>
      <c r="E178" s="5">
        <f>if(VLOOKUP($B$2:$B$457,'各區加權風險人口'!$C$2:$T$13,3,0)=0,0,VLOOKUP($B$2:$B$457,'依個案研判日_台北市'!$C$2:$T$13,3,0)*'各里加權風險人口'!F178/VLOOKUP($B$2:$B$457,'各區加權風險人口'!$C$2:$T$13,3,0)*5.5/'陽性率'!B$3)</f>
        <v>5.123726526</v>
      </c>
      <c r="F178" s="5">
        <f>if(VLOOKUP($B$2:$B$457,'各區加權風險人口'!$C$2:$T$13,4,0)=0,0,VLOOKUP($B$2:$B$457,'依個案研判日_台北市'!$C$2:$T$13,4,0)*'各里加權風險人口'!G178/VLOOKUP($B$2:$B$457,'各區加權風險人口'!$C$2:$T$13,4,0)*5.5/'陽性率'!C$3)</f>
        <v>3.486246914</v>
      </c>
      <c r="G178" s="5">
        <f>if(VLOOKUP($B$2:$B$457,'各區加權風險人口'!$C$2:$T$13,5,0)=0,0,VLOOKUP($B$2:$B$457,'依個案研判日_台北市'!$C$2:$T$13,5,0)*'各里加權風險人口'!H178/VLOOKUP($B$2:$B$457,'各區加權風險人口'!$C$2:$T$13,5,0)*5.5/'陽性率'!D$3)</f>
        <v>10.14497852</v>
      </c>
      <c r="H178" s="5">
        <f>if(VLOOKUP($B$2:$B$457,'各區加權風險人口'!$C$2:$T$13,6,0)=0,0,VLOOKUP($B$2:$B$457,'依個案研判日_台北市'!$C$2:$T$13,6,0)*'各里加權風險人口'!I178/VLOOKUP($B$2:$B$457,'各區加權風險人口'!$C$2:$T$13,6,0)*5.5/'陽性率'!E$3)</f>
        <v>8.561163309</v>
      </c>
      <c r="I178" s="5">
        <f>if(VLOOKUP($B$2:$B$457,'各區加權風險人口'!$C$2:$T$13,7,0)=0,0,VLOOKUP($B$2:$B$457,'依個案研判日_台北市'!$C$2:$T$13,7,0)*'各里加權風險人口'!J178/VLOOKUP($B$2:$B$457,'各區加權風險人口'!$C$2:$T$13,7,0)*5.5/'陽性率'!F$3)</f>
        <v>4.420469944</v>
      </c>
      <c r="J178" s="5">
        <f>if(VLOOKUP($B$2:$B$457,'各區加權風險人口'!$C$2:$T$13,8,0)=0,0,VLOOKUP($B$2:$B$457,'依個案研判日_台北市'!$C$2:$T$13,8,0)*'各里加權風險人口'!K178/VLOOKUP($B$2:$B$457,'各區加權風險人口'!$C$2:$T$13,8,0)*5.5/'陽性率'!G$3)</f>
        <v>12.25238952</v>
      </c>
      <c r="K178" s="5">
        <f>if(VLOOKUP($B$2:$B$457,'各區加權風險人口'!$C$2:$T$13,9,0)=0,0,VLOOKUP($B$2:$B$457,'依個案研判日_台北市'!$C$2:$T$13,9,0)*'各里加權風險人口'!L178/VLOOKUP($B$2:$B$457,'各區加權風險人口'!$C$2:$T$13,9,0)*5.5/'陽性率'!H$3)</f>
        <v>12.29694366</v>
      </c>
      <c r="L178" s="5">
        <f>if(VLOOKUP($B$2:$B$457,'各區加權風險人口'!$C$2:$T$13,10,0)=0,0,VLOOKUP($B$2:$B$457,'依個案研判日_台北市'!$C$2:$T$13,10,0)*'各里加權風險人口'!M178/VLOOKUP($B$2:$B$457,'各區加權風險人口'!$C$2:$T$13,10,0)*5.5/'陽性率'!I$3)</f>
        <v>12.88251241</v>
      </c>
      <c r="M178" s="5">
        <f>if(VLOOKUP($B$2:$B$457,'各區加權風險人口'!$C$2:$T$13,11,0)=0,0,VLOOKUP($B$2:$B$457,'依個案研判日_台北市'!$C$2:$T$13,11,0)*'各里加權風險人口'!N178/VLOOKUP($B$2:$B$457,'各區加權風險人口'!$C$2:$T$13,11,0)*5.5/'陽性率'!J$3)</f>
        <v>10.60912786</v>
      </c>
      <c r="N178" s="5">
        <f>if(VLOOKUP($B$2:$B$457,'各區加權風險人口'!$C$2:$T$13,12,0)=0,0,VLOOKUP($B$2:$B$457,'依個案研判日_台北市'!$C$2:$T$13,12,0)*'各里加權風險人口'!O178/VLOOKUP($B$2:$B$457,'各區加權風險人口'!$C$2:$T$13,12,0)*5.5/'陽性率'!K$3)</f>
        <v>24.62833254</v>
      </c>
      <c r="O178" s="5">
        <f>if(VLOOKUP($B$2:$B$457,'各區加權風險人口'!$C$2:$T$13,13,0)=0,0,VLOOKUP($B$2:$B$457,'依個案研判日_台北市'!$C$2:$T$13,13,0)*'各里加權風險人口'!P178/VLOOKUP($B$2:$B$457,'各區加權風險人口'!$C$2:$T$13,13,0)*5.5/'陽性率'!L$3)</f>
        <v>14.45153635</v>
      </c>
      <c r="P178" s="5">
        <f>if(VLOOKUP($B$2:$B$457,'各區加權風險人口'!$C$2:$T$13,14,0)=0,0,VLOOKUP($B$2:$B$457,'依個案研判日_台北市'!$C$2:$T$13,14,0)*'各里加權風險人口'!Q178/VLOOKUP($B$2:$B$457,'各區加權風險人口'!$C$2:$T$13,14,0)*5.5/'陽性率'!M$3)</f>
        <v>38.0817512</v>
      </c>
      <c r="Q178" s="5">
        <f>if(VLOOKUP($B$2:$B$457,'各區加權風險人口'!$C$2:$T$13,15,0)=0,0,VLOOKUP($B$2:$B$457,'依個案研判日_台北市'!$C$2:$T$13,15,0)*'各里加權風險人口'!R178/VLOOKUP($B$2:$B$457,'各區加權風險人口'!$C$2:$T$13,15,0)*5.5/'陽性率'!N$3)</f>
        <v>25.91309967</v>
      </c>
      <c r="R178" s="5">
        <f>if(VLOOKUP($B$2:$B$457,'各區加權風險人口'!$C$2:$T$13,16,0)=0,0,VLOOKUP($B$2:$B$457,'依個案研判日_台北市'!$C$2:$T$13,16,0)*'各里加權風險人口'!S178/VLOOKUP($B$2:$B$457,'各區加權風險人口'!$C$2:$T$13,16,0)*5.5/'陽性率'!O$3)</f>
        <v>24.31258469</v>
      </c>
      <c r="S178" s="5">
        <f>if(VLOOKUP($B$2:$B$457,'各區加權風險人口'!$C$2:$T$13,17,0)=0,0,VLOOKUP($B$2:$B$457,'依個案研判日_台北市'!$C$2:$T$13,17,0)*'各里加權風險人口'!T178/VLOOKUP($B$2:$B$457,'各區加權風險人口'!$C$2:$T$13,17,0)*5.5/'陽性率'!P$3)</f>
        <v>48.67540199</v>
      </c>
      <c r="T178" s="5">
        <f>if(VLOOKUP($B$2:$B$457,'各區加權風險人口'!$C$2:$T$13,18,0)=0,0,VLOOKUP($B$2:$B$457,'依個案研判日_台北市'!$C$2:$T$13,18,0)*'各里加權風險人口'!U178/VLOOKUP($B$2:$B$457,'各區加權風險人口'!$C$2:$T$13,18,0)*5.5/'陽性率'!Q$3)</f>
        <v>17.34184363</v>
      </c>
    </row>
    <row r="179">
      <c r="A179" s="3">
        <v>6.3000050009E10</v>
      </c>
      <c r="B179" s="4" t="s">
        <v>176</v>
      </c>
      <c r="C179" s="4" t="s">
        <v>185</v>
      </c>
      <c r="D179" s="5">
        <f>if(VLOOKUP($B$2:$B$457,'各區加權風險人口'!$C$2:$T$13,2,0)=0,0,VLOOKUP($B$2:$B$457,'依個案研判日_台北市'!$C$2:$T$13,2,0)*'各里加權風險人口'!E179/VLOOKUP($B$2:$B$457,'各區加權風險人口'!$C$2:$T$13,2,0)*5.5/'陽性率'!A$3)</f>
        <v>0</v>
      </c>
      <c r="E179" s="5">
        <f>if(VLOOKUP($B$2:$B$457,'各區加權風險人口'!$C$2:$T$13,3,0)=0,0,VLOOKUP($B$2:$B$457,'依個案研判日_台北市'!$C$2:$T$13,3,0)*'各里加權風險人口'!F179/VLOOKUP($B$2:$B$457,'各區加權風險人口'!$C$2:$T$13,3,0)*5.5/'陽性率'!B$3)</f>
        <v>8.931030041</v>
      </c>
      <c r="F179" s="5">
        <f>if(VLOOKUP($B$2:$B$457,'各區加權風險人口'!$C$2:$T$13,4,0)=0,0,VLOOKUP($B$2:$B$457,'依個案研判日_台北市'!$C$2:$T$13,4,0)*'各里加權風險人口'!G179/VLOOKUP($B$2:$B$457,'各區加權風險人口'!$C$2:$T$13,4,0)*5.5/'陽性率'!C$3)</f>
        <v>6.076783327</v>
      </c>
      <c r="G179" s="5">
        <f>if(VLOOKUP($B$2:$B$457,'各區加權風險人口'!$C$2:$T$13,5,0)=0,0,VLOOKUP($B$2:$B$457,'依個案研判日_台北市'!$C$2:$T$13,5,0)*'各里加權風險人口'!H179/VLOOKUP($B$2:$B$457,'各區加權風險人口'!$C$2:$T$13,5,0)*5.5/'陽性率'!D$3)</f>
        <v>17.68343948</v>
      </c>
      <c r="H179" s="5">
        <f>if(VLOOKUP($B$2:$B$457,'各區加權風險人口'!$C$2:$T$13,6,0)=0,0,VLOOKUP($B$2:$B$457,'依個案研判日_台北市'!$C$2:$T$13,6,0)*'各里加權風險人口'!I179/VLOOKUP($B$2:$B$457,'各區加權風險人口'!$C$2:$T$13,6,0)*5.5/'陽性率'!E$3)</f>
        <v>14.92273374</v>
      </c>
      <c r="I179" s="5">
        <f>if(VLOOKUP($B$2:$B$457,'各區加權風險人口'!$C$2:$T$13,7,0)=0,0,VLOOKUP($B$2:$B$457,'依個案研判日_台北市'!$C$2:$T$13,7,0)*'各里加權風險人口'!J179/VLOOKUP($B$2:$B$457,'各區加權風險人口'!$C$2:$T$13,7,0)*5.5/'陽性率'!F$3)</f>
        <v>7.705202388</v>
      </c>
      <c r="J179" s="5">
        <f>if(VLOOKUP($B$2:$B$457,'各區加權風險人口'!$C$2:$T$13,8,0)=0,0,VLOOKUP($B$2:$B$457,'依個案研判日_台北市'!$C$2:$T$13,8,0)*'各里加權風險人口'!K179/VLOOKUP($B$2:$B$457,'各區加權風險人口'!$C$2:$T$13,8,0)*5.5/'陽性率'!G$3)</f>
        <v>21.35681097</v>
      </c>
      <c r="K179" s="5">
        <f>if(VLOOKUP($B$2:$B$457,'各區加權風險人口'!$C$2:$T$13,9,0)=0,0,VLOOKUP($B$2:$B$457,'依個案研判日_台北市'!$C$2:$T$13,9,0)*'各里加權風險人口'!L179/VLOOKUP($B$2:$B$457,'各區加權風險人口'!$C$2:$T$13,9,0)*5.5/'陽性率'!H$3)</f>
        <v>21.4344721</v>
      </c>
      <c r="L179" s="5">
        <f>if(VLOOKUP($B$2:$B$457,'各區加權風險人口'!$C$2:$T$13,10,0)=0,0,VLOOKUP($B$2:$B$457,'依個案研判日_台北市'!$C$2:$T$13,10,0)*'各里加權風險人口'!M179/VLOOKUP($B$2:$B$457,'各區加權風險人口'!$C$2:$T$13,10,0)*5.5/'陽性率'!I$3)</f>
        <v>22.45516125</v>
      </c>
      <c r="M179" s="5">
        <f>if(VLOOKUP($B$2:$B$457,'各區加權風險人口'!$C$2:$T$13,11,0)=0,0,VLOOKUP($B$2:$B$457,'依個案研判日_台北市'!$C$2:$T$13,11,0)*'各里加權風險人口'!N179/VLOOKUP($B$2:$B$457,'各區加權風險人口'!$C$2:$T$13,11,0)*5.5/'陽性率'!J$3)</f>
        <v>18.49248573</v>
      </c>
      <c r="N179" s="5">
        <f>if(VLOOKUP($B$2:$B$457,'各區加權風險人口'!$C$2:$T$13,12,0)=0,0,VLOOKUP($B$2:$B$457,'依個案研判日_台北市'!$C$2:$T$13,12,0)*'各里加權風險人口'!O179/VLOOKUP($B$2:$B$457,'各區加權風險人口'!$C$2:$T$13,12,0)*5.5/'陽性率'!K$3)</f>
        <v>42.92898474</v>
      </c>
      <c r="O179" s="5">
        <f>if(VLOOKUP($B$2:$B$457,'各區加權風險人口'!$C$2:$T$13,13,0)=0,0,VLOOKUP($B$2:$B$457,'依個案研判日_台北市'!$C$2:$T$13,13,0)*'各里加權風險人口'!P179/VLOOKUP($B$2:$B$457,'各區加權風險人口'!$C$2:$T$13,13,0)*5.5/'陽性率'!L$3)</f>
        <v>25.19008473</v>
      </c>
      <c r="P179" s="5">
        <f>if(VLOOKUP($B$2:$B$457,'各區加權風險人口'!$C$2:$T$13,14,0)=0,0,VLOOKUP($B$2:$B$457,'依個案研判日_台北市'!$C$2:$T$13,14,0)*'各里加權風險人口'!Q179/VLOOKUP($B$2:$B$457,'各區加權風險人口'!$C$2:$T$13,14,0)*5.5/'陽性率'!M$3)</f>
        <v>66.37927733</v>
      </c>
      <c r="Q179" s="5">
        <f>if(VLOOKUP($B$2:$B$457,'各區加權風險人口'!$C$2:$T$13,15,0)=0,0,VLOOKUP($B$2:$B$457,'依個案研判日_台北市'!$C$2:$T$13,15,0)*'各里加權風險人口'!R179/VLOOKUP($B$2:$B$457,'各區加權風險人口'!$C$2:$T$13,15,0)*5.5/'陽性率'!N$3)</f>
        <v>45.16842779</v>
      </c>
      <c r="R179" s="5">
        <f>if(VLOOKUP($B$2:$B$457,'各區加權風險人口'!$C$2:$T$13,16,0)=0,0,VLOOKUP($B$2:$B$457,'依個案研判日_台北市'!$C$2:$T$13,16,0)*'各里加權風險人口'!S179/VLOOKUP($B$2:$B$457,'各區加權風險人口'!$C$2:$T$13,16,0)*5.5/'陽性率'!O$3)</f>
        <v>42.37861314</v>
      </c>
      <c r="S179" s="5">
        <f>if(VLOOKUP($B$2:$B$457,'各區加權風險人口'!$C$2:$T$13,17,0)=0,0,VLOOKUP($B$2:$B$457,'依個案研判日_台北市'!$C$2:$T$13,17,0)*'各里加權風險人口'!T179/VLOOKUP($B$2:$B$457,'各區加權風險人口'!$C$2:$T$13,17,0)*5.5/'陽性率'!P$3)</f>
        <v>84.84478539</v>
      </c>
      <c r="T179" s="5">
        <f>if(VLOOKUP($B$2:$B$457,'各區加權風險人口'!$C$2:$T$13,18,0)=0,0,VLOOKUP($B$2:$B$457,'依個案研判日_台北市'!$C$2:$T$13,18,0)*'各里加權風險人口'!U179/VLOOKUP($B$2:$B$457,'各區加權風險人口'!$C$2:$T$13,18,0)*5.5/'陽性率'!Q$3)</f>
        <v>30.22810168</v>
      </c>
    </row>
    <row r="180">
      <c r="A180" s="3">
        <v>6.300005001E10</v>
      </c>
      <c r="B180" s="4" t="s">
        <v>176</v>
      </c>
      <c r="C180" s="4" t="s">
        <v>186</v>
      </c>
      <c r="D180" s="5">
        <f>if(VLOOKUP($B$2:$B$457,'各區加權風險人口'!$C$2:$T$13,2,0)=0,0,VLOOKUP($B$2:$B$457,'依個案研判日_台北市'!$C$2:$T$13,2,0)*'各里加權風險人口'!E180/VLOOKUP($B$2:$B$457,'各區加權風險人口'!$C$2:$T$13,2,0)*5.5/'陽性率'!A$3)</f>
        <v>0</v>
      </c>
      <c r="E180" s="5">
        <f>if(VLOOKUP($B$2:$B$457,'各區加權風險人口'!$C$2:$T$13,3,0)=0,0,VLOOKUP($B$2:$B$457,'依個案研判日_台北市'!$C$2:$T$13,3,0)*'各里加權風險人口'!F180/VLOOKUP($B$2:$B$457,'各區加權風險人口'!$C$2:$T$13,3,0)*5.5/'陽性率'!B$3)</f>
        <v>6.7562723</v>
      </c>
      <c r="F180" s="5">
        <f>if(VLOOKUP($B$2:$B$457,'各區加權風險人口'!$C$2:$T$13,4,0)=0,0,VLOOKUP($B$2:$B$457,'依個案研判日_台北市'!$C$2:$T$13,4,0)*'各里加權風險人口'!G180/VLOOKUP($B$2:$B$457,'各區加權風險人口'!$C$2:$T$13,4,0)*5.5/'陽性率'!C$3)</f>
        <v>4.597051255</v>
      </c>
      <c r="G180" s="5">
        <f>if(VLOOKUP($B$2:$B$457,'各區加權風險人口'!$C$2:$T$13,5,0)=0,0,VLOOKUP($B$2:$B$457,'依個案研判日_台北市'!$C$2:$T$13,5,0)*'各里加權風險人口'!H180/VLOOKUP($B$2:$B$457,'各區加權風險人口'!$C$2:$T$13,5,0)*5.5/'陽性率'!D$3)</f>
        <v>13.37741915</v>
      </c>
      <c r="H180" s="5">
        <f>if(VLOOKUP($B$2:$B$457,'各區加權風險人口'!$C$2:$T$13,6,0)=0,0,VLOOKUP($B$2:$B$457,'依個案研判日_台北市'!$C$2:$T$13,6,0)*'各里加權風險人口'!I180/VLOOKUP($B$2:$B$457,'各區加權風險人口'!$C$2:$T$13,6,0)*5.5/'陽性率'!E$3)</f>
        <v>11.28896131</v>
      </c>
      <c r="I180" s="5">
        <f>if(VLOOKUP($B$2:$B$457,'各區加權風險人口'!$C$2:$T$13,7,0)=0,0,VLOOKUP($B$2:$B$457,'依個案研判日_台北市'!$C$2:$T$13,7,0)*'各里加權風險人口'!J180/VLOOKUP($B$2:$B$457,'各區加權風險人口'!$C$2:$T$13,7,0)*5.5/'陽性率'!F$3)</f>
        <v>5.828940807</v>
      </c>
      <c r="J180" s="5">
        <f>if(VLOOKUP($B$2:$B$457,'各區加權風險人口'!$C$2:$T$13,8,0)=0,0,VLOOKUP($B$2:$B$457,'依個案研判日_台北市'!$C$2:$T$13,8,0)*'各里加權風險人口'!K180/VLOOKUP($B$2:$B$457,'各區加權風險人口'!$C$2:$T$13,8,0)*5.5/'陽性率'!G$3)</f>
        <v>16.15630332</v>
      </c>
      <c r="K180" s="5">
        <f>if(VLOOKUP($B$2:$B$457,'各區加權風險人口'!$C$2:$T$13,9,0)=0,0,VLOOKUP($B$2:$B$457,'依個案研判日_台北市'!$C$2:$T$13,9,0)*'各里加權風險人口'!L180/VLOOKUP($B$2:$B$457,'各區加權風險人口'!$C$2:$T$13,9,0)*5.5/'陽性率'!H$3)</f>
        <v>16.21505352</v>
      </c>
      <c r="L180" s="5">
        <f>if(VLOOKUP($B$2:$B$457,'各區加權風險人口'!$C$2:$T$13,10,0)=0,0,VLOOKUP($B$2:$B$457,'依個案研判日_台北市'!$C$2:$T$13,10,0)*'各里加權風險人口'!M180/VLOOKUP($B$2:$B$457,'各區加權風險人口'!$C$2:$T$13,10,0)*5.5/'陽性率'!I$3)</f>
        <v>16.98719892</v>
      </c>
      <c r="M180" s="5">
        <f>if(VLOOKUP($B$2:$B$457,'各區加權風險人口'!$C$2:$T$13,11,0)=0,0,VLOOKUP($B$2:$B$457,'依個案研判日_台北市'!$C$2:$T$13,11,0)*'各里加權風險人口'!N180/VLOOKUP($B$2:$B$457,'各區加權風險人口'!$C$2:$T$13,11,0)*5.5/'陽性率'!J$3)</f>
        <v>13.98945794</v>
      </c>
      <c r="N180" s="5">
        <f>if(VLOOKUP($B$2:$B$457,'各區加權風險人口'!$C$2:$T$13,12,0)=0,0,VLOOKUP($B$2:$B$457,'依個案研判日_台北市'!$C$2:$T$13,12,0)*'各里加權風險人口'!O180/VLOOKUP($B$2:$B$457,'各區加權風險人口'!$C$2:$T$13,12,0)*5.5/'陽性率'!K$3)</f>
        <v>32.47552736</v>
      </c>
      <c r="O180" s="5">
        <f>if(VLOOKUP($B$2:$B$457,'各區加權風險人口'!$C$2:$T$13,13,0)=0,0,VLOOKUP($B$2:$B$457,'依個案研判日_台北市'!$C$2:$T$13,13,0)*'各里加權風險人口'!P180/VLOOKUP($B$2:$B$457,'各區加權風險人口'!$C$2:$T$13,13,0)*5.5/'陽性率'!L$3)</f>
        <v>19.05615264</v>
      </c>
      <c r="P180" s="5">
        <f>if(VLOOKUP($B$2:$B$457,'各區加權風險人口'!$C$2:$T$13,14,0)=0,0,VLOOKUP($B$2:$B$457,'依個案研判日_台北市'!$C$2:$T$13,14,0)*'各里加權風險人口'!Q180/VLOOKUP($B$2:$B$457,'各區加權風險人口'!$C$2:$T$13,14,0)*5.5/'陽性率'!M$3)</f>
        <v>50.21553736</v>
      </c>
      <c r="Q180" s="5">
        <f>if(VLOOKUP($B$2:$B$457,'各區加權風險人口'!$C$2:$T$13,15,0)=0,0,VLOOKUP($B$2:$B$457,'依個案研判日_台北市'!$C$2:$T$13,15,0)*'各里加權風險人口'!R180/VLOOKUP($B$2:$B$457,'各區加權風險人口'!$C$2:$T$13,15,0)*5.5/'陽性率'!N$3)</f>
        <v>34.16965301</v>
      </c>
      <c r="R180" s="5">
        <f>if(VLOOKUP($B$2:$B$457,'各區加權風險人口'!$C$2:$T$13,16,0)=0,0,VLOOKUP($B$2:$B$457,'依個案研判日_台北市'!$C$2:$T$13,16,0)*'各里加權風險人口'!S180/VLOOKUP($B$2:$B$457,'各區加權風險人口'!$C$2:$T$13,16,0)*5.5/'陽性率'!O$3)</f>
        <v>32.05917444</v>
      </c>
      <c r="S180" s="5">
        <f>if(VLOOKUP($B$2:$B$457,'各區加權風險人口'!$C$2:$T$13,17,0)=0,0,VLOOKUP($B$2:$B$457,'依個案研判日_台北市'!$C$2:$T$13,17,0)*'各里加權風險人口'!T180/VLOOKUP($B$2:$B$457,'各區加權風險人口'!$C$2:$T$13,17,0)*5.5/'陽性率'!P$3)</f>
        <v>64.18458685</v>
      </c>
      <c r="T180" s="5">
        <f>if(VLOOKUP($B$2:$B$457,'各區加權風險人口'!$C$2:$T$13,18,0)=0,0,VLOOKUP($B$2:$B$457,'依個案研判日_台北市'!$C$2:$T$13,18,0)*'各里加權風險人口'!U180/VLOOKUP($B$2:$B$457,'各區加權風險人口'!$C$2:$T$13,18,0)*5.5/'陽性率'!Q$3)</f>
        <v>22.86738317</v>
      </c>
    </row>
    <row r="181">
      <c r="A181" s="3">
        <v>6.3000050011E10</v>
      </c>
      <c r="B181" s="4" t="s">
        <v>176</v>
      </c>
      <c r="C181" s="4" t="s">
        <v>187</v>
      </c>
      <c r="D181" s="5">
        <f>if(VLOOKUP($B$2:$B$457,'各區加權風險人口'!$C$2:$T$13,2,0)=0,0,VLOOKUP($B$2:$B$457,'依個案研判日_台北市'!$C$2:$T$13,2,0)*'各里加權風險人口'!E181/VLOOKUP($B$2:$B$457,'各區加權風險人口'!$C$2:$T$13,2,0)*5.5/'陽性率'!A$3)</f>
        <v>0</v>
      </c>
      <c r="E181" s="5">
        <f>if(VLOOKUP($B$2:$B$457,'各區加權風險人口'!$C$2:$T$13,3,0)=0,0,VLOOKUP($B$2:$B$457,'依個案研判日_台北市'!$C$2:$T$13,3,0)*'各里加權風險人口'!F181/VLOOKUP($B$2:$B$457,'各區加權風險人口'!$C$2:$T$13,3,0)*5.5/'陽性率'!B$3)</f>
        <v>9.926830888</v>
      </c>
      <c r="F181" s="5">
        <f>if(VLOOKUP($B$2:$B$457,'各區加權風險人口'!$C$2:$T$13,4,0)=0,0,VLOOKUP($B$2:$B$457,'依個案研判日_台北市'!$C$2:$T$13,4,0)*'各里加權風險人口'!G181/VLOOKUP($B$2:$B$457,'各區加權風險人口'!$C$2:$T$13,4,0)*5.5/'陽性率'!C$3)</f>
        <v>6.754338542</v>
      </c>
      <c r="G181" s="5">
        <f>if(VLOOKUP($B$2:$B$457,'各區加權風險人口'!$C$2:$T$13,5,0)=0,0,VLOOKUP($B$2:$B$457,'依個案研判日_台北市'!$C$2:$T$13,5,0)*'各里加權風險人口'!H181/VLOOKUP($B$2:$B$457,'各區加權風險人口'!$C$2:$T$13,5,0)*5.5/'陽性率'!D$3)</f>
        <v>19.65512516</v>
      </c>
      <c r="H181" s="5">
        <f>if(VLOOKUP($B$2:$B$457,'各區加權風險人口'!$C$2:$T$13,6,0)=0,0,VLOOKUP($B$2:$B$457,'依個案研判日_台北市'!$C$2:$T$13,6,0)*'各里加權風險人口'!I181/VLOOKUP($B$2:$B$457,'各區加權風險人口'!$C$2:$T$13,6,0)*5.5/'陽性率'!E$3)</f>
        <v>16.58660351</v>
      </c>
      <c r="I181" s="5">
        <f>if(VLOOKUP($B$2:$B$457,'各區加權風險人口'!$C$2:$T$13,7,0)=0,0,VLOOKUP($B$2:$B$457,'依個案研判日_台北市'!$C$2:$T$13,7,0)*'各里加權風險人口'!J181/VLOOKUP($B$2:$B$457,'各區加權風險人口'!$C$2:$T$13,7,0)*5.5/'陽性率'!F$3)</f>
        <v>8.564324687</v>
      </c>
      <c r="J181" s="5">
        <f>if(VLOOKUP($B$2:$B$457,'各區加權風險人口'!$C$2:$T$13,8,0)=0,0,VLOOKUP($B$2:$B$457,'依個案研判日_台北市'!$C$2:$T$13,8,0)*'各里加權風險人口'!K181/VLOOKUP($B$2:$B$457,'各區加權風險人口'!$C$2:$T$13,8,0)*5.5/'陽性率'!G$3)</f>
        <v>23.73807386</v>
      </c>
      <c r="K181" s="5">
        <f>if(VLOOKUP($B$2:$B$457,'各區加權風險人口'!$C$2:$T$13,9,0)=0,0,VLOOKUP($B$2:$B$457,'依個案研判日_台北市'!$C$2:$T$13,9,0)*'各里加權風險人口'!L181/VLOOKUP($B$2:$B$457,'各區加權風險人口'!$C$2:$T$13,9,0)*5.5/'陽性率'!H$3)</f>
        <v>23.82439413</v>
      </c>
      <c r="L181" s="5">
        <f>if(VLOOKUP($B$2:$B$457,'各區加權風險人口'!$C$2:$T$13,10,0)=0,0,VLOOKUP($B$2:$B$457,'依個案研判日_台北市'!$C$2:$T$13,10,0)*'各里加權風險人口'!M181/VLOOKUP($B$2:$B$457,'各區加權風險人口'!$C$2:$T$13,10,0)*5.5/'陽性率'!I$3)</f>
        <v>24.95888909</v>
      </c>
      <c r="M181" s="5">
        <f>if(VLOOKUP($B$2:$B$457,'各區加權風險人口'!$C$2:$T$13,11,0)=0,0,VLOOKUP($B$2:$B$457,'依個案研判日_台北市'!$C$2:$T$13,11,0)*'各里加權風險人口'!N181/VLOOKUP($B$2:$B$457,'各區加權風險人口'!$C$2:$T$13,11,0)*5.5/'陽性率'!J$3)</f>
        <v>20.55437925</v>
      </c>
      <c r="N181" s="5">
        <f>if(VLOOKUP($B$2:$B$457,'各區加權風險人口'!$C$2:$T$13,12,0)=0,0,VLOOKUP($B$2:$B$457,'依個案研判日_台北市'!$C$2:$T$13,12,0)*'各里加權風險人口'!O181/VLOOKUP($B$2:$B$457,'各區加權風險人口'!$C$2:$T$13,12,0)*5.5/'陽性率'!K$3)</f>
        <v>47.71552326</v>
      </c>
      <c r="O181" s="5">
        <f>if(VLOOKUP($B$2:$B$457,'各區加權風險人口'!$C$2:$T$13,13,0)=0,0,VLOOKUP($B$2:$B$457,'依個案研判日_台北市'!$C$2:$T$13,13,0)*'各里加權風險人口'!P181/VLOOKUP($B$2:$B$457,'各區加權風險人口'!$C$2:$T$13,13,0)*5.5/'陽性率'!L$3)</f>
        <v>27.99875379</v>
      </c>
      <c r="P181" s="5">
        <f>if(VLOOKUP($B$2:$B$457,'各區加權風險人口'!$C$2:$T$13,14,0)=0,0,VLOOKUP($B$2:$B$457,'依個案研判日_台北市'!$C$2:$T$13,14,0)*'各里加權風險人口'!Q181/VLOOKUP($B$2:$B$457,'各區加權風險人口'!$C$2:$T$13,14,0)*5.5/'陽性率'!M$3)</f>
        <v>73.78049984</v>
      </c>
      <c r="Q181" s="5">
        <f>if(VLOOKUP($B$2:$B$457,'各區加權風險人口'!$C$2:$T$13,15,0)=0,0,VLOOKUP($B$2:$B$457,'依個案研判日_台北市'!$C$2:$T$13,15,0)*'各里加權風險人口'!R181/VLOOKUP($B$2:$B$457,'各區加權風險人口'!$C$2:$T$13,15,0)*5.5/'陽性率'!N$3)</f>
        <v>50.20466196</v>
      </c>
      <c r="R181" s="5">
        <f>if(VLOOKUP($B$2:$B$457,'各區加權風險人口'!$C$2:$T$13,16,0)=0,0,VLOOKUP($B$2:$B$457,'依個案研判日_台北市'!$C$2:$T$13,16,0)*'各里加權風險人口'!S181/VLOOKUP($B$2:$B$457,'各區加權風險人口'!$C$2:$T$13,16,0)*5.5/'陽性率'!O$3)</f>
        <v>47.10378578</v>
      </c>
      <c r="S181" s="5">
        <f>if(VLOOKUP($B$2:$B$457,'各區加權風險人口'!$C$2:$T$13,17,0)=0,0,VLOOKUP($B$2:$B$457,'依個案研判日_台北市'!$C$2:$T$13,17,0)*'各里加權風險人口'!T181/VLOOKUP($B$2:$B$457,'各區加權風險人口'!$C$2:$T$13,17,0)*5.5/'陽性率'!P$3)</f>
        <v>94.30489343</v>
      </c>
      <c r="T181" s="5">
        <f>if(VLOOKUP($B$2:$B$457,'各區加權風險人口'!$C$2:$T$13,18,0)=0,0,VLOOKUP($B$2:$B$457,'依個案研判日_台北市'!$C$2:$T$13,18,0)*'各里加權風險人口'!U181/VLOOKUP($B$2:$B$457,'各區加權風險人口'!$C$2:$T$13,18,0)*5.5/'陽性率'!Q$3)</f>
        <v>33.59850454</v>
      </c>
    </row>
    <row r="182">
      <c r="A182" s="3">
        <v>6.3000050012E10</v>
      </c>
      <c r="B182" s="4" t="s">
        <v>176</v>
      </c>
      <c r="C182" s="4" t="s">
        <v>188</v>
      </c>
      <c r="D182" s="5">
        <f>if(VLOOKUP($B$2:$B$457,'各區加權風險人口'!$C$2:$T$13,2,0)=0,0,VLOOKUP($B$2:$B$457,'依個案研判日_台北市'!$C$2:$T$13,2,0)*'各里加權風險人口'!E182/VLOOKUP($B$2:$B$457,'各區加權風險人口'!$C$2:$T$13,2,0)*5.5/'陽性率'!A$3)</f>
        <v>0</v>
      </c>
      <c r="E182" s="5">
        <f>if(VLOOKUP($B$2:$B$457,'各區加權風險人口'!$C$2:$T$13,3,0)=0,0,VLOOKUP($B$2:$B$457,'依個案研判日_台北市'!$C$2:$T$13,3,0)*'各里加權風險人口'!F182/VLOOKUP($B$2:$B$457,'各區加權風險人口'!$C$2:$T$13,3,0)*5.5/'陽性率'!B$3)</f>
        <v>7.781663604</v>
      </c>
      <c r="F182" s="5">
        <f>if(VLOOKUP($B$2:$B$457,'各區加權風險人口'!$C$2:$T$13,4,0)=0,0,VLOOKUP($B$2:$B$457,'依個案研判日_台北市'!$C$2:$T$13,4,0)*'各里加權風險人口'!G182/VLOOKUP($B$2:$B$457,'各區加權風險人口'!$C$2:$T$13,4,0)*5.5/'陽性率'!C$3)</f>
        <v>5.294740184</v>
      </c>
      <c r="G182" s="5">
        <f>if(VLOOKUP($B$2:$B$457,'各區加權風險人口'!$C$2:$T$13,5,0)=0,0,VLOOKUP($B$2:$B$457,'依個案研判日_台北市'!$C$2:$T$13,5,0)*'各里加權風險人口'!H182/VLOOKUP($B$2:$B$457,'各區加權風險人口'!$C$2:$T$13,5,0)*5.5/'陽性率'!D$3)</f>
        <v>15.40769394</v>
      </c>
      <c r="H182" s="5">
        <f>if(VLOOKUP($B$2:$B$457,'各區加權風險人口'!$C$2:$T$13,6,0)=0,0,VLOOKUP($B$2:$B$457,'依個案研判日_台北市'!$C$2:$T$13,6,0)*'各里加權風險人口'!I182/VLOOKUP($B$2:$B$457,'各區加權風險人口'!$C$2:$T$13,6,0)*5.5/'陽性率'!E$3)</f>
        <v>13.00227336</v>
      </c>
      <c r="I182" s="5">
        <f>if(VLOOKUP($B$2:$B$457,'各區加權風險人口'!$C$2:$T$13,7,0)=0,0,VLOOKUP($B$2:$B$457,'依個案研判日_台北市'!$C$2:$T$13,7,0)*'各里加權風險人口'!J182/VLOOKUP($B$2:$B$457,'各區加權風險人口'!$C$2:$T$13,7,0)*5.5/'陽性率'!F$3)</f>
        <v>6.713592129</v>
      </c>
      <c r="J182" s="5">
        <f>if(VLOOKUP($B$2:$B$457,'各區加權風險人口'!$C$2:$T$13,8,0)=0,0,VLOOKUP($B$2:$B$457,'依個案研判日_台北市'!$C$2:$T$13,8,0)*'各里加權風險人口'!K182/VLOOKUP($B$2:$B$457,'各區加權風險人口'!$C$2:$T$13,8,0)*5.5/'陽性率'!G$3)</f>
        <v>18.60832601</v>
      </c>
      <c r="K182" s="5">
        <f>if(VLOOKUP($B$2:$B$457,'各區加權風險人口'!$C$2:$T$13,9,0)=0,0,VLOOKUP($B$2:$B$457,'依個案研判日_台北市'!$C$2:$T$13,9,0)*'各里加權風險人口'!L182/VLOOKUP($B$2:$B$457,'各區加權風險人口'!$C$2:$T$13,9,0)*5.5/'陽性率'!H$3)</f>
        <v>18.67599265</v>
      </c>
      <c r="L182" s="5">
        <f>if(VLOOKUP($B$2:$B$457,'各區加權風險人口'!$C$2:$T$13,10,0)=0,0,VLOOKUP($B$2:$B$457,'依個案研判日_台北市'!$C$2:$T$13,10,0)*'各里加權風險人口'!M182/VLOOKUP($B$2:$B$457,'各區加權風險人口'!$C$2:$T$13,10,0)*5.5/'陽性率'!I$3)</f>
        <v>19.56532563</v>
      </c>
      <c r="M182" s="5">
        <f>if(VLOOKUP($B$2:$B$457,'各區加權風險人口'!$C$2:$T$13,11,0)=0,0,VLOOKUP($B$2:$B$457,'依個案研判日_台北市'!$C$2:$T$13,11,0)*'各里加權風險人口'!N182/VLOOKUP($B$2:$B$457,'各區加權風險人口'!$C$2:$T$13,11,0)*5.5/'陽性率'!J$3)</f>
        <v>16.11262111</v>
      </c>
      <c r="N182" s="5">
        <f>if(VLOOKUP($B$2:$B$457,'各區加權風險人口'!$C$2:$T$13,12,0)=0,0,VLOOKUP($B$2:$B$457,'依個案研判日_台北市'!$C$2:$T$13,12,0)*'各里加權風險人口'!O182/VLOOKUP($B$2:$B$457,'各區加權風險人口'!$C$2:$T$13,12,0)*5.5/'陽性率'!K$3)</f>
        <v>37.404299</v>
      </c>
      <c r="O182" s="5">
        <f>if(VLOOKUP($B$2:$B$457,'各區加權風險人口'!$C$2:$T$13,13,0)=0,0,VLOOKUP($B$2:$B$457,'依個案研判日_台北市'!$C$2:$T$13,13,0)*'各里加權風險人口'!P182/VLOOKUP($B$2:$B$457,'各區加權風險人口'!$C$2:$T$13,13,0)*5.5/'陽性率'!L$3)</f>
        <v>21.94828196</v>
      </c>
      <c r="P182" s="5">
        <f>if(VLOOKUP($B$2:$B$457,'各區加權風險人口'!$C$2:$T$13,14,0)=0,0,VLOOKUP($B$2:$B$457,'依個案研判日_台北市'!$C$2:$T$13,14,0)*'各里加權風險人口'!Q182/VLOOKUP($B$2:$B$457,'各區加權風險人口'!$C$2:$T$13,14,0)*5.5/'陽性率'!M$3)</f>
        <v>57.83668895</v>
      </c>
      <c r="Q182" s="5">
        <f>if(VLOOKUP($B$2:$B$457,'各區加權風險人口'!$C$2:$T$13,15,0)=0,0,VLOOKUP($B$2:$B$457,'依個案研判日_台北市'!$C$2:$T$13,15,0)*'各里加權風險人口'!R182/VLOOKUP($B$2:$B$457,'各區加權風險人口'!$C$2:$T$13,15,0)*5.5/'陽性率'!N$3)</f>
        <v>39.35554006</v>
      </c>
      <c r="R182" s="5">
        <f>if(VLOOKUP($B$2:$B$457,'各區加權風險人口'!$C$2:$T$13,16,0)=0,0,VLOOKUP($B$2:$B$457,'依個案研判日_台北市'!$C$2:$T$13,16,0)*'各里加權風險人口'!S182/VLOOKUP($B$2:$B$457,'各區加權風險人口'!$C$2:$T$13,16,0)*5.5/'陽性率'!O$3)</f>
        <v>36.92475671</v>
      </c>
      <c r="S182" s="5">
        <f>if(VLOOKUP($B$2:$B$457,'各區加權風險人口'!$C$2:$T$13,17,0)=0,0,VLOOKUP($B$2:$B$457,'依個案研判日_台北市'!$C$2:$T$13,17,0)*'各里加權風險人口'!T182/VLOOKUP($B$2:$B$457,'各區加權風險人口'!$C$2:$T$13,17,0)*5.5/'陽性率'!P$3)</f>
        <v>73.92580423</v>
      </c>
      <c r="T182" s="5">
        <f>if(VLOOKUP($B$2:$B$457,'各區加權風險人口'!$C$2:$T$13,18,0)=0,0,VLOOKUP($B$2:$B$457,'依個案研判日_台北市'!$C$2:$T$13,18,0)*'各里加權風險人口'!U182/VLOOKUP($B$2:$B$457,'各區加權風險人口'!$C$2:$T$13,18,0)*5.5/'陽性率'!Q$3)</f>
        <v>26.33793835</v>
      </c>
    </row>
    <row r="183">
      <c r="A183" s="3">
        <v>6.3000050013E10</v>
      </c>
      <c r="B183" s="4" t="s">
        <v>176</v>
      </c>
      <c r="C183" s="4" t="s">
        <v>189</v>
      </c>
      <c r="D183" s="5">
        <f>if(VLOOKUP($B$2:$B$457,'各區加權風險人口'!$C$2:$T$13,2,0)=0,0,VLOOKUP($B$2:$B$457,'依個案研判日_台北市'!$C$2:$T$13,2,0)*'各里加權風險人口'!E183/VLOOKUP($B$2:$B$457,'各區加權風險人口'!$C$2:$T$13,2,0)*5.5/'陽性率'!A$3)</f>
        <v>0</v>
      </c>
      <c r="E183" s="5">
        <f>if(VLOOKUP($B$2:$B$457,'各區加權風險人口'!$C$2:$T$13,3,0)=0,0,VLOOKUP($B$2:$B$457,'依個案研判日_台北市'!$C$2:$T$13,3,0)*'各里加權風險人口'!F183/VLOOKUP($B$2:$B$457,'各區加權風險人口'!$C$2:$T$13,3,0)*5.5/'陽性率'!B$3)</f>
        <v>5.89584005</v>
      </c>
      <c r="F183" s="5">
        <f>if(VLOOKUP($B$2:$B$457,'各區加權風險人口'!$C$2:$T$13,4,0)=0,0,VLOOKUP($B$2:$B$457,'依個案研判日_台北市'!$C$2:$T$13,4,0)*'各里加權風險人口'!G183/VLOOKUP($B$2:$B$457,'各區加權風險人口'!$C$2:$T$13,4,0)*5.5/'陽性率'!C$3)</f>
        <v>4.011602508</v>
      </c>
      <c r="G183" s="5">
        <f>if(VLOOKUP($B$2:$B$457,'各區加權風險人口'!$C$2:$T$13,5,0)=0,0,VLOOKUP($B$2:$B$457,'依個案研判日_台北市'!$C$2:$T$13,5,0)*'各里加權風險人口'!H183/VLOOKUP($B$2:$B$457,'各區加權風險人口'!$C$2:$T$13,5,0)*5.5/'陽性率'!D$3)</f>
        <v>11.6737633</v>
      </c>
      <c r="H183" s="5">
        <f>if(VLOOKUP($B$2:$B$457,'各區加權風險人口'!$C$2:$T$13,6,0)=0,0,VLOOKUP($B$2:$B$457,'依個案研判日_台北市'!$C$2:$T$13,6,0)*'各里加權風險人口'!I183/VLOOKUP($B$2:$B$457,'各區加權風險人口'!$C$2:$T$13,6,0)*5.5/'陽性率'!E$3)</f>
        <v>9.851277045</v>
      </c>
      <c r="I183" s="5">
        <f>if(VLOOKUP($B$2:$B$457,'各區加權風險人口'!$C$2:$T$13,7,0)=0,0,VLOOKUP($B$2:$B$457,'依個案研判日_台北市'!$C$2:$T$13,7,0)*'各里加權風險人口'!J183/VLOOKUP($B$2:$B$457,'各區加權風險人口'!$C$2:$T$13,7,0)*5.5/'陽性率'!F$3)</f>
        <v>5.086607102</v>
      </c>
      <c r="J183" s="5">
        <f>if(VLOOKUP($B$2:$B$457,'各區加權風險人口'!$C$2:$T$13,8,0)=0,0,VLOOKUP($B$2:$B$457,'依個案研判日_台北市'!$C$2:$T$13,8,0)*'各里加權風險人口'!K183/VLOOKUP($B$2:$B$457,'各區加權風險人口'!$C$2:$T$13,8,0)*5.5/'陽性率'!G$3)</f>
        <v>14.09874794</v>
      </c>
      <c r="K183" s="5">
        <f>if(VLOOKUP($B$2:$B$457,'各區加權風險人口'!$C$2:$T$13,9,0)=0,0,VLOOKUP($B$2:$B$457,'依個案研判日_台北市'!$C$2:$T$13,9,0)*'各里加權風險人口'!L183/VLOOKUP($B$2:$B$457,'各區加權風險人口'!$C$2:$T$13,9,0)*5.5/'陽性率'!H$3)</f>
        <v>14.15001612</v>
      </c>
      <c r="L183" s="5">
        <f>if(VLOOKUP($B$2:$B$457,'各區加權風險人口'!$C$2:$T$13,10,0)=0,0,VLOOKUP($B$2:$B$457,'依個案研判日_台北市'!$C$2:$T$13,10,0)*'各里加權風險人口'!M183/VLOOKUP($B$2:$B$457,'各區加權風險人口'!$C$2:$T$13,10,0)*5.5/'陽性率'!I$3)</f>
        <v>14.82382641</v>
      </c>
      <c r="M183" s="5">
        <f>if(VLOOKUP($B$2:$B$457,'各區加權風險人口'!$C$2:$T$13,11,0)=0,0,VLOOKUP($B$2:$B$457,'依個案研判日_台北市'!$C$2:$T$13,11,0)*'各里加權風險人口'!N183/VLOOKUP($B$2:$B$457,'各區加權風險人口'!$C$2:$T$13,11,0)*5.5/'陽性率'!J$3)</f>
        <v>12.20785704</v>
      </c>
      <c r="N183" s="5">
        <f>if(VLOOKUP($B$2:$B$457,'各區加權風險人口'!$C$2:$T$13,12,0)=0,0,VLOOKUP($B$2:$B$457,'依個案研判日_台北市'!$C$2:$T$13,12,0)*'各里加權風險人口'!O183/VLOOKUP($B$2:$B$457,'各區加權風險人口'!$C$2:$T$13,12,0)*5.5/'陽性率'!K$3)</f>
        <v>28.33966814</v>
      </c>
      <c r="O183" s="5">
        <f>if(VLOOKUP($B$2:$B$457,'各區加權風險人口'!$C$2:$T$13,13,0)=0,0,VLOOKUP($B$2:$B$457,'依個案研判日_台北市'!$C$2:$T$13,13,0)*'各里加權風險人口'!P183/VLOOKUP($B$2:$B$457,'各區加權風險人口'!$C$2:$T$13,13,0)*5.5/'陽性率'!L$3)</f>
        <v>16.62929245</v>
      </c>
      <c r="P183" s="5">
        <f>if(VLOOKUP($B$2:$B$457,'各區加權風險人口'!$C$2:$T$13,14,0)=0,0,VLOOKUP($B$2:$B$457,'依個案研判日_台北市'!$C$2:$T$13,14,0)*'各里加權風險人口'!Q183/VLOOKUP($B$2:$B$457,'各區加權風險人口'!$C$2:$T$13,14,0)*5.5/'陽性率'!M$3)</f>
        <v>43.8204328</v>
      </c>
      <c r="Q183" s="5">
        <f>if(VLOOKUP($B$2:$B$457,'各區加權風險人口'!$C$2:$T$13,15,0)=0,0,VLOOKUP($B$2:$B$457,'依個案研判日_台北市'!$C$2:$T$13,15,0)*'各里加權風險人口'!R183/VLOOKUP($B$2:$B$457,'各區加權風險人口'!$C$2:$T$13,15,0)*5.5/'陽性率'!N$3)</f>
        <v>29.81804163</v>
      </c>
      <c r="R183" s="5">
        <f>if(VLOOKUP($B$2:$B$457,'各區加權風險人口'!$C$2:$T$13,16,0)=0,0,VLOOKUP($B$2:$B$457,'依個案研判日_台北市'!$C$2:$T$13,16,0)*'各里加權風險人口'!S183/VLOOKUP($B$2:$B$457,'各區加權風險人口'!$C$2:$T$13,16,0)*5.5/'陽性率'!O$3)</f>
        <v>27.97633906</v>
      </c>
      <c r="S183" s="5">
        <f>if(VLOOKUP($B$2:$B$457,'各區加權風險人口'!$C$2:$T$13,17,0)=0,0,VLOOKUP($B$2:$B$457,'依個案研判日_台北市'!$C$2:$T$13,17,0)*'各里加權風險人口'!T183/VLOOKUP($B$2:$B$457,'各區加權風險人口'!$C$2:$T$13,17,0)*5.5/'陽性率'!P$3)</f>
        <v>56.01048047</v>
      </c>
      <c r="T183" s="5">
        <f>if(VLOOKUP($B$2:$B$457,'各區加權風險人口'!$C$2:$T$13,18,0)=0,0,VLOOKUP($B$2:$B$457,'依個案研判日_台北市'!$C$2:$T$13,18,0)*'各里加權風險人口'!U183/VLOOKUP($B$2:$B$457,'各區加權風險人口'!$C$2:$T$13,18,0)*5.5/'陽性率'!Q$3)</f>
        <v>19.95515094</v>
      </c>
    </row>
    <row r="184">
      <c r="A184" s="3">
        <v>6.3000050014E10</v>
      </c>
      <c r="B184" s="4" t="s">
        <v>176</v>
      </c>
      <c r="C184" s="4" t="s">
        <v>190</v>
      </c>
      <c r="D184" s="5">
        <f>if(VLOOKUP($B$2:$B$457,'各區加權風險人口'!$C$2:$T$13,2,0)=0,0,VLOOKUP($B$2:$B$457,'依個案研判日_台北市'!$C$2:$T$13,2,0)*'各里加權風險人口'!E184/VLOOKUP($B$2:$B$457,'各區加權風險人口'!$C$2:$T$13,2,0)*5.5/'陽性率'!A$3)</f>
        <v>0</v>
      </c>
      <c r="E184" s="5">
        <f>if(VLOOKUP($B$2:$B$457,'各區加權風險人口'!$C$2:$T$13,3,0)=0,0,VLOOKUP($B$2:$B$457,'依個案研判日_台北市'!$C$2:$T$13,3,0)*'各里加權風險人口'!F184/VLOOKUP($B$2:$B$457,'各區加權風險人口'!$C$2:$T$13,3,0)*5.5/'陽性率'!B$3)</f>
        <v>10.17573914</v>
      </c>
      <c r="F184" s="5">
        <f>if(VLOOKUP($B$2:$B$457,'各區加權風險人口'!$C$2:$T$13,4,0)=0,0,VLOOKUP($B$2:$B$457,'依個案研判日_台北市'!$C$2:$T$13,4,0)*'各里加權風險人口'!G184/VLOOKUP($B$2:$B$457,'各區加權風險人口'!$C$2:$T$13,4,0)*5.5/'陽性率'!C$3)</f>
        <v>6.923698794</v>
      </c>
      <c r="G184" s="5">
        <f>if(VLOOKUP($B$2:$B$457,'各區加權風險人口'!$C$2:$T$13,5,0)=0,0,VLOOKUP($B$2:$B$457,'依個案研判日_台北市'!$C$2:$T$13,5,0)*'各里加權風險人口'!H184/VLOOKUP($B$2:$B$457,'各區加權風險人口'!$C$2:$T$13,5,0)*5.5/'陽性率'!D$3)</f>
        <v>20.14796349</v>
      </c>
      <c r="H184" s="5">
        <f>if(VLOOKUP($B$2:$B$457,'各區加權風險人口'!$C$2:$T$13,6,0)=0,0,VLOOKUP($B$2:$B$457,'依個案研判日_台北市'!$C$2:$T$13,6,0)*'各里加權風險人口'!I184/VLOOKUP($B$2:$B$457,'各區加權風險人口'!$C$2:$T$13,6,0)*5.5/'陽性率'!E$3)</f>
        <v>17.00250084</v>
      </c>
      <c r="I184" s="5">
        <f>if(VLOOKUP($B$2:$B$457,'各區加權風險人口'!$C$2:$T$13,7,0)=0,0,VLOOKUP($B$2:$B$457,'依個案研判日_台北市'!$C$2:$T$13,7,0)*'各里加權風險人口'!J184/VLOOKUP($B$2:$B$457,'各區加權風險人口'!$C$2:$T$13,7,0)*5.5/'陽性率'!F$3)</f>
        <v>8.779069059</v>
      </c>
      <c r="J184" s="5">
        <f>if(VLOOKUP($B$2:$B$457,'各區加權風險人口'!$C$2:$T$13,8,0)=0,0,VLOOKUP($B$2:$B$457,'依個案研判日_台北市'!$C$2:$T$13,8,0)*'各里加權風險人口'!K184/VLOOKUP($B$2:$B$457,'各區加權風險人口'!$C$2:$T$13,8,0)*5.5/'陽性率'!G$3)</f>
        <v>24.33328924</v>
      </c>
      <c r="K184" s="5">
        <f>if(VLOOKUP($B$2:$B$457,'各區加權風險人口'!$C$2:$T$13,9,0)=0,0,VLOOKUP($B$2:$B$457,'依個案研判日_台北市'!$C$2:$T$13,9,0)*'各里加權風險人口'!L184/VLOOKUP($B$2:$B$457,'各區加權風險人口'!$C$2:$T$13,9,0)*5.5/'陽性率'!H$3)</f>
        <v>24.42177393</v>
      </c>
      <c r="L184" s="5">
        <f>if(VLOOKUP($B$2:$B$457,'各區加權風險人口'!$C$2:$T$13,10,0)=0,0,VLOOKUP($B$2:$B$457,'依個案研判日_台北市'!$C$2:$T$13,10,0)*'各里加權風險人口'!M184/VLOOKUP($B$2:$B$457,'各區加權風險人口'!$C$2:$T$13,10,0)*5.5/'陽性率'!I$3)</f>
        <v>25.58471554</v>
      </c>
      <c r="M184" s="5">
        <f>if(VLOOKUP($B$2:$B$457,'各區加權風險人口'!$C$2:$T$13,11,0)=0,0,VLOOKUP($B$2:$B$457,'依個案研判日_台北市'!$C$2:$T$13,11,0)*'各里加權風險人口'!N184/VLOOKUP($B$2:$B$457,'各區加權風險人口'!$C$2:$T$13,11,0)*5.5/'陽性率'!J$3)</f>
        <v>21.06976574</v>
      </c>
      <c r="N184" s="5">
        <f>if(VLOOKUP($B$2:$B$457,'各區加權風險人口'!$C$2:$T$13,12,0)=0,0,VLOOKUP($B$2:$B$457,'依個案研判日_台北市'!$C$2:$T$13,12,0)*'各里加權風險人口'!O184/VLOOKUP($B$2:$B$457,'各區加權風險人口'!$C$2:$T$13,12,0)*5.5/'陽性率'!K$3)</f>
        <v>48.91195619</v>
      </c>
      <c r="O184" s="5">
        <f>if(VLOOKUP($B$2:$B$457,'各區加權風險人口'!$C$2:$T$13,13,0)=0,0,VLOOKUP($B$2:$B$457,'依個案研判日_台北市'!$C$2:$T$13,13,0)*'各里加權風險人口'!P184/VLOOKUP($B$2:$B$457,'各區加權風險人口'!$C$2:$T$13,13,0)*5.5/'陽性率'!L$3)</f>
        <v>28.70080269</v>
      </c>
      <c r="P184" s="5">
        <f>if(VLOOKUP($B$2:$B$457,'各區加權風險人口'!$C$2:$T$13,14,0)=0,0,VLOOKUP($B$2:$B$457,'依個案研判日_台北市'!$C$2:$T$13,14,0)*'各里加權風險人口'!Q184/VLOOKUP($B$2:$B$457,'各區加權風險人口'!$C$2:$T$13,14,0)*5.5/'陽性率'!M$3)</f>
        <v>75.63049358</v>
      </c>
      <c r="Q184" s="5">
        <f>if(VLOOKUP($B$2:$B$457,'各區加權風險人口'!$C$2:$T$13,15,0)=0,0,VLOOKUP($B$2:$B$457,'依個案研判日_台北市'!$C$2:$T$13,15,0)*'各里加權風險人口'!R184/VLOOKUP($B$2:$B$457,'各區加權風險人口'!$C$2:$T$13,15,0)*5.5/'陽性率'!N$3)</f>
        <v>51.46350828</v>
      </c>
      <c r="R184" s="5">
        <f>if(VLOOKUP($B$2:$B$457,'各區加權風險人口'!$C$2:$T$13,16,0)=0,0,VLOOKUP($B$2:$B$457,'依個案研判日_台北市'!$C$2:$T$13,16,0)*'各里加權風險人口'!S184/VLOOKUP($B$2:$B$457,'各區加權風險人口'!$C$2:$T$13,16,0)*5.5/'陽性率'!O$3)</f>
        <v>48.28487983</v>
      </c>
      <c r="S184" s="5">
        <f>if(VLOOKUP($B$2:$B$457,'各區加權風險人口'!$C$2:$T$13,17,0)=0,0,VLOOKUP($B$2:$B$457,'依個案研判日_台北市'!$C$2:$T$13,17,0)*'各里加權風險人口'!T184/VLOOKUP($B$2:$B$457,'各區加權風險人口'!$C$2:$T$13,17,0)*5.5/'陽性率'!P$3)</f>
        <v>96.6695218</v>
      </c>
      <c r="T184" s="5">
        <f>if(VLOOKUP($B$2:$B$457,'各區加權風險人口'!$C$2:$T$13,18,0)=0,0,VLOOKUP($B$2:$B$457,'依個案研判日_台北市'!$C$2:$T$13,18,0)*'各里加權風險人口'!U184/VLOOKUP($B$2:$B$457,'各區加權風險人口'!$C$2:$T$13,18,0)*5.5/'陽性率'!Q$3)</f>
        <v>34.44096323</v>
      </c>
    </row>
    <row r="185">
      <c r="A185" s="3">
        <v>6.3000050015E10</v>
      </c>
      <c r="B185" s="4" t="s">
        <v>176</v>
      </c>
      <c r="C185" s="4" t="s">
        <v>191</v>
      </c>
      <c r="D185" s="5">
        <f>if(VLOOKUP($B$2:$B$457,'各區加權風險人口'!$C$2:$T$13,2,0)=0,0,VLOOKUP($B$2:$B$457,'依個案研判日_台北市'!$C$2:$T$13,2,0)*'各里加權風險人口'!E185/VLOOKUP($B$2:$B$457,'各區加權風險人口'!$C$2:$T$13,2,0)*5.5/'陽性率'!A$3)</f>
        <v>0</v>
      </c>
      <c r="E185" s="5">
        <f>if(VLOOKUP($B$2:$B$457,'各區加權風險人口'!$C$2:$T$13,3,0)=0,0,VLOOKUP($B$2:$B$457,'依個案研判日_台北市'!$C$2:$T$13,3,0)*'各里加權風險人口'!F185/VLOOKUP($B$2:$B$457,'各區加權風險人口'!$C$2:$T$13,3,0)*5.5/'陽性率'!B$3)</f>
        <v>7.381142443</v>
      </c>
      <c r="F185" s="5">
        <f>if(VLOOKUP($B$2:$B$457,'各區加權風險人口'!$C$2:$T$13,4,0)=0,0,VLOOKUP($B$2:$B$457,'依個案研判日_台北市'!$C$2:$T$13,4,0)*'各里加權風險人口'!G185/VLOOKUP($B$2:$B$457,'各區加權風險人口'!$C$2:$T$13,4,0)*5.5/'陽性率'!C$3)</f>
        <v>5.022220631</v>
      </c>
      <c r="G185" s="5">
        <f>if(VLOOKUP($B$2:$B$457,'各區加權風險人口'!$C$2:$T$13,5,0)=0,0,VLOOKUP($B$2:$B$457,'依個案研判日_台北市'!$C$2:$T$13,5,0)*'各里加權風險人口'!H185/VLOOKUP($B$2:$B$457,'各區加權風險人口'!$C$2:$T$13,5,0)*5.5/'陽性率'!D$3)</f>
        <v>14.61466204</v>
      </c>
      <c r="H185" s="5">
        <f>if(VLOOKUP($B$2:$B$457,'各區加權風險人口'!$C$2:$T$13,6,0)=0,0,VLOOKUP($B$2:$B$457,'依個案研判日_台北市'!$C$2:$T$13,6,0)*'各里加權風險人口'!I185/VLOOKUP($B$2:$B$457,'各區加權風險人口'!$C$2:$T$13,6,0)*5.5/'陽性率'!E$3)</f>
        <v>12.33304813</v>
      </c>
      <c r="I185" s="5">
        <f>if(VLOOKUP($B$2:$B$457,'各區加權風險人口'!$C$2:$T$13,7,0)=0,0,VLOOKUP($B$2:$B$457,'依個案研判日_台北市'!$C$2:$T$13,7,0)*'各里加權風險人口'!J185/VLOOKUP($B$2:$B$457,'各區加權風險人口'!$C$2:$T$13,7,0)*5.5/'陽性率'!F$3)</f>
        <v>6.368044461</v>
      </c>
      <c r="J185" s="5">
        <f>if(VLOOKUP($B$2:$B$457,'各區加權風險人口'!$C$2:$T$13,8,0)=0,0,VLOOKUP($B$2:$B$457,'依個案研判日_台北市'!$C$2:$T$13,8,0)*'各里加權風險人口'!K185/VLOOKUP($B$2:$B$457,'各區加權風險人口'!$C$2:$T$13,8,0)*5.5/'陽性率'!G$3)</f>
        <v>17.65055802</v>
      </c>
      <c r="K185" s="5">
        <f>if(VLOOKUP($B$2:$B$457,'各區加權風險人口'!$C$2:$T$13,9,0)=0,0,VLOOKUP($B$2:$B$457,'依個案研判日_台北市'!$C$2:$T$13,9,0)*'各里加權風險人口'!L185/VLOOKUP($B$2:$B$457,'各區加權風險人口'!$C$2:$T$13,9,0)*5.5/'陽性率'!H$3)</f>
        <v>17.71474186</v>
      </c>
      <c r="L185" s="5">
        <f>if(VLOOKUP($B$2:$B$457,'各區加權風險人口'!$C$2:$T$13,10,0)=0,0,VLOOKUP($B$2:$B$457,'依個案研判日_台北市'!$C$2:$T$13,10,0)*'各里加權風險人口'!M185/VLOOKUP($B$2:$B$457,'各區加權風險人口'!$C$2:$T$13,10,0)*5.5/'陽性率'!I$3)</f>
        <v>18.558301</v>
      </c>
      <c r="M185" s="5">
        <f>if(VLOOKUP($B$2:$B$457,'各區加權風險人口'!$C$2:$T$13,11,0)=0,0,VLOOKUP($B$2:$B$457,'依個案研判日_台北市'!$C$2:$T$13,11,0)*'各里加權風險人口'!N185/VLOOKUP($B$2:$B$457,'各區加權風險人口'!$C$2:$T$13,11,0)*5.5/'陽性率'!J$3)</f>
        <v>15.28330671</v>
      </c>
      <c r="N185" s="5">
        <f>if(VLOOKUP($B$2:$B$457,'各區加權風險人口'!$C$2:$T$13,12,0)=0,0,VLOOKUP($B$2:$B$457,'依個案研判日_台北市'!$C$2:$T$13,12,0)*'各里加權風險人口'!O185/VLOOKUP($B$2:$B$457,'各區加權風險人口'!$C$2:$T$13,12,0)*5.5/'陽性率'!K$3)</f>
        <v>35.47910485</v>
      </c>
      <c r="O185" s="5">
        <f>if(VLOOKUP($B$2:$B$457,'各區加權風險人口'!$C$2:$T$13,13,0)=0,0,VLOOKUP($B$2:$B$457,'依個案研判日_台北市'!$C$2:$T$13,13,0)*'各里加權風險人口'!P185/VLOOKUP($B$2:$B$457,'各區加權風險人口'!$C$2:$T$13,13,0)*5.5/'陽性率'!L$3)</f>
        <v>20.81860689</v>
      </c>
      <c r="P185" s="5">
        <f>if(VLOOKUP($B$2:$B$457,'各區加權風險人口'!$C$2:$T$13,14,0)=0,0,VLOOKUP($B$2:$B$457,'依個案研判日_台北市'!$C$2:$T$13,14,0)*'各里加權風險人口'!Q185/VLOOKUP($B$2:$B$457,'各區加權風險人口'!$C$2:$T$13,14,0)*5.5/'陽性率'!M$3)</f>
        <v>54.85984248</v>
      </c>
      <c r="Q185" s="5">
        <f>if(VLOOKUP($B$2:$B$457,'各區加權風險人口'!$C$2:$T$13,15,0)=0,0,VLOOKUP($B$2:$B$457,'依個案研判日_台北市'!$C$2:$T$13,15,0)*'各里加權風險人口'!R185/VLOOKUP($B$2:$B$457,'各區加權風險人口'!$C$2:$T$13,15,0)*5.5/'陽性率'!N$3)</f>
        <v>37.3299158</v>
      </c>
      <c r="R185" s="5">
        <f>if(VLOOKUP($B$2:$B$457,'各區加權風險人口'!$C$2:$T$13,16,0)=0,0,VLOOKUP($B$2:$B$457,'依個案研判日_台北市'!$C$2:$T$13,16,0)*'各里加權風險人口'!S185/VLOOKUP($B$2:$B$457,'各區加權風險人口'!$C$2:$T$13,16,0)*5.5/'陽性率'!O$3)</f>
        <v>35.02424453</v>
      </c>
      <c r="S185" s="5">
        <f>if(VLOOKUP($B$2:$B$457,'各區加權風險人口'!$C$2:$T$13,17,0)=0,0,VLOOKUP($B$2:$B$457,'依個案研判日_台北市'!$C$2:$T$13,17,0)*'各里加權風險人口'!T185/VLOOKUP($B$2:$B$457,'各區加權風險人口'!$C$2:$T$13,17,0)*5.5/'陽性率'!P$3)</f>
        <v>70.12085321</v>
      </c>
      <c r="T185" s="5">
        <f>if(VLOOKUP($B$2:$B$457,'各區加權風險人口'!$C$2:$T$13,18,0)=0,0,VLOOKUP($B$2:$B$457,'依個案研判日_台北市'!$C$2:$T$13,18,0)*'各里加權風險人口'!U185/VLOOKUP($B$2:$B$457,'各區加權風險人口'!$C$2:$T$13,18,0)*5.5/'陽性率'!Q$3)</f>
        <v>24.98232827</v>
      </c>
    </row>
    <row r="186">
      <c r="A186" s="3">
        <v>6.3000050016E10</v>
      </c>
      <c r="B186" s="4" t="s">
        <v>176</v>
      </c>
      <c r="C186" s="4" t="s">
        <v>192</v>
      </c>
      <c r="D186" s="5">
        <f>if(VLOOKUP($B$2:$B$457,'各區加權風險人口'!$C$2:$T$13,2,0)=0,0,VLOOKUP($B$2:$B$457,'依個案研判日_台北市'!$C$2:$T$13,2,0)*'各里加權風險人口'!E186/VLOOKUP($B$2:$B$457,'各區加權風險人口'!$C$2:$T$13,2,0)*5.5/'陽性率'!A$3)</f>
        <v>0</v>
      </c>
      <c r="E186" s="5">
        <f>if(VLOOKUP($B$2:$B$457,'各區加權風險人口'!$C$2:$T$13,3,0)=0,0,VLOOKUP($B$2:$B$457,'依個案研判日_台北市'!$C$2:$T$13,3,0)*'各里加權風險人口'!F186/VLOOKUP($B$2:$B$457,'各區加權風險人口'!$C$2:$T$13,3,0)*5.5/'陽性率'!B$3)</f>
        <v>5.134235651</v>
      </c>
      <c r="F186" s="5">
        <f>if(VLOOKUP($B$2:$B$457,'各區加權風險人口'!$C$2:$T$13,4,0)=0,0,VLOOKUP($B$2:$B$457,'依個案研判日_台北市'!$C$2:$T$13,4,0)*'各里加權風險人口'!G186/VLOOKUP($B$2:$B$457,'各區加權風險人口'!$C$2:$T$13,4,0)*5.5/'陽性率'!C$3)</f>
        <v>3.493397454</v>
      </c>
      <c r="G186" s="5">
        <f>if(VLOOKUP($B$2:$B$457,'各區加權風險人口'!$C$2:$T$13,5,0)=0,0,VLOOKUP($B$2:$B$457,'依個案研判日_台北市'!$C$2:$T$13,5,0)*'各里加權風險人口'!H186/VLOOKUP($B$2:$B$457,'各區加權風險人口'!$C$2:$T$13,5,0)*5.5/'陽性率'!D$3)</f>
        <v>10.16578659</v>
      </c>
      <c r="H186" s="5">
        <f>if(VLOOKUP($B$2:$B$457,'各區加權風險人口'!$C$2:$T$13,6,0)=0,0,VLOOKUP($B$2:$B$457,'依個案研判日_台北市'!$C$2:$T$13,6,0)*'各里加權風險人口'!I186/VLOOKUP($B$2:$B$457,'各區加權風險人口'!$C$2:$T$13,6,0)*5.5/'陽性率'!E$3)</f>
        <v>8.578722861</v>
      </c>
      <c r="I186" s="5">
        <f>if(VLOOKUP($B$2:$B$457,'各區加權風險人口'!$C$2:$T$13,7,0)=0,0,VLOOKUP($B$2:$B$457,'依個案研判日_台北市'!$C$2:$T$13,7,0)*'各里加權風險人口'!J186/VLOOKUP($B$2:$B$457,'各區加權風險人口'!$C$2:$T$13,7,0)*5.5/'陽性率'!F$3)</f>
        <v>4.429536641</v>
      </c>
      <c r="J186" s="5">
        <f>if(VLOOKUP($B$2:$B$457,'各區加權風險人口'!$C$2:$T$13,8,0)=0,0,VLOOKUP($B$2:$B$457,'依個案研判日_台北市'!$C$2:$T$13,8,0)*'各里加權風險人口'!K186/VLOOKUP($B$2:$B$457,'各區加權風險人口'!$C$2:$T$13,8,0)*5.5/'陽性率'!G$3)</f>
        <v>12.27752004</v>
      </c>
      <c r="K186" s="5">
        <f>if(VLOOKUP($B$2:$B$457,'各區加權風險人口'!$C$2:$T$13,9,0)=0,0,VLOOKUP($B$2:$B$457,'依個案研判日_台北市'!$C$2:$T$13,9,0)*'各里加權風險人口'!L186/VLOOKUP($B$2:$B$457,'各區加權風險人口'!$C$2:$T$13,9,0)*5.5/'陽性率'!H$3)</f>
        <v>12.32216556</v>
      </c>
      <c r="L186" s="5">
        <f>if(VLOOKUP($B$2:$B$457,'各區加權風險人口'!$C$2:$T$13,10,0)=0,0,VLOOKUP($B$2:$B$457,'依個案研判日_台北市'!$C$2:$T$13,10,0)*'各里加權風險人口'!M186/VLOOKUP($B$2:$B$457,'各區加權風險人口'!$C$2:$T$13,10,0)*5.5/'陽性率'!I$3)</f>
        <v>12.90893535</v>
      </c>
      <c r="M186" s="5">
        <f>if(VLOOKUP($B$2:$B$457,'各區加權風險人口'!$C$2:$T$13,11,0)=0,0,VLOOKUP($B$2:$B$457,'依個案研判日_台北市'!$C$2:$T$13,11,0)*'各里加權風險人口'!N186/VLOOKUP($B$2:$B$457,'各區加權風險人口'!$C$2:$T$13,11,0)*5.5/'陽性率'!J$3)</f>
        <v>10.63088794</v>
      </c>
      <c r="N186" s="5">
        <f>if(VLOOKUP($B$2:$B$457,'各區加權風險人口'!$C$2:$T$13,12,0)=0,0,VLOOKUP($B$2:$B$457,'依個案研判日_台北市'!$C$2:$T$13,12,0)*'各里加權風險人口'!O186/VLOOKUP($B$2:$B$457,'各區加權風險人口'!$C$2:$T$13,12,0)*5.5/'陽性率'!K$3)</f>
        <v>24.678847</v>
      </c>
      <c r="O186" s="5">
        <f>if(VLOOKUP($B$2:$B$457,'各區加權風險人口'!$C$2:$T$13,13,0)=0,0,VLOOKUP($B$2:$B$457,'依個案研判日_台北市'!$C$2:$T$13,13,0)*'各里加權風險人口'!P186/VLOOKUP($B$2:$B$457,'各區加權風險人口'!$C$2:$T$13,13,0)*5.5/'陽性率'!L$3)</f>
        <v>14.48117748</v>
      </c>
      <c r="P186" s="5">
        <f>if(VLOOKUP($B$2:$B$457,'各區加權風險人口'!$C$2:$T$13,14,0)=0,0,VLOOKUP($B$2:$B$457,'依個案研判日_台北市'!$C$2:$T$13,14,0)*'各里加權風險人口'!Q186/VLOOKUP($B$2:$B$457,'各區加權風險人口'!$C$2:$T$13,14,0)*5.5/'陽性率'!M$3)</f>
        <v>38.15985957</v>
      </c>
      <c r="Q186" s="5">
        <f>if(VLOOKUP($B$2:$B$457,'各區加權風險人口'!$C$2:$T$13,15,0)=0,0,VLOOKUP($B$2:$B$457,'依個案研判日_台北市'!$C$2:$T$13,15,0)*'各里加權風險人口'!R186/VLOOKUP($B$2:$B$457,'各區加權風險人口'!$C$2:$T$13,15,0)*5.5/'陽性率'!N$3)</f>
        <v>25.96624927</v>
      </c>
      <c r="R186" s="5">
        <f>if(VLOOKUP($B$2:$B$457,'各區加權風險人口'!$C$2:$T$13,16,0)=0,0,VLOOKUP($B$2:$B$457,'依個案研判日_台北市'!$C$2:$T$13,16,0)*'各里加權風險人口'!S186/VLOOKUP($B$2:$B$457,'各區加權風險人口'!$C$2:$T$13,16,0)*5.5/'陽性率'!O$3)</f>
        <v>24.36245152</v>
      </c>
      <c r="S186" s="5">
        <f>if(VLOOKUP($B$2:$B$457,'各區加權風險人口'!$C$2:$T$13,17,0)=0,0,VLOOKUP($B$2:$B$457,'依個案研判日_台北市'!$C$2:$T$13,17,0)*'各里加權風險人口'!T186/VLOOKUP($B$2:$B$457,'各區加權風險人口'!$C$2:$T$13,17,0)*5.5/'陽性率'!P$3)</f>
        <v>48.77523869</v>
      </c>
      <c r="T186" s="5">
        <f>if(VLOOKUP($B$2:$B$457,'各區加權風險人口'!$C$2:$T$13,18,0)=0,0,VLOOKUP($B$2:$B$457,'依個案研判日_台北市'!$C$2:$T$13,18,0)*'各里加權風險人口'!U186/VLOOKUP($B$2:$B$457,'各區加權風險人口'!$C$2:$T$13,18,0)*5.5/'陽性率'!Q$3)</f>
        <v>17.37741297</v>
      </c>
    </row>
    <row r="187">
      <c r="A187" s="3">
        <v>6.3000050017E10</v>
      </c>
      <c r="B187" s="4" t="s">
        <v>176</v>
      </c>
      <c r="C187" s="4" t="s">
        <v>193</v>
      </c>
      <c r="D187" s="5">
        <f>if(VLOOKUP($B$2:$B$457,'各區加權風險人口'!$C$2:$T$13,2,0)=0,0,VLOOKUP($B$2:$B$457,'依個案研判日_台北市'!$C$2:$T$13,2,0)*'各里加權風險人口'!E187/VLOOKUP($B$2:$B$457,'各區加權風險人口'!$C$2:$T$13,2,0)*5.5/'陽性率'!A$3)</f>
        <v>0</v>
      </c>
      <c r="E187" s="5">
        <f>if(VLOOKUP($B$2:$B$457,'各區加權風險人口'!$C$2:$T$13,3,0)=0,0,VLOOKUP($B$2:$B$457,'依個案研判日_台北市'!$C$2:$T$13,3,0)*'各里加權風險人口'!F187/VLOOKUP($B$2:$B$457,'各區加權風險人口'!$C$2:$T$13,3,0)*5.5/'陽性率'!B$3)</f>
        <v>4.263729749</v>
      </c>
      <c r="F187" s="5">
        <f>if(VLOOKUP($B$2:$B$457,'各區加權風險人口'!$C$2:$T$13,4,0)=0,0,VLOOKUP($B$2:$B$457,'依個案研判日_台北市'!$C$2:$T$13,4,0)*'各里加權風險人口'!G187/VLOOKUP($B$2:$B$457,'各區加權風險人口'!$C$2:$T$13,4,0)*5.5/'陽性率'!C$3)</f>
        <v>2.901094468</v>
      </c>
      <c r="G187" s="5">
        <f>if(VLOOKUP($B$2:$B$457,'各區加權風險人口'!$C$2:$T$13,5,0)=0,0,VLOOKUP($B$2:$B$457,'依個案研判日_台北市'!$C$2:$T$13,5,0)*'各里加權風險人口'!H187/VLOOKUP($B$2:$B$457,'各區加權風險人口'!$C$2:$T$13,5,0)*5.5/'陽性率'!D$3)</f>
        <v>8.442184903</v>
      </c>
      <c r="H187" s="5">
        <f>if(VLOOKUP($B$2:$B$457,'各區加權風險人口'!$C$2:$T$13,6,0)=0,0,VLOOKUP($B$2:$B$457,'依個案研判日_台北市'!$C$2:$T$13,6,0)*'各里加權風險人口'!I187/VLOOKUP($B$2:$B$457,'各區加權風險人口'!$C$2:$T$13,6,0)*5.5/'陽性率'!E$3)</f>
        <v>7.124206669</v>
      </c>
      <c r="I187" s="5">
        <f>if(VLOOKUP($B$2:$B$457,'各區加權風險人口'!$C$2:$T$13,7,0)=0,0,VLOOKUP($B$2:$B$457,'依個案研判日_台北市'!$C$2:$T$13,7,0)*'各里加權風險人口'!J187/VLOOKUP($B$2:$B$457,'各區加權風險人口'!$C$2:$T$13,7,0)*5.5/'陽性率'!F$3)</f>
        <v>3.67851194</v>
      </c>
      <c r="J187" s="5">
        <f>if(VLOOKUP($B$2:$B$457,'各區加權風險人口'!$C$2:$T$13,8,0)=0,0,VLOOKUP($B$2:$B$457,'依個案研判日_台北市'!$C$2:$T$13,8,0)*'各里加權風險人口'!K187/VLOOKUP($B$2:$B$457,'各區加權風險人口'!$C$2:$T$13,8,0)*5.5/'陽性率'!G$3)</f>
        <v>10.19587549</v>
      </c>
      <c r="K187" s="5">
        <f>if(VLOOKUP($B$2:$B$457,'各區加權風險人口'!$C$2:$T$13,9,0)=0,0,VLOOKUP($B$2:$B$457,'依個案研判日_台北市'!$C$2:$T$13,9,0)*'各里加權風險人口'!L187/VLOOKUP($B$2:$B$457,'各區加權風險人口'!$C$2:$T$13,9,0)*5.5/'陽性率'!H$3)</f>
        <v>10.2329514</v>
      </c>
      <c r="L187" s="5">
        <f>if(VLOOKUP($B$2:$B$457,'各區加權風險人口'!$C$2:$T$13,10,0)=0,0,VLOOKUP($B$2:$B$457,'依個案研判日_台北市'!$C$2:$T$13,10,0)*'各里加權風險人口'!M187/VLOOKUP($B$2:$B$457,'各區加權風險人口'!$C$2:$T$13,10,0)*5.5/'陽性率'!I$3)</f>
        <v>10.7202348</v>
      </c>
      <c r="M187" s="5">
        <f>if(VLOOKUP($B$2:$B$457,'各區加權風險人口'!$C$2:$T$13,11,0)=0,0,VLOOKUP($B$2:$B$457,'依個案研判日_台北市'!$C$2:$T$13,11,0)*'各里加權風險人口'!N187/VLOOKUP($B$2:$B$457,'各區加權風險人口'!$C$2:$T$13,11,0)*5.5/'陽性率'!J$3)</f>
        <v>8.828428656</v>
      </c>
      <c r="N187" s="5">
        <f>if(VLOOKUP($B$2:$B$457,'各區加權風險人口'!$C$2:$T$13,12,0)=0,0,VLOOKUP($B$2:$B$457,'依個案研判日_台北市'!$C$2:$T$13,12,0)*'各里加權風險人口'!O187/VLOOKUP($B$2:$B$457,'各區加權風險人口'!$C$2:$T$13,12,0)*5.5/'陽性率'!K$3)</f>
        <v>20.49456652</v>
      </c>
      <c r="O187" s="5">
        <f>if(VLOOKUP($B$2:$B$457,'各區加權風險人口'!$C$2:$T$13,13,0)=0,0,VLOOKUP($B$2:$B$457,'依個案研判日_台北市'!$C$2:$T$13,13,0)*'各里加權風險人口'!P187/VLOOKUP($B$2:$B$457,'各區加權風險人口'!$C$2:$T$13,13,0)*5.5/'陽性率'!L$3)</f>
        <v>12.02590442</v>
      </c>
      <c r="P187" s="5">
        <f>if(VLOOKUP($B$2:$B$457,'各區加權風險人口'!$C$2:$T$13,14,0)=0,0,VLOOKUP($B$2:$B$457,'依個案研判日_台北市'!$C$2:$T$13,14,0)*'各里加權風險人口'!Q187/VLOOKUP($B$2:$B$457,'各區加權風險人口'!$C$2:$T$13,14,0)*5.5/'陽性率'!M$3)</f>
        <v>31.68988327</v>
      </c>
      <c r="Q187" s="5">
        <f>if(VLOOKUP($B$2:$B$457,'各區加權風險人口'!$C$2:$T$13,15,0)=0,0,VLOOKUP($B$2:$B$457,'依個案研判日_台北市'!$C$2:$T$13,15,0)*'各里加權風險人口'!R187/VLOOKUP($B$2:$B$457,'各區加權風險人口'!$C$2:$T$13,15,0)*5.5/'陽性率'!N$3)</f>
        <v>21.56369068</v>
      </c>
      <c r="R187" s="5">
        <f>if(VLOOKUP($B$2:$B$457,'各區加權風險人口'!$C$2:$T$13,16,0)=0,0,VLOOKUP($B$2:$B$457,'依個案研判日_台北市'!$C$2:$T$13,16,0)*'各里加權風險人口'!S187/VLOOKUP($B$2:$B$457,'各區加權風險人口'!$C$2:$T$13,16,0)*5.5/'陽性率'!O$3)</f>
        <v>20.23181567</v>
      </c>
      <c r="S187" s="5">
        <f>if(VLOOKUP($B$2:$B$457,'各區加權風險人口'!$C$2:$T$13,17,0)=0,0,VLOOKUP($B$2:$B$457,'依個案研判日_台北市'!$C$2:$T$13,17,0)*'各里加權風險人口'!T187/VLOOKUP($B$2:$B$457,'各區加權風險人口'!$C$2:$T$13,17,0)*5.5/'陽性率'!P$3)</f>
        <v>40.50543261</v>
      </c>
      <c r="T187" s="5">
        <f>if(VLOOKUP($B$2:$B$457,'各區加權風險人口'!$C$2:$T$13,18,0)=0,0,VLOOKUP($B$2:$B$457,'依個案研判日_台北市'!$C$2:$T$13,18,0)*'各里加權風險人口'!U187/VLOOKUP($B$2:$B$457,'各區加權風險人口'!$C$2:$T$13,18,0)*5.5/'陽性率'!Q$3)</f>
        <v>14.4310853</v>
      </c>
    </row>
    <row r="188">
      <c r="A188" s="3">
        <v>6.3000050018E10</v>
      </c>
      <c r="B188" s="4" t="s">
        <v>176</v>
      </c>
      <c r="C188" s="4" t="s">
        <v>194</v>
      </c>
      <c r="D188" s="5">
        <f>if(VLOOKUP($B$2:$B$457,'各區加權風險人口'!$C$2:$T$13,2,0)=0,0,VLOOKUP($B$2:$B$457,'依個案研判日_台北市'!$C$2:$T$13,2,0)*'各里加權風險人口'!E188/VLOOKUP($B$2:$B$457,'各區加權風險人口'!$C$2:$T$13,2,0)*5.5/'陽性率'!A$3)</f>
        <v>0</v>
      </c>
      <c r="E188" s="5">
        <f>if(VLOOKUP($B$2:$B$457,'各區加權風險人口'!$C$2:$T$13,3,0)=0,0,VLOOKUP($B$2:$B$457,'依個案研判日_台北市'!$C$2:$T$13,3,0)*'各里加權風險人口'!F188/VLOOKUP($B$2:$B$457,'各區加權風險人口'!$C$2:$T$13,3,0)*5.5/'陽性率'!B$3)</f>
        <v>5.29832544</v>
      </c>
      <c r="F188" s="5">
        <f>if(VLOOKUP($B$2:$B$457,'各區加權風險人口'!$C$2:$T$13,4,0)=0,0,VLOOKUP($B$2:$B$457,'依個案研判日_台北市'!$C$2:$T$13,4,0)*'各里加權風險人口'!G188/VLOOKUP($B$2:$B$457,'各區加權風險人口'!$C$2:$T$13,4,0)*5.5/'陽性率'!C$3)</f>
        <v>3.605046176</v>
      </c>
      <c r="G188" s="5">
        <f>if(VLOOKUP($B$2:$B$457,'各區加權風險人口'!$C$2:$T$13,5,0)=0,0,VLOOKUP($B$2:$B$457,'依個案研判日_台北市'!$C$2:$T$13,5,0)*'各里加權風險人口'!H188/VLOOKUP($B$2:$B$457,'各區加權風險人口'!$C$2:$T$13,5,0)*5.5/'陽性率'!D$3)</f>
        <v>10.49068437</v>
      </c>
      <c r="H188" s="5">
        <f>if(VLOOKUP($B$2:$B$457,'各區加權風險人口'!$C$2:$T$13,6,0)=0,0,VLOOKUP($B$2:$B$457,'依個案研判日_台北市'!$C$2:$T$13,6,0)*'各里加權風險人口'!I188/VLOOKUP($B$2:$B$457,'各區加權風險人口'!$C$2:$T$13,6,0)*5.5/'陽性率'!E$3)</f>
        <v>8.852898204</v>
      </c>
      <c r="I188" s="5">
        <f>if(VLOOKUP($B$2:$B$457,'各區加權風險人口'!$C$2:$T$13,7,0)=0,0,VLOOKUP($B$2:$B$457,'依個案研判日_台北市'!$C$2:$T$13,7,0)*'各里加權風險人口'!J188/VLOOKUP($B$2:$B$457,'各區加權風險人口'!$C$2:$T$13,7,0)*5.5/'陽性率'!F$3)</f>
        <v>4.571104301</v>
      </c>
      <c r="J188" s="5">
        <f>if(VLOOKUP($B$2:$B$457,'各區加權風險人口'!$C$2:$T$13,8,0)=0,0,VLOOKUP($B$2:$B$457,'依個案研判日_台北市'!$C$2:$T$13,8,0)*'各里加權風險人口'!K188/VLOOKUP($B$2:$B$457,'各區加權風險人口'!$C$2:$T$13,8,0)*5.5/'陽性率'!G$3)</f>
        <v>12.66990866</v>
      </c>
      <c r="K188" s="5">
        <f>if(VLOOKUP($B$2:$B$457,'各區加權風險人口'!$C$2:$T$13,9,0)=0,0,VLOOKUP($B$2:$B$457,'依個案研判日_台北市'!$C$2:$T$13,9,0)*'各里加權風險人口'!L188/VLOOKUP($B$2:$B$457,'各區加權風險人口'!$C$2:$T$13,9,0)*5.5/'陽性率'!H$3)</f>
        <v>12.71598106</v>
      </c>
      <c r="L188" s="5">
        <f>if(VLOOKUP($B$2:$B$457,'各區加權風險人口'!$C$2:$T$13,10,0)=0,0,VLOOKUP($B$2:$B$457,'依個案研判日_台北市'!$C$2:$T$13,10,0)*'各里加權風險人口'!M188/VLOOKUP($B$2:$B$457,'各區加權風險人口'!$C$2:$T$13,10,0)*5.5/'陽性率'!I$3)</f>
        <v>13.32150396</v>
      </c>
      <c r="M188" s="5">
        <f>if(VLOOKUP($B$2:$B$457,'各區加權風險人口'!$C$2:$T$13,11,0)=0,0,VLOOKUP($B$2:$B$457,'依個案研判日_台北市'!$C$2:$T$13,11,0)*'各里加權風險人口'!N188/VLOOKUP($B$2:$B$457,'各區加權風險人口'!$C$2:$T$13,11,0)*5.5/'陽性率'!J$3)</f>
        <v>10.97065032</v>
      </c>
      <c r="N188" s="5">
        <f>if(VLOOKUP($B$2:$B$457,'各區加權風險人口'!$C$2:$T$13,12,0)=0,0,VLOOKUP($B$2:$B$457,'依個案研判日_台北市'!$C$2:$T$13,12,0)*'各里加權風險人口'!O188/VLOOKUP($B$2:$B$457,'各區加權風險人口'!$C$2:$T$13,12,0)*5.5/'陽性率'!K$3)</f>
        <v>25.46758111</v>
      </c>
      <c r="O188" s="5">
        <f>if(VLOOKUP($B$2:$B$457,'各區加權風險人口'!$C$2:$T$13,13,0)=0,0,VLOOKUP($B$2:$B$457,'依個案研判日_台北市'!$C$2:$T$13,13,0)*'各里加權風險人口'!P188/VLOOKUP($B$2:$B$457,'各區加權風險人口'!$C$2:$T$13,13,0)*5.5/'陽性率'!L$3)</f>
        <v>14.94399483</v>
      </c>
      <c r="P188" s="5">
        <f>if(VLOOKUP($B$2:$B$457,'各區加權風險人口'!$C$2:$T$13,14,0)=0,0,VLOOKUP($B$2:$B$457,'依個案研判日_台北市'!$C$2:$T$13,14,0)*'各里加權風險人口'!Q188/VLOOKUP($B$2:$B$457,'各區加權風險人口'!$C$2:$T$13,14,0)*5.5/'陽性率'!M$3)</f>
        <v>39.37944584</v>
      </c>
      <c r="Q188" s="5">
        <f>if(VLOOKUP($B$2:$B$457,'各區加權風險人口'!$C$2:$T$13,15,0)=0,0,VLOOKUP($B$2:$B$457,'依個案研判日_台北市'!$C$2:$T$13,15,0)*'各里加權風險人口'!R188/VLOOKUP($B$2:$B$457,'各區加權風險人口'!$C$2:$T$13,15,0)*5.5/'陽性率'!N$3)</f>
        <v>26.79612866</v>
      </c>
      <c r="R188" s="5">
        <f>if(VLOOKUP($B$2:$B$457,'各區加權風險人口'!$C$2:$T$13,16,0)=0,0,VLOOKUP($B$2:$B$457,'依個案研判日_台北市'!$C$2:$T$13,16,0)*'各里加權風險人口'!S188/VLOOKUP($B$2:$B$457,'各區加權風險人口'!$C$2:$T$13,16,0)*5.5/'陽性率'!O$3)</f>
        <v>25.14107366</v>
      </c>
      <c r="S188" s="5">
        <f>if(VLOOKUP($B$2:$B$457,'各區加權風險人口'!$C$2:$T$13,17,0)=0,0,VLOOKUP($B$2:$B$457,'依個案研判日_台北市'!$C$2:$T$13,17,0)*'各里加權風險人口'!T188/VLOOKUP($B$2:$B$457,'各區加權風險人口'!$C$2:$T$13,17,0)*5.5/'陽性率'!P$3)</f>
        <v>50.33409168</v>
      </c>
      <c r="T188" s="5">
        <f>if(VLOOKUP($B$2:$B$457,'各區加權風險人口'!$C$2:$T$13,18,0)=0,0,VLOOKUP($B$2:$B$457,'依個案研判日_台北市'!$C$2:$T$13,18,0)*'各里加權風險人口'!U188/VLOOKUP($B$2:$B$457,'各區加權風險人口'!$C$2:$T$13,18,0)*5.5/'陽性率'!Q$3)</f>
        <v>17.9327938</v>
      </c>
    </row>
    <row r="189">
      <c r="A189" s="3">
        <v>6.3000050019E10</v>
      </c>
      <c r="B189" s="4" t="s">
        <v>176</v>
      </c>
      <c r="C189" s="4" t="s">
        <v>195</v>
      </c>
      <c r="D189" s="5">
        <f>if(VLOOKUP($B$2:$B$457,'各區加權風險人口'!$C$2:$T$13,2,0)=0,0,VLOOKUP($B$2:$B$457,'依個案研判日_台北市'!$C$2:$T$13,2,0)*'各里加權風險人口'!E189/VLOOKUP($B$2:$B$457,'各區加權風險人口'!$C$2:$T$13,2,0)*5.5/'陽性率'!A$3)</f>
        <v>0</v>
      </c>
      <c r="E189" s="5">
        <f>if(VLOOKUP($B$2:$B$457,'各區加權風險人口'!$C$2:$T$13,3,0)=0,0,VLOOKUP($B$2:$B$457,'依個案研判日_台北市'!$C$2:$T$13,3,0)*'各里加權風險人口'!F189/VLOOKUP($B$2:$B$457,'各區加權風險人口'!$C$2:$T$13,3,0)*5.5/'陽性率'!B$3)</f>
        <v>21.12106227</v>
      </c>
      <c r="F189" s="5">
        <f>if(VLOOKUP($B$2:$B$457,'各區加權風險人口'!$C$2:$T$13,4,0)=0,0,VLOOKUP($B$2:$B$457,'依個案研判日_台北市'!$C$2:$T$13,4,0)*'各里加權風險人口'!G189/VLOOKUP($B$2:$B$457,'各區加權風險人口'!$C$2:$T$13,4,0)*5.5/'陽性率'!C$3)</f>
        <v>14.37103206</v>
      </c>
      <c r="G189" s="5">
        <f>if(VLOOKUP($B$2:$B$457,'各區加權風險人口'!$C$2:$T$13,5,0)=0,0,VLOOKUP($B$2:$B$457,'依個案研判日_台北市'!$C$2:$T$13,5,0)*'各里加權風險人口'!H189/VLOOKUP($B$2:$B$457,'各區加權風險人口'!$C$2:$T$13,5,0)*5.5/'陽性率'!D$3)</f>
        <v>41.81970329</v>
      </c>
      <c r="H189" s="5">
        <f>if(VLOOKUP($B$2:$B$457,'各區加權風險人口'!$C$2:$T$13,6,0)=0,0,VLOOKUP($B$2:$B$457,'依個案研判日_台北市'!$C$2:$T$13,6,0)*'各里加權風險人口'!I189/VLOOKUP($B$2:$B$457,'各區加權風險人口'!$C$2:$T$13,6,0)*5.5/'陽性率'!E$3)</f>
        <v>35.29088885</v>
      </c>
      <c r="I189" s="5">
        <f>if(VLOOKUP($B$2:$B$457,'各區加權風險人口'!$C$2:$T$13,7,0)=0,0,VLOOKUP($B$2:$B$457,'依個案研判日_台北市'!$C$2:$T$13,7,0)*'各里加權風險人口'!J189/VLOOKUP($B$2:$B$457,'各區加權風險人口'!$C$2:$T$13,7,0)*5.5/'陽性率'!F$3)</f>
        <v>18.22209294</v>
      </c>
      <c r="J189" s="5">
        <f>if(VLOOKUP($B$2:$B$457,'各區加權風險人口'!$C$2:$T$13,8,0)=0,0,VLOOKUP($B$2:$B$457,'依個案研判日_台北市'!$C$2:$T$13,8,0)*'各里加權風險人口'!K189/VLOOKUP($B$2:$B$457,'各區加權風險人口'!$C$2:$T$13,8,0)*5.5/'陽性率'!G$3)</f>
        <v>50.50688803</v>
      </c>
      <c r="K189" s="5">
        <f>if(VLOOKUP($B$2:$B$457,'各區加權風險人口'!$C$2:$T$13,9,0)=0,0,VLOOKUP($B$2:$B$457,'依個案研判日_台北市'!$C$2:$T$13,9,0)*'各里加權風險人口'!L189/VLOOKUP($B$2:$B$457,'各區加權風險人口'!$C$2:$T$13,9,0)*5.5/'陽性率'!H$3)</f>
        <v>50.69054944</v>
      </c>
      <c r="L189" s="5">
        <f>if(VLOOKUP($B$2:$B$457,'各區加權風險人口'!$C$2:$T$13,10,0)=0,0,VLOOKUP($B$2:$B$457,'依個案研判日_台北市'!$C$2:$T$13,10,0)*'各里加權風險人口'!M189/VLOOKUP($B$2:$B$457,'各區加權風險人口'!$C$2:$T$13,10,0)*5.5/'陽性率'!I$3)</f>
        <v>53.10438513</v>
      </c>
      <c r="M189" s="5">
        <f>if(VLOOKUP($B$2:$B$457,'各區加權風險人口'!$C$2:$T$13,11,0)=0,0,VLOOKUP($B$2:$B$457,'依個案研判日_台北市'!$C$2:$T$13,11,0)*'各里加權風險人口'!N189/VLOOKUP($B$2:$B$457,'各區加權風險人口'!$C$2:$T$13,11,0)*5.5/'陽性率'!J$3)</f>
        <v>43.73302305</v>
      </c>
      <c r="N189" s="5">
        <f>if(VLOOKUP($B$2:$B$457,'各區加權風險人口'!$C$2:$T$13,12,0)=0,0,VLOOKUP($B$2:$B$457,'依個案研判日_台北市'!$C$2:$T$13,12,0)*'各里加權風險人口'!O189/VLOOKUP($B$2:$B$457,'各區加權風險人口'!$C$2:$T$13,12,0)*5.5/'陽性率'!K$3)</f>
        <v>101.5230892</v>
      </c>
      <c r="O189" s="5">
        <f>if(VLOOKUP($B$2:$B$457,'各區加權風險人口'!$C$2:$T$13,13,0)=0,0,VLOOKUP($B$2:$B$457,'依個案研判日_台北市'!$C$2:$T$13,13,0)*'各里加權風險人口'!P189/VLOOKUP($B$2:$B$457,'各區加權風險人口'!$C$2:$T$13,13,0)*5.5/'陽性率'!L$3)</f>
        <v>59.57222691</v>
      </c>
      <c r="P189" s="5">
        <f>if(VLOOKUP($B$2:$B$457,'各區加權風險人口'!$C$2:$T$13,14,0)=0,0,VLOOKUP($B$2:$B$457,'依個案研判日_台北市'!$C$2:$T$13,14,0)*'各里加權風險人口'!Q189/VLOOKUP($B$2:$B$457,'各區加權風險人口'!$C$2:$T$13,14,0)*5.5/'陽性率'!M$3)</f>
        <v>156.9808682</v>
      </c>
      <c r="Q189" s="5">
        <f>if(VLOOKUP($B$2:$B$457,'各區加權風險人口'!$C$2:$T$13,15,0)=0,0,VLOOKUP($B$2:$B$457,'依個案研判日_台北市'!$C$2:$T$13,15,0)*'各里加權風險人口'!R189/VLOOKUP($B$2:$B$457,'各區加權風險人口'!$C$2:$T$13,15,0)*5.5/'陽性率'!N$3)</f>
        <v>106.8191655</v>
      </c>
      <c r="R189" s="5">
        <f>if(VLOOKUP($B$2:$B$457,'各區加權風險人口'!$C$2:$T$13,16,0)=0,0,VLOOKUP($B$2:$B$457,'依個案研判日_台北市'!$C$2:$T$13,16,0)*'各里加權風險人口'!S189/VLOOKUP($B$2:$B$457,'各區加權風險人口'!$C$2:$T$13,16,0)*5.5/'陽性率'!O$3)</f>
        <v>100.2215112</v>
      </c>
      <c r="S189" s="5">
        <f>if(VLOOKUP($B$2:$B$457,'各區加權風險人口'!$C$2:$T$13,17,0)=0,0,VLOOKUP($B$2:$B$457,'依個案研判日_台北市'!$C$2:$T$13,17,0)*'各里加權風險人口'!T189/VLOOKUP($B$2:$B$457,'各區加權風險人口'!$C$2:$T$13,17,0)*5.5/'陽性率'!P$3)</f>
        <v>200.6500915</v>
      </c>
      <c r="T189" s="5">
        <f>if(VLOOKUP($B$2:$B$457,'各區加權風險人口'!$C$2:$T$13,18,0)=0,0,VLOOKUP($B$2:$B$457,'依個案研判日_台北市'!$C$2:$T$13,18,0)*'各里加權風險人口'!U189/VLOOKUP($B$2:$B$457,'各區加權風險人口'!$C$2:$T$13,18,0)*5.5/'陽性率'!Q$3)</f>
        <v>71.48667229</v>
      </c>
    </row>
    <row r="190">
      <c r="A190" s="3">
        <v>6.300005002E10</v>
      </c>
      <c r="B190" s="4" t="s">
        <v>176</v>
      </c>
      <c r="C190" s="4" t="s">
        <v>196</v>
      </c>
      <c r="D190" s="5">
        <f>if(VLOOKUP($B$2:$B$457,'各區加權風險人口'!$C$2:$T$13,2,0)=0,0,VLOOKUP($B$2:$B$457,'依個案研判日_台北市'!$C$2:$T$13,2,0)*'各里加權風險人口'!E190/VLOOKUP($B$2:$B$457,'各區加權風險人口'!$C$2:$T$13,2,0)*5.5/'陽性率'!A$3)</f>
        <v>0</v>
      </c>
      <c r="E190" s="5">
        <f>if(VLOOKUP($B$2:$B$457,'各區加權風險人口'!$C$2:$T$13,3,0)=0,0,VLOOKUP($B$2:$B$457,'依個案研判日_台北市'!$C$2:$T$13,3,0)*'各里加權風險人口'!F190/VLOOKUP($B$2:$B$457,'各區加權風險人口'!$C$2:$T$13,3,0)*5.5/'陽性率'!B$3)</f>
        <v>8.529455558</v>
      </c>
      <c r="F190" s="5">
        <f>if(VLOOKUP($B$2:$B$457,'各區加權風險人口'!$C$2:$T$13,4,0)=0,0,VLOOKUP($B$2:$B$457,'依個案研判日_台北市'!$C$2:$T$13,4,0)*'各里加權風險人口'!G190/VLOOKUP($B$2:$B$457,'各區加權風險人口'!$C$2:$T$13,4,0)*5.5/'陽性率'!C$3)</f>
        <v>5.803547081</v>
      </c>
      <c r="G190" s="5">
        <f>if(VLOOKUP($B$2:$B$457,'各區加權風險人口'!$C$2:$T$13,5,0)=0,0,VLOOKUP($B$2:$B$457,'依個案研判日_台北市'!$C$2:$T$13,5,0)*'各里加權風險人口'!H190/VLOOKUP($B$2:$B$457,'各區加權風險人口'!$C$2:$T$13,5,0)*5.5/'陽性率'!D$3)</f>
        <v>16.88832201</v>
      </c>
      <c r="H190" s="5">
        <f>if(VLOOKUP($B$2:$B$457,'各區加權風險人口'!$C$2:$T$13,6,0)=0,0,VLOOKUP($B$2:$B$457,'依個案研判日_台北市'!$C$2:$T$13,6,0)*'各里加權風險人口'!I190/VLOOKUP($B$2:$B$457,'各區加權風險人口'!$C$2:$T$13,6,0)*5.5/'陽性率'!E$3)</f>
        <v>14.25174853</v>
      </c>
      <c r="I190" s="5">
        <f>if(VLOOKUP($B$2:$B$457,'各區加權風險人口'!$C$2:$T$13,7,0)=0,0,VLOOKUP($B$2:$B$457,'依個案研判日_台北市'!$C$2:$T$13,7,0)*'各里加權風險人口'!J190/VLOOKUP($B$2:$B$457,'各區加權風險人口'!$C$2:$T$13,7,0)*5.5/'陽性率'!F$3)</f>
        <v>7.358745972</v>
      </c>
      <c r="J190" s="5">
        <f>if(VLOOKUP($B$2:$B$457,'各區加權風險人口'!$C$2:$T$13,8,0)=0,0,VLOOKUP($B$2:$B$457,'依個案研判日_台北市'!$C$2:$T$13,8,0)*'各里加權風險人口'!K190/VLOOKUP($B$2:$B$457,'各區加權風險人口'!$C$2:$T$13,8,0)*5.5/'陽性率'!G$3)</f>
        <v>20.39652416</v>
      </c>
      <c r="K190" s="5">
        <f>if(VLOOKUP($B$2:$B$457,'各區加權風險人口'!$C$2:$T$13,9,0)=0,0,VLOOKUP($B$2:$B$457,'依個案研判日_台北市'!$C$2:$T$13,9,0)*'各里加權風險人口'!L190/VLOOKUP($B$2:$B$457,'各區加權風險人口'!$C$2:$T$13,9,0)*5.5/'陽性率'!H$3)</f>
        <v>20.47069334</v>
      </c>
      <c r="L190" s="5">
        <f>if(VLOOKUP($B$2:$B$457,'各區加權風險人口'!$C$2:$T$13,10,0)=0,0,VLOOKUP($B$2:$B$457,'依個案研判日_台北市'!$C$2:$T$13,10,0)*'各里加權風險人口'!M190/VLOOKUP($B$2:$B$457,'各區加權風險人口'!$C$2:$T$13,10,0)*5.5/'陽性率'!I$3)</f>
        <v>21.44548826</v>
      </c>
      <c r="M190" s="5">
        <f>if(VLOOKUP($B$2:$B$457,'各區加權風險人口'!$C$2:$T$13,11,0)=0,0,VLOOKUP($B$2:$B$457,'依個案研判日_台北市'!$C$2:$T$13,11,0)*'各里加權風險人口'!N190/VLOOKUP($B$2:$B$457,'各區加權風險人口'!$C$2:$T$13,11,0)*5.5/'陽性率'!J$3)</f>
        <v>17.66099033</v>
      </c>
      <c r="N190" s="5">
        <f>if(VLOOKUP($B$2:$B$457,'各區加權風險人口'!$C$2:$T$13,12,0)=0,0,VLOOKUP($B$2:$B$457,'依個案研判日_台北市'!$C$2:$T$13,12,0)*'各里加權風險人口'!O190/VLOOKUP($B$2:$B$457,'各區加權風險人口'!$C$2:$T$13,12,0)*5.5/'陽性率'!K$3)</f>
        <v>40.99872756</v>
      </c>
      <c r="O190" s="5">
        <f>if(VLOOKUP($B$2:$B$457,'各區加權風險人口'!$C$2:$T$13,13,0)=0,0,VLOOKUP($B$2:$B$457,'依個案研判日_台北市'!$C$2:$T$13,13,0)*'各里加權風險人口'!P190/VLOOKUP($B$2:$B$457,'各區加權風險人口'!$C$2:$T$13,13,0)*5.5/'陽性率'!L$3)</f>
        <v>24.05743875</v>
      </c>
      <c r="P190" s="5">
        <f>if(VLOOKUP($B$2:$B$457,'各區加權風險人口'!$C$2:$T$13,14,0)=0,0,VLOOKUP($B$2:$B$457,'依個案研判日_台北市'!$C$2:$T$13,14,0)*'各里加權風險人口'!Q190/VLOOKUP($B$2:$B$457,'各區加權風險人口'!$C$2:$T$13,14,0)*5.5/'陽性率'!M$3)</f>
        <v>63.39460212</v>
      </c>
      <c r="Q190" s="5">
        <f>if(VLOOKUP($B$2:$B$457,'各區加權風險人口'!$C$2:$T$13,15,0)=0,0,VLOOKUP($B$2:$B$457,'依個案研判日_台北市'!$C$2:$T$13,15,0)*'各里加權風險人口'!R190/VLOOKUP($B$2:$B$457,'各區加權風險人口'!$C$2:$T$13,15,0)*5.5/'陽性率'!N$3)</f>
        <v>43.13747639</v>
      </c>
      <c r="R190" s="5">
        <f>if(VLOOKUP($B$2:$B$457,'各區加權風險人口'!$C$2:$T$13,16,0)=0,0,VLOOKUP($B$2:$B$457,'依個案研判日_台北市'!$C$2:$T$13,16,0)*'各里加權風險人口'!S190/VLOOKUP($B$2:$B$457,'各區加權風險人口'!$C$2:$T$13,16,0)*5.5/'陽性率'!O$3)</f>
        <v>40.47310285</v>
      </c>
      <c r="S190" s="5">
        <f>if(VLOOKUP($B$2:$B$457,'各區加權風險人口'!$C$2:$T$13,17,0)=0,0,VLOOKUP($B$2:$B$457,'依個案研判日_台北市'!$C$2:$T$13,17,0)*'各里加權風險人口'!T190/VLOOKUP($B$2:$B$457,'各區加權風險人口'!$C$2:$T$13,17,0)*5.5/'陽性率'!P$3)</f>
        <v>81.0298278</v>
      </c>
      <c r="T190" s="5">
        <f>if(VLOOKUP($B$2:$B$457,'各區加權風險人口'!$C$2:$T$13,18,0)=0,0,VLOOKUP($B$2:$B$457,'依個案研判日_台北市'!$C$2:$T$13,18,0)*'各里加權風險人口'!U190/VLOOKUP($B$2:$B$457,'各區加權風險人口'!$C$2:$T$13,18,0)*5.5/'陽性率'!Q$3)</f>
        <v>28.8689265</v>
      </c>
    </row>
    <row r="191">
      <c r="A191" s="3">
        <v>6.3000050021E10</v>
      </c>
      <c r="B191" s="4" t="s">
        <v>176</v>
      </c>
      <c r="C191" s="4" t="s">
        <v>197</v>
      </c>
      <c r="D191" s="5">
        <f>if(VLOOKUP($B$2:$B$457,'各區加權風險人口'!$C$2:$T$13,2,0)=0,0,VLOOKUP($B$2:$B$457,'依個案研判日_台北市'!$C$2:$T$13,2,0)*'各里加權風險人口'!E191/VLOOKUP($B$2:$B$457,'各區加權風險人口'!$C$2:$T$13,2,0)*5.5/'陽性率'!A$3)</f>
        <v>0</v>
      </c>
      <c r="E191" s="5">
        <f>if(VLOOKUP($B$2:$B$457,'各區加權風險人口'!$C$2:$T$13,3,0)=0,0,VLOOKUP($B$2:$B$457,'依個案研判日_台北市'!$C$2:$T$13,3,0)*'各里加權風險人口'!F191/VLOOKUP($B$2:$B$457,'各區加權風險人口'!$C$2:$T$13,3,0)*5.5/'陽性率'!B$3)</f>
        <v>16.13294727</v>
      </c>
      <c r="F191" s="5">
        <f>if(VLOOKUP($B$2:$B$457,'各區加權風險人口'!$C$2:$T$13,4,0)=0,0,VLOOKUP($B$2:$B$457,'依個案研判日_台北市'!$C$2:$T$13,4,0)*'各里加權風險人口'!G191/VLOOKUP($B$2:$B$457,'各區加權風險人口'!$C$2:$T$13,4,0)*5.5/'陽性率'!C$3)</f>
        <v>10.9770569</v>
      </c>
      <c r="G191" s="5">
        <f>if(VLOOKUP($B$2:$B$457,'各區加權風險人口'!$C$2:$T$13,5,0)=0,0,VLOOKUP($B$2:$B$457,'依個案研判日_台北市'!$C$2:$T$13,5,0)*'各里加權風險人口'!H191/VLOOKUP($B$2:$B$457,'各區加權風險人口'!$C$2:$T$13,5,0)*5.5/'陽性率'!D$3)</f>
        <v>31.94323559</v>
      </c>
      <c r="H191" s="5">
        <f>if(VLOOKUP($B$2:$B$457,'各區加權風險人口'!$C$2:$T$13,6,0)=0,0,VLOOKUP($B$2:$B$457,'依個案研判日_台北市'!$C$2:$T$13,6,0)*'各里加權風險人口'!I191/VLOOKUP($B$2:$B$457,'各區加權風險人口'!$C$2:$T$13,6,0)*5.5/'陽性率'!E$3)</f>
        <v>26.95631695</v>
      </c>
      <c r="I191" s="5">
        <f>if(VLOOKUP($B$2:$B$457,'各區加權風險人口'!$C$2:$T$13,7,0)=0,0,VLOOKUP($B$2:$B$457,'依個案研判日_台北市'!$C$2:$T$13,7,0)*'各里加權風險人口'!J191/VLOOKUP($B$2:$B$457,'各區加權風險人口'!$C$2:$T$13,7,0)*5.5/'陽性率'!F$3)</f>
        <v>13.91862117</v>
      </c>
      <c r="J191" s="5">
        <f>if(VLOOKUP($B$2:$B$457,'各區加權風險人口'!$C$2:$T$13,8,0)=0,0,VLOOKUP($B$2:$B$457,'依個案研判日_台北市'!$C$2:$T$13,8,0)*'各里加權風險人口'!K191/VLOOKUP($B$2:$B$457,'各區加權風險人口'!$C$2:$T$13,8,0)*5.5/'陽性率'!G$3)</f>
        <v>38.57878694</v>
      </c>
      <c r="K191" s="5">
        <f>if(VLOOKUP($B$2:$B$457,'各區加權風險人口'!$C$2:$T$13,9,0)=0,0,VLOOKUP($B$2:$B$457,'依個案研判日_台北市'!$C$2:$T$13,9,0)*'各里加權風險人口'!L191/VLOOKUP($B$2:$B$457,'各區加權風險人口'!$C$2:$T$13,9,0)*5.5/'陽性率'!H$3)</f>
        <v>38.71907344</v>
      </c>
      <c r="L191" s="5">
        <f>if(VLOOKUP($B$2:$B$457,'各區加權風險人口'!$C$2:$T$13,10,0)=0,0,VLOOKUP($B$2:$B$457,'依個案研判日_台北市'!$C$2:$T$13,10,0)*'各里加權風險人口'!M191/VLOOKUP($B$2:$B$457,'各區加權風險人口'!$C$2:$T$13,10,0)*5.5/'陽性率'!I$3)</f>
        <v>40.56283884</v>
      </c>
      <c r="M191" s="5">
        <f>if(VLOOKUP($B$2:$B$457,'各區加權風險人口'!$C$2:$T$13,11,0)=0,0,VLOOKUP($B$2:$B$457,'依個案研判日_台北市'!$C$2:$T$13,11,0)*'各里加權風險人口'!N191/VLOOKUP($B$2:$B$457,'各區加權風險人口'!$C$2:$T$13,11,0)*5.5/'陽性率'!J$3)</f>
        <v>33.40469081</v>
      </c>
      <c r="N191" s="5">
        <f>if(VLOOKUP($B$2:$B$457,'各區加權風險人口'!$C$2:$T$13,12,0)=0,0,VLOOKUP($B$2:$B$457,'依個案研判日_台北市'!$C$2:$T$13,12,0)*'各里加權風險人口'!O191/VLOOKUP($B$2:$B$457,'各區加權風險人口'!$C$2:$T$13,12,0)*5.5/'陽性率'!K$3)</f>
        <v>77.54660367</v>
      </c>
      <c r="O191" s="5">
        <f>if(VLOOKUP($B$2:$B$457,'各區加權風險人口'!$C$2:$T$13,13,0)=0,0,VLOOKUP($B$2:$B$457,'依個案研判日_台北市'!$C$2:$T$13,13,0)*'各里加權風險人口'!P191/VLOOKUP($B$2:$B$457,'各區加權風險人口'!$C$2:$T$13,13,0)*5.5/'陽性率'!L$3)</f>
        <v>45.5031846</v>
      </c>
      <c r="P191" s="5">
        <f>if(VLOOKUP($B$2:$B$457,'各區加權風險人口'!$C$2:$T$13,14,0)=0,0,VLOOKUP($B$2:$B$457,'依個案研判日_台北市'!$C$2:$T$13,14,0)*'各里加權風險人口'!Q191/VLOOKUP($B$2:$B$457,'各區加權風險人口'!$C$2:$T$13,14,0)*5.5/'陽性率'!M$3)</f>
        <v>119.9070405</v>
      </c>
      <c r="Q191" s="5">
        <f>if(VLOOKUP($B$2:$B$457,'各區加權風險人口'!$C$2:$T$13,15,0)=0,0,VLOOKUP($B$2:$B$457,'依個案研判日_台北市'!$C$2:$T$13,15,0)*'各里加權風險人口'!R191/VLOOKUP($B$2:$B$457,'各區加權風險人口'!$C$2:$T$13,15,0)*5.5/'陽性率'!N$3)</f>
        <v>81.59191721</v>
      </c>
      <c r="R191" s="5">
        <f>if(VLOOKUP($B$2:$B$457,'各區加權風險人口'!$C$2:$T$13,16,0)=0,0,VLOOKUP($B$2:$B$457,'依個案研判日_台北市'!$C$2:$T$13,16,0)*'各里加權風險人口'!S191/VLOOKUP($B$2:$B$457,'各區加權風險人口'!$C$2:$T$13,16,0)*5.5/'陽性率'!O$3)</f>
        <v>76.55241644</v>
      </c>
      <c r="S191" s="5">
        <f>if(VLOOKUP($B$2:$B$457,'各區加權風險人口'!$C$2:$T$13,17,0)=0,0,VLOOKUP($B$2:$B$457,'依個案研判日_台北市'!$C$2:$T$13,17,0)*'各里加權風險人口'!T191/VLOOKUP($B$2:$B$457,'各區加權風險人口'!$C$2:$T$13,17,0)*5.5/'陽性率'!P$3)</f>
        <v>153.262999</v>
      </c>
      <c r="T191" s="5">
        <f>if(VLOOKUP($B$2:$B$457,'各區加權風險人口'!$C$2:$T$13,18,0)=0,0,VLOOKUP($B$2:$B$457,'依個案研判日_台北市'!$C$2:$T$13,18,0)*'各里加權風險人口'!U191/VLOOKUP($B$2:$B$457,'各區加權風險人口'!$C$2:$T$13,18,0)*5.5/'陽性率'!Q$3)</f>
        <v>54.60382152</v>
      </c>
    </row>
    <row r="192">
      <c r="A192" s="3">
        <v>6.3000050022E10</v>
      </c>
      <c r="B192" s="4" t="s">
        <v>176</v>
      </c>
      <c r="C192" s="4" t="s">
        <v>198</v>
      </c>
      <c r="D192" s="5">
        <f>if(VLOOKUP($B$2:$B$457,'各區加權風險人口'!$C$2:$T$13,2,0)=0,0,VLOOKUP($B$2:$B$457,'依個案研判日_台北市'!$C$2:$T$13,2,0)*'各里加權風險人口'!E192/VLOOKUP($B$2:$B$457,'各區加權風險人口'!$C$2:$T$13,2,0)*5.5/'陽性率'!A$3)</f>
        <v>0</v>
      </c>
      <c r="E192" s="5">
        <f>if(VLOOKUP($B$2:$B$457,'各區加權風險人口'!$C$2:$T$13,3,0)=0,0,VLOOKUP($B$2:$B$457,'依個案研判日_台北市'!$C$2:$T$13,3,0)*'各里加權風險人口'!F192/VLOOKUP($B$2:$B$457,'各區加權風險人口'!$C$2:$T$13,3,0)*5.5/'陽性率'!B$3)</f>
        <v>2.142630513</v>
      </c>
      <c r="F192" s="5">
        <f>if(VLOOKUP($B$2:$B$457,'各區加權風險人口'!$C$2:$T$13,4,0)=0,0,VLOOKUP($B$2:$B$457,'依個案研判日_台北市'!$C$2:$T$13,4,0)*'各里加權風險人口'!G192/VLOOKUP($B$2:$B$457,'各區加權風險人口'!$C$2:$T$13,4,0)*5.5/'陽性率'!C$3)</f>
        <v>1.457872308</v>
      </c>
      <c r="G192" s="5">
        <f>if(VLOOKUP($B$2:$B$457,'各區加權風險人口'!$C$2:$T$13,5,0)=0,0,VLOOKUP($B$2:$B$457,'依個案研判日_台北市'!$C$2:$T$13,5,0)*'各里加權風險人口'!H192/VLOOKUP($B$2:$B$457,'各區加權風險人口'!$C$2:$T$13,5,0)*5.5/'陽性率'!D$3)</f>
        <v>4.242408417</v>
      </c>
      <c r="H192" s="5">
        <f>if(VLOOKUP($B$2:$B$457,'各區加權風險人口'!$C$2:$T$13,6,0)=0,0,VLOOKUP($B$2:$B$457,'依個案研判日_台北市'!$C$2:$T$13,6,0)*'各里加權風險人口'!I192/VLOOKUP($B$2:$B$457,'各區加權風險人口'!$C$2:$T$13,6,0)*5.5/'陽性率'!E$3)</f>
        <v>3.580091491</v>
      </c>
      <c r="I192" s="5">
        <f>if(VLOOKUP($B$2:$B$457,'各區加權風險人口'!$C$2:$T$13,7,0)=0,0,VLOOKUP($B$2:$B$457,'依個案研判日_台北市'!$C$2:$T$13,7,0)*'各里加權風險人口'!J192/VLOOKUP($B$2:$B$457,'各區加權風險人口'!$C$2:$T$13,7,0)*5.5/'陽性率'!F$3)</f>
        <v>1.848543972</v>
      </c>
      <c r="J192" s="5">
        <f>if(VLOOKUP($B$2:$B$457,'各區加權風險人口'!$C$2:$T$13,8,0)=0,0,VLOOKUP($B$2:$B$457,'依個案研判日_台北市'!$C$2:$T$13,8,0)*'各里加權風險人口'!K192/VLOOKUP($B$2:$B$457,'各區加權風險人口'!$C$2:$T$13,8,0)*5.5/'陽性率'!G$3)</f>
        <v>5.123681663</v>
      </c>
      <c r="K192" s="5">
        <f>if(VLOOKUP($B$2:$B$457,'各區加權風險人口'!$C$2:$T$13,9,0)=0,0,VLOOKUP($B$2:$B$457,'依個案研判日_台北市'!$C$2:$T$13,9,0)*'各里加權風險人口'!L192/VLOOKUP($B$2:$B$457,'各區加權風險人口'!$C$2:$T$13,9,0)*5.5/'陽性率'!H$3)</f>
        <v>5.142313232</v>
      </c>
      <c r="L192" s="5">
        <f>if(VLOOKUP($B$2:$B$457,'各區加權風險人口'!$C$2:$T$13,10,0)=0,0,VLOOKUP($B$2:$B$457,'依個案研判日_台北市'!$C$2:$T$13,10,0)*'各里加權風險人口'!M192/VLOOKUP($B$2:$B$457,'各區加權風險人口'!$C$2:$T$13,10,0)*5.5/'陽性率'!I$3)</f>
        <v>5.387185291</v>
      </c>
      <c r="M192" s="5">
        <f>if(VLOOKUP($B$2:$B$457,'各區加權風險人口'!$C$2:$T$13,11,0)=0,0,VLOOKUP($B$2:$B$457,'依個案研判日_台北市'!$C$2:$T$13,11,0)*'各里加權風險人口'!N192/VLOOKUP($B$2:$B$457,'各區加權風險人口'!$C$2:$T$13,11,0)*5.5/'陽性率'!J$3)</f>
        <v>4.436505534</v>
      </c>
      <c r="N192" s="5">
        <f>if(VLOOKUP($B$2:$B$457,'各區加權風險人口'!$C$2:$T$13,12,0)=0,0,VLOOKUP($B$2:$B$457,'依個案研判日_台北市'!$C$2:$T$13,12,0)*'各里加權風險人口'!O192/VLOOKUP($B$2:$B$457,'各區加權風險人口'!$C$2:$T$13,12,0)*5.5/'陽性率'!K$3)</f>
        <v>10.2990307</v>
      </c>
      <c r="O192" s="5">
        <f>if(VLOOKUP($B$2:$B$457,'各區加權風險人口'!$C$2:$T$13,13,0)=0,0,VLOOKUP($B$2:$B$457,'依個案研判日_台北市'!$C$2:$T$13,13,0)*'各里加權風險人口'!P192/VLOOKUP($B$2:$B$457,'各區加權風險人口'!$C$2:$T$13,13,0)*5.5/'陽性率'!L$3)</f>
        <v>6.043316833</v>
      </c>
      <c r="P192" s="5">
        <f>if(VLOOKUP($B$2:$B$457,'各區加權風險人口'!$C$2:$T$13,14,0)=0,0,VLOOKUP($B$2:$B$457,'依個案研判日_台北市'!$C$2:$T$13,14,0)*'各里加權風險人口'!Q192/VLOOKUP($B$2:$B$457,'各區加權風險人口'!$C$2:$T$13,14,0)*5.5/'陽性率'!M$3)</f>
        <v>15.92495652</v>
      </c>
      <c r="Q192" s="5">
        <f>if(VLOOKUP($B$2:$B$457,'各區加權風險人口'!$C$2:$T$13,15,0)=0,0,VLOOKUP($B$2:$B$457,'依個案研判日_台北市'!$C$2:$T$13,15,0)*'各里加權風險人口'!R192/VLOOKUP($B$2:$B$457,'各區加權風險人口'!$C$2:$T$13,15,0)*5.5/'陽性率'!N$3)</f>
        <v>10.83629225</v>
      </c>
      <c r="R192" s="5">
        <f>if(VLOOKUP($B$2:$B$457,'各區加權風險人口'!$C$2:$T$13,16,0)=0,0,VLOOKUP($B$2:$B$457,'依個案研判日_台北市'!$C$2:$T$13,16,0)*'各里加權風險人口'!S192/VLOOKUP($B$2:$B$457,'各區加權風險人口'!$C$2:$T$13,16,0)*5.5/'陽性率'!O$3)</f>
        <v>10.16699185</v>
      </c>
      <c r="S192" s="5">
        <f>if(VLOOKUP($B$2:$B$457,'各區加權風險人口'!$C$2:$T$13,17,0)=0,0,VLOOKUP($B$2:$B$457,'依個案研判日_台北市'!$C$2:$T$13,17,0)*'各里加權風險人口'!T192/VLOOKUP($B$2:$B$457,'各區加權風險人口'!$C$2:$T$13,17,0)*5.5/'陽性率'!P$3)</f>
        <v>20.35498988</v>
      </c>
      <c r="T192" s="5">
        <f>if(VLOOKUP($B$2:$B$457,'各區加權風險人口'!$C$2:$T$13,18,0)=0,0,VLOOKUP($B$2:$B$457,'依個案研判日_台北市'!$C$2:$T$13,18,0)*'各里加權風險人口'!U192/VLOOKUP($B$2:$B$457,'各區加權風險人口'!$C$2:$T$13,18,0)*5.5/'陽性率'!Q$3)</f>
        <v>7.251980199</v>
      </c>
    </row>
    <row r="193">
      <c r="A193" s="3">
        <v>6.3000050023E10</v>
      </c>
      <c r="B193" s="4" t="s">
        <v>176</v>
      </c>
      <c r="C193" s="4" t="s">
        <v>199</v>
      </c>
      <c r="D193" s="5">
        <f>if(VLOOKUP($B$2:$B$457,'各區加權風險人口'!$C$2:$T$13,2,0)=0,0,VLOOKUP($B$2:$B$457,'依個案研判日_台北市'!$C$2:$T$13,2,0)*'各里加權風險人口'!E193/VLOOKUP($B$2:$B$457,'各區加權風險人口'!$C$2:$T$13,2,0)*5.5/'陽性率'!A$3)</f>
        <v>0</v>
      </c>
      <c r="E193" s="5">
        <f>if(VLOOKUP($B$2:$B$457,'各區加權風險人口'!$C$2:$T$13,3,0)=0,0,VLOOKUP($B$2:$B$457,'依個案研判日_台北市'!$C$2:$T$13,3,0)*'各里加權風險人口'!F193/VLOOKUP($B$2:$B$457,'各區加權風險人口'!$C$2:$T$13,3,0)*5.5/'陽性率'!B$3)</f>
        <v>5.911934037</v>
      </c>
      <c r="F193" s="5">
        <f>if(VLOOKUP($B$2:$B$457,'各區加權風險人口'!$C$2:$T$13,4,0)=0,0,VLOOKUP($B$2:$B$457,'依個案研判日_台北市'!$C$2:$T$13,4,0)*'各里加權風險人口'!G193/VLOOKUP($B$2:$B$457,'各區加權風險人口'!$C$2:$T$13,4,0)*5.5/'陽性率'!C$3)</f>
        <v>4.022553056</v>
      </c>
      <c r="G193" s="5">
        <f>if(VLOOKUP($B$2:$B$457,'各區加權風險人口'!$C$2:$T$13,5,0)=0,0,VLOOKUP($B$2:$B$457,'依個案研判日_台北市'!$C$2:$T$13,5,0)*'各里加權風險人口'!H193/VLOOKUP($B$2:$B$457,'各區加權風險人口'!$C$2:$T$13,5,0)*5.5/'陽性率'!D$3)</f>
        <v>11.70562939</v>
      </c>
      <c r="H193" s="5">
        <f>if(VLOOKUP($B$2:$B$457,'各區加權風險人口'!$C$2:$T$13,6,0)=0,0,VLOOKUP($B$2:$B$457,'依個案研判日_台北市'!$C$2:$T$13,6,0)*'各里加權風險人口'!I193/VLOOKUP($B$2:$B$457,'各區加權風險人口'!$C$2:$T$13,6,0)*5.5/'陽性率'!E$3)</f>
        <v>9.878168264</v>
      </c>
      <c r="I193" s="5">
        <f>if(VLOOKUP($B$2:$B$457,'各區加權風險人口'!$C$2:$T$13,7,0)=0,0,VLOOKUP($B$2:$B$457,'依個案研判日_台北市'!$C$2:$T$13,7,0)*'各里加權風險人口'!J193/VLOOKUP($B$2:$B$457,'各區加權風險人口'!$C$2:$T$13,7,0)*5.5/'陽性率'!F$3)</f>
        <v>5.10049211</v>
      </c>
      <c r="J193" s="5">
        <f>if(VLOOKUP($B$2:$B$457,'各區加權風險人口'!$C$2:$T$13,8,0)=0,0,VLOOKUP($B$2:$B$457,'依個案研判日_台北市'!$C$2:$T$13,8,0)*'各里加權風險人口'!K193/VLOOKUP($B$2:$B$457,'各區加權風險人口'!$C$2:$T$13,8,0)*5.5/'陽性率'!G$3)</f>
        <v>14.13723357</v>
      </c>
      <c r="K193" s="5">
        <f>if(VLOOKUP($B$2:$B$457,'各區加權風險人口'!$C$2:$T$13,9,0)=0,0,VLOOKUP($B$2:$B$457,'依個案研判日_台北市'!$C$2:$T$13,9,0)*'各里加權風險人口'!L193/VLOOKUP($B$2:$B$457,'各區加權風險人口'!$C$2:$T$13,9,0)*5.5/'陽性率'!H$3)</f>
        <v>14.18864169</v>
      </c>
      <c r="L193" s="5">
        <f>if(VLOOKUP($B$2:$B$457,'各區加權風險人口'!$C$2:$T$13,10,0)=0,0,VLOOKUP($B$2:$B$457,'依個案研判日_台北市'!$C$2:$T$13,10,0)*'各里加權風險人口'!M193/VLOOKUP($B$2:$B$457,'各區加權風險人口'!$C$2:$T$13,10,0)*5.5/'陽性率'!I$3)</f>
        <v>14.86429129</v>
      </c>
      <c r="M193" s="5">
        <f>if(VLOOKUP($B$2:$B$457,'各區加權風險人口'!$C$2:$T$13,11,0)=0,0,VLOOKUP($B$2:$B$457,'依個案研判日_台北市'!$C$2:$T$13,11,0)*'各里加權風險人口'!N193/VLOOKUP($B$2:$B$457,'各區加權風險人口'!$C$2:$T$13,11,0)*5.5/'陽性率'!J$3)</f>
        <v>12.24118106</v>
      </c>
      <c r="N193" s="5">
        <f>if(VLOOKUP($B$2:$B$457,'各區加權風險人口'!$C$2:$T$13,12,0)=0,0,VLOOKUP($B$2:$B$457,'依個案研判日_台北市'!$C$2:$T$13,12,0)*'各里加權風險人口'!O193/VLOOKUP($B$2:$B$457,'各區加權風險人口'!$C$2:$T$13,12,0)*5.5/'陽性率'!K$3)</f>
        <v>28.41702747</v>
      </c>
      <c r="O193" s="5">
        <f>if(VLOOKUP($B$2:$B$457,'各區加權風險人口'!$C$2:$T$13,13,0)=0,0,VLOOKUP($B$2:$B$457,'依個案研判日_台北市'!$C$2:$T$13,13,0)*'各里加權風險人口'!P193/VLOOKUP($B$2:$B$457,'各區加權風險人口'!$C$2:$T$13,13,0)*5.5/'陽性率'!L$3)</f>
        <v>16.67468574</v>
      </c>
      <c r="P193" s="5">
        <f>if(VLOOKUP($B$2:$B$457,'各區加權風險人口'!$C$2:$T$13,14,0)=0,0,VLOOKUP($B$2:$B$457,'依個案研判日_台北市'!$C$2:$T$13,14,0)*'各里加權風險人口'!Q193/VLOOKUP($B$2:$B$457,'各區加權風險人口'!$C$2:$T$13,14,0)*5.5/'陽性率'!M$3)</f>
        <v>43.94005027</v>
      </c>
      <c r="Q193" s="5">
        <f>if(VLOOKUP($B$2:$B$457,'各區加權風險人口'!$C$2:$T$13,15,0)=0,0,VLOOKUP($B$2:$B$457,'依個案研判日_台北市'!$C$2:$T$13,15,0)*'各里加權風險人口'!R193/VLOOKUP($B$2:$B$457,'各區加權風險人口'!$C$2:$T$13,15,0)*5.5/'陽性率'!N$3)</f>
        <v>29.89943651</v>
      </c>
      <c r="R193" s="5">
        <f>if(VLOOKUP($B$2:$B$457,'各區加權風險人口'!$C$2:$T$13,16,0)=0,0,VLOOKUP($B$2:$B$457,'依個案研判日_台北市'!$C$2:$T$13,16,0)*'各里加權風險人口'!S193/VLOOKUP($B$2:$B$457,'各區加權風險人口'!$C$2:$T$13,16,0)*5.5/'陽性率'!O$3)</f>
        <v>28.0527066</v>
      </c>
      <c r="S193" s="5">
        <f>if(VLOOKUP($B$2:$B$457,'各區加權風險人口'!$C$2:$T$13,17,0)=0,0,VLOOKUP($B$2:$B$457,'依個案研判日_台北市'!$C$2:$T$13,17,0)*'各里加權風險人口'!T193/VLOOKUP($B$2:$B$457,'各區加權風險人口'!$C$2:$T$13,17,0)*5.5/'陽性率'!P$3)</f>
        <v>56.16337335</v>
      </c>
      <c r="T193" s="5">
        <f>if(VLOOKUP($B$2:$B$457,'各區加權風險人口'!$C$2:$T$13,18,0)=0,0,VLOOKUP($B$2:$B$457,'依個案研判日_台北市'!$C$2:$T$13,18,0)*'各里加權風險人口'!U193/VLOOKUP($B$2:$B$457,'各區加權風險人口'!$C$2:$T$13,18,0)*5.5/'陽性率'!Q$3)</f>
        <v>20.00962289</v>
      </c>
    </row>
    <row r="194">
      <c r="A194" s="3">
        <v>6.3000050024E10</v>
      </c>
      <c r="B194" s="4" t="s">
        <v>176</v>
      </c>
      <c r="C194" s="4" t="s">
        <v>200</v>
      </c>
      <c r="D194" s="5">
        <f>if(VLOOKUP($B$2:$B$457,'各區加權風險人口'!$C$2:$T$13,2,0)=0,0,VLOOKUP($B$2:$B$457,'依個案研判日_台北市'!$C$2:$T$13,2,0)*'各里加權風險人口'!E194/VLOOKUP($B$2:$B$457,'各區加權風險人口'!$C$2:$T$13,2,0)*5.5/'陽性率'!A$3)</f>
        <v>0</v>
      </c>
      <c r="E194" s="5">
        <f>if(VLOOKUP($B$2:$B$457,'各區加權風險人口'!$C$2:$T$13,3,0)=0,0,VLOOKUP($B$2:$B$457,'依個案研判日_台北市'!$C$2:$T$13,3,0)*'各里加權風險人口'!F194/VLOOKUP($B$2:$B$457,'各區加權風險人口'!$C$2:$T$13,3,0)*5.5/'陽性率'!B$3)</f>
        <v>5.948156186</v>
      </c>
      <c r="F194" s="5">
        <f>if(VLOOKUP($B$2:$B$457,'各區加權風險人口'!$C$2:$T$13,4,0)=0,0,VLOOKUP($B$2:$B$457,'依個案研判日_台北市'!$C$2:$T$13,4,0)*'各里加權風險人口'!G194/VLOOKUP($B$2:$B$457,'各區加權風險人口'!$C$2:$T$13,4,0)*5.5/'陽性率'!C$3)</f>
        <v>4.047199054</v>
      </c>
      <c r="G194" s="5">
        <f>if(VLOOKUP($B$2:$B$457,'各區加權風險人口'!$C$2:$T$13,5,0)=0,0,VLOOKUP($B$2:$B$457,'依個案研判日_台北市'!$C$2:$T$13,5,0)*'各里加權風險人口'!H194/VLOOKUP($B$2:$B$457,'各區加權風險人口'!$C$2:$T$13,5,0)*5.5/'陽性率'!D$3)</f>
        <v>11.77734925</v>
      </c>
      <c r="H194" s="5">
        <f>if(VLOOKUP($B$2:$B$457,'各區加權風險人口'!$C$2:$T$13,6,0)=0,0,VLOOKUP($B$2:$B$457,'依個案研判日_台北市'!$C$2:$T$13,6,0)*'各里加權風險人口'!I194/VLOOKUP($B$2:$B$457,'各區加權風險人口'!$C$2:$T$13,6,0)*5.5/'陽性率'!E$3)</f>
        <v>9.938691349</v>
      </c>
      <c r="I194" s="5">
        <f>if(VLOOKUP($B$2:$B$457,'各區加權風險人口'!$C$2:$T$13,7,0)=0,0,VLOOKUP($B$2:$B$457,'依個案研判日_台北市'!$C$2:$T$13,7,0)*'各里加權風險人口'!J194/VLOOKUP($B$2:$B$457,'各區加權風險人口'!$C$2:$T$13,7,0)*5.5/'陽性率'!F$3)</f>
        <v>5.131742592</v>
      </c>
      <c r="J194" s="5">
        <f>if(VLOOKUP($B$2:$B$457,'各區加權風險人口'!$C$2:$T$13,8,0)=0,0,VLOOKUP($B$2:$B$457,'依個案研判日_台北市'!$C$2:$T$13,8,0)*'各里加權風險人口'!K194/VLOOKUP($B$2:$B$457,'各區加權風險人口'!$C$2:$T$13,8,0)*5.5/'陽性率'!G$3)</f>
        <v>14.22385175</v>
      </c>
      <c r="K194" s="5">
        <f>if(VLOOKUP($B$2:$B$457,'各區加權風險人口'!$C$2:$T$13,9,0)=0,0,VLOOKUP($B$2:$B$457,'依個案研判日_台北市'!$C$2:$T$13,9,0)*'各里加權風險人口'!L194/VLOOKUP($B$2:$B$457,'各區加權風險人口'!$C$2:$T$13,9,0)*5.5/'陽性率'!H$3)</f>
        <v>14.27557485</v>
      </c>
      <c r="L194" s="5">
        <f>if(VLOOKUP($B$2:$B$457,'各區加權風險人口'!$C$2:$T$13,10,0)=0,0,VLOOKUP($B$2:$B$457,'依個案研判日_台北市'!$C$2:$T$13,10,0)*'各里加權風險人口'!M194/VLOOKUP($B$2:$B$457,'各區加權風險人口'!$C$2:$T$13,10,0)*5.5/'陽性率'!I$3)</f>
        <v>14.95536412</v>
      </c>
      <c r="M194" s="5">
        <f>if(VLOOKUP($B$2:$B$457,'各區加權風險人口'!$C$2:$T$13,11,0)=0,0,VLOOKUP($B$2:$B$457,'依個案研判日_台北市'!$C$2:$T$13,11,0)*'各里加權風險人口'!N194/VLOOKUP($B$2:$B$457,'各區加權風險人口'!$C$2:$T$13,11,0)*5.5/'陽性率'!J$3)</f>
        <v>12.31618222</v>
      </c>
      <c r="N194" s="5">
        <f>if(VLOOKUP($B$2:$B$457,'各區加權風險人口'!$C$2:$T$13,12,0)=0,0,VLOOKUP($B$2:$B$457,'依個案研判日_台北市'!$C$2:$T$13,12,0)*'各里加權風險人口'!O194/VLOOKUP($B$2:$B$457,'各區加權風險人口'!$C$2:$T$13,12,0)*5.5/'陽性率'!K$3)</f>
        <v>28.5911373</v>
      </c>
      <c r="O194" s="5">
        <f>if(VLOOKUP($B$2:$B$457,'各區加權風險人口'!$C$2:$T$13,13,0)=0,0,VLOOKUP($B$2:$B$457,'依個案研判日_台北市'!$C$2:$T$13,13,0)*'各里加權風險人口'!P194/VLOOKUP($B$2:$B$457,'各區加權風險人口'!$C$2:$T$13,13,0)*5.5/'陽性率'!L$3)</f>
        <v>16.77685078</v>
      </c>
      <c r="P194" s="5">
        <f>if(VLOOKUP($B$2:$B$457,'各區加權風險人口'!$C$2:$T$13,14,0)=0,0,VLOOKUP($B$2:$B$457,'依個案研判日_台北市'!$C$2:$T$13,14,0)*'各里加權風險人口'!Q194/VLOOKUP($B$2:$B$457,'各區加權風險人口'!$C$2:$T$13,14,0)*5.5/'陽性率'!M$3)</f>
        <v>44.20926895</v>
      </c>
      <c r="Q194" s="5">
        <f>if(VLOOKUP($B$2:$B$457,'各區加權風險人口'!$C$2:$T$13,15,0)=0,0,VLOOKUP($B$2:$B$457,'依個案研判日_台北市'!$C$2:$T$13,15,0)*'各里加權風險人口'!R194/VLOOKUP($B$2:$B$457,'各區加權風險人口'!$C$2:$T$13,15,0)*5.5/'陽性率'!N$3)</f>
        <v>30.08262899</v>
      </c>
      <c r="R194" s="5">
        <f>if(VLOOKUP($B$2:$B$457,'各區加權風險人口'!$C$2:$T$13,16,0)=0,0,VLOOKUP($B$2:$B$457,'依個案研判日_台北市'!$C$2:$T$13,16,0)*'各里加權風險人口'!S194/VLOOKUP($B$2:$B$457,'各區加權風險人口'!$C$2:$T$13,16,0)*5.5/'陽性率'!O$3)</f>
        <v>28.22458425</v>
      </c>
      <c r="S194" s="5">
        <f>if(VLOOKUP($B$2:$B$457,'各區加權風險人口'!$C$2:$T$13,17,0)=0,0,VLOOKUP($B$2:$B$457,'依個案研判日_台北市'!$C$2:$T$13,17,0)*'各里加權風險人口'!T194/VLOOKUP($B$2:$B$457,'各區加權風險人口'!$C$2:$T$13,17,0)*5.5/'陽性率'!P$3)</f>
        <v>56.50748377</v>
      </c>
      <c r="T194" s="5">
        <f>if(VLOOKUP($B$2:$B$457,'各區加權風險人口'!$C$2:$T$13,18,0)=0,0,VLOOKUP($B$2:$B$457,'依個案研判日_台北市'!$C$2:$T$13,18,0)*'各里加權風險人口'!U194/VLOOKUP($B$2:$B$457,'各區加權風險人口'!$C$2:$T$13,18,0)*5.5/'陽性率'!Q$3)</f>
        <v>20.13222094</v>
      </c>
    </row>
    <row r="195">
      <c r="A195" s="3">
        <v>6.3000050025E10</v>
      </c>
      <c r="B195" s="4" t="s">
        <v>176</v>
      </c>
      <c r="C195" s="4" t="s">
        <v>201</v>
      </c>
      <c r="D195" s="5">
        <f>if(VLOOKUP($B$2:$B$457,'各區加權風險人口'!$C$2:$T$13,2,0)=0,0,VLOOKUP($B$2:$B$457,'依個案研判日_台北市'!$C$2:$T$13,2,0)*'各里加權風險人口'!E195/VLOOKUP($B$2:$B$457,'各區加權風險人口'!$C$2:$T$13,2,0)*5.5/'陽性率'!A$3)</f>
        <v>0</v>
      </c>
      <c r="E195" s="5">
        <f>if(VLOOKUP($B$2:$B$457,'各區加權風險人口'!$C$2:$T$13,3,0)=0,0,VLOOKUP($B$2:$B$457,'依個案研判日_台北市'!$C$2:$T$13,3,0)*'各里加權風險人口'!F195/VLOOKUP($B$2:$B$457,'各區加權風險人口'!$C$2:$T$13,3,0)*5.5/'陽性率'!B$3)</f>
        <v>4.684974186</v>
      </c>
      <c r="F195" s="5">
        <f>if(VLOOKUP($B$2:$B$457,'各區加權風險人口'!$C$2:$T$13,4,0)=0,0,VLOOKUP($B$2:$B$457,'依個案研判日_台北市'!$C$2:$T$13,4,0)*'各里加權風險人口'!G195/VLOOKUP($B$2:$B$457,'各區加權風險人口'!$C$2:$T$13,4,0)*5.5/'陽性率'!C$3)</f>
        <v>3.187714395</v>
      </c>
      <c r="G195" s="5">
        <f>if(VLOOKUP($B$2:$B$457,'各區加權風險人口'!$C$2:$T$13,5,0)=0,0,VLOOKUP($B$2:$B$457,'依個案研判日_台北市'!$C$2:$T$13,5,0)*'各里加權風險人口'!H195/VLOOKUP($B$2:$B$457,'各區加權風險人口'!$C$2:$T$13,5,0)*5.5/'陽性率'!D$3)</f>
        <v>9.276248889</v>
      </c>
      <c r="H195" s="5">
        <f>if(VLOOKUP($B$2:$B$457,'各區加權風險人口'!$C$2:$T$13,6,0)=0,0,VLOOKUP($B$2:$B$457,'依個案研判日_台北市'!$C$2:$T$13,6,0)*'各里加權風險人口'!I195/VLOOKUP($B$2:$B$457,'各區加權風險人口'!$C$2:$T$13,6,0)*5.5/'陽性率'!E$3)</f>
        <v>7.828058134</v>
      </c>
      <c r="I195" s="5">
        <f>if(VLOOKUP($B$2:$B$457,'各區加權風險人口'!$C$2:$T$13,7,0)=0,0,VLOOKUP($B$2:$B$457,'依個案研判日_台北市'!$C$2:$T$13,7,0)*'各里加權風險人口'!J195/VLOOKUP($B$2:$B$457,'各區加權風險人口'!$C$2:$T$13,7,0)*5.5/'陽性率'!F$3)</f>
        <v>4.041938514</v>
      </c>
      <c r="J195" s="5">
        <f>if(VLOOKUP($B$2:$B$457,'各區加權風險人口'!$C$2:$T$13,8,0)=0,0,VLOOKUP($B$2:$B$457,'依個案研判日_台北市'!$C$2:$T$13,8,0)*'各里加權風險人口'!K195/VLOOKUP($B$2:$B$457,'各區加權風險人口'!$C$2:$T$13,8,0)*5.5/'陽性率'!G$3)</f>
        <v>11.20319914</v>
      </c>
      <c r="K195" s="5">
        <f>if(VLOOKUP($B$2:$B$457,'各區加權風險人口'!$C$2:$T$13,9,0)=0,0,VLOOKUP($B$2:$B$457,'依個案研判日_台北市'!$C$2:$T$13,9,0)*'各里加權風險人口'!L195/VLOOKUP($B$2:$B$457,'各區加權風險人口'!$C$2:$T$13,9,0)*5.5/'陽性率'!H$3)</f>
        <v>11.24393805</v>
      </c>
      <c r="L195" s="5">
        <f>if(VLOOKUP($B$2:$B$457,'各區加權風險人口'!$C$2:$T$13,10,0)=0,0,VLOOKUP($B$2:$B$457,'依個案研判日_台北市'!$C$2:$T$13,10,0)*'各里加權風險人口'!M195/VLOOKUP($B$2:$B$457,'各區加權風險人口'!$C$2:$T$13,10,0)*5.5/'陽性率'!I$3)</f>
        <v>11.77936367</v>
      </c>
      <c r="M195" s="5">
        <f>if(VLOOKUP($B$2:$B$457,'各區加權風險人口'!$C$2:$T$13,11,0)=0,0,VLOOKUP($B$2:$B$457,'依個案研判日_台北市'!$C$2:$T$13,11,0)*'各里加權風險人口'!N195/VLOOKUP($B$2:$B$457,'各區加權風險人口'!$C$2:$T$13,11,0)*5.5/'陽性率'!J$3)</f>
        <v>9.700652433</v>
      </c>
      <c r="N195" s="5">
        <f>if(VLOOKUP($B$2:$B$457,'各區加權風險人口'!$C$2:$T$13,12,0)=0,0,VLOOKUP($B$2:$B$457,'依個案研判日_台北市'!$C$2:$T$13,12,0)*'各里加權風險人口'!O195/VLOOKUP($B$2:$B$457,'各區加權風險人口'!$C$2:$T$13,12,0)*5.5/'陽性率'!K$3)</f>
        <v>22.51937172</v>
      </c>
      <c r="O195" s="5">
        <f>if(VLOOKUP($B$2:$B$457,'各區加權風險人口'!$C$2:$T$13,13,0)=0,0,VLOOKUP($B$2:$B$457,'依個案研判日_台北市'!$C$2:$T$13,13,0)*'各里加權風險人口'!P195/VLOOKUP($B$2:$B$457,'各區加權風險人口'!$C$2:$T$13,13,0)*5.5/'陽性率'!L$3)</f>
        <v>13.21402976</v>
      </c>
      <c r="P195" s="5">
        <f>if(VLOOKUP($B$2:$B$457,'各區加權風險人口'!$C$2:$T$13,14,0)=0,0,VLOOKUP($B$2:$B$457,'依個案研判日_台北市'!$C$2:$T$13,14,0)*'各里加權風險人口'!Q195/VLOOKUP($B$2:$B$457,'各區加權風險人口'!$C$2:$T$13,14,0)*5.5/'陽性率'!M$3)</f>
        <v>34.82075409</v>
      </c>
      <c r="Q195" s="5">
        <f>if(VLOOKUP($B$2:$B$457,'各區加權風險人口'!$C$2:$T$13,15,0)=0,0,VLOOKUP($B$2:$B$457,'依個案研判日_台北市'!$C$2:$T$13,15,0)*'各里加權風險人口'!R195/VLOOKUP($B$2:$B$457,'各區加權風險人口'!$C$2:$T$13,15,0)*5.5/'陽性率'!N$3)</f>
        <v>23.69412232</v>
      </c>
      <c r="R195" s="5">
        <f>if(VLOOKUP($B$2:$B$457,'各區加權風險人口'!$C$2:$T$13,16,0)=0,0,VLOOKUP($B$2:$B$457,'依個案研判日_台北市'!$C$2:$T$13,16,0)*'各里加權風險人口'!S195/VLOOKUP($B$2:$B$457,'各區加權風險人口'!$C$2:$T$13,16,0)*5.5/'陽性率'!O$3)</f>
        <v>22.23066182</v>
      </c>
      <c r="S195" s="5">
        <f>if(VLOOKUP($B$2:$B$457,'各區加權風險人口'!$C$2:$T$13,17,0)=0,0,VLOOKUP($B$2:$B$457,'依個案研判日_台北市'!$C$2:$T$13,17,0)*'各里加權風險人口'!T195/VLOOKUP($B$2:$B$457,'各區加權風險人口'!$C$2:$T$13,17,0)*5.5/'陽性率'!P$3)</f>
        <v>44.50725477</v>
      </c>
      <c r="T195" s="5">
        <f>if(VLOOKUP($B$2:$B$457,'各區加權風險人口'!$C$2:$T$13,18,0)=0,0,VLOOKUP($B$2:$B$457,'依個案研判日_台北市'!$C$2:$T$13,18,0)*'各里加權風險人口'!U195/VLOOKUP($B$2:$B$457,'各區加權風險人口'!$C$2:$T$13,18,0)*5.5/'陽性率'!Q$3)</f>
        <v>15.85683571</v>
      </c>
    </row>
    <row r="196">
      <c r="A196" s="3">
        <v>6.3000050026E10</v>
      </c>
      <c r="B196" s="4" t="s">
        <v>176</v>
      </c>
      <c r="C196" s="4" t="s">
        <v>202</v>
      </c>
      <c r="D196" s="5">
        <f>if(VLOOKUP($B$2:$B$457,'各區加權風險人口'!$C$2:$T$13,2,0)=0,0,VLOOKUP($B$2:$B$457,'依個案研判日_台北市'!$C$2:$T$13,2,0)*'各里加權風險人口'!E196/VLOOKUP($B$2:$B$457,'各區加權風險人口'!$C$2:$T$13,2,0)*5.5/'陽性率'!A$3)</f>
        <v>0</v>
      </c>
      <c r="E196" s="5">
        <f>if(VLOOKUP($B$2:$B$457,'各區加權風險人口'!$C$2:$T$13,3,0)=0,0,VLOOKUP($B$2:$B$457,'依個案研判日_台北市'!$C$2:$T$13,3,0)*'各里加權風險人口'!F196/VLOOKUP($B$2:$B$457,'各區加權風險人口'!$C$2:$T$13,3,0)*5.5/'陽性率'!B$3)</f>
        <v>10.37696816</v>
      </c>
      <c r="F196" s="5">
        <f>if(VLOOKUP($B$2:$B$457,'各區加權風險人口'!$C$2:$T$13,4,0)=0,0,VLOOKUP($B$2:$B$457,'依個案研判日_台北市'!$C$2:$T$13,4,0)*'各里加權風險人口'!G196/VLOOKUP($B$2:$B$457,'各區加權風險人口'!$C$2:$T$13,4,0)*5.5/'陽性率'!C$3)</f>
        <v>7.060617508</v>
      </c>
      <c r="G196" s="5">
        <f>if(VLOOKUP($B$2:$B$457,'各區加權風險人口'!$C$2:$T$13,5,0)=0,0,VLOOKUP($B$2:$B$457,'依個案研判日_台北市'!$C$2:$T$13,5,0)*'各里加權風險人口'!H196/VLOOKUP($B$2:$B$457,'各區加權風險人口'!$C$2:$T$13,5,0)*5.5/'陽性率'!D$3)</f>
        <v>20.54639695</v>
      </c>
      <c r="H196" s="5">
        <f>if(VLOOKUP($B$2:$B$457,'各區加權風險人口'!$C$2:$T$13,6,0)=0,0,VLOOKUP($B$2:$B$457,'依個案研判日_台北市'!$C$2:$T$13,6,0)*'各里加權風險人口'!I196/VLOOKUP($B$2:$B$457,'各區加權風險人口'!$C$2:$T$13,6,0)*5.5/'陽性率'!E$3)</f>
        <v>17.3387316</v>
      </c>
      <c r="I196" s="5">
        <f>if(VLOOKUP($B$2:$B$457,'各區加權風險人口'!$C$2:$T$13,7,0)=0,0,VLOOKUP($B$2:$B$457,'依個案研判日_台北市'!$C$2:$T$13,7,0)*'各里加權風險人口'!J196/VLOOKUP($B$2:$B$457,'各區加權風險人口'!$C$2:$T$13,7,0)*5.5/'陽性率'!F$3)</f>
        <v>8.952678409</v>
      </c>
      <c r="J196" s="5">
        <f>if(VLOOKUP($B$2:$B$457,'各區加權風險人口'!$C$2:$T$13,8,0)=0,0,VLOOKUP($B$2:$B$457,'依個案研判日_台北市'!$C$2:$T$13,8,0)*'各里加權風險人口'!K196/VLOOKUP($B$2:$B$457,'各區加權風險人口'!$C$2:$T$13,8,0)*5.5/'陽性率'!G$3)</f>
        <v>24.81448907</v>
      </c>
      <c r="K196" s="5">
        <f>if(VLOOKUP($B$2:$B$457,'各區加權風險人口'!$C$2:$T$13,9,0)=0,0,VLOOKUP($B$2:$B$457,'依個案研判日_台北市'!$C$2:$T$13,9,0)*'各里加權風險人口'!L196/VLOOKUP($B$2:$B$457,'各區加權風險人口'!$C$2:$T$13,9,0)*5.5/'陽性率'!H$3)</f>
        <v>24.90472357</v>
      </c>
      <c r="L196" s="5">
        <f>if(VLOOKUP($B$2:$B$457,'各區加權風險人口'!$C$2:$T$13,10,0)=0,0,VLOOKUP($B$2:$B$457,'依個案研判日_台北市'!$C$2:$T$13,10,0)*'各里加權風險人口'!M196/VLOOKUP($B$2:$B$457,'各區加權風險人口'!$C$2:$T$13,10,0)*5.5/'陽性率'!I$3)</f>
        <v>26.09066279</v>
      </c>
      <c r="M196" s="5">
        <f>if(VLOOKUP($B$2:$B$457,'各區加權風險人口'!$C$2:$T$13,11,0)=0,0,VLOOKUP($B$2:$B$457,'依個案研判日_台北市'!$C$2:$T$13,11,0)*'各里加權風險人口'!N196/VLOOKUP($B$2:$B$457,'各區加權風險人口'!$C$2:$T$13,11,0)*5.5/'陽性率'!J$3)</f>
        <v>21.48642818</v>
      </c>
      <c r="N196" s="5">
        <f>if(VLOOKUP($B$2:$B$457,'各區加權風險人口'!$C$2:$T$13,12,0)=0,0,VLOOKUP($B$2:$B$457,'依個案研判日_台北市'!$C$2:$T$13,12,0)*'各里加權風險人口'!O196/VLOOKUP($B$2:$B$457,'各區加權風險人口'!$C$2:$T$13,12,0)*5.5/'陽性率'!K$3)</f>
        <v>49.87920828</v>
      </c>
      <c r="O196" s="5">
        <f>if(VLOOKUP($B$2:$B$457,'各區加權風險人口'!$C$2:$T$13,13,0)=0,0,VLOOKUP($B$2:$B$457,'依個案研判日_台北市'!$C$2:$T$13,13,0)*'各里加權風險人口'!P196/VLOOKUP($B$2:$B$457,'各區加權風險人口'!$C$2:$T$13,13,0)*5.5/'陽性率'!L$3)</f>
        <v>29.26837172</v>
      </c>
      <c r="P196" s="5">
        <f>if(VLOOKUP($B$2:$B$457,'各區加權風險人口'!$C$2:$T$13,14,0)=0,0,VLOOKUP($B$2:$B$457,'依個案研判日_台北市'!$C$2:$T$13,14,0)*'各里加權風險人口'!Q196/VLOOKUP($B$2:$B$457,'各區加權風險人口'!$C$2:$T$13,14,0)*5.5/'陽性率'!M$3)</f>
        <v>77.12611467</v>
      </c>
      <c r="Q196" s="5">
        <f>if(VLOOKUP($B$2:$B$457,'各區加權風險人口'!$C$2:$T$13,15,0)=0,0,VLOOKUP($B$2:$B$457,'依個案研判日_台北市'!$C$2:$T$13,15,0)*'各里加權風險人口'!R196/VLOOKUP($B$2:$B$457,'各區加權風險人口'!$C$2:$T$13,15,0)*5.5/'陽性率'!N$3)</f>
        <v>52.48121826</v>
      </c>
      <c r="R196" s="5">
        <f>if(VLOOKUP($B$2:$B$457,'各區加權風險人口'!$C$2:$T$13,16,0)=0,0,VLOOKUP($B$2:$B$457,'依個案研判日_台北市'!$C$2:$T$13,16,0)*'各里加權風險人口'!S196/VLOOKUP($B$2:$B$457,'各區加權風險人口'!$C$2:$T$13,16,0)*5.5/'陽性率'!O$3)</f>
        <v>49.23973125</v>
      </c>
      <c r="S196" s="5">
        <f>if(VLOOKUP($B$2:$B$457,'各區加權風險人口'!$C$2:$T$13,17,0)=0,0,VLOOKUP($B$2:$B$457,'依個案研判日_台北市'!$C$2:$T$13,17,0)*'各里加權風險人口'!T196/VLOOKUP($B$2:$B$457,'各區加權風險人口'!$C$2:$T$13,17,0)*5.5/'陽性率'!P$3)</f>
        <v>98.58119748</v>
      </c>
      <c r="T196" s="5">
        <f>if(VLOOKUP($B$2:$B$457,'各區加權風險人口'!$C$2:$T$13,18,0)=0,0,VLOOKUP($B$2:$B$457,'依個案研判日_台北市'!$C$2:$T$13,18,0)*'各里加權風險人口'!U196/VLOOKUP($B$2:$B$457,'各區加權風險人口'!$C$2:$T$13,18,0)*5.5/'陽性率'!Q$3)</f>
        <v>35.12204606</v>
      </c>
    </row>
    <row r="197">
      <c r="A197" s="3">
        <v>6.3000050027E10</v>
      </c>
      <c r="B197" s="4" t="s">
        <v>176</v>
      </c>
      <c r="C197" s="4" t="s">
        <v>203</v>
      </c>
      <c r="D197" s="5">
        <f>if(VLOOKUP($B$2:$B$457,'各區加權風險人口'!$C$2:$T$13,2,0)=0,0,VLOOKUP($B$2:$B$457,'依個案研判日_台北市'!$C$2:$T$13,2,0)*'各里加權風險人口'!E197/VLOOKUP($B$2:$B$457,'各區加權風險人口'!$C$2:$T$13,2,0)*5.5/'陽性率'!A$3)</f>
        <v>0</v>
      </c>
      <c r="E197" s="5">
        <f>if(VLOOKUP($B$2:$B$457,'各區加權風險人口'!$C$2:$T$13,3,0)=0,0,VLOOKUP($B$2:$B$457,'依個案研判日_台北市'!$C$2:$T$13,3,0)*'各里加權風險人口'!F197/VLOOKUP($B$2:$B$457,'各區加權風險人口'!$C$2:$T$13,3,0)*5.5/'陽性率'!B$3)</f>
        <v>7.509385669</v>
      </c>
      <c r="F197" s="5">
        <f>if(VLOOKUP($B$2:$B$457,'各區加權風險人口'!$C$2:$T$13,4,0)=0,0,VLOOKUP($B$2:$B$457,'依個案研判日_台北市'!$C$2:$T$13,4,0)*'各里加權風險人口'!G197/VLOOKUP($B$2:$B$457,'各區加權風險人口'!$C$2:$T$13,4,0)*5.5/'陽性率'!C$3)</f>
        <v>5.109478909</v>
      </c>
      <c r="G197" s="5">
        <f>if(VLOOKUP($B$2:$B$457,'各區加權風險人口'!$C$2:$T$13,5,0)=0,0,VLOOKUP($B$2:$B$457,'依個案研判日_台北市'!$C$2:$T$13,5,0)*'各里加權風險人口'!H197/VLOOKUP($B$2:$B$457,'各區加權風險人口'!$C$2:$T$13,5,0)*5.5/'陽性率'!D$3)</f>
        <v>14.86858362</v>
      </c>
      <c r="H197" s="5">
        <f>if(VLOOKUP($B$2:$B$457,'各區加權風險人口'!$C$2:$T$13,6,0)=0,0,VLOOKUP($B$2:$B$457,'依個案研判日_台北市'!$C$2:$T$13,6,0)*'各里加權風險人口'!I197/VLOOKUP($B$2:$B$457,'各區加權風險人口'!$C$2:$T$13,6,0)*5.5/'陽性率'!E$3)</f>
        <v>12.54732795</v>
      </c>
      <c r="I197" s="5">
        <f>if(VLOOKUP($B$2:$B$457,'各區加權風險人口'!$C$2:$T$13,7,0)=0,0,VLOOKUP($B$2:$B$457,'依個案研判日_台北市'!$C$2:$T$13,7,0)*'各里加權風險人口'!J197/VLOOKUP($B$2:$B$457,'各區加權風險人口'!$C$2:$T$13,7,0)*5.5/'陽性率'!F$3)</f>
        <v>6.478685675</v>
      </c>
      <c r="J197" s="5">
        <f>if(VLOOKUP($B$2:$B$457,'各區加權風險人口'!$C$2:$T$13,8,0)=0,0,VLOOKUP($B$2:$B$457,'依個案研判日_台北市'!$C$2:$T$13,8,0)*'各里加權風險人口'!K197/VLOOKUP($B$2:$B$457,'各區加權風險人口'!$C$2:$T$13,8,0)*5.5/'陽性率'!G$3)</f>
        <v>17.9572266</v>
      </c>
      <c r="K197" s="5">
        <f>if(VLOOKUP($B$2:$B$457,'各區加權風險人口'!$C$2:$T$13,9,0)=0,0,VLOOKUP($B$2:$B$457,'依個案研判日_台北市'!$C$2:$T$13,9,0)*'各里加權風險人口'!L197/VLOOKUP($B$2:$B$457,'各區加權風險人口'!$C$2:$T$13,9,0)*5.5/'陽性率'!H$3)</f>
        <v>18.02252561</v>
      </c>
      <c r="L197" s="5">
        <f>if(VLOOKUP($B$2:$B$457,'各區加權風險人口'!$C$2:$T$13,10,0)=0,0,VLOOKUP($B$2:$B$457,'依個案研判日_台北市'!$C$2:$T$13,10,0)*'各里加權風險人口'!M197/VLOOKUP($B$2:$B$457,'各區加權風險人口'!$C$2:$T$13,10,0)*5.5/'陽性率'!I$3)</f>
        <v>18.88074111</v>
      </c>
      <c r="M197" s="5">
        <f>if(VLOOKUP($B$2:$B$457,'各區加權風險人口'!$C$2:$T$13,11,0)=0,0,VLOOKUP($B$2:$B$457,'依個案研判日_台北市'!$C$2:$T$13,11,0)*'各里加權風險人口'!N197/VLOOKUP($B$2:$B$457,'各區加權風險人口'!$C$2:$T$13,11,0)*5.5/'陽性率'!J$3)</f>
        <v>15.54884562</v>
      </c>
      <c r="N197" s="5">
        <f>if(VLOOKUP($B$2:$B$457,'各區加權風險人口'!$C$2:$T$13,12,0)=0,0,VLOOKUP($B$2:$B$457,'依個案研判日_台北市'!$C$2:$T$13,12,0)*'各里加權風險人口'!O197/VLOOKUP($B$2:$B$457,'各區加權風險人口'!$C$2:$T$13,12,0)*5.5/'陽性率'!K$3)</f>
        <v>36.09553448</v>
      </c>
      <c r="O197" s="5">
        <f>if(VLOOKUP($B$2:$B$457,'各區加權風險人口'!$C$2:$T$13,13,0)=0,0,VLOOKUP($B$2:$B$457,'依個案研判日_台北市'!$C$2:$T$13,13,0)*'各里加權風險人口'!P197/VLOOKUP($B$2:$B$457,'各區加權風險人口'!$C$2:$T$13,13,0)*5.5/'陽性率'!L$3)</f>
        <v>21.18031855</v>
      </c>
      <c r="P197" s="5">
        <f>if(VLOOKUP($B$2:$B$457,'各區加權風險人口'!$C$2:$T$13,14,0)=0,0,VLOOKUP($B$2:$B$457,'依個案研判日_台北市'!$C$2:$T$13,14,0)*'各里加權風險人口'!Q197/VLOOKUP($B$2:$B$457,'各區加權風險人口'!$C$2:$T$13,14,0)*5.5/'陽性率'!M$3)</f>
        <v>55.81300159</v>
      </c>
      <c r="Q197" s="5">
        <f>if(VLOOKUP($B$2:$B$457,'各區加權風險人口'!$C$2:$T$13,15,0)=0,0,VLOOKUP($B$2:$B$457,'依個案研判日_台北市'!$C$2:$T$13,15,0)*'各里加權風險人口'!R197/VLOOKUP($B$2:$B$457,'各區加權風險人口'!$C$2:$T$13,15,0)*5.5/'陽性率'!N$3)</f>
        <v>37.97850223</v>
      </c>
      <c r="R197" s="5">
        <f>if(VLOOKUP($B$2:$B$457,'各區加權風險人口'!$C$2:$T$13,16,0)=0,0,VLOOKUP($B$2:$B$457,'依個案研判日_台北市'!$C$2:$T$13,16,0)*'各里加權風險人口'!S197/VLOOKUP($B$2:$B$457,'各區加權風險人口'!$C$2:$T$13,16,0)*5.5/'陽性率'!O$3)</f>
        <v>35.63277121</v>
      </c>
      <c r="S197" s="5">
        <f>if(VLOOKUP($B$2:$B$457,'各區加權風險人口'!$C$2:$T$13,17,0)=0,0,VLOOKUP($B$2:$B$457,'依個案研判日_台北市'!$C$2:$T$13,17,0)*'各里加權風險人口'!T197/VLOOKUP($B$2:$B$457,'各區加權風險人口'!$C$2:$T$13,17,0)*5.5/'陽性率'!P$3)</f>
        <v>71.33916385</v>
      </c>
      <c r="T197" s="5">
        <f>if(VLOOKUP($B$2:$B$457,'各區加權風險人口'!$C$2:$T$13,18,0)=0,0,VLOOKUP($B$2:$B$457,'依個案研判日_台北市'!$C$2:$T$13,18,0)*'各里加權風險人口'!U197/VLOOKUP($B$2:$B$457,'各區加權風險人口'!$C$2:$T$13,18,0)*5.5/'陽性率'!Q$3)</f>
        <v>25.41638226</v>
      </c>
    </row>
    <row r="198">
      <c r="A198" s="3">
        <v>6.3000050028E10</v>
      </c>
      <c r="B198" s="4" t="s">
        <v>176</v>
      </c>
      <c r="C198" s="4" t="s">
        <v>204</v>
      </c>
      <c r="D198" s="5">
        <f>if(VLOOKUP($B$2:$B$457,'各區加權風險人口'!$C$2:$T$13,2,0)=0,0,VLOOKUP($B$2:$B$457,'依個案研判日_台北市'!$C$2:$T$13,2,0)*'各里加權風險人口'!E198/VLOOKUP($B$2:$B$457,'各區加權風險人口'!$C$2:$T$13,2,0)*5.5/'陽性率'!A$3)</f>
        <v>0</v>
      </c>
      <c r="E198" s="5">
        <f>if(VLOOKUP($B$2:$B$457,'各區加權風險人口'!$C$2:$T$13,3,0)=0,0,VLOOKUP($B$2:$B$457,'依個案研判日_台北市'!$C$2:$T$13,3,0)*'各里加權風險人口'!F198/VLOOKUP($B$2:$B$457,'各區加權風險人口'!$C$2:$T$13,3,0)*5.5/'陽性率'!B$3)</f>
        <v>6.050161072</v>
      </c>
      <c r="F198" s="5">
        <f>if(VLOOKUP($B$2:$B$457,'各區加權風險人口'!$C$2:$T$13,4,0)=0,0,VLOOKUP($B$2:$B$457,'依個案研判日_台北市'!$C$2:$T$13,4,0)*'各里加權風險人口'!G198/VLOOKUP($B$2:$B$457,'各區加權風險人口'!$C$2:$T$13,4,0)*5.5/'陽性率'!C$3)</f>
        <v>4.116604441</v>
      </c>
      <c r="G198" s="5">
        <f>if(VLOOKUP($B$2:$B$457,'各區加權風險人口'!$C$2:$T$13,5,0)=0,0,VLOOKUP($B$2:$B$457,'依個案研判日_台北市'!$C$2:$T$13,5,0)*'各里加權風險人口'!H198/VLOOKUP($B$2:$B$457,'各區加權風險人口'!$C$2:$T$13,5,0)*5.5/'陽性率'!D$3)</f>
        <v>11.97931892</v>
      </c>
      <c r="H198" s="5">
        <f>if(VLOOKUP($B$2:$B$457,'各區加權風險人口'!$C$2:$T$13,6,0)=0,0,VLOOKUP($B$2:$B$457,'依個案研判日_台北市'!$C$2:$T$13,6,0)*'各里加權風險人口'!I198/VLOOKUP($B$2:$B$457,'各區加權風險人口'!$C$2:$T$13,6,0)*5.5/'陽性率'!E$3)</f>
        <v>10.10912989</v>
      </c>
      <c r="I198" s="5">
        <f>if(VLOOKUP($B$2:$B$457,'各區加權風險人口'!$C$2:$T$13,7,0)=0,0,VLOOKUP($B$2:$B$457,'依個案研判日_台北市'!$C$2:$T$13,7,0)*'各里加權風險人口'!J198/VLOOKUP($B$2:$B$457,'各區加權風險人口'!$C$2:$T$13,7,0)*5.5/'陽性率'!F$3)</f>
        <v>5.219746807</v>
      </c>
      <c r="J198" s="5">
        <f>if(VLOOKUP($B$2:$B$457,'各區加權風險人口'!$C$2:$T$13,8,0)=0,0,VLOOKUP($B$2:$B$457,'依個案研判日_台北市'!$C$2:$T$13,8,0)*'各里加權風險人口'!K198/VLOOKUP($B$2:$B$457,'各區加權風險人口'!$C$2:$T$13,8,0)*5.5/'陽性率'!G$3)</f>
        <v>14.46777648</v>
      </c>
      <c r="K198" s="5">
        <f>if(VLOOKUP($B$2:$B$457,'各區加權風險人口'!$C$2:$T$13,9,0)=0,0,VLOOKUP($B$2:$B$457,'依個案研判日_台北市'!$C$2:$T$13,9,0)*'各里加權風險人口'!L198/VLOOKUP($B$2:$B$457,'各區加權風險人口'!$C$2:$T$13,9,0)*5.5/'陽性率'!H$3)</f>
        <v>14.52038657</v>
      </c>
      <c r="L198" s="5">
        <f>if(VLOOKUP($B$2:$B$457,'各區加權風險人口'!$C$2:$T$13,10,0)=0,0,VLOOKUP($B$2:$B$457,'依個案研判日_台北市'!$C$2:$T$13,10,0)*'各里加權風險人口'!M198/VLOOKUP($B$2:$B$457,'各區加權風險人口'!$C$2:$T$13,10,0)*5.5/'陽性率'!I$3)</f>
        <v>15.21183355</v>
      </c>
      <c r="M198" s="5">
        <f>if(VLOOKUP($B$2:$B$457,'各區加權風險人口'!$C$2:$T$13,11,0)=0,0,VLOOKUP($B$2:$B$457,'依個案研判日_台北市'!$C$2:$T$13,11,0)*'各里加權風險人口'!N198/VLOOKUP($B$2:$B$457,'各區加權風險人口'!$C$2:$T$13,11,0)*5.5/'陽性率'!J$3)</f>
        <v>12.52739234</v>
      </c>
      <c r="N198" s="5">
        <f>if(VLOOKUP($B$2:$B$457,'各區加權風險人口'!$C$2:$T$13,12,0)=0,0,VLOOKUP($B$2:$B$457,'依個案研判日_台北市'!$C$2:$T$13,12,0)*'各里加權風險人口'!O198/VLOOKUP($B$2:$B$457,'各區加權風險人口'!$C$2:$T$13,12,0)*5.5/'陽性率'!K$3)</f>
        <v>29.0814465</v>
      </c>
      <c r="O198" s="5">
        <f>if(VLOOKUP($B$2:$B$457,'各區加權風險人口'!$C$2:$T$13,13,0)=0,0,VLOOKUP($B$2:$B$457,'依個案研判日_台北市'!$C$2:$T$13,13,0)*'各里加權風險人口'!P198/VLOOKUP($B$2:$B$457,'各區加權風險人口'!$C$2:$T$13,13,0)*5.5/'陽性率'!L$3)</f>
        <v>17.06455687</v>
      </c>
      <c r="P198" s="5">
        <f>if(VLOOKUP($B$2:$B$457,'各區加權風險人口'!$C$2:$T$13,14,0)=0,0,VLOOKUP($B$2:$B$457,'依個案研判日_台北市'!$C$2:$T$13,14,0)*'各里加權風險人口'!Q198/VLOOKUP($B$2:$B$457,'各區加權風險人口'!$C$2:$T$13,14,0)*5.5/'陽性率'!M$3)</f>
        <v>44.96741337</v>
      </c>
      <c r="Q198" s="5">
        <f>if(VLOOKUP($B$2:$B$457,'各區加權風險人口'!$C$2:$T$13,15,0)=0,0,VLOOKUP($B$2:$B$457,'依個案研判日_台北市'!$C$2:$T$13,15,0)*'各里加權風險人口'!R198/VLOOKUP($B$2:$B$457,'各區加權風險人口'!$C$2:$T$13,15,0)*5.5/'陽性率'!N$3)</f>
        <v>30.59851577</v>
      </c>
      <c r="R198" s="5">
        <f>if(VLOOKUP($B$2:$B$457,'各區加權風險人口'!$C$2:$T$13,16,0)=0,0,VLOOKUP($B$2:$B$457,'依個案研判日_台北市'!$C$2:$T$13,16,0)*'各里加權風險人口'!S198/VLOOKUP($B$2:$B$457,'各區加權風險人口'!$C$2:$T$13,16,0)*5.5/'陽性率'!O$3)</f>
        <v>28.70860744</v>
      </c>
      <c r="S198" s="5">
        <f>if(VLOOKUP($B$2:$B$457,'各區加權風險人口'!$C$2:$T$13,17,0)=0,0,VLOOKUP($B$2:$B$457,'依個案研判日_台北市'!$C$2:$T$13,17,0)*'各里加權風險人口'!T198/VLOOKUP($B$2:$B$457,'各區加權風險人口'!$C$2:$T$13,17,0)*5.5/'陽性率'!P$3)</f>
        <v>57.47653019</v>
      </c>
      <c r="T198" s="5">
        <f>if(VLOOKUP($B$2:$B$457,'各區加權風險人口'!$C$2:$T$13,18,0)=0,0,VLOOKUP($B$2:$B$457,'依個案研判日_台北市'!$C$2:$T$13,18,0)*'各里加權風險人口'!U198/VLOOKUP($B$2:$B$457,'各區加權風險人口'!$C$2:$T$13,18,0)*5.5/'陽性率'!Q$3)</f>
        <v>20.47746824</v>
      </c>
    </row>
    <row r="199">
      <c r="A199" s="3">
        <v>6.3000050029E10</v>
      </c>
      <c r="B199" s="4" t="s">
        <v>176</v>
      </c>
      <c r="C199" s="4" t="s">
        <v>205</v>
      </c>
      <c r="D199" s="5">
        <f>if(VLOOKUP($B$2:$B$457,'各區加權風險人口'!$C$2:$T$13,2,0)=0,0,VLOOKUP($B$2:$B$457,'依個案研判日_台北市'!$C$2:$T$13,2,0)*'各里加權風險人口'!E199/VLOOKUP($B$2:$B$457,'各區加權風險人口'!$C$2:$T$13,2,0)*5.5/'陽性率'!A$3)</f>
        <v>0</v>
      </c>
      <c r="E199" s="5">
        <f>if(VLOOKUP($B$2:$B$457,'各區加權風險人口'!$C$2:$T$13,3,0)=0,0,VLOOKUP($B$2:$B$457,'依個案研判日_台北市'!$C$2:$T$13,3,0)*'各里加權風險人口'!F199/VLOOKUP($B$2:$B$457,'各區加權風險人口'!$C$2:$T$13,3,0)*5.5/'陽性率'!B$3)</f>
        <v>9.199739751</v>
      </c>
      <c r="F199" s="5">
        <f>if(VLOOKUP($B$2:$B$457,'各區加權風險人口'!$C$2:$T$13,4,0)=0,0,VLOOKUP($B$2:$B$457,'依個案研判日_台北市'!$C$2:$T$13,4,0)*'各里加權風險人口'!G199/VLOOKUP($B$2:$B$457,'各區加權風險人口'!$C$2:$T$13,4,0)*5.5/'陽性率'!C$3)</f>
        <v>6.259616738</v>
      </c>
      <c r="G199" s="5">
        <f>if(VLOOKUP($B$2:$B$457,'各區加權風險人口'!$C$2:$T$13,5,0)=0,0,VLOOKUP($B$2:$B$457,'依個案研判日_台北市'!$C$2:$T$13,5,0)*'各里加權風險人口'!H199/VLOOKUP($B$2:$B$457,'各區加權風險人口'!$C$2:$T$13,5,0)*5.5/'陽性率'!D$3)</f>
        <v>18.21548471</v>
      </c>
      <c r="H199" s="5">
        <f>if(VLOOKUP($B$2:$B$457,'各區加權風險人口'!$C$2:$T$13,6,0)=0,0,VLOOKUP($B$2:$B$457,'依個案研判日_台北市'!$C$2:$T$13,6,0)*'各里加權風險人口'!I199/VLOOKUP($B$2:$B$457,'各區加權風險人口'!$C$2:$T$13,6,0)*5.5/'陽性率'!E$3)</f>
        <v>15.37171705</v>
      </c>
      <c r="I199" s="5">
        <f>if(VLOOKUP($B$2:$B$457,'各區加權風險人口'!$C$2:$T$13,7,0)=0,0,VLOOKUP($B$2:$B$457,'依個案研判日_台北市'!$C$2:$T$13,7,0)*'各里加權風險人口'!J199/VLOOKUP($B$2:$B$457,'各區加權風險人口'!$C$2:$T$13,7,0)*5.5/'陽性率'!F$3)</f>
        <v>7.937030374</v>
      </c>
      <c r="J199" s="5">
        <f>if(VLOOKUP($B$2:$B$457,'各區加權風險人口'!$C$2:$T$13,8,0)=0,0,VLOOKUP($B$2:$B$457,'依個案研判日_台北市'!$C$2:$T$13,8,0)*'各里加權風險人口'!K199/VLOOKUP($B$2:$B$457,'各區加權風險人口'!$C$2:$T$13,8,0)*5.5/'陽性率'!G$3)</f>
        <v>21.99937767</v>
      </c>
      <c r="K199" s="5">
        <f>if(VLOOKUP($B$2:$B$457,'各區加權風險人口'!$C$2:$T$13,9,0)=0,0,VLOOKUP($B$2:$B$457,'依個案研判日_台北市'!$C$2:$T$13,9,0)*'各里加權風險人口'!L199/VLOOKUP($B$2:$B$457,'各區加權風險人口'!$C$2:$T$13,9,0)*5.5/'陽性率'!H$3)</f>
        <v>22.0793754</v>
      </c>
      <c r="L199" s="5">
        <f>if(VLOOKUP($B$2:$B$457,'各區加權風險人口'!$C$2:$T$13,10,0)=0,0,VLOOKUP($B$2:$B$457,'依個案研判日_台北市'!$C$2:$T$13,10,0)*'各里加權風險人口'!M199/VLOOKUP($B$2:$B$457,'各區加權風險人口'!$C$2:$T$13,10,0)*5.5/'陽性率'!I$3)</f>
        <v>23.13077423</v>
      </c>
      <c r="M199" s="5">
        <f>if(VLOOKUP($B$2:$B$457,'各區加權風險人口'!$C$2:$T$13,11,0)=0,0,VLOOKUP($B$2:$B$457,'依個案研判日_台北市'!$C$2:$T$13,11,0)*'各里加權風險人口'!N199/VLOOKUP($B$2:$B$457,'各區加權風險人口'!$C$2:$T$13,11,0)*5.5/'陽性率'!J$3)</f>
        <v>19.0488729</v>
      </c>
      <c r="N199" s="5">
        <f>if(VLOOKUP($B$2:$B$457,'各區加權風險人口'!$C$2:$T$13,12,0)=0,0,VLOOKUP($B$2:$B$457,'依個案研判日_台北市'!$C$2:$T$13,12,0)*'各里加權風險人口'!O199/VLOOKUP($B$2:$B$457,'各區加權風險人口'!$C$2:$T$13,12,0)*5.5/'陽性率'!K$3)</f>
        <v>44.2205978</v>
      </c>
      <c r="O199" s="5">
        <f>if(VLOOKUP($B$2:$B$457,'各區加權風險人口'!$C$2:$T$13,13,0)=0,0,VLOOKUP($B$2:$B$457,'依個案研判日_台北市'!$C$2:$T$13,13,0)*'各里加權風險人口'!P199/VLOOKUP($B$2:$B$457,'各區加權風險人口'!$C$2:$T$13,13,0)*5.5/'陽性率'!L$3)</f>
        <v>25.94798391</v>
      </c>
      <c r="P199" s="5">
        <f>if(VLOOKUP($B$2:$B$457,'各區加權風險人口'!$C$2:$T$13,14,0)=0,0,VLOOKUP($B$2:$B$457,'依個案研判日_台北市'!$C$2:$T$13,14,0)*'各里加權風險人口'!Q199/VLOOKUP($B$2:$B$457,'各區加權風險人口'!$C$2:$T$13,14,0)*5.5/'陽性率'!M$3)</f>
        <v>68.3764441</v>
      </c>
      <c r="Q199" s="5">
        <f>if(VLOOKUP($B$2:$B$457,'各區加權風險人口'!$C$2:$T$13,15,0)=0,0,VLOOKUP($B$2:$B$457,'依個案研判日_台北市'!$C$2:$T$13,15,0)*'各里加權風險人口'!R199/VLOOKUP($B$2:$B$457,'各區加權風險人口'!$C$2:$T$13,15,0)*5.5/'陽性率'!N$3)</f>
        <v>46.52741943</v>
      </c>
      <c r="R199" s="5">
        <f>if(VLOOKUP($B$2:$B$457,'各區加權風險人口'!$C$2:$T$13,16,0)=0,0,VLOOKUP($B$2:$B$457,'依個案研判日_台北市'!$C$2:$T$13,16,0)*'各里加權風險人口'!S199/VLOOKUP($B$2:$B$457,'各區加權風險人口'!$C$2:$T$13,16,0)*5.5/'陽性率'!O$3)</f>
        <v>43.65366706</v>
      </c>
      <c r="S199" s="5">
        <f>if(VLOOKUP($B$2:$B$457,'各區加權風險人口'!$C$2:$T$13,17,0)=0,0,VLOOKUP($B$2:$B$457,'依個案研判日_台北市'!$C$2:$T$13,17,0)*'各里加權風險人口'!T199/VLOOKUP($B$2:$B$457,'各區加權風險人口'!$C$2:$T$13,17,0)*5.5/'陽性率'!P$3)</f>
        <v>87.39752764</v>
      </c>
      <c r="T199" s="5">
        <f>if(VLOOKUP($B$2:$B$457,'各區加權風險人口'!$C$2:$T$13,18,0)=0,0,VLOOKUP($B$2:$B$457,'依個案研判日_台北市'!$C$2:$T$13,18,0)*'各里加權風險人口'!U199/VLOOKUP($B$2:$B$457,'各區加權風險人口'!$C$2:$T$13,18,0)*5.5/'陽性率'!Q$3)</f>
        <v>31.1375807</v>
      </c>
    </row>
    <row r="200">
      <c r="A200" s="3">
        <v>6.300005003E10</v>
      </c>
      <c r="B200" s="4" t="s">
        <v>176</v>
      </c>
      <c r="C200" s="4" t="s">
        <v>206</v>
      </c>
      <c r="D200" s="5">
        <f>if(VLOOKUP($B$2:$B$457,'各區加權風險人口'!$C$2:$T$13,2,0)=0,0,VLOOKUP($B$2:$B$457,'依個案研判日_台北市'!$C$2:$T$13,2,0)*'各里加權風險人口'!E200/VLOOKUP($B$2:$B$457,'各區加權風險人口'!$C$2:$T$13,2,0)*5.5/'陽性率'!A$3)</f>
        <v>0</v>
      </c>
      <c r="E200" s="5">
        <f>if(VLOOKUP($B$2:$B$457,'各區加權風險人口'!$C$2:$T$13,3,0)=0,0,VLOOKUP($B$2:$B$457,'依個案研判日_台北市'!$C$2:$T$13,3,0)*'各里加權風險人口'!F200/VLOOKUP($B$2:$B$457,'各區加權風險人口'!$C$2:$T$13,3,0)*5.5/'陽性率'!B$3)</f>
        <v>14.18411142</v>
      </c>
      <c r="F200" s="5">
        <f>if(VLOOKUP($B$2:$B$457,'各區加權風險人口'!$C$2:$T$13,4,0)=0,0,VLOOKUP($B$2:$B$457,'依個案研判日_台北市'!$C$2:$T$13,4,0)*'各里加權風險人口'!G200/VLOOKUP($B$2:$B$457,'各區加權風險人口'!$C$2:$T$13,4,0)*5.5/'陽性率'!C$3)</f>
        <v>9.651044882</v>
      </c>
      <c r="G200" s="5">
        <f>if(VLOOKUP($B$2:$B$457,'各區加權風險人口'!$C$2:$T$13,5,0)=0,0,VLOOKUP($B$2:$B$457,'依個案研判日_台北市'!$C$2:$T$13,5,0)*'各里加權風險人口'!H200/VLOOKUP($B$2:$B$457,'各區加權風險人口'!$C$2:$T$13,5,0)*5.5/'陽性率'!D$3)</f>
        <v>28.08454061</v>
      </c>
      <c r="H200" s="5">
        <f>if(VLOOKUP($B$2:$B$457,'各區加權風險人口'!$C$2:$T$13,6,0)=0,0,VLOOKUP($B$2:$B$457,'依個案研判日_台北市'!$C$2:$T$13,6,0)*'各里加權風險人口'!I200/VLOOKUP($B$2:$B$457,'各區加權風險人口'!$C$2:$T$13,6,0)*5.5/'陽性率'!E$3)</f>
        <v>23.70003427</v>
      </c>
      <c r="I200" s="5">
        <f>if(VLOOKUP($B$2:$B$457,'各區加權風險人口'!$C$2:$T$13,7,0)=0,0,VLOOKUP($B$2:$B$457,'依個案研判日_台北市'!$C$2:$T$13,7,0)*'各里加權風險人口'!J200/VLOOKUP($B$2:$B$457,'各區加權風險人口'!$C$2:$T$13,7,0)*5.5/'陽性率'!F$3)</f>
        <v>12.2372726</v>
      </c>
      <c r="J200" s="5">
        <f>if(VLOOKUP($B$2:$B$457,'各區加權風險人口'!$C$2:$T$13,8,0)=0,0,VLOOKUP($B$2:$B$457,'依個案研判日_台北市'!$C$2:$T$13,8,0)*'各里加權風險人口'!K200/VLOOKUP($B$2:$B$457,'各區加權風險人口'!$C$2:$T$13,8,0)*5.5/'陽性率'!G$3)</f>
        <v>33.9185273</v>
      </c>
      <c r="K200" s="5">
        <f>if(VLOOKUP($B$2:$B$457,'各區加權風險人口'!$C$2:$T$13,9,0)=0,0,VLOOKUP($B$2:$B$457,'依個案研判日_台北市'!$C$2:$T$13,9,0)*'各里加權風險人口'!L200/VLOOKUP($B$2:$B$457,'各區加權風險人口'!$C$2:$T$13,9,0)*5.5/'陽性率'!H$3)</f>
        <v>34.0418674</v>
      </c>
      <c r="L200" s="5">
        <f>if(VLOOKUP($B$2:$B$457,'各區加權風險人口'!$C$2:$T$13,10,0)=0,0,VLOOKUP($B$2:$B$457,'依個案研判日_台北市'!$C$2:$T$13,10,0)*'各里加權風險人口'!M200/VLOOKUP($B$2:$B$457,'各區加權風險人口'!$C$2:$T$13,10,0)*5.5/'陽性率'!I$3)</f>
        <v>35.66290871</v>
      </c>
      <c r="M200" s="5">
        <f>if(VLOOKUP($B$2:$B$457,'各區加權風險人口'!$C$2:$T$13,11,0)=0,0,VLOOKUP($B$2:$B$457,'依個案研判日_台北市'!$C$2:$T$13,11,0)*'各里加權風險人口'!N200/VLOOKUP($B$2:$B$457,'各區加權風險人口'!$C$2:$T$13,11,0)*5.5/'陽性率'!J$3)</f>
        <v>29.36945423</v>
      </c>
      <c r="N200" s="5">
        <f>if(VLOOKUP($B$2:$B$457,'各區加權風險人口'!$C$2:$T$13,12,0)=0,0,VLOOKUP($B$2:$B$457,'依個案研判日_台北市'!$C$2:$T$13,12,0)*'各里加權風險人口'!O200/VLOOKUP($B$2:$B$457,'各區加權風險人口'!$C$2:$T$13,12,0)*5.5/'陽性率'!K$3)</f>
        <v>68.17909018</v>
      </c>
      <c r="O200" s="5">
        <f>if(VLOOKUP($B$2:$B$457,'各區加權風險人口'!$C$2:$T$13,13,0)=0,0,VLOOKUP($B$2:$B$457,'依個案研判日_台北市'!$C$2:$T$13,13,0)*'各里加權風險人口'!P200/VLOOKUP($B$2:$B$457,'各區加權風險人口'!$C$2:$T$13,13,0)*5.5/'陽性率'!L$3)</f>
        <v>40.0064681</v>
      </c>
      <c r="P200" s="5">
        <f>if(VLOOKUP($B$2:$B$457,'各區加權風險人口'!$C$2:$T$13,14,0)=0,0,VLOOKUP($B$2:$B$457,'依個案研判日_台北市'!$C$2:$T$13,14,0)*'各里加權風險人口'!Q200/VLOOKUP($B$2:$B$457,'各區加權風險人口'!$C$2:$T$13,14,0)*5.5/'陽性率'!M$3)</f>
        <v>105.4224497</v>
      </c>
      <c r="Q200" s="5">
        <f>if(VLOOKUP($B$2:$B$457,'各區加權風險人口'!$C$2:$T$13,15,0)=0,0,VLOOKUP($B$2:$B$457,'依個案研判日_台北市'!$C$2:$T$13,15,0)*'各里加權風險人口'!R200/VLOOKUP($B$2:$B$457,'各區加權風險人口'!$C$2:$T$13,15,0)*5.5/'陽性率'!N$3)</f>
        <v>71.73573591</v>
      </c>
      <c r="R200" s="5">
        <f>if(VLOOKUP($B$2:$B$457,'各區加權風險人口'!$C$2:$T$13,16,0)=0,0,VLOOKUP($B$2:$B$457,'依個案研判日_台北市'!$C$2:$T$13,16,0)*'各里加權風險人口'!S200/VLOOKUP($B$2:$B$457,'各區加權風險人口'!$C$2:$T$13,16,0)*5.5/'陽性率'!O$3)</f>
        <v>67.30499928</v>
      </c>
      <c r="S200" s="5">
        <f>if(VLOOKUP($B$2:$B$457,'各區加權風險人口'!$C$2:$T$13,17,0)=0,0,VLOOKUP($B$2:$B$457,'依個案研判日_台北市'!$C$2:$T$13,17,0)*'各里加權風險人口'!T200/VLOOKUP($B$2:$B$457,'各區加權風險人口'!$C$2:$T$13,17,0)*5.5/'陽性率'!P$3)</f>
        <v>134.7490585</v>
      </c>
      <c r="T200" s="5">
        <f>if(VLOOKUP($B$2:$B$457,'各區加權風險人口'!$C$2:$T$13,18,0)=0,0,VLOOKUP($B$2:$B$457,'依個案研判日_台北市'!$C$2:$T$13,18,0)*'各里加權風險人口'!U200/VLOOKUP($B$2:$B$457,'各區加權風險人口'!$C$2:$T$13,18,0)*5.5/'陽性率'!Q$3)</f>
        <v>48.00776172</v>
      </c>
    </row>
    <row r="201">
      <c r="A201" s="3">
        <v>6.3000050031E10</v>
      </c>
      <c r="B201" s="4" t="s">
        <v>176</v>
      </c>
      <c r="C201" s="4" t="s">
        <v>207</v>
      </c>
      <c r="D201" s="5">
        <f>if(VLOOKUP($B$2:$B$457,'各區加權風險人口'!$C$2:$T$13,2,0)=0,0,VLOOKUP($B$2:$B$457,'依個案研判日_台北市'!$C$2:$T$13,2,0)*'各里加權風險人口'!E201/VLOOKUP($B$2:$B$457,'各區加權風險人口'!$C$2:$T$13,2,0)*5.5/'陽性率'!A$3)</f>
        <v>0</v>
      </c>
      <c r="E201" s="5">
        <f>if(VLOOKUP($B$2:$B$457,'各區加權風險人口'!$C$2:$T$13,3,0)=0,0,VLOOKUP($B$2:$B$457,'依個案研判日_台北市'!$C$2:$T$13,3,0)*'各里加權風險人口'!F201/VLOOKUP($B$2:$B$457,'各區加權風險人口'!$C$2:$T$13,3,0)*5.5/'陽性率'!B$3)</f>
        <v>15.58604032</v>
      </c>
      <c r="F201" s="5">
        <f>if(VLOOKUP($B$2:$B$457,'各區加權風險人口'!$C$2:$T$13,4,0)=0,0,VLOOKUP($B$2:$B$457,'依個案研判日_台北市'!$C$2:$T$13,4,0)*'各里加權風險人口'!G201/VLOOKUP($B$2:$B$457,'各區加權風險人口'!$C$2:$T$13,4,0)*5.5/'陽性率'!C$3)</f>
        <v>10.60493465</v>
      </c>
      <c r="G201" s="5">
        <f>if(VLOOKUP($B$2:$B$457,'各區加權風險人口'!$C$2:$T$13,5,0)=0,0,VLOOKUP($B$2:$B$457,'依個案研判日_台北市'!$C$2:$T$13,5,0)*'各里加權風險人口'!H201/VLOOKUP($B$2:$B$457,'各區加權風險人口'!$C$2:$T$13,5,0)*5.5/'陽性率'!D$3)</f>
        <v>30.86035983</v>
      </c>
      <c r="H201" s="5">
        <f>if(VLOOKUP($B$2:$B$457,'各區加權風險人口'!$C$2:$T$13,6,0)=0,0,VLOOKUP($B$2:$B$457,'依個案研判日_台北市'!$C$2:$T$13,6,0)*'各里加權風險人口'!I201/VLOOKUP($B$2:$B$457,'各區加權風險人口'!$C$2:$T$13,6,0)*5.5/'陽性率'!E$3)</f>
        <v>26.04249775</v>
      </c>
      <c r="I201" s="5">
        <f>if(VLOOKUP($B$2:$B$457,'各區加權風險人口'!$C$2:$T$13,7,0)=0,0,VLOOKUP($B$2:$B$457,'依個案研判日_台北市'!$C$2:$T$13,7,0)*'各里加權風險人口'!J201/VLOOKUP($B$2:$B$457,'各區加權風險人口'!$C$2:$T$13,7,0)*5.5/'陽性率'!F$3)</f>
        <v>13.44677988</v>
      </c>
      <c r="J201" s="5">
        <f>if(VLOOKUP($B$2:$B$457,'各區加權風險人口'!$C$2:$T$13,8,0)=0,0,VLOOKUP($B$2:$B$457,'依個案研判日_台北市'!$C$2:$T$13,8,0)*'各里加權風險人口'!K201/VLOOKUP($B$2:$B$457,'各區加權風險人口'!$C$2:$T$13,8,0)*5.5/'陽性率'!G$3)</f>
        <v>37.27096598</v>
      </c>
      <c r="K201" s="5">
        <f>if(VLOOKUP($B$2:$B$457,'各區加權風險人口'!$C$2:$T$13,9,0)=0,0,VLOOKUP($B$2:$B$457,'依個案研判日_台北市'!$C$2:$T$13,9,0)*'各里加權風險人口'!L201/VLOOKUP($B$2:$B$457,'各區加權風險人口'!$C$2:$T$13,9,0)*5.5/'陽性率'!H$3)</f>
        <v>37.40649677</v>
      </c>
      <c r="L201" s="5">
        <f>if(VLOOKUP($B$2:$B$457,'各區加權風險人口'!$C$2:$T$13,10,0)=0,0,VLOOKUP($B$2:$B$457,'依個案研判日_台北市'!$C$2:$T$13,10,0)*'各里加權風險人口'!M201/VLOOKUP($B$2:$B$457,'各區加權風險人口'!$C$2:$T$13,10,0)*5.5/'陽性率'!I$3)</f>
        <v>39.18775852</v>
      </c>
      <c r="M201" s="5">
        <f>if(VLOOKUP($B$2:$B$457,'各區加權風險人口'!$C$2:$T$13,11,0)=0,0,VLOOKUP($B$2:$B$457,'依個案研判日_台北市'!$C$2:$T$13,11,0)*'各里加權風險人口'!N201/VLOOKUP($B$2:$B$457,'各區加權風險人口'!$C$2:$T$13,11,0)*5.5/'陽性率'!J$3)</f>
        <v>32.27227172</v>
      </c>
      <c r="N201" s="5">
        <f>if(VLOOKUP($B$2:$B$457,'各區加權風險人口'!$C$2:$T$13,12,0)=0,0,VLOOKUP($B$2:$B$457,'依個案研判日_台北市'!$C$2:$T$13,12,0)*'各里加權風險人口'!O201/VLOOKUP($B$2:$B$457,'各區加權風險人口'!$C$2:$T$13,12,0)*5.5/'陽性率'!K$3)</f>
        <v>74.91777364</v>
      </c>
      <c r="O201" s="5">
        <f>if(VLOOKUP($B$2:$B$457,'各區加權風險人口'!$C$2:$T$13,13,0)=0,0,VLOOKUP($B$2:$B$457,'依個案研判日_台北市'!$C$2:$T$13,13,0)*'各里加權風險人口'!P201/VLOOKUP($B$2:$B$457,'各區加權風險人口'!$C$2:$T$13,13,0)*5.5/'陽性率'!L$3)</f>
        <v>43.96062654</v>
      </c>
      <c r="P201" s="5">
        <f>if(VLOOKUP($B$2:$B$457,'各區加權風險人口'!$C$2:$T$13,14,0)=0,0,VLOOKUP($B$2:$B$457,'依個案研判日_台北市'!$C$2:$T$13,14,0)*'各里加權風險人口'!Q201/VLOOKUP($B$2:$B$457,'各區加權風險人口'!$C$2:$T$13,14,0)*5.5/'陽性率'!M$3)</f>
        <v>115.8421916</v>
      </c>
      <c r="Q201" s="5">
        <f>if(VLOOKUP($B$2:$B$457,'各區加權風險人口'!$C$2:$T$13,15,0)=0,0,VLOOKUP($B$2:$B$457,'依個案研判日_台北市'!$C$2:$T$13,15,0)*'各里加權風險人口'!R201/VLOOKUP($B$2:$B$457,'各區加權風險人口'!$C$2:$T$13,15,0)*5.5/'陽性率'!N$3)</f>
        <v>78.82595104</v>
      </c>
      <c r="R201" s="5">
        <f>if(VLOOKUP($B$2:$B$457,'各區加權風險人口'!$C$2:$T$13,16,0)=0,0,VLOOKUP($B$2:$B$457,'依個案研判日_台北市'!$C$2:$T$13,16,0)*'各里加權風險人口'!S201/VLOOKUP($B$2:$B$457,'各區加權風險人口'!$C$2:$T$13,16,0)*5.5/'陽性率'!O$3)</f>
        <v>73.95728936</v>
      </c>
      <c r="S201" s="5">
        <f>if(VLOOKUP($B$2:$B$457,'各區加權風險人口'!$C$2:$T$13,17,0)=0,0,VLOOKUP($B$2:$B$457,'依個案研判日_台北市'!$C$2:$T$13,17,0)*'各里加權風險人口'!T201/VLOOKUP($B$2:$B$457,'各區加權風險人口'!$C$2:$T$13,17,0)*5.5/'陽性率'!P$3)</f>
        <v>148.067383</v>
      </c>
      <c r="T201" s="5">
        <f>if(VLOOKUP($B$2:$B$457,'各區加權風險人口'!$C$2:$T$13,18,0)=0,0,VLOOKUP($B$2:$B$457,'依個案研判日_台北市'!$C$2:$T$13,18,0)*'各里加權風險人口'!U201/VLOOKUP($B$2:$B$457,'各區加權風險人口'!$C$2:$T$13,18,0)*5.5/'陽性率'!Q$3)</f>
        <v>52.75275185</v>
      </c>
    </row>
    <row r="202">
      <c r="A202" s="3">
        <v>6.3000060001E10</v>
      </c>
      <c r="B202" s="4" t="s">
        <v>208</v>
      </c>
      <c r="C202" s="4" t="s">
        <v>209</v>
      </c>
      <c r="D202" s="5">
        <f>if(VLOOKUP($B$2:$B$457,'各區加權風險人口'!$C$2:$T$13,2,0)=0,0,VLOOKUP($B$2:$B$457,'依個案研判日_台北市'!$C$2:$T$13,2,0)*'各里加權風險人口'!E202/VLOOKUP($B$2:$B$457,'各區加權風險人口'!$C$2:$T$13,2,0)*5.5/'陽性率'!A$3)</f>
        <v>0</v>
      </c>
      <c r="E202" s="5">
        <f>if(VLOOKUP($B$2:$B$457,'各區加權風險人口'!$C$2:$T$13,3,0)=0,0,VLOOKUP($B$2:$B$457,'依個案研判日_台北市'!$C$2:$T$13,3,0)*'各里加權風險人口'!F202/VLOOKUP($B$2:$B$457,'各區加權風險人口'!$C$2:$T$13,3,0)*5.5/'陽性率'!B$3)</f>
        <v>4.26552979</v>
      </c>
      <c r="F202" s="5">
        <f>if(VLOOKUP($B$2:$B$457,'各區加權風險人口'!$C$2:$T$13,4,0)=0,0,VLOOKUP($B$2:$B$457,'依個案研判日_台北市'!$C$2:$T$13,4,0)*'各里加權風險人口'!G202/VLOOKUP($B$2:$B$457,'各區加權風險人口'!$C$2:$T$13,4,0)*5.5/'陽性率'!C$3)</f>
        <v>1.209299683</v>
      </c>
      <c r="G202" s="5">
        <f>if(VLOOKUP($B$2:$B$457,'各區加權風險人口'!$C$2:$T$13,5,0)=0,0,VLOOKUP($B$2:$B$457,'依個案研判日_台北市'!$C$2:$T$13,5,0)*'各里加權風險人口'!H202/VLOOKUP($B$2:$B$457,'各區加權風險人口'!$C$2:$T$13,5,0)*5.5/'陽性率'!D$3)</f>
        <v>11.73020692</v>
      </c>
      <c r="H202" s="5">
        <f>if(VLOOKUP($B$2:$B$457,'各區加權風險人口'!$C$2:$T$13,6,0)=0,0,VLOOKUP($B$2:$B$457,'依個案研判日_台北市'!$C$2:$T$13,6,0)*'各里加權風險人口'!I202/VLOOKUP($B$2:$B$457,'各區加權風險人口'!$C$2:$T$13,6,0)*5.5/'陽性率'!E$3)</f>
        <v>13.36352687</v>
      </c>
      <c r="I202" s="5">
        <f>if(VLOOKUP($B$2:$B$457,'各區加權風險人口'!$C$2:$T$13,7,0)=0,0,VLOOKUP($B$2:$B$457,'依個案研判日_台北市'!$C$2:$T$13,7,0)*'各里加權風險人口'!J202/VLOOKUP($B$2:$B$457,'各區加權風險人口'!$C$2:$T$13,7,0)*5.5/'陽性率'!F$3)</f>
        <v>2.300040573</v>
      </c>
      <c r="J202" s="5">
        <f>if(VLOOKUP($B$2:$B$457,'各區加權風險人口'!$C$2:$T$13,8,0)=0,0,VLOOKUP($B$2:$B$457,'依個案研判日_台北市'!$C$2:$T$13,8,0)*'各里加權風險人口'!K202/VLOOKUP($B$2:$B$457,'各區加權風險人口'!$C$2:$T$13,8,0)*5.5/'陽性率'!G$3)</f>
        <v>5.100089967</v>
      </c>
      <c r="K202" s="5">
        <f>if(VLOOKUP($B$2:$B$457,'各區加權風險人口'!$C$2:$T$13,9,0)=0,0,VLOOKUP($B$2:$B$457,'依個案研判日_台北市'!$C$2:$T$13,9,0)*'各里加權風險人口'!L202/VLOOKUP($B$2:$B$457,'各區加權風險人口'!$C$2:$T$13,9,0)*5.5/'陽性率'!H$3)</f>
        <v>25.59317874</v>
      </c>
      <c r="L202" s="5">
        <f>if(VLOOKUP($B$2:$B$457,'各區加權風險人口'!$C$2:$T$13,10,0)=0,0,VLOOKUP($B$2:$B$457,'依個案研判日_台北市'!$C$2:$T$13,10,0)*'各里加權風險人口'!M202/VLOOKUP($B$2:$B$457,'各區加權風險人口'!$C$2:$T$13,10,0)*5.5/'陽性率'!I$3)</f>
        <v>11.73020692</v>
      </c>
      <c r="M202" s="5">
        <f>if(VLOOKUP($B$2:$B$457,'各區加權風險人口'!$C$2:$T$13,11,0)=0,0,VLOOKUP($B$2:$B$457,'依個案研判日_台北市'!$C$2:$T$13,11,0)*'各里加權風險人口'!N202/VLOOKUP($B$2:$B$457,'各區加權風險人口'!$C$2:$T$13,11,0)*5.5/'陽性率'!J$3)</f>
        <v>0</v>
      </c>
      <c r="N202" s="5">
        <f>if(VLOOKUP($B$2:$B$457,'各區加權風險人口'!$C$2:$T$13,12,0)=0,0,VLOOKUP($B$2:$B$457,'依個案研判日_台北市'!$C$2:$T$13,12,0)*'各里加權風險人口'!O202/VLOOKUP($B$2:$B$457,'各區加權風險人口'!$C$2:$T$13,12,0)*5.5/'陽性率'!K$3)</f>
        <v>17.74317014</v>
      </c>
      <c r="O202" s="5">
        <f>if(VLOOKUP($B$2:$B$457,'各區加權風險人口'!$C$2:$T$13,13,0)=0,0,VLOOKUP($B$2:$B$457,'依個案研判日_台北市'!$C$2:$T$13,13,0)*'各里加權風險人口'!P202/VLOOKUP($B$2:$B$457,'各區加權風險人口'!$C$2:$T$13,13,0)*5.5/'陽性率'!L$3)</f>
        <v>10.52710878</v>
      </c>
      <c r="P202" s="5">
        <f>if(VLOOKUP($B$2:$B$457,'各區加權風險人口'!$C$2:$T$13,14,0)=0,0,VLOOKUP($B$2:$B$457,'依個案研判日_台北市'!$C$2:$T$13,14,0)*'各里加權風險人口'!Q202/VLOOKUP($B$2:$B$457,'各區加權風險人口'!$C$2:$T$13,14,0)*5.5/'陽性率'!M$3)</f>
        <v>31.70326196</v>
      </c>
      <c r="Q202" s="5">
        <f>if(VLOOKUP($B$2:$B$457,'各區加權風險人口'!$C$2:$T$13,15,0)=0,0,VLOOKUP($B$2:$B$457,'依個案研判日_台北市'!$C$2:$T$13,15,0)*'各里加權風險人口'!R202/VLOOKUP($B$2:$B$457,'各區加權風險人口'!$C$2:$T$13,15,0)*5.5/'陽性率'!N$3)</f>
        <v>18.87619505</v>
      </c>
      <c r="R202" s="5">
        <f>if(VLOOKUP($B$2:$B$457,'各區加權風險人口'!$C$2:$T$13,16,0)=0,0,VLOOKUP($B$2:$B$457,'依個案研判日_台北市'!$C$2:$T$13,16,0)*'各里加權風險人口'!S202/VLOOKUP($B$2:$B$457,'各區加權風險人口'!$C$2:$T$13,16,0)*5.5/'陽性率'!O$3)</f>
        <v>29.90052745</v>
      </c>
      <c r="S202" s="5">
        <f>if(VLOOKUP($B$2:$B$457,'各區加權風險人口'!$C$2:$T$13,17,0)=0,0,VLOOKUP($B$2:$B$457,'依個案研判日_台北市'!$C$2:$T$13,17,0)*'各里加權風險人口'!T202/VLOOKUP($B$2:$B$457,'各區加權風險人口'!$C$2:$T$13,17,0)*5.5/'陽性率'!P$3)</f>
        <v>21.32764895</v>
      </c>
      <c r="T202" s="5">
        <f>if(VLOOKUP($B$2:$B$457,'各區加權風險人口'!$C$2:$T$13,18,0)=0,0,VLOOKUP($B$2:$B$457,'依個案研判日_台北市'!$C$2:$T$13,18,0)*'各里加權風險人口'!U202/VLOOKUP($B$2:$B$457,'各區加權風險人口'!$C$2:$T$13,18,0)*5.5/'陽性率'!Q$3)</f>
        <v>6.01549073</v>
      </c>
    </row>
    <row r="203">
      <c r="A203" s="3">
        <v>6.3000060002E10</v>
      </c>
      <c r="B203" s="4" t="s">
        <v>208</v>
      </c>
      <c r="C203" s="4" t="s">
        <v>210</v>
      </c>
      <c r="D203" s="5">
        <f>if(VLOOKUP($B$2:$B$457,'各區加權風險人口'!$C$2:$T$13,2,0)=0,0,VLOOKUP($B$2:$B$457,'依個案研判日_台北市'!$C$2:$T$13,2,0)*'各里加權風險人口'!E203/VLOOKUP($B$2:$B$457,'各區加權風險人口'!$C$2:$T$13,2,0)*5.5/'陽性率'!A$3)</f>
        <v>0</v>
      </c>
      <c r="E203" s="5">
        <f>if(VLOOKUP($B$2:$B$457,'各區加權風險人口'!$C$2:$T$13,3,0)=0,0,VLOOKUP($B$2:$B$457,'依個案研判日_台北市'!$C$2:$T$13,3,0)*'各里加權風險人口'!F203/VLOOKUP($B$2:$B$457,'各區加權風險人口'!$C$2:$T$13,3,0)*5.5/'陽性率'!B$3)</f>
        <v>5.057306303</v>
      </c>
      <c r="F203" s="5">
        <f>if(VLOOKUP($B$2:$B$457,'各區加權風險人口'!$C$2:$T$13,4,0)=0,0,VLOOKUP($B$2:$B$457,'依個案研判日_台北市'!$C$2:$T$13,4,0)*'各里加權風險人口'!G203/VLOOKUP($B$2:$B$457,'各區加權風險人口'!$C$2:$T$13,4,0)*5.5/'陽性率'!C$3)</f>
        <v>1.433772405</v>
      </c>
      <c r="G203" s="5">
        <f>if(VLOOKUP($B$2:$B$457,'各區加權風險人口'!$C$2:$T$13,5,0)=0,0,VLOOKUP($B$2:$B$457,'依個案研判日_台北市'!$C$2:$T$13,5,0)*'各里加權風險人口'!H203/VLOOKUP($B$2:$B$457,'各區加權風險人口'!$C$2:$T$13,5,0)*5.5/'陽性率'!D$3)</f>
        <v>13.90759233</v>
      </c>
      <c r="H203" s="5">
        <f>if(VLOOKUP($B$2:$B$457,'各區加權風險人口'!$C$2:$T$13,6,0)=0,0,VLOOKUP($B$2:$B$457,'依個案研判日_台北市'!$C$2:$T$13,6,0)*'各里加權風險人口'!I203/VLOOKUP($B$2:$B$457,'各區加權風險人口'!$C$2:$T$13,6,0)*5.5/'陽性率'!E$3)</f>
        <v>15.84409253</v>
      </c>
      <c r="I203" s="5">
        <f>if(VLOOKUP($B$2:$B$457,'各區加權風險人口'!$C$2:$T$13,7,0)=0,0,VLOOKUP($B$2:$B$457,'依個案研判日_台北市'!$C$2:$T$13,7,0)*'各里加權風險人口'!J203/VLOOKUP($B$2:$B$457,'各區加權風險人口'!$C$2:$T$13,7,0)*5.5/'陽性率'!F$3)</f>
        <v>2.726978889</v>
      </c>
      <c r="J203" s="5">
        <f>if(VLOOKUP($B$2:$B$457,'各區加權風險人口'!$C$2:$T$13,8,0)=0,0,VLOOKUP($B$2:$B$457,'依個案研判日_台北市'!$C$2:$T$13,8,0)*'各里加權風險人口'!K203/VLOOKUP($B$2:$B$457,'各區加權風險人口'!$C$2:$T$13,8,0)*5.5/'陽性率'!G$3)</f>
        <v>6.046779275</v>
      </c>
      <c r="K203" s="5">
        <f>if(VLOOKUP($B$2:$B$457,'各區加權風險人口'!$C$2:$T$13,9,0)=0,0,VLOOKUP($B$2:$B$457,'依個案研判日_台北市'!$C$2:$T$13,9,0)*'各里加權風險人口'!L203/VLOOKUP($B$2:$B$457,'各區加權風險人口'!$C$2:$T$13,9,0)*5.5/'陽性率'!H$3)</f>
        <v>30.34383782</v>
      </c>
      <c r="L203" s="5">
        <f>if(VLOOKUP($B$2:$B$457,'各區加權風險人口'!$C$2:$T$13,10,0)=0,0,VLOOKUP($B$2:$B$457,'依個案研判日_台北市'!$C$2:$T$13,10,0)*'各里加權風險人口'!M203/VLOOKUP($B$2:$B$457,'各區加權風險人口'!$C$2:$T$13,10,0)*5.5/'陽性率'!I$3)</f>
        <v>13.90759233</v>
      </c>
      <c r="M203" s="5">
        <f>if(VLOOKUP($B$2:$B$457,'各區加權風險人口'!$C$2:$T$13,11,0)=0,0,VLOOKUP($B$2:$B$457,'依個案研判日_台北市'!$C$2:$T$13,11,0)*'各里加權風險人口'!N203/VLOOKUP($B$2:$B$457,'各區加權風險人口'!$C$2:$T$13,11,0)*5.5/'陽性率'!J$3)</f>
        <v>0</v>
      </c>
      <c r="N203" s="5">
        <f>if(VLOOKUP($B$2:$B$457,'各區加權風險人口'!$C$2:$T$13,12,0)=0,0,VLOOKUP($B$2:$B$457,'依個案研判日_台北市'!$C$2:$T$13,12,0)*'各里加權風險人口'!O203/VLOOKUP($B$2:$B$457,'各區加權風險人口'!$C$2:$T$13,12,0)*5.5/'陽性率'!K$3)</f>
        <v>21.03669428</v>
      </c>
      <c r="O203" s="5">
        <f>if(VLOOKUP($B$2:$B$457,'各區加權風險人口'!$C$2:$T$13,13,0)=0,0,VLOOKUP($B$2:$B$457,'依個案研判日_台北市'!$C$2:$T$13,13,0)*'各里加權風險人口'!P203/VLOOKUP($B$2:$B$457,'各區加權風險人口'!$C$2:$T$13,13,0)*5.5/'陽性率'!L$3)</f>
        <v>12.48117261</v>
      </c>
      <c r="P203" s="5">
        <f>if(VLOOKUP($B$2:$B$457,'各區加權風險人口'!$C$2:$T$13,14,0)=0,0,VLOOKUP($B$2:$B$457,'依個案研判日_台北市'!$C$2:$T$13,14,0)*'各里加權風險人口'!Q203/VLOOKUP($B$2:$B$457,'各區加權風險人口'!$C$2:$T$13,14,0)*5.5/'陽性率'!M$3)</f>
        <v>37.58808739</v>
      </c>
      <c r="Q203" s="5">
        <f>if(VLOOKUP($B$2:$B$457,'各區加權風險人口'!$C$2:$T$13,15,0)=0,0,VLOOKUP($B$2:$B$457,'依個案研判日_台北市'!$C$2:$T$13,15,0)*'各里加權風險人口'!R203/VLOOKUP($B$2:$B$457,'各區加權風險人口'!$C$2:$T$13,15,0)*5.5/'陽性率'!N$3)</f>
        <v>22.38003364</v>
      </c>
      <c r="R203" s="5">
        <f>if(VLOOKUP($B$2:$B$457,'各區加權風險人口'!$C$2:$T$13,16,0)=0,0,VLOOKUP($B$2:$B$457,'依個案研判日_台北市'!$C$2:$T$13,16,0)*'各里加權風險人口'!S203/VLOOKUP($B$2:$B$457,'各區加權風險人口'!$C$2:$T$13,16,0)*5.5/'陽性率'!O$3)</f>
        <v>35.45072555</v>
      </c>
      <c r="S203" s="5">
        <f>if(VLOOKUP($B$2:$B$457,'各區加權風險人口'!$C$2:$T$13,17,0)=0,0,VLOOKUP($B$2:$B$457,'依個案研判日_台北市'!$C$2:$T$13,17,0)*'各里加權風險人口'!T203/VLOOKUP($B$2:$B$457,'各區加權風險人口'!$C$2:$T$13,17,0)*5.5/'陽性率'!P$3)</f>
        <v>25.28653151</v>
      </c>
      <c r="T203" s="5">
        <f>if(VLOOKUP($B$2:$B$457,'各區加權風險人口'!$C$2:$T$13,18,0)=0,0,VLOOKUP($B$2:$B$457,'依個案研判日_台北市'!$C$2:$T$13,18,0)*'各里加權風險人口'!U203/VLOOKUP($B$2:$B$457,'各區加權風險人口'!$C$2:$T$13,18,0)*5.5/'陽性率'!Q$3)</f>
        <v>7.132098632</v>
      </c>
    </row>
    <row r="204">
      <c r="A204" s="3">
        <v>6.3000060003E10</v>
      </c>
      <c r="B204" s="4" t="s">
        <v>208</v>
      </c>
      <c r="C204" s="4" t="s">
        <v>211</v>
      </c>
      <c r="D204" s="5">
        <f>if(VLOOKUP($B$2:$B$457,'各區加權風險人口'!$C$2:$T$13,2,0)=0,0,VLOOKUP($B$2:$B$457,'依個案研判日_台北市'!$C$2:$T$13,2,0)*'各里加權風險人口'!E204/VLOOKUP($B$2:$B$457,'各區加權風險人口'!$C$2:$T$13,2,0)*5.5/'陽性率'!A$3)</f>
        <v>0</v>
      </c>
      <c r="E204" s="5">
        <f>if(VLOOKUP($B$2:$B$457,'各區加權風險人口'!$C$2:$T$13,3,0)=0,0,VLOOKUP($B$2:$B$457,'依個案研判日_台北市'!$C$2:$T$13,3,0)*'各里加權風險人口'!F204/VLOOKUP($B$2:$B$457,'各區加權風險人口'!$C$2:$T$13,3,0)*5.5/'陽性率'!B$3)</f>
        <v>7.536103703</v>
      </c>
      <c r="F204" s="5">
        <f>if(VLOOKUP($B$2:$B$457,'各區加權風險人口'!$C$2:$T$13,4,0)=0,0,VLOOKUP($B$2:$B$457,'依個案研判日_台北市'!$C$2:$T$13,4,0)*'各里加權風險人口'!G204/VLOOKUP($B$2:$B$457,'各區加權風險人口'!$C$2:$T$13,4,0)*5.5/'陽性率'!C$3)</f>
        <v>2.136524246</v>
      </c>
      <c r="G204" s="5">
        <f>if(VLOOKUP($B$2:$B$457,'各區加權風險人口'!$C$2:$T$13,5,0)=0,0,VLOOKUP($B$2:$B$457,'依個案研判日_台北市'!$C$2:$T$13,5,0)*'各里加權風險人口'!H204/VLOOKUP($B$2:$B$457,'各區加權風險人口'!$C$2:$T$13,5,0)*5.5/'陽性率'!D$3)</f>
        <v>20.72428518</v>
      </c>
      <c r="H204" s="5">
        <f>if(VLOOKUP($B$2:$B$457,'各區加權風險人口'!$C$2:$T$13,6,0)=0,0,VLOOKUP($B$2:$B$457,'依個案研判日_台北市'!$C$2:$T$13,6,0)*'各里加權風險人口'!I204/VLOOKUP($B$2:$B$457,'各區加權風險人口'!$C$2:$T$13,6,0)*5.5/'陽性率'!E$3)</f>
        <v>23.60994514</v>
      </c>
      <c r="I204" s="5">
        <f>if(VLOOKUP($B$2:$B$457,'各區加權風險人口'!$C$2:$T$13,7,0)=0,0,VLOOKUP($B$2:$B$457,'依個案研判日_台北市'!$C$2:$T$13,7,0)*'各里加權風險人口'!J204/VLOOKUP($B$2:$B$457,'各區加權風險人口'!$C$2:$T$13,7,0)*5.5/'陽性率'!F$3)</f>
        <v>4.06358533</v>
      </c>
      <c r="J204" s="5">
        <f>if(VLOOKUP($B$2:$B$457,'各區加權風險人口'!$C$2:$T$13,8,0)=0,0,VLOOKUP($B$2:$B$457,'依個案研判日_台北市'!$C$2:$T$13,8,0)*'各里加權風險人口'!K204/VLOOKUP($B$2:$B$457,'各區加權風險人口'!$C$2:$T$13,8,0)*5.5/'陽性率'!G$3)</f>
        <v>9.010558775</v>
      </c>
      <c r="K204" s="5">
        <f>if(VLOOKUP($B$2:$B$457,'各區加權風險人口'!$C$2:$T$13,9,0)=0,0,VLOOKUP($B$2:$B$457,'依個案研判日_台北市'!$C$2:$T$13,9,0)*'各里加權風險人口'!L204/VLOOKUP($B$2:$B$457,'各區加權風險人口'!$C$2:$T$13,9,0)*5.5/'陽性率'!H$3)</f>
        <v>45.21662222</v>
      </c>
      <c r="L204" s="5">
        <f>if(VLOOKUP($B$2:$B$457,'各區加權風險人口'!$C$2:$T$13,10,0)=0,0,VLOOKUP($B$2:$B$457,'依個案研判日_台北市'!$C$2:$T$13,10,0)*'各里加權風險人口'!M204/VLOOKUP($B$2:$B$457,'各區加權風險人口'!$C$2:$T$13,10,0)*5.5/'陽性率'!I$3)</f>
        <v>20.72428518</v>
      </c>
      <c r="M204" s="5">
        <f>if(VLOOKUP($B$2:$B$457,'各區加權風險人口'!$C$2:$T$13,11,0)=0,0,VLOOKUP($B$2:$B$457,'依個案研判日_台北市'!$C$2:$T$13,11,0)*'各里加權風險人口'!N204/VLOOKUP($B$2:$B$457,'各區加權風險人口'!$C$2:$T$13,11,0)*5.5/'陽性率'!J$3)</f>
        <v>0</v>
      </c>
      <c r="N204" s="5">
        <f>if(VLOOKUP($B$2:$B$457,'各區加權風險人口'!$C$2:$T$13,12,0)=0,0,VLOOKUP($B$2:$B$457,'依個案研判日_台北市'!$C$2:$T$13,12,0)*'各里加權風險人口'!O204/VLOOKUP($B$2:$B$457,'各區加權風險人口'!$C$2:$T$13,12,0)*5.5/'陽性率'!K$3)</f>
        <v>31.34765826</v>
      </c>
      <c r="O204" s="5">
        <f>if(VLOOKUP($B$2:$B$457,'各區加權風險人口'!$C$2:$T$13,13,0)=0,0,VLOOKUP($B$2:$B$457,'依個案研判日_台北市'!$C$2:$T$13,13,0)*'各里加權風險人口'!P204/VLOOKUP($B$2:$B$457,'各區加權風險人口'!$C$2:$T$13,13,0)*5.5/'陽性率'!L$3)</f>
        <v>18.59871747</v>
      </c>
      <c r="P204" s="5">
        <f>if(VLOOKUP($B$2:$B$457,'各區加權風險人口'!$C$2:$T$13,14,0)=0,0,VLOOKUP($B$2:$B$457,'依個案研判日_台北市'!$C$2:$T$13,14,0)*'各里加權風險人口'!Q204/VLOOKUP($B$2:$B$457,'各區加權風險人口'!$C$2:$T$13,14,0)*5.5/'陽性率'!M$3)</f>
        <v>56.01158157</v>
      </c>
      <c r="Q204" s="5">
        <f>if(VLOOKUP($B$2:$B$457,'各區加權風險人口'!$C$2:$T$13,15,0)=0,0,VLOOKUP($B$2:$B$457,'依個案研判日_台北市'!$C$2:$T$13,15,0)*'各里加權風險人口'!R204/VLOOKUP($B$2:$B$457,'各區加權風險人口'!$C$2:$T$13,15,0)*5.5/'陽性率'!N$3)</f>
        <v>33.34942443</v>
      </c>
      <c r="R204" s="5">
        <f>if(VLOOKUP($B$2:$B$457,'各區加權風險人口'!$C$2:$T$13,16,0)=0,0,VLOOKUP($B$2:$B$457,'依個案研判日_台北市'!$C$2:$T$13,16,0)*'各里加權風險人口'!S204/VLOOKUP($B$2:$B$457,'各區加權風險人口'!$C$2:$T$13,16,0)*5.5/'陽性率'!O$3)</f>
        <v>52.82660929</v>
      </c>
      <c r="S204" s="5">
        <f>if(VLOOKUP($B$2:$B$457,'各區加權風險人口'!$C$2:$T$13,17,0)=0,0,VLOOKUP($B$2:$B$457,'依個案研判日_台北市'!$C$2:$T$13,17,0)*'各里加權風險人口'!T204/VLOOKUP($B$2:$B$457,'各區加權風險人口'!$C$2:$T$13,17,0)*5.5/'陽性率'!P$3)</f>
        <v>37.68051851</v>
      </c>
      <c r="T204" s="5">
        <f>if(VLOOKUP($B$2:$B$457,'各區加權風險人口'!$C$2:$T$13,18,0)=0,0,VLOOKUP($B$2:$B$457,'依個案研判日_台北市'!$C$2:$T$13,18,0)*'各里加權風險人口'!U204/VLOOKUP($B$2:$B$457,'各區加權風險人口'!$C$2:$T$13,18,0)*5.5/'陽性率'!Q$3)</f>
        <v>10.62783856</v>
      </c>
    </row>
    <row r="205">
      <c r="A205" s="3">
        <v>6.3000060004E10</v>
      </c>
      <c r="B205" s="4" t="s">
        <v>208</v>
      </c>
      <c r="C205" s="4" t="s">
        <v>212</v>
      </c>
      <c r="D205" s="5">
        <f>if(VLOOKUP($B$2:$B$457,'各區加權風險人口'!$C$2:$T$13,2,0)=0,0,VLOOKUP($B$2:$B$457,'依個案研判日_台北市'!$C$2:$T$13,2,0)*'各里加權風險人口'!E205/VLOOKUP($B$2:$B$457,'各區加權風險人口'!$C$2:$T$13,2,0)*5.5/'陽性率'!A$3)</f>
        <v>0</v>
      </c>
      <c r="E205" s="5">
        <f>if(VLOOKUP($B$2:$B$457,'各區加權風險人口'!$C$2:$T$13,3,0)=0,0,VLOOKUP($B$2:$B$457,'依個案研判日_台北市'!$C$2:$T$13,3,0)*'各里加權風險人口'!F205/VLOOKUP($B$2:$B$457,'各區加權風險人口'!$C$2:$T$13,3,0)*5.5/'陽性率'!B$3)</f>
        <v>6.046887167</v>
      </c>
      <c r="F205" s="5">
        <f>if(VLOOKUP($B$2:$B$457,'各區加權風險人口'!$C$2:$T$13,4,0)=0,0,VLOOKUP($B$2:$B$457,'依個案研判日_台北市'!$C$2:$T$13,4,0)*'各里加權風險人口'!G205/VLOOKUP($B$2:$B$457,'各區加權風險人口'!$C$2:$T$13,4,0)*5.5/'陽性率'!C$3)</f>
        <v>1.714323681</v>
      </c>
      <c r="G205" s="5">
        <f>if(VLOOKUP($B$2:$B$457,'各區加權風險人口'!$C$2:$T$13,5,0)=0,0,VLOOKUP($B$2:$B$457,'依個案研判日_台北市'!$C$2:$T$13,5,0)*'各里加權風險人口'!H205/VLOOKUP($B$2:$B$457,'各區加權風險人口'!$C$2:$T$13,5,0)*5.5/'陽性率'!D$3)</f>
        <v>16.62893971</v>
      </c>
      <c r="H205" s="5">
        <f>if(VLOOKUP($B$2:$B$457,'各區加權風險人口'!$C$2:$T$13,6,0)=0,0,VLOOKUP($B$2:$B$457,'依個案研判日_台北市'!$C$2:$T$13,6,0)*'各里加權風險人口'!I205/VLOOKUP($B$2:$B$457,'各區加權風險人口'!$C$2:$T$13,6,0)*5.5/'陽性率'!E$3)</f>
        <v>18.94436169</v>
      </c>
      <c r="I205" s="5">
        <f>if(VLOOKUP($B$2:$B$457,'各區加權風險人口'!$C$2:$T$13,7,0)=0,0,VLOOKUP($B$2:$B$457,'依個案研判日_台北市'!$C$2:$T$13,7,0)*'各里加權風險人口'!J205/VLOOKUP($B$2:$B$457,'各區加權風險人口'!$C$2:$T$13,7,0)*5.5/'陽性率'!F$3)</f>
        <v>3.260576413</v>
      </c>
      <c r="J205" s="5">
        <f>if(VLOOKUP($B$2:$B$457,'各區加權風險人口'!$C$2:$T$13,8,0)=0,0,VLOOKUP($B$2:$B$457,'依個案研判日_台北市'!$C$2:$T$13,8,0)*'各里加權風險人口'!K205/VLOOKUP($B$2:$B$457,'各區加權風險人口'!$C$2:$T$13,8,0)*5.5/'陽性率'!G$3)</f>
        <v>7.229973786</v>
      </c>
      <c r="K205" s="5">
        <f>if(VLOOKUP($B$2:$B$457,'各區加權風險人口'!$C$2:$T$13,9,0)=0,0,VLOOKUP($B$2:$B$457,'依個案研判日_台北市'!$C$2:$T$13,9,0)*'各里加權風險人口'!L205/VLOOKUP($B$2:$B$457,'各區加權風險人口'!$C$2:$T$13,9,0)*5.5/'陽性率'!H$3)</f>
        <v>36.281323</v>
      </c>
      <c r="L205" s="5">
        <f>if(VLOOKUP($B$2:$B$457,'各區加權風險人口'!$C$2:$T$13,10,0)=0,0,VLOOKUP($B$2:$B$457,'依個案研判日_台北市'!$C$2:$T$13,10,0)*'各里加權風險人口'!M205/VLOOKUP($B$2:$B$457,'各區加權風險人口'!$C$2:$T$13,10,0)*5.5/'陽性率'!I$3)</f>
        <v>16.62893971</v>
      </c>
      <c r="M205" s="5">
        <f>if(VLOOKUP($B$2:$B$457,'各區加權風險人口'!$C$2:$T$13,11,0)=0,0,VLOOKUP($B$2:$B$457,'依個案研判日_台北市'!$C$2:$T$13,11,0)*'各里加權風險人口'!N205/VLOOKUP($B$2:$B$457,'各區加權風險人口'!$C$2:$T$13,11,0)*5.5/'陽性率'!J$3)</f>
        <v>0</v>
      </c>
      <c r="N205" s="5">
        <f>if(VLOOKUP($B$2:$B$457,'各區加權風險人口'!$C$2:$T$13,12,0)=0,0,VLOOKUP($B$2:$B$457,'依個案研判日_台北市'!$C$2:$T$13,12,0)*'各里加權風險人口'!O205/VLOOKUP($B$2:$B$457,'各區加權風險人口'!$C$2:$T$13,12,0)*5.5/'陽性率'!K$3)</f>
        <v>25.15301805</v>
      </c>
      <c r="O205" s="5">
        <f>if(VLOOKUP($B$2:$B$457,'各區加權風險人口'!$C$2:$T$13,13,0)=0,0,VLOOKUP($B$2:$B$457,'依個案研判日_台北市'!$C$2:$T$13,13,0)*'各里加權風險人口'!P205/VLOOKUP($B$2:$B$457,'各區加權風險人口'!$C$2:$T$13,13,0)*5.5/'陽性率'!L$3)</f>
        <v>14.92340743</v>
      </c>
      <c r="P205" s="5">
        <f>if(VLOOKUP($B$2:$B$457,'各區加權風險人口'!$C$2:$T$13,14,0)=0,0,VLOOKUP($B$2:$B$457,'依個案研判日_台北市'!$C$2:$T$13,14,0)*'各里加權風險人口'!Q205/VLOOKUP($B$2:$B$457,'各區加權風險人口'!$C$2:$T$13,14,0)*5.5/'陽性率'!M$3)</f>
        <v>44.94308029</v>
      </c>
      <c r="Q205" s="5">
        <f>if(VLOOKUP($B$2:$B$457,'各區加權風險人口'!$C$2:$T$13,15,0)=0,0,VLOOKUP($B$2:$B$457,'依個案研判日_台北市'!$C$2:$T$13,15,0)*'各里加權風險人口'!R205/VLOOKUP($B$2:$B$457,'各區加權風險人口'!$C$2:$T$13,15,0)*5.5/'陽性率'!N$3)</f>
        <v>26.75921332</v>
      </c>
      <c r="R205" s="5">
        <f>if(VLOOKUP($B$2:$B$457,'各區加權風險人口'!$C$2:$T$13,16,0)=0,0,VLOOKUP($B$2:$B$457,'依個案研判日_台北市'!$C$2:$T$13,16,0)*'各里加權風險人口'!S205/VLOOKUP($B$2:$B$457,'各區加權風險人口'!$C$2:$T$13,16,0)*5.5/'陽性率'!O$3)</f>
        <v>42.38749337</v>
      </c>
      <c r="S205" s="5">
        <f>if(VLOOKUP($B$2:$B$457,'各區加權風險人口'!$C$2:$T$13,17,0)=0,0,VLOOKUP($B$2:$B$457,'依個案研判日_台北市'!$C$2:$T$13,17,0)*'各里加權風險人口'!T205/VLOOKUP($B$2:$B$457,'各區加權風險人口'!$C$2:$T$13,17,0)*5.5/'陽性率'!P$3)</f>
        <v>30.23443583</v>
      </c>
      <c r="T205" s="5">
        <f>if(VLOOKUP($B$2:$B$457,'各區加權風險人口'!$C$2:$T$13,18,0)=0,0,VLOOKUP($B$2:$B$457,'依個案研判日_台北市'!$C$2:$T$13,18,0)*'各里加權風險人口'!U205/VLOOKUP($B$2:$B$457,'各區加權風險人口'!$C$2:$T$13,18,0)*5.5/'陽性率'!Q$3)</f>
        <v>8.527661389</v>
      </c>
    </row>
    <row r="206">
      <c r="A206" s="3">
        <v>6.3000060005E10</v>
      </c>
      <c r="B206" s="4" t="s">
        <v>208</v>
      </c>
      <c r="C206" s="4" t="s">
        <v>213</v>
      </c>
      <c r="D206" s="5">
        <f>if(VLOOKUP($B$2:$B$457,'各區加權風險人口'!$C$2:$T$13,2,0)=0,0,VLOOKUP($B$2:$B$457,'依個案研判日_台北市'!$C$2:$T$13,2,0)*'各里加權風險人口'!E206/VLOOKUP($B$2:$B$457,'各區加權風險人口'!$C$2:$T$13,2,0)*5.5/'陽性率'!A$3)</f>
        <v>0</v>
      </c>
      <c r="E206" s="5">
        <f>if(VLOOKUP($B$2:$B$457,'各區加權風險人口'!$C$2:$T$13,3,0)=0,0,VLOOKUP($B$2:$B$457,'依個案研判日_台北市'!$C$2:$T$13,3,0)*'各里加權風險人口'!F206/VLOOKUP($B$2:$B$457,'各區加權風險人口'!$C$2:$T$13,3,0)*5.5/'陽性率'!B$3)</f>
        <v>8.829782162</v>
      </c>
      <c r="F206" s="5">
        <f>if(VLOOKUP($B$2:$B$457,'各區加權風險人口'!$C$2:$T$13,4,0)=0,0,VLOOKUP($B$2:$B$457,'依個案研判日_台北市'!$C$2:$T$13,4,0)*'各里加權風險人口'!G206/VLOOKUP($B$2:$B$457,'各區加權風險人口'!$C$2:$T$13,4,0)*5.5/'陽性率'!C$3)</f>
        <v>2.503288757</v>
      </c>
      <c r="G206" s="5">
        <f>if(VLOOKUP($B$2:$B$457,'各區加權風險人口'!$C$2:$T$13,5,0)=0,0,VLOOKUP($B$2:$B$457,'依個案研判日_台北市'!$C$2:$T$13,5,0)*'各里加權風險人口'!H206/VLOOKUP($B$2:$B$457,'各區加權風險人口'!$C$2:$T$13,5,0)*5.5/'陽性率'!D$3)</f>
        <v>24.28190095</v>
      </c>
      <c r="H206" s="5">
        <f>if(VLOOKUP($B$2:$B$457,'各區加權風險人口'!$C$2:$T$13,6,0)=0,0,VLOOKUP($B$2:$B$457,'依個案研判日_台北市'!$C$2:$T$13,6,0)*'各里加權風險人口'!I206/VLOOKUP($B$2:$B$457,'各區加權風險人口'!$C$2:$T$13,6,0)*5.5/'陽性率'!E$3)</f>
        <v>27.66292513</v>
      </c>
      <c r="I206" s="5">
        <f>if(VLOOKUP($B$2:$B$457,'各區加權風險人口'!$C$2:$T$13,7,0)=0,0,VLOOKUP($B$2:$B$457,'依個案研判日_台北市'!$C$2:$T$13,7,0)*'各里加權風險人口'!J206/VLOOKUP($B$2:$B$457,'各區加權風險人口'!$C$2:$T$13,7,0)*5.5/'陽性率'!F$3)</f>
        <v>4.761157048</v>
      </c>
      <c r="J206" s="5">
        <f>if(VLOOKUP($B$2:$B$457,'各區加權風險人口'!$C$2:$T$13,8,0)=0,0,VLOOKUP($B$2:$B$457,'依個案研判日_台北市'!$C$2:$T$13,8,0)*'各里加權風險人口'!K206/VLOOKUP($B$2:$B$457,'各區加權風險人口'!$C$2:$T$13,8,0)*5.5/'陽性率'!G$3)</f>
        <v>10.55734824</v>
      </c>
      <c r="K206" s="5">
        <f>if(VLOOKUP($B$2:$B$457,'各區加權風險人口'!$C$2:$T$13,9,0)=0,0,VLOOKUP($B$2:$B$457,'依個案研判日_台北市'!$C$2:$T$13,9,0)*'各里加權風險人口'!L206/VLOOKUP($B$2:$B$457,'各區加權風險人口'!$C$2:$T$13,9,0)*5.5/'陽性率'!H$3)</f>
        <v>52.97869297</v>
      </c>
      <c r="L206" s="5">
        <f>if(VLOOKUP($B$2:$B$457,'各區加權風險人口'!$C$2:$T$13,10,0)=0,0,VLOOKUP($B$2:$B$457,'依個案研判日_台北市'!$C$2:$T$13,10,0)*'各里加權風險人口'!M206/VLOOKUP($B$2:$B$457,'各區加權風險人口'!$C$2:$T$13,10,0)*5.5/'陽性率'!I$3)</f>
        <v>24.28190095</v>
      </c>
      <c r="M206" s="5">
        <f>if(VLOOKUP($B$2:$B$457,'各區加權風險人口'!$C$2:$T$13,11,0)=0,0,VLOOKUP($B$2:$B$457,'依個案研判日_台北市'!$C$2:$T$13,11,0)*'各里加權風險人口'!N206/VLOOKUP($B$2:$B$457,'各區加權風險人口'!$C$2:$T$13,11,0)*5.5/'陽性率'!J$3)</f>
        <v>0</v>
      </c>
      <c r="N206" s="5">
        <f>if(VLOOKUP($B$2:$B$457,'各區加權風險人口'!$C$2:$T$13,12,0)=0,0,VLOOKUP($B$2:$B$457,'依個案研判日_台北市'!$C$2:$T$13,12,0)*'各里加權風險人口'!O206/VLOOKUP($B$2:$B$457,'各區加權風險人口'!$C$2:$T$13,12,0)*5.5/'陽性率'!K$3)</f>
        <v>36.7289258</v>
      </c>
      <c r="O206" s="5">
        <f>if(VLOOKUP($B$2:$B$457,'各區加權風險人口'!$C$2:$T$13,13,0)=0,0,VLOOKUP($B$2:$B$457,'依個案研判日_台北市'!$C$2:$T$13,13,0)*'各里加權風險人口'!P206/VLOOKUP($B$2:$B$457,'各區加權風險人口'!$C$2:$T$13,13,0)*5.5/'陽性率'!L$3)</f>
        <v>21.79144957</v>
      </c>
      <c r="P206" s="5">
        <f>if(VLOOKUP($B$2:$B$457,'各區加權風險人口'!$C$2:$T$13,14,0)=0,0,VLOOKUP($B$2:$B$457,'依個案研判日_台北市'!$C$2:$T$13,14,0)*'各里加權風險人口'!Q206/VLOOKUP($B$2:$B$457,'各區加權風險人口'!$C$2:$T$13,14,0)*5.5/'陽性率'!M$3)</f>
        <v>65.62675931</v>
      </c>
      <c r="Q206" s="5">
        <f>if(VLOOKUP($B$2:$B$457,'各區加權風險人口'!$C$2:$T$13,15,0)=0,0,VLOOKUP($B$2:$B$457,'依個案研判日_台北市'!$C$2:$T$13,15,0)*'各里加權風險人口'!R206/VLOOKUP($B$2:$B$457,'各區加權風險人口'!$C$2:$T$13,15,0)*5.5/'陽性率'!N$3)</f>
        <v>39.07432336</v>
      </c>
      <c r="R206" s="5">
        <f>if(VLOOKUP($B$2:$B$457,'各區加權風險人口'!$C$2:$T$13,16,0)=0,0,VLOOKUP($B$2:$B$457,'依個案研判日_台北市'!$C$2:$T$13,16,0)*'各里加權風險人口'!S206/VLOOKUP($B$2:$B$457,'各區加權風險人口'!$C$2:$T$13,16,0)*5.5/'陽性率'!O$3)</f>
        <v>61.89504163</v>
      </c>
      <c r="S206" s="5">
        <f>if(VLOOKUP($B$2:$B$457,'各區加權風險人口'!$C$2:$T$13,17,0)=0,0,VLOOKUP($B$2:$B$457,'依個案研判日_台北市'!$C$2:$T$13,17,0)*'各里加權風險人口'!T206/VLOOKUP($B$2:$B$457,'各區加權風險人口'!$C$2:$T$13,17,0)*5.5/'陽性率'!P$3)</f>
        <v>44.14891081</v>
      </c>
      <c r="T206" s="5">
        <f>if(VLOOKUP($B$2:$B$457,'各區加權風險人口'!$C$2:$T$13,18,0)=0,0,VLOOKUP($B$2:$B$457,'依個案研判日_台北市'!$C$2:$T$13,18,0)*'各里加權風險人口'!U206/VLOOKUP($B$2:$B$457,'各區加權風險人口'!$C$2:$T$13,18,0)*5.5/'陽性率'!Q$3)</f>
        <v>12.4522569</v>
      </c>
    </row>
    <row r="207">
      <c r="A207" s="3">
        <v>6.3000060006E10</v>
      </c>
      <c r="B207" s="4" t="s">
        <v>208</v>
      </c>
      <c r="C207" s="4" t="s">
        <v>214</v>
      </c>
      <c r="D207" s="5">
        <f>if(VLOOKUP($B$2:$B$457,'各區加權風險人口'!$C$2:$T$13,2,0)=0,0,VLOOKUP($B$2:$B$457,'依個案研判日_台北市'!$C$2:$T$13,2,0)*'各里加權風險人口'!E207/VLOOKUP($B$2:$B$457,'各區加權風險人口'!$C$2:$T$13,2,0)*5.5/'陽性率'!A$3)</f>
        <v>0</v>
      </c>
      <c r="E207" s="5">
        <f>if(VLOOKUP($B$2:$B$457,'各區加權風險人口'!$C$2:$T$13,3,0)=0,0,VLOOKUP($B$2:$B$457,'依個案研判日_台北市'!$C$2:$T$13,3,0)*'各里加權風險人口'!F207/VLOOKUP($B$2:$B$457,'各區加權風險人口'!$C$2:$T$13,3,0)*5.5/'陽性率'!B$3)</f>
        <v>7.328339404</v>
      </c>
      <c r="F207" s="5">
        <f>if(VLOOKUP($B$2:$B$457,'各區加權風險人口'!$C$2:$T$13,4,0)=0,0,VLOOKUP($B$2:$B$457,'依個案研判日_台北市'!$C$2:$T$13,4,0)*'各里加權風險人口'!G207/VLOOKUP($B$2:$B$457,'各區加權風險人口'!$C$2:$T$13,4,0)*5.5/'陽性率'!C$3)</f>
        <v>2.077621996</v>
      </c>
      <c r="G207" s="5">
        <f>if(VLOOKUP($B$2:$B$457,'各區加權風險人口'!$C$2:$T$13,5,0)=0,0,VLOOKUP($B$2:$B$457,'依個案研判日_台北市'!$C$2:$T$13,5,0)*'各里加權風險人口'!H207/VLOOKUP($B$2:$B$457,'各區加權風險人口'!$C$2:$T$13,5,0)*5.5/'陽性率'!D$3)</f>
        <v>20.15293336</v>
      </c>
      <c r="H207" s="5">
        <f>if(VLOOKUP($B$2:$B$457,'各區加權風險人口'!$C$2:$T$13,6,0)=0,0,VLOOKUP($B$2:$B$457,'依個案研判日_台北市'!$C$2:$T$13,6,0)*'各里加權風險人口'!I207/VLOOKUP($B$2:$B$457,'各區加權風險人口'!$C$2:$T$13,6,0)*5.5/'陽性率'!E$3)</f>
        <v>22.95903801</v>
      </c>
      <c r="I207" s="5">
        <f>if(VLOOKUP($B$2:$B$457,'各區加權風險人口'!$C$2:$T$13,7,0)=0,0,VLOOKUP($B$2:$B$457,'依個案研判日_台北市'!$C$2:$T$13,7,0)*'各里加權風險人口'!J207/VLOOKUP($B$2:$B$457,'各區加權風險人口'!$C$2:$T$13,7,0)*5.5/'陽性率'!F$3)</f>
        <v>3.951555561</v>
      </c>
      <c r="J207" s="5">
        <f>if(VLOOKUP($B$2:$B$457,'各區加權風險人口'!$C$2:$T$13,8,0)=0,0,VLOOKUP($B$2:$B$457,'依個案研判日_台北市'!$C$2:$T$13,8,0)*'各里加權風險人口'!K207/VLOOKUP($B$2:$B$457,'各區加權風險人口'!$C$2:$T$13,8,0)*5.5/'陽性率'!G$3)</f>
        <v>8.762144939</v>
      </c>
      <c r="K207" s="5">
        <f>if(VLOOKUP($B$2:$B$457,'各區加權風險人口'!$C$2:$T$13,9,0)=0,0,VLOOKUP($B$2:$B$457,'依個案研判日_台北市'!$C$2:$T$13,9,0)*'各里加權風險人口'!L207/VLOOKUP($B$2:$B$457,'各區加權風險人口'!$C$2:$T$13,9,0)*5.5/'陽性率'!H$3)</f>
        <v>43.97003642</v>
      </c>
      <c r="L207" s="5">
        <f>if(VLOOKUP($B$2:$B$457,'各區加權風險人口'!$C$2:$T$13,10,0)=0,0,VLOOKUP($B$2:$B$457,'依個案研判日_台北市'!$C$2:$T$13,10,0)*'各里加權風險人口'!M207/VLOOKUP($B$2:$B$457,'各區加權風險人口'!$C$2:$T$13,10,0)*5.5/'陽性率'!I$3)</f>
        <v>20.15293336</v>
      </c>
      <c r="M207" s="5">
        <f>if(VLOOKUP($B$2:$B$457,'各區加權風險人口'!$C$2:$T$13,11,0)=0,0,VLOOKUP($B$2:$B$457,'依個案研判日_台北市'!$C$2:$T$13,11,0)*'各里加權風險人口'!N207/VLOOKUP($B$2:$B$457,'各區加權風險人口'!$C$2:$T$13,11,0)*5.5/'陽性率'!J$3)</f>
        <v>0</v>
      </c>
      <c r="N207" s="5">
        <f>if(VLOOKUP($B$2:$B$457,'各區加權風險人口'!$C$2:$T$13,12,0)=0,0,VLOOKUP($B$2:$B$457,'依個案研判日_台北市'!$C$2:$T$13,12,0)*'各里加權風險人口'!O207/VLOOKUP($B$2:$B$457,'各區加權風險人口'!$C$2:$T$13,12,0)*5.5/'陽性率'!K$3)</f>
        <v>30.48342861</v>
      </c>
      <c r="O207" s="5">
        <f>if(VLOOKUP($B$2:$B$457,'各區加權風險人口'!$C$2:$T$13,13,0)=0,0,VLOOKUP($B$2:$B$457,'依個案研判日_台北市'!$C$2:$T$13,13,0)*'各里加權風險人口'!P207/VLOOKUP($B$2:$B$457,'各區加權風險人口'!$C$2:$T$13,13,0)*5.5/'陽性率'!L$3)</f>
        <v>18.08596584</v>
      </c>
      <c r="P207" s="5">
        <f>if(VLOOKUP($B$2:$B$457,'各區加權風險人口'!$C$2:$T$13,14,0)=0,0,VLOOKUP($B$2:$B$457,'依個案研判日_台北市'!$C$2:$T$13,14,0)*'各里加權風險人口'!Q207/VLOOKUP($B$2:$B$457,'各區加權風險人口'!$C$2:$T$13,14,0)*5.5/'陽性率'!M$3)</f>
        <v>54.46738746</v>
      </c>
      <c r="Q207" s="5">
        <f>if(VLOOKUP($B$2:$B$457,'各區加權風險人口'!$C$2:$T$13,15,0)=0,0,VLOOKUP($B$2:$B$457,'依個案研判日_台北市'!$C$2:$T$13,15,0)*'各里加權風險人口'!R207/VLOOKUP($B$2:$B$457,'各區加權風險人口'!$C$2:$T$13,15,0)*5.5/'陽性率'!N$3)</f>
        <v>32.43000771</v>
      </c>
      <c r="R207" s="5">
        <f>if(VLOOKUP($B$2:$B$457,'各區加權風險人口'!$C$2:$T$13,16,0)=0,0,VLOOKUP($B$2:$B$457,'依個案研判日_台北市'!$C$2:$T$13,16,0)*'各里加權風險人口'!S207/VLOOKUP($B$2:$B$457,'各區加權風險人口'!$C$2:$T$13,16,0)*5.5/'陽性率'!O$3)</f>
        <v>51.37022229</v>
      </c>
      <c r="S207" s="5">
        <f>if(VLOOKUP($B$2:$B$457,'各區加權風險人口'!$C$2:$T$13,17,0)=0,0,VLOOKUP($B$2:$B$457,'依個案研判日_台北市'!$C$2:$T$13,17,0)*'各里加權風險人口'!T207/VLOOKUP($B$2:$B$457,'各區加權風險人口'!$C$2:$T$13,17,0)*5.5/'陽性率'!P$3)</f>
        <v>36.64169702</v>
      </c>
      <c r="T207" s="5">
        <f>if(VLOOKUP($B$2:$B$457,'各區加權風險人口'!$C$2:$T$13,18,0)=0,0,VLOOKUP($B$2:$B$457,'依個案研判日_台北市'!$C$2:$T$13,18,0)*'各里加權風險人口'!U207/VLOOKUP($B$2:$B$457,'各區加權風險人口'!$C$2:$T$13,18,0)*5.5/'陽性率'!Q$3)</f>
        <v>10.33483762</v>
      </c>
    </row>
    <row r="208">
      <c r="A208" s="3">
        <v>6.3000060007E10</v>
      </c>
      <c r="B208" s="4" t="s">
        <v>208</v>
      </c>
      <c r="C208" s="4" t="s">
        <v>215</v>
      </c>
      <c r="D208" s="5">
        <f>if(VLOOKUP($B$2:$B$457,'各區加權風險人口'!$C$2:$T$13,2,0)=0,0,VLOOKUP($B$2:$B$457,'依個案研判日_台北市'!$C$2:$T$13,2,0)*'各里加權風險人口'!E208/VLOOKUP($B$2:$B$457,'各區加權風險人口'!$C$2:$T$13,2,0)*5.5/'陽性率'!A$3)</f>
        <v>0</v>
      </c>
      <c r="E208" s="5">
        <f>if(VLOOKUP($B$2:$B$457,'各區加權風險人口'!$C$2:$T$13,3,0)=0,0,VLOOKUP($B$2:$B$457,'依個案研判日_台北市'!$C$2:$T$13,3,0)*'各里加權風險人口'!F208/VLOOKUP($B$2:$B$457,'各區加權風險人口'!$C$2:$T$13,3,0)*5.5/'陽性率'!B$3)</f>
        <v>10.13346849</v>
      </c>
      <c r="F208" s="5">
        <f>if(VLOOKUP($B$2:$B$457,'各區加權風險人口'!$C$2:$T$13,4,0)=0,0,VLOOKUP($B$2:$B$457,'依個案研判日_台北市'!$C$2:$T$13,4,0)*'各里加權風險人口'!G208/VLOOKUP($B$2:$B$457,'各區加權風險人口'!$C$2:$T$13,4,0)*5.5/'陽性率'!C$3)</f>
        <v>2.872890552</v>
      </c>
      <c r="G208" s="5">
        <f>if(VLOOKUP($B$2:$B$457,'各區加權風險人口'!$C$2:$T$13,5,0)=0,0,VLOOKUP($B$2:$B$457,'依個案研判日_台北市'!$C$2:$T$13,5,0)*'各里加權風險人口'!H208/VLOOKUP($B$2:$B$457,'各區加權風險人口'!$C$2:$T$13,5,0)*5.5/'陽性率'!D$3)</f>
        <v>27.86703835</v>
      </c>
      <c r="H208" s="5">
        <f>if(VLOOKUP($B$2:$B$457,'各區加權風險人口'!$C$2:$T$13,6,0)=0,0,VLOOKUP($B$2:$B$457,'依個案研判日_台北市'!$C$2:$T$13,6,0)*'各里加權風險人口'!I208/VLOOKUP($B$2:$B$457,'各區加權風險人口'!$C$2:$T$13,6,0)*5.5/'陽性率'!E$3)</f>
        <v>31.74725888</v>
      </c>
      <c r="I208" s="5">
        <f>if(VLOOKUP($B$2:$B$457,'各區加權風險人口'!$C$2:$T$13,7,0)=0,0,VLOOKUP($B$2:$B$457,'依個案研判日_台北市'!$C$2:$T$13,7,0)*'各里加權風險人口'!J208/VLOOKUP($B$2:$B$457,'各區加權風險人口'!$C$2:$T$13,7,0)*5.5/'陽性率'!F$3)</f>
        <v>5.464125167</v>
      </c>
      <c r="J208" s="5">
        <f>if(VLOOKUP($B$2:$B$457,'各區加權風險人口'!$C$2:$T$13,8,0)=0,0,VLOOKUP($B$2:$B$457,'依個案研判日_台北市'!$C$2:$T$13,8,0)*'各里加權風險人口'!K208/VLOOKUP($B$2:$B$457,'各區加權風險人口'!$C$2:$T$13,8,0)*5.5/'陽性率'!G$3)</f>
        <v>12.11610363</v>
      </c>
      <c r="K208" s="5">
        <f>if(VLOOKUP($B$2:$B$457,'各區加權風險人口'!$C$2:$T$13,9,0)=0,0,VLOOKUP($B$2:$B$457,'依個案研判日_台北市'!$C$2:$T$13,9,0)*'各里加權風險人口'!L208/VLOOKUP($B$2:$B$457,'各區加權風險人口'!$C$2:$T$13,9,0)*5.5/'陽性率'!H$3)</f>
        <v>60.80081095</v>
      </c>
      <c r="L208" s="5">
        <f>if(VLOOKUP($B$2:$B$457,'各區加權風險人口'!$C$2:$T$13,10,0)=0,0,VLOOKUP($B$2:$B$457,'依個案研判日_台北市'!$C$2:$T$13,10,0)*'各里加權風險人口'!M208/VLOOKUP($B$2:$B$457,'各區加權風險人口'!$C$2:$T$13,10,0)*5.5/'陽性率'!I$3)</f>
        <v>27.86703835</v>
      </c>
      <c r="M208" s="5">
        <f>if(VLOOKUP($B$2:$B$457,'各區加權風險人口'!$C$2:$T$13,11,0)=0,0,VLOOKUP($B$2:$B$457,'依個案研判日_台北市'!$C$2:$T$13,11,0)*'各里加權風險人口'!N208/VLOOKUP($B$2:$B$457,'各區加權風險人口'!$C$2:$T$13,11,0)*5.5/'陽性率'!J$3)</f>
        <v>0</v>
      </c>
      <c r="N208" s="5">
        <f>if(VLOOKUP($B$2:$B$457,'各區加權風險人口'!$C$2:$T$13,12,0)=0,0,VLOOKUP($B$2:$B$457,'依個案研判日_台北市'!$C$2:$T$13,12,0)*'各里加權風險人口'!O208/VLOOKUP($B$2:$B$457,'各區加權風險人口'!$C$2:$T$13,12,0)*5.5/'陽性率'!K$3)</f>
        <v>42.15182272</v>
      </c>
      <c r="O208" s="5">
        <f>if(VLOOKUP($B$2:$B$457,'各區加權風險人口'!$C$2:$T$13,13,0)=0,0,VLOOKUP($B$2:$B$457,'依個案研判日_台北市'!$C$2:$T$13,13,0)*'各里加權風險人口'!P208/VLOOKUP($B$2:$B$457,'各區加權風險人口'!$C$2:$T$13,13,0)*5.5/'陽性率'!L$3)</f>
        <v>25.00888057</v>
      </c>
      <c r="P208" s="5">
        <f>if(VLOOKUP($B$2:$B$457,'各區加權風險人口'!$C$2:$T$13,14,0)=0,0,VLOOKUP($B$2:$B$457,'依個案研判日_台北市'!$C$2:$T$13,14,0)*'各里加權風險人口'!Q208/VLOOKUP($B$2:$B$457,'各區加權風險人口'!$C$2:$T$13,14,0)*5.5/'陽性率'!M$3)</f>
        <v>75.31631987</v>
      </c>
      <c r="Q208" s="5">
        <f>if(VLOOKUP($B$2:$B$457,'各區加權風險人口'!$C$2:$T$13,15,0)=0,0,VLOOKUP($B$2:$B$457,'依個案研判日_台北市'!$C$2:$T$13,15,0)*'各里加權風險人口'!R208/VLOOKUP($B$2:$B$457,'各區加權風險人口'!$C$2:$T$13,15,0)*5.5/'陽性率'!N$3)</f>
        <v>44.84350999</v>
      </c>
      <c r="R208" s="5">
        <f>if(VLOOKUP($B$2:$B$457,'各區加權風險人口'!$C$2:$T$13,16,0)=0,0,VLOOKUP($B$2:$B$457,'依個案研判日_台北市'!$C$2:$T$13,16,0)*'各里加權風險人口'!S208/VLOOKUP($B$2:$B$457,'各區加權風險人口'!$C$2:$T$13,16,0)*5.5/'陽性率'!O$3)</f>
        <v>71.03362717</v>
      </c>
      <c r="S208" s="5">
        <f>if(VLOOKUP($B$2:$B$457,'各區加權風險人口'!$C$2:$T$13,17,0)=0,0,VLOOKUP($B$2:$B$457,'依個案研判日_台北市'!$C$2:$T$13,17,0)*'各里加權風險人口'!T208/VLOOKUP($B$2:$B$457,'各區加權風險人口'!$C$2:$T$13,17,0)*5.5/'陽性率'!P$3)</f>
        <v>50.66734246</v>
      </c>
      <c r="T208" s="5">
        <f>if(VLOOKUP($B$2:$B$457,'各區加權風險人口'!$C$2:$T$13,18,0)=0,0,VLOOKUP($B$2:$B$457,'依個案研判日_台北市'!$C$2:$T$13,18,0)*'各里加權風險人口'!U208/VLOOKUP($B$2:$B$457,'各區加權風險人口'!$C$2:$T$13,18,0)*5.5/'陽性率'!Q$3)</f>
        <v>14.2907889</v>
      </c>
    </row>
    <row r="209">
      <c r="A209" s="3">
        <v>6.3000060008E10</v>
      </c>
      <c r="B209" s="4" t="s">
        <v>208</v>
      </c>
      <c r="C209" s="4" t="s">
        <v>216</v>
      </c>
      <c r="D209" s="5">
        <f>if(VLOOKUP($B$2:$B$457,'各區加權風險人口'!$C$2:$T$13,2,0)=0,0,VLOOKUP($B$2:$B$457,'依個案研判日_台北市'!$C$2:$T$13,2,0)*'各里加權風險人口'!E209/VLOOKUP($B$2:$B$457,'各區加權風險人口'!$C$2:$T$13,2,0)*5.5/'陽性率'!A$3)</f>
        <v>0</v>
      </c>
      <c r="E209" s="5">
        <f>if(VLOOKUP($B$2:$B$457,'各區加權風險人口'!$C$2:$T$13,3,0)=0,0,VLOOKUP($B$2:$B$457,'依個案研判日_台北市'!$C$2:$T$13,3,0)*'各里加權風險人口'!F209/VLOOKUP($B$2:$B$457,'各區加權風險人口'!$C$2:$T$13,3,0)*5.5/'陽性率'!B$3)</f>
        <v>8.262982417</v>
      </c>
      <c r="F209" s="5">
        <f>if(VLOOKUP($B$2:$B$457,'各區加權風險人口'!$C$2:$T$13,4,0)=0,0,VLOOKUP($B$2:$B$457,'依個案研判日_台北市'!$C$2:$T$13,4,0)*'各里加權風險人口'!G209/VLOOKUP($B$2:$B$457,'各區加權風險人口'!$C$2:$T$13,4,0)*5.5/'陽性率'!C$3)</f>
        <v>2.342598108</v>
      </c>
      <c r="G209" s="5">
        <f>if(VLOOKUP($B$2:$B$457,'各區加權風險人口'!$C$2:$T$13,5,0)=0,0,VLOOKUP($B$2:$B$457,'依個案研判日_台北市'!$C$2:$T$13,5,0)*'各里加權風險人口'!H209/VLOOKUP($B$2:$B$457,'各區加權風險人口'!$C$2:$T$13,5,0)*5.5/'陽性率'!D$3)</f>
        <v>22.72320165</v>
      </c>
      <c r="H209" s="5">
        <f>if(VLOOKUP($B$2:$B$457,'各區加權風險人口'!$C$2:$T$13,6,0)=0,0,VLOOKUP($B$2:$B$457,'依個案研判日_台北市'!$C$2:$T$13,6,0)*'各里加權風險人口'!I209/VLOOKUP($B$2:$B$457,'各區加權風險人口'!$C$2:$T$13,6,0)*5.5/'陽性率'!E$3)</f>
        <v>25.88719175</v>
      </c>
      <c r="I209" s="5">
        <f>if(VLOOKUP($B$2:$B$457,'各區加權風險人口'!$C$2:$T$13,7,0)=0,0,VLOOKUP($B$2:$B$457,'依個案研判日_台北市'!$C$2:$T$13,7,0)*'各里加權風險人口'!J209/VLOOKUP($B$2:$B$457,'各區加權風險人口'!$C$2:$T$13,7,0)*5.5/'陽性率'!F$3)</f>
        <v>4.455529735</v>
      </c>
      <c r="J209" s="5">
        <f>if(VLOOKUP($B$2:$B$457,'各區加權風險人口'!$C$2:$T$13,8,0)=0,0,VLOOKUP($B$2:$B$457,'依個案研判日_台北市'!$C$2:$T$13,8,0)*'各里加權風險人口'!K209/VLOOKUP($B$2:$B$457,'各區加權風險人口'!$C$2:$T$13,8,0)*5.5/'陽性率'!G$3)</f>
        <v>9.87965289</v>
      </c>
      <c r="K209" s="5">
        <f>if(VLOOKUP($B$2:$B$457,'各區加權風險人口'!$C$2:$T$13,9,0)=0,0,VLOOKUP($B$2:$B$457,'依個案研判日_台北市'!$C$2:$T$13,9,0)*'各里加權風險人口'!L209/VLOOKUP($B$2:$B$457,'各區加權風險人口'!$C$2:$T$13,9,0)*5.5/'陽性率'!H$3)</f>
        <v>49.5778945</v>
      </c>
      <c r="L209" s="5">
        <f>if(VLOOKUP($B$2:$B$457,'各區加權風險人口'!$C$2:$T$13,10,0)=0,0,VLOOKUP($B$2:$B$457,'依個案研判日_台北市'!$C$2:$T$13,10,0)*'各里加權風險人口'!M209/VLOOKUP($B$2:$B$457,'各區加權風險人口'!$C$2:$T$13,10,0)*5.5/'陽性率'!I$3)</f>
        <v>22.72320165</v>
      </c>
      <c r="M209" s="5">
        <f>if(VLOOKUP($B$2:$B$457,'各區加權風險人口'!$C$2:$T$13,11,0)=0,0,VLOOKUP($B$2:$B$457,'依個案研判日_台北市'!$C$2:$T$13,11,0)*'各里加權風險人口'!N209/VLOOKUP($B$2:$B$457,'各區加權風險人口'!$C$2:$T$13,11,0)*5.5/'陽性率'!J$3)</f>
        <v>0</v>
      </c>
      <c r="N209" s="5">
        <f>if(VLOOKUP($B$2:$B$457,'各區加權風險人口'!$C$2:$T$13,12,0)=0,0,VLOOKUP($B$2:$B$457,'依個案研判日_台北市'!$C$2:$T$13,12,0)*'各里加權風險人口'!O209/VLOOKUP($B$2:$B$457,'各區加權風險人口'!$C$2:$T$13,12,0)*5.5/'陽性率'!K$3)</f>
        <v>34.37122938</v>
      </c>
      <c r="O209" s="5">
        <f>if(VLOOKUP($B$2:$B$457,'各區加權風險人口'!$C$2:$T$13,13,0)=0,0,VLOOKUP($B$2:$B$457,'依個案研判日_台北市'!$C$2:$T$13,13,0)*'各里加權風險人口'!P209/VLOOKUP($B$2:$B$457,'各區加權風險人口'!$C$2:$T$13,13,0)*5.5/'陽性率'!L$3)</f>
        <v>20.39261686</v>
      </c>
      <c r="P209" s="5">
        <f>if(VLOOKUP($B$2:$B$457,'各區加權風險人口'!$C$2:$T$13,14,0)=0,0,VLOOKUP($B$2:$B$457,'依個案研判日_台北市'!$C$2:$T$13,14,0)*'各里加權風險人口'!Q209/VLOOKUP($B$2:$B$457,'各區加權風險人口'!$C$2:$T$13,14,0)*5.5/'陽性率'!M$3)</f>
        <v>61.4140585</v>
      </c>
      <c r="Q209" s="5">
        <f>if(VLOOKUP($B$2:$B$457,'各區加權風險人口'!$C$2:$T$13,15,0)=0,0,VLOOKUP($B$2:$B$457,'依個案研判日_台北市'!$C$2:$T$13,15,0)*'各里加權風險人口'!R209/VLOOKUP($B$2:$B$457,'各區加權風險人口'!$C$2:$T$13,15,0)*5.5/'陽性率'!N$3)</f>
        <v>36.56607162</v>
      </c>
      <c r="R209" s="5">
        <f>if(VLOOKUP($B$2:$B$457,'各區加權風險人口'!$C$2:$T$13,16,0)=0,0,VLOOKUP($B$2:$B$457,'依個案研判日_台北市'!$C$2:$T$13,16,0)*'各里加權風險人口'!S209/VLOOKUP($B$2:$B$457,'各區加權風險人口'!$C$2:$T$13,16,0)*5.5/'陽性率'!O$3)</f>
        <v>57.92188655</v>
      </c>
      <c r="S209" s="5">
        <f>if(VLOOKUP($B$2:$B$457,'各區加權風險人口'!$C$2:$T$13,17,0)=0,0,VLOOKUP($B$2:$B$457,'依個案研判日_台北市'!$C$2:$T$13,17,0)*'各里加權風險人口'!T209/VLOOKUP($B$2:$B$457,'各區加權風險人口'!$C$2:$T$13,17,0)*5.5/'陽性率'!P$3)</f>
        <v>41.31491208</v>
      </c>
      <c r="T209" s="5">
        <f>if(VLOOKUP($B$2:$B$457,'各區加權風險人口'!$C$2:$T$13,18,0)=0,0,VLOOKUP($B$2:$B$457,'依個案研判日_台北市'!$C$2:$T$13,18,0)*'各里加權風險人口'!U209/VLOOKUP($B$2:$B$457,'各區加權風險人口'!$C$2:$T$13,18,0)*5.5/'陽性率'!Q$3)</f>
        <v>11.65292392</v>
      </c>
    </row>
    <row r="210">
      <c r="A210" s="3">
        <v>6.3000060009E10</v>
      </c>
      <c r="B210" s="4" t="s">
        <v>208</v>
      </c>
      <c r="C210" s="4" t="s">
        <v>217</v>
      </c>
      <c r="D210" s="5">
        <f>if(VLOOKUP($B$2:$B$457,'各區加權風險人口'!$C$2:$T$13,2,0)=0,0,VLOOKUP($B$2:$B$457,'依個案研判日_台北市'!$C$2:$T$13,2,0)*'各里加權風險人口'!E210/VLOOKUP($B$2:$B$457,'各區加權風險人口'!$C$2:$T$13,2,0)*5.5/'陽性率'!A$3)</f>
        <v>0</v>
      </c>
      <c r="E210" s="5">
        <f>if(VLOOKUP($B$2:$B$457,'各區加權風險人口'!$C$2:$T$13,3,0)=0,0,VLOOKUP($B$2:$B$457,'依個案研判日_台北市'!$C$2:$T$13,3,0)*'各里加權風險人口'!F210/VLOOKUP($B$2:$B$457,'各區加權風險人口'!$C$2:$T$13,3,0)*5.5/'陽性率'!B$3)</f>
        <v>7.290552768</v>
      </c>
      <c r="F210" s="5">
        <f>if(VLOOKUP($B$2:$B$457,'各區加權風險人口'!$C$2:$T$13,4,0)=0,0,VLOOKUP($B$2:$B$457,'依個案研判日_台北市'!$C$2:$T$13,4,0)*'各里加權風險人口'!G210/VLOOKUP($B$2:$B$457,'各區加權風險人口'!$C$2:$T$13,4,0)*5.5/'陽性率'!C$3)</f>
        <v>2.06690929</v>
      </c>
      <c r="G210" s="5">
        <f>if(VLOOKUP($B$2:$B$457,'各區加權風險人口'!$C$2:$T$13,5,0)=0,0,VLOOKUP($B$2:$B$457,'依個案研判日_台北市'!$C$2:$T$13,5,0)*'各里加權風險人口'!H210/VLOOKUP($B$2:$B$457,'各區加權風險人口'!$C$2:$T$13,5,0)*5.5/'陽性率'!D$3)</f>
        <v>20.04902011</v>
      </c>
      <c r="H210" s="5">
        <f>if(VLOOKUP($B$2:$B$457,'各區加權風險人口'!$C$2:$T$13,6,0)=0,0,VLOOKUP($B$2:$B$457,'依個案研判日_台北市'!$C$2:$T$13,6,0)*'各里加權風險人口'!I210/VLOOKUP($B$2:$B$457,'各區加權風險人口'!$C$2:$T$13,6,0)*5.5/'陽性率'!E$3)</f>
        <v>22.84065583</v>
      </c>
      <c r="I210" s="5">
        <f>if(VLOOKUP($B$2:$B$457,'各區加權風險人口'!$C$2:$T$13,7,0)=0,0,VLOOKUP($B$2:$B$457,'依個案研判日_台北市'!$C$2:$T$13,7,0)*'各里加權風險人口'!J210/VLOOKUP($B$2:$B$457,'各區加權風險人口'!$C$2:$T$13,7,0)*5.5/'陽性率'!F$3)</f>
        <v>3.931180414</v>
      </c>
      <c r="J210" s="5">
        <f>if(VLOOKUP($B$2:$B$457,'各區加權風險人口'!$C$2:$T$13,8,0)=0,0,VLOOKUP($B$2:$B$457,'依個案研判日_台北市'!$C$2:$T$13,8,0)*'各里加權風險人口'!K210/VLOOKUP($B$2:$B$457,'各區加權風險人口'!$C$2:$T$13,8,0)*5.5/'陽性率'!G$3)</f>
        <v>8.716965267</v>
      </c>
      <c r="K210" s="5">
        <f>if(VLOOKUP($B$2:$B$457,'各區加權風險人口'!$C$2:$T$13,9,0)=0,0,VLOOKUP($B$2:$B$457,'依個案研判日_台北市'!$C$2:$T$13,9,0)*'各里加權風險人口'!L210/VLOOKUP($B$2:$B$457,'各區加權風險人口'!$C$2:$T$13,9,0)*5.5/'陽性率'!H$3)</f>
        <v>43.74331661</v>
      </c>
      <c r="L210" s="5">
        <f>if(VLOOKUP($B$2:$B$457,'各區加權風險人口'!$C$2:$T$13,10,0)=0,0,VLOOKUP($B$2:$B$457,'依個案研判日_台北市'!$C$2:$T$13,10,0)*'各里加權風險人口'!M210/VLOOKUP($B$2:$B$457,'各區加權風險人口'!$C$2:$T$13,10,0)*5.5/'陽性率'!I$3)</f>
        <v>20.04902011</v>
      </c>
      <c r="M210" s="5">
        <f>if(VLOOKUP($B$2:$B$457,'各區加權風險人口'!$C$2:$T$13,11,0)=0,0,VLOOKUP($B$2:$B$457,'依個案研判日_台北市'!$C$2:$T$13,11,0)*'各里加權風險人口'!N210/VLOOKUP($B$2:$B$457,'各區加權風險人口'!$C$2:$T$13,11,0)*5.5/'陽性率'!J$3)</f>
        <v>0</v>
      </c>
      <c r="N210" s="5">
        <f>if(VLOOKUP($B$2:$B$457,'各區加權風險人口'!$C$2:$T$13,12,0)=0,0,VLOOKUP($B$2:$B$457,'依個案研判日_台北市'!$C$2:$T$13,12,0)*'各里加權風險人口'!O210/VLOOKUP($B$2:$B$457,'各區加權風險人口'!$C$2:$T$13,12,0)*5.5/'陽性率'!K$3)</f>
        <v>30.32624891</v>
      </c>
      <c r="O210" s="5">
        <f>if(VLOOKUP($B$2:$B$457,'各區加權風險人口'!$C$2:$T$13,13,0)=0,0,VLOOKUP($B$2:$B$457,'依個案研判日_台北市'!$C$2:$T$13,13,0)*'各里加權風險人口'!P210/VLOOKUP($B$2:$B$457,'各區加權風險人口'!$C$2:$T$13,13,0)*5.5/'陽性率'!L$3)</f>
        <v>17.99271036</v>
      </c>
      <c r="P210" s="5">
        <f>if(VLOOKUP($B$2:$B$457,'各區加權風險人口'!$C$2:$T$13,14,0)=0,0,VLOOKUP($B$2:$B$457,'依個案研判日_台北市'!$C$2:$T$13,14,0)*'各里加權風險人口'!Q210/VLOOKUP($B$2:$B$457,'各區加權風險人口'!$C$2:$T$13,14,0)*5.5/'陽性率'!M$3)</f>
        <v>54.18654085</v>
      </c>
      <c r="Q210" s="5">
        <f>if(VLOOKUP($B$2:$B$457,'各區加權風險人口'!$C$2:$T$13,15,0)=0,0,VLOOKUP($B$2:$B$457,'依個案研判日_台北市'!$C$2:$T$13,15,0)*'各里加權風險人口'!R210/VLOOKUP($B$2:$B$457,'各區加權風險人口'!$C$2:$T$13,15,0)*5.5/'陽性率'!N$3)</f>
        <v>32.26279099</v>
      </c>
      <c r="R210" s="5">
        <f>if(VLOOKUP($B$2:$B$457,'各區加權風險人口'!$C$2:$T$13,16,0)=0,0,VLOOKUP($B$2:$B$457,'依個案研判日_台北市'!$C$2:$T$13,16,0)*'各里加權風險人口'!S210/VLOOKUP($B$2:$B$457,'各區加權風險人口'!$C$2:$T$13,16,0)*5.5/'陽性率'!O$3)</f>
        <v>51.10534539</v>
      </c>
      <c r="S210" s="5">
        <f>if(VLOOKUP($B$2:$B$457,'各區加權風險人口'!$C$2:$T$13,17,0)=0,0,VLOOKUP($B$2:$B$457,'依個案研判日_台北市'!$C$2:$T$13,17,0)*'各里加權風險人口'!T210/VLOOKUP($B$2:$B$457,'各區加權風險人口'!$C$2:$T$13,17,0)*5.5/'陽性率'!P$3)</f>
        <v>36.45276384</v>
      </c>
      <c r="T210" s="5">
        <f>if(VLOOKUP($B$2:$B$457,'各區加權風險人口'!$C$2:$T$13,18,0)=0,0,VLOOKUP($B$2:$B$457,'依個案研判日_台北市'!$C$2:$T$13,18,0)*'各里加權風險人口'!U210/VLOOKUP($B$2:$B$457,'各區加權風險人口'!$C$2:$T$13,18,0)*5.5/'陽性率'!Q$3)</f>
        <v>10.28154878</v>
      </c>
    </row>
    <row r="211">
      <c r="A211" s="3">
        <v>6.300006001E10</v>
      </c>
      <c r="B211" s="4" t="s">
        <v>208</v>
      </c>
      <c r="C211" s="4" t="s">
        <v>218</v>
      </c>
      <c r="D211" s="5">
        <f>if(VLOOKUP($B$2:$B$457,'各區加權風險人口'!$C$2:$T$13,2,0)=0,0,VLOOKUP($B$2:$B$457,'依個案研判日_台北市'!$C$2:$T$13,2,0)*'各里加權風險人口'!E211/VLOOKUP($B$2:$B$457,'各區加權風險人口'!$C$2:$T$13,2,0)*5.5/'陽性率'!A$3)</f>
        <v>0</v>
      </c>
      <c r="E211" s="5">
        <f>if(VLOOKUP($B$2:$B$457,'各區加權風險人口'!$C$2:$T$13,3,0)=0,0,VLOOKUP($B$2:$B$457,'依個案研判日_台北市'!$C$2:$T$13,3,0)*'各里加權風險人口'!F211/VLOOKUP($B$2:$B$457,'各區加權風險人口'!$C$2:$T$13,3,0)*5.5/'陽性率'!B$3)</f>
        <v>7.346211991</v>
      </c>
      <c r="F211" s="5">
        <f>if(VLOOKUP($B$2:$B$457,'各區加權風險人口'!$C$2:$T$13,4,0)=0,0,VLOOKUP($B$2:$B$457,'依個案研判日_台北市'!$C$2:$T$13,4,0)*'各里加權風險人口'!G211/VLOOKUP($B$2:$B$457,'各區加權風險人口'!$C$2:$T$13,4,0)*5.5/'陽性率'!C$3)</f>
        <v>2.082688967</v>
      </c>
      <c r="G211" s="5">
        <f>if(VLOOKUP($B$2:$B$457,'各區加權風險人口'!$C$2:$T$13,5,0)=0,0,VLOOKUP($B$2:$B$457,'依個案研判日_台北市'!$C$2:$T$13,5,0)*'各里加權風險人口'!H211/VLOOKUP($B$2:$B$457,'各區加權風險人口'!$C$2:$T$13,5,0)*5.5/'陽性率'!D$3)</f>
        <v>20.20208298</v>
      </c>
      <c r="H211" s="5">
        <f>if(VLOOKUP($B$2:$B$457,'各區加權風險人口'!$C$2:$T$13,6,0)=0,0,VLOOKUP($B$2:$B$457,'依個案研判日_台北市'!$C$2:$T$13,6,0)*'各里加權風險人口'!I211/VLOOKUP($B$2:$B$457,'各區加權風險人口'!$C$2:$T$13,6,0)*5.5/'陽性率'!E$3)</f>
        <v>23.01503124</v>
      </c>
      <c r="I211" s="5">
        <f>if(VLOOKUP($B$2:$B$457,'各區加權風險人口'!$C$2:$T$13,7,0)=0,0,VLOOKUP($B$2:$B$457,'依個案研判日_台北市'!$C$2:$T$13,7,0)*'各里加權風險人口'!J211/VLOOKUP($B$2:$B$457,'各區加權風險人口'!$C$2:$T$13,7,0)*5.5/'陽性率'!F$3)</f>
        <v>3.96119274</v>
      </c>
      <c r="J211" s="5">
        <f>if(VLOOKUP($B$2:$B$457,'各區加權風險人口'!$C$2:$T$13,8,0)=0,0,VLOOKUP($B$2:$B$457,'依個案研判日_台北市'!$C$2:$T$13,8,0)*'各里加權風險人口'!K211/VLOOKUP($B$2:$B$457,'各區加權風險人口'!$C$2:$T$13,8,0)*5.5/'陽性率'!G$3)</f>
        <v>8.783514337</v>
      </c>
      <c r="K211" s="5">
        <f>if(VLOOKUP($B$2:$B$457,'各區加權風險人口'!$C$2:$T$13,9,0)=0,0,VLOOKUP($B$2:$B$457,'依個案研判日_台北市'!$C$2:$T$13,9,0)*'各里加權風險人口'!L211/VLOOKUP($B$2:$B$457,'各區加權風險人口'!$C$2:$T$13,9,0)*5.5/'陽性率'!H$3)</f>
        <v>44.07727195</v>
      </c>
      <c r="L211" s="5">
        <f>if(VLOOKUP($B$2:$B$457,'各區加權風險人口'!$C$2:$T$13,10,0)=0,0,VLOOKUP($B$2:$B$457,'依個案研判日_台北市'!$C$2:$T$13,10,0)*'各里加權風險人口'!M211/VLOOKUP($B$2:$B$457,'各區加權風險人口'!$C$2:$T$13,10,0)*5.5/'陽性率'!I$3)</f>
        <v>20.20208298</v>
      </c>
      <c r="M211" s="5">
        <f>if(VLOOKUP($B$2:$B$457,'各區加權風險人口'!$C$2:$T$13,11,0)=0,0,VLOOKUP($B$2:$B$457,'依個案研判日_台北市'!$C$2:$T$13,11,0)*'各里加權風險人口'!N211/VLOOKUP($B$2:$B$457,'各區加權風險人口'!$C$2:$T$13,11,0)*5.5/'陽性率'!J$3)</f>
        <v>0</v>
      </c>
      <c r="N211" s="5">
        <f>if(VLOOKUP($B$2:$B$457,'各區加權風險人口'!$C$2:$T$13,12,0)=0,0,VLOOKUP($B$2:$B$457,'依個案研判日_台北市'!$C$2:$T$13,12,0)*'各里加權風險人口'!O211/VLOOKUP($B$2:$B$457,'各區加權風險人口'!$C$2:$T$13,12,0)*5.5/'陽性率'!K$3)</f>
        <v>30.55777257</v>
      </c>
      <c r="O211" s="5">
        <f>if(VLOOKUP($B$2:$B$457,'各區加權風險人口'!$C$2:$T$13,13,0)=0,0,VLOOKUP($B$2:$B$457,'依個案研判日_台北市'!$C$2:$T$13,13,0)*'各里加權風險人口'!P211/VLOOKUP($B$2:$B$457,'各區加權風險人口'!$C$2:$T$13,13,0)*5.5/'陽性率'!L$3)</f>
        <v>18.13007447</v>
      </c>
      <c r="P211" s="5">
        <f>if(VLOOKUP($B$2:$B$457,'各區加權風險人口'!$C$2:$T$13,14,0)=0,0,VLOOKUP($B$2:$B$457,'依個案研判日_台北市'!$C$2:$T$13,14,0)*'各里加權風險人口'!Q211/VLOOKUP($B$2:$B$457,'各區加權風險人口'!$C$2:$T$13,14,0)*5.5/'陽性率'!M$3)</f>
        <v>54.60022426</v>
      </c>
      <c r="Q211" s="5">
        <f>if(VLOOKUP($B$2:$B$457,'各區加權風險人口'!$C$2:$T$13,15,0)=0,0,VLOOKUP($B$2:$B$457,'依個案研判日_台北市'!$C$2:$T$13,15,0)*'各里加權風險人口'!R211/VLOOKUP($B$2:$B$457,'各區加權風險人口'!$C$2:$T$13,15,0)*5.5/'陽性率'!N$3)</f>
        <v>32.50909904</v>
      </c>
      <c r="R211" s="5">
        <f>if(VLOOKUP($B$2:$B$457,'各區加權風險人口'!$C$2:$T$13,16,0)=0,0,VLOOKUP($B$2:$B$457,'依個案研判日_台北市'!$C$2:$T$13,16,0)*'各里加權風險人口'!S211/VLOOKUP($B$2:$B$457,'各區加權風險人口'!$C$2:$T$13,16,0)*5.5/'陽性率'!O$3)</f>
        <v>51.49550562</v>
      </c>
      <c r="S211" s="5">
        <f>if(VLOOKUP($B$2:$B$457,'各區加權風險人口'!$C$2:$T$13,17,0)=0,0,VLOOKUP($B$2:$B$457,'依個案研判日_台北市'!$C$2:$T$13,17,0)*'各里加權風險人口'!T211/VLOOKUP($B$2:$B$457,'各區加權風險人口'!$C$2:$T$13,17,0)*5.5/'陽性率'!P$3)</f>
        <v>36.73105996</v>
      </c>
      <c r="T211" s="5">
        <f>if(VLOOKUP($B$2:$B$457,'各區加權風險人口'!$C$2:$T$13,18,0)=0,0,VLOOKUP($B$2:$B$457,'依個案研判日_台北市'!$C$2:$T$13,18,0)*'各里加權風險人口'!U211/VLOOKUP($B$2:$B$457,'各區加權風險人口'!$C$2:$T$13,18,0)*5.5/'陽性率'!Q$3)</f>
        <v>10.36004255</v>
      </c>
    </row>
    <row r="212">
      <c r="A212" s="3">
        <v>6.3000060011E10</v>
      </c>
      <c r="B212" s="4" t="s">
        <v>208</v>
      </c>
      <c r="C212" s="4" t="s">
        <v>219</v>
      </c>
      <c r="D212" s="5">
        <f>if(VLOOKUP($B$2:$B$457,'各區加權風險人口'!$C$2:$T$13,2,0)=0,0,VLOOKUP($B$2:$B$457,'依個案研判日_台北市'!$C$2:$T$13,2,0)*'各里加權風險人口'!E212/VLOOKUP($B$2:$B$457,'各區加權風險人口'!$C$2:$T$13,2,0)*5.5/'陽性率'!A$3)</f>
        <v>0</v>
      </c>
      <c r="E212" s="5">
        <f>if(VLOOKUP($B$2:$B$457,'各區加權風險人口'!$C$2:$T$13,3,0)=0,0,VLOOKUP($B$2:$B$457,'依個案研判日_台北市'!$C$2:$T$13,3,0)*'各里加權風險人口'!F212/VLOOKUP($B$2:$B$457,'各區加權風險人口'!$C$2:$T$13,3,0)*5.5/'陽性率'!B$3)</f>
        <v>16.48291398</v>
      </c>
      <c r="F212" s="5">
        <f>if(VLOOKUP($B$2:$B$457,'各區加權風險人口'!$C$2:$T$13,4,0)=0,0,VLOOKUP($B$2:$B$457,'依個案研判日_台北市'!$C$2:$T$13,4,0)*'各里加權風險人口'!G212/VLOOKUP($B$2:$B$457,'各區加權風險人口'!$C$2:$T$13,4,0)*5.5/'陽性率'!C$3)</f>
        <v>4.672991076</v>
      </c>
      <c r="G212" s="5">
        <f>if(VLOOKUP($B$2:$B$457,'各區加權風險人口'!$C$2:$T$13,5,0)=0,0,VLOOKUP($B$2:$B$457,'依個案研判日_台北市'!$C$2:$T$13,5,0)*'各里加權風險人口'!H212/VLOOKUP($B$2:$B$457,'各區加權風險人口'!$C$2:$T$13,5,0)*5.5/'陽性率'!D$3)</f>
        <v>45.32801344</v>
      </c>
      <c r="H212" s="5">
        <f>if(VLOOKUP($B$2:$B$457,'各區加權風險人口'!$C$2:$T$13,6,0)=0,0,VLOOKUP($B$2:$B$457,'依個案研判日_台北市'!$C$2:$T$13,6,0)*'各里加權風險人口'!I212/VLOOKUP($B$2:$B$457,'各區加權風險人口'!$C$2:$T$13,6,0)*5.5/'陽性率'!E$3)</f>
        <v>51.63950898</v>
      </c>
      <c r="I212" s="5">
        <f>if(VLOOKUP($B$2:$B$457,'各區加權風險人口'!$C$2:$T$13,7,0)=0,0,VLOOKUP($B$2:$B$457,'依個案研判日_台北市'!$C$2:$T$13,7,0)*'各里加權風險人口'!J212/VLOOKUP($B$2:$B$457,'各區加權風險人口'!$C$2:$T$13,7,0)*5.5/'陽性率'!F$3)</f>
        <v>8.887845772</v>
      </c>
      <c r="J212" s="5">
        <f>if(VLOOKUP($B$2:$B$457,'各區加權風險人口'!$C$2:$T$13,8,0)=0,0,VLOOKUP($B$2:$B$457,'依個案研判日_台北市'!$C$2:$T$13,8,0)*'各里加權風險人口'!K212/VLOOKUP($B$2:$B$457,'各區加權風險人口'!$C$2:$T$13,8,0)*5.5/'陽性率'!G$3)</f>
        <v>19.70783193</v>
      </c>
      <c r="K212" s="5">
        <f>if(VLOOKUP($B$2:$B$457,'各區加權風險人口'!$C$2:$T$13,9,0)=0,0,VLOOKUP($B$2:$B$457,'依個案研判日_台北市'!$C$2:$T$13,9,0)*'各里加權風險人口'!L212/VLOOKUP($B$2:$B$457,'各區加權風險人口'!$C$2:$T$13,9,0)*5.5/'陽性率'!H$3)</f>
        <v>98.89748386</v>
      </c>
      <c r="L212" s="5">
        <f>if(VLOOKUP($B$2:$B$457,'各區加權風險人口'!$C$2:$T$13,10,0)=0,0,VLOOKUP($B$2:$B$457,'依個案研判日_台北市'!$C$2:$T$13,10,0)*'各里加權風險人口'!M212/VLOOKUP($B$2:$B$457,'各區加權風險人口'!$C$2:$T$13,10,0)*5.5/'陽性率'!I$3)</f>
        <v>45.32801344</v>
      </c>
      <c r="M212" s="5">
        <f>if(VLOOKUP($B$2:$B$457,'各區加權風險人口'!$C$2:$T$13,11,0)=0,0,VLOOKUP($B$2:$B$457,'依個案研判日_台北市'!$C$2:$T$13,11,0)*'各里加權風險人口'!N212/VLOOKUP($B$2:$B$457,'各區加權風險人口'!$C$2:$T$13,11,0)*5.5/'陽性率'!J$3)</f>
        <v>0</v>
      </c>
      <c r="N212" s="5">
        <f>if(VLOOKUP($B$2:$B$457,'各區加權風險人口'!$C$2:$T$13,12,0)=0,0,VLOOKUP($B$2:$B$457,'依個案研判日_台北市'!$C$2:$T$13,12,0)*'各里加權風險人口'!O212/VLOOKUP($B$2:$B$457,'各區加權風險人口'!$C$2:$T$13,12,0)*5.5/'陽性率'!K$3)</f>
        <v>68.56338167</v>
      </c>
      <c r="O212" s="5">
        <f>if(VLOOKUP($B$2:$B$457,'各區加權風險人口'!$C$2:$T$13,13,0)=0,0,VLOOKUP($B$2:$B$457,'依個案研判日_台北市'!$C$2:$T$13,13,0)*'各里加權風險人口'!P212/VLOOKUP($B$2:$B$457,'各區加權風險人口'!$C$2:$T$13,13,0)*5.5/'陽性率'!L$3)</f>
        <v>40.67898642</v>
      </c>
      <c r="P212" s="5">
        <f>if(VLOOKUP($B$2:$B$457,'各區加權風險人口'!$C$2:$T$13,14,0)=0,0,VLOOKUP($B$2:$B$457,'依個案研判日_台北市'!$C$2:$T$13,14,0)*'各里加權風險人口'!Q212/VLOOKUP($B$2:$B$457,'各區加權風險人口'!$C$2:$T$13,14,0)*5.5/'陽性率'!M$3)</f>
        <v>122.5081444</v>
      </c>
      <c r="Q212" s="5">
        <f>if(VLOOKUP($B$2:$B$457,'各區加權風險人口'!$C$2:$T$13,15,0)=0,0,VLOOKUP($B$2:$B$457,'依個案研判日_台北市'!$C$2:$T$13,15,0)*'各里加權風險人口'!R212/VLOOKUP($B$2:$B$457,'各區加權風險人口'!$C$2:$T$13,15,0)*5.5/'陽性率'!N$3)</f>
        <v>72.94163082</v>
      </c>
      <c r="R212" s="5">
        <f>if(VLOOKUP($B$2:$B$457,'各區加權風險人口'!$C$2:$T$13,16,0)=0,0,VLOOKUP($B$2:$B$457,'依個案研判日_台北市'!$C$2:$T$13,16,0)*'各里加權風險人口'!S212/VLOOKUP($B$2:$B$457,'各區加權風險人口'!$C$2:$T$13,16,0)*5.5/'陽性率'!O$3)</f>
        <v>115.541995</v>
      </c>
      <c r="S212" s="5">
        <f>if(VLOOKUP($B$2:$B$457,'各區加權風險人口'!$C$2:$T$13,17,0)=0,0,VLOOKUP($B$2:$B$457,'依個案研判日_台北市'!$C$2:$T$13,17,0)*'各里加權風險人口'!T212/VLOOKUP($B$2:$B$457,'各區加權風險人口'!$C$2:$T$13,17,0)*5.5/'陽性率'!P$3)</f>
        <v>82.41456989</v>
      </c>
      <c r="T212" s="5">
        <f>if(VLOOKUP($B$2:$B$457,'各區加權風險人口'!$C$2:$T$13,18,0)=0,0,VLOOKUP($B$2:$B$457,'依個案研判日_台北市'!$C$2:$T$13,18,0)*'各里加權風險人口'!U212/VLOOKUP($B$2:$B$457,'各區加權風險人口'!$C$2:$T$13,18,0)*5.5/'陽性率'!Q$3)</f>
        <v>23.2451351</v>
      </c>
    </row>
    <row r="213">
      <c r="A213" s="3">
        <v>6.3000060012E10</v>
      </c>
      <c r="B213" s="4" t="s">
        <v>208</v>
      </c>
      <c r="C213" s="4" t="s">
        <v>220</v>
      </c>
      <c r="D213" s="5">
        <f>if(VLOOKUP($B$2:$B$457,'各區加權風險人口'!$C$2:$T$13,2,0)=0,0,VLOOKUP($B$2:$B$457,'依個案研判日_台北市'!$C$2:$T$13,2,0)*'各里加權風險人口'!E213/VLOOKUP($B$2:$B$457,'各區加權風險人口'!$C$2:$T$13,2,0)*5.5/'陽性率'!A$3)</f>
        <v>0</v>
      </c>
      <c r="E213" s="5">
        <f>if(VLOOKUP($B$2:$B$457,'各區加權風險人口'!$C$2:$T$13,3,0)=0,0,VLOOKUP($B$2:$B$457,'依個案研判日_台北市'!$C$2:$T$13,3,0)*'各里加權風險人口'!F213/VLOOKUP($B$2:$B$457,'各區加權風險人口'!$C$2:$T$13,3,0)*5.5/'陽性率'!B$3)</f>
        <v>6.191893939</v>
      </c>
      <c r="F213" s="5">
        <f>if(VLOOKUP($B$2:$B$457,'各區加權風險人口'!$C$2:$T$13,4,0)=0,0,VLOOKUP($B$2:$B$457,'依個案研判日_台北市'!$C$2:$T$13,4,0)*'各里加權風險人口'!G213/VLOOKUP($B$2:$B$457,'各區加權風險人口'!$C$2:$T$13,4,0)*5.5/'陽性率'!C$3)</f>
        <v>1.755433849</v>
      </c>
      <c r="G213" s="5">
        <f>if(VLOOKUP($B$2:$B$457,'各區加權風險人口'!$C$2:$T$13,5,0)=0,0,VLOOKUP($B$2:$B$457,'依個案研判日_台北市'!$C$2:$T$13,5,0)*'各里加權風險人口'!H213/VLOOKUP($B$2:$B$457,'各區加權風險人口'!$C$2:$T$13,5,0)*5.5/'陽性率'!D$3)</f>
        <v>17.02770833</v>
      </c>
      <c r="H213" s="5">
        <f>if(VLOOKUP($B$2:$B$457,'各區加權風險人口'!$C$2:$T$13,6,0)=0,0,VLOOKUP($B$2:$B$457,'依個案研判日_台北市'!$C$2:$T$13,6,0)*'各里加權風險人口'!I213/VLOOKUP($B$2:$B$457,'各區加權風險人口'!$C$2:$T$13,6,0)*5.5/'陽性率'!E$3)</f>
        <v>19.39865506</v>
      </c>
      <c r="I213" s="5">
        <f>if(VLOOKUP($B$2:$B$457,'各區加權風險人口'!$C$2:$T$13,7,0)=0,0,VLOOKUP($B$2:$B$457,'依個案研判日_台北市'!$C$2:$T$13,7,0)*'各里加權風險人口'!J213/VLOOKUP($B$2:$B$457,'各區加權風險人口'!$C$2:$T$13,7,0)*5.5/'陽性率'!F$3)</f>
        <v>3.33876634</v>
      </c>
      <c r="J213" s="5">
        <f>if(VLOOKUP($B$2:$B$457,'各區加權風險人口'!$C$2:$T$13,8,0)=0,0,VLOOKUP($B$2:$B$457,'依個案研判日_台北市'!$C$2:$T$13,8,0)*'各里加權風險人口'!K213/VLOOKUP($B$2:$B$457,'各區加權風險人口'!$C$2:$T$13,8,0)*5.5/'陽性率'!G$3)</f>
        <v>7.403351449</v>
      </c>
      <c r="K213" s="5">
        <f>if(VLOOKUP($B$2:$B$457,'各區加權風險人口'!$C$2:$T$13,9,0)=0,0,VLOOKUP($B$2:$B$457,'依個案研判日_台北市'!$C$2:$T$13,9,0)*'各里加權風險人口'!L213/VLOOKUP($B$2:$B$457,'各區加權風險人口'!$C$2:$T$13,9,0)*5.5/'陽性率'!H$3)</f>
        <v>37.15136363</v>
      </c>
      <c r="L213" s="5">
        <f>if(VLOOKUP($B$2:$B$457,'各區加權風險人口'!$C$2:$T$13,10,0)=0,0,VLOOKUP($B$2:$B$457,'依個案研判日_台北市'!$C$2:$T$13,10,0)*'各里加權風險人口'!M213/VLOOKUP($B$2:$B$457,'各區加權風險人口'!$C$2:$T$13,10,0)*5.5/'陽性率'!I$3)</f>
        <v>17.02770833</v>
      </c>
      <c r="M213" s="5">
        <f>if(VLOOKUP($B$2:$B$457,'各區加權風險人口'!$C$2:$T$13,11,0)=0,0,VLOOKUP($B$2:$B$457,'依個案研判日_台北市'!$C$2:$T$13,11,0)*'各里加權風險人口'!N213/VLOOKUP($B$2:$B$457,'各區加權風險人口'!$C$2:$T$13,11,0)*5.5/'陽性率'!J$3)</f>
        <v>0</v>
      </c>
      <c r="N213" s="5">
        <f>if(VLOOKUP($B$2:$B$457,'各區加權風險人口'!$C$2:$T$13,12,0)=0,0,VLOOKUP($B$2:$B$457,'依個案研判日_台北市'!$C$2:$T$13,12,0)*'各里加權風險人口'!O213/VLOOKUP($B$2:$B$457,'各區加權風險人口'!$C$2:$T$13,12,0)*5.5/'陽性率'!K$3)</f>
        <v>25.75619748</v>
      </c>
      <c r="O213" s="5">
        <f>if(VLOOKUP($B$2:$B$457,'各區加權風險人口'!$C$2:$T$13,13,0)=0,0,VLOOKUP($B$2:$B$457,'依個案研判日_台北市'!$C$2:$T$13,13,0)*'各里加權風險人口'!P213/VLOOKUP($B$2:$B$457,'各區加權風險人口'!$C$2:$T$13,13,0)*5.5/'陽性率'!L$3)</f>
        <v>15.28127671</v>
      </c>
      <c r="P213" s="5">
        <f>if(VLOOKUP($B$2:$B$457,'各區加權風險人口'!$C$2:$T$13,14,0)=0,0,VLOOKUP($B$2:$B$457,'依個案研判日_台北市'!$C$2:$T$13,14,0)*'各里加權風險人口'!Q213/VLOOKUP($B$2:$B$457,'各區加權風險人口'!$C$2:$T$13,14,0)*5.5/'陽性率'!M$3)</f>
        <v>46.02083333</v>
      </c>
      <c r="Q213" s="5">
        <f>if(VLOOKUP($B$2:$B$457,'各區加權風險人口'!$C$2:$T$13,15,0)=0,0,VLOOKUP($B$2:$B$457,'依個案研判日_台北市'!$C$2:$T$13,15,0)*'各里加權風險人口'!R213/VLOOKUP($B$2:$B$457,'各區加權風險人口'!$C$2:$T$13,15,0)*5.5/'陽性率'!N$3)</f>
        <v>27.40090996</v>
      </c>
      <c r="R213" s="5">
        <f>if(VLOOKUP($B$2:$B$457,'各區加權風險人口'!$C$2:$T$13,16,0)=0,0,VLOOKUP($B$2:$B$457,'依個案研判日_台北市'!$C$2:$T$13,16,0)*'各里加權風險人口'!S213/VLOOKUP($B$2:$B$457,'各區加權風險人口'!$C$2:$T$13,16,0)*5.5/'陽性率'!O$3)</f>
        <v>43.40396241</v>
      </c>
      <c r="S213" s="5">
        <f>if(VLOOKUP($B$2:$B$457,'各區加權風險人口'!$C$2:$T$13,17,0)=0,0,VLOOKUP($B$2:$B$457,'依個案研判日_台北市'!$C$2:$T$13,17,0)*'各里加權風險人口'!T213/VLOOKUP($B$2:$B$457,'各區加權風險人口'!$C$2:$T$13,17,0)*5.5/'陽性率'!P$3)</f>
        <v>30.95946969</v>
      </c>
      <c r="T213" s="5">
        <f>if(VLOOKUP($B$2:$B$457,'各區加權風險人口'!$C$2:$T$13,18,0)=0,0,VLOOKUP($B$2:$B$457,'依個案研判日_台北市'!$C$2:$T$13,18,0)*'各里加權風險人口'!U213/VLOOKUP($B$2:$B$457,'各區加權風險人口'!$C$2:$T$13,18,0)*5.5/'陽性率'!Q$3)</f>
        <v>8.732158119</v>
      </c>
    </row>
    <row r="214">
      <c r="A214" s="3">
        <v>6.3000060013E10</v>
      </c>
      <c r="B214" s="4" t="s">
        <v>208</v>
      </c>
      <c r="C214" s="4" t="s">
        <v>221</v>
      </c>
      <c r="D214" s="5">
        <f>if(VLOOKUP($B$2:$B$457,'各區加權風險人口'!$C$2:$T$13,2,0)=0,0,VLOOKUP($B$2:$B$457,'依個案研判日_台北市'!$C$2:$T$13,2,0)*'各里加權風險人口'!E214/VLOOKUP($B$2:$B$457,'各區加權風險人口'!$C$2:$T$13,2,0)*5.5/'陽性率'!A$3)</f>
        <v>0</v>
      </c>
      <c r="E214" s="5">
        <f>if(VLOOKUP($B$2:$B$457,'各區加權風險人口'!$C$2:$T$13,3,0)=0,0,VLOOKUP($B$2:$B$457,'依個案研判日_台北市'!$C$2:$T$13,3,0)*'各里加權風險人口'!F214/VLOOKUP($B$2:$B$457,'各區加權風險人口'!$C$2:$T$13,3,0)*5.5/'陽性率'!B$3)</f>
        <v>11.05246759</v>
      </c>
      <c r="F214" s="5">
        <f>if(VLOOKUP($B$2:$B$457,'各區加權風險人口'!$C$2:$T$13,4,0)=0,0,VLOOKUP($B$2:$B$457,'依個案研判日_台北市'!$C$2:$T$13,4,0)*'各里加權風險人口'!G214/VLOOKUP($B$2:$B$457,'各區加權風險人口'!$C$2:$T$13,4,0)*5.5/'陽性率'!C$3)</f>
        <v>3.133431533</v>
      </c>
      <c r="G214" s="5">
        <f>if(VLOOKUP($B$2:$B$457,'各區加權風險人口'!$C$2:$T$13,5,0)=0,0,VLOOKUP($B$2:$B$457,'依個案研判日_台北市'!$C$2:$T$13,5,0)*'各里加權風險人口'!H214/VLOOKUP($B$2:$B$457,'各區加權風險人口'!$C$2:$T$13,5,0)*5.5/'陽性率'!D$3)</f>
        <v>30.39428587</v>
      </c>
      <c r="H214" s="5">
        <f>if(VLOOKUP($B$2:$B$457,'各區加權風險人口'!$C$2:$T$13,6,0)=0,0,VLOOKUP($B$2:$B$457,'依個案研判日_台北市'!$C$2:$T$13,6,0)*'各里加權風險人口'!I214/VLOOKUP($B$2:$B$457,'各區加權風險人口'!$C$2:$T$13,6,0)*5.5/'陽性率'!E$3)</f>
        <v>34.62640162</v>
      </c>
      <c r="I214" s="5">
        <f>if(VLOOKUP($B$2:$B$457,'各區加權風險人口'!$C$2:$T$13,7,0)=0,0,VLOOKUP($B$2:$B$457,'依個案研判日_台北市'!$C$2:$T$13,7,0)*'各里加權風險人口'!J214/VLOOKUP($B$2:$B$457,'各區加權風險人口'!$C$2:$T$13,7,0)*5.5/'陽性率'!F$3)</f>
        <v>5.959663896</v>
      </c>
      <c r="J214" s="5">
        <f>if(VLOOKUP($B$2:$B$457,'各區加權風險人口'!$C$2:$T$13,8,0)=0,0,VLOOKUP($B$2:$B$457,'依個案研判日_台北市'!$C$2:$T$13,8,0)*'各里加權風險人口'!K214/VLOOKUP($B$2:$B$457,'各區加權風險人口'!$C$2:$T$13,8,0)*5.5/'陽性率'!G$3)</f>
        <v>13.2149069</v>
      </c>
      <c r="K214" s="5">
        <f>if(VLOOKUP($B$2:$B$457,'各區加權風險人口'!$C$2:$T$13,9,0)=0,0,VLOOKUP($B$2:$B$457,'依個案研判日_台北市'!$C$2:$T$13,9,0)*'各里加權風險人口'!L214/VLOOKUP($B$2:$B$457,'各區加權風險人口'!$C$2:$T$13,9,0)*5.5/'陽性率'!H$3)</f>
        <v>66.31480553</v>
      </c>
      <c r="L214" s="5">
        <f>if(VLOOKUP($B$2:$B$457,'各區加權風險人口'!$C$2:$T$13,10,0)=0,0,VLOOKUP($B$2:$B$457,'依個案研判日_台北市'!$C$2:$T$13,10,0)*'各里加權風險人口'!M214/VLOOKUP($B$2:$B$457,'各區加權風險人口'!$C$2:$T$13,10,0)*5.5/'陽性率'!I$3)</f>
        <v>30.39428587</v>
      </c>
      <c r="M214" s="5">
        <f>if(VLOOKUP($B$2:$B$457,'各區加權風險人口'!$C$2:$T$13,11,0)=0,0,VLOOKUP($B$2:$B$457,'依個案研判日_台北市'!$C$2:$T$13,11,0)*'各里加權風險人口'!N214/VLOOKUP($B$2:$B$457,'各區加權風險人口'!$C$2:$T$13,11,0)*5.5/'陽性率'!J$3)</f>
        <v>0</v>
      </c>
      <c r="N214" s="5">
        <f>if(VLOOKUP($B$2:$B$457,'各區加權風險人口'!$C$2:$T$13,12,0)=0,0,VLOOKUP($B$2:$B$457,'依個案研判日_台北市'!$C$2:$T$13,12,0)*'各里加權風險人口'!O214/VLOOKUP($B$2:$B$457,'各區加權風險人口'!$C$2:$T$13,12,0)*5.5/'陽性率'!K$3)</f>
        <v>45.97455005</v>
      </c>
      <c r="O214" s="5">
        <f>if(VLOOKUP($B$2:$B$457,'各區加權風險人口'!$C$2:$T$13,13,0)=0,0,VLOOKUP($B$2:$B$457,'依個案研判日_台北市'!$C$2:$T$13,13,0)*'各里加權風險人口'!P214/VLOOKUP($B$2:$B$457,'各區加權風險人口'!$C$2:$T$13,13,0)*5.5/'陽性率'!L$3)</f>
        <v>27.27692321</v>
      </c>
      <c r="P214" s="5">
        <f>if(VLOOKUP($B$2:$B$457,'各區加權風險人口'!$C$2:$T$13,14,0)=0,0,VLOOKUP($B$2:$B$457,'依個案研判日_台北市'!$C$2:$T$13,14,0)*'各里加權風險人口'!Q214/VLOOKUP($B$2:$B$457,'各區加權風險人口'!$C$2:$T$13,14,0)*5.5/'陽性率'!M$3)</f>
        <v>82.14671856</v>
      </c>
      <c r="Q214" s="5">
        <f>if(VLOOKUP($B$2:$B$457,'各區加權風險人口'!$C$2:$T$13,15,0)=0,0,VLOOKUP($B$2:$B$457,'依個案研判日_台北市'!$C$2:$T$13,15,0)*'各里加權風險人口'!R214/VLOOKUP($B$2:$B$457,'各區加權風險人口'!$C$2:$T$13,15,0)*5.5/'陽性率'!N$3)</f>
        <v>48.91034507</v>
      </c>
      <c r="R214" s="5">
        <f>if(VLOOKUP($B$2:$B$457,'各區加權風險人口'!$C$2:$T$13,16,0)=0,0,VLOOKUP($B$2:$B$457,'依個案研判日_台北市'!$C$2:$T$13,16,0)*'各里加權風險人口'!S214/VLOOKUP($B$2:$B$457,'各區加權風險人口'!$C$2:$T$13,16,0)*5.5/'陽性率'!O$3)</f>
        <v>77.47563064</v>
      </c>
      <c r="S214" s="5">
        <f>if(VLOOKUP($B$2:$B$457,'各區加權風險人口'!$C$2:$T$13,17,0)=0,0,VLOOKUP($B$2:$B$457,'依個案研判日_台北市'!$C$2:$T$13,17,0)*'各里加權風險人口'!T214/VLOOKUP($B$2:$B$457,'各區加權風險人口'!$C$2:$T$13,17,0)*5.5/'陽性率'!P$3)</f>
        <v>55.26233794</v>
      </c>
      <c r="T214" s="5">
        <f>if(VLOOKUP($B$2:$B$457,'各區加權風險人口'!$C$2:$T$13,18,0)=0,0,VLOOKUP($B$2:$B$457,'依個案研判日_台北市'!$C$2:$T$13,18,0)*'各里加權風險人口'!U214/VLOOKUP($B$2:$B$457,'各區加權風險人口'!$C$2:$T$13,18,0)*5.5/'陽性率'!Q$3)</f>
        <v>15.58681327</v>
      </c>
    </row>
    <row r="215">
      <c r="A215" s="3">
        <v>6.3000060014E10</v>
      </c>
      <c r="B215" s="4" t="s">
        <v>208</v>
      </c>
      <c r="C215" s="4" t="s">
        <v>222</v>
      </c>
      <c r="D215" s="5">
        <f>if(VLOOKUP($B$2:$B$457,'各區加權風險人口'!$C$2:$T$13,2,0)=0,0,VLOOKUP($B$2:$B$457,'依個案研判日_台北市'!$C$2:$T$13,2,0)*'各里加權風險人口'!E215/VLOOKUP($B$2:$B$457,'各區加權風險人口'!$C$2:$T$13,2,0)*5.5/'陽性率'!A$3)</f>
        <v>0</v>
      </c>
      <c r="E215" s="5">
        <f>if(VLOOKUP($B$2:$B$457,'各區加權風險人口'!$C$2:$T$13,3,0)=0,0,VLOOKUP($B$2:$B$457,'依個案研判日_台北市'!$C$2:$T$13,3,0)*'各里加權風險人口'!F215/VLOOKUP($B$2:$B$457,'各區加權風險人口'!$C$2:$T$13,3,0)*5.5/'陽性率'!B$3)</f>
        <v>4.004138532</v>
      </c>
      <c r="F215" s="5">
        <f>if(VLOOKUP($B$2:$B$457,'各區加權風險人口'!$C$2:$T$13,4,0)=0,0,VLOOKUP($B$2:$B$457,'依個案研判日_台北市'!$C$2:$T$13,4,0)*'各里加權風險人口'!G215/VLOOKUP($B$2:$B$457,'各區加權風險人口'!$C$2:$T$13,4,0)*5.5/'陽性率'!C$3)</f>
        <v>1.135193914</v>
      </c>
      <c r="G215" s="5">
        <f>if(VLOOKUP($B$2:$B$457,'各區加權風險人口'!$C$2:$T$13,5,0)=0,0,VLOOKUP($B$2:$B$457,'依個案研判日_台北市'!$C$2:$T$13,5,0)*'各里加權風險人口'!H215/VLOOKUP($B$2:$B$457,'各區加權風險人口'!$C$2:$T$13,5,0)*5.5/'陽性率'!D$3)</f>
        <v>11.01138096</v>
      </c>
      <c r="H215" s="5">
        <f>if(VLOOKUP($B$2:$B$457,'各區加權風險人口'!$C$2:$T$13,6,0)=0,0,VLOOKUP($B$2:$B$457,'依個案研判日_台北市'!$C$2:$T$13,6,0)*'各里加權風險人口'!I215/VLOOKUP($B$2:$B$457,'各區加權風險人口'!$C$2:$T$13,6,0)*5.5/'陽性率'!E$3)</f>
        <v>12.54461122</v>
      </c>
      <c r="I215" s="5">
        <f>if(VLOOKUP($B$2:$B$457,'各區加權風險人口'!$C$2:$T$13,7,0)=0,0,VLOOKUP($B$2:$B$457,'依個案研判日_台北市'!$C$2:$T$13,7,0)*'各里加權風險人口'!J215/VLOOKUP($B$2:$B$457,'各區加權風險人口'!$C$2:$T$13,7,0)*5.5/'陽性率'!F$3)</f>
        <v>2.159094307</v>
      </c>
      <c r="J215" s="5">
        <f>if(VLOOKUP($B$2:$B$457,'各區加權風險人口'!$C$2:$T$13,8,0)=0,0,VLOOKUP($B$2:$B$457,'依個案研判日_台北市'!$C$2:$T$13,8,0)*'各里加權風險人口'!K215/VLOOKUP($B$2:$B$457,'各區加權風險人口'!$C$2:$T$13,8,0)*5.5/'陽性率'!G$3)</f>
        <v>4.787556941</v>
      </c>
      <c r="K215" s="5">
        <f>if(VLOOKUP($B$2:$B$457,'各區加權風險人口'!$C$2:$T$13,9,0)=0,0,VLOOKUP($B$2:$B$457,'依個案研判日_台北市'!$C$2:$T$13,9,0)*'各里加權風險人口'!L215/VLOOKUP($B$2:$B$457,'各區加權風險人口'!$C$2:$T$13,9,0)*5.5/'陽性率'!H$3)</f>
        <v>24.02483119</v>
      </c>
      <c r="L215" s="5">
        <f>if(VLOOKUP($B$2:$B$457,'各區加權風險人口'!$C$2:$T$13,10,0)=0,0,VLOOKUP($B$2:$B$457,'依個案研判日_台北市'!$C$2:$T$13,10,0)*'各里加權風險人口'!M215/VLOOKUP($B$2:$B$457,'各區加權風險人口'!$C$2:$T$13,10,0)*5.5/'陽性率'!I$3)</f>
        <v>11.01138096</v>
      </c>
      <c r="M215" s="5">
        <f>if(VLOOKUP($B$2:$B$457,'各區加權風險人口'!$C$2:$T$13,11,0)=0,0,VLOOKUP($B$2:$B$457,'依個案研判日_台北市'!$C$2:$T$13,11,0)*'各里加權風險人口'!N215/VLOOKUP($B$2:$B$457,'各區加權風險人口'!$C$2:$T$13,11,0)*5.5/'陽性率'!J$3)</f>
        <v>0</v>
      </c>
      <c r="N215" s="5">
        <f>if(VLOOKUP($B$2:$B$457,'各區加權風險人口'!$C$2:$T$13,12,0)=0,0,VLOOKUP($B$2:$B$457,'依個案研判日_台北市'!$C$2:$T$13,12,0)*'各里加權風險人口'!O215/VLOOKUP($B$2:$B$457,'各區加權風險人口'!$C$2:$T$13,12,0)*5.5/'陽性率'!K$3)</f>
        <v>16.65587037</v>
      </c>
      <c r="O215" s="5">
        <f>if(VLOOKUP($B$2:$B$457,'各區加權風險人口'!$C$2:$T$13,13,0)=0,0,VLOOKUP($B$2:$B$457,'依個案研判日_台北市'!$C$2:$T$13,13,0)*'各里加權風險人口'!P215/VLOOKUP($B$2:$B$457,'各區加權風險人口'!$C$2:$T$13,13,0)*5.5/'陽性率'!L$3)</f>
        <v>9.882008557</v>
      </c>
      <c r="P215" s="5">
        <f>if(VLOOKUP($B$2:$B$457,'各區加權風險人口'!$C$2:$T$13,14,0)=0,0,VLOOKUP($B$2:$B$457,'依個案研判日_台北市'!$C$2:$T$13,14,0)*'各里加權風險人口'!Q215/VLOOKUP($B$2:$B$457,'各區加權風險人口'!$C$2:$T$13,14,0)*5.5/'陽性率'!M$3)</f>
        <v>29.76048909</v>
      </c>
      <c r="Q215" s="5">
        <f>if(VLOOKUP($B$2:$B$457,'各區加權風險人口'!$C$2:$T$13,15,0)=0,0,VLOOKUP($B$2:$B$457,'依個案研判日_台北市'!$C$2:$T$13,15,0)*'各里加權風險人口'!R215/VLOOKUP($B$2:$B$457,'各區加權風險人口'!$C$2:$T$13,15,0)*5.5/'陽性率'!N$3)</f>
        <v>17.71946362</v>
      </c>
      <c r="R215" s="5">
        <f>if(VLOOKUP($B$2:$B$457,'各區加權風險人口'!$C$2:$T$13,16,0)=0,0,VLOOKUP($B$2:$B$457,'依個案研判日_台北市'!$C$2:$T$13,16,0)*'各里加權風險人口'!S215/VLOOKUP($B$2:$B$457,'各區加權風險人口'!$C$2:$T$13,16,0)*5.5/'陽性率'!O$3)</f>
        <v>28.06822599</v>
      </c>
      <c r="S215" s="5">
        <f>if(VLOOKUP($B$2:$B$457,'各區加權風險人口'!$C$2:$T$13,17,0)=0,0,VLOOKUP($B$2:$B$457,'依個案研判日_台北市'!$C$2:$T$13,17,0)*'各里加權風險人口'!T215/VLOOKUP($B$2:$B$457,'各區加權風險人口'!$C$2:$T$13,17,0)*5.5/'陽性率'!P$3)</f>
        <v>20.02069266</v>
      </c>
      <c r="T215" s="5">
        <f>if(VLOOKUP($B$2:$B$457,'各區加權風險人口'!$C$2:$T$13,18,0)=0,0,VLOOKUP($B$2:$B$457,'依個案研判日_台北市'!$C$2:$T$13,18,0)*'各里加權風險人口'!U215/VLOOKUP($B$2:$B$457,'各區加權風險人口'!$C$2:$T$13,18,0)*5.5/'陽性率'!Q$3)</f>
        <v>5.646862033</v>
      </c>
    </row>
    <row r="216">
      <c r="A216" s="3">
        <v>6.3000060015E10</v>
      </c>
      <c r="B216" s="4" t="s">
        <v>208</v>
      </c>
      <c r="C216" s="4" t="s">
        <v>223</v>
      </c>
      <c r="D216" s="5">
        <f>if(VLOOKUP($B$2:$B$457,'各區加權風險人口'!$C$2:$T$13,2,0)=0,0,VLOOKUP($B$2:$B$457,'依個案研判日_台北市'!$C$2:$T$13,2,0)*'各里加權風險人口'!E216/VLOOKUP($B$2:$B$457,'各區加權風險人口'!$C$2:$T$13,2,0)*5.5/'陽性率'!A$3)</f>
        <v>0</v>
      </c>
      <c r="E216" s="5">
        <f>if(VLOOKUP($B$2:$B$457,'各區加權風險人口'!$C$2:$T$13,3,0)=0,0,VLOOKUP($B$2:$B$457,'依個案研判日_台北市'!$C$2:$T$13,3,0)*'各里加權風險人口'!F216/VLOOKUP($B$2:$B$457,'各區加權風險人口'!$C$2:$T$13,3,0)*5.5/'陽性率'!B$3)</f>
        <v>5.133463546</v>
      </c>
      <c r="F216" s="5">
        <f>if(VLOOKUP($B$2:$B$457,'各區加權風險人口'!$C$2:$T$13,4,0)=0,0,VLOOKUP($B$2:$B$457,'依個案研判日_台北市'!$C$2:$T$13,4,0)*'各里加權風險人口'!G216/VLOOKUP($B$2:$B$457,'各區加權風險人口'!$C$2:$T$13,4,0)*5.5/'陽性率'!C$3)</f>
        <v>1.455363376</v>
      </c>
      <c r="G216" s="5">
        <f>if(VLOOKUP($B$2:$B$457,'各區加權風險人口'!$C$2:$T$13,5,0)=0,0,VLOOKUP($B$2:$B$457,'依個案研判日_台北市'!$C$2:$T$13,5,0)*'各里加權風險人口'!H216/VLOOKUP($B$2:$B$457,'各區加權風險人口'!$C$2:$T$13,5,0)*5.5/'陽性率'!D$3)</f>
        <v>14.11702475</v>
      </c>
      <c r="H216" s="5">
        <f>if(VLOOKUP($B$2:$B$457,'各區加權風險人口'!$C$2:$T$13,6,0)=0,0,VLOOKUP($B$2:$B$457,'依個案研判日_台北市'!$C$2:$T$13,6,0)*'各里加權風險人口'!I216/VLOOKUP($B$2:$B$457,'各區加權風險人口'!$C$2:$T$13,6,0)*5.5/'陽性率'!E$3)</f>
        <v>16.08268642</v>
      </c>
      <c r="I216" s="5">
        <f>if(VLOOKUP($B$2:$B$457,'各區加權風險人口'!$C$2:$T$13,7,0)=0,0,VLOOKUP($B$2:$B$457,'依個案研判日_台北市'!$C$2:$T$13,7,0)*'各里加權風險人口'!J216/VLOOKUP($B$2:$B$457,'各區加權風險人口'!$C$2:$T$13,7,0)*5.5/'陽性率'!F$3)</f>
        <v>2.768044069</v>
      </c>
      <c r="J216" s="5">
        <f>if(VLOOKUP($B$2:$B$457,'各區加權風險人口'!$C$2:$T$13,8,0)=0,0,VLOOKUP($B$2:$B$457,'依個案研判日_台北市'!$C$2:$T$13,8,0)*'各里加權風險人口'!K216/VLOOKUP($B$2:$B$457,'各區加權風險人口'!$C$2:$T$13,8,0)*5.5/'陽性率'!G$3)</f>
        <v>6.137836848</v>
      </c>
      <c r="K216" s="5">
        <f>if(VLOOKUP($B$2:$B$457,'各區加權風險人口'!$C$2:$T$13,9,0)=0,0,VLOOKUP($B$2:$B$457,'依個案研判日_台北市'!$C$2:$T$13,9,0)*'各里加權風險人口'!L216/VLOOKUP($B$2:$B$457,'各區加權風險人口'!$C$2:$T$13,9,0)*5.5/'陽性率'!H$3)</f>
        <v>30.80078127</v>
      </c>
      <c r="L216" s="5">
        <f>if(VLOOKUP($B$2:$B$457,'各區加權風險人口'!$C$2:$T$13,10,0)=0,0,VLOOKUP($B$2:$B$457,'依個案研判日_台北市'!$C$2:$T$13,10,0)*'各里加權風險人口'!M216/VLOOKUP($B$2:$B$457,'各區加權風險人口'!$C$2:$T$13,10,0)*5.5/'陽性率'!I$3)</f>
        <v>14.11702475</v>
      </c>
      <c r="M216" s="5">
        <f>if(VLOOKUP($B$2:$B$457,'各區加權風險人口'!$C$2:$T$13,11,0)=0,0,VLOOKUP($B$2:$B$457,'依個案研判日_台北市'!$C$2:$T$13,11,0)*'各里加權風險人口'!N216/VLOOKUP($B$2:$B$457,'各區加權風險人口'!$C$2:$T$13,11,0)*5.5/'陽性率'!J$3)</f>
        <v>0</v>
      </c>
      <c r="N216" s="5">
        <f>if(VLOOKUP($B$2:$B$457,'各區加權風險人口'!$C$2:$T$13,12,0)=0,0,VLOOKUP($B$2:$B$457,'依個案研判日_台北市'!$C$2:$T$13,12,0)*'各里加權風險人口'!O216/VLOOKUP($B$2:$B$457,'各區加權風險人口'!$C$2:$T$13,12,0)*5.5/'陽性率'!K$3)</f>
        <v>21.35348282</v>
      </c>
      <c r="O216" s="5">
        <f>if(VLOOKUP($B$2:$B$457,'各區加權風險人口'!$C$2:$T$13,13,0)=0,0,VLOOKUP($B$2:$B$457,'依個案研判日_台北市'!$C$2:$T$13,13,0)*'各里加權風險人口'!P216/VLOOKUP($B$2:$B$457,'各區加權風險人口'!$C$2:$T$13,13,0)*5.5/'陽性率'!L$3)</f>
        <v>12.66912478</v>
      </c>
      <c r="P216" s="5">
        <f>if(VLOOKUP($B$2:$B$457,'各區加權風險人口'!$C$2:$T$13,14,0)=0,0,VLOOKUP($B$2:$B$457,'依個案研判日_台北市'!$C$2:$T$13,14,0)*'各里加權風險人口'!Q216/VLOOKUP($B$2:$B$457,'各區加權風險人口'!$C$2:$T$13,14,0)*5.5/'陽性率'!M$3)</f>
        <v>38.15412095</v>
      </c>
      <c r="Q216" s="5">
        <f>if(VLOOKUP($B$2:$B$457,'各區加權風險人口'!$C$2:$T$13,15,0)=0,0,VLOOKUP($B$2:$B$457,'依個案研判日_台北市'!$C$2:$T$13,15,0)*'各里加權風險人口'!R216/VLOOKUP($B$2:$B$457,'各區加權風險人口'!$C$2:$T$13,15,0)*5.5/'陽性率'!N$3)</f>
        <v>22.71705132</v>
      </c>
      <c r="R216" s="5">
        <f>if(VLOOKUP($B$2:$B$457,'各區加權風險人口'!$C$2:$T$13,16,0)=0,0,VLOOKUP($B$2:$B$457,'依個案研判日_台北市'!$C$2:$T$13,16,0)*'各里加權風險人口'!S216/VLOOKUP($B$2:$B$457,'各區加權風險人口'!$C$2:$T$13,16,0)*5.5/'陽性率'!O$3)</f>
        <v>35.98457289</v>
      </c>
      <c r="S216" s="5">
        <f>if(VLOOKUP($B$2:$B$457,'各區加權風險人口'!$C$2:$T$13,17,0)=0,0,VLOOKUP($B$2:$B$457,'依個案研判日_台北市'!$C$2:$T$13,17,0)*'各里加權風險人口'!T216/VLOOKUP($B$2:$B$457,'各區加權風險人口'!$C$2:$T$13,17,0)*5.5/'陽性率'!P$3)</f>
        <v>25.66731773</v>
      </c>
      <c r="T216" s="5">
        <f>if(VLOOKUP($B$2:$B$457,'各區加權風險人口'!$C$2:$T$13,18,0)=0,0,VLOOKUP($B$2:$B$457,'依個案研判日_台北市'!$C$2:$T$13,18,0)*'各里加權風險人口'!U216/VLOOKUP($B$2:$B$457,'各區加權風險人口'!$C$2:$T$13,18,0)*5.5/'陽性率'!Q$3)</f>
        <v>7.239499872</v>
      </c>
    </row>
    <row r="217">
      <c r="A217" s="3">
        <v>6.3000060016E10</v>
      </c>
      <c r="B217" s="4" t="s">
        <v>208</v>
      </c>
      <c r="C217" s="4" t="s">
        <v>224</v>
      </c>
      <c r="D217" s="5">
        <f>if(VLOOKUP($B$2:$B$457,'各區加權風險人口'!$C$2:$T$13,2,0)=0,0,VLOOKUP($B$2:$B$457,'依個案研判日_台北市'!$C$2:$T$13,2,0)*'各里加權風險人口'!E217/VLOOKUP($B$2:$B$457,'各區加權風險人口'!$C$2:$T$13,2,0)*5.5/'陽性率'!A$3)</f>
        <v>0</v>
      </c>
      <c r="E217" s="5">
        <f>if(VLOOKUP($B$2:$B$457,'各區加權風險人口'!$C$2:$T$13,3,0)=0,0,VLOOKUP($B$2:$B$457,'依個案研判日_台北市'!$C$2:$T$13,3,0)*'各里加權風險人口'!F217/VLOOKUP($B$2:$B$457,'各區加權風險人口'!$C$2:$T$13,3,0)*5.5/'陽性率'!B$3)</f>
        <v>7.737427879</v>
      </c>
      <c r="F217" s="5">
        <f>if(VLOOKUP($B$2:$B$457,'各區加權風險人口'!$C$2:$T$13,4,0)=0,0,VLOOKUP($B$2:$B$457,'依個案研判日_台北市'!$C$2:$T$13,4,0)*'各里加權風險人口'!G217/VLOOKUP($B$2:$B$457,'各區加權風險人口'!$C$2:$T$13,4,0)*5.5/'陽性率'!C$3)</f>
        <v>2.193600687</v>
      </c>
      <c r="G217" s="5">
        <f>if(VLOOKUP($B$2:$B$457,'各區加權風險人口'!$C$2:$T$13,5,0)=0,0,VLOOKUP($B$2:$B$457,'依個案研判日_台北市'!$C$2:$T$13,5,0)*'各里加權風險人口'!H217/VLOOKUP($B$2:$B$457,'各區加權風險人口'!$C$2:$T$13,5,0)*5.5/'陽性率'!D$3)</f>
        <v>21.27792667</v>
      </c>
      <c r="H217" s="5">
        <f>if(VLOOKUP($B$2:$B$457,'各區加權風險人口'!$C$2:$T$13,6,0)=0,0,VLOOKUP($B$2:$B$457,'依個案研判日_台北市'!$C$2:$T$13,6,0)*'各里加權風險人口'!I217/VLOOKUP($B$2:$B$457,'各區加權風險人口'!$C$2:$T$13,6,0)*5.5/'陽性率'!E$3)</f>
        <v>24.24067595</v>
      </c>
      <c r="I217" s="5">
        <f>if(VLOOKUP($B$2:$B$457,'各區加權風險人口'!$C$2:$T$13,7,0)=0,0,VLOOKUP($B$2:$B$457,'依個案研判日_台北市'!$C$2:$T$13,7,0)*'各里加權風險人口'!J217/VLOOKUP($B$2:$B$457,'各區加權風險人口'!$C$2:$T$13,7,0)*5.5/'陽性率'!F$3)</f>
        <v>4.172142484</v>
      </c>
      <c r="J217" s="5">
        <f>if(VLOOKUP($B$2:$B$457,'各區加權風險人口'!$C$2:$T$13,8,0)=0,0,VLOOKUP($B$2:$B$457,'依個案研判日_台北市'!$C$2:$T$13,8,0)*'各里加權風險人口'!K217/VLOOKUP($B$2:$B$457,'各區加權風險人口'!$C$2:$T$13,8,0)*5.5/'陽性率'!G$3)</f>
        <v>9.251272464</v>
      </c>
      <c r="K217" s="5">
        <f>if(VLOOKUP($B$2:$B$457,'各區加權風險人口'!$C$2:$T$13,9,0)=0,0,VLOOKUP($B$2:$B$457,'依個案研判日_台北市'!$C$2:$T$13,9,0)*'各里加權風險人口'!L217/VLOOKUP($B$2:$B$457,'各區加權風險人口'!$C$2:$T$13,9,0)*5.5/'陽性率'!H$3)</f>
        <v>46.42456727</v>
      </c>
      <c r="L217" s="5">
        <f>if(VLOOKUP($B$2:$B$457,'各區加權風險人口'!$C$2:$T$13,10,0)=0,0,VLOOKUP($B$2:$B$457,'依個案研判日_台北市'!$C$2:$T$13,10,0)*'各里加權風險人口'!M217/VLOOKUP($B$2:$B$457,'各區加權風險人口'!$C$2:$T$13,10,0)*5.5/'陽性率'!I$3)</f>
        <v>21.27792667</v>
      </c>
      <c r="M217" s="5">
        <f>if(VLOOKUP($B$2:$B$457,'各區加權風險人口'!$C$2:$T$13,11,0)=0,0,VLOOKUP($B$2:$B$457,'依個案研判日_台北市'!$C$2:$T$13,11,0)*'各里加權風險人口'!N217/VLOOKUP($B$2:$B$457,'各區加權風險人口'!$C$2:$T$13,11,0)*5.5/'陽性率'!J$3)</f>
        <v>0</v>
      </c>
      <c r="N217" s="5">
        <f>if(VLOOKUP($B$2:$B$457,'各區加權風險人口'!$C$2:$T$13,12,0)=0,0,VLOOKUP($B$2:$B$457,'依個案研判日_台北市'!$C$2:$T$13,12,0)*'各里加權風險人口'!O217/VLOOKUP($B$2:$B$457,'各區加權風險人口'!$C$2:$T$13,12,0)*5.5/'陽性率'!K$3)</f>
        <v>32.18509916</v>
      </c>
      <c r="O217" s="5">
        <f>if(VLOOKUP($B$2:$B$457,'各區加權風險人口'!$C$2:$T$13,13,0)=0,0,VLOOKUP($B$2:$B$457,'依個案研判日_台北市'!$C$2:$T$13,13,0)*'各里加權風險人口'!P217/VLOOKUP($B$2:$B$457,'各區加權風險人口'!$C$2:$T$13,13,0)*5.5/'陽性率'!L$3)</f>
        <v>19.09557521</v>
      </c>
      <c r="P217" s="5">
        <f>if(VLOOKUP($B$2:$B$457,'各區加權風險人口'!$C$2:$T$13,14,0)=0,0,VLOOKUP($B$2:$B$457,'依個案研判日_台北市'!$C$2:$T$13,14,0)*'各里加權風險人口'!Q217/VLOOKUP($B$2:$B$457,'各區加權風險人口'!$C$2:$T$13,14,0)*5.5/'陽性率'!M$3)</f>
        <v>57.50790991</v>
      </c>
      <c r="Q217" s="5">
        <f>if(VLOOKUP($B$2:$B$457,'各區加權風險人口'!$C$2:$T$13,15,0)=0,0,VLOOKUP($B$2:$B$457,'依個案研判日_台北市'!$C$2:$T$13,15,0)*'各里加權風險人口'!R217/VLOOKUP($B$2:$B$457,'各區加權風險人口'!$C$2:$T$13,15,0)*5.5/'陽性率'!N$3)</f>
        <v>34.24034176</v>
      </c>
      <c r="R217" s="5">
        <f>if(VLOOKUP($B$2:$B$457,'各區加權風險人口'!$C$2:$T$13,16,0)=0,0,VLOOKUP($B$2:$B$457,'依個案研判日_台北市'!$C$2:$T$13,16,0)*'各里加權風險人口'!S217/VLOOKUP($B$2:$B$457,'各區加權風險人口'!$C$2:$T$13,16,0)*5.5/'陽性率'!O$3)</f>
        <v>54.23785229</v>
      </c>
      <c r="S217" s="5">
        <f>if(VLOOKUP($B$2:$B$457,'各區加權風險人口'!$C$2:$T$13,17,0)=0,0,VLOOKUP($B$2:$B$457,'依個案研判日_台北市'!$C$2:$T$13,17,0)*'各里加權風險人口'!T217/VLOOKUP($B$2:$B$457,'各區加權風險人口'!$C$2:$T$13,17,0)*5.5/'陽性率'!P$3)</f>
        <v>38.68713939</v>
      </c>
      <c r="T217" s="5">
        <f>if(VLOOKUP($B$2:$B$457,'各區加權風險人口'!$C$2:$T$13,18,0)=0,0,VLOOKUP($B$2:$B$457,'依個案研判日_台北市'!$C$2:$T$13,18,0)*'各里加權風險人口'!U217/VLOOKUP($B$2:$B$457,'各區加權風險人口'!$C$2:$T$13,18,0)*5.5/'陽性率'!Q$3)</f>
        <v>10.91175727</v>
      </c>
    </row>
    <row r="218">
      <c r="A218" s="3">
        <v>6.3000060017E10</v>
      </c>
      <c r="B218" s="4" t="s">
        <v>208</v>
      </c>
      <c r="C218" s="4" t="s">
        <v>225</v>
      </c>
      <c r="D218" s="5">
        <f>if(VLOOKUP($B$2:$B$457,'各區加權風險人口'!$C$2:$T$13,2,0)=0,0,VLOOKUP($B$2:$B$457,'依個案研判日_台北市'!$C$2:$T$13,2,0)*'各里加權風險人口'!E218/VLOOKUP($B$2:$B$457,'各區加權風險人口'!$C$2:$T$13,2,0)*5.5/'陽性率'!A$3)</f>
        <v>0</v>
      </c>
      <c r="E218" s="5">
        <f>if(VLOOKUP($B$2:$B$457,'各區加權風險人口'!$C$2:$T$13,3,0)=0,0,VLOOKUP($B$2:$B$457,'依個案研判日_台北市'!$C$2:$T$13,3,0)*'各里加權風險人口'!F218/VLOOKUP($B$2:$B$457,'各區加權風險人口'!$C$2:$T$13,3,0)*5.5/'陽性率'!B$3)</f>
        <v>3.753728087</v>
      </c>
      <c r="F218" s="5">
        <f>if(VLOOKUP($B$2:$B$457,'各區加權風險人口'!$C$2:$T$13,4,0)=0,0,VLOOKUP($B$2:$B$457,'依個案研判日_台北市'!$C$2:$T$13,4,0)*'各里加權風險人口'!G218/VLOOKUP($B$2:$B$457,'各區加權風險人口'!$C$2:$T$13,4,0)*5.5/'陽性率'!C$3)</f>
        <v>1.064201262</v>
      </c>
      <c r="G218" s="5">
        <f>if(VLOOKUP($B$2:$B$457,'各區加權風險人口'!$C$2:$T$13,5,0)=0,0,VLOOKUP($B$2:$B$457,'依個案研判日_台北市'!$C$2:$T$13,5,0)*'各里加權風險人口'!H218/VLOOKUP($B$2:$B$457,'各區加權風險人口'!$C$2:$T$13,5,0)*5.5/'陽性率'!D$3)</f>
        <v>10.32275224</v>
      </c>
      <c r="H218" s="5">
        <f>if(VLOOKUP($B$2:$B$457,'各區加權風險人口'!$C$2:$T$13,6,0)=0,0,VLOOKUP($B$2:$B$457,'依個案研判日_台北市'!$C$2:$T$13,6,0)*'各里加權風險人口'!I218/VLOOKUP($B$2:$B$457,'各區加權風險人口'!$C$2:$T$13,6,0)*5.5/'陽性率'!E$3)</f>
        <v>11.76009749</v>
      </c>
      <c r="I218" s="5">
        <f>if(VLOOKUP($B$2:$B$457,'各區加權風險人口'!$C$2:$T$13,7,0)=0,0,VLOOKUP($B$2:$B$457,'依個案研判日_台北市'!$C$2:$T$13,7,0)*'各里加權風險人口'!J218/VLOOKUP($B$2:$B$457,'各區加權風險人口'!$C$2:$T$13,7,0)*5.5/'陽性率'!F$3)</f>
        <v>2.024069066</v>
      </c>
      <c r="J218" s="5">
        <f>if(VLOOKUP($B$2:$B$457,'各區加權風險人口'!$C$2:$T$13,8,0)=0,0,VLOOKUP($B$2:$B$457,'依個案研判日_台北市'!$C$2:$T$13,8,0)*'各里加權風險人口'!K218/VLOOKUP($B$2:$B$457,'各區加權風險人口'!$C$2:$T$13,8,0)*5.5/'陽性率'!G$3)</f>
        <v>4.488153147</v>
      </c>
      <c r="K218" s="5">
        <f>if(VLOOKUP($B$2:$B$457,'各區加權風險人口'!$C$2:$T$13,9,0)=0,0,VLOOKUP($B$2:$B$457,'依個案研判日_台北市'!$C$2:$T$13,9,0)*'各里加權風險人口'!L218/VLOOKUP($B$2:$B$457,'各區加權風險人口'!$C$2:$T$13,9,0)*5.5/'陽性率'!H$3)</f>
        <v>22.52236852</v>
      </c>
      <c r="L218" s="5">
        <f>if(VLOOKUP($B$2:$B$457,'各區加權風險人口'!$C$2:$T$13,10,0)=0,0,VLOOKUP($B$2:$B$457,'依個案研判日_台北市'!$C$2:$T$13,10,0)*'各里加權風險人口'!M218/VLOOKUP($B$2:$B$457,'各區加權風險人口'!$C$2:$T$13,10,0)*5.5/'陽性率'!I$3)</f>
        <v>10.32275224</v>
      </c>
      <c r="M218" s="5">
        <f>if(VLOOKUP($B$2:$B$457,'各區加權風險人口'!$C$2:$T$13,11,0)=0,0,VLOOKUP($B$2:$B$457,'依個案研判日_台北市'!$C$2:$T$13,11,0)*'各里加權風險人口'!N218/VLOOKUP($B$2:$B$457,'各區加權風險人口'!$C$2:$T$13,11,0)*5.5/'陽性率'!J$3)</f>
        <v>0</v>
      </c>
      <c r="N218" s="5">
        <f>if(VLOOKUP($B$2:$B$457,'各區加權風險人口'!$C$2:$T$13,12,0)=0,0,VLOOKUP($B$2:$B$457,'依個案研判日_台北市'!$C$2:$T$13,12,0)*'各里加權風險人口'!O218/VLOOKUP($B$2:$B$457,'各區加權風險人口'!$C$2:$T$13,12,0)*5.5/'陽性率'!K$3)</f>
        <v>15.61424708</v>
      </c>
      <c r="O218" s="5">
        <f>if(VLOOKUP($B$2:$B$457,'各區加權風險人口'!$C$2:$T$13,13,0)=0,0,VLOOKUP($B$2:$B$457,'依個案研判日_台北市'!$C$2:$T$13,13,0)*'各里加權風險人口'!P218/VLOOKUP($B$2:$B$457,'各區加權風險人口'!$C$2:$T$13,13,0)*5.5/'陽性率'!L$3)</f>
        <v>9.264008419</v>
      </c>
      <c r="P218" s="5">
        <f>if(VLOOKUP($B$2:$B$457,'各區加權風險人口'!$C$2:$T$13,14,0)=0,0,VLOOKUP($B$2:$B$457,'依個案研判日_台北市'!$C$2:$T$13,14,0)*'各里加權風險人口'!Q218/VLOOKUP($B$2:$B$457,'各區加權風險人口'!$C$2:$T$13,14,0)*5.5/'陽性率'!M$3)</f>
        <v>27.89933037</v>
      </c>
      <c r="Q218" s="5">
        <f>if(VLOOKUP($B$2:$B$457,'各區加權風險人口'!$C$2:$T$13,15,0)=0,0,VLOOKUP($B$2:$B$457,'依個案研判日_台北市'!$C$2:$T$13,15,0)*'各里加權風險人口'!R218/VLOOKUP($B$2:$B$457,'各區加權風險人口'!$C$2:$T$13,15,0)*5.5/'陽性率'!N$3)</f>
        <v>16.61132544</v>
      </c>
      <c r="R218" s="5">
        <f>if(VLOOKUP($B$2:$B$457,'各區加權風險人口'!$C$2:$T$13,16,0)=0,0,VLOOKUP($B$2:$B$457,'依個案研判日_台北市'!$C$2:$T$13,16,0)*'各里加權風險人口'!S218/VLOOKUP($B$2:$B$457,'各區加權風險人口'!$C$2:$T$13,16,0)*5.5/'陽性率'!O$3)</f>
        <v>26.31289786</v>
      </c>
      <c r="S218" s="5">
        <f>if(VLOOKUP($B$2:$B$457,'各區加權風險人口'!$C$2:$T$13,17,0)=0,0,VLOOKUP($B$2:$B$457,'依個案研判日_台北市'!$C$2:$T$13,17,0)*'各里加權風險人口'!T218/VLOOKUP($B$2:$B$457,'各區加權風險人口'!$C$2:$T$13,17,0)*5.5/'陽性率'!P$3)</f>
        <v>18.76864043</v>
      </c>
      <c r="T218" s="5">
        <f>if(VLOOKUP($B$2:$B$457,'各區加權風險人口'!$C$2:$T$13,18,0)=0,0,VLOOKUP($B$2:$B$457,'依個案研判日_台北市'!$C$2:$T$13,18,0)*'各里加權風險人口'!U218/VLOOKUP($B$2:$B$457,'各區加權風險人口'!$C$2:$T$13,18,0)*5.5/'陽性率'!Q$3)</f>
        <v>5.293719097</v>
      </c>
    </row>
    <row r="219">
      <c r="A219" s="3">
        <v>6.3000060018E10</v>
      </c>
      <c r="B219" s="4" t="s">
        <v>208</v>
      </c>
      <c r="C219" s="4" t="s">
        <v>226</v>
      </c>
      <c r="D219" s="5">
        <f>if(VLOOKUP($B$2:$B$457,'各區加權風險人口'!$C$2:$T$13,2,0)=0,0,VLOOKUP($B$2:$B$457,'依個案研判日_台北市'!$C$2:$T$13,2,0)*'各里加權風險人口'!E219/VLOOKUP($B$2:$B$457,'各區加權風險人口'!$C$2:$T$13,2,0)*5.5/'陽性率'!A$3)</f>
        <v>0</v>
      </c>
      <c r="E219" s="5">
        <f>if(VLOOKUP($B$2:$B$457,'各區加權風險人口'!$C$2:$T$13,3,0)=0,0,VLOOKUP($B$2:$B$457,'依個案研判日_台北市'!$C$2:$T$13,3,0)*'各里加權風險人口'!F219/VLOOKUP($B$2:$B$457,'各區加權風險人口'!$C$2:$T$13,3,0)*5.5/'陽性率'!B$3)</f>
        <v>7.491860124</v>
      </c>
      <c r="F219" s="5">
        <f>if(VLOOKUP($B$2:$B$457,'各區加權風險人口'!$C$2:$T$13,4,0)=0,0,VLOOKUP($B$2:$B$457,'依個案研判日_台北市'!$C$2:$T$13,4,0)*'各里加權風險人口'!G219/VLOOKUP($B$2:$B$457,'各區加權風險人口'!$C$2:$T$13,4,0)*5.5/'陽性率'!C$3)</f>
        <v>2.123980963</v>
      </c>
      <c r="G219" s="5">
        <f>if(VLOOKUP($B$2:$B$457,'各區加權風險人口'!$C$2:$T$13,5,0)=0,0,VLOOKUP($B$2:$B$457,'依個案研判日_台北市'!$C$2:$T$13,5,0)*'各里加權風險人口'!H219/VLOOKUP($B$2:$B$457,'各區加權風險人口'!$C$2:$T$13,5,0)*5.5/'陽性率'!D$3)</f>
        <v>20.60261534</v>
      </c>
      <c r="H219" s="5">
        <f>if(VLOOKUP($B$2:$B$457,'各區加權風險人口'!$C$2:$T$13,6,0)=0,0,VLOOKUP($B$2:$B$457,'依個案研判日_台北市'!$C$2:$T$13,6,0)*'各里加權風險人口'!I219/VLOOKUP($B$2:$B$457,'各區加權風險人口'!$C$2:$T$13,6,0)*5.5/'陽性率'!E$3)</f>
        <v>23.47133393</v>
      </c>
      <c r="I219" s="5">
        <f>if(VLOOKUP($B$2:$B$457,'各區加權風險人口'!$C$2:$T$13,7,0)=0,0,VLOOKUP($B$2:$B$457,'依個案研判日_台北市'!$C$2:$T$13,7,0)*'各里加權風險人口'!J219/VLOOKUP($B$2:$B$457,'各區加權風險人口'!$C$2:$T$13,7,0)*5.5/'陽性率'!F$3)</f>
        <v>4.039728498</v>
      </c>
      <c r="J219" s="5">
        <f>if(VLOOKUP($B$2:$B$457,'各區加權風險人口'!$C$2:$T$13,8,0)=0,0,VLOOKUP($B$2:$B$457,'依個案研判日_台北市'!$C$2:$T$13,8,0)*'各里加權風險人口'!K219/VLOOKUP($B$2:$B$457,'各區加權風險人口'!$C$2:$T$13,8,0)*5.5/'陽性率'!G$3)</f>
        <v>8.957658843</v>
      </c>
      <c r="K219" s="5">
        <f>if(VLOOKUP($B$2:$B$457,'各區加權風險人口'!$C$2:$T$13,9,0)=0,0,VLOOKUP($B$2:$B$457,'依個案研判日_台北市'!$C$2:$T$13,9,0)*'各里加權風險人口'!L219/VLOOKUP($B$2:$B$457,'各區加權風險人口'!$C$2:$T$13,9,0)*5.5/'陽性率'!H$3)</f>
        <v>44.95116074</v>
      </c>
      <c r="L219" s="5">
        <f>if(VLOOKUP($B$2:$B$457,'各區加權風險人口'!$C$2:$T$13,10,0)=0,0,VLOOKUP($B$2:$B$457,'依個案研判日_台北市'!$C$2:$T$13,10,0)*'各里加權風險人口'!M219/VLOOKUP($B$2:$B$457,'各區加權風險人口'!$C$2:$T$13,10,0)*5.5/'陽性率'!I$3)</f>
        <v>20.60261534</v>
      </c>
      <c r="M219" s="5">
        <f>if(VLOOKUP($B$2:$B$457,'各區加權風險人口'!$C$2:$T$13,11,0)=0,0,VLOOKUP($B$2:$B$457,'依個案研判日_台北市'!$C$2:$T$13,11,0)*'各里加權風險人口'!N219/VLOOKUP($B$2:$B$457,'各區加權風險人口'!$C$2:$T$13,11,0)*5.5/'陽性率'!J$3)</f>
        <v>0</v>
      </c>
      <c r="N219" s="5">
        <f>if(VLOOKUP($B$2:$B$457,'各區加權風險人口'!$C$2:$T$13,12,0)=0,0,VLOOKUP($B$2:$B$457,'依個案研判日_台北市'!$C$2:$T$13,12,0)*'各里加權風險人口'!O219/VLOOKUP($B$2:$B$457,'各區加權風險人口'!$C$2:$T$13,12,0)*5.5/'陽性率'!K$3)</f>
        <v>31.16361984</v>
      </c>
      <c r="O219" s="5">
        <f>if(VLOOKUP($B$2:$B$457,'各區加權風險人口'!$C$2:$T$13,13,0)=0,0,VLOOKUP($B$2:$B$457,'依個案研判日_台北市'!$C$2:$T$13,13,0)*'各里加權風險人口'!P219/VLOOKUP($B$2:$B$457,'各區加權風險人口'!$C$2:$T$13,13,0)*5.5/'陽性率'!L$3)</f>
        <v>18.48952659</v>
      </c>
      <c r="P219" s="5">
        <f>if(VLOOKUP($B$2:$B$457,'各區加權風險人口'!$C$2:$T$13,14,0)=0,0,VLOOKUP($B$2:$B$457,'依個案研判日_台北市'!$C$2:$T$13,14,0)*'各里加權風險人口'!Q219/VLOOKUP($B$2:$B$457,'各區加權風險人口'!$C$2:$T$13,14,0)*5.5/'陽性率'!M$3)</f>
        <v>55.68274416</v>
      </c>
      <c r="Q219" s="5">
        <f>if(VLOOKUP($B$2:$B$457,'各區加權風險人口'!$C$2:$T$13,15,0)=0,0,VLOOKUP($B$2:$B$457,'依個案研判日_台北市'!$C$2:$T$13,15,0)*'各里加權風險人口'!R219/VLOOKUP($B$2:$B$457,'各區加權風險人口'!$C$2:$T$13,15,0)*5.5/'陽性率'!N$3)</f>
        <v>33.15363388</v>
      </c>
      <c r="R219" s="5">
        <f>if(VLOOKUP($B$2:$B$457,'各區加權風險人口'!$C$2:$T$13,16,0)=0,0,VLOOKUP($B$2:$B$457,'依個案研判日_台北市'!$C$2:$T$13,16,0)*'各里加權風險人口'!S219/VLOOKUP($B$2:$B$457,'各區加權風險人口'!$C$2:$T$13,16,0)*5.5/'陽性率'!O$3)</f>
        <v>52.51647047</v>
      </c>
      <c r="S219" s="5">
        <f>if(VLOOKUP($B$2:$B$457,'各區加權風險人口'!$C$2:$T$13,17,0)=0,0,VLOOKUP($B$2:$B$457,'依個案研判日_台北市'!$C$2:$T$13,17,0)*'各里加權風險人口'!T219/VLOOKUP($B$2:$B$457,'各區加權風險人口'!$C$2:$T$13,17,0)*5.5/'陽性率'!P$3)</f>
        <v>37.45930062</v>
      </c>
      <c r="T219" s="5">
        <f>if(VLOOKUP($B$2:$B$457,'各區加權風險人口'!$C$2:$T$13,18,0)=0,0,VLOOKUP($B$2:$B$457,'依個案研判日_台北市'!$C$2:$T$13,18,0)*'各里加權風險人口'!U219/VLOOKUP($B$2:$B$457,'各區加權風險人口'!$C$2:$T$13,18,0)*5.5/'陽性率'!Q$3)</f>
        <v>10.56544376</v>
      </c>
    </row>
    <row r="220">
      <c r="A220" s="3">
        <v>6.3000060019E10</v>
      </c>
      <c r="B220" s="4" t="s">
        <v>208</v>
      </c>
      <c r="C220" s="4" t="s">
        <v>227</v>
      </c>
      <c r="D220" s="5">
        <f>if(VLOOKUP($B$2:$B$457,'各區加權風險人口'!$C$2:$T$13,2,0)=0,0,VLOOKUP($B$2:$B$457,'依個案研判日_台北市'!$C$2:$T$13,2,0)*'各里加權風險人口'!E220/VLOOKUP($B$2:$B$457,'各區加權風險人口'!$C$2:$T$13,2,0)*5.5/'陽性率'!A$3)</f>
        <v>0</v>
      </c>
      <c r="E220" s="5">
        <f>if(VLOOKUP($B$2:$B$457,'各區加權風險人口'!$C$2:$T$13,3,0)=0,0,VLOOKUP($B$2:$B$457,'依個案研判日_台北市'!$C$2:$T$13,3,0)*'各里加權風險人口'!F220/VLOOKUP($B$2:$B$457,'各區加權風險人口'!$C$2:$T$13,3,0)*5.5/'陽性率'!B$3)</f>
        <v>7.126212168</v>
      </c>
      <c r="F220" s="5">
        <f>if(VLOOKUP($B$2:$B$457,'各區加權風險人口'!$C$2:$T$13,4,0)=0,0,VLOOKUP($B$2:$B$457,'依個案研判日_台北市'!$C$2:$T$13,4,0)*'各里加權風險人口'!G220/VLOOKUP($B$2:$B$457,'各區加權風險人口'!$C$2:$T$13,4,0)*5.5/'陽性率'!C$3)</f>
        <v>2.020317883</v>
      </c>
      <c r="G220" s="5">
        <f>if(VLOOKUP($B$2:$B$457,'各區加權風險人口'!$C$2:$T$13,5,0)=0,0,VLOOKUP($B$2:$B$457,'依個案研判日_台北市'!$C$2:$T$13,5,0)*'各里加權風險人口'!H220/VLOOKUP($B$2:$B$457,'各區加權風險人口'!$C$2:$T$13,5,0)*5.5/'陽性率'!D$3)</f>
        <v>19.59708346</v>
      </c>
      <c r="H220" s="5">
        <f>if(VLOOKUP($B$2:$B$457,'各區加權風險人口'!$C$2:$T$13,6,0)=0,0,VLOOKUP($B$2:$B$457,'依個案研判日_台北市'!$C$2:$T$13,6,0)*'各里加權風險人口'!I220/VLOOKUP($B$2:$B$457,'各區加權風險人口'!$C$2:$T$13,6,0)*5.5/'陽性率'!E$3)</f>
        <v>22.32579129</v>
      </c>
      <c r="I220" s="5">
        <f>if(VLOOKUP($B$2:$B$457,'各區加權風險人口'!$C$2:$T$13,7,0)=0,0,VLOOKUP($B$2:$B$457,'依個案研判日_台北市'!$C$2:$T$13,7,0)*'各里加權風險人口'!J220/VLOOKUP($B$2:$B$457,'各區加權風險人口'!$C$2:$T$13,7,0)*5.5/'陽性率'!F$3)</f>
        <v>3.842565385</v>
      </c>
      <c r="J220" s="5">
        <f>if(VLOOKUP($B$2:$B$457,'各區加權風險人口'!$C$2:$T$13,8,0)=0,0,VLOOKUP($B$2:$B$457,'依個案研判日_台北市'!$C$2:$T$13,8,0)*'各里加權風險人口'!K220/VLOOKUP($B$2:$B$457,'各區加權風險人口'!$C$2:$T$13,8,0)*5.5/'陽性率'!G$3)</f>
        <v>8.520471071</v>
      </c>
      <c r="K220" s="5">
        <f>if(VLOOKUP($B$2:$B$457,'各區加權風險人口'!$C$2:$T$13,9,0)=0,0,VLOOKUP($B$2:$B$457,'依個案研判日_台北市'!$C$2:$T$13,9,0)*'各里加權風險人口'!L220/VLOOKUP($B$2:$B$457,'各區加權風險人口'!$C$2:$T$13,9,0)*5.5/'陽性率'!H$3)</f>
        <v>42.75727301</v>
      </c>
      <c r="L220" s="5">
        <f>if(VLOOKUP($B$2:$B$457,'各區加權風險人口'!$C$2:$T$13,10,0)=0,0,VLOOKUP($B$2:$B$457,'依個案研判日_台北市'!$C$2:$T$13,10,0)*'各里加權風險人口'!M220/VLOOKUP($B$2:$B$457,'各區加權風險人口'!$C$2:$T$13,10,0)*5.5/'陽性率'!I$3)</f>
        <v>19.59708346</v>
      </c>
      <c r="M220" s="5">
        <f>if(VLOOKUP($B$2:$B$457,'各區加權風險人口'!$C$2:$T$13,11,0)=0,0,VLOOKUP($B$2:$B$457,'依個案研判日_台北市'!$C$2:$T$13,11,0)*'各里加權風險人口'!N220/VLOOKUP($B$2:$B$457,'各區加權風險人口'!$C$2:$T$13,11,0)*5.5/'陽性率'!J$3)</f>
        <v>0</v>
      </c>
      <c r="N220" s="5">
        <f>if(VLOOKUP($B$2:$B$457,'各區加權風險人口'!$C$2:$T$13,12,0)=0,0,VLOOKUP($B$2:$B$457,'依個案研判日_台北市'!$C$2:$T$13,12,0)*'各里加權風險人口'!O220/VLOOKUP($B$2:$B$457,'各區加權風險人口'!$C$2:$T$13,12,0)*5.5/'陽性率'!K$3)</f>
        <v>29.64264726</v>
      </c>
      <c r="O220" s="5">
        <f>if(VLOOKUP($B$2:$B$457,'各區加權風險人口'!$C$2:$T$13,13,0)=0,0,VLOOKUP($B$2:$B$457,'依個案研判日_台北市'!$C$2:$T$13,13,0)*'各里加權風險人口'!P220/VLOOKUP($B$2:$B$457,'各區加權風險人口'!$C$2:$T$13,13,0)*5.5/'陽性率'!L$3)</f>
        <v>17.58712618</v>
      </c>
      <c r="P220" s="5">
        <f>if(VLOOKUP($B$2:$B$457,'各區加權風險人口'!$C$2:$T$13,14,0)=0,0,VLOOKUP($B$2:$B$457,'依個案研判日_台北市'!$C$2:$T$13,14,0)*'各里加權風險人口'!Q220/VLOOKUP($B$2:$B$457,'各區加權風險人口'!$C$2:$T$13,14,0)*5.5/'陽性率'!M$3)</f>
        <v>52.96509044</v>
      </c>
      <c r="Q220" s="5">
        <f>if(VLOOKUP($B$2:$B$457,'各區加權風險人口'!$C$2:$T$13,15,0)=0,0,VLOOKUP($B$2:$B$457,'依個案研判日_台北市'!$C$2:$T$13,15,0)*'各里加權風險人口'!R220/VLOOKUP($B$2:$B$457,'各區加權風險人口'!$C$2:$T$13,15,0)*5.5/'陽性率'!N$3)</f>
        <v>31.53553661</v>
      </c>
      <c r="R220" s="5">
        <f>if(VLOOKUP($B$2:$B$457,'各區加權風險人口'!$C$2:$T$13,16,0)=0,0,VLOOKUP($B$2:$B$457,'依個案研判日_台北市'!$C$2:$T$13,16,0)*'各里加權風險人口'!S220/VLOOKUP($B$2:$B$457,'各區加權風險人口'!$C$2:$T$13,16,0)*5.5/'陽性率'!O$3)</f>
        <v>49.95335</v>
      </c>
      <c r="S220" s="5">
        <f>if(VLOOKUP($B$2:$B$457,'各區加權風險人口'!$C$2:$T$13,17,0)=0,0,VLOOKUP($B$2:$B$457,'依個案研判日_台北市'!$C$2:$T$13,17,0)*'各里加權風險人口'!T220/VLOOKUP($B$2:$B$457,'各區加權風險人口'!$C$2:$T$13,17,0)*5.5/'陽性率'!P$3)</f>
        <v>35.63106084</v>
      </c>
      <c r="T220" s="5">
        <f>if(VLOOKUP($B$2:$B$457,'各區加權風險人口'!$C$2:$T$13,18,0)=0,0,VLOOKUP($B$2:$B$457,'依個案研判日_台北市'!$C$2:$T$13,18,0)*'各里加權風險人口'!U220/VLOOKUP($B$2:$B$457,'各區加權風險人口'!$C$2:$T$13,18,0)*5.5/'陽性率'!Q$3)</f>
        <v>10.04978639</v>
      </c>
    </row>
    <row r="221">
      <c r="A221" s="3">
        <v>6.300006002E10</v>
      </c>
      <c r="B221" s="4" t="s">
        <v>208</v>
      </c>
      <c r="C221" s="4" t="s">
        <v>228</v>
      </c>
      <c r="D221" s="5">
        <f>if(VLOOKUP($B$2:$B$457,'各區加權風險人口'!$C$2:$T$13,2,0)=0,0,VLOOKUP($B$2:$B$457,'依個案研判日_台北市'!$C$2:$T$13,2,0)*'各里加權風險人口'!E221/VLOOKUP($B$2:$B$457,'各區加權風險人口'!$C$2:$T$13,2,0)*5.5/'陽性率'!A$3)</f>
        <v>0</v>
      </c>
      <c r="E221" s="5">
        <f>if(VLOOKUP($B$2:$B$457,'各區加權風險人口'!$C$2:$T$13,3,0)=0,0,VLOOKUP($B$2:$B$457,'依個案研判日_台北市'!$C$2:$T$13,3,0)*'各里加權風險人口'!F221/VLOOKUP($B$2:$B$457,'各區加權風險人口'!$C$2:$T$13,3,0)*5.5/'陽性率'!B$3)</f>
        <v>7.574148415</v>
      </c>
      <c r="F221" s="5">
        <f>if(VLOOKUP($B$2:$B$457,'各區加權風險人口'!$C$2:$T$13,4,0)=0,0,VLOOKUP($B$2:$B$457,'依個案研判日_台北市'!$C$2:$T$13,4,0)*'各里加權風險人口'!G221/VLOOKUP($B$2:$B$457,'各區加權風險人口'!$C$2:$T$13,4,0)*5.5/'陽性率'!C$3)</f>
        <v>2.147310118</v>
      </c>
      <c r="G221" s="5">
        <f>if(VLOOKUP($B$2:$B$457,'各區加權風險人口'!$C$2:$T$13,5,0)=0,0,VLOOKUP($B$2:$B$457,'依個案研判日_台北市'!$C$2:$T$13,5,0)*'各里加權風險人口'!H221/VLOOKUP($B$2:$B$457,'各區加權風險人口'!$C$2:$T$13,5,0)*5.5/'陽性率'!D$3)</f>
        <v>20.82890814</v>
      </c>
      <c r="H221" s="5">
        <f>if(VLOOKUP($B$2:$B$457,'各區加權風險人口'!$C$2:$T$13,6,0)=0,0,VLOOKUP($B$2:$B$457,'依個案研判日_台北市'!$C$2:$T$13,6,0)*'各里加權風險人口'!I221/VLOOKUP($B$2:$B$457,'各區加權風險人口'!$C$2:$T$13,6,0)*5.5/'陽性率'!E$3)</f>
        <v>23.72913586</v>
      </c>
      <c r="I221" s="5">
        <f>if(VLOOKUP($B$2:$B$457,'各區加權風險人口'!$C$2:$T$13,7,0)=0,0,VLOOKUP($B$2:$B$457,'依個案研判日_台北市'!$C$2:$T$13,7,0)*'各里加權風險人口'!J221/VLOOKUP($B$2:$B$457,'各區加權風險人口'!$C$2:$T$13,7,0)*5.5/'陽性率'!F$3)</f>
        <v>4.084099635</v>
      </c>
      <c r="J221" s="5">
        <f>if(VLOOKUP($B$2:$B$457,'各區加權風險人口'!$C$2:$T$13,8,0)=0,0,VLOOKUP($B$2:$B$457,'依個案研判日_台北市'!$C$2:$T$13,8,0)*'各里加權風險人口'!K221/VLOOKUP($B$2:$B$457,'各區加權風險人口'!$C$2:$T$13,8,0)*5.5/'陽性率'!G$3)</f>
        <v>9.056047018</v>
      </c>
      <c r="K221" s="5">
        <f>if(VLOOKUP($B$2:$B$457,'各區加權風險人口'!$C$2:$T$13,9,0)=0,0,VLOOKUP($B$2:$B$457,'依個案研判日_台北市'!$C$2:$T$13,9,0)*'各里加權風險人口'!L221/VLOOKUP($B$2:$B$457,'各區加權風險人口'!$C$2:$T$13,9,0)*5.5/'陽性率'!H$3)</f>
        <v>45.44489049</v>
      </c>
      <c r="L221" s="5">
        <f>if(VLOOKUP($B$2:$B$457,'各區加權風險人口'!$C$2:$T$13,10,0)=0,0,VLOOKUP($B$2:$B$457,'依個案研判日_台北市'!$C$2:$T$13,10,0)*'各里加權風險人口'!M221/VLOOKUP($B$2:$B$457,'各區加權風險人口'!$C$2:$T$13,10,0)*5.5/'陽性率'!I$3)</f>
        <v>20.82890814</v>
      </c>
      <c r="M221" s="5">
        <f>if(VLOOKUP($B$2:$B$457,'各區加權風險人口'!$C$2:$T$13,11,0)=0,0,VLOOKUP($B$2:$B$457,'依個案研判日_台北市'!$C$2:$T$13,11,0)*'各里加權風險人口'!N221/VLOOKUP($B$2:$B$457,'各區加權風險人口'!$C$2:$T$13,11,0)*5.5/'陽性率'!J$3)</f>
        <v>0</v>
      </c>
      <c r="N221" s="5">
        <f>if(VLOOKUP($B$2:$B$457,'各區加權風險人口'!$C$2:$T$13,12,0)=0,0,VLOOKUP($B$2:$B$457,'依個案研判日_台北市'!$C$2:$T$13,12,0)*'各里加權風險人口'!O221/VLOOKUP($B$2:$B$457,'各區加權風險人口'!$C$2:$T$13,12,0)*5.5/'陽性率'!K$3)</f>
        <v>31.50591147</v>
      </c>
      <c r="O221" s="5">
        <f>if(VLOOKUP($B$2:$B$457,'各區加權風險人口'!$C$2:$T$13,13,0)=0,0,VLOOKUP($B$2:$B$457,'依個案研判日_台北市'!$C$2:$T$13,13,0)*'各里加權風險人口'!P221/VLOOKUP($B$2:$B$457,'各區加權風險人口'!$C$2:$T$13,13,0)*5.5/'陽性率'!L$3)</f>
        <v>18.69260987</v>
      </c>
      <c r="P221" s="5">
        <f>if(VLOOKUP($B$2:$B$457,'各區加權風險人口'!$C$2:$T$13,14,0)=0,0,VLOOKUP($B$2:$B$457,'依個案研判日_台北市'!$C$2:$T$13,14,0)*'各里加權風險人口'!Q221/VLOOKUP($B$2:$B$457,'各區加權風險人口'!$C$2:$T$13,14,0)*5.5/'陽性率'!M$3)</f>
        <v>56.29434633</v>
      </c>
      <c r="Q221" s="5">
        <f>if(VLOOKUP($B$2:$B$457,'各區加權風險人口'!$C$2:$T$13,15,0)=0,0,VLOOKUP($B$2:$B$457,'依個案研判日_台北市'!$C$2:$T$13,15,0)*'各里加權風險人口'!R221/VLOOKUP($B$2:$B$457,'各區加權風險人口'!$C$2:$T$13,15,0)*5.5/'陽性率'!N$3)</f>
        <v>33.51778322</v>
      </c>
      <c r="R221" s="5">
        <f>if(VLOOKUP($B$2:$B$457,'各區加權風險人口'!$C$2:$T$13,16,0)=0,0,VLOOKUP($B$2:$B$457,'依個案研判日_台北市'!$C$2:$T$13,16,0)*'各里加權風險人口'!S221/VLOOKUP($B$2:$B$457,'各區加權風險人口'!$C$2:$T$13,16,0)*5.5/'陽性率'!O$3)</f>
        <v>53.09329526</v>
      </c>
      <c r="S221" s="5">
        <f>if(VLOOKUP($B$2:$B$457,'各區加權風險人口'!$C$2:$T$13,17,0)=0,0,VLOOKUP($B$2:$B$457,'依個案研判日_台北市'!$C$2:$T$13,17,0)*'各里加權風險人口'!T221/VLOOKUP($B$2:$B$457,'各區加權風險人口'!$C$2:$T$13,17,0)*5.5/'陽性率'!P$3)</f>
        <v>37.87074207</v>
      </c>
      <c r="T221" s="5">
        <f>if(VLOOKUP($B$2:$B$457,'各區加權風險人口'!$C$2:$T$13,18,0)=0,0,VLOOKUP($B$2:$B$457,'依個案研判日_台北市'!$C$2:$T$13,18,0)*'各里加權風險人口'!U221/VLOOKUP($B$2:$B$457,'各區加權風險人口'!$C$2:$T$13,18,0)*5.5/'陽性率'!Q$3)</f>
        <v>10.68149135</v>
      </c>
    </row>
    <row r="222">
      <c r="A222" s="3">
        <v>6.3000060021E10</v>
      </c>
      <c r="B222" s="4" t="s">
        <v>208</v>
      </c>
      <c r="C222" s="4" t="s">
        <v>229</v>
      </c>
      <c r="D222" s="5">
        <f>if(VLOOKUP($B$2:$B$457,'各區加權風險人口'!$C$2:$T$13,2,0)=0,0,VLOOKUP($B$2:$B$457,'依個案研判日_台北市'!$C$2:$T$13,2,0)*'各里加權風險人口'!E222/VLOOKUP($B$2:$B$457,'各區加權風險人口'!$C$2:$T$13,2,0)*5.5/'陽性率'!A$3)</f>
        <v>0</v>
      </c>
      <c r="E222" s="5">
        <f>if(VLOOKUP($B$2:$B$457,'各區加權風險人口'!$C$2:$T$13,3,0)=0,0,VLOOKUP($B$2:$B$457,'依個案研判日_台北市'!$C$2:$T$13,3,0)*'各里加權風險人口'!F222/VLOOKUP($B$2:$B$457,'各區加權風險人口'!$C$2:$T$13,3,0)*5.5/'陽性率'!B$3)</f>
        <v>10.72355584</v>
      </c>
      <c r="F222" s="5">
        <f>if(VLOOKUP($B$2:$B$457,'各區加權風險人口'!$C$2:$T$13,4,0)=0,0,VLOOKUP($B$2:$B$457,'依個案研判日_台北市'!$C$2:$T$13,4,0)*'各里加權風險人口'!G222/VLOOKUP($B$2:$B$457,'各區加權風險人口'!$C$2:$T$13,4,0)*5.5/'陽性率'!C$3)</f>
        <v>3.040183358</v>
      </c>
      <c r="G222" s="5">
        <f>if(VLOOKUP($B$2:$B$457,'各區加權風險人口'!$C$2:$T$13,5,0)=0,0,VLOOKUP($B$2:$B$457,'依個案研判日_台北市'!$C$2:$T$13,5,0)*'各里加權風險人口'!H222/VLOOKUP($B$2:$B$457,'各區加權風險人口'!$C$2:$T$13,5,0)*5.5/'陽性率'!D$3)</f>
        <v>29.48977857</v>
      </c>
      <c r="H222" s="5">
        <f>if(VLOOKUP($B$2:$B$457,'各區加權風險人口'!$C$2:$T$13,6,0)=0,0,VLOOKUP($B$2:$B$457,'依個案研判日_台北市'!$C$2:$T$13,6,0)*'各里加權風險人口'!I222/VLOOKUP($B$2:$B$457,'各區加權風險人口'!$C$2:$T$13,6,0)*5.5/'陽性率'!E$3)</f>
        <v>33.59595027</v>
      </c>
      <c r="I222" s="5">
        <f>if(VLOOKUP($B$2:$B$457,'各區加權風險人口'!$C$2:$T$13,7,0)=0,0,VLOOKUP($B$2:$B$457,'依個案研判日_台北市'!$C$2:$T$13,7,0)*'各里加權風險人口'!J222/VLOOKUP($B$2:$B$457,'各區加權風險人口'!$C$2:$T$13,7,0)*5.5/'陽性率'!F$3)</f>
        <v>5.782309524</v>
      </c>
      <c r="J222" s="5">
        <f>if(VLOOKUP($B$2:$B$457,'各區加權風險人口'!$C$2:$T$13,8,0)=0,0,VLOOKUP($B$2:$B$457,'依個案研判日_台北市'!$C$2:$T$13,8,0)*'各里加權風險人口'!K222/VLOOKUP($B$2:$B$457,'各區加權風險人口'!$C$2:$T$13,8,0)*5.5/'陽性率'!G$3)</f>
        <v>12.82164286</v>
      </c>
      <c r="K222" s="5">
        <f>if(VLOOKUP($B$2:$B$457,'各區加權風險人口'!$C$2:$T$13,9,0)=0,0,VLOOKUP($B$2:$B$457,'依個案研判日_台北市'!$C$2:$T$13,9,0)*'各里加權風險人口'!L222/VLOOKUP($B$2:$B$457,'各區加權風險人口'!$C$2:$T$13,9,0)*5.5/'陽性率'!H$3)</f>
        <v>64.34133506</v>
      </c>
      <c r="L222" s="5">
        <f>if(VLOOKUP($B$2:$B$457,'各區加權風險人口'!$C$2:$T$13,10,0)=0,0,VLOOKUP($B$2:$B$457,'依個案研判日_台北市'!$C$2:$T$13,10,0)*'各里加權風險人口'!M222/VLOOKUP($B$2:$B$457,'各區加權風險人口'!$C$2:$T$13,10,0)*5.5/'陽性率'!I$3)</f>
        <v>29.48977857</v>
      </c>
      <c r="M222" s="5">
        <f>if(VLOOKUP($B$2:$B$457,'各區加權風險人口'!$C$2:$T$13,11,0)=0,0,VLOOKUP($B$2:$B$457,'依個案研判日_台北市'!$C$2:$T$13,11,0)*'各里加權風險人口'!N222/VLOOKUP($B$2:$B$457,'各區加權風險人口'!$C$2:$T$13,11,0)*5.5/'陽性率'!J$3)</f>
        <v>0</v>
      </c>
      <c r="N222" s="5">
        <f>if(VLOOKUP($B$2:$B$457,'各區加權風險人口'!$C$2:$T$13,12,0)=0,0,VLOOKUP($B$2:$B$457,'依個案研判日_台北市'!$C$2:$T$13,12,0)*'各里加權風險人口'!O222/VLOOKUP($B$2:$B$457,'各區加權風險人口'!$C$2:$T$13,12,0)*5.5/'陽性率'!K$3)</f>
        <v>44.60638775</v>
      </c>
      <c r="O222" s="5">
        <f>if(VLOOKUP($B$2:$B$457,'各區加權風險人口'!$C$2:$T$13,13,0)=0,0,VLOOKUP($B$2:$B$457,'依個案研判日_台北市'!$C$2:$T$13,13,0)*'各里加權風險人口'!P222/VLOOKUP($B$2:$B$457,'各區加權風險人口'!$C$2:$T$13,13,0)*5.5/'陽性率'!L$3)</f>
        <v>26.4651859</v>
      </c>
      <c r="P222" s="5">
        <f>if(VLOOKUP($B$2:$B$457,'各區加權風險人口'!$C$2:$T$13,14,0)=0,0,VLOOKUP($B$2:$B$457,'依個案研判日_台北市'!$C$2:$T$13,14,0)*'各里加權風險人口'!Q222/VLOOKUP($B$2:$B$457,'各區加權風險人口'!$C$2:$T$13,14,0)*5.5/'陽性率'!M$3)</f>
        <v>79.70210424</v>
      </c>
      <c r="Q222" s="5">
        <f>if(VLOOKUP($B$2:$B$457,'各區加權風險人口'!$C$2:$T$13,15,0)=0,0,VLOOKUP($B$2:$B$457,'依個案研判日_台北市'!$C$2:$T$13,15,0)*'各里加權風險人口'!R222/VLOOKUP($B$2:$B$457,'各區加權風險人口'!$C$2:$T$13,15,0)*5.5/'陽性率'!N$3)</f>
        <v>47.45481609</v>
      </c>
      <c r="R222" s="5">
        <f>if(VLOOKUP($B$2:$B$457,'各區加權風險人口'!$C$2:$T$13,16,0)=0,0,VLOOKUP($B$2:$B$457,'依個案研判日_台北市'!$C$2:$T$13,16,0)*'各里加權風險人口'!S222/VLOOKUP($B$2:$B$457,'各區加權風險人口'!$C$2:$T$13,16,0)*5.5/'陽性率'!O$3)</f>
        <v>75.17002381</v>
      </c>
      <c r="S222" s="5">
        <f>if(VLOOKUP($B$2:$B$457,'各區加權風險人口'!$C$2:$T$13,17,0)=0,0,VLOOKUP($B$2:$B$457,'依個案研判日_台北市'!$C$2:$T$13,17,0)*'各里加權風險人口'!T222/VLOOKUP($B$2:$B$457,'各區加權風險人口'!$C$2:$T$13,17,0)*5.5/'陽性率'!P$3)</f>
        <v>53.61777922</v>
      </c>
      <c r="T222" s="5">
        <f>if(VLOOKUP($B$2:$B$457,'各區加權風險人口'!$C$2:$T$13,18,0)=0,0,VLOOKUP($B$2:$B$457,'依個案研判日_台北市'!$C$2:$T$13,18,0)*'各里加權風險人口'!U222/VLOOKUP($B$2:$B$457,'各區加權風險人口'!$C$2:$T$13,18,0)*5.5/'陽性率'!Q$3)</f>
        <v>15.12296337</v>
      </c>
    </row>
    <row r="223">
      <c r="A223" s="3">
        <v>6.3000060022E10</v>
      </c>
      <c r="B223" s="4" t="s">
        <v>208</v>
      </c>
      <c r="C223" s="4" t="s">
        <v>230</v>
      </c>
      <c r="D223" s="5">
        <f>if(VLOOKUP($B$2:$B$457,'各區加權風險人口'!$C$2:$T$13,2,0)=0,0,VLOOKUP($B$2:$B$457,'依個案研判日_台北市'!$C$2:$T$13,2,0)*'各里加權風險人口'!E223/VLOOKUP($B$2:$B$457,'各區加權風險人口'!$C$2:$T$13,2,0)*5.5/'陽性率'!A$3)</f>
        <v>0</v>
      </c>
      <c r="E223" s="5">
        <f>if(VLOOKUP($B$2:$B$457,'各區加權風險人口'!$C$2:$T$13,3,0)=0,0,VLOOKUP($B$2:$B$457,'依個案研判日_台北市'!$C$2:$T$13,3,0)*'各里加權風險人口'!F223/VLOOKUP($B$2:$B$457,'各區加權風險人口'!$C$2:$T$13,3,0)*5.5/'陽性率'!B$3)</f>
        <v>12.79881232</v>
      </c>
      <c r="F223" s="5">
        <f>if(VLOOKUP($B$2:$B$457,'各區加權風險人口'!$C$2:$T$13,4,0)=0,0,VLOOKUP($B$2:$B$457,'依個案研判日_台北市'!$C$2:$T$13,4,0)*'各里加權風險人口'!G223/VLOOKUP($B$2:$B$457,'各區加權風險人口'!$C$2:$T$13,4,0)*5.5/'陽性率'!C$3)</f>
        <v>3.628529266</v>
      </c>
      <c r="G223" s="5">
        <f>if(VLOOKUP($B$2:$B$457,'各區加權風險人口'!$C$2:$T$13,5,0)=0,0,VLOOKUP($B$2:$B$457,'依個案研判日_台北市'!$C$2:$T$13,5,0)*'各里加權風險人口'!H223/VLOOKUP($B$2:$B$457,'各區加權風險人口'!$C$2:$T$13,5,0)*5.5/'陽性率'!D$3)</f>
        <v>35.19673388</v>
      </c>
      <c r="H223" s="5">
        <f>if(VLOOKUP($B$2:$B$457,'各區加權風險人口'!$C$2:$T$13,6,0)=0,0,VLOOKUP($B$2:$B$457,'依個案研判日_台北市'!$C$2:$T$13,6,0)*'各里加權風險人口'!I223/VLOOKUP($B$2:$B$457,'各區加權風險人口'!$C$2:$T$13,6,0)*5.5/'陽性率'!E$3)</f>
        <v>40.09754493</v>
      </c>
      <c r="I223" s="5">
        <f>if(VLOOKUP($B$2:$B$457,'各區加權風險人口'!$C$2:$T$13,7,0)=0,0,VLOOKUP($B$2:$B$457,'依個案研判日_台北市'!$C$2:$T$13,7,0)*'各里加權風險人口'!J223/VLOOKUP($B$2:$B$457,'各區加權風險人口'!$C$2:$T$13,7,0)*5.5/'陽性率'!F$3)</f>
        <v>6.901320369</v>
      </c>
      <c r="J223" s="5">
        <f>if(VLOOKUP($B$2:$B$457,'各區加權風險人口'!$C$2:$T$13,8,0)=0,0,VLOOKUP($B$2:$B$457,'依個案研判日_台北市'!$C$2:$T$13,8,0)*'各里加權風險人口'!K223/VLOOKUP($B$2:$B$457,'各區加權風險人口'!$C$2:$T$13,8,0)*5.5/'陽性率'!G$3)</f>
        <v>15.30292777</v>
      </c>
      <c r="K223" s="5">
        <f>if(VLOOKUP($B$2:$B$457,'各區加權風險人口'!$C$2:$T$13,9,0)=0,0,VLOOKUP($B$2:$B$457,'依個案研判日_台北市'!$C$2:$T$13,9,0)*'各里加權風險人口'!L223/VLOOKUP($B$2:$B$457,'各區加權風險人口'!$C$2:$T$13,9,0)*5.5/'陽性率'!H$3)</f>
        <v>76.79287392</v>
      </c>
      <c r="L223" s="5">
        <f>if(VLOOKUP($B$2:$B$457,'各區加權風險人口'!$C$2:$T$13,10,0)=0,0,VLOOKUP($B$2:$B$457,'依個案研判日_台北市'!$C$2:$T$13,10,0)*'各里加權風險人口'!M223/VLOOKUP($B$2:$B$457,'各區加權風險人口'!$C$2:$T$13,10,0)*5.5/'陽性率'!I$3)</f>
        <v>35.19673388</v>
      </c>
      <c r="M223" s="5">
        <f>if(VLOOKUP($B$2:$B$457,'各區加權風險人口'!$C$2:$T$13,11,0)=0,0,VLOOKUP($B$2:$B$457,'依個案研判日_台北市'!$C$2:$T$13,11,0)*'各里加權風險人口'!N223/VLOOKUP($B$2:$B$457,'各區加權風險人口'!$C$2:$T$13,11,0)*5.5/'陽性率'!J$3)</f>
        <v>0</v>
      </c>
      <c r="N223" s="5">
        <f>if(VLOOKUP($B$2:$B$457,'各區加權風險人口'!$C$2:$T$13,12,0)=0,0,VLOOKUP($B$2:$B$457,'依個案研判日_台北市'!$C$2:$T$13,12,0)*'各里加權風險人口'!O223/VLOOKUP($B$2:$B$457,'各區加權風險人口'!$C$2:$T$13,12,0)*5.5/'陽性率'!K$3)</f>
        <v>53.23875713</v>
      </c>
      <c r="O223" s="5">
        <f>if(VLOOKUP($B$2:$B$457,'各區加權風險人口'!$C$2:$T$13,13,0)=0,0,VLOOKUP($B$2:$B$457,'依個案研判日_台北市'!$C$2:$T$13,13,0)*'各里加權風險人口'!P223/VLOOKUP($B$2:$B$457,'各區加權風險人口'!$C$2:$T$13,13,0)*5.5/'陽性率'!L$3)</f>
        <v>31.58681246</v>
      </c>
      <c r="P223" s="5">
        <f>if(VLOOKUP($B$2:$B$457,'各區加權風險人口'!$C$2:$T$13,14,0)=0,0,VLOOKUP($B$2:$B$457,'依個案研判日_台北市'!$C$2:$T$13,14,0)*'各里加權風險人口'!Q223/VLOOKUP($B$2:$B$457,'各區加權風險人口'!$C$2:$T$13,14,0)*5.5/'陽性率'!M$3)</f>
        <v>95.12630778</v>
      </c>
      <c r="Q223" s="5">
        <f>if(VLOOKUP($B$2:$B$457,'各區加權風險人口'!$C$2:$T$13,15,0)=0,0,VLOOKUP($B$2:$B$457,'依個案研判日_台北市'!$C$2:$T$13,15,0)*'各里加權風險人口'!R223/VLOOKUP($B$2:$B$457,'各區加權風險人口'!$C$2:$T$13,15,0)*5.5/'陽性率'!N$3)</f>
        <v>56.63842233</v>
      </c>
      <c r="R223" s="5">
        <f>if(VLOOKUP($B$2:$B$457,'各區加權風險人口'!$C$2:$T$13,16,0)=0,0,VLOOKUP($B$2:$B$457,'依個案研判日_台北市'!$C$2:$T$13,16,0)*'各里加權風險人口'!S223/VLOOKUP($B$2:$B$457,'各區加權風險人口'!$C$2:$T$13,16,0)*5.5/'陽性率'!O$3)</f>
        <v>89.71716479</v>
      </c>
      <c r="S223" s="5">
        <f>if(VLOOKUP($B$2:$B$457,'各區加權風險人口'!$C$2:$T$13,17,0)=0,0,VLOOKUP($B$2:$B$457,'依個案研判日_台北市'!$C$2:$T$13,17,0)*'各里加權風險人口'!T223/VLOOKUP($B$2:$B$457,'各區加權風險人口'!$C$2:$T$13,17,0)*5.5/'陽性率'!P$3)</f>
        <v>63.9940616</v>
      </c>
      <c r="T223" s="5">
        <f>if(VLOOKUP($B$2:$B$457,'各區加權風險人口'!$C$2:$T$13,18,0)=0,0,VLOOKUP($B$2:$B$457,'依個案研判日_台北市'!$C$2:$T$13,18,0)*'各里加權風險人口'!U223/VLOOKUP($B$2:$B$457,'各區加權風險人口'!$C$2:$T$13,18,0)*5.5/'陽性率'!Q$3)</f>
        <v>18.04960712</v>
      </c>
    </row>
    <row r="224">
      <c r="A224" s="3">
        <v>6.3000060024E10</v>
      </c>
      <c r="B224" s="4" t="s">
        <v>208</v>
      </c>
      <c r="C224" s="4" t="s">
        <v>231</v>
      </c>
      <c r="D224" s="5">
        <f>if(VLOOKUP($B$2:$B$457,'各區加權風險人口'!$C$2:$T$13,2,0)=0,0,VLOOKUP($B$2:$B$457,'依個案研判日_台北市'!$C$2:$T$13,2,0)*'各里加權風險人口'!E224/VLOOKUP($B$2:$B$457,'各區加權風險人口'!$C$2:$T$13,2,0)*5.5/'陽性率'!A$3)</f>
        <v>0</v>
      </c>
      <c r="E224" s="5">
        <f>if(VLOOKUP($B$2:$B$457,'各區加權風險人口'!$C$2:$T$13,3,0)=0,0,VLOOKUP($B$2:$B$457,'依個案研判日_台北市'!$C$2:$T$13,3,0)*'各里加權風險人口'!F224/VLOOKUP($B$2:$B$457,'各區加權風險人口'!$C$2:$T$13,3,0)*5.5/'陽性率'!B$3)</f>
        <v>9.776219693</v>
      </c>
      <c r="F224" s="5">
        <f>if(VLOOKUP($B$2:$B$457,'各區加權風險人口'!$C$2:$T$13,4,0)=0,0,VLOOKUP($B$2:$B$457,'依個案研判日_台北市'!$C$2:$T$13,4,0)*'各里加權風險人口'!G224/VLOOKUP($B$2:$B$457,'各區加權風險人口'!$C$2:$T$13,4,0)*5.5/'陽性率'!C$3)</f>
        <v>2.771608676</v>
      </c>
      <c r="G224" s="5">
        <f>if(VLOOKUP($B$2:$B$457,'各區加權風險人口'!$C$2:$T$13,5,0)=0,0,VLOOKUP($B$2:$B$457,'依個案研判日_台北市'!$C$2:$T$13,5,0)*'各里加權風險人口'!H224/VLOOKUP($B$2:$B$457,'各區加權風險人口'!$C$2:$T$13,5,0)*5.5/'陽性率'!D$3)</f>
        <v>26.88460415</v>
      </c>
      <c r="H224" s="5">
        <f>if(VLOOKUP($B$2:$B$457,'各區加權風險人口'!$C$2:$T$13,6,0)=0,0,VLOOKUP($B$2:$B$457,'依個案研判日_台北市'!$C$2:$T$13,6,0)*'各里加權風險人口'!I224/VLOOKUP($B$2:$B$457,'各區加權風險人口'!$C$2:$T$13,6,0)*5.5/'陽性率'!E$3)</f>
        <v>30.62803005</v>
      </c>
      <c r="I224" s="5">
        <f>if(VLOOKUP($B$2:$B$457,'各區加權風險人口'!$C$2:$T$13,7,0)=0,0,VLOOKUP($B$2:$B$457,'依個案研判日_台北市'!$C$2:$T$13,7,0)*'各里加權風險人口'!J224/VLOOKUP($B$2:$B$457,'各區加權風險人口'!$C$2:$T$13,7,0)*5.5/'陽性率'!F$3)</f>
        <v>5.271491011</v>
      </c>
      <c r="J224" s="5">
        <f>if(VLOOKUP($B$2:$B$457,'各區加權風險人口'!$C$2:$T$13,8,0)=0,0,VLOOKUP($B$2:$B$457,'依個案研判日_台北市'!$C$2:$T$13,8,0)*'各里加權風險人口'!K224/VLOOKUP($B$2:$B$457,'各區加權風險人口'!$C$2:$T$13,8,0)*5.5/'陽性率'!G$3)</f>
        <v>11.68895833</v>
      </c>
      <c r="K224" s="5">
        <f>if(VLOOKUP($B$2:$B$457,'各區加權風險人口'!$C$2:$T$13,9,0)=0,0,VLOOKUP($B$2:$B$457,'依個案研判日_台北市'!$C$2:$T$13,9,0)*'各里加權風險人口'!L224/VLOOKUP($B$2:$B$457,'各區加權風險人口'!$C$2:$T$13,9,0)*5.5/'陽性率'!H$3)</f>
        <v>58.65731816</v>
      </c>
      <c r="L224" s="5">
        <f>if(VLOOKUP($B$2:$B$457,'各區加權風險人口'!$C$2:$T$13,10,0)=0,0,VLOOKUP($B$2:$B$457,'依個案研判日_台北市'!$C$2:$T$13,10,0)*'各里加權風險人口'!M224/VLOOKUP($B$2:$B$457,'各區加權風險人口'!$C$2:$T$13,10,0)*5.5/'陽性率'!I$3)</f>
        <v>26.88460415</v>
      </c>
      <c r="M224" s="5">
        <f>if(VLOOKUP($B$2:$B$457,'各區加權風險人口'!$C$2:$T$13,11,0)=0,0,VLOOKUP($B$2:$B$457,'依個案研判日_台北市'!$C$2:$T$13,11,0)*'各里加權風險人口'!N224/VLOOKUP($B$2:$B$457,'各區加權風險人口'!$C$2:$T$13,11,0)*5.5/'陽性率'!J$3)</f>
        <v>0</v>
      </c>
      <c r="N224" s="5">
        <f>if(VLOOKUP($B$2:$B$457,'各區加權風險人口'!$C$2:$T$13,12,0)=0,0,VLOOKUP($B$2:$B$457,'依個案研判日_台北市'!$C$2:$T$13,12,0)*'各里加權風險人口'!O224/VLOOKUP($B$2:$B$457,'各區加權風險人口'!$C$2:$T$13,12,0)*5.5/'陽性率'!K$3)</f>
        <v>40.6657878</v>
      </c>
      <c r="O224" s="5">
        <f>if(VLOOKUP($B$2:$B$457,'各區加權風險人口'!$C$2:$T$13,13,0)=0,0,VLOOKUP($B$2:$B$457,'依個案研判日_台北市'!$C$2:$T$13,13,0)*'各里加權風險人口'!P224/VLOOKUP($B$2:$B$457,'各區加權風險人口'!$C$2:$T$13,13,0)*5.5/'陽性率'!L$3)</f>
        <v>24.12720886</v>
      </c>
      <c r="P224" s="5">
        <f>if(VLOOKUP($B$2:$B$457,'各區加權風險人口'!$C$2:$T$13,14,0)=0,0,VLOOKUP($B$2:$B$457,'依個案研判日_台北市'!$C$2:$T$13,14,0)*'各里加權風險人口'!Q224/VLOOKUP($B$2:$B$457,'各區加權風險人口'!$C$2:$T$13,14,0)*5.5/'陽性率'!M$3)</f>
        <v>72.66109231</v>
      </c>
      <c r="Q224" s="5">
        <f>if(VLOOKUP($B$2:$B$457,'各區加權風險人口'!$C$2:$T$13,15,0)=0,0,VLOOKUP($B$2:$B$457,'依個案研判日_台北市'!$C$2:$T$13,15,0)*'各里加權風險人口'!R224/VLOOKUP($B$2:$B$457,'各區加權風險人口'!$C$2:$T$13,15,0)*5.5/'陽性率'!N$3)</f>
        <v>43.2625814</v>
      </c>
      <c r="R224" s="5">
        <f>if(VLOOKUP($B$2:$B$457,'各區加權風險人口'!$C$2:$T$13,16,0)=0,0,VLOOKUP($B$2:$B$457,'依個案研判日_台北市'!$C$2:$T$13,16,0)*'各里加權風險人口'!S224/VLOOKUP($B$2:$B$457,'各區加權風險人口'!$C$2:$T$13,16,0)*5.5/'陽性率'!O$3)</f>
        <v>68.52938314</v>
      </c>
      <c r="S224" s="5">
        <f>if(VLOOKUP($B$2:$B$457,'各區加權風險人口'!$C$2:$T$13,17,0)=0,0,VLOOKUP($B$2:$B$457,'依個案研判日_台北市'!$C$2:$T$13,17,0)*'各里加權風險人口'!T224/VLOOKUP($B$2:$B$457,'各區加權風險人口'!$C$2:$T$13,17,0)*5.5/'陽性率'!P$3)</f>
        <v>48.88109846</v>
      </c>
      <c r="T224" s="5">
        <f>if(VLOOKUP($B$2:$B$457,'各區加權風險人口'!$C$2:$T$13,18,0)=0,0,VLOOKUP($B$2:$B$457,'依個案研判日_台北市'!$C$2:$T$13,18,0)*'各里加權風險人口'!U224/VLOOKUP($B$2:$B$457,'各區加權風險人口'!$C$2:$T$13,18,0)*5.5/'陽性率'!Q$3)</f>
        <v>13.78697649</v>
      </c>
    </row>
    <row r="225">
      <c r="A225" s="3">
        <v>6.3000060025E10</v>
      </c>
      <c r="B225" s="4" t="s">
        <v>208</v>
      </c>
      <c r="C225" s="4" t="s">
        <v>232</v>
      </c>
      <c r="D225" s="5">
        <f>if(VLOOKUP($B$2:$B$457,'各區加權風險人口'!$C$2:$T$13,2,0)=0,0,VLOOKUP($B$2:$B$457,'依個案研判日_台北市'!$C$2:$T$13,2,0)*'各里加權風險人口'!E225/VLOOKUP($B$2:$B$457,'各區加權風險人口'!$C$2:$T$13,2,0)*5.5/'陽性率'!A$3)</f>
        <v>0</v>
      </c>
      <c r="E225" s="5">
        <f>if(VLOOKUP($B$2:$B$457,'各區加權風險人口'!$C$2:$T$13,3,0)=0,0,VLOOKUP($B$2:$B$457,'依個案研判日_台北市'!$C$2:$T$13,3,0)*'各里加權風險人口'!F225/VLOOKUP($B$2:$B$457,'各區加權風險人口'!$C$2:$T$13,3,0)*5.5/'陽性率'!B$3)</f>
        <v>11.26312198</v>
      </c>
      <c r="F225" s="5">
        <f>if(VLOOKUP($B$2:$B$457,'各區加權風險人口'!$C$2:$T$13,4,0)=0,0,VLOOKUP($B$2:$B$457,'依個案研判日_台北市'!$C$2:$T$13,4,0)*'各里加權風險人口'!G225/VLOOKUP($B$2:$B$457,'各區加權風險人口'!$C$2:$T$13,4,0)*5.5/'陽性率'!C$3)</f>
        <v>3.193153139</v>
      </c>
      <c r="G225" s="5">
        <f>if(VLOOKUP($B$2:$B$457,'各區加權風險人口'!$C$2:$T$13,5,0)=0,0,VLOOKUP($B$2:$B$457,'依個案研判日_台北市'!$C$2:$T$13,5,0)*'各里加權風險人口'!H225/VLOOKUP($B$2:$B$457,'各區加權風險人口'!$C$2:$T$13,5,0)*5.5/'陽性率'!D$3)</f>
        <v>30.97358545</v>
      </c>
      <c r="H225" s="5">
        <f>if(VLOOKUP($B$2:$B$457,'各區加權風險人口'!$C$2:$T$13,6,0)=0,0,VLOOKUP($B$2:$B$457,'依個案研判日_台北市'!$C$2:$T$13,6,0)*'各里加權風險人口'!I225/VLOOKUP($B$2:$B$457,'各區加權風險人口'!$C$2:$T$13,6,0)*5.5/'陽性率'!E$3)</f>
        <v>35.28636317</v>
      </c>
      <c r="I225" s="5">
        <f>if(VLOOKUP($B$2:$B$457,'各區加權風險人口'!$C$2:$T$13,7,0)=0,0,VLOOKUP($B$2:$B$457,'依個案研判日_台北市'!$C$2:$T$13,7,0)*'各里加權風險人口'!J225/VLOOKUP($B$2:$B$457,'各區加權風險人口'!$C$2:$T$13,7,0)*5.5/'陽性率'!F$3)</f>
        <v>6.073252048</v>
      </c>
      <c r="J225" s="5">
        <f>if(VLOOKUP($B$2:$B$457,'各區加權風險人口'!$C$2:$T$13,8,0)=0,0,VLOOKUP($B$2:$B$457,'依個案研判日_台北市'!$C$2:$T$13,8,0)*'各里加權風險人口'!K225/VLOOKUP($B$2:$B$457,'各區加權風險人口'!$C$2:$T$13,8,0)*5.5/'陽性率'!G$3)</f>
        <v>13.46677628</v>
      </c>
      <c r="K225" s="5">
        <f>if(VLOOKUP($B$2:$B$457,'各區加權風險人口'!$C$2:$T$13,9,0)=0,0,VLOOKUP($B$2:$B$457,'依個案研判日_台北市'!$C$2:$T$13,9,0)*'各里加權風險人口'!L225/VLOOKUP($B$2:$B$457,'各區加權風險人口'!$C$2:$T$13,9,0)*5.5/'陽性率'!H$3)</f>
        <v>67.57873188</v>
      </c>
      <c r="L225" s="5">
        <f>if(VLOOKUP($B$2:$B$457,'各區加權風險人口'!$C$2:$T$13,10,0)=0,0,VLOOKUP($B$2:$B$457,'依個案研判日_台北市'!$C$2:$T$13,10,0)*'各里加權風險人口'!M225/VLOOKUP($B$2:$B$457,'各區加權風險人口'!$C$2:$T$13,10,0)*5.5/'陽性率'!I$3)</f>
        <v>30.97358545</v>
      </c>
      <c r="M225" s="5">
        <f>if(VLOOKUP($B$2:$B$457,'各區加權風險人口'!$C$2:$T$13,11,0)=0,0,VLOOKUP($B$2:$B$457,'依個案研判日_台北市'!$C$2:$T$13,11,0)*'各里加權風險人口'!N225/VLOOKUP($B$2:$B$457,'各區加權風險人口'!$C$2:$T$13,11,0)*5.5/'陽性率'!J$3)</f>
        <v>0</v>
      </c>
      <c r="N225" s="5">
        <f>if(VLOOKUP($B$2:$B$457,'各區加權風險人口'!$C$2:$T$13,12,0)=0,0,VLOOKUP($B$2:$B$457,'依個案研判日_台北市'!$C$2:$T$13,12,0)*'各里加權風險人口'!O225/VLOOKUP($B$2:$B$457,'各區加權風險人口'!$C$2:$T$13,12,0)*5.5/'陽性率'!K$3)</f>
        <v>46.85080151</v>
      </c>
      <c r="O225" s="5">
        <f>if(VLOOKUP($B$2:$B$457,'各區加權風險人口'!$C$2:$T$13,13,0)=0,0,VLOOKUP($B$2:$B$457,'依個案研判日_台北市'!$C$2:$T$13,13,0)*'各里加權風險人口'!P225/VLOOKUP($B$2:$B$457,'各區加權風險人口'!$C$2:$T$13,13,0)*5.5/'陽性率'!L$3)</f>
        <v>27.79680745</v>
      </c>
      <c r="P225" s="5">
        <f>if(VLOOKUP($B$2:$B$457,'各區加權風險人口'!$C$2:$T$13,14,0)=0,0,VLOOKUP($B$2:$B$457,'依個案研判日_台北市'!$C$2:$T$13,14,0)*'各里加權風險人口'!Q225/VLOOKUP($B$2:$B$457,'各區加權風險人口'!$C$2:$T$13,14,0)*5.5/'陽性率'!M$3)</f>
        <v>83.7123931</v>
      </c>
      <c r="Q225" s="5">
        <f>if(VLOOKUP($B$2:$B$457,'各區加權風險人口'!$C$2:$T$13,15,0)=0,0,VLOOKUP($B$2:$B$457,'依個案研判日_台北市'!$C$2:$T$13,15,0)*'各里加權風險人口'!R225/VLOOKUP($B$2:$B$457,'各區加權風險人口'!$C$2:$T$13,15,0)*5.5/'陽性率'!N$3)</f>
        <v>49.84255129</v>
      </c>
      <c r="R225" s="5">
        <f>if(VLOOKUP($B$2:$B$457,'各區加權風險人口'!$C$2:$T$13,16,0)=0,0,VLOOKUP($B$2:$B$457,'依個案研判日_台北市'!$C$2:$T$13,16,0)*'各里加權風險人口'!S225/VLOOKUP($B$2:$B$457,'各區加權風險人口'!$C$2:$T$13,16,0)*5.5/'陽性率'!O$3)</f>
        <v>78.95227663</v>
      </c>
      <c r="S225" s="5">
        <f>if(VLOOKUP($B$2:$B$457,'各區加權風險人口'!$C$2:$T$13,17,0)=0,0,VLOOKUP($B$2:$B$457,'依個案研判日_台北市'!$C$2:$T$13,17,0)*'各里加權風險人口'!T225/VLOOKUP($B$2:$B$457,'各區加權風險人口'!$C$2:$T$13,17,0)*5.5/'陽性率'!P$3)</f>
        <v>56.3156099</v>
      </c>
      <c r="T225" s="5">
        <f>if(VLOOKUP($B$2:$B$457,'各區加權風險人口'!$C$2:$T$13,18,0)=0,0,VLOOKUP($B$2:$B$457,'依個案研判日_台北市'!$C$2:$T$13,18,0)*'各里加權風險人口'!U225/VLOOKUP($B$2:$B$457,'各區加權風險人口'!$C$2:$T$13,18,0)*5.5/'陽性率'!Q$3)</f>
        <v>15.88388997</v>
      </c>
    </row>
    <row r="226">
      <c r="A226" s="3">
        <v>6.3000060026E10</v>
      </c>
      <c r="B226" s="4" t="s">
        <v>208</v>
      </c>
      <c r="C226" s="4" t="s">
        <v>233</v>
      </c>
      <c r="D226" s="5">
        <f>if(VLOOKUP($B$2:$B$457,'各區加權風險人口'!$C$2:$T$13,2,0)=0,0,VLOOKUP($B$2:$B$457,'依個案研判日_台北市'!$C$2:$T$13,2,0)*'各里加權風險人口'!E226/VLOOKUP($B$2:$B$457,'各區加權風險人口'!$C$2:$T$13,2,0)*5.5/'陽性率'!A$3)</f>
        <v>0</v>
      </c>
      <c r="E226" s="5">
        <f>if(VLOOKUP($B$2:$B$457,'各區加權風險人口'!$C$2:$T$13,3,0)=0,0,VLOOKUP($B$2:$B$457,'依個案研判日_台北市'!$C$2:$T$13,3,0)*'各里加權風險人口'!F226/VLOOKUP($B$2:$B$457,'各區加權風險人口'!$C$2:$T$13,3,0)*5.5/'陽性率'!B$3)</f>
        <v>6.792871712</v>
      </c>
      <c r="F226" s="5">
        <f>if(VLOOKUP($B$2:$B$457,'各區加權風險人口'!$C$2:$T$13,4,0)=0,0,VLOOKUP($B$2:$B$457,'依個案研判日_台北市'!$C$2:$T$13,4,0)*'各里加權風險人口'!G226/VLOOKUP($B$2:$B$457,'各區加權風險人口'!$C$2:$T$13,4,0)*5.5/'陽性率'!C$3)</f>
        <v>1.925814145</v>
      </c>
      <c r="G226" s="5">
        <f>if(VLOOKUP($B$2:$B$457,'各區加權風險人口'!$C$2:$T$13,5,0)=0,0,VLOOKUP($B$2:$B$457,'依個案研判日_台北市'!$C$2:$T$13,5,0)*'各里加權風險人口'!H226/VLOOKUP($B$2:$B$457,'各區加權風險人口'!$C$2:$T$13,5,0)*5.5/'陽性率'!D$3)</f>
        <v>18.68039721</v>
      </c>
      <c r="H226" s="5">
        <f>if(VLOOKUP($B$2:$B$457,'各區加權風險人口'!$C$2:$T$13,6,0)=0,0,VLOOKUP($B$2:$B$457,'依個案研判日_台北市'!$C$2:$T$13,6,0)*'各里加權風險人口'!I226/VLOOKUP($B$2:$B$457,'各區加權風險人口'!$C$2:$T$13,6,0)*5.5/'陽性率'!E$3)</f>
        <v>21.28146517</v>
      </c>
      <c r="I226" s="5">
        <f>if(VLOOKUP($B$2:$B$457,'各區加權風險人口'!$C$2:$T$13,7,0)=0,0,VLOOKUP($B$2:$B$457,'依個案研判日_台北市'!$C$2:$T$13,7,0)*'各里加權風險人口'!J226/VLOOKUP($B$2:$B$457,'各區加權風險人口'!$C$2:$T$13,7,0)*5.5/'陽性率'!F$3)</f>
        <v>3.662822982</v>
      </c>
      <c r="J226" s="5">
        <f>if(VLOOKUP($B$2:$B$457,'各區加權風險人口'!$C$2:$T$13,8,0)=0,0,VLOOKUP($B$2:$B$457,'依個案研判日_台北市'!$C$2:$T$13,8,0)*'各里加權風險人口'!K226/VLOOKUP($B$2:$B$457,'各區加權風險人口'!$C$2:$T$13,8,0)*5.5/'陽性率'!G$3)</f>
        <v>8.12191183</v>
      </c>
      <c r="K226" s="5">
        <f>if(VLOOKUP($B$2:$B$457,'各區加權風險人口'!$C$2:$T$13,9,0)=0,0,VLOOKUP($B$2:$B$457,'依個案研判日_台北市'!$C$2:$T$13,9,0)*'各里加權風險人口'!L226/VLOOKUP($B$2:$B$457,'各區加權風險人口'!$C$2:$T$13,9,0)*5.5/'陽性率'!H$3)</f>
        <v>40.75723027</v>
      </c>
      <c r="L226" s="5">
        <f>if(VLOOKUP($B$2:$B$457,'各區加權風險人口'!$C$2:$T$13,10,0)=0,0,VLOOKUP($B$2:$B$457,'依個案研判日_台北市'!$C$2:$T$13,10,0)*'各里加權風險人口'!M226/VLOOKUP($B$2:$B$457,'各區加權風險人口'!$C$2:$T$13,10,0)*5.5/'陽性率'!I$3)</f>
        <v>18.68039721</v>
      </c>
      <c r="M226" s="5">
        <f>if(VLOOKUP($B$2:$B$457,'各區加權風險人口'!$C$2:$T$13,11,0)=0,0,VLOOKUP($B$2:$B$457,'依個案研判日_台北市'!$C$2:$T$13,11,0)*'各里加權風險人口'!N226/VLOOKUP($B$2:$B$457,'各區加權風險人口'!$C$2:$T$13,11,0)*5.5/'陽性率'!J$3)</f>
        <v>0</v>
      </c>
      <c r="N226" s="5">
        <f>if(VLOOKUP($B$2:$B$457,'各區加權風險人口'!$C$2:$T$13,12,0)=0,0,VLOOKUP($B$2:$B$457,'依個案研判日_台北市'!$C$2:$T$13,12,0)*'各里加權風險人口'!O226/VLOOKUP($B$2:$B$457,'各區加權風險人口'!$C$2:$T$13,12,0)*5.5/'陽性率'!K$3)</f>
        <v>28.25606301</v>
      </c>
      <c r="O226" s="5">
        <f>if(VLOOKUP($B$2:$B$457,'各區加權風險人口'!$C$2:$T$13,13,0)=0,0,VLOOKUP($B$2:$B$457,'依個案研判日_台北市'!$C$2:$T$13,13,0)*'各里加權風險人口'!P226/VLOOKUP($B$2:$B$457,'各區加權風險人口'!$C$2:$T$13,13,0)*5.5/'陽性率'!L$3)</f>
        <v>16.76445903</v>
      </c>
      <c r="P226" s="5">
        <f>if(VLOOKUP($B$2:$B$457,'各區加權風險人口'!$C$2:$T$13,14,0)=0,0,VLOOKUP($B$2:$B$457,'依個案研判日_台北市'!$C$2:$T$13,14,0)*'各里加權風險人口'!Q226/VLOOKUP($B$2:$B$457,'各區加權風險人口'!$C$2:$T$13,14,0)*5.5/'陽性率'!M$3)</f>
        <v>50.48756002</v>
      </c>
      <c r="Q226" s="5">
        <f>if(VLOOKUP($B$2:$B$457,'各區加權風險人口'!$C$2:$T$13,15,0)=0,0,VLOOKUP($B$2:$B$457,'依個案研判日_台北市'!$C$2:$T$13,15,0)*'各里加權風險人口'!R226/VLOOKUP($B$2:$B$457,'各區加權風險人口'!$C$2:$T$13,15,0)*5.5/'陽性率'!N$3)</f>
        <v>30.0604093</v>
      </c>
      <c r="R226" s="5">
        <f>if(VLOOKUP($B$2:$B$457,'各區加權風險人口'!$C$2:$T$13,16,0)=0,0,VLOOKUP($B$2:$B$457,'依個案研判日_台北市'!$C$2:$T$13,16,0)*'各里加權風險人口'!S226/VLOOKUP($B$2:$B$457,'各區加權風險人口'!$C$2:$T$13,16,0)*5.5/'陽性率'!O$3)</f>
        <v>47.61669877</v>
      </c>
      <c r="S226" s="5">
        <f>if(VLOOKUP($B$2:$B$457,'各區加權風險人口'!$C$2:$T$13,17,0)=0,0,VLOOKUP($B$2:$B$457,'依個案研判日_台北市'!$C$2:$T$13,17,0)*'各里加權風險人口'!T226/VLOOKUP($B$2:$B$457,'各區加權風險人口'!$C$2:$T$13,17,0)*5.5/'陽性率'!P$3)</f>
        <v>33.96435856</v>
      </c>
      <c r="T226" s="5">
        <f>if(VLOOKUP($B$2:$B$457,'各區加權風險人口'!$C$2:$T$13,18,0)=0,0,VLOOKUP($B$2:$B$457,'依個案研判日_台北市'!$C$2:$T$13,18,0)*'各里加權風險人口'!U226/VLOOKUP($B$2:$B$457,'各區加權風險人口'!$C$2:$T$13,18,0)*5.5/'陽性率'!Q$3)</f>
        <v>9.579690876</v>
      </c>
    </row>
    <row r="227">
      <c r="A227" s="3">
        <v>6.3000070001E10</v>
      </c>
      <c r="B227" s="4" t="s">
        <v>234</v>
      </c>
      <c r="C227" s="4" t="s">
        <v>235</v>
      </c>
      <c r="D227" s="5">
        <f>if(VLOOKUP($B$2:$B$457,'各區加權風險人口'!$C$2:$T$13,2,0)=0,0,VLOOKUP($B$2:$B$457,'依個案研判日_台北市'!$C$2:$T$13,2,0)*'各里加權風險人口'!E227/VLOOKUP($B$2:$B$457,'各區加權風險人口'!$C$2:$T$13,2,0)*5.5/'陽性率'!A$3)</f>
        <v>0</v>
      </c>
      <c r="E227" s="5">
        <f>if(VLOOKUP($B$2:$B$457,'各區加權風險人口'!$C$2:$T$13,3,0)=0,0,VLOOKUP($B$2:$B$457,'依個案研判日_台北市'!$C$2:$T$13,3,0)*'各里加權風險人口'!F227/VLOOKUP($B$2:$B$457,'各區加權風險人口'!$C$2:$T$13,3,0)*5.5/'陽性率'!B$3)</f>
        <v>83.60903715</v>
      </c>
      <c r="F227" s="5">
        <f>if(VLOOKUP($B$2:$B$457,'各區加權風險人口'!$C$2:$T$13,4,0)=0,0,VLOOKUP($B$2:$B$457,'依個案研判日_台北市'!$C$2:$T$13,4,0)*'各里加權風險人口'!G227/VLOOKUP($B$2:$B$457,'各區加權風險人口'!$C$2:$T$13,4,0)*5.5/'陽性率'!C$3)</f>
        <v>110.3294511</v>
      </c>
      <c r="G227" s="5">
        <f>if(VLOOKUP($B$2:$B$457,'各區加權風險人口'!$C$2:$T$13,5,0)=0,0,VLOOKUP($B$2:$B$457,'依個案研判日_台北市'!$C$2:$T$13,5,0)*'各里加權風險人口'!H227/VLOOKUP($B$2:$B$457,'各區加權風險人口'!$C$2:$T$13,5,0)*5.5/'陽性率'!D$3)</f>
        <v>158.8571706</v>
      </c>
      <c r="H227" s="5">
        <f>if(VLOOKUP($B$2:$B$457,'各區加權風險人口'!$C$2:$T$13,6,0)=0,0,VLOOKUP($B$2:$B$457,'依個案研判日_台北市'!$C$2:$T$13,6,0)*'各里加權風險人口'!I227/VLOOKUP($B$2:$B$457,'各區加權風險人口'!$C$2:$T$13,6,0)*5.5/'陽性率'!E$3)</f>
        <v>105.8342242</v>
      </c>
      <c r="I227" s="5">
        <f>if(VLOOKUP($B$2:$B$457,'各區加權風險人口'!$C$2:$T$13,7,0)=0,0,VLOOKUP($B$2:$B$457,'依個案研判日_台北市'!$C$2:$T$13,7,0)*'各里加權風險人口'!J227/VLOOKUP($B$2:$B$457,'各區加權風險人口'!$C$2:$T$13,7,0)*5.5/'陽性率'!F$3)</f>
        <v>108.1999304</v>
      </c>
      <c r="J227" s="5">
        <f>if(VLOOKUP($B$2:$B$457,'各區加權風險人口'!$C$2:$T$13,8,0)=0,0,VLOOKUP($B$2:$B$457,'依個案研判日_台北市'!$C$2:$T$13,8,0)*'各里加權風險人口'!K227/VLOOKUP($B$2:$B$457,'各區加權風險人口'!$C$2:$T$13,8,0)*5.5/'陽性率'!G$3)</f>
        <v>141.7718456</v>
      </c>
      <c r="K227" s="5">
        <f>if(VLOOKUP($B$2:$B$457,'各區加權風險人口'!$C$2:$T$13,9,0)=0,0,VLOOKUP($B$2:$B$457,'依個案研判日_台北市'!$C$2:$T$13,9,0)*'各里加權風險人口'!L227/VLOOKUP($B$2:$B$457,'各區加權風險人口'!$C$2:$T$13,9,0)*5.5/'陽性率'!H$3)</f>
        <v>182.4197174</v>
      </c>
      <c r="L227" s="5">
        <f>if(VLOOKUP($B$2:$B$457,'各區加權風險人口'!$C$2:$T$13,10,0)=0,0,VLOOKUP($B$2:$B$457,'依個案研判日_台北市'!$C$2:$T$13,10,0)*'各里加權風險人口'!M227/VLOOKUP($B$2:$B$457,'各區加權風險人口'!$C$2:$T$13,10,0)*5.5/'陽性率'!I$3)</f>
        <v>401.3233783</v>
      </c>
      <c r="M227" s="5">
        <f>if(VLOOKUP($B$2:$B$457,'各區加權風險人口'!$C$2:$T$13,11,0)=0,0,VLOOKUP($B$2:$B$457,'依個案研判日_台北市'!$C$2:$T$13,11,0)*'各里加權風險人口'!N227/VLOOKUP($B$2:$B$457,'各區加權風險人口'!$C$2:$T$13,11,0)*5.5/'陽性率'!J$3)</f>
        <v>169.1853458</v>
      </c>
      <c r="N227" s="5">
        <f>if(VLOOKUP($B$2:$B$457,'各區加權風險人口'!$C$2:$T$13,12,0)=0,0,VLOOKUP($B$2:$B$457,'依個案研判日_台北市'!$C$2:$T$13,12,0)*'各里加權風險人口'!O227/VLOOKUP($B$2:$B$457,'各區加權風險人口'!$C$2:$T$13,12,0)*5.5/'陽性率'!K$3)</f>
        <v>320.3842096</v>
      </c>
      <c r="O227" s="5">
        <f>if(VLOOKUP($B$2:$B$457,'各區加權風險人口'!$C$2:$T$13,13,0)=0,0,VLOOKUP($B$2:$B$457,'依個案研判日_台北市'!$C$2:$T$13,13,0)*'各里加權風險人口'!P227/VLOOKUP($B$2:$B$457,'各區加權風險人口'!$C$2:$T$13,13,0)*5.5/'陽性率'!L$3)</f>
        <v>216.525968</v>
      </c>
      <c r="P227" s="5">
        <f>if(VLOOKUP($B$2:$B$457,'各區加權風險人口'!$C$2:$T$13,14,0)=0,0,VLOOKUP($B$2:$B$457,'依個案研判日_台北市'!$C$2:$T$13,14,0)*'各里加權風險人口'!Q227/VLOOKUP($B$2:$B$457,'各區加權風險人口'!$C$2:$T$13,14,0)*5.5/'陽性率'!M$3)</f>
        <v>264.3853337</v>
      </c>
      <c r="Q227" s="5">
        <f>if(VLOOKUP($B$2:$B$457,'各區加權風險人口'!$C$2:$T$13,15,0)=0,0,VLOOKUP($B$2:$B$457,'依個案研判日_台北市'!$C$2:$T$13,15,0)*'各里加權風險人口'!R227/VLOOKUP($B$2:$B$457,'各區加權風險人口'!$C$2:$T$13,15,0)*5.5/'陽性率'!N$3)</f>
        <v>149.9196528</v>
      </c>
      <c r="R227" s="5">
        <f>if(VLOOKUP($B$2:$B$457,'各區加權風險人口'!$C$2:$T$13,16,0)=0,0,VLOOKUP($B$2:$B$457,'依個案研判日_台北市'!$C$2:$T$13,16,0)*'各里加權風險人口'!S227/VLOOKUP($B$2:$B$457,'各區加權風險人口'!$C$2:$T$13,16,0)*5.5/'陽性率'!O$3)</f>
        <v>272.1392189</v>
      </c>
      <c r="S227" s="5">
        <f>if(VLOOKUP($B$2:$B$457,'各區加權風險人口'!$C$2:$T$13,17,0)=0,0,VLOOKUP($B$2:$B$457,'依個案研判日_台北市'!$C$2:$T$13,17,0)*'各里加權風險人口'!T227/VLOOKUP($B$2:$B$457,'各區加權風險人口'!$C$2:$T$13,17,0)*5.5/'陽性率'!P$3)</f>
        <v>159.6172527</v>
      </c>
      <c r="T227" s="5">
        <f>if(VLOOKUP($B$2:$B$457,'各區加權風險人口'!$C$2:$T$13,18,0)=0,0,VLOOKUP($B$2:$B$457,'依個案研判日_台北市'!$C$2:$T$13,18,0)*'各里加權風險人口'!U227/VLOOKUP($B$2:$B$457,'各區加權風險人口'!$C$2:$T$13,18,0)*5.5/'陽性率'!Q$3)</f>
        <v>81.46521568</v>
      </c>
    </row>
    <row r="228">
      <c r="A228" s="3">
        <v>6.3000070002E10</v>
      </c>
      <c r="B228" s="4" t="s">
        <v>234</v>
      </c>
      <c r="C228" s="4" t="s">
        <v>236</v>
      </c>
      <c r="D228" s="5">
        <f>if(VLOOKUP($B$2:$B$457,'各區加權風險人口'!$C$2:$T$13,2,0)=0,0,VLOOKUP($B$2:$B$457,'依個案研判日_台北市'!$C$2:$T$13,2,0)*'各里加權風險人口'!E228/VLOOKUP($B$2:$B$457,'各區加權風險人口'!$C$2:$T$13,2,0)*5.5/'陽性率'!A$3)</f>
        <v>0</v>
      </c>
      <c r="E228" s="5">
        <f>if(VLOOKUP($B$2:$B$457,'各區加權風險人口'!$C$2:$T$13,3,0)=0,0,VLOOKUP($B$2:$B$457,'依個案研判日_台北市'!$C$2:$T$13,3,0)*'各里加權風險人口'!F228/VLOOKUP($B$2:$B$457,'各區加權風險人口'!$C$2:$T$13,3,0)*5.5/'陽性率'!B$3)</f>
        <v>47.39498028</v>
      </c>
      <c r="F228" s="5">
        <f>if(VLOOKUP($B$2:$B$457,'各區加權風險人口'!$C$2:$T$13,4,0)=0,0,VLOOKUP($B$2:$B$457,'依個案研判日_台北市'!$C$2:$T$13,4,0)*'各里加權風險人口'!G228/VLOOKUP($B$2:$B$457,'各區加權風險人口'!$C$2:$T$13,4,0)*5.5/'陽性率'!C$3)</f>
        <v>62.54182964</v>
      </c>
      <c r="G228" s="5">
        <f>if(VLOOKUP($B$2:$B$457,'各區加權風險人口'!$C$2:$T$13,5,0)=0,0,VLOOKUP($B$2:$B$457,'依個案研判日_台北市'!$C$2:$T$13,5,0)*'各里加權風險人口'!H228/VLOOKUP($B$2:$B$457,'各區加權風險人口'!$C$2:$T$13,5,0)*5.5/'陽性率'!D$3)</f>
        <v>90.05046253</v>
      </c>
      <c r="H228" s="5">
        <f>if(VLOOKUP($B$2:$B$457,'各區加權風險人口'!$C$2:$T$13,6,0)=0,0,VLOOKUP($B$2:$B$457,'依個案研判日_台北市'!$C$2:$T$13,6,0)*'各里加權風險人口'!I228/VLOOKUP($B$2:$B$457,'各區加權風險人口'!$C$2:$T$13,6,0)*5.5/'陽性率'!E$3)</f>
        <v>59.99364592</v>
      </c>
      <c r="I228" s="5">
        <f>if(VLOOKUP($B$2:$B$457,'各區加權風險人口'!$C$2:$T$13,7,0)=0,0,VLOOKUP($B$2:$B$457,'依個案研判日_台北市'!$C$2:$T$13,7,0)*'各里加權風險人口'!J228/VLOOKUP($B$2:$B$457,'各區加權風險人口'!$C$2:$T$13,7,0)*5.5/'陽性率'!F$3)</f>
        <v>61.33468036</v>
      </c>
      <c r="J228" s="5">
        <f>if(VLOOKUP($B$2:$B$457,'各區加權風險人口'!$C$2:$T$13,8,0)=0,0,VLOOKUP($B$2:$B$457,'依個案研判日_台北市'!$C$2:$T$13,8,0)*'各里加權風險人口'!K228/VLOOKUP($B$2:$B$457,'各區加權風險人口'!$C$2:$T$13,8,0)*5.5/'陽性率'!G$3)</f>
        <v>80.36540134</v>
      </c>
      <c r="K228" s="5">
        <f>if(VLOOKUP($B$2:$B$457,'各區加權風險人口'!$C$2:$T$13,9,0)=0,0,VLOOKUP($B$2:$B$457,'依個案研判日_台北市'!$C$2:$T$13,9,0)*'各里加權風險人口'!L228/VLOOKUP($B$2:$B$457,'各區加權風險人口'!$C$2:$T$13,9,0)*5.5/'陽性率'!H$3)</f>
        <v>103.4072297</v>
      </c>
      <c r="L228" s="5">
        <f>if(VLOOKUP($B$2:$B$457,'各區加權風險人口'!$C$2:$T$13,10,0)=0,0,VLOOKUP($B$2:$B$457,'依個案研判日_台北市'!$C$2:$T$13,10,0)*'各里加權風險人口'!M228/VLOOKUP($B$2:$B$457,'各區加權風險人口'!$C$2:$T$13,10,0)*5.5/'陽性率'!I$3)</f>
        <v>227.4959053</v>
      </c>
      <c r="M228" s="5">
        <f>if(VLOOKUP($B$2:$B$457,'各區加權風險人口'!$C$2:$T$13,11,0)=0,0,VLOOKUP($B$2:$B$457,'依個案研判日_台北市'!$C$2:$T$13,11,0)*'各里加權風險人口'!N228/VLOOKUP($B$2:$B$457,'各區加權風險人口'!$C$2:$T$13,11,0)*5.5/'陽性率'!J$3)</f>
        <v>95.90513656</v>
      </c>
      <c r="N228" s="5">
        <f>if(VLOOKUP($B$2:$B$457,'各區加權風險人口'!$C$2:$T$13,12,0)=0,0,VLOOKUP($B$2:$B$457,'依個案研判日_台北市'!$C$2:$T$13,12,0)*'各里加權風險人口'!O228/VLOOKUP($B$2:$B$457,'各區加權風險人口'!$C$2:$T$13,12,0)*5.5/'陽性率'!K$3)</f>
        <v>181.6143782</v>
      </c>
      <c r="O228" s="5">
        <f>if(VLOOKUP($B$2:$B$457,'各區加權風險人口'!$C$2:$T$13,13,0)=0,0,VLOOKUP($B$2:$B$457,'依個案研判日_台北市'!$C$2:$T$13,13,0)*'各里加權風險人口'!P228/VLOOKUP($B$2:$B$457,'各區加權風險人口'!$C$2:$T$13,13,0)*5.5/'陽性率'!L$3)</f>
        <v>122.7408464</v>
      </c>
      <c r="P228" s="5">
        <f>if(VLOOKUP($B$2:$B$457,'各區加權風險人口'!$C$2:$T$13,14,0)=0,0,VLOOKUP($B$2:$B$457,'依個案研判日_台北市'!$C$2:$T$13,14,0)*'各里加權風險人口'!Q228/VLOOKUP($B$2:$B$457,'各區加權風險人口'!$C$2:$T$13,14,0)*5.5/'陽性率'!M$3)</f>
        <v>149.8706133</v>
      </c>
      <c r="Q228" s="5">
        <f>if(VLOOKUP($B$2:$B$457,'各區加權風險人口'!$C$2:$T$13,15,0)=0,0,VLOOKUP($B$2:$B$457,'依個案研判日_台北市'!$C$2:$T$13,15,0)*'各里加權風險人口'!R228/VLOOKUP($B$2:$B$457,'各區加權風險人口'!$C$2:$T$13,15,0)*5.5/'陽性率'!N$3)</f>
        <v>84.98410257</v>
      </c>
      <c r="R228" s="5">
        <f>if(VLOOKUP($B$2:$B$457,'各區加權風險人口'!$C$2:$T$13,16,0)=0,0,VLOOKUP($B$2:$B$457,'依個案研判日_台北市'!$C$2:$T$13,16,0)*'各里加權風險人口'!S228/VLOOKUP($B$2:$B$457,'各區加權風險人口'!$C$2:$T$13,16,0)*5.5/'陽性率'!O$3)</f>
        <v>154.2660142</v>
      </c>
      <c r="S228" s="5">
        <f>if(VLOOKUP($B$2:$B$457,'各區加權風險人口'!$C$2:$T$13,17,0)=0,0,VLOOKUP($B$2:$B$457,'依個案研判日_台北市'!$C$2:$T$13,17,0)*'各里加權風險人口'!T228/VLOOKUP($B$2:$B$457,'各區加權風險人口'!$C$2:$T$13,17,0)*5.5/'陽性率'!P$3)</f>
        <v>90.48132598</v>
      </c>
      <c r="T228" s="5">
        <f>if(VLOOKUP($B$2:$B$457,'各區加權風險人口'!$C$2:$T$13,18,0)=0,0,VLOOKUP($B$2:$B$457,'依個案研判日_台北市'!$C$2:$T$13,18,0)*'各里加權風險人口'!U228/VLOOKUP($B$2:$B$457,'各區加權風險人口'!$C$2:$T$13,18,0)*5.5/'陽性率'!Q$3)</f>
        <v>46.17972437</v>
      </c>
    </row>
    <row r="229">
      <c r="A229" s="3">
        <v>6.3000070003E10</v>
      </c>
      <c r="B229" s="4" t="s">
        <v>234</v>
      </c>
      <c r="C229" s="4" t="s">
        <v>237</v>
      </c>
      <c r="D229" s="5">
        <f>if(VLOOKUP($B$2:$B$457,'各區加權風險人口'!$C$2:$T$13,2,0)=0,0,VLOOKUP($B$2:$B$457,'依個案研判日_台北市'!$C$2:$T$13,2,0)*'各里加權風險人口'!E229/VLOOKUP($B$2:$B$457,'各區加權風險人口'!$C$2:$T$13,2,0)*5.5/'陽性率'!A$3)</f>
        <v>0</v>
      </c>
      <c r="E229" s="5">
        <f>if(VLOOKUP($B$2:$B$457,'各區加權風險人口'!$C$2:$T$13,3,0)=0,0,VLOOKUP($B$2:$B$457,'依個案研判日_台北市'!$C$2:$T$13,3,0)*'各里加權風險人口'!F229/VLOOKUP($B$2:$B$457,'各區加權風險人口'!$C$2:$T$13,3,0)*5.5/'陽性率'!B$3)</f>
        <v>55.12246619</v>
      </c>
      <c r="F229" s="5">
        <f>if(VLOOKUP($B$2:$B$457,'各區加權風險人口'!$C$2:$T$13,4,0)=0,0,VLOOKUP($B$2:$B$457,'依個案研判日_台北市'!$C$2:$T$13,4,0)*'各里加權風險人口'!G229/VLOOKUP($B$2:$B$457,'各區加權風險人口'!$C$2:$T$13,4,0)*5.5/'陽性率'!C$3)</f>
        <v>72.73892446</v>
      </c>
      <c r="G229" s="5">
        <f>if(VLOOKUP($B$2:$B$457,'各區加權風險人口'!$C$2:$T$13,5,0)=0,0,VLOOKUP($B$2:$B$457,'依個案研判日_台北市'!$C$2:$T$13,5,0)*'各里加權風險人口'!H229/VLOOKUP($B$2:$B$457,'各區加權風險人口'!$C$2:$T$13,5,0)*5.5/'陽性率'!D$3)</f>
        <v>104.7326858</v>
      </c>
      <c r="H229" s="5">
        <f>if(VLOOKUP($B$2:$B$457,'各區加權風險人口'!$C$2:$T$13,6,0)=0,0,VLOOKUP($B$2:$B$457,'依個案研判日_台北市'!$C$2:$T$13,6,0)*'各里加權風險人口'!I229/VLOOKUP($B$2:$B$457,'各區加權風險人口'!$C$2:$T$13,6,0)*5.5/'陽性率'!E$3)</f>
        <v>69.77527366</v>
      </c>
      <c r="I229" s="5">
        <f>if(VLOOKUP($B$2:$B$457,'各區加權風險人口'!$C$2:$T$13,7,0)=0,0,VLOOKUP($B$2:$B$457,'依個案研判日_台北市'!$C$2:$T$13,7,0)*'各里加權風險人口'!J229/VLOOKUP($B$2:$B$457,'各區加權風險人口'!$C$2:$T$13,7,0)*5.5/'陽性率'!F$3)</f>
        <v>71.33495625</v>
      </c>
      <c r="J229" s="5">
        <f>if(VLOOKUP($B$2:$B$457,'各區加權風險人口'!$C$2:$T$13,8,0)=0,0,VLOOKUP($B$2:$B$457,'依個案研判日_台北市'!$C$2:$T$13,8,0)*'各里加權風險人口'!K229/VLOOKUP($B$2:$B$457,'各區加權風險人口'!$C$2:$T$13,8,0)*5.5/'陽性率'!G$3)</f>
        <v>93.46852963</v>
      </c>
      <c r="K229" s="5">
        <f>if(VLOOKUP($B$2:$B$457,'各區加權風險人口'!$C$2:$T$13,9,0)=0,0,VLOOKUP($B$2:$B$457,'依個案研判日_台北市'!$C$2:$T$13,9,0)*'各里加權風險人口'!L229/VLOOKUP($B$2:$B$457,'各區加權風險人口'!$C$2:$T$13,9,0)*5.5/'陽性率'!H$3)</f>
        <v>120.267199</v>
      </c>
      <c r="L229" s="5">
        <f>if(VLOOKUP($B$2:$B$457,'各區加權風險人口'!$C$2:$T$13,10,0)=0,0,VLOOKUP($B$2:$B$457,'依個案研判日_台北市'!$C$2:$T$13,10,0)*'各里加權風險人口'!M229/VLOOKUP($B$2:$B$457,'各區加權風險人口'!$C$2:$T$13,10,0)*5.5/'陽性率'!I$3)</f>
        <v>264.5878377</v>
      </c>
      <c r="M229" s="5">
        <f>if(VLOOKUP($B$2:$B$457,'各區加權風險人口'!$C$2:$T$13,11,0)=0,0,VLOOKUP($B$2:$B$457,'依個案研判日_台北市'!$C$2:$T$13,11,0)*'各里加權風險人口'!N229/VLOOKUP($B$2:$B$457,'各區加權風險人口'!$C$2:$T$13,11,0)*5.5/'陽性率'!J$3)</f>
        <v>111.5419316</v>
      </c>
      <c r="N229" s="5">
        <f>if(VLOOKUP($B$2:$B$457,'各區加權風險人口'!$C$2:$T$13,12,0)=0,0,VLOOKUP($B$2:$B$457,'依個案研判日_台北市'!$C$2:$T$13,12,0)*'各里加權風險人口'!O229/VLOOKUP($B$2:$B$457,'各區加權風險人口'!$C$2:$T$13,12,0)*5.5/'陽性率'!K$3)</f>
        <v>211.2255847</v>
      </c>
      <c r="O229" s="5">
        <f>if(VLOOKUP($B$2:$B$457,'各區加權風險人口'!$C$2:$T$13,13,0)=0,0,VLOOKUP($B$2:$B$457,'依個案研判日_台北市'!$C$2:$T$13,13,0)*'各里加權風險人口'!P229/VLOOKUP($B$2:$B$457,'各區加權風險人口'!$C$2:$T$13,13,0)*5.5/'陽性率'!L$3)</f>
        <v>142.7530535</v>
      </c>
      <c r="P229" s="5">
        <f>if(VLOOKUP($B$2:$B$457,'各區加權風險人口'!$C$2:$T$13,14,0)=0,0,VLOOKUP($B$2:$B$457,'依個案研判日_台北市'!$C$2:$T$13,14,0)*'各里加權風險人口'!Q229/VLOOKUP($B$2:$B$457,'各區加權風險人口'!$C$2:$T$13,14,0)*5.5/'陽性率'!M$3)</f>
        <v>174.3061769</v>
      </c>
      <c r="Q229" s="5">
        <f>if(VLOOKUP($B$2:$B$457,'各區加權風險人口'!$C$2:$T$13,15,0)=0,0,VLOOKUP($B$2:$B$457,'依個案研判日_台北市'!$C$2:$T$13,15,0)*'各里加權風險人口'!R229/VLOOKUP($B$2:$B$457,'各區加權風險人口'!$C$2:$T$13,15,0)*5.5/'陽性率'!N$3)</f>
        <v>98.84028421</v>
      </c>
      <c r="R229" s="5">
        <f>if(VLOOKUP($B$2:$B$457,'各區加權風險人口'!$C$2:$T$13,16,0)=0,0,VLOOKUP($B$2:$B$457,'依個案研判日_台北市'!$C$2:$T$13,16,0)*'各里加權風險人口'!S229/VLOOKUP($B$2:$B$457,'各區加權風險人口'!$C$2:$T$13,16,0)*5.5/'陽性率'!O$3)</f>
        <v>179.4182233</v>
      </c>
      <c r="S229" s="5">
        <f>if(VLOOKUP($B$2:$B$457,'各區加權風險人口'!$C$2:$T$13,17,0)=0,0,VLOOKUP($B$2:$B$457,'依個案研判日_台北市'!$C$2:$T$13,17,0)*'各里加權風險人口'!T229/VLOOKUP($B$2:$B$457,'各區加權風險人口'!$C$2:$T$13,17,0)*5.5/'陽性率'!P$3)</f>
        <v>105.2337991</v>
      </c>
      <c r="T229" s="5">
        <f>if(VLOOKUP($B$2:$B$457,'各區加權風險人口'!$C$2:$T$13,18,0)=0,0,VLOOKUP($B$2:$B$457,'依個案研判日_台北市'!$C$2:$T$13,18,0)*'各里加權風險人口'!U229/VLOOKUP($B$2:$B$457,'各區加權風險人口'!$C$2:$T$13,18,0)*5.5/'陽性率'!Q$3)</f>
        <v>53.70906962</v>
      </c>
    </row>
    <row r="230">
      <c r="A230" s="3">
        <v>6.3000070004E10</v>
      </c>
      <c r="B230" s="4" t="s">
        <v>234</v>
      </c>
      <c r="C230" s="4" t="s">
        <v>238</v>
      </c>
      <c r="D230" s="5">
        <f>if(VLOOKUP($B$2:$B$457,'各區加權風險人口'!$C$2:$T$13,2,0)=0,0,VLOOKUP($B$2:$B$457,'依個案研判日_台北市'!$C$2:$T$13,2,0)*'各里加權風險人口'!E230/VLOOKUP($B$2:$B$457,'各區加權風險人口'!$C$2:$T$13,2,0)*5.5/'陽性率'!A$3)</f>
        <v>0</v>
      </c>
      <c r="E230" s="5">
        <f>if(VLOOKUP($B$2:$B$457,'各區加權風險人口'!$C$2:$T$13,3,0)=0,0,VLOOKUP($B$2:$B$457,'依個案研判日_台北市'!$C$2:$T$13,3,0)*'各里加權風險人口'!F230/VLOOKUP($B$2:$B$457,'各區加權風險人口'!$C$2:$T$13,3,0)*5.5/'陽性率'!B$3)</f>
        <v>112.5231635</v>
      </c>
      <c r="F230" s="5">
        <f>if(VLOOKUP($B$2:$B$457,'各區加權風險人口'!$C$2:$T$13,4,0)=0,0,VLOOKUP($B$2:$B$457,'依個案研判日_台北市'!$C$2:$T$13,4,0)*'各里加權風險人口'!G230/VLOOKUP($B$2:$B$457,'各區加權風險人口'!$C$2:$T$13,4,0)*5.5/'陽性率'!C$3)</f>
        <v>148.4841745</v>
      </c>
      <c r="G230" s="5">
        <f>if(VLOOKUP($B$2:$B$457,'各區加權風險人口'!$C$2:$T$13,5,0)=0,0,VLOOKUP($B$2:$B$457,'依個案研判日_台北市'!$C$2:$T$13,5,0)*'各里加權風險人口'!H230/VLOOKUP($B$2:$B$457,'各區加權風險人口'!$C$2:$T$13,5,0)*5.5/'陽性率'!D$3)</f>
        <v>213.7940107</v>
      </c>
      <c r="H230" s="5">
        <f>if(VLOOKUP($B$2:$B$457,'各區加權風險人口'!$C$2:$T$13,6,0)=0,0,VLOOKUP($B$2:$B$457,'依個案研判日_台北市'!$C$2:$T$13,6,0)*'各里加權風險人口'!I230/VLOOKUP($B$2:$B$457,'各區加權風險人口'!$C$2:$T$13,6,0)*5.5/'陽性率'!E$3)</f>
        <v>142.4343842</v>
      </c>
      <c r="I230" s="5">
        <f>if(VLOOKUP($B$2:$B$457,'各區加權風險人口'!$C$2:$T$13,7,0)=0,0,VLOOKUP($B$2:$B$457,'依個案研判日_台北市'!$C$2:$T$13,7,0)*'各里加權風險人口'!J230/VLOOKUP($B$2:$B$457,'各區加權風險人口'!$C$2:$T$13,7,0)*5.5/'陽性率'!F$3)</f>
        <v>145.6182116</v>
      </c>
      <c r="J230" s="5">
        <f>if(VLOOKUP($B$2:$B$457,'各區加權風險人口'!$C$2:$T$13,8,0)=0,0,VLOOKUP($B$2:$B$457,'依個案研判日_台北市'!$C$2:$T$13,8,0)*'各里加權風險人口'!K230/VLOOKUP($B$2:$B$457,'各區加權風險人口'!$C$2:$T$13,8,0)*5.5/'陽性率'!G$3)</f>
        <v>190.8001468</v>
      </c>
      <c r="K230" s="5">
        <f>if(VLOOKUP($B$2:$B$457,'各區加權風險人口'!$C$2:$T$13,9,0)=0,0,VLOOKUP($B$2:$B$457,'依個案研判日_台北市'!$C$2:$T$13,9,0)*'各里加權風險人口'!L230/VLOOKUP($B$2:$B$457,'各區加權風險人口'!$C$2:$T$13,9,0)*5.5/'陽性率'!H$3)</f>
        <v>245.505084</v>
      </c>
      <c r="L230" s="5">
        <f>if(VLOOKUP($B$2:$B$457,'各區加權風險人口'!$C$2:$T$13,10,0)=0,0,VLOOKUP($B$2:$B$457,'依個案研判日_台北市'!$C$2:$T$13,10,0)*'各里加權風險人口'!M230/VLOOKUP($B$2:$B$457,'各區加權風險人口'!$C$2:$T$13,10,0)*5.5/'陽性率'!I$3)</f>
        <v>540.1111849</v>
      </c>
      <c r="M230" s="5">
        <f>if(VLOOKUP($B$2:$B$457,'各區加權風險人口'!$C$2:$T$13,11,0)=0,0,VLOOKUP($B$2:$B$457,'依個案研判日_台北市'!$C$2:$T$13,11,0)*'各里加權風險人口'!N230/VLOOKUP($B$2:$B$457,'各區加權風險人口'!$C$2:$T$13,11,0)*5.5/'陽性率'!J$3)</f>
        <v>227.6939309</v>
      </c>
      <c r="N230" s="5">
        <f>if(VLOOKUP($B$2:$B$457,'各區加權風險人口'!$C$2:$T$13,12,0)=0,0,VLOOKUP($B$2:$B$457,'依個案研判日_台北市'!$C$2:$T$13,12,0)*'各里加權風險人口'!O230/VLOOKUP($B$2:$B$457,'各區加權風險人口'!$C$2:$T$13,12,0)*5.5/'陽性率'!K$3)</f>
        <v>431.181198</v>
      </c>
      <c r="O230" s="5">
        <f>if(VLOOKUP($B$2:$B$457,'各區加權風險人口'!$C$2:$T$13,13,0)=0,0,VLOOKUP($B$2:$B$457,'依個案研判日_台北市'!$C$2:$T$13,13,0)*'各里加權風險人口'!P230/VLOOKUP($B$2:$B$457,'各區加權風險人口'!$C$2:$T$13,13,0)*5.5/'陽性率'!L$3)</f>
        <v>291.4061414</v>
      </c>
      <c r="P230" s="5">
        <f>if(VLOOKUP($B$2:$B$457,'各區加權風險人口'!$C$2:$T$13,14,0)=0,0,VLOOKUP($B$2:$B$457,'依個案研判日_台北市'!$C$2:$T$13,14,0)*'各里加權風險人口'!Q230/VLOOKUP($B$2:$B$457,'各區加權風險人口'!$C$2:$T$13,14,0)*5.5/'陽性率'!M$3)</f>
        <v>355.81649</v>
      </c>
      <c r="Q230" s="5">
        <f>if(VLOOKUP($B$2:$B$457,'各區加權風險人口'!$C$2:$T$13,15,0)=0,0,VLOOKUP($B$2:$B$457,'依個案研判日_台北市'!$C$2:$T$13,15,0)*'各里加權風險人口'!R230/VLOOKUP($B$2:$B$457,'各區加權風險人口'!$C$2:$T$13,15,0)*5.5/'陽性率'!N$3)</f>
        <v>201.7656725</v>
      </c>
      <c r="R230" s="5">
        <f>if(VLOOKUP($B$2:$B$457,'各區加權風險人口'!$C$2:$T$13,16,0)=0,0,VLOOKUP($B$2:$B$457,'依個案研判日_台北市'!$C$2:$T$13,16,0)*'各里加權風險人口'!S230/VLOOKUP($B$2:$B$457,'各區加權風險人口'!$C$2:$T$13,16,0)*5.5/'陽性率'!O$3)</f>
        <v>366.2518656</v>
      </c>
      <c r="S230" s="5">
        <f>if(VLOOKUP($B$2:$B$457,'各區加權風險人口'!$C$2:$T$13,17,0)=0,0,VLOOKUP($B$2:$B$457,'依個案研判日_台北市'!$C$2:$T$13,17,0)*'各里加權風險人口'!T230/VLOOKUP($B$2:$B$457,'各區加權風險人口'!$C$2:$T$13,17,0)*5.5/'陽性率'!P$3)</f>
        <v>214.8169485</v>
      </c>
      <c r="T230" s="5">
        <f>if(VLOOKUP($B$2:$B$457,'各區加權風險人口'!$C$2:$T$13,18,0)=0,0,VLOOKUP($B$2:$B$457,'依個案研判日_台北市'!$C$2:$T$13,18,0)*'各里加權風險人口'!U230/VLOOKUP($B$2:$B$457,'各區加權風險人口'!$C$2:$T$13,18,0)*5.5/'陽性率'!Q$3)</f>
        <v>109.6379542</v>
      </c>
    </row>
    <row r="231">
      <c r="A231" s="3">
        <v>6.3000070005E10</v>
      </c>
      <c r="B231" s="4" t="s">
        <v>234</v>
      </c>
      <c r="C231" s="4" t="s">
        <v>239</v>
      </c>
      <c r="D231" s="5">
        <f>if(VLOOKUP($B$2:$B$457,'各區加權風險人口'!$C$2:$T$13,2,0)=0,0,VLOOKUP($B$2:$B$457,'依個案研判日_台北市'!$C$2:$T$13,2,0)*'各里加權風險人口'!E231/VLOOKUP($B$2:$B$457,'各區加權風險人口'!$C$2:$T$13,2,0)*5.5/'陽性率'!A$3)</f>
        <v>0</v>
      </c>
      <c r="E231" s="5">
        <f>if(VLOOKUP($B$2:$B$457,'各區加權風險人口'!$C$2:$T$13,3,0)=0,0,VLOOKUP($B$2:$B$457,'依個案研判日_台北市'!$C$2:$T$13,3,0)*'各里加權風險人口'!F231/VLOOKUP($B$2:$B$457,'各區加權風險人口'!$C$2:$T$13,3,0)*5.5/'陽性率'!B$3)</f>
        <v>96.78598912</v>
      </c>
      <c r="F231" s="5">
        <f>if(VLOOKUP($B$2:$B$457,'各區加權風險人口'!$C$2:$T$13,4,0)=0,0,VLOOKUP($B$2:$B$457,'依個案研判日_台北市'!$C$2:$T$13,4,0)*'各里加權風險人口'!G231/VLOOKUP($B$2:$B$457,'各區加權風險人口'!$C$2:$T$13,4,0)*5.5/'陽性率'!C$3)</f>
        <v>127.7175939</v>
      </c>
      <c r="G231" s="5">
        <f>if(VLOOKUP($B$2:$B$457,'各區加權風險人口'!$C$2:$T$13,5,0)=0,0,VLOOKUP($B$2:$B$457,'依個案研判日_台北市'!$C$2:$T$13,5,0)*'各里加權風險人口'!H231/VLOOKUP($B$2:$B$457,'各區加權風險人口'!$C$2:$T$13,5,0)*5.5/'陽性率'!D$3)</f>
        <v>183.8933793</v>
      </c>
      <c r="H231" s="5">
        <f>if(VLOOKUP($B$2:$B$457,'各區加權風險人口'!$C$2:$T$13,6,0)=0,0,VLOOKUP($B$2:$B$457,'依個案研判日_台北市'!$C$2:$T$13,6,0)*'各里加權風險人口'!I231/VLOOKUP($B$2:$B$457,'各區加權風險人口'!$C$2:$T$13,6,0)*5.5/'陽性率'!E$3)</f>
        <v>122.5139103</v>
      </c>
      <c r="I231" s="5">
        <f>if(VLOOKUP($B$2:$B$457,'各區加權風險人口'!$C$2:$T$13,7,0)=0,0,VLOOKUP($B$2:$B$457,'依個案研判日_台北市'!$C$2:$T$13,7,0)*'各里加權風險人口'!J231/VLOOKUP($B$2:$B$457,'各區加權風險人口'!$C$2:$T$13,7,0)*5.5/'陽性率'!F$3)</f>
        <v>125.2524565</v>
      </c>
      <c r="J231" s="5">
        <f>if(VLOOKUP($B$2:$B$457,'各區加權風險人口'!$C$2:$T$13,8,0)=0,0,VLOOKUP($B$2:$B$457,'依個案研判日_台北市'!$C$2:$T$13,8,0)*'各里加權風險人口'!K231/VLOOKUP($B$2:$B$457,'各區加權風險人口'!$C$2:$T$13,8,0)*5.5/'陽性率'!G$3)</f>
        <v>164.1153729</v>
      </c>
      <c r="K231" s="5">
        <f>if(VLOOKUP($B$2:$B$457,'各區加權風險人口'!$C$2:$T$13,9,0)=0,0,VLOOKUP($B$2:$B$457,'依個案研判日_台北市'!$C$2:$T$13,9,0)*'各里加權風險人口'!L231/VLOOKUP($B$2:$B$457,'各區加權風險人口'!$C$2:$T$13,9,0)*5.5/'陽性率'!H$3)</f>
        <v>211.1694308</v>
      </c>
      <c r="L231" s="5">
        <f>if(VLOOKUP($B$2:$B$457,'各區加權風險人口'!$C$2:$T$13,10,0)=0,0,VLOOKUP($B$2:$B$457,'依個案研判日_台北市'!$C$2:$T$13,10,0)*'各里加權風險人口'!M231/VLOOKUP($B$2:$B$457,'各區加權風險人口'!$C$2:$T$13,10,0)*5.5/'陽性率'!I$3)</f>
        <v>464.5727478</v>
      </c>
      <c r="M231" s="5">
        <f>if(VLOOKUP($B$2:$B$457,'各區加權風險人口'!$C$2:$T$13,11,0)=0,0,VLOOKUP($B$2:$B$457,'依個案研判日_台北市'!$C$2:$T$13,11,0)*'各里加權風險人口'!N231/VLOOKUP($B$2:$B$457,'各區加權風險人口'!$C$2:$T$13,11,0)*5.5/'陽性率'!J$3)</f>
        <v>195.8492956</v>
      </c>
      <c r="N231" s="5">
        <f>if(VLOOKUP($B$2:$B$457,'各區加權風險人口'!$C$2:$T$13,12,0)=0,0,VLOOKUP($B$2:$B$457,'依個案研判日_台北市'!$C$2:$T$13,12,0)*'各里加權風險人口'!O231/VLOOKUP($B$2:$B$457,'各區加權風險人口'!$C$2:$T$13,12,0)*5.5/'陽性率'!K$3)</f>
        <v>370.8774037</v>
      </c>
      <c r="O231" s="5">
        <f>if(VLOOKUP($B$2:$B$457,'各區加權風險人口'!$C$2:$T$13,13,0)=0,0,VLOOKUP($B$2:$B$457,'依個案研判日_台北市'!$C$2:$T$13,13,0)*'各里加權風險人口'!P231/VLOOKUP($B$2:$B$457,'各區加權風險人口'!$C$2:$T$13,13,0)*5.5/'陽性率'!L$3)</f>
        <v>250.6508949</v>
      </c>
      <c r="P231" s="5">
        <f>if(VLOOKUP($B$2:$B$457,'各區加權風險人口'!$C$2:$T$13,14,0)=0,0,VLOOKUP($B$2:$B$457,'依個案研判日_台北市'!$C$2:$T$13,14,0)*'各里加權風險人口'!Q231/VLOOKUP($B$2:$B$457,'各區加權風險人口'!$C$2:$T$13,14,0)*5.5/'陽性率'!M$3)</f>
        <v>306.0529926</v>
      </c>
      <c r="Q231" s="5">
        <f>if(VLOOKUP($B$2:$B$457,'各區加權風險人口'!$C$2:$T$13,15,0)=0,0,VLOOKUP($B$2:$B$457,'依個案研判日_台北市'!$C$2:$T$13,15,0)*'各里加權風險人口'!R231/VLOOKUP($B$2:$B$457,'各區加權風險人口'!$C$2:$T$13,15,0)*5.5/'陽性率'!N$3)</f>
        <v>173.5472908</v>
      </c>
      <c r="R231" s="5">
        <f>if(VLOOKUP($B$2:$B$457,'各區加權風險人口'!$C$2:$T$13,16,0)=0,0,VLOOKUP($B$2:$B$457,'依個案研判日_台北市'!$C$2:$T$13,16,0)*'各里加權風險人口'!S231/VLOOKUP($B$2:$B$457,'各區加權風險人口'!$C$2:$T$13,16,0)*5.5/'陽性率'!O$3)</f>
        <v>315.0289058</v>
      </c>
      <c r="S231" s="5">
        <f>if(VLOOKUP($B$2:$B$457,'各區加權風險人口'!$C$2:$T$13,17,0)=0,0,VLOOKUP($B$2:$B$457,'依個案研判日_台北市'!$C$2:$T$13,17,0)*'各里加權風險人口'!T231/VLOOKUP($B$2:$B$457,'各區加權風險人口'!$C$2:$T$13,17,0)*5.5/'陽性率'!P$3)</f>
        <v>184.773252</v>
      </c>
      <c r="T231" s="5">
        <f>if(VLOOKUP($B$2:$B$457,'各區加權風險人口'!$C$2:$T$13,18,0)=0,0,VLOOKUP($B$2:$B$457,'依個案研判日_台北市'!$C$2:$T$13,18,0)*'各里加權風險人口'!U231/VLOOKUP($B$2:$B$457,'各區加權風險人口'!$C$2:$T$13,18,0)*5.5/'陽性率'!Q$3)</f>
        <v>94.30429709</v>
      </c>
    </row>
    <row r="232">
      <c r="A232" s="3">
        <v>6.3000070006E10</v>
      </c>
      <c r="B232" s="4" t="s">
        <v>234</v>
      </c>
      <c r="C232" s="4" t="s">
        <v>240</v>
      </c>
      <c r="D232" s="5">
        <f>if(VLOOKUP($B$2:$B$457,'各區加權風險人口'!$C$2:$T$13,2,0)=0,0,VLOOKUP($B$2:$B$457,'依個案研判日_台北市'!$C$2:$T$13,2,0)*'各里加權風險人口'!E232/VLOOKUP($B$2:$B$457,'各區加權風險人口'!$C$2:$T$13,2,0)*5.5/'陽性率'!A$3)</f>
        <v>0</v>
      </c>
      <c r="E232" s="5">
        <f>if(VLOOKUP($B$2:$B$457,'各區加權風險人口'!$C$2:$T$13,3,0)=0,0,VLOOKUP($B$2:$B$457,'依個案研判日_台北市'!$C$2:$T$13,3,0)*'各里加權風險人口'!F232/VLOOKUP($B$2:$B$457,'各區加權風險人口'!$C$2:$T$13,3,0)*5.5/'陽性率'!B$3)</f>
        <v>89.80193131</v>
      </c>
      <c r="F232" s="5">
        <f>if(VLOOKUP($B$2:$B$457,'各區加權風險人口'!$C$2:$T$13,4,0)=0,0,VLOOKUP($B$2:$B$457,'依個案研判日_台北市'!$C$2:$T$13,4,0)*'各里加權風險人口'!G232/VLOOKUP($B$2:$B$457,'各區加權風險人口'!$C$2:$T$13,4,0)*5.5/'陽性率'!C$3)</f>
        <v>118.5015176</v>
      </c>
      <c r="G232" s="5">
        <f>if(VLOOKUP($B$2:$B$457,'各區加權風險人口'!$C$2:$T$13,5,0)=0,0,VLOOKUP($B$2:$B$457,'依個案研判日_台北市'!$C$2:$T$13,5,0)*'各里加權風險人口'!H232/VLOOKUP($B$2:$B$457,'各區加權風險人口'!$C$2:$T$13,5,0)*5.5/'陽性率'!D$3)</f>
        <v>170.6236695</v>
      </c>
      <c r="H232" s="5">
        <f>if(VLOOKUP($B$2:$B$457,'各區加權風險人口'!$C$2:$T$13,6,0)=0,0,VLOOKUP($B$2:$B$457,'依個案研判日_台北市'!$C$2:$T$13,6,0)*'各里加權風險人口'!I232/VLOOKUP($B$2:$B$457,'各區加權風險人口'!$C$2:$T$13,6,0)*5.5/'陽性率'!E$3)</f>
        <v>113.6733308</v>
      </c>
      <c r="I232" s="5">
        <f>if(VLOOKUP($B$2:$B$457,'各區加權風險人口'!$C$2:$T$13,7,0)=0,0,VLOOKUP($B$2:$B$457,'依個案研判日_台北市'!$C$2:$T$13,7,0)*'各里加權風險人口'!J232/VLOOKUP($B$2:$B$457,'各區加權風險人口'!$C$2:$T$13,7,0)*5.5/'陽性率'!F$3)</f>
        <v>116.2142641</v>
      </c>
      <c r="J232" s="5">
        <f>if(VLOOKUP($B$2:$B$457,'各區加權風險人口'!$C$2:$T$13,8,0)=0,0,VLOOKUP($B$2:$B$457,'依個案研判日_台北市'!$C$2:$T$13,8,0)*'各里加權風險人口'!K232/VLOOKUP($B$2:$B$457,'各區加權風險人口'!$C$2:$T$13,8,0)*5.5/'陽性率'!G$3)</f>
        <v>152.2728401</v>
      </c>
      <c r="K232" s="5">
        <f>if(VLOOKUP($B$2:$B$457,'各區加權風險人口'!$C$2:$T$13,9,0)=0,0,VLOOKUP($B$2:$B$457,'依個案研判日_台北市'!$C$2:$T$13,9,0)*'各里加權風險人口'!L232/VLOOKUP($B$2:$B$457,'各區加權風險人口'!$C$2:$T$13,9,0)*5.5/'陽性率'!H$3)</f>
        <v>195.9314865</v>
      </c>
      <c r="L232" s="5">
        <f>if(VLOOKUP($B$2:$B$457,'各區加權風險人口'!$C$2:$T$13,10,0)=0,0,VLOOKUP($B$2:$B$457,'依個案研判日_台北市'!$C$2:$T$13,10,0)*'各里加權風險人口'!M232/VLOOKUP($B$2:$B$457,'各區加權風險人口'!$C$2:$T$13,10,0)*5.5/'陽性率'!I$3)</f>
        <v>431.0492703</v>
      </c>
      <c r="M232" s="5">
        <f>if(VLOOKUP($B$2:$B$457,'各區加權風險人口'!$C$2:$T$13,11,0)=0,0,VLOOKUP($B$2:$B$457,'依個案研判日_台北市'!$C$2:$T$13,11,0)*'各里加權風險人口'!N232/VLOOKUP($B$2:$B$457,'各區加權風險人口'!$C$2:$T$13,11,0)*5.5/'陽性率'!J$3)</f>
        <v>181.7168492</v>
      </c>
      <c r="N232" s="5">
        <f>if(VLOOKUP($B$2:$B$457,'各區加權風險人口'!$C$2:$T$13,12,0)=0,0,VLOOKUP($B$2:$B$457,'依個案研判日_台北市'!$C$2:$T$13,12,0)*'各里加權風險人口'!O232/VLOOKUP($B$2:$B$457,'各區加權風險人口'!$C$2:$T$13,12,0)*5.5/'陽性率'!K$3)</f>
        <v>344.1149637</v>
      </c>
      <c r="O232" s="5">
        <f>if(VLOOKUP($B$2:$B$457,'各區加權風險人口'!$C$2:$T$13,13,0)=0,0,VLOOKUP($B$2:$B$457,'依個案研判日_台北市'!$C$2:$T$13,13,0)*'各里加權風險人口'!P232/VLOOKUP($B$2:$B$457,'各區加權風險人口'!$C$2:$T$13,13,0)*5.5/'陽性率'!L$3)</f>
        <v>232.563976</v>
      </c>
      <c r="P232" s="5">
        <f>if(VLOOKUP($B$2:$B$457,'各區加權風險人口'!$C$2:$T$13,14,0)=0,0,VLOOKUP($B$2:$B$457,'依個案研判日_台北市'!$C$2:$T$13,14,0)*'各里加權風險人口'!Q232/VLOOKUP($B$2:$B$457,'各區加權風險人口'!$C$2:$T$13,14,0)*5.5/'陽性率'!M$3)</f>
        <v>283.9682693</v>
      </c>
      <c r="Q232" s="5">
        <f>if(VLOOKUP($B$2:$B$457,'各區加權風險人口'!$C$2:$T$13,15,0)=0,0,VLOOKUP($B$2:$B$457,'依個案研判日_台北市'!$C$2:$T$13,15,0)*'各里加權風險人口'!R232/VLOOKUP($B$2:$B$457,'各區加權風險人口'!$C$2:$T$13,15,0)*5.5/'陽性率'!N$3)</f>
        <v>161.0241527</v>
      </c>
      <c r="R232" s="5">
        <f>if(VLOOKUP($B$2:$B$457,'各區加權風險人口'!$C$2:$T$13,16,0)=0,0,VLOOKUP($B$2:$B$457,'依個案研判日_台北市'!$C$2:$T$13,16,0)*'各里加權風險人口'!S232/VLOOKUP($B$2:$B$457,'各區加權風險人口'!$C$2:$T$13,16,0)*5.5/'陽性率'!O$3)</f>
        <v>292.2964823</v>
      </c>
      <c r="S232" s="5">
        <f>if(VLOOKUP($B$2:$B$457,'各區加權風險人口'!$C$2:$T$13,17,0)=0,0,VLOOKUP($B$2:$B$457,'依個案研判日_台北市'!$C$2:$T$13,17,0)*'各里加權風險人口'!T232/VLOOKUP($B$2:$B$457,'各區加權風險人口'!$C$2:$T$13,17,0)*5.5/'陽性率'!P$3)</f>
        <v>171.4400507</v>
      </c>
      <c r="T232" s="5">
        <f>if(VLOOKUP($B$2:$B$457,'各區加權風險人口'!$C$2:$T$13,18,0)=0,0,VLOOKUP($B$2:$B$457,'依個案研判日_台北市'!$C$2:$T$13,18,0)*'各里加權風險人口'!U232/VLOOKUP($B$2:$B$457,'各區加權風險人口'!$C$2:$T$13,18,0)*5.5/'陽性率'!Q$3)</f>
        <v>87.49931769</v>
      </c>
    </row>
    <row r="233">
      <c r="A233" s="3">
        <v>6.3000070007E10</v>
      </c>
      <c r="B233" s="4" t="s">
        <v>234</v>
      </c>
      <c r="C233" s="4" t="s">
        <v>241</v>
      </c>
      <c r="D233" s="5">
        <f>if(VLOOKUP($B$2:$B$457,'各區加權風險人口'!$C$2:$T$13,2,0)=0,0,VLOOKUP($B$2:$B$457,'依個案研判日_台北市'!$C$2:$T$13,2,0)*'各里加權風險人口'!E233/VLOOKUP($B$2:$B$457,'各區加權風險人口'!$C$2:$T$13,2,0)*5.5/'陽性率'!A$3)</f>
        <v>0</v>
      </c>
      <c r="E233" s="5">
        <f>if(VLOOKUP($B$2:$B$457,'各區加權風險人口'!$C$2:$T$13,3,0)=0,0,VLOOKUP($B$2:$B$457,'依個案研判日_台北市'!$C$2:$T$13,3,0)*'各里加權風險人口'!F233/VLOOKUP($B$2:$B$457,'各區加權風險人口'!$C$2:$T$13,3,0)*5.5/'陽性率'!B$3)</f>
        <v>76.88840605</v>
      </c>
      <c r="F233" s="5">
        <f>if(VLOOKUP($B$2:$B$457,'各區加權風險人口'!$C$2:$T$13,4,0)=0,0,VLOOKUP($B$2:$B$457,'依個案研判日_台北市'!$C$2:$T$13,4,0)*'各里加權風險人口'!G233/VLOOKUP($B$2:$B$457,'各區加權風險人口'!$C$2:$T$13,4,0)*5.5/'陽性率'!C$3)</f>
        <v>101.4609894</v>
      </c>
      <c r="G233" s="5">
        <f>if(VLOOKUP($B$2:$B$457,'各區加權風險人口'!$C$2:$T$13,5,0)=0,0,VLOOKUP($B$2:$B$457,'依個案研判日_台北市'!$C$2:$T$13,5,0)*'各里加權風險人口'!H233/VLOOKUP($B$2:$B$457,'各區加權風險人口'!$C$2:$T$13,5,0)*5.5/'陽性率'!D$3)</f>
        <v>146.0879715</v>
      </c>
      <c r="H233" s="5">
        <f>if(VLOOKUP($B$2:$B$457,'各區加權風險人口'!$C$2:$T$13,6,0)=0,0,VLOOKUP($B$2:$B$457,'依個案研判日_台北市'!$C$2:$T$13,6,0)*'各里加權風險人口'!I233/VLOOKUP($B$2:$B$457,'各區加權風險人口'!$C$2:$T$13,6,0)*5.5/'陽性率'!E$3)</f>
        <v>97.32709626</v>
      </c>
      <c r="I233" s="5">
        <f>if(VLOOKUP($B$2:$B$457,'各區加權風險人口'!$C$2:$T$13,7,0)=0,0,VLOOKUP($B$2:$B$457,'依個案研判日_台北市'!$C$2:$T$13,7,0)*'各里加權風險人口'!J233/VLOOKUP($B$2:$B$457,'各區加權風險人口'!$C$2:$T$13,7,0)*5.5/'陽性率'!F$3)</f>
        <v>99.50264312</v>
      </c>
      <c r="J233" s="5">
        <f>if(VLOOKUP($B$2:$B$457,'各區加權風險人口'!$C$2:$T$13,8,0)=0,0,VLOOKUP($B$2:$B$457,'依個案研判日_台北市'!$C$2:$T$13,8,0)*'各里加權風險人口'!K233/VLOOKUP($B$2:$B$457,'各區加權風險人口'!$C$2:$T$13,8,0)*5.5/'陽性率'!G$3)</f>
        <v>130.3759929</v>
      </c>
      <c r="K233" s="5">
        <f>if(VLOOKUP($B$2:$B$457,'各區加權風險人口'!$C$2:$T$13,9,0)=0,0,VLOOKUP($B$2:$B$457,'依個案研判日_台北市'!$C$2:$T$13,9,0)*'各里加權風險人口'!L233/VLOOKUP($B$2:$B$457,'各區加權風險人口'!$C$2:$T$13,9,0)*5.5/'陽性率'!H$3)</f>
        <v>167.7565223</v>
      </c>
      <c r="L233" s="5">
        <f>if(VLOOKUP($B$2:$B$457,'各區加權風險人口'!$C$2:$T$13,10,0)=0,0,VLOOKUP($B$2:$B$457,'依個案研判日_台北市'!$C$2:$T$13,10,0)*'各里加權風險人口'!M233/VLOOKUP($B$2:$B$457,'各區加權風險人口'!$C$2:$T$13,10,0)*5.5/'陽性率'!I$3)</f>
        <v>369.064349</v>
      </c>
      <c r="M233" s="5">
        <f>if(VLOOKUP($B$2:$B$457,'各區加權風險人口'!$C$2:$T$13,11,0)=0,0,VLOOKUP($B$2:$B$457,'依個案研判日_台北市'!$C$2:$T$13,11,0)*'各里加權風險人口'!N233/VLOOKUP($B$2:$B$457,'各區加權風險人口'!$C$2:$T$13,11,0)*5.5/'陽性率'!J$3)</f>
        <v>155.5859511</v>
      </c>
      <c r="N233" s="5">
        <f>if(VLOOKUP($B$2:$B$457,'各區加權風險人口'!$C$2:$T$13,12,0)=0,0,VLOOKUP($B$2:$B$457,'依個案研判日_台北市'!$C$2:$T$13,12,0)*'各里加權風險人口'!O233/VLOOKUP($B$2:$B$457,'各區加權風險人口'!$C$2:$T$13,12,0)*5.5/'陽性率'!K$3)</f>
        <v>294.631203</v>
      </c>
      <c r="O233" s="5">
        <f>if(VLOOKUP($B$2:$B$457,'各區加權風險人口'!$C$2:$T$13,13,0)=0,0,VLOOKUP($B$2:$B$457,'依個案研判日_台北市'!$C$2:$T$13,13,0)*'各里加權風險人口'!P233/VLOOKUP($B$2:$B$457,'各區加權風險人口'!$C$2:$T$13,13,0)*5.5/'陽性率'!L$3)</f>
        <v>199.1212567</v>
      </c>
      <c r="P233" s="5">
        <f>if(VLOOKUP($B$2:$B$457,'各區加權風險人口'!$C$2:$T$13,14,0)=0,0,VLOOKUP($B$2:$B$457,'依個案研判日_台北市'!$C$2:$T$13,14,0)*'各里加權風險人口'!Q233/VLOOKUP($B$2:$B$457,'各區加權風險人口'!$C$2:$T$13,14,0)*5.5/'陽性率'!M$3)</f>
        <v>243.1336083</v>
      </c>
      <c r="Q233" s="5">
        <f>if(VLOOKUP($B$2:$B$457,'各區加權風險人口'!$C$2:$T$13,15,0)=0,0,VLOOKUP($B$2:$B$457,'依個案研判日_台北市'!$C$2:$T$13,15,0)*'各里加權風險人口'!R233/VLOOKUP($B$2:$B$457,'各區加權風險人口'!$C$2:$T$13,15,0)*5.5/'陽性率'!N$3)</f>
        <v>137.868866</v>
      </c>
      <c r="R233" s="5">
        <f>if(VLOOKUP($B$2:$B$457,'各區加權風險人口'!$C$2:$T$13,16,0)=0,0,VLOOKUP($B$2:$B$457,'依個案研判日_台北市'!$C$2:$T$13,16,0)*'各里加權風險人口'!S233/VLOOKUP($B$2:$B$457,'各區加權風險人口'!$C$2:$T$13,16,0)*5.5/'陽性率'!O$3)</f>
        <v>250.2642236</v>
      </c>
      <c r="S233" s="5">
        <f>if(VLOOKUP($B$2:$B$457,'各區加權風險人口'!$C$2:$T$13,17,0)=0,0,VLOOKUP($B$2:$B$457,'依個案研判日_台北市'!$C$2:$T$13,17,0)*'各里加權風險人口'!T233/VLOOKUP($B$2:$B$457,'各區加權風險人口'!$C$2:$T$13,17,0)*5.5/'陽性率'!P$3)</f>
        <v>146.786957</v>
      </c>
      <c r="T233" s="5">
        <f>if(VLOOKUP($B$2:$B$457,'各區加權風險人口'!$C$2:$T$13,18,0)=0,0,VLOOKUP($B$2:$B$457,'依個案研判日_台北市'!$C$2:$T$13,18,0)*'各里加權風險人口'!U233/VLOOKUP($B$2:$B$457,'各區加權風險人口'!$C$2:$T$13,18,0)*5.5/'陽性率'!Q$3)</f>
        <v>74.91690846</v>
      </c>
    </row>
    <row r="234">
      <c r="A234" s="3">
        <v>6.3000070008E10</v>
      </c>
      <c r="B234" s="4" t="s">
        <v>234</v>
      </c>
      <c r="C234" s="4" t="s">
        <v>242</v>
      </c>
      <c r="D234" s="5">
        <f>if(VLOOKUP($B$2:$B$457,'各區加權風險人口'!$C$2:$T$13,2,0)=0,0,VLOOKUP($B$2:$B$457,'依個案研判日_台北市'!$C$2:$T$13,2,0)*'各里加權風險人口'!E234/VLOOKUP($B$2:$B$457,'各區加權風險人口'!$C$2:$T$13,2,0)*5.5/'陽性率'!A$3)</f>
        <v>0</v>
      </c>
      <c r="E234" s="5">
        <f>if(VLOOKUP($B$2:$B$457,'各區加權風險人口'!$C$2:$T$13,3,0)=0,0,VLOOKUP($B$2:$B$457,'依個案研判日_台北市'!$C$2:$T$13,3,0)*'各里加權風險人口'!F234/VLOOKUP($B$2:$B$457,'各區加權風險人口'!$C$2:$T$13,3,0)*5.5/'陽性率'!B$3)</f>
        <v>55.52301846</v>
      </c>
      <c r="F234" s="5">
        <f>if(VLOOKUP($B$2:$B$457,'各區加權風險人口'!$C$2:$T$13,4,0)=0,0,VLOOKUP($B$2:$B$457,'依個案研判日_台北市'!$C$2:$T$13,4,0)*'各里加權風險人口'!G234/VLOOKUP($B$2:$B$457,'各區加權風險人口'!$C$2:$T$13,4,0)*5.5/'陽性率'!C$3)</f>
        <v>73.26748827</v>
      </c>
      <c r="G234" s="5">
        <f>if(VLOOKUP($B$2:$B$457,'各區加權風險人口'!$C$2:$T$13,5,0)=0,0,VLOOKUP($B$2:$B$457,'依個案研判日_台北市'!$C$2:$T$13,5,0)*'各里加權風險人口'!H234/VLOOKUP($B$2:$B$457,'各區加權風險人口'!$C$2:$T$13,5,0)*5.5/'陽性率'!D$3)</f>
        <v>105.4937351</v>
      </c>
      <c r="H234" s="5">
        <f>if(VLOOKUP($B$2:$B$457,'各區加權風險人口'!$C$2:$T$13,6,0)=0,0,VLOOKUP($B$2:$B$457,'依個案研判日_台北市'!$C$2:$T$13,6,0)*'各里加權風險人口'!I234/VLOOKUP($B$2:$B$457,'各區加權風險人口'!$C$2:$T$13,6,0)*5.5/'陽性率'!E$3)</f>
        <v>70.28230184</v>
      </c>
      <c r="I234" s="5">
        <f>if(VLOOKUP($B$2:$B$457,'各區加權風險人口'!$C$2:$T$13,7,0)=0,0,VLOOKUP($B$2:$B$457,'依個案研判日_台北市'!$C$2:$T$13,7,0)*'各里加權風險人口'!J234/VLOOKUP($B$2:$B$457,'各區加權風險人口'!$C$2:$T$13,7,0)*5.5/'陽性率'!F$3)</f>
        <v>71.853318</v>
      </c>
      <c r="J234" s="5">
        <f>if(VLOOKUP($B$2:$B$457,'各區加權風險人口'!$C$2:$T$13,8,0)=0,0,VLOOKUP($B$2:$B$457,'依個案研判日_台北市'!$C$2:$T$13,8,0)*'各里加權風險人口'!K234/VLOOKUP($B$2:$B$457,'各區加權風險人口'!$C$2:$T$13,8,0)*5.5/'陽性率'!G$3)</f>
        <v>94.14772695</v>
      </c>
      <c r="K234" s="5">
        <f>if(VLOOKUP($B$2:$B$457,'各區加權風險人口'!$C$2:$T$13,9,0)=0,0,VLOOKUP($B$2:$B$457,'依個案研判日_台北市'!$C$2:$T$13,9,0)*'各里加權風險人口'!L234/VLOOKUP($B$2:$B$457,'各區加權風險人口'!$C$2:$T$13,9,0)*5.5/'陽性率'!H$3)</f>
        <v>121.1411312</v>
      </c>
      <c r="L234" s="5">
        <f>if(VLOOKUP($B$2:$B$457,'各區加權風險人口'!$C$2:$T$13,10,0)=0,0,VLOOKUP($B$2:$B$457,'依個案研判日_台北市'!$C$2:$T$13,10,0)*'各里加權風險人口'!M234/VLOOKUP($B$2:$B$457,'各區加權風險人口'!$C$2:$T$13,10,0)*5.5/'陽性率'!I$3)</f>
        <v>266.5104886</v>
      </c>
      <c r="M234" s="5">
        <f>if(VLOOKUP($B$2:$B$457,'各區加權風險人口'!$C$2:$T$13,11,0)=0,0,VLOOKUP($B$2:$B$457,'依個案研判日_台北市'!$C$2:$T$13,11,0)*'各里加權風險人口'!N234/VLOOKUP($B$2:$B$457,'各區加權風險人口'!$C$2:$T$13,11,0)*5.5/'陽性率'!J$3)</f>
        <v>112.3524609</v>
      </c>
      <c r="N234" s="5">
        <f>if(VLOOKUP($B$2:$B$457,'各區加權風險人口'!$C$2:$T$13,12,0)=0,0,VLOOKUP($B$2:$B$457,'依個案研判日_台北市'!$C$2:$T$13,12,0)*'各里加權風險人口'!O234/VLOOKUP($B$2:$B$457,'各區加權風險人口'!$C$2:$T$13,12,0)*5.5/'陽性率'!K$3)</f>
        <v>212.7604741</v>
      </c>
      <c r="O234" s="5">
        <f>if(VLOOKUP($B$2:$B$457,'各區加權風險人口'!$C$2:$T$13,13,0)=0,0,VLOOKUP($B$2:$B$457,'依個案研判日_台北市'!$C$2:$T$13,13,0)*'各里加權風險人口'!P234/VLOOKUP($B$2:$B$457,'各區加權風險人口'!$C$2:$T$13,13,0)*5.5/'陽性率'!L$3)</f>
        <v>143.7903811</v>
      </c>
      <c r="P234" s="5">
        <f>if(VLOOKUP($B$2:$B$457,'各區加權風險人口'!$C$2:$T$13,14,0)=0,0,VLOOKUP($B$2:$B$457,'依個案研判日_台北市'!$C$2:$T$13,14,0)*'各里加權風險人口'!Q234/VLOOKUP($B$2:$B$457,'各區加權風險人口'!$C$2:$T$13,14,0)*5.5/'陽性率'!M$3)</f>
        <v>175.5727881</v>
      </c>
      <c r="Q234" s="5">
        <f>if(VLOOKUP($B$2:$B$457,'各區加權風險人口'!$C$2:$T$13,15,0)=0,0,VLOOKUP($B$2:$B$457,'依個案研判日_台北市'!$C$2:$T$13,15,0)*'各里加權風險人口'!R234/VLOOKUP($B$2:$B$457,'各區加權風險人口'!$C$2:$T$13,15,0)*5.5/'陽性率'!N$3)</f>
        <v>99.55851585</v>
      </c>
      <c r="R234" s="5">
        <f>if(VLOOKUP($B$2:$B$457,'各區加權風險人口'!$C$2:$T$13,16,0)=0,0,VLOOKUP($B$2:$B$457,'依個案研判日_台北市'!$C$2:$T$13,16,0)*'各里加權風險人口'!S234/VLOOKUP($B$2:$B$457,'各區加權風險人口'!$C$2:$T$13,16,0)*5.5/'陽性率'!O$3)</f>
        <v>180.7219816</v>
      </c>
      <c r="S234" s="5">
        <f>if(VLOOKUP($B$2:$B$457,'各區加權風險人口'!$C$2:$T$13,17,0)=0,0,VLOOKUP($B$2:$B$457,'依個案研判日_台北市'!$C$2:$T$13,17,0)*'各里加權風險人口'!T234/VLOOKUP($B$2:$B$457,'各區加權風險人口'!$C$2:$T$13,17,0)*5.5/'陽性率'!P$3)</f>
        <v>105.9984898</v>
      </c>
      <c r="T234" s="5">
        <f>if(VLOOKUP($B$2:$B$457,'各區加權風險人口'!$C$2:$T$13,18,0)=0,0,VLOOKUP($B$2:$B$457,'依個案研判日_台北市'!$C$2:$T$13,18,0)*'各里加權風險人口'!U234/VLOOKUP($B$2:$B$457,'各區加權風險人口'!$C$2:$T$13,18,0)*5.5/'陽性率'!Q$3)</f>
        <v>54.09935132</v>
      </c>
    </row>
    <row r="235">
      <c r="A235" s="3">
        <v>6.3000070009E10</v>
      </c>
      <c r="B235" s="4" t="s">
        <v>234</v>
      </c>
      <c r="C235" s="4" t="s">
        <v>243</v>
      </c>
      <c r="D235" s="5">
        <f>if(VLOOKUP($B$2:$B$457,'各區加權風險人口'!$C$2:$T$13,2,0)=0,0,VLOOKUP($B$2:$B$457,'依個案研判日_台北市'!$C$2:$T$13,2,0)*'各里加權風險人口'!E235/VLOOKUP($B$2:$B$457,'各區加權風險人口'!$C$2:$T$13,2,0)*5.5/'陽性率'!A$3)</f>
        <v>0</v>
      </c>
      <c r="E235" s="5">
        <f>if(VLOOKUP($B$2:$B$457,'各區加權風險人口'!$C$2:$T$13,3,0)=0,0,VLOOKUP($B$2:$B$457,'依個案研判日_台北市'!$C$2:$T$13,3,0)*'各里加權風險人口'!F235/VLOOKUP($B$2:$B$457,'各區加權風險人口'!$C$2:$T$13,3,0)*5.5/'陽性率'!B$3)</f>
        <v>73.37303752</v>
      </c>
      <c r="F235" s="5">
        <f>if(VLOOKUP($B$2:$B$457,'各區加權風險人口'!$C$2:$T$13,4,0)=0,0,VLOOKUP($B$2:$B$457,'依個案研判日_台北市'!$C$2:$T$13,4,0)*'各里加權風險人口'!G235/VLOOKUP($B$2:$B$457,'各區加權風險人口'!$C$2:$T$13,4,0)*5.5/'陽性率'!C$3)</f>
        <v>96.8221526</v>
      </c>
      <c r="G235" s="5">
        <f>if(VLOOKUP($B$2:$B$457,'各區加權風險人口'!$C$2:$T$13,5,0)=0,0,VLOOKUP($B$2:$B$457,'依個案研判日_台北市'!$C$2:$T$13,5,0)*'各里加權風險人口'!H235/VLOOKUP($B$2:$B$457,'各區加權風險人口'!$C$2:$T$13,5,0)*5.5/'陽性率'!D$3)</f>
        <v>139.4087713</v>
      </c>
      <c r="H235" s="5">
        <f>if(VLOOKUP($B$2:$B$457,'各區加權風險人口'!$C$2:$T$13,6,0)=0,0,VLOOKUP($B$2:$B$457,'依個案研判日_台北市'!$C$2:$T$13,6,0)*'各里加權風險人口'!I235/VLOOKUP($B$2:$B$457,'各區加權風險人口'!$C$2:$T$13,6,0)*5.5/'陽性率'!E$3)</f>
        <v>92.87726268</v>
      </c>
      <c r="I235" s="5">
        <f>if(VLOOKUP($B$2:$B$457,'各區加權風險人口'!$C$2:$T$13,7,0)=0,0,VLOOKUP($B$2:$B$457,'依個案研判日_台北市'!$C$2:$T$13,7,0)*'各里加權風險人口'!J235/VLOOKUP($B$2:$B$457,'各區加權風險人口'!$C$2:$T$13,7,0)*5.5/'陽性率'!F$3)</f>
        <v>94.95334267</v>
      </c>
      <c r="J235" s="5">
        <f>if(VLOOKUP($B$2:$B$457,'各區加權風險人口'!$C$2:$T$13,8,0)=0,0,VLOOKUP($B$2:$B$457,'依個案研判日_台北市'!$C$2:$T$13,8,0)*'各里加權風險人口'!K235/VLOOKUP($B$2:$B$457,'各區加權風險人口'!$C$2:$T$13,8,0)*5.5/'陽性率'!G$3)</f>
        <v>124.4151506</v>
      </c>
      <c r="K235" s="5">
        <f>if(VLOOKUP($B$2:$B$457,'各區加權風險人口'!$C$2:$T$13,9,0)=0,0,VLOOKUP($B$2:$B$457,'依個案研判日_台北市'!$C$2:$T$13,9,0)*'各里加權風險人口'!L235/VLOOKUP($B$2:$B$457,'各區加權風險人口'!$C$2:$T$13,9,0)*5.5/'陽性率'!H$3)</f>
        <v>160.0866273</v>
      </c>
      <c r="L235" s="5">
        <f>if(VLOOKUP($B$2:$B$457,'各區加權風險人口'!$C$2:$T$13,10,0)=0,0,VLOOKUP($B$2:$B$457,'依個案研判日_台北市'!$C$2:$T$13,10,0)*'各里加權風險人口'!M235/VLOOKUP($B$2:$B$457,'各區加權風險人口'!$C$2:$T$13,10,0)*5.5/'陽性率'!I$3)</f>
        <v>352.1905801</v>
      </c>
      <c r="M235" s="5">
        <f>if(VLOOKUP($B$2:$B$457,'各區加權風險人口'!$C$2:$T$13,11,0)=0,0,VLOOKUP($B$2:$B$457,'依個案研判日_台北市'!$C$2:$T$13,11,0)*'各里加權風險人口'!N235/VLOOKUP($B$2:$B$457,'各區加權風險人口'!$C$2:$T$13,11,0)*5.5/'陽性率'!J$3)</f>
        <v>148.4724994</v>
      </c>
      <c r="N235" s="5">
        <f>if(VLOOKUP($B$2:$B$457,'各區加權風險人口'!$C$2:$T$13,12,0)=0,0,VLOOKUP($B$2:$B$457,'依個案研判日_台北市'!$C$2:$T$13,12,0)*'各里加權風險人口'!O235/VLOOKUP($B$2:$B$457,'各區加權風險人口'!$C$2:$T$13,12,0)*5.5/'陽性率'!K$3)</f>
        <v>281.1605471</v>
      </c>
      <c r="O235" s="5">
        <f>if(VLOOKUP($B$2:$B$457,'各區加權風險人口'!$C$2:$T$13,13,0)=0,0,VLOOKUP($B$2:$B$457,'依個案研判日_台北市'!$C$2:$T$13,13,0)*'各里加權風險人口'!P235/VLOOKUP($B$2:$B$457,'各區加權風險人口'!$C$2:$T$13,13,0)*5.5/'陽性率'!L$3)</f>
        <v>190.0173536</v>
      </c>
      <c r="P235" s="5">
        <f>if(VLOOKUP($B$2:$B$457,'各區加權風險人口'!$C$2:$T$13,14,0)=0,0,VLOOKUP($B$2:$B$457,'依個案研判日_台北市'!$C$2:$T$13,14,0)*'各里加權風險人口'!Q235/VLOOKUP($B$2:$B$457,'各區加權風險人口'!$C$2:$T$13,14,0)*5.5/'陽性率'!M$3)</f>
        <v>232.017443</v>
      </c>
      <c r="Q235" s="5">
        <f>if(VLOOKUP($B$2:$B$457,'各區加權風險人口'!$C$2:$T$13,15,0)=0,0,VLOOKUP($B$2:$B$457,'依個案研判日_台北市'!$C$2:$T$13,15,0)*'各里加權風險人口'!R235/VLOOKUP($B$2:$B$457,'各區加權風險人口'!$C$2:$T$13,15,0)*5.5/'陽性率'!N$3)</f>
        <v>131.5654466</v>
      </c>
      <c r="R235" s="5">
        <f>if(VLOOKUP($B$2:$B$457,'各區加權風險人口'!$C$2:$T$13,16,0)=0,0,VLOOKUP($B$2:$B$457,'依個案研判日_台北市'!$C$2:$T$13,16,0)*'各里加權風險人口'!S235/VLOOKUP($B$2:$B$457,'各區加權風險人口'!$C$2:$T$13,16,0)*5.5/'陽性率'!O$3)</f>
        <v>238.8220437</v>
      </c>
      <c r="S235" s="5">
        <f>if(VLOOKUP($B$2:$B$457,'各區加權風險人口'!$C$2:$T$13,17,0)=0,0,VLOOKUP($B$2:$B$457,'依個案研判日_台北市'!$C$2:$T$13,17,0)*'各里加權風險人口'!T235/VLOOKUP($B$2:$B$457,'各區加權風險人口'!$C$2:$T$13,17,0)*5.5/'陽性率'!P$3)</f>
        <v>140.0757989</v>
      </c>
      <c r="T235" s="5">
        <f>if(VLOOKUP($B$2:$B$457,'各區加權風險人口'!$C$2:$T$13,18,0)=0,0,VLOOKUP($B$2:$B$457,'依個案研判日_台北市'!$C$2:$T$13,18,0)*'各里加權風險人口'!U235/VLOOKUP($B$2:$B$457,'各區加權風險人口'!$C$2:$T$13,18,0)*5.5/'陽性率'!Q$3)</f>
        <v>71.49167758</v>
      </c>
    </row>
    <row r="236">
      <c r="A236" s="3">
        <v>6.300007001E10</v>
      </c>
      <c r="B236" s="4" t="s">
        <v>234</v>
      </c>
      <c r="C236" s="4" t="s">
        <v>244</v>
      </c>
      <c r="D236" s="5">
        <f>if(VLOOKUP($B$2:$B$457,'各區加權風險人口'!$C$2:$T$13,2,0)=0,0,VLOOKUP($B$2:$B$457,'依個案研判日_台北市'!$C$2:$T$13,2,0)*'各里加權風險人口'!E236/VLOOKUP($B$2:$B$457,'各區加權風險人口'!$C$2:$T$13,2,0)*5.5/'陽性率'!A$3)</f>
        <v>0</v>
      </c>
      <c r="E236" s="5">
        <f>if(VLOOKUP($B$2:$B$457,'各區加權風險人口'!$C$2:$T$13,3,0)=0,0,VLOOKUP($B$2:$B$457,'依個案研判日_台北市'!$C$2:$T$13,3,0)*'各里加權風險人口'!F236/VLOOKUP($B$2:$B$457,'各區加權風險人口'!$C$2:$T$13,3,0)*5.5/'陽性率'!B$3)</f>
        <v>93.40062589</v>
      </c>
      <c r="F236" s="5">
        <f>if(VLOOKUP($B$2:$B$457,'各區加權風險人口'!$C$2:$T$13,4,0)=0,0,VLOOKUP($B$2:$B$457,'依個案研判日_台北市'!$C$2:$T$13,4,0)*'各里加權風險人口'!G236/VLOOKUP($B$2:$B$457,'各區加權風險人口'!$C$2:$T$13,4,0)*5.5/'陽性率'!C$3)</f>
        <v>123.2503104</v>
      </c>
      <c r="G236" s="5">
        <f>if(VLOOKUP($B$2:$B$457,'各區加權風險人口'!$C$2:$T$13,5,0)=0,0,VLOOKUP($B$2:$B$457,'依個案研判日_台北市'!$C$2:$T$13,5,0)*'各里加權風險人口'!H236/VLOOKUP($B$2:$B$457,'各區加權風險人口'!$C$2:$T$13,5,0)*5.5/'陽性率'!D$3)</f>
        <v>177.4611892</v>
      </c>
      <c r="H236" s="5">
        <f>if(VLOOKUP($B$2:$B$457,'各區加權風險人口'!$C$2:$T$13,6,0)=0,0,VLOOKUP($B$2:$B$457,'依個案研判日_台北市'!$C$2:$T$13,6,0)*'各里加權風險人口'!I236/VLOOKUP($B$2:$B$457,'各區加權風險人口'!$C$2:$T$13,6,0)*5.5/'陽性率'!E$3)</f>
        <v>118.2286404</v>
      </c>
      <c r="I236" s="5">
        <f>if(VLOOKUP($B$2:$B$457,'各區加權風險人口'!$C$2:$T$13,7,0)=0,0,VLOOKUP($B$2:$B$457,'依個案研判日_台北市'!$C$2:$T$13,7,0)*'各里加權風險人口'!J236/VLOOKUP($B$2:$B$457,'各區加權風險人口'!$C$2:$T$13,7,0)*5.5/'陽性率'!F$3)</f>
        <v>120.8713982</v>
      </c>
      <c r="J236" s="5">
        <f>if(VLOOKUP($B$2:$B$457,'各區加權風險人口'!$C$2:$T$13,8,0)=0,0,VLOOKUP($B$2:$B$457,'依個案研判日_台北市'!$C$2:$T$13,8,0)*'各里加權風險人口'!K236/VLOOKUP($B$2:$B$457,'各區加權風險人口'!$C$2:$T$13,8,0)*5.5/'陽性率'!G$3)</f>
        <v>158.3749743</v>
      </c>
      <c r="K236" s="5">
        <f>if(VLOOKUP($B$2:$B$457,'各區加權風險人口'!$C$2:$T$13,9,0)=0,0,VLOOKUP($B$2:$B$457,'依個案研判日_台北市'!$C$2:$T$13,9,0)*'各里加權風險人口'!L236/VLOOKUP($B$2:$B$457,'各區加權風險人口'!$C$2:$T$13,9,0)*5.5/'陽性率'!H$3)</f>
        <v>203.7831837</v>
      </c>
      <c r="L236" s="5">
        <f>if(VLOOKUP($B$2:$B$457,'各區加權風險人口'!$C$2:$T$13,10,0)=0,0,VLOOKUP($B$2:$B$457,'依個案研判日_台北市'!$C$2:$T$13,10,0)*'各里加權風險人口'!M236/VLOOKUP($B$2:$B$457,'各區加權風險人口'!$C$2:$T$13,10,0)*5.5/'陽性率'!I$3)</f>
        <v>448.3230042</v>
      </c>
      <c r="M236" s="5">
        <f>if(VLOOKUP($B$2:$B$457,'各區加權風險人口'!$C$2:$T$13,11,0)=0,0,VLOOKUP($B$2:$B$457,'依個案研判日_台北市'!$C$2:$T$13,11,0)*'各里加權風險人口'!N236/VLOOKUP($B$2:$B$457,'各區加權風險人口'!$C$2:$T$13,11,0)*5.5/'陽性率'!J$3)</f>
        <v>188.9989136</v>
      </c>
      <c r="N236" s="5">
        <f>if(VLOOKUP($B$2:$B$457,'各區加權風險人口'!$C$2:$T$13,12,0)=0,0,VLOOKUP($B$2:$B$457,'依個案研判日_台北市'!$C$2:$T$13,12,0)*'各里加權風險人口'!O236/VLOOKUP($B$2:$B$457,'各區加權風險人口'!$C$2:$T$13,12,0)*5.5/'陽性率'!K$3)</f>
        <v>357.9049194</v>
      </c>
      <c r="O236" s="5">
        <f>if(VLOOKUP($B$2:$B$457,'各區加權風險人口'!$C$2:$T$13,13,0)=0,0,VLOOKUP($B$2:$B$457,'依個案研判日_台北市'!$C$2:$T$13,13,0)*'各里加權風險人口'!P236/VLOOKUP($B$2:$B$457,'各區加權風險人口'!$C$2:$T$13,13,0)*5.5/'陽性率'!L$3)</f>
        <v>241.8836722</v>
      </c>
      <c r="P236" s="5">
        <f>if(VLOOKUP($B$2:$B$457,'各區加權風險人口'!$C$2:$T$13,14,0)=0,0,VLOOKUP($B$2:$B$457,'依個案研判日_台北市'!$C$2:$T$13,14,0)*'各里加權風險人口'!Q236/VLOOKUP($B$2:$B$457,'各區加權風險人口'!$C$2:$T$13,14,0)*5.5/'陽性率'!M$3)</f>
        <v>295.3479251</v>
      </c>
      <c r="Q236" s="5">
        <f>if(VLOOKUP($B$2:$B$457,'各區加權風險人口'!$C$2:$T$13,15,0)=0,0,VLOOKUP($B$2:$B$457,'依個案研判日_台北市'!$C$2:$T$13,15,0)*'各里加權風險人口'!R236/VLOOKUP($B$2:$B$457,'各區加權風險人口'!$C$2:$T$13,15,0)*5.5/'陽性率'!N$3)</f>
        <v>167.4769843</v>
      </c>
      <c r="R236" s="5">
        <f>if(VLOOKUP($B$2:$B$457,'各區加權風險人口'!$C$2:$T$13,16,0)=0,0,VLOOKUP($B$2:$B$457,'依個案研判日_台北市'!$C$2:$T$13,16,0)*'各里加權風險人口'!S236/VLOOKUP($B$2:$B$457,'各區加權風險人口'!$C$2:$T$13,16,0)*5.5/'陽性率'!O$3)</f>
        <v>304.0098803</v>
      </c>
      <c r="S236" s="5">
        <f>if(VLOOKUP($B$2:$B$457,'各區加權風險人口'!$C$2:$T$13,17,0)=0,0,VLOOKUP($B$2:$B$457,'依個案研判日_台北市'!$C$2:$T$13,17,0)*'各里加權風險人口'!T236/VLOOKUP($B$2:$B$457,'各區加權風險人口'!$C$2:$T$13,17,0)*5.5/'陽性率'!P$3)</f>
        <v>178.3102858</v>
      </c>
      <c r="T236" s="5">
        <f>if(VLOOKUP($B$2:$B$457,'各區加權風險人口'!$C$2:$T$13,18,0)=0,0,VLOOKUP($B$2:$B$457,'依個案研判日_台北市'!$C$2:$T$13,18,0)*'各里加權風險人口'!U236/VLOOKUP($B$2:$B$457,'各區加權風險人口'!$C$2:$T$13,18,0)*5.5/'陽性率'!Q$3)</f>
        <v>91.00573804</v>
      </c>
    </row>
    <row r="237">
      <c r="A237" s="3">
        <v>6.3000070011E10</v>
      </c>
      <c r="B237" s="4" t="s">
        <v>234</v>
      </c>
      <c r="C237" s="4" t="s">
        <v>245</v>
      </c>
      <c r="D237" s="5">
        <f>if(VLOOKUP($B$2:$B$457,'各區加權風險人口'!$C$2:$T$13,2,0)=0,0,VLOOKUP($B$2:$B$457,'依個案研判日_台北市'!$C$2:$T$13,2,0)*'各里加權風險人口'!E237/VLOOKUP($B$2:$B$457,'各區加權風險人口'!$C$2:$T$13,2,0)*5.5/'陽性率'!A$3)</f>
        <v>0</v>
      </c>
      <c r="E237" s="5">
        <f>if(VLOOKUP($B$2:$B$457,'各區加權風險人口'!$C$2:$T$13,3,0)=0,0,VLOOKUP($B$2:$B$457,'依個案研判日_台北市'!$C$2:$T$13,3,0)*'各里加權風險人口'!F237/VLOOKUP($B$2:$B$457,'各區加權風險人口'!$C$2:$T$13,3,0)*5.5/'陽性率'!B$3)</f>
        <v>112.6477031</v>
      </c>
      <c r="F237" s="5">
        <f>if(VLOOKUP($B$2:$B$457,'各區加權風險人口'!$C$2:$T$13,4,0)=0,0,VLOOKUP($B$2:$B$457,'依個案研判日_台北市'!$C$2:$T$13,4,0)*'各里加權風險人口'!G237/VLOOKUP($B$2:$B$457,'各區加權風險人口'!$C$2:$T$13,4,0)*5.5/'陽性率'!C$3)</f>
        <v>148.6485155</v>
      </c>
      <c r="G237" s="5">
        <f>if(VLOOKUP($B$2:$B$457,'各區加權風險人口'!$C$2:$T$13,5,0)=0,0,VLOOKUP($B$2:$B$457,'依個案研判日_台北市'!$C$2:$T$13,5,0)*'各里加權風險人口'!H237/VLOOKUP($B$2:$B$457,'各區加權風險人口'!$C$2:$T$13,5,0)*5.5/'陽性率'!D$3)</f>
        <v>214.0306359</v>
      </c>
      <c r="H237" s="5">
        <f>if(VLOOKUP($B$2:$B$457,'各區加權風險人口'!$C$2:$T$13,6,0)=0,0,VLOOKUP($B$2:$B$457,'依個案研判日_台北市'!$C$2:$T$13,6,0)*'各里加權風險人口'!I237/VLOOKUP($B$2:$B$457,'各區加權風險人口'!$C$2:$T$13,6,0)*5.5/'陽性率'!E$3)</f>
        <v>142.5920293</v>
      </c>
      <c r="I237" s="5">
        <f>if(VLOOKUP($B$2:$B$457,'各區加權風險人口'!$C$2:$T$13,7,0)=0,0,VLOOKUP($B$2:$B$457,'依個案研判日_台北市'!$C$2:$T$13,7,0)*'各里加權風險人口'!J237/VLOOKUP($B$2:$B$457,'各區加權風險人口'!$C$2:$T$13,7,0)*5.5/'陽性率'!F$3)</f>
        <v>145.7793805</v>
      </c>
      <c r="J237" s="5">
        <f>if(VLOOKUP($B$2:$B$457,'各區加權風險人口'!$C$2:$T$13,8,0)=0,0,VLOOKUP($B$2:$B$457,'依個案研判日_台北市'!$C$2:$T$13,8,0)*'各里加權風險人口'!K237/VLOOKUP($B$2:$B$457,'各區加權風險人口'!$C$2:$T$13,8,0)*5.5/'陽性率'!G$3)</f>
        <v>191.0113227</v>
      </c>
      <c r="K237" s="5">
        <f>if(VLOOKUP($B$2:$B$457,'各區加權風險人口'!$C$2:$T$13,9,0)=0,0,VLOOKUP($B$2:$B$457,'依個案研判日_台北市'!$C$2:$T$13,9,0)*'各里加權風險人口'!L237/VLOOKUP($B$2:$B$457,'各區加權風險人口'!$C$2:$T$13,9,0)*5.5/'陽性率'!H$3)</f>
        <v>245.7768068</v>
      </c>
      <c r="L237" s="5">
        <f>if(VLOOKUP($B$2:$B$457,'各區加權風險人口'!$C$2:$T$13,10,0)=0,0,VLOOKUP($B$2:$B$457,'依個案研判日_台北市'!$C$2:$T$13,10,0)*'各里加權風險人口'!M237/VLOOKUP($B$2:$B$457,'各區加權風險人口'!$C$2:$T$13,10,0)*5.5/'陽性率'!I$3)</f>
        <v>540.708975</v>
      </c>
      <c r="M237" s="5">
        <f>if(VLOOKUP($B$2:$B$457,'各區加權風險人口'!$C$2:$T$13,11,0)=0,0,VLOOKUP($B$2:$B$457,'依個案研判日_台北市'!$C$2:$T$13,11,0)*'各里加權風險人口'!N237/VLOOKUP($B$2:$B$457,'各區加權風險人口'!$C$2:$T$13,11,0)*5.5/'陽性率'!J$3)</f>
        <v>227.9459404</v>
      </c>
      <c r="N237" s="5">
        <f>if(VLOOKUP($B$2:$B$457,'各區加權風險人口'!$C$2:$T$13,12,0)=0,0,VLOOKUP($B$2:$B$457,'依個案研判日_台北市'!$C$2:$T$13,12,0)*'各里加權風險人口'!O237/VLOOKUP($B$2:$B$457,'各區加權風險人口'!$C$2:$T$13,12,0)*5.5/'陽性率'!K$3)</f>
        <v>431.6584254</v>
      </c>
      <c r="O237" s="5">
        <f>if(VLOOKUP($B$2:$B$457,'各區加權風險人口'!$C$2:$T$13,13,0)=0,0,VLOOKUP($B$2:$B$457,'依個案研判日_台北市'!$C$2:$T$13,13,0)*'各里加權風險人口'!P237/VLOOKUP($B$2:$B$457,'各區加權風險人口'!$C$2:$T$13,13,0)*5.5/'陽性率'!L$3)</f>
        <v>291.728667</v>
      </c>
      <c r="P237" s="5">
        <f>if(VLOOKUP($B$2:$B$457,'各區加權風險人口'!$C$2:$T$13,14,0)=0,0,VLOOKUP($B$2:$B$457,'依個案研判日_台北市'!$C$2:$T$13,14,0)*'各里加權風險人口'!Q237/VLOOKUP($B$2:$B$457,'各區加權風險人口'!$C$2:$T$13,14,0)*5.5/'陽性率'!M$3)</f>
        <v>356.2103044</v>
      </c>
      <c r="Q237" s="5">
        <f>if(VLOOKUP($B$2:$B$457,'各區加權風險人口'!$C$2:$T$13,15,0)=0,0,VLOOKUP($B$2:$B$457,'依個案研判日_台北市'!$C$2:$T$13,15,0)*'各里加權風險人口'!R237/VLOOKUP($B$2:$B$457,'各區加權風險人口'!$C$2:$T$13,15,0)*5.5/'陽性率'!N$3)</f>
        <v>201.9889849</v>
      </c>
      <c r="R237" s="5">
        <f>if(VLOOKUP($B$2:$B$457,'各區加權風險人口'!$C$2:$T$13,16,0)=0,0,VLOOKUP($B$2:$B$457,'依個案研判日_台北市'!$C$2:$T$13,16,0)*'各里加權風險人口'!S237/VLOOKUP($B$2:$B$457,'各區加權風險人口'!$C$2:$T$13,16,0)*5.5/'陽性率'!O$3)</f>
        <v>366.6572297</v>
      </c>
      <c r="S237" s="5">
        <f>if(VLOOKUP($B$2:$B$457,'各區加權風險人口'!$C$2:$T$13,17,0)=0,0,VLOOKUP($B$2:$B$457,'依個案研判日_台北市'!$C$2:$T$13,17,0)*'各里加權風險人口'!T237/VLOOKUP($B$2:$B$457,'各區加權風險人口'!$C$2:$T$13,17,0)*5.5/'陽性率'!P$3)</f>
        <v>215.0547059</v>
      </c>
      <c r="T237" s="5">
        <f>if(VLOOKUP($B$2:$B$457,'各區加權風險人口'!$C$2:$T$13,18,0)=0,0,VLOOKUP($B$2:$B$457,'依個案研判日_台北市'!$C$2:$T$13,18,0)*'各里加權風險人口'!U237/VLOOKUP($B$2:$B$457,'各區加權風險人口'!$C$2:$T$13,18,0)*5.5/'陽性率'!Q$3)</f>
        <v>109.7593005</v>
      </c>
    </row>
    <row r="238">
      <c r="A238" s="3">
        <v>6.3000070012E10</v>
      </c>
      <c r="B238" s="4" t="s">
        <v>234</v>
      </c>
      <c r="C238" s="4" t="s">
        <v>246</v>
      </c>
      <c r="D238" s="5">
        <f>if(VLOOKUP($B$2:$B$457,'各區加權風險人口'!$C$2:$T$13,2,0)=0,0,VLOOKUP($B$2:$B$457,'依個案研判日_台北市'!$C$2:$T$13,2,0)*'各里加權風險人口'!E238/VLOOKUP($B$2:$B$457,'各區加權風險人口'!$C$2:$T$13,2,0)*5.5/'陽性率'!A$3)</f>
        <v>0</v>
      </c>
      <c r="E238" s="5">
        <f>if(VLOOKUP($B$2:$B$457,'各區加權風險人口'!$C$2:$T$13,3,0)=0,0,VLOOKUP($B$2:$B$457,'依個案研判日_台北市'!$C$2:$T$13,3,0)*'各里加權風險人口'!F238/VLOOKUP($B$2:$B$457,'各區加權風險人口'!$C$2:$T$13,3,0)*5.5/'陽性率'!B$3)</f>
        <v>67.58087528</v>
      </c>
      <c r="F238" s="5">
        <f>if(VLOOKUP($B$2:$B$457,'各區加權風險人口'!$C$2:$T$13,4,0)=0,0,VLOOKUP($B$2:$B$457,'依個案研判日_台北市'!$C$2:$T$13,4,0)*'各里加權風險人口'!G238/VLOOKUP($B$2:$B$457,'各區加權風險人口'!$C$2:$T$13,4,0)*5.5/'陽性率'!C$3)</f>
        <v>89.17888697</v>
      </c>
      <c r="G238" s="5">
        <f>if(VLOOKUP($B$2:$B$457,'各區加權風險人口'!$C$2:$T$13,5,0)=0,0,VLOOKUP($B$2:$B$457,'依個案研判日_台北市'!$C$2:$T$13,5,0)*'各里加權風險人口'!H238/VLOOKUP($B$2:$B$457,'各區加權風險人口'!$C$2:$T$13,5,0)*5.5/'陽性率'!D$3)</f>
        <v>128.403663</v>
      </c>
      <c r="H238" s="5">
        <f>if(VLOOKUP($B$2:$B$457,'各區加權風險人口'!$C$2:$T$13,6,0)=0,0,VLOOKUP($B$2:$B$457,'依個案研判日_台北市'!$C$2:$T$13,6,0)*'各里加權風險人口'!I238/VLOOKUP($B$2:$B$457,'各區加權風險人口'!$C$2:$T$13,6,0)*5.5/'陽性率'!E$3)</f>
        <v>85.54541175</v>
      </c>
      <c r="I238" s="5">
        <f>if(VLOOKUP($B$2:$B$457,'各區加權風險人口'!$C$2:$T$13,7,0)=0,0,VLOOKUP($B$2:$B$457,'依個案研判日_台北市'!$C$2:$T$13,7,0)*'各里加權風險人口'!J238/VLOOKUP($B$2:$B$457,'各區加權風險人口'!$C$2:$T$13,7,0)*5.5/'陽性率'!F$3)</f>
        <v>87.4576033</v>
      </c>
      <c r="J238" s="5">
        <f>if(VLOOKUP($B$2:$B$457,'各區加權風險人口'!$C$2:$T$13,8,0)=0,0,VLOOKUP($B$2:$B$457,'依個案研判日_台北市'!$C$2:$T$13,8,0)*'各里加權風險人口'!K238/VLOOKUP($B$2:$B$457,'各區加權風險人口'!$C$2:$T$13,8,0)*5.5/'陽性率'!G$3)</f>
        <v>114.5936581</v>
      </c>
      <c r="K238" s="5">
        <f>if(VLOOKUP($B$2:$B$457,'各區加權風險人口'!$C$2:$T$13,9,0)=0,0,VLOOKUP($B$2:$B$457,'依個案研判日_台北市'!$C$2:$T$13,9,0)*'各里加權風險人口'!L238/VLOOKUP($B$2:$B$457,'各區加權風險人口'!$C$2:$T$13,9,0)*5.5/'陽性率'!H$3)</f>
        <v>147.4491824</v>
      </c>
      <c r="L238" s="5">
        <f>if(VLOOKUP($B$2:$B$457,'各區加權風險人口'!$C$2:$T$13,10,0)=0,0,VLOOKUP($B$2:$B$457,'依個案研判日_台北市'!$C$2:$T$13,10,0)*'各里加權風險人口'!M238/VLOOKUP($B$2:$B$457,'各區加權風險人口'!$C$2:$T$13,10,0)*5.5/'陽性率'!I$3)</f>
        <v>324.3882013</v>
      </c>
      <c r="M238" s="5">
        <f>if(VLOOKUP($B$2:$B$457,'各區加權風險人口'!$C$2:$T$13,11,0)=0,0,VLOOKUP($B$2:$B$457,'依個案研判日_台北市'!$C$2:$T$13,11,0)*'各里加權風險人口'!N238/VLOOKUP($B$2:$B$457,'各區加權風險人口'!$C$2:$T$13,11,0)*5.5/'陽性率'!J$3)</f>
        <v>136.7518888</v>
      </c>
      <c r="N238" s="5">
        <f>if(VLOOKUP($B$2:$B$457,'各區加權風險人口'!$C$2:$T$13,12,0)=0,0,VLOOKUP($B$2:$B$457,'依個案研判日_台北市'!$C$2:$T$13,12,0)*'各里加權風險人口'!O238/VLOOKUP($B$2:$B$457,'各區加權風險人口'!$C$2:$T$13,12,0)*5.5/'陽性率'!K$3)</f>
        <v>258.9653708</v>
      </c>
      <c r="O238" s="5">
        <f>if(VLOOKUP($B$2:$B$457,'各區加權風險人口'!$C$2:$T$13,13,0)=0,0,VLOOKUP($B$2:$B$457,'依個案研判日_台北市'!$C$2:$T$13,13,0)*'各里加權風險人口'!P238/VLOOKUP($B$2:$B$457,'各區加權風險人口'!$C$2:$T$13,13,0)*5.5/'陽性率'!L$3)</f>
        <v>175.0171385</v>
      </c>
      <c r="P238" s="5">
        <f>if(VLOOKUP($B$2:$B$457,'各區加權風險人口'!$C$2:$T$13,14,0)=0,0,VLOOKUP($B$2:$B$457,'依個案研判日_台北市'!$C$2:$T$13,14,0)*'各里加權風險人口'!Q238/VLOOKUP($B$2:$B$457,'各區加權風險人口'!$C$2:$T$13,14,0)*5.5/'陽性率'!M$3)</f>
        <v>213.7016867</v>
      </c>
      <c r="Q238" s="5">
        <f>if(VLOOKUP($B$2:$B$457,'各區加權風險人口'!$C$2:$T$13,15,0)=0,0,VLOOKUP($B$2:$B$457,'依個案研判日_台北市'!$C$2:$T$13,15,0)*'各里加權風險人口'!R238/VLOOKUP($B$2:$B$457,'各區加權風險人口'!$C$2:$T$13,15,0)*5.5/'陽性率'!N$3)</f>
        <v>121.1795005</v>
      </c>
      <c r="R238" s="5">
        <f>if(VLOOKUP($B$2:$B$457,'各區加權風險人口'!$C$2:$T$13,16,0)=0,0,VLOOKUP($B$2:$B$457,'依個案研判日_台北市'!$C$2:$T$13,16,0)*'各里加權風險人口'!S238/VLOOKUP($B$2:$B$457,'各區加權風險人口'!$C$2:$T$13,16,0)*5.5/'陽性率'!O$3)</f>
        <v>219.9691235</v>
      </c>
      <c r="S238" s="5">
        <f>if(VLOOKUP($B$2:$B$457,'各區加權風險人口'!$C$2:$T$13,17,0)=0,0,VLOOKUP($B$2:$B$457,'依個案研判日_台北市'!$C$2:$T$13,17,0)*'各里加權風險人口'!T238/VLOOKUP($B$2:$B$457,'各區加權風險人口'!$C$2:$T$13,17,0)*5.5/'陽性率'!P$3)</f>
        <v>129.0180346</v>
      </c>
      <c r="T238" s="5">
        <f>if(VLOOKUP($B$2:$B$457,'各區加權風險人口'!$C$2:$T$13,18,0)=0,0,VLOOKUP($B$2:$B$457,'依個案研判日_台北市'!$C$2:$T$13,18,0)*'各里加權風險人口'!U238/VLOOKUP($B$2:$B$457,'各區加權風險人口'!$C$2:$T$13,18,0)*5.5/'陽性率'!Q$3)</f>
        <v>65.84803232</v>
      </c>
    </row>
    <row r="239">
      <c r="A239" s="3">
        <v>6.3000070013E10</v>
      </c>
      <c r="B239" s="4" t="s">
        <v>234</v>
      </c>
      <c r="C239" s="4" t="s">
        <v>247</v>
      </c>
      <c r="D239" s="5">
        <f>if(VLOOKUP($B$2:$B$457,'各區加權風險人口'!$C$2:$T$13,2,0)=0,0,VLOOKUP($B$2:$B$457,'依個案研判日_台北市'!$C$2:$T$13,2,0)*'各里加權風險人口'!E239/VLOOKUP($B$2:$B$457,'各區加權風險人口'!$C$2:$T$13,2,0)*5.5/'陽性率'!A$3)</f>
        <v>0</v>
      </c>
      <c r="E239" s="5">
        <f>if(VLOOKUP($B$2:$B$457,'各區加權風險人口'!$C$2:$T$13,3,0)=0,0,VLOOKUP($B$2:$B$457,'依個案研判日_台北市'!$C$2:$T$13,3,0)*'各里加權風險人口'!F239/VLOOKUP($B$2:$B$457,'各區加權風險人口'!$C$2:$T$13,3,0)*5.5/'陽性率'!B$3)</f>
        <v>52.03205119</v>
      </c>
      <c r="F239" s="5">
        <f>if(VLOOKUP($B$2:$B$457,'各區加權風險人口'!$C$2:$T$13,4,0)=0,0,VLOOKUP($B$2:$B$457,'依個案研判日_台北市'!$C$2:$T$13,4,0)*'各里加權風險人口'!G239/VLOOKUP($B$2:$B$457,'各區加權風險人口'!$C$2:$T$13,4,0)*5.5/'陽性率'!C$3)</f>
        <v>68.66085105</v>
      </c>
      <c r="G239" s="5">
        <f>if(VLOOKUP($B$2:$B$457,'各區加權風險人口'!$C$2:$T$13,5,0)=0,0,VLOOKUP($B$2:$B$457,'依個案研判日_台北市'!$C$2:$T$13,5,0)*'各里加權風險人口'!H239/VLOOKUP($B$2:$B$457,'各區加權風險人口'!$C$2:$T$13,5,0)*5.5/'陽性率'!D$3)</f>
        <v>98.86089726</v>
      </c>
      <c r="H239" s="5">
        <f>if(VLOOKUP($B$2:$B$457,'各區加權風險人口'!$C$2:$T$13,6,0)=0,0,VLOOKUP($B$2:$B$457,'依個案研判日_台北市'!$C$2:$T$13,6,0)*'各里加權風險人口'!I239/VLOOKUP($B$2:$B$457,'各區加權風險人口'!$C$2:$T$13,6,0)*5.5/'陽性率'!E$3)</f>
        <v>65.86335593</v>
      </c>
      <c r="I239" s="5">
        <f>if(VLOOKUP($B$2:$B$457,'各區加權風險人口'!$C$2:$T$13,7,0)=0,0,VLOOKUP($B$2:$B$457,'依個案研判日_台北市'!$C$2:$T$13,7,0)*'各里加權風險人口'!J239/VLOOKUP($B$2:$B$457,'各區加權風險人口'!$C$2:$T$13,7,0)*5.5/'陽性率'!F$3)</f>
        <v>67.33559566</v>
      </c>
      <c r="J239" s="5">
        <f>if(VLOOKUP($B$2:$B$457,'各區加權風險人口'!$C$2:$T$13,8,0)=0,0,VLOOKUP($B$2:$B$457,'依個案研判日_台北市'!$C$2:$T$13,8,0)*'各里加權風險人口'!K239/VLOOKUP($B$2:$B$457,'各區加權風險人口'!$C$2:$T$13,8,0)*5.5/'陽性率'!G$3)</f>
        <v>88.22826071</v>
      </c>
      <c r="K239" s="5">
        <f>if(VLOOKUP($B$2:$B$457,'各區加權風險人口'!$C$2:$T$13,9,0)=0,0,VLOOKUP($B$2:$B$457,'依個案研判日_台北市'!$C$2:$T$13,9,0)*'各里加權風險人口'!L239/VLOOKUP($B$2:$B$457,'各區加權風險人口'!$C$2:$T$13,9,0)*5.5/'陽性率'!H$3)</f>
        <v>113.5244753</v>
      </c>
      <c r="L239" s="5">
        <f>if(VLOOKUP($B$2:$B$457,'各區加權風險人口'!$C$2:$T$13,10,0)=0,0,VLOOKUP($B$2:$B$457,'依個案研判日_台北市'!$C$2:$T$13,10,0)*'各里加權風險人口'!M239/VLOOKUP($B$2:$B$457,'各區加權風險人口'!$C$2:$T$13,10,0)*5.5/'陽性率'!I$3)</f>
        <v>249.7538457</v>
      </c>
      <c r="M239" s="5">
        <f>if(VLOOKUP($B$2:$B$457,'各區加權風險人口'!$C$2:$T$13,11,0)=0,0,VLOOKUP($B$2:$B$457,'依個案研判日_台北市'!$C$2:$T$13,11,0)*'各里加權風險人口'!N239/VLOOKUP($B$2:$B$457,'各區加權風險人口'!$C$2:$T$13,11,0)*5.5/'陽性率'!J$3)</f>
        <v>105.2883859</v>
      </c>
      <c r="N239" s="5">
        <f>if(VLOOKUP($B$2:$B$457,'各區加權風險人口'!$C$2:$T$13,12,0)=0,0,VLOOKUP($B$2:$B$457,'依個案研判日_台北市'!$C$2:$T$13,12,0)*'各里加權風險人口'!O239/VLOOKUP($B$2:$B$457,'各區加權風險人口'!$C$2:$T$13,12,0)*5.5/'陽性率'!K$3)</f>
        <v>199.3833222</v>
      </c>
      <c r="O239" s="5">
        <f>if(VLOOKUP($B$2:$B$457,'各區加權風險人口'!$C$2:$T$13,13,0)=0,0,VLOOKUP($B$2:$B$457,'依個案研判日_台北市'!$C$2:$T$13,13,0)*'各里加權風險人口'!P239/VLOOKUP($B$2:$B$457,'各區加權風險人口'!$C$2:$T$13,13,0)*5.5/'陽性率'!L$3)</f>
        <v>134.749671</v>
      </c>
      <c r="P239" s="5">
        <f>if(VLOOKUP($B$2:$B$457,'各區加權風險人口'!$C$2:$T$13,14,0)=0,0,VLOOKUP($B$2:$B$457,'依個案研判日_台北市'!$C$2:$T$13,14,0)*'各里加權風險人口'!Q239/VLOOKUP($B$2:$B$457,'各區加權風險人口'!$C$2:$T$13,14,0)*5.5/'陽性率'!M$3)</f>
        <v>164.5337835</v>
      </c>
      <c r="Q239" s="5">
        <f>if(VLOOKUP($B$2:$B$457,'各區加權風險人口'!$C$2:$T$13,15,0)=0,0,VLOOKUP($B$2:$B$457,'依個案研判日_台北市'!$C$2:$T$13,15,0)*'各里加權風險人口'!R239/VLOOKUP($B$2:$B$457,'各區加權風險人口'!$C$2:$T$13,15,0)*5.5/'陽性率'!N$3)</f>
        <v>93.29885041</v>
      </c>
      <c r="R239" s="5">
        <f>if(VLOOKUP($B$2:$B$457,'各區加權風險人口'!$C$2:$T$13,16,0)=0,0,VLOOKUP($B$2:$B$457,'依個案研判日_台北市'!$C$2:$T$13,16,0)*'各里加權風險人口'!S239/VLOOKUP($B$2:$B$457,'各區加權風險人口'!$C$2:$T$13,16,0)*5.5/'陽性率'!O$3)</f>
        <v>169.3592254</v>
      </c>
      <c r="S239" s="5">
        <f>if(VLOOKUP($B$2:$B$457,'各區加權風險人口'!$C$2:$T$13,17,0)=0,0,VLOOKUP($B$2:$B$457,'依個案研判日_台北市'!$C$2:$T$13,17,0)*'各里加權風險人口'!T239/VLOOKUP($B$2:$B$457,'各區加權風險人口'!$C$2:$T$13,17,0)*5.5/'陽性率'!P$3)</f>
        <v>99.33391591</v>
      </c>
      <c r="T239" s="5">
        <f>if(VLOOKUP($B$2:$B$457,'各區加權風險人口'!$C$2:$T$13,18,0)=0,0,VLOOKUP($B$2:$B$457,'依個案研判日_台北市'!$C$2:$T$13,18,0)*'各里加權風險人口'!U239/VLOOKUP($B$2:$B$457,'各區加權風險人口'!$C$2:$T$13,18,0)*5.5/'陽性率'!Q$3)</f>
        <v>50.69789603</v>
      </c>
    </row>
    <row r="240">
      <c r="A240" s="3">
        <v>6.3000070014E10</v>
      </c>
      <c r="B240" s="4" t="s">
        <v>234</v>
      </c>
      <c r="C240" s="4" t="s">
        <v>248</v>
      </c>
      <c r="D240" s="5">
        <f>if(VLOOKUP($B$2:$B$457,'各區加權風險人口'!$C$2:$T$13,2,0)=0,0,VLOOKUP($B$2:$B$457,'依個案研判日_台北市'!$C$2:$T$13,2,0)*'各里加權風險人口'!E240/VLOOKUP($B$2:$B$457,'各區加權風險人口'!$C$2:$T$13,2,0)*5.5/'陽性率'!A$3)</f>
        <v>0</v>
      </c>
      <c r="E240" s="5">
        <f>if(VLOOKUP($B$2:$B$457,'各區加權風險人口'!$C$2:$T$13,3,0)=0,0,VLOOKUP($B$2:$B$457,'依個案研判日_台北市'!$C$2:$T$13,3,0)*'各里加權風險人口'!F240/VLOOKUP($B$2:$B$457,'各區加權風險人口'!$C$2:$T$13,3,0)*5.5/'陽性率'!B$3)</f>
        <v>129.4943747</v>
      </c>
      <c r="F240" s="5">
        <f>if(VLOOKUP($B$2:$B$457,'各區加權風險人口'!$C$2:$T$13,4,0)=0,0,VLOOKUP($B$2:$B$457,'依個案研判日_台北市'!$C$2:$T$13,4,0)*'各里加權風險人口'!G240/VLOOKUP($B$2:$B$457,'各區加權風險人口'!$C$2:$T$13,4,0)*5.5/'陽性率'!C$3)</f>
        <v>170.8791749</v>
      </c>
      <c r="G240" s="5">
        <f>if(VLOOKUP($B$2:$B$457,'各區加權風險人口'!$C$2:$T$13,5,0)=0,0,VLOOKUP($B$2:$B$457,'依個案研判日_台北市'!$C$2:$T$13,5,0)*'各里加權風險人口'!H240/VLOOKUP($B$2:$B$457,'各區加權風險人口'!$C$2:$T$13,5,0)*5.5/'陽性率'!D$3)</f>
        <v>246.039312</v>
      </c>
      <c r="H240" s="5">
        <f>if(VLOOKUP($B$2:$B$457,'各區加權風險人口'!$C$2:$T$13,6,0)=0,0,VLOOKUP($B$2:$B$457,'依個案研判日_台北市'!$C$2:$T$13,6,0)*'各里加權風險人口'!I240/VLOOKUP($B$2:$B$457,'各區加權風險人口'!$C$2:$T$13,6,0)*5.5/'陽性率'!E$3)</f>
        <v>163.91693</v>
      </c>
      <c r="I240" s="5">
        <f>if(VLOOKUP($B$2:$B$457,'各區加權風險人口'!$C$2:$T$13,7,0)=0,0,VLOOKUP($B$2:$B$457,'依個案研判日_台北市'!$C$2:$T$13,7,0)*'各里加權風險人口'!J240/VLOOKUP($B$2:$B$457,'各區加權風險人口'!$C$2:$T$13,7,0)*5.5/'陽性率'!F$3)</f>
        <v>167.5809555</v>
      </c>
      <c r="J240" s="5">
        <f>if(VLOOKUP($B$2:$B$457,'各區加權風險人口'!$C$2:$T$13,8,0)=0,0,VLOOKUP($B$2:$B$457,'依個案研判日_台北市'!$C$2:$T$13,8,0)*'各里加權風險人口'!K240/VLOOKUP($B$2:$B$457,'各區加權風險人口'!$C$2:$T$13,8,0)*5.5/'陽性率'!G$3)</f>
        <v>219.577418</v>
      </c>
      <c r="K240" s="5">
        <f>if(VLOOKUP($B$2:$B$457,'各區加權風險人口'!$C$2:$T$13,9,0)=0,0,VLOOKUP($B$2:$B$457,'依個案研判日_台北市'!$C$2:$T$13,9,0)*'各里加權風險人口'!L240/VLOOKUP($B$2:$B$457,'各區加權風險人口'!$C$2:$T$13,9,0)*5.5/'陽性率'!H$3)</f>
        <v>282.5331812</v>
      </c>
      <c r="L240" s="5">
        <f>if(VLOOKUP($B$2:$B$457,'各區加權風險人口'!$C$2:$T$13,10,0)=0,0,VLOOKUP($B$2:$B$457,'依個案研判日_台北市'!$C$2:$T$13,10,0)*'各里加權風險人口'!M240/VLOOKUP($B$2:$B$457,'各區加權風險人口'!$C$2:$T$13,10,0)*5.5/'陽性率'!I$3)</f>
        <v>621.5729987</v>
      </c>
      <c r="M240" s="5">
        <f>if(VLOOKUP($B$2:$B$457,'各區加權風險人口'!$C$2:$T$13,11,0)=0,0,VLOOKUP($B$2:$B$457,'依個案研判日_台北市'!$C$2:$T$13,11,0)*'各里加權風險人口'!N240/VLOOKUP($B$2:$B$457,'各區加權風險人口'!$C$2:$T$13,11,0)*5.5/'陽性率'!J$3)</f>
        <v>262.0356759</v>
      </c>
      <c r="N240" s="5">
        <f>if(VLOOKUP($B$2:$B$457,'各區加權風險人口'!$C$2:$T$13,12,0)=0,0,VLOOKUP($B$2:$B$457,'依個案研判日_台北市'!$C$2:$T$13,12,0)*'各里加權風險人口'!O240/VLOOKUP($B$2:$B$457,'各區加權風險人口'!$C$2:$T$13,12,0)*5.5/'陽性率'!K$3)</f>
        <v>496.2137385</v>
      </c>
      <c r="O240" s="5">
        <f>if(VLOOKUP($B$2:$B$457,'各區加權風險人口'!$C$2:$T$13,13,0)=0,0,VLOOKUP($B$2:$B$457,'依個案研判日_台北市'!$C$2:$T$13,13,0)*'各里加權風險人口'!P240/VLOOKUP($B$2:$B$457,'各區加權風險人口'!$C$2:$T$13,13,0)*5.5/'陽性率'!L$3)</f>
        <v>335.3572269</v>
      </c>
      <c r="P240" s="5">
        <f>if(VLOOKUP($B$2:$B$457,'各區加權風險人口'!$C$2:$T$13,14,0)=0,0,VLOOKUP($B$2:$B$457,'依個案研判日_台北市'!$C$2:$T$13,14,0)*'各里加權風險人口'!Q240/VLOOKUP($B$2:$B$457,'各區加權風險人口'!$C$2:$T$13,14,0)*5.5/'陽性率'!M$3)</f>
        <v>409.482212</v>
      </c>
      <c r="Q240" s="5">
        <f>if(VLOOKUP($B$2:$B$457,'各區加權風險人口'!$C$2:$T$13,15,0)=0,0,VLOOKUP($B$2:$B$457,'依個案研判日_台北市'!$C$2:$T$13,15,0)*'各里加權風險人口'!R240/VLOOKUP($B$2:$B$457,'各區加權風險人口'!$C$2:$T$13,15,0)*5.5/'陽性率'!N$3)</f>
        <v>232.1968099</v>
      </c>
      <c r="R240" s="5">
        <f>if(VLOOKUP($B$2:$B$457,'各區加權風險人口'!$C$2:$T$13,16,0)=0,0,VLOOKUP($B$2:$B$457,'依個案研判日_台北市'!$C$2:$T$13,16,0)*'各里加權風險人口'!S240/VLOOKUP($B$2:$B$457,'各區加權風險人口'!$C$2:$T$13,16,0)*5.5/'陽性率'!O$3)</f>
        <v>421.4914942</v>
      </c>
      <c r="S240" s="5">
        <f>if(VLOOKUP($B$2:$B$457,'各區加權風險人口'!$C$2:$T$13,17,0)=0,0,VLOOKUP($B$2:$B$457,'依個案研判日_台北市'!$C$2:$T$13,17,0)*'各里加權風險人口'!T240/VLOOKUP($B$2:$B$457,'各區加權風險人口'!$C$2:$T$13,17,0)*5.5/'陽性率'!P$3)</f>
        <v>247.2165336</v>
      </c>
      <c r="T240" s="5">
        <f>if(VLOOKUP($B$2:$B$457,'各區加權風險人口'!$C$2:$T$13,18,0)=0,0,VLOOKUP($B$2:$B$457,'依個案研判日_台北市'!$C$2:$T$13,18,0)*'各里加權風險人口'!U240/VLOOKUP($B$2:$B$457,'各區加權風險人口'!$C$2:$T$13,18,0)*5.5/'陽性率'!Q$3)</f>
        <v>126.1740062</v>
      </c>
    </row>
    <row r="241">
      <c r="A241" s="3">
        <v>6.3000070015E10</v>
      </c>
      <c r="B241" s="4" t="s">
        <v>234</v>
      </c>
      <c r="C241" s="4" t="s">
        <v>249</v>
      </c>
      <c r="D241" s="5">
        <f>if(VLOOKUP($B$2:$B$457,'各區加權風險人口'!$C$2:$T$13,2,0)=0,0,VLOOKUP($B$2:$B$457,'依個案研判日_台北市'!$C$2:$T$13,2,0)*'各里加權風險人口'!E241/VLOOKUP($B$2:$B$457,'各區加權風險人口'!$C$2:$T$13,2,0)*5.5/'陽性率'!A$3)</f>
        <v>0</v>
      </c>
      <c r="E241" s="5">
        <f>if(VLOOKUP($B$2:$B$457,'各區加權風險人口'!$C$2:$T$13,3,0)=0,0,VLOOKUP($B$2:$B$457,'依個案研判日_台北市'!$C$2:$T$13,3,0)*'各里加權風險人口'!F241/VLOOKUP($B$2:$B$457,'各區加權風險人口'!$C$2:$T$13,3,0)*5.5/'陽性率'!B$3)</f>
        <v>84.47939158</v>
      </c>
      <c r="F241" s="5">
        <f>if(VLOOKUP($B$2:$B$457,'各區加權風險人口'!$C$2:$T$13,4,0)=0,0,VLOOKUP($B$2:$B$457,'依個案研判日_台北市'!$C$2:$T$13,4,0)*'各里加權風險人口'!G241/VLOOKUP($B$2:$B$457,'各區加權風險人口'!$C$2:$T$13,4,0)*5.5/'陽性率'!C$3)</f>
        <v>111.47796</v>
      </c>
      <c r="G241" s="5">
        <f>if(VLOOKUP($B$2:$B$457,'各區加權風險人口'!$C$2:$T$13,5,0)=0,0,VLOOKUP($B$2:$B$457,'依個案研判日_台北市'!$C$2:$T$13,5,0)*'各里加權風險人口'!H241/VLOOKUP($B$2:$B$457,'各區加權風險人口'!$C$2:$T$13,5,0)*5.5/'陽性率'!D$3)</f>
        <v>160.510844</v>
      </c>
      <c r="H241" s="5">
        <f>if(VLOOKUP($B$2:$B$457,'各區加權風險人口'!$C$2:$T$13,6,0)=0,0,VLOOKUP($B$2:$B$457,'依個案研判日_台北市'!$C$2:$T$13,6,0)*'各里加權風險人口'!I241/VLOOKUP($B$2:$B$457,'各區加權風險人口'!$C$2:$T$13,6,0)*5.5/'陽性率'!E$3)</f>
        <v>106.9359387</v>
      </c>
      <c r="I241" s="5">
        <f>if(VLOOKUP($B$2:$B$457,'各區加權風險人口'!$C$2:$T$13,7,0)=0,0,VLOOKUP($B$2:$B$457,'依個案研判日_台北市'!$C$2:$T$13,7,0)*'各里加權風險人口'!J241/VLOOKUP($B$2:$B$457,'各區加權風險人口'!$C$2:$T$13,7,0)*5.5/'陽性率'!F$3)</f>
        <v>109.3262715</v>
      </c>
      <c r="J241" s="5">
        <f>if(VLOOKUP($B$2:$B$457,'各區加權風險人口'!$C$2:$T$13,8,0)=0,0,VLOOKUP($B$2:$B$457,'依個案研判日_台北市'!$C$2:$T$13,8,0)*'各里加權風險人口'!K241/VLOOKUP($B$2:$B$457,'各區加權風險人口'!$C$2:$T$13,8,0)*5.5/'陽性率'!G$3)</f>
        <v>143.247664</v>
      </c>
      <c r="K241" s="5">
        <f>if(VLOOKUP($B$2:$B$457,'各區加權風險人口'!$C$2:$T$13,9,0)=0,0,VLOOKUP($B$2:$B$457,'依個案研判日_台北市'!$C$2:$T$13,9,0)*'各里加權風險人口'!L241/VLOOKUP($B$2:$B$457,'各區加權風險人口'!$C$2:$T$13,9,0)*5.5/'陽性率'!H$3)</f>
        <v>184.3186725</v>
      </c>
      <c r="L241" s="5">
        <f>if(VLOOKUP($B$2:$B$457,'各區加權風險人口'!$C$2:$T$13,10,0)=0,0,VLOOKUP($B$2:$B$457,'依個案研判日_台北市'!$C$2:$T$13,10,0)*'各里加權風險人口'!M241/VLOOKUP($B$2:$B$457,'各區加權風險人口'!$C$2:$T$13,10,0)*5.5/'陽性率'!I$3)</f>
        <v>405.5010796</v>
      </c>
      <c r="M241" s="5">
        <f>if(VLOOKUP($B$2:$B$457,'各區加權風險人口'!$C$2:$T$13,11,0)=0,0,VLOOKUP($B$2:$B$457,'依個案研判日_台北市'!$C$2:$T$13,11,0)*'各里加權風險人口'!N241/VLOOKUP($B$2:$B$457,'各區加權風險人口'!$C$2:$T$13,11,0)*5.5/'陽性率'!J$3)</f>
        <v>170.9465335</v>
      </c>
      <c r="N241" s="5">
        <f>if(VLOOKUP($B$2:$B$457,'各區加權風險人口'!$C$2:$T$13,12,0)=0,0,VLOOKUP($B$2:$B$457,'依個案研判日_台北市'!$C$2:$T$13,12,0)*'各里加權風險人口'!O241/VLOOKUP($B$2:$B$457,'各區加權風險人口'!$C$2:$T$13,12,0)*5.5/'陽性率'!K$3)</f>
        <v>323.7193492</v>
      </c>
      <c r="O241" s="5">
        <f>if(VLOOKUP($B$2:$B$457,'各區加權風險人口'!$C$2:$T$13,13,0)=0,0,VLOOKUP($B$2:$B$457,'依個案研判日_台北市'!$C$2:$T$13,13,0)*'各里加權風險人口'!P241/VLOOKUP($B$2:$B$457,'各區加權風險人口'!$C$2:$T$13,13,0)*5.5/'陽性率'!L$3)</f>
        <v>218.7799628</v>
      </c>
      <c r="P241" s="5">
        <f>if(VLOOKUP($B$2:$B$457,'各區加權風險人口'!$C$2:$T$13,14,0)=0,0,VLOOKUP($B$2:$B$457,'依個案研判日_台北市'!$C$2:$T$13,14,0)*'各里加權風險人口'!Q241/VLOOKUP($B$2:$B$457,'各區加權風險人口'!$C$2:$T$13,14,0)*5.5/'陽性率'!M$3)</f>
        <v>267.1375355</v>
      </c>
      <c r="Q241" s="5">
        <f>if(VLOOKUP($B$2:$B$457,'各區加權風險人口'!$C$2:$T$13,15,0)=0,0,VLOOKUP($B$2:$B$457,'依個案研判日_台北市'!$C$2:$T$13,15,0)*'各里加權風險人口'!R241/VLOOKUP($B$2:$B$457,'各區加權風險人口'!$C$2:$T$13,15,0)*5.5/'陽性率'!N$3)</f>
        <v>151.4802883</v>
      </c>
      <c r="R241" s="5">
        <f>if(VLOOKUP($B$2:$B$457,'各區加權風險人口'!$C$2:$T$13,16,0)=0,0,VLOOKUP($B$2:$B$457,'依個案研判日_台北市'!$C$2:$T$13,16,0)*'各里加權風險人口'!S241/VLOOKUP($B$2:$B$457,'各區加權風險人口'!$C$2:$T$13,16,0)*5.5/'陽性率'!O$3)</f>
        <v>274.9721373</v>
      </c>
      <c r="S241" s="5">
        <f>if(VLOOKUP($B$2:$B$457,'各區加權風險人口'!$C$2:$T$13,17,0)=0,0,VLOOKUP($B$2:$B$457,'依個案研判日_台北市'!$C$2:$T$13,17,0)*'各里加權風險人口'!T241/VLOOKUP($B$2:$B$457,'各區加權風險人口'!$C$2:$T$13,17,0)*5.5/'陽性率'!P$3)</f>
        <v>161.2788385</v>
      </c>
      <c r="T241" s="5">
        <f>if(VLOOKUP($B$2:$B$457,'各區加權風險人口'!$C$2:$T$13,18,0)=0,0,VLOOKUP($B$2:$B$457,'依個案研判日_台北市'!$C$2:$T$13,18,0)*'各里加權風險人口'!U241/VLOOKUP($B$2:$B$457,'各區加權風險人口'!$C$2:$T$13,18,0)*5.5/'陽性率'!Q$3)</f>
        <v>82.31325333</v>
      </c>
    </row>
    <row r="242">
      <c r="A242" s="3">
        <v>6.3000070016E10</v>
      </c>
      <c r="B242" s="4" t="s">
        <v>234</v>
      </c>
      <c r="C242" s="4" t="s">
        <v>250</v>
      </c>
      <c r="D242" s="5">
        <f>if(VLOOKUP($B$2:$B$457,'各區加權風險人口'!$C$2:$T$13,2,0)=0,0,VLOOKUP($B$2:$B$457,'依個案研判日_台北市'!$C$2:$T$13,2,0)*'各里加權風險人口'!E242/VLOOKUP($B$2:$B$457,'各區加權風險人口'!$C$2:$T$13,2,0)*5.5/'陽性率'!A$3)</f>
        <v>0</v>
      </c>
      <c r="E242" s="5">
        <f>if(VLOOKUP($B$2:$B$457,'各區加權風險人口'!$C$2:$T$13,3,0)=0,0,VLOOKUP($B$2:$B$457,'依個案研判日_台北市'!$C$2:$T$13,3,0)*'各里加權風險人口'!F242/VLOOKUP($B$2:$B$457,'各區加權風險人口'!$C$2:$T$13,3,0)*5.5/'陽性率'!B$3)</f>
        <v>108.3941609</v>
      </c>
      <c r="F242" s="5">
        <f>if(VLOOKUP($B$2:$B$457,'各區加權風險人口'!$C$2:$T$13,4,0)=0,0,VLOOKUP($B$2:$B$457,'依個案研判日_台北市'!$C$2:$T$13,4,0)*'各里加權風險人口'!G242/VLOOKUP($B$2:$B$457,'各區加權風險人口'!$C$2:$T$13,4,0)*5.5/'陽性率'!C$3)</f>
        <v>143.0355938</v>
      </c>
      <c r="G242" s="5">
        <f>if(VLOOKUP($B$2:$B$457,'各區加權風險人口'!$C$2:$T$13,5,0)=0,0,VLOOKUP($B$2:$B$457,'依個案研判日_台北市'!$C$2:$T$13,5,0)*'各里加權風險人口'!H242/VLOOKUP($B$2:$B$457,'各區加權風險人口'!$C$2:$T$13,5,0)*5.5/'陽性率'!D$3)</f>
        <v>205.9489057</v>
      </c>
      <c r="H242" s="5">
        <f>if(VLOOKUP($B$2:$B$457,'各區加權風險人口'!$C$2:$T$13,6,0)=0,0,VLOOKUP($B$2:$B$457,'依個案研判日_台北市'!$C$2:$T$13,6,0)*'各里加權風險人口'!I242/VLOOKUP($B$2:$B$457,'各區加權風險人口'!$C$2:$T$13,6,0)*5.5/'陽性率'!E$3)</f>
        <v>137.2077986</v>
      </c>
      <c r="I242" s="5">
        <f>if(VLOOKUP($B$2:$B$457,'各區加權風險人口'!$C$2:$T$13,7,0)=0,0,VLOOKUP($B$2:$B$457,'依個案研判日_台北市'!$C$2:$T$13,7,0)*'各里加權風險人口'!J242/VLOOKUP($B$2:$B$457,'各區加權風險人口'!$C$2:$T$13,7,0)*5.5/'陽性率'!F$3)</f>
        <v>140.2747965</v>
      </c>
      <c r="J242" s="5">
        <f>if(VLOOKUP($B$2:$B$457,'各區加權風險人口'!$C$2:$T$13,8,0)=0,0,VLOOKUP($B$2:$B$457,'依個案研判日_台北市'!$C$2:$T$13,8,0)*'各里加權風險人口'!K242/VLOOKUP($B$2:$B$457,'各區加權風險人口'!$C$2:$T$13,8,0)*5.5/'陽性率'!G$3)</f>
        <v>183.7987946</v>
      </c>
      <c r="K242" s="5">
        <f>if(VLOOKUP($B$2:$B$457,'各區加權風險人口'!$C$2:$T$13,9,0)=0,0,VLOOKUP($B$2:$B$457,'依個案研判日_台北市'!$C$2:$T$13,9,0)*'各里加權風險人口'!L242/VLOOKUP($B$2:$B$457,'各區加權風險人口'!$C$2:$T$13,9,0)*5.5/'陽性率'!H$3)</f>
        <v>236.4963511</v>
      </c>
      <c r="L242" s="5">
        <f>if(VLOOKUP($B$2:$B$457,'各區加權風險人口'!$C$2:$T$13,10,0)=0,0,VLOOKUP($B$2:$B$457,'依個案研判日_台北市'!$C$2:$T$13,10,0)*'各里加權風險人口'!M242/VLOOKUP($B$2:$B$457,'各區加權風險人口'!$C$2:$T$13,10,0)*5.5/'陽性率'!I$3)</f>
        <v>520.2919723</v>
      </c>
      <c r="M242" s="5">
        <f>if(VLOOKUP($B$2:$B$457,'各區加權風險人口'!$C$2:$T$13,11,0)=0,0,VLOOKUP($B$2:$B$457,'依個案研判日_台北市'!$C$2:$T$13,11,0)*'各里加權風險人口'!N242/VLOOKUP($B$2:$B$457,'各區加權風險人口'!$C$2:$T$13,11,0)*5.5/'陽性率'!J$3)</f>
        <v>219.3387727</v>
      </c>
      <c r="N242" s="5">
        <f>if(VLOOKUP($B$2:$B$457,'各區加權風險人口'!$C$2:$T$13,12,0)=0,0,VLOOKUP($B$2:$B$457,'依個案研判日_台北市'!$C$2:$T$13,12,0)*'各里加權風險人口'!O242/VLOOKUP($B$2:$B$457,'各區加權風險人口'!$C$2:$T$13,12,0)*5.5/'陽性率'!K$3)</f>
        <v>415.3591376</v>
      </c>
      <c r="O242" s="5">
        <f>if(VLOOKUP($B$2:$B$457,'各區加權風險人口'!$C$2:$T$13,13,0)=0,0,VLOOKUP($B$2:$B$457,'依個案研判日_台北市'!$C$2:$T$13,13,0)*'各里加權風險人口'!P242/VLOOKUP($B$2:$B$457,'各區加權風險人口'!$C$2:$T$13,13,0)*5.5/'陽性率'!L$3)</f>
        <v>280.7130834</v>
      </c>
      <c r="P242" s="5">
        <f>if(VLOOKUP($B$2:$B$457,'各區加權風險人口'!$C$2:$T$13,14,0)=0,0,VLOOKUP($B$2:$B$457,'依個案研判日_台北市'!$C$2:$T$13,14,0)*'各里加權風險人口'!Q242/VLOOKUP($B$2:$B$457,'各區加權風險人口'!$C$2:$T$13,14,0)*5.5/'陽性率'!M$3)</f>
        <v>342.7599142</v>
      </c>
      <c r="Q242" s="5">
        <f>if(VLOOKUP($B$2:$B$457,'各區加權風險人口'!$C$2:$T$13,15,0)=0,0,VLOOKUP($B$2:$B$457,'依個案研判日_台北市'!$C$2:$T$13,15,0)*'各里加權風險人口'!R242/VLOOKUP($B$2:$B$457,'各區加權風險人口'!$C$2:$T$13,15,0)*5.5/'陽性率'!N$3)</f>
        <v>194.3619437</v>
      </c>
      <c r="R242" s="5">
        <f>if(VLOOKUP($B$2:$B$457,'各區加權風險人口'!$C$2:$T$13,16,0)=0,0,VLOOKUP($B$2:$B$457,'依個案研判日_台北市'!$C$2:$T$13,16,0)*'各里加權風險人口'!S242/VLOOKUP($B$2:$B$457,'各區加權風險人口'!$C$2:$T$13,16,0)*5.5/'陽性率'!O$3)</f>
        <v>352.8123669</v>
      </c>
      <c r="S242" s="5">
        <f>if(VLOOKUP($B$2:$B$457,'各區加權風險人口'!$C$2:$T$13,17,0)=0,0,VLOOKUP($B$2:$B$457,'依個案研判日_台北市'!$C$2:$T$13,17,0)*'各里加權風險人口'!T242/VLOOKUP($B$2:$B$457,'各區加權風險人口'!$C$2:$T$13,17,0)*5.5/'陽性率'!P$3)</f>
        <v>206.9343072</v>
      </c>
      <c r="T242" s="5">
        <f>if(VLOOKUP($B$2:$B$457,'各區加權風險人口'!$C$2:$T$13,18,0)=0,0,VLOOKUP($B$2:$B$457,'依個案研判日_台北市'!$C$2:$T$13,18,0)*'各里加權風險人口'!U242/VLOOKUP($B$2:$B$457,'各區加權風險人口'!$C$2:$T$13,18,0)*5.5/'陽性率'!Q$3)</f>
        <v>105.6148234</v>
      </c>
    </row>
    <row r="243">
      <c r="A243" s="3">
        <v>6.3000070017E10</v>
      </c>
      <c r="B243" s="4" t="s">
        <v>234</v>
      </c>
      <c r="C243" s="4" t="s">
        <v>251</v>
      </c>
      <c r="D243" s="5">
        <f>if(VLOOKUP($B$2:$B$457,'各區加權風險人口'!$C$2:$T$13,2,0)=0,0,VLOOKUP($B$2:$B$457,'依個案研判日_台北市'!$C$2:$T$13,2,0)*'各里加權風險人口'!E243/VLOOKUP($B$2:$B$457,'各區加權風險人口'!$C$2:$T$13,2,0)*5.5/'陽性率'!A$3)</f>
        <v>0</v>
      </c>
      <c r="E243" s="5">
        <f>if(VLOOKUP($B$2:$B$457,'各區加權風險人口'!$C$2:$T$13,3,0)=0,0,VLOOKUP($B$2:$B$457,'依個案研判日_台北市'!$C$2:$T$13,3,0)*'各里加權風險人口'!F243/VLOOKUP($B$2:$B$457,'各區加權風險人口'!$C$2:$T$13,3,0)*5.5/'陽性率'!B$3)</f>
        <v>62.62092547</v>
      </c>
      <c r="F243" s="5">
        <f>if(VLOOKUP($B$2:$B$457,'各區加權風險人口'!$C$2:$T$13,4,0)=0,0,VLOOKUP($B$2:$B$457,'依個案研判日_台北市'!$C$2:$T$13,4,0)*'各里加權風險人口'!G243/VLOOKUP($B$2:$B$457,'各區加權風險人口'!$C$2:$T$13,4,0)*5.5/'陽性率'!C$3)</f>
        <v>82.63379856</v>
      </c>
      <c r="G243" s="5">
        <f>if(VLOOKUP($B$2:$B$457,'各區加權風險人口'!$C$2:$T$13,5,0)=0,0,VLOOKUP($B$2:$B$457,'依個案研判日_台北市'!$C$2:$T$13,5,0)*'各里加權風險人口'!H243/VLOOKUP($B$2:$B$457,'各區加權風險人口'!$C$2:$T$13,5,0)*5.5/'陽性率'!D$3)</f>
        <v>118.9797584</v>
      </c>
      <c r="H243" s="5">
        <f>if(VLOOKUP($B$2:$B$457,'各區加權風險人口'!$C$2:$T$13,6,0)=0,0,VLOOKUP($B$2:$B$457,'依個案研判日_台北市'!$C$2:$T$13,6,0)*'各里加權風險人口'!I243/VLOOKUP($B$2:$B$457,'各區加權風險人口'!$C$2:$T$13,6,0)*5.5/'陽性率'!E$3)</f>
        <v>79.26699426</v>
      </c>
      <c r="I243" s="5">
        <f>if(VLOOKUP($B$2:$B$457,'各區加權風險人口'!$C$2:$T$13,7,0)=0,0,VLOOKUP($B$2:$B$457,'依個案研判日_台北市'!$C$2:$T$13,7,0)*'各里加權風險人口'!J243/VLOOKUP($B$2:$B$457,'各區加權風險人口'!$C$2:$T$13,7,0)*5.5/'陽性率'!F$3)</f>
        <v>81.03884472</v>
      </c>
      <c r="J243" s="5">
        <f>if(VLOOKUP($B$2:$B$457,'各區加權風險人口'!$C$2:$T$13,8,0)=0,0,VLOOKUP($B$2:$B$457,'依個案研判日_台北市'!$C$2:$T$13,8,0)*'各里加權風險人口'!K243/VLOOKUP($B$2:$B$457,'各區加權風險人口'!$C$2:$T$13,8,0)*5.5/'陽性率'!G$3)</f>
        <v>106.1833084</v>
      </c>
      <c r="K243" s="5">
        <f>if(VLOOKUP($B$2:$B$457,'各區加權風險人口'!$C$2:$T$13,9,0)=0,0,VLOOKUP($B$2:$B$457,'依個案研判日_台北市'!$C$2:$T$13,9,0)*'各里加權風險人口'!L243/VLOOKUP($B$2:$B$457,'各區加權風險人口'!$C$2:$T$13,9,0)*5.5/'陽性率'!H$3)</f>
        <v>136.6274738</v>
      </c>
      <c r="L243" s="5">
        <f>if(VLOOKUP($B$2:$B$457,'各區加權風險人口'!$C$2:$T$13,10,0)=0,0,VLOOKUP($B$2:$B$457,'依個案研判日_台北市'!$C$2:$T$13,10,0)*'各里加權風險人口'!M243/VLOOKUP($B$2:$B$457,'各區加權風險人口'!$C$2:$T$13,10,0)*5.5/'陽性率'!I$3)</f>
        <v>300.5804423</v>
      </c>
      <c r="M243" s="5">
        <f>if(VLOOKUP($B$2:$B$457,'各區加權風險人口'!$C$2:$T$13,11,0)=0,0,VLOOKUP($B$2:$B$457,'依個案研判日_台北市'!$C$2:$T$13,11,0)*'各里加權風險人口'!N243/VLOOKUP($B$2:$B$457,'各區加權風險人口'!$C$2:$T$13,11,0)*5.5/'陽性率'!J$3)</f>
        <v>126.7152845</v>
      </c>
      <c r="N243" s="5">
        <f>if(VLOOKUP($B$2:$B$457,'各區加權風險人口'!$C$2:$T$13,12,0)=0,0,VLOOKUP($B$2:$B$457,'依個案研判日_台北市'!$C$2:$T$13,12,0)*'各里加權風險人口'!O243/VLOOKUP($B$2:$B$457,'各區加權風險人口'!$C$2:$T$13,12,0)*5.5/'陽性率'!K$3)</f>
        <v>239.9591766</v>
      </c>
      <c r="O243" s="5">
        <f>if(VLOOKUP($B$2:$B$457,'各區加權風險人口'!$C$2:$T$13,13,0)=0,0,VLOOKUP($B$2:$B$457,'依個案研判日_台北市'!$C$2:$T$13,13,0)*'各里加權風險人口'!P243/VLOOKUP($B$2:$B$457,'各區加權風險人口'!$C$2:$T$13,13,0)*5.5/'陽性率'!L$3)</f>
        <v>162.1721403</v>
      </c>
      <c r="P243" s="5">
        <f>if(VLOOKUP($B$2:$B$457,'各區加權風險人口'!$C$2:$T$13,14,0)=0,0,VLOOKUP($B$2:$B$457,'依個案研判日_台北市'!$C$2:$T$13,14,0)*'各里加權風險人口'!Q243/VLOOKUP($B$2:$B$457,'各區加權風險人口'!$C$2:$T$13,14,0)*5.5/'陽性率'!M$3)</f>
        <v>198.0175211</v>
      </c>
      <c r="Q243" s="5">
        <f>if(VLOOKUP($B$2:$B$457,'各區加權風險人口'!$C$2:$T$13,15,0)=0,0,VLOOKUP($B$2:$B$457,'依個案研判日_台北市'!$C$2:$T$13,15,0)*'各里加權風險人口'!R243/VLOOKUP($B$2:$B$457,'各區加權風險人口'!$C$2:$T$13,15,0)*5.5/'陽性率'!N$3)</f>
        <v>112.2857974</v>
      </c>
      <c r="R243" s="5">
        <f>if(VLOOKUP($B$2:$B$457,'各區加權風險人口'!$C$2:$T$13,16,0)=0,0,VLOOKUP($B$2:$B$457,'依個案研判日_台北市'!$C$2:$T$13,16,0)*'各里加權風險人口'!S243/VLOOKUP($B$2:$B$457,'各區加權風險人口'!$C$2:$T$13,16,0)*5.5/'陽性率'!O$3)</f>
        <v>203.8249731</v>
      </c>
      <c r="S243" s="5">
        <f>if(VLOOKUP($B$2:$B$457,'各區加權風險人口'!$C$2:$T$13,17,0)=0,0,VLOOKUP($B$2:$B$457,'依個案研判日_台北市'!$C$2:$T$13,17,0)*'各里加權風險人口'!T243/VLOOKUP($B$2:$B$457,'各區加權風險人口'!$C$2:$T$13,17,0)*5.5/'陽性率'!P$3)</f>
        <v>119.5490395</v>
      </c>
      <c r="T243" s="5">
        <f>if(VLOOKUP($B$2:$B$457,'各區加權風險人口'!$C$2:$T$13,18,0)=0,0,VLOOKUP($B$2:$B$457,'依個案研判日_台北市'!$C$2:$T$13,18,0)*'各里加權風險人口'!U243/VLOOKUP($B$2:$B$457,'各區加權風險人口'!$C$2:$T$13,18,0)*5.5/'陽性率'!Q$3)</f>
        <v>61.01526071</v>
      </c>
    </row>
    <row r="244">
      <c r="A244" s="3">
        <v>6.3000070018E10</v>
      </c>
      <c r="B244" s="4" t="s">
        <v>234</v>
      </c>
      <c r="C244" s="4" t="s">
        <v>252</v>
      </c>
      <c r="D244" s="5">
        <f>if(VLOOKUP($B$2:$B$457,'各區加權風險人口'!$C$2:$T$13,2,0)=0,0,VLOOKUP($B$2:$B$457,'依個案研判日_台北市'!$C$2:$T$13,2,0)*'各里加權風險人口'!E244/VLOOKUP($B$2:$B$457,'各區加權風險人口'!$C$2:$T$13,2,0)*5.5/'陽性率'!A$3)</f>
        <v>0</v>
      </c>
      <c r="E244" s="5">
        <f>if(VLOOKUP($B$2:$B$457,'各區加權風險人口'!$C$2:$T$13,3,0)=0,0,VLOOKUP($B$2:$B$457,'依個案研判日_台北市'!$C$2:$T$13,3,0)*'各里加權風險人口'!F244/VLOOKUP($B$2:$B$457,'各區加權風險人口'!$C$2:$T$13,3,0)*5.5/'陽性率'!B$3)</f>
        <v>127.4004685</v>
      </c>
      <c r="F244" s="5">
        <f>if(VLOOKUP($B$2:$B$457,'各區加權風險人口'!$C$2:$T$13,4,0)=0,0,VLOOKUP($B$2:$B$457,'依個案研判日_台北市'!$C$2:$T$13,4,0)*'各里加權風險人口'!G244/VLOOKUP($B$2:$B$457,'各區加權風險人口'!$C$2:$T$13,4,0)*5.5/'陽性率'!C$3)</f>
        <v>168.1160822</v>
      </c>
      <c r="G244" s="5">
        <f>if(VLOOKUP($B$2:$B$457,'各區加權風險人口'!$C$2:$T$13,5,0)=0,0,VLOOKUP($B$2:$B$457,'依個案研判日_台北市'!$C$2:$T$13,5,0)*'各里加權風險人口'!H244/VLOOKUP($B$2:$B$457,'各區加權風險人口'!$C$2:$T$13,5,0)*5.5/'陽性率'!D$3)</f>
        <v>242.0608902</v>
      </c>
      <c r="H244" s="5">
        <f>if(VLOOKUP($B$2:$B$457,'各區加權風險人口'!$C$2:$T$13,6,0)=0,0,VLOOKUP($B$2:$B$457,'依個案研判日_台北市'!$C$2:$T$13,6,0)*'各里加權風險人口'!I244/VLOOKUP($B$2:$B$457,'各區加權風險人口'!$C$2:$T$13,6,0)*5.5/'陽性率'!E$3)</f>
        <v>161.2664158</v>
      </c>
      <c r="I244" s="5">
        <f>if(VLOOKUP($B$2:$B$457,'各區加權風險人口'!$C$2:$T$13,7,0)=0,0,VLOOKUP($B$2:$B$457,'依個案研判日_台北市'!$C$2:$T$13,7,0)*'各里加權風險人口'!J244/VLOOKUP($B$2:$B$457,'各區加權風險人口'!$C$2:$T$13,7,0)*5.5/'陽性率'!F$3)</f>
        <v>164.8711945</v>
      </c>
      <c r="J244" s="5">
        <f>if(VLOOKUP($B$2:$B$457,'各區加權風險人口'!$C$2:$T$13,8,0)=0,0,VLOOKUP($B$2:$B$457,'依個案研判日_台北市'!$C$2:$T$13,8,0)*'各里加權風險人口'!K244/VLOOKUP($B$2:$B$457,'各區加權風險人口'!$C$2:$T$13,8,0)*5.5/'陽性率'!G$3)</f>
        <v>216.0268814</v>
      </c>
      <c r="K244" s="5">
        <f>if(VLOOKUP($B$2:$B$457,'各區加權風險人口'!$C$2:$T$13,9,0)=0,0,VLOOKUP($B$2:$B$457,'依個案研判日_台北市'!$C$2:$T$13,9,0)*'各里加權風險人口'!L244/VLOOKUP($B$2:$B$457,'各區加權風險人口'!$C$2:$T$13,9,0)*5.5/'陽性率'!H$3)</f>
        <v>277.9646586</v>
      </c>
      <c r="L244" s="5">
        <f>if(VLOOKUP($B$2:$B$457,'各區加權風險人口'!$C$2:$T$13,10,0)=0,0,VLOOKUP($B$2:$B$457,'依個案研判日_台北市'!$C$2:$T$13,10,0)*'各里加權風險人口'!M244/VLOOKUP($B$2:$B$457,'各區加權風險人口'!$C$2:$T$13,10,0)*5.5/'陽性率'!I$3)</f>
        <v>611.5222489</v>
      </c>
      <c r="M244" s="5">
        <f>if(VLOOKUP($B$2:$B$457,'各區加權風險人口'!$C$2:$T$13,11,0)=0,0,VLOOKUP($B$2:$B$457,'依個案研判日_台北市'!$C$2:$T$13,11,0)*'各里加權風險人口'!N244/VLOOKUP($B$2:$B$457,'各區加權風險人口'!$C$2:$T$13,11,0)*5.5/'陽性率'!J$3)</f>
        <v>257.7985951</v>
      </c>
      <c r="N244" s="5">
        <f>if(VLOOKUP($B$2:$B$457,'各區加權風險人口'!$C$2:$T$13,12,0)=0,0,VLOOKUP($B$2:$B$457,'依個案研判日_台北市'!$C$2:$T$13,12,0)*'各里加權風險人口'!O244/VLOOKUP($B$2:$B$457,'各區加權風險人口'!$C$2:$T$13,12,0)*5.5/'陽性率'!K$3)</f>
        <v>488.1900306</v>
      </c>
      <c r="O244" s="5">
        <f>if(VLOOKUP($B$2:$B$457,'各區加權風險人口'!$C$2:$T$13,13,0)=0,0,VLOOKUP($B$2:$B$457,'依個案研判日_台北市'!$C$2:$T$13,13,0)*'各里加權風險人口'!P244/VLOOKUP($B$2:$B$457,'各區加權風險人口'!$C$2:$T$13,13,0)*5.5/'陽性率'!L$3)</f>
        <v>329.9345467</v>
      </c>
      <c r="P244" s="5">
        <f>if(VLOOKUP($B$2:$B$457,'各區加權風險人口'!$C$2:$T$13,14,0)=0,0,VLOOKUP($B$2:$B$457,'依個案研判日_台北市'!$C$2:$T$13,14,0)*'各里加權風險人口'!Q244/VLOOKUP($B$2:$B$457,'各區加權風險人口'!$C$2:$T$13,14,0)*5.5/'陽性率'!M$3)</f>
        <v>402.860941</v>
      </c>
      <c r="Q244" s="5">
        <f>if(VLOOKUP($B$2:$B$457,'各區加權風險人口'!$C$2:$T$13,15,0)=0,0,VLOOKUP($B$2:$B$457,'依個案研判日_台北市'!$C$2:$T$13,15,0)*'各里加權風險人口'!R244/VLOOKUP($B$2:$B$457,'各區加權風險人口'!$C$2:$T$13,15,0)*5.5/'陽性率'!N$3)</f>
        <v>228.4422194</v>
      </c>
      <c r="R244" s="5">
        <f>if(VLOOKUP($B$2:$B$457,'各區加權風險人口'!$C$2:$T$13,16,0)=0,0,VLOOKUP($B$2:$B$457,'依個案研判日_台北市'!$C$2:$T$13,16,0)*'各里加權風險人口'!S244/VLOOKUP($B$2:$B$457,'各區加權風險人口'!$C$2:$T$13,16,0)*5.5/'陽性率'!O$3)</f>
        <v>414.6760348</v>
      </c>
      <c r="S244" s="5">
        <f>if(VLOOKUP($B$2:$B$457,'各區加權風險人口'!$C$2:$T$13,17,0)=0,0,VLOOKUP($B$2:$B$457,'依個案研判日_台北市'!$C$2:$T$13,17,0)*'各里加權風險人口'!T244/VLOOKUP($B$2:$B$457,'各區加權風險人口'!$C$2:$T$13,17,0)*5.5/'陽性率'!P$3)</f>
        <v>243.2190763</v>
      </c>
      <c r="T244" s="5">
        <f>if(VLOOKUP($B$2:$B$457,'各區加權風險人口'!$C$2:$T$13,18,0)=0,0,VLOOKUP($B$2:$B$457,'依個案研判日_台北市'!$C$2:$T$13,18,0)*'各里加權風險人口'!U244/VLOOKUP($B$2:$B$457,'各區加權風險人口'!$C$2:$T$13,18,0)*5.5/'陽性率'!Q$3)</f>
        <v>124.1337898</v>
      </c>
    </row>
    <row r="245">
      <c r="A245" s="3">
        <v>6.3000070019E10</v>
      </c>
      <c r="B245" s="4" t="s">
        <v>234</v>
      </c>
      <c r="C245" s="4" t="s">
        <v>253</v>
      </c>
      <c r="D245" s="5">
        <f>if(VLOOKUP($B$2:$B$457,'各區加權風險人口'!$C$2:$T$13,2,0)=0,0,VLOOKUP($B$2:$B$457,'依個案研判日_台北市'!$C$2:$T$13,2,0)*'各里加權風險人口'!E245/VLOOKUP($B$2:$B$457,'各區加權風險人口'!$C$2:$T$13,2,0)*5.5/'陽性率'!A$3)</f>
        <v>0</v>
      </c>
      <c r="E245" s="5">
        <f>if(VLOOKUP($B$2:$B$457,'各區加權風險人口'!$C$2:$T$13,3,0)=0,0,VLOOKUP($B$2:$B$457,'依個案研判日_台北市'!$C$2:$T$13,3,0)*'各里加權風險人口'!F245/VLOOKUP($B$2:$B$457,'各區加權風險人口'!$C$2:$T$13,3,0)*5.5/'陽性率'!B$3)</f>
        <v>75.44790071</v>
      </c>
      <c r="F245" s="5">
        <f>if(VLOOKUP($B$2:$B$457,'各區加權風險人口'!$C$2:$T$13,4,0)=0,0,VLOOKUP($B$2:$B$457,'依個案研判日_台北市'!$C$2:$T$13,4,0)*'各里加權風險人口'!G245/VLOOKUP($B$2:$B$457,'各區加權風險人口'!$C$2:$T$13,4,0)*5.5/'陽性率'!C$3)</f>
        <v>99.5601164</v>
      </c>
      <c r="G245" s="5">
        <f>if(VLOOKUP($B$2:$B$457,'各區加權風險人口'!$C$2:$T$13,5,0)=0,0,VLOOKUP($B$2:$B$457,'依個案研判日_台北市'!$C$2:$T$13,5,0)*'各里加權風險人口'!H245/VLOOKUP($B$2:$B$457,'各區加權風險人口'!$C$2:$T$13,5,0)*5.5/'陽性率'!D$3)</f>
        <v>143.3510114</v>
      </c>
      <c r="H245" s="5">
        <f>if(VLOOKUP($B$2:$B$457,'各區加權風險人口'!$C$2:$T$13,6,0)=0,0,VLOOKUP($B$2:$B$457,'依個案研判日_台北市'!$C$2:$T$13,6,0)*'各里加權風險人口'!I245/VLOOKUP($B$2:$B$457,'各區加權風險人口'!$C$2:$T$13,6,0)*5.5/'陽性率'!E$3)</f>
        <v>95.50367179</v>
      </c>
      <c r="I245" s="5">
        <f>if(VLOOKUP($B$2:$B$457,'各區加權風險人口'!$C$2:$T$13,7,0)=0,0,VLOOKUP($B$2:$B$457,'依個案研判日_台北市'!$C$2:$T$13,7,0)*'各里加權風險人口'!J245/VLOOKUP($B$2:$B$457,'各區加權風險人口'!$C$2:$T$13,7,0)*5.5/'陽性率'!F$3)</f>
        <v>97.63845974</v>
      </c>
      <c r="J245" s="5">
        <f>if(VLOOKUP($B$2:$B$457,'各區加權風險人口'!$C$2:$T$13,8,0)=0,0,VLOOKUP($B$2:$B$457,'依個案研判日_台北市'!$C$2:$T$13,8,0)*'各里加權風險人口'!K245/VLOOKUP($B$2:$B$457,'各區加權風險人口'!$C$2:$T$13,8,0)*5.5/'陽性率'!G$3)</f>
        <v>127.9333969</v>
      </c>
      <c r="K245" s="5">
        <f>if(VLOOKUP($B$2:$B$457,'各區加權風險人口'!$C$2:$T$13,9,0)=0,0,VLOOKUP($B$2:$B$457,'依個案研判日_台北市'!$C$2:$T$13,9,0)*'各里加權風險人口'!L245/VLOOKUP($B$2:$B$457,'各區加權風險人口'!$C$2:$T$13,9,0)*5.5/'陽性率'!H$3)</f>
        <v>164.6136016</v>
      </c>
      <c r="L245" s="5">
        <f>if(VLOOKUP($B$2:$B$457,'各區加權風險人口'!$C$2:$T$13,10,0)=0,0,VLOOKUP($B$2:$B$457,'依個案研判日_台北市'!$C$2:$T$13,10,0)*'各里加權風險人口'!M245/VLOOKUP($B$2:$B$457,'各區加權風險人口'!$C$2:$T$13,10,0)*5.5/'陽性率'!I$3)</f>
        <v>362.1499234</v>
      </c>
      <c r="M245" s="5">
        <f>if(VLOOKUP($B$2:$B$457,'各區加權風險人口'!$C$2:$T$13,11,0)=0,0,VLOOKUP($B$2:$B$457,'依個案研判日_台北市'!$C$2:$T$13,11,0)*'各里加權風險人口'!N245/VLOOKUP($B$2:$B$457,'各區加權風險人口'!$C$2:$T$13,11,0)*5.5/'陽性率'!J$3)</f>
        <v>152.6710461</v>
      </c>
      <c r="N245" s="5">
        <f>if(VLOOKUP($B$2:$B$457,'各區加權風險人口'!$C$2:$T$13,12,0)=0,0,VLOOKUP($B$2:$B$457,'依個案研判日_台北市'!$C$2:$T$13,12,0)*'各里加權風險人口'!O245/VLOOKUP($B$2:$B$457,'各區加權風險人口'!$C$2:$T$13,12,0)*5.5/'陽性率'!K$3)</f>
        <v>289.1112834</v>
      </c>
      <c r="O245" s="5">
        <f>if(VLOOKUP($B$2:$B$457,'各區加權風險人口'!$C$2:$T$13,13,0)=0,0,VLOOKUP($B$2:$B$457,'依個案研判日_台北市'!$C$2:$T$13,13,0)*'各里加權風險人口'!P245/VLOOKUP($B$2:$B$457,'各區加權風險人口'!$C$2:$T$13,13,0)*5.5/'陽性率'!L$3)</f>
        <v>195.3907172</v>
      </c>
      <c r="P245" s="5">
        <f>if(VLOOKUP($B$2:$B$457,'各區加權風險人口'!$C$2:$T$13,14,0)=0,0,VLOOKUP($B$2:$B$457,'依個案研判日_台北市'!$C$2:$T$13,14,0)*'各里加權風險人口'!Q245/VLOOKUP($B$2:$B$457,'各區加權風險人口'!$C$2:$T$13,14,0)*5.5/'陽性率'!M$3)</f>
        <v>238.5784968</v>
      </c>
      <c r="Q245" s="5">
        <f>if(VLOOKUP($B$2:$B$457,'各區加權風險人口'!$C$2:$T$13,15,0)=0,0,VLOOKUP($B$2:$B$457,'依個案研判日_台北市'!$C$2:$T$13,15,0)*'各里加權風險人口'!R245/VLOOKUP($B$2:$B$457,'各區加權風險人口'!$C$2:$T$13,15,0)*5.5/'陽性率'!N$3)</f>
        <v>135.2858909</v>
      </c>
      <c r="R245" s="5">
        <f>if(VLOOKUP($B$2:$B$457,'各區加權風險人口'!$C$2:$T$13,16,0)=0,0,VLOOKUP($B$2:$B$457,'依個案研判日_台北市'!$C$2:$T$13,16,0)*'各里加權風險人口'!S245/VLOOKUP($B$2:$B$457,'各區加權風險人口'!$C$2:$T$13,16,0)*5.5/'陽性率'!O$3)</f>
        <v>245.57552</v>
      </c>
      <c r="S245" s="5">
        <f>if(VLOOKUP($B$2:$B$457,'各區加權風險人口'!$C$2:$T$13,17,0)=0,0,VLOOKUP($B$2:$B$457,'依個案研判日_台北市'!$C$2:$T$13,17,0)*'各里加權風險人口'!T245/VLOOKUP($B$2:$B$457,'各區加權風險人口'!$C$2:$T$13,17,0)*5.5/'陽性率'!P$3)</f>
        <v>144.0369014</v>
      </c>
      <c r="T245" s="5">
        <f>if(VLOOKUP($B$2:$B$457,'各區加權風險人口'!$C$2:$T$13,18,0)=0,0,VLOOKUP($B$2:$B$457,'依個案研判日_台北市'!$C$2:$T$13,18,0)*'各里加權風險人口'!U245/VLOOKUP($B$2:$B$457,'各區加權風險人口'!$C$2:$T$13,18,0)*5.5/'陽性率'!Q$3)</f>
        <v>73.51333915</v>
      </c>
    </row>
    <row r="246">
      <c r="A246" s="3">
        <v>6.300007002E10</v>
      </c>
      <c r="B246" s="4" t="s">
        <v>234</v>
      </c>
      <c r="C246" s="4" t="s">
        <v>254</v>
      </c>
      <c r="D246" s="5">
        <f>if(VLOOKUP($B$2:$B$457,'各區加權風險人口'!$C$2:$T$13,2,0)=0,0,VLOOKUP($B$2:$B$457,'依個案研判日_台北市'!$C$2:$T$13,2,0)*'各里加權風險人口'!E246/VLOOKUP($B$2:$B$457,'各區加權風險人口'!$C$2:$T$13,2,0)*5.5/'陽性率'!A$3)</f>
        <v>0</v>
      </c>
      <c r="E246" s="5">
        <f>if(VLOOKUP($B$2:$B$457,'各區加權風險人口'!$C$2:$T$13,3,0)=0,0,VLOOKUP($B$2:$B$457,'依個案研判日_台北市'!$C$2:$T$13,3,0)*'各里加權風險人口'!F246/VLOOKUP($B$2:$B$457,'各區加權風險人口'!$C$2:$T$13,3,0)*5.5/'陽性率'!B$3)</f>
        <v>53.57547687</v>
      </c>
      <c r="F246" s="5">
        <f>if(VLOOKUP($B$2:$B$457,'各區加權風險人口'!$C$2:$T$13,4,0)=0,0,VLOOKUP($B$2:$B$457,'依個案研判日_台北市'!$C$2:$T$13,4,0)*'各里加權風險人口'!G246/VLOOKUP($B$2:$B$457,'各區加權風險人口'!$C$2:$T$13,4,0)*5.5/'陽性率'!C$3)</f>
        <v>70.69753649</v>
      </c>
      <c r="G246" s="5">
        <f>if(VLOOKUP($B$2:$B$457,'各區加權風險人口'!$C$2:$T$13,5,0)=0,0,VLOOKUP($B$2:$B$457,'依個案研判日_台北市'!$C$2:$T$13,5,0)*'各里加權風險人口'!H246/VLOOKUP($B$2:$B$457,'各區加權風險人口'!$C$2:$T$13,5,0)*5.5/'陽性率'!D$3)</f>
        <v>101.7934061</v>
      </c>
      <c r="H246" s="5">
        <f>if(VLOOKUP($B$2:$B$457,'各區加權風險人口'!$C$2:$T$13,6,0)=0,0,VLOOKUP($B$2:$B$457,'依個案研判日_台北市'!$C$2:$T$13,6,0)*'各里加權風險人口'!I246/VLOOKUP($B$2:$B$457,'各區加權風險人口'!$C$2:$T$13,6,0)*5.5/'陽性率'!E$3)</f>
        <v>67.81705933</v>
      </c>
      <c r="I246" s="5">
        <f>if(VLOOKUP($B$2:$B$457,'各區加權風險人口'!$C$2:$T$13,7,0)=0,0,VLOOKUP($B$2:$B$457,'依個案研判日_台北市'!$C$2:$T$13,7,0)*'各里加權風險人口'!J246/VLOOKUP($B$2:$B$457,'各區加權風險人口'!$C$2:$T$13,7,0)*5.5/'陽性率'!F$3)</f>
        <v>69.33297007</v>
      </c>
      <c r="J246" s="5">
        <f>if(VLOOKUP($B$2:$B$457,'各區加權風險人口'!$C$2:$T$13,8,0)=0,0,VLOOKUP($B$2:$B$457,'依個案研判日_台北市'!$C$2:$T$13,8,0)*'各里加權風險人口'!K246/VLOOKUP($B$2:$B$457,'各區加權風險人口'!$C$2:$T$13,8,0)*5.5/'陽性率'!G$3)</f>
        <v>90.84537382</v>
      </c>
      <c r="K246" s="5">
        <f>if(VLOOKUP($B$2:$B$457,'各區加權風險人口'!$C$2:$T$13,9,0)=0,0,VLOOKUP($B$2:$B$457,'依個案研判日_台北市'!$C$2:$T$13,9,0)*'各里加權風險人口'!L246/VLOOKUP($B$2:$B$457,'各區加權風險人口'!$C$2:$T$13,9,0)*5.5/'陽性率'!H$3)</f>
        <v>116.8919495</v>
      </c>
      <c r="L246" s="5">
        <f>if(VLOOKUP($B$2:$B$457,'各區加權風險人口'!$C$2:$T$13,10,0)=0,0,VLOOKUP($B$2:$B$457,'依個案研判日_台北市'!$C$2:$T$13,10,0)*'各里加權風險人口'!M246/VLOOKUP($B$2:$B$457,'各區加權風險人口'!$C$2:$T$13,10,0)*5.5/'陽性率'!I$3)</f>
        <v>257.162289</v>
      </c>
      <c r="M246" s="5">
        <f>if(VLOOKUP($B$2:$B$457,'各區加權風險人口'!$C$2:$T$13,11,0)=0,0,VLOOKUP($B$2:$B$457,'依個案研判日_台北市'!$C$2:$T$13,11,0)*'各里加權風險人口'!N246/VLOOKUP($B$2:$B$457,'各區加權風險人口'!$C$2:$T$13,11,0)*5.5/'陽性率'!J$3)</f>
        <v>108.4115532</v>
      </c>
      <c r="N246" s="5">
        <f>if(VLOOKUP($B$2:$B$457,'各區加權風險人口'!$C$2:$T$13,12,0)=0,0,VLOOKUP($B$2:$B$457,'依個案研判日_台北市'!$C$2:$T$13,12,0)*'各里加權風險人口'!O246/VLOOKUP($B$2:$B$457,'各區加權風險人口'!$C$2:$T$13,12,0)*5.5/'陽性率'!K$3)</f>
        <v>205.2976257</v>
      </c>
      <c r="O246" s="5">
        <f>if(VLOOKUP($B$2:$B$457,'各區加權風險人口'!$C$2:$T$13,13,0)=0,0,VLOOKUP($B$2:$B$457,'依個案研判日_台北市'!$C$2:$T$13,13,0)*'各里加權風險人口'!P246/VLOOKUP($B$2:$B$457,'各區加權風險人口'!$C$2:$T$13,13,0)*5.5/'陽性率'!L$3)</f>
        <v>138.7467478</v>
      </c>
      <c r="P246" s="5">
        <f>if(VLOOKUP($B$2:$B$457,'各區加權風險人口'!$C$2:$T$13,14,0)=0,0,VLOOKUP($B$2:$B$457,'依個案研判日_台北市'!$C$2:$T$13,14,0)*'各里加權風險人口'!Q246/VLOOKUP($B$2:$B$457,'各區加權風險人口'!$C$2:$T$13,14,0)*5.5/'陽性率'!M$3)</f>
        <v>169.4143458</v>
      </c>
      <c r="Q246" s="5">
        <f>if(VLOOKUP($B$2:$B$457,'各區加權風險人口'!$C$2:$T$13,15,0)=0,0,VLOOKUP($B$2:$B$457,'依個案研判日_台北市'!$C$2:$T$13,15,0)*'各里加權風險人口'!R246/VLOOKUP($B$2:$B$457,'各區加權風險人口'!$C$2:$T$13,15,0)*5.5/'陽性率'!N$3)</f>
        <v>96.06637232</v>
      </c>
      <c r="R246" s="5">
        <f>if(VLOOKUP($B$2:$B$457,'各區加權風險人口'!$C$2:$T$13,16,0)=0,0,VLOOKUP($B$2:$B$457,'依個案研判日_台北市'!$C$2:$T$13,16,0)*'各里加權風險人口'!S246/VLOOKUP($B$2:$B$457,'各區加權風險人口'!$C$2:$T$13,16,0)*5.5/'陽性率'!O$3)</f>
        <v>174.3829247</v>
      </c>
      <c r="S246" s="5">
        <f>if(VLOOKUP($B$2:$B$457,'各區加權風險人口'!$C$2:$T$13,17,0)=0,0,VLOOKUP($B$2:$B$457,'依個案研判日_台北市'!$C$2:$T$13,17,0)*'各里加權風險人口'!T246/VLOOKUP($B$2:$B$457,'各區加權風險人口'!$C$2:$T$13,17,0)*5.5/'陽性率'!P$3)</f>
        <v>102.2804558</v>
      </c>
      <c r="T246" s="5">
        <f>if(VLOOKUP($B$2:$B$457,'各區加權風險人口'!$C$2:$T$13,18,0)=0,0,VLOOKUP($B$2:$B$457,'依個案研判日_台北市'!$C$2:$T$13,18,0)*'各里加權風險人口'!U246/VLOOKUP($B$2:$B$457,'各區加權風險人口'!$C$2:$T$13,18,0)*5.5/'陽性率'!Q$3)</f>
        <v>52.20174669</v>
      </c>
    </row>
    <row r="247">
      <c r="A247" s="3">
        <v>6.3000070021E10</v>
      </c>
      <c r="B247" s="4" t="s">
        <v>234</v>
      </c>
      <c r="C247" s="4" t="s">
        <v>255</v>
      </c>
      <c r="D247" s="5">
        <f>if(VLOOKUP($B$2:$B$457,'各區加權風險人口'!$C$2:$T$13,2,0)=0,0,VLOOKUP($B$2:$B$457,'依個案研判日_台北市'!$C$2:$T$13,2,0)*'各里加權風險人口'!E247/VLOOKUP($B$2:$B$457,'各區加權風險人口'!$C$2:$T$13,2,0)*5.5/'陽性率'!A$3)</f>
        <v>0</v>
      </c>
      <c r="E247" s="5">
        <f>if(VLOOKUP($B$2:$B$457,'各區加權風險人口'!$C$2:$T$13,3,0)=0,0,VLOOKUP($B$2:$B$457,'依個案研判日_台北市'!$C$2:$T$13,3,0)*'各里加權風險人口'!F247/VLOOKUP($B$2:$B$457,'各區加權風險人口'!$C$2:$T$13,3,0)*5.5/'陽性率'!B$3)</f>
        <v>82.08625602</v>
      </c>
      <c r="F247" s="5">
        <f>if(VLOOKUP($B$2:$B$457,'各區加權風險人口'!$C$2:$T$13,4,0)=0,0,VLOOKUP($B$2:$B$457,'依個案研判日_台北市'!$C$2:$T$13,4,0)*'各里加權風險人口'!G247/VLOOKUP($B$2:$B$457,'各區加權風險人口'!$C$2:$T$13,4,0)*5.5/'陽性率'!C$3)</f>
        <v>108.3200079</v>
      </c>
      <c r="G247" s="5">
        <f>if(VLOOKUP($B$2:$B$457,'各區加權風險人口'!$C$2:$T$13,5,0)=0,0,VLOOKUP($B$2:$B$457,'依個案研判日_台北市'!$C$2:$T$13,5,0)*'各里加權風險人口'!H247/VLOOKUP($B$2:$B$457,'各區加權風險人口'!$C$2:$T$13,5,0)*5.5/'陽性率'!D$3)</f>
        <v>155.9638864</v>
      </c>
      <c r="H247" s="5">
        <f>if(VLOOKUP($B$2:$B$457,'各區加權風險人口'!$C$2:$T$13,6,0)=0,0,VLOOKUP($B$2:$B$457,'依個案研判日_台北市'!$C$2:$T$13,6,0)*'各里加權風險人口'!I247/VLOOKUP($B$2:$B$457,'各區加權風險人口'!$C$2:$T$13,6,0)*5.5/'陽性率'!E$3)</f>
        <v>103.9066532</v>
      </c>
      <c r="I247" s="5">
        <f>if(VLOOKUP($B$2:$B$457,'各區加權風險人口'!$C$2:$T$13,7,0)=0,0,VLOOKUP($B$2:$B$457,'依個案研判日_台北市'!$C$2:$T$13,7,0)*'各里加權風險人口'!J247/VLOOKUP($B$2:$B$457,'各區加權風險人口'!$C$2:$T$13,7,0)*5.5/'陽性率'!F$3)</f>
        <v>106.2292725</v>
      </c>
      <c r="J247" s="5">
        <f>if(VLOOKUP($B$2:$B$457,'各區加權風險人口'!$C$2:$T$13,8,0)=0,0,VLOOKUP($B$2:$B$457,'依個案研判日_台北市'!$C$2:$T$13,8,0)*'各里加權風險人口'!K247/VLOOKUP($B$2:$B$457,'各區加權風險人口'!$C$2:$T$13,8,0)*5.5/'陽性率'!G$3)</f>
        <v>139.1897385</v>
      </c>
      <c r="K247" s="5">
        <f>if(VLOOKUP($B$2:$B$457,'各區加權風險人口'!$C$2:$T$13,9,0)=0,0,VLOOKUP($B$2:$B$457,'依個案研判日_台北市'!$C$2:$T$13,9,0)*'各里加權風險人口'!L247/VLOOKUP($B$2:$B$457,'各區加權風險人口'!$C$2:$T$13,9,0)*5.5/'陽性率'!H$3)</f>
        <v>179.0972859</v>
      </c>
      <c r="L247" s="5">
        <f>if(VLOOKUP($B$2:$B$457,'各區加權風險人口'!$C$2:$T$13,10,0)=0,0,VLOOKUP($B$2:$B$457,'依個案研判日_台北市'!$C$2:$T$13,10,0)*'各里加權風險人口'!M247/VLOOKUP($B$2:$B$457,'各區加權風險人口'!$C$2:$T$13,10,0)*5.5/'陽性率'!I$3)</f>
        <v>394.0140289</v>
      </c>
      <c r="M247" s="5">
        <f>if(VLOOKUP($B$2:$B$457,'各區加權風險人口'!$C$2:$T$13,11,0)=0,0,VLOOKUP($B$2:$B$457,'依個案研判日_台北市'!$C$2:$T$13,11,0)*'各里加權風險人口'!N247/VLOOKUP($B$2:$B$457,'各區加權風險人口'!$C$2:$T$13,11,0)*5.5/'陽性率'!J$3)</f>
        <v>166.1039533</v>
      </c>
      <c r="N247" s="5">
        <f>if(VLOOKUP($B$2:$B$457,'各區加權風險人口'!$C$2:$T$13,12,0)=0,0,VLOOKUP($B$2:$B$457,'依個案研判日_台北市'!$C$2:$T$13,12,0)*'各里加權風險人口'!O247/VLOOKUP($B$2:$B$457,'各區加權風險人口'!$C$2:$T$13,12,0)*5.5/'陽性率'!K$3)</f>
        <v>314.5490146</v>
      </c>
      <c r="O247" s="5">
        <f>if(VLOOKUP($B$2:$B$457,'各區加權風險人口'!$C$2:$T$13,13,0)=0,0,VLOOKUP($B$2:$B$457,'依個案研判日_台北市'!$C$2:$T$13,13,0)*'各里加權風險人口'!P247/VLOOKUP($B$2:$B$457,'各區加權風險人口'!$C$2:$T$13,13,0)*5.5/'陽性率'!L$3)</f>
        <v>212.5823553</v>
      </c>
      <c r="P247" s="5">
        <f>if(VLOOKUP($B$2:$B$457,'各區加權風險人口'!$C$2:$T$13,14,0)=0,0,VLOOKUP($B$2:$B$457,'依個案研判日_台北市'!$C$2:$T$13,14,0)*'各里加權風險人口'!Q247/VLOOKUP($B$2:$B$457,'各區加權風險人口'!$C$2:$T$13,14,0)*5.5/'陽性率'!M$3)</f>
        <v>259.5700528</v>
      </c>
      <c r="Q247" s="5">
        <f>if(VLOOKUP($B$2:$B$457,'各區加權風險人口'!$C$2:$T$13,15,0)=0,0,VLOOKUP($B$2:$B$457,'依個案研判日_台北市'!$C$2:$T$13,15,0)*'各里加權風險人口'!R247/VLOOKUP($B$2:$B$457,'各區加權風險人口'!$C$2:$T$13,15,0)*5.5/'陽性率'!N$3)</f>
        <v>147.1891487</v>
      </c>
      <c r="R247" s="5">
        <f>if(VLOOKUP($B$2:$B$457,'各區加權風險人口'!$C$2:$T$13,16,0)=0,0,VLOOKUP($B$2:$B$457,'依個案研判日_台北市'!$C$2:$T$13,16,0)*'各里加權風險人口'!S247/VLOOKUP($B$2:$B$457,'各區加權風險人口'!$C$2:$T$13,16,0)*5.5/'陽性率'!O$3)</f>
        <v>267.1827157</v>
      </c>
      <c r="S247" s="5">
        <f>if(VLOOKUP($B$2:$B$457,'各區加權風險人口'!$C$2:$T$13,17,0)=0,0,VLOOKUP($B$2:$B$457,'依個案研判日_台北市'!$C$2:$T$13,17,0)*'各里加權風險人口'!T247/VLOOKUP($B$2:$B$457,'各區加權風險人口'!$C$2:$T$13,17,0)*5.5/'陽性率'!P$3)</f>
        <v>156.7101251</v>
      </c>
      <c r="T247" s="5">
        <f>if(VLOOKUP($B$2:$B$457,'各區加權風險人口'!$C$2:$T$13,18,0)=0,0,VLOOKUP($B$2:$B$457,'依個案研判日_台北市'!$C$2:$T$13,18,0)*'各里加權風險人口'!U247/VLOOKUP($B$2:$B$457,'各區加權風險人口'!$C$2:$T$13,18,0)*5.5/'陽性率'!Q$3)</f>
        <v>79.98148022</v>
      </c>
    </row>
    <row r="248">
      <c r="A248" s="3">
        <v>6.3000070022E10</v>
      </c>
      <c r="B248" s="4" t="s">
        <v>234</v>
      </c>
      <c r="C248" s="4" t="s">
        <v>256</v>
      </c>
      <c r="D248" s="5">
        <f>if(VLOOKUP($B$2:$B$457,'各區加權風險人口'!$C$2:$T$13,2,0)=0,0,VLOOKUP($B$2:$B$457,'依個案研判日_台北市'!$C$2:$T$13,2,0)*'各里加權風險人口'!E248/VLOOKUP($B$2:$B$457,'各區加權風險人口'!$C$2:$T$13,2,0)*5.5/'陽性率'!A$3)</f>
        <v>0</v>
      </c>
      <c r="E248" s="5">
        <f>if(VLOOKUP($B$2:$B$457,'各區加權風險人口'!$C$2:$T$13,3,0)=0,0,VLOOKUP($B$2:$B$457,'依個案研判日_台北市'!$C$2:$T$13,3,0)*'各里加權風險人口'!F248/VLOOKUP($B$2:$B$457,'各區加權風險人口'!$C$2:$T$13,3,0)*5.5/'陽性率'!B$3)</f>
        <v>65.50054283</v>
      </c>
      <c r="F248" s="5">
        <f>if(VLOOKUP($B$2:$B$457,'各區加權風險人口'!$C$2:$T$13,4,0)=0,0,VLOOKUP($B$2:$B$457,'依個案研判日_台北市'!$C$2:$T$13,4,0)*'各里加權風險人口'!G248/VLOOKUP($B$2:$B$457,'各區加權風險人口'!$C$2:$T$13,4,0)*5.5/'陽性率'!C$3)</f>
        <v>86.43370601</v>
      </c>
      <c r="G248" s="5">
        <f>if(VLOOKUP($B$2:$B$457,'各區加權風險人口'!$C$2:$T$13,5,0)=0,0,VLOOKUP($B$2:$B$457,'依個案研判日_台北市'!$C$2:$T$13,5,0)*'各里加權風險人口'!H248/VLOOKUP($B$2:$B$457,'各區加權風險人口'!$C$2:$T$13,5,0)*5.5/'陽性率'!D$3)</f>
        <v>124.4510314</v>
      </c>
      <c r="H248" s="5">
        <f>if(VLOOKUP($B$2:$B$457,'各區加權風險人口'!$C$2:$T$13,6,0)=0,0,VLOOKUP($B$2:$B$457,'依個案研判日_台北市'!$C$2:$T$13,6,0)*'各里加權風險人口'!I248/VLOOKUP($B$2:$B$457,'各區加權風險人口'!$C$2:$T$13,6,0)*5.5/'陽性率'!E$3)</f>
        <v>82.91207953</v>
      </c>
      <c r="I248" s="5">
        <f>if(VLOOKUP($B$2:$B$457,'各區加權風險人口'!$C$2:$T$13,7,0)=0,0,VLOOKUP($B$2:$B$457,'依個案研判日_台北市'!$C$2:$T$13,7,0)*'各里加權風險人口'!J248/VLOOKUP($B$2:$B$457,'各區加權風險人口'!$C$2:$T$13,7,0)*5.5/'陽性率'!F$3)</f>
        <v>84.76540837</v>
      </c>
      <c r="J248" s="5">
        <f>if(VLOOKUP($B$2:$B$457,'各區加權風險人口'!$C$2:$T$13,8,0)=0,0,VLOOKUP($B$2:$B$457,'依個案研判日_台北市'!$C$2:$T$13,8,0)*'各里加權風險人口'!K248/VLOOKUP($B$2:$B$457,'各區加權風險人口'!$C$2:$T$13,8,0)*5.5/'陽性率'!G$3)</f>
        <v>111.0661378</v>
      </c>
      <c r="K248" s="5">
        <f>if(VLOOKUP($B$2:$B$457,'各區加權風險人口'!$C$2:$T$13,9,0)=0,0,VLOOKUP($B$2:$B$457,'依個案研判日_台北市'!$C$2:$T$13,9,0)*'各里加權風險人口'!L248/VLOOKUP($B$2:$B$457,'各區加權風險人口'!$C$2:$T$13,9,0)*5.5/'陽性率'!H$3)</f>
        <v>142.9102753</v>
      </c>
      <c r="L248" s="5">
        <f>if(VLOOKUP($B$2:$B$457,'各區加權風險人口'!$C$2:$T$13,10,0)=0,0,VLOOKUP($B$2:$B$457,'依個案研判日_台北市'!$C$2:$T$13,10,0)*'各里加權風險人口'!M248/VLOOKUP($B$2:$B$457,'各區加權風險人口'!$C$2:$T$13,10,0)*5.5/'陽性率'!I$3)</f>
        <v>314.4026056</v>
      </c>
      <c r="M248" s="5">
        <f>if(VLOOKUP($B$2:$B$457,'各區加權風險人口'!$C$2:$T$13,11,0)=0,0,VLOOKUP($B$2:$B$457,'依個案研判日_台北市'!$C$2:$T$13,11,0)*'各里加權風險人口'!N248/VLOOKUP($B$2:$B$457,'各區加權風險人口'!$C$2:$T$13,11,0)*5.5/'陽性率'!J$3)</f>
        <v>132.5422749</v>
      </c>
      <c r="N248" s="5">
        <f>if(VLOOKUP($B$2:$B$457,'各區加權風險人口'!$C$2:$T$13,12,0)=0,0,VLOOKUP($B$2:$B$457,'依個案研判日_台北市'!$C$2:$T$13,12,0)*'各里加權風險人口'!O248/VLOOKUP($B$2:$B$457,'各區加權風險人口'!$C$2:$T$13,12,0)*5.5/'陽性率'!K$3)</f>
        <v>250.9936767</v>
      </c>
      <c r="O248" s="5">
        <f>if(VLOOKUP($B$2:$B$457,'各區加權風險人口'!$C$2:$T$13,13,0)=0,0,VLOOKUP($B$2:$B$457,'依個案研判日_台北市'!$C$2:$T$13,13,0)*'各里加權風險人口'!P248/VLOOKUP($B$2:$B$457,'各區加權風險人口'!$C$2:$T$13,13,0)*5.5/'陽性率'!L$3)</f>
        <v>169.6296109</v>
      </c>
      <c r="P248" s="5">
        <f>if(VLOOKUP($B$2:$B$457,'各區加權風險人口'!$C$2:$T$13,14,0)=0,0,VLOOKUP($B$2:$B$457,'依個案研判日_台北市'!$C$2:$T$13,14,0)*'各里加權風險人口'!Q248/VLOOKUP($B$2:$B$457,'各區加權風險人口'!$C$2:$T$13,14,0)*5.5/'陽性率'!M$3)</f>
        <v>207.1233381</v>
      </c>
      <c r="Q248" s="5">
        <f>if(VLOOKUP($B$2:$B$457,'各區加權風險人口'!$C$2:$T$13,15,0)=0,0,VLOOKUP($B$2:$B$457,'依個案研判日_台北市'!$C$2:$T$13,15,0)*'各里加權風險人口'!R248/VLOOKUP($B$2:$B$457,'各區加權風險人口'!$C$2:$T$13,15,0)*5.5/'陽性率'!N$3)</f>
        <v>117.4492492</v>
      </c>
      <c r="R248" s="5">
        <f>if(VLOOKUP($B$2:$B$457,'各區加權風險人口'!$C$2:$T$13,16,0)=0,0,VLOOKUP($B$2:$B$457,'依個案研判日_台北市'!$C$2:$T$13,16,0)*'各里加權風險人口'!S248/VLOOKUP($B$2:$B$457,'各區加權風險人口'!$C$2:$T$13,16,0)*5.5/'陽性率'!O$3)</f>
        <v>213.1978453</v>
      </c>
      <c r="S248" s="5">
        <f>if(VLOOKUP($B$2:$B$457,'各區加權風險人口'!$C$2:$T$13,17,0)=0,0,VLOOKUP($B$2:$B$457,'依個案研判日_台北市'!$C$2:$T$13,17,0)*'各里加權風險人口'!T248/VLOOKUP($B$2:$B$457,'各區加權風險人口'!$C$2:$T$13,17,0)*5.5/'陽性率'!P$3)</f>
        <v>125.0464909</v>
      </c>
      <c r="T248" s="5">
        <f>if(VLOOKUP($B$2:$B$457,'各區加權風險人口'!$C$2:$T$13,18,0)=0,0,VLOOKUP($B$2:$B$457,'依個案研判日_台北市'!$C$2:$T$13,18,0)*'各里加權風險人口'!U248/VLOOKUP($B$2:$B$457,'各區加權風險人口'!$C$2:$T$13,18,0)*5.5/'陽性率'!Q$3)</f>
        <v>63.82104173</v>
      </c>
    </row>
    <row r="249">
      <c r="A249" s="3">
        <v>6.3000070023E10</v>
      </c>
      <c r="B249" s="4" t="s">
        <v>234</v>
      </c>
      <c r="C249" s="4" t="s">
        <v>257</v>
      </c>
      <c r="D249" s="5">
        <f>if(VLOOKUP($B$2:$B$457,'各區加權風險人口'!$C$2:$T$13,2,0)=0,0,VLOOKUP($B$2:$B$457,'依個案研判日_台北市'!$C$2:$T$13,2,0)*'各里加權風險人口'!E249/VLOOKUP($B$2:$B$457,'各區加權風險人口'!$C$2:$T$13,2,0)*5.5/'陽性率'!A$3)</f>
        <v>0</v>
      </c>
      <c r="E249" s="5">
        <f>if(VLOOKUP($B$2:$B$457,'各區加權風險人口'!$C$2:$T$13,3,0)=0,0,VLOOKUP($B$2:$B$457,'依個案研判日_台北市'!$C$2:$T$13,3,0)*'各里加權風險人口'!F249/VLOOKUP($B$2:$B$457,'各區加權風險人口'!$C$2:$T$13,3,0)*5.5/'陽性率'!B$3)</f>
        <v>47.36111287</v>
      </c>
      <c r="F249" s="5">
        <f>if(VLOOKUP($B$2:$B$457,'各區加權風險人口'!$C$2:$T$13,4,0)=0,0,VLOOKUP($B$2:$B$457,'依個案研判日_台北市'!$C$2:$T$13,4,0)*'各里加權風險人口'!G249/VLOOKUP($B$2:$B$457,'各區加權風險人口'!$C$2:$T$13,4,0)*5.5/'陽性率'!C$3)</f>
        <v>62.49713863</v>
      </c>
      <c r="G249" s="5">
        <f>if(VLOOKUP($B$2:$B$457,'各區加權風險人口'!$C$2:$T$13,5,0)=0,0,VLOOKUP($B$2:$B$457,'依個案研判日_台北市'!$C$2:$T$13,5,0)*'各里加權風險人口'!H249/VLOOKUP($B$2:$B$457,'各區加權風險人口'!$C$2:$T$13,5,0)*5.5/'陽性率'!D$3)</f>
        <v>89.98611445</v>
      </c>
      <c r="H249" s="5">
        <f>if(VLOOKUP($B$2:$B$457,'各區加權風險人口'!$C$2:$T$13,6,0)=0,0,VLOOKUP($B$2:$B$457,'依個案研判日_台北市'!$C$2:$T$13,6,0)*'各里加權風險人口'!I249/VLOOKUP($B$2:$B$457,'各區加權風險人口'!$C$2:$T$13,6,0)*5.5/'陽性率'!E$3)</f>
        <v>59.95077578</v>
      </c>
      <c r="I249" s="5">
        <f>if(VLOOKUP($B$2:$B$457,'各區加權風險人口'!$C$2:$T$13,7,0)=0,0,VLOOKUP($B$2:$B$457,'依個案研判日_台北市'!$C$2:$T$13,7,0)*'各里加權風險人口'!J249/VLOOKUP($B$2:$B$457,'各區加權風險人口'!$C$2:$T$13,7,0)*5.5/'陽性率'!F$3)</f>
        <v>61.29085194</v>
      </c>
      <c r="J249" s="5">
        <f>if(VLOOKUP($B$2:$B$457,'各區加權風險人口'!$C$2:$T$13,8,0)=0,0,VLOOKUP($B$2:$B$457,'依個案研判日_台北市'!$C$2:$T$13,8,0)*'各里加權風險人口'!K249/VLOOKUP($B$2:$B$457,'各區加權風險人口'!$C$2:$T$13,8,0)*5.5/'陽性率'!G$3)</f>
        <v>80.30797399</v>
      </c>
      <c r="K249" s="5">
        <f>if(VLOOKUP($B$2:$B$457,'各區加權風險人口'!$C$2:$T$13,9,0)=0,0,VLOOKUP($B$2:$B$457,'依個案研判日_台北市'!$C$2:$T$13,9,0)*'各里加權風險人口'!L249/VLOOKUP($B$2:$B$457,'各區加權風險人口'!$C$2:$T$13,9,0)*5.5/'陽性率'!H$3)</f>
        <v>103.3333372</v>
      </c>
      <c r="L249" s="5">
        <f>if(VLOOKUP($B$2:$B$457,'各區加權風險人口'!$C$2:$T$13,10,0)=0,0,VLOOKUP($B$2:$B$457,'依個案研判日_台北市'!$C$2:$T$13,10,0)*'各里加權風險人口'!M249/VLOOKUP($B$2:$B$457,'各區加權風險人口'!$C$2:$T$13,10,0)*5.5/'陽性率'!I$3)</f>
        <v>227.3333418</v>
      </c>
      <c r="M249" s="5">
        <f>if(VLOOKUP($B$2:$B$457,'各區加權風險人口'!$C$2:$T$13,11,0)=0,0,VLOOKUP($B$2:$B$457,'依個案研判日_台北市'!$C$2:$T$13,11,0)*'各里加權風險人口'!N249/VLOOKUP($B$2:$B$457,'各區加權風險人口'!$C$2:$T$13,11,0)*5.5/'陽性率'!J$3)</f>
        <v>95.83660486</v>
      </c>
      <c r="N249" s="5">
        <f>if(VLOOKUP($B$2:$B$457,'各區加權風險人口'!$C$2:$T$13,12,0)=0,0,VLOOKUP($B$2:$B$457,'依個案研判日_台北市'!$C$2:$T$13,12,0)*'各里加權風險人口'!O249/VLOOKUP($B$2:$B$457,'各區加權風險人口'!$C$2:$T$13,12,0)*5.5/'陽性率'!K$3)</f>
        <v>181.4846006</v>
      </c>
      <c r="O249" s="5">
        <f>if(VLOOKUP($B$2:$B$457,'各區加權風險人口'!$C$2:$T$13,13,0)=0,0,VLOOKUP($B$2:$B$457,'依個案研判日_台北市'!$C$2:$T$13,13,0)*'各里加權風險人口'!P249/VLOOKUP($B$2:$B$457,'各區加權風險人口'!$C$2:$T$13,13,0)*5.5/'陽性率'!L$3)</f>
        <v>122.6531384</v>
      </c>
      <c r="P249" s="5">
        <f>if(VLOOKUP($B$2:$B$457,'各區加權風險人口'!$C$2:$T$13,14,0)=0,0,VLOOKUP($B$2:$B$457,'依個案研判日_台北市'!$C$2:$T$13,14,0)*'各里加權風險人口'!Q249/VLOOKUP($B$2:$B$457,'各區加權風險人口'!$C$2:$T$13,14,0)*5.5/'陽性率'!M$3)</f>
        <v>149.7635191</v>
      </c>
      <c r="Q249" s="5">
        <f>if(VLOOKUP($B$2:$B$457,'各區加權風險人口'!$C$2:$T$13,15,0)=0,0,VLOOKUP($B$2:$B$457,'依個案研判日_台北市'!$C$2:$T$13,15,0)*'各里加權風險人口'!R249/VLOOKUP($B$2:$B$457,'各區加權風險人口'!$C$2:$T$13,15,0)*5.5/'陽性率'!N$3)</f>
        <v>84.9233748</v>
      </c>
      <c r="R249" s="5">
        <f>if(VLOOKUP($B$2:$B$457,'各區加權風險人口'!$C$2:$T$13,16,0)=0,0,VLOOKUP($B$2:$B$457,'依個案研判日_台北市'!$C$2:$T$13,16,0)*'各里加權風險人口'!S249/VLOOKUP($B$2:$B$457,'各區加權風險人口'!$C$2:$T$13,16,0)*5.5/'陽性率'!O$3)</f>
        <v>154.1557791</v>
      </c>
      <c r="S249" s="5">
        <f>if(VLOOKUP($B$2:$B$457,'各區加權風險人口'!$C$2:$T$13,17,0)=0,0,VLOOKUP($B$2:$B$457,'依個案研判日_台北市'!$C$2:$T$13,17,0)*'各里加權風險人口'!T249/VLOOKUP($B$2:$B$457,'各區加權風險人口'!$C$2:$T$13,17,0)*5.5/'陽性率'!P$3)</f>
        <v>90.41667002</v>
      </c>
      <c r="T249" s="5">
        <f>if(VLOOKUP($B$2:$B$457,'各區加權風險人口'!$C$2:$T$13,18,0)=0,0,VLOOKUP($B$2:$B$457,'依個案研判日_台北市'!$C$2:$T$13,18,0)*'各里加權風險人口'!U249/VLOOKUP($B$2:$B$457,'各區加權風險人口'!$C$2:$T$13,18,0)*5.5/'陽性率'!Q$3)</f>
        <v>46.14672536</v>
      </c>
    </row>
    <row r="250">
      <c r="A250" s="3">
        <v>6.3000070024E10</v>
      </c>
      <c r="B250" s="4" t="s">
        <v>234</v>
      </c>
      <c r="C250" s="4" t="s">
        <v>258</v>
      </c>
      <c r="D250" s="5">
        <f>if(VLOOKUP($B$2:$B$457,'各區加權風險人口'!$C$2:$T$13,2,0)=0,0,VLOOKUP($B$2:$B$457,'依個案研判日_台北市'!$C$2:$T$13,2,0)*'各里加權風險人口'!E250/VLOOKUP($B$2:$B$457,'各區加權風險人口'!$C$2:$T$13,2,0)*5.5/'陽性率'!A$3)</f>
        <v>0</v>
      </c>
      <c r="E250" s="5">
        <f>if(VLOOKUP($B$2:$B$457,'各區加權風險人口'!$C$2:$T$13,3,0)=0,0,VLOOKUP($B$2:$B$457,'依個案研判日_台北市'!$C$2:$T$13,3,0)*'各里加權風險人口'!F250/VLOOKUP($B$2:$B$457,'各區加權風險人口'!$C$2:$T$13,3,0)*5.5/'陽性率'!B$3)</f>
        <v>97.81983477</v>
      </c>
      <c r="F250" s="5">
        <f>if(VLOOKUP($B$2:$B$457,'各區加權風險人口'!$C$2:$T$13,4,0)=0,0,VLOOKUP($B$2:$B$457,'依個案研判日_台北市'!$C$2:$T$13,4,0)*'各里加權風險人口'!G250/VLOOKUP($B$2:$B$457,'各區加權風險人口'!$C$2:$T$13,4,0)*5.5/'陽性率'!C$3)</f>
        <v>129.0818438</v>
      </c>
      <c r="G250" s="5">
        <f>if(VLOOKUP($B$2:$B$457,'各區加權風險人口'!$C$2:$T$13,5,0)=0,0,VLOOKUP($B$2:$B$457,'依個案研判日_台北市'!$C$2:$T$13,5,0)*'各里加權風險人口'!H250/VLOOKUP($B$2:$B$457,'各區加權風險人口'!$C$2:$T$13,5,0)*5.5/'陽性率'!D$3)</f>
        <v>185.8576861</v>
      </c>
      <c r="H250" s="5">
        <f>if(VLOOKUP($B$2:$B$457,'各區加權風險人口'!$C$2:$T$13,6,0)=0,0,VLOOKUP($B$2:$B$457,'依個案研判日_台北市'!$C$2:$T$13,6,0)*'各里加權風險人口'!I250/VLOOKUP($B$2:$B$457,'各區加權風險人口'!$C$2:$T$13,6,0)*5.5/'陽性率'!E$3)</f>
        <v>123.8225757</v>
      </c>
      <c r="I250" s="5">
        <f>if(VLOOKUP($B$2:$B$457,'各區加權風險人口'!$C$2:$T$13,7,0)=0,0,VLOOKUP($B$2:$B$457,'依個案研判日_台北市'!$C$2:$T$13,7,0)*'各里加權風險人口'!J250/VLOOKUP($B$2:$B$457,'各區加權風險人口'!$C$2:$T$13,7,0)*5.5/'陽性率'!F$3)</f>
        <v>126.5903744</v>
      </c>
      <c r="J250" s="5">
        <f>if(VLOOKUP($B$2:$B$457,'各區加權風險人口'!$C$2:$T$13,8,0)=0,0,VLOOKUP($B$2:$B$457,'依個案研判日_台北市'!$C$2:$T$13,8,0)*'各里加權風險人口'!K250/VLOOKUP($B$2:$B$457,'各區加權風險人口'!$C$2:$T$13,8,0)*5.5/'陽性率'!G$3)</f>
        <v>165.8684155</v>
      </c>
      <c r="K250" s="5">
        <f>if(VLOOKUP($B$2:$B$457,'各區加權風險人口'!$C$2:$T$13,9,0)=0,0,VLOOKUP($B$2:$B$457,'依個案研判日_台北市'!$C$2:$T$13,9,0)*'各里加權風險人口'!L250/VLOOKUP($B$2:$B$457,'各區加權風險人口'!$C$2:$T$13,9,0)*5.5/'陽性率'!H$3)</f>
        <v>213.425094</v>
      </c>
      <c r="L250" s="5">
        <f>if(VLOOKUP($B$2:$B$457,'各區加權風險人口'!$C$2:$T$13,10,0)=0,0,VLOOKUP($B$2:$B$457,'依個案研判日_台北市'!$C$2:$T$13,10,0)*'各里加權風險人口'!M250/VLOOKUP($B$2:$B$457,'各區加權風險人口'!$C$2:$T$13,10,0)*5.5/'陽性率'!I$3)</f>
        <v>469.5352069</v>
      </c>
      <c r="M250" s="5">
        <f>if(VLOOKUP($B$2:$B$457,'各區加權風險人口'!$C$2:$T$13,11,0)=0,0,VLOOKUP($B$2:$B$457,'依個案研判日_台北市'!$C$2:$T$13,11,0)*'各里加權風險人口'!N250/VLOOKUP($B$2:$B$457,'各區加權風險人口'!$C$2:$T$13,11,0)*5.5/'陽性率'!J$3)</f>
        <v>197.9413127</v>
      </c>
      <c r="N250" s="5">
        <f>if(VLOOKUP($B$2:$B$457,'各區加權風險人口'!$C$2:$T$13,12,0)=0,0,VLOOKUP($B$2:$B$457,'依個案研判日_台北市'!$C$2:$T$13,12,0)*'各里加權風險人口'!O250/VLOOKUP($B$2:$B$457,'各區加權風險人口'!$C$2:$T$13,12,0)*5.5/'陽性率'!K$3)</f>
        <v>374.8390307</v>
      </c>
      <c r="O250" s="5">
        <f>if(VLOOKUP($B$2:$B$457,'各區加權風險人口'!$C$2:$T$13,13,0)=0,0,VLOOKUP($B$2:$B$457,'依個案研判日_台北市'!$C$2:$T$13,13,0)*'各里加權風險人口'!P250/VLOOKUP($B$2:$B$457,'各區加權風險人口'!$C$2:$T$13,13,0)*5.5/'陽性率'!L$3)</f>
        <v>253.32829</v>
      </c>
      <c r="P250" s="5">
        <f>if(VLOOKUP($B$2:$B$457,'各區加權風險人口'!$C$2:$T$13,14,0)=0,0,VLOOKUP($B$2:$B$457,'依個案研判日_台北市'!$C$2:$T$13,14,0)*'各里加權風險人口'!Q250/VLOOKUP($B$2:$B$457,'各區加權風險人口'!$C$2:$T$13,14,0)*5.5/'陽性率'!M$3)</f>
        <v>309.3221802</v>
      </c>
      <c r="Q250" s="5">
        <f>if(VLOOKUP($B$2:$B$457,'各區加權風險人口'!$C$2:$T$13,15,0)=0,0,VLOOKUP($B$2:$B$457,'依個案研判日_台北市'!$C$2:$T$13,15,0)*'各里加權風險人口'!R250/VLOOKUP($B$2:$B$457,'各區加權風險人口'!$C$2:$T$13,15,0)*5.5/'陽性率'!N$3)</f>
        <v>175.401083</v>
      </c>
      <c r="R250" s="5">
        <f>if(VLOOKUP($B$2:$B$457,'各區加權風險人口'!$C$2:$T$13,16,0)=0,0,VLOOKUP($B$2:$B$457,'依個案研判日_台北市'!$C$2:$T$13,16,0)*'各里加權風險人口'!S250/VLOOKUP($B$2:$B$457,'各區加權風險人口'!$C$2:$T$13,16,0)*5.5/'陽性率'!O$3)</f>
        <v>318.393972</v>
      </c>
      <c r="S250" s="5">
        <f>if(VLOOKUP($B$2:$B$457,'各區加權風險人口'!$C$2:$T$13,17,0)=0,0,VLOOKUP($B$2:$B$457,'依個案研判日_台北市'!$C$2:$T$13,17,0)*'各里加權風險人口'!T250/VLOOKUP($B$2:$B$457,'各區加權風險人口'!$C$2:$T$13,17,0)*5.5/'陽性率'!P$3)</f>
        <v>186.7469573</v>
      </c>
      <c r="T250" s="5">
        <f>if(VLOOKUP($B$2:$B$457,'各區加權風險人口'!$C$2:$T$13,18,0)=0,0,VLOOKUP($B$2:$B$457,'依個案研判日_台北市'!$C$2:$T$13,18,0)*'各里加權風險人口'!U250/VLOOKUP($B$2:$B$457,'各區加權風險人口'!$C$2:$T$13,18,0)*5.5/'陽性率'!Q$3)</f>
        <v>95.31163388</v>
      </c>
    </row>
    <row r="251">
      <c r="A251" s="3">
        <v>6.3000070025E10</v>
      </c>
      <c r="B251" s="4" t="s">
        <v>234</v>
      </c>
      <c r="C251" s="4" t="s">
        <v>259</v>
      </c>
      <c r="D251" s="5">
        <f>if(VLOOKUP($B$2:$B$457,'各區加權風險人口'!$C$2:$T$13,2,0)=0,0,VLOOKUP($B$2:$B$457,'依個案研判日_台北市'!$C$2:$T$13,2,0)*'各里加權風險人口'!E251/VLOOKUP($B$2:$B$457,'各區加權風險人口'!$C$2:$T$13,2,0)*5.5/'陽性率'!A$3)</f>
        <v>0</v>
      </c>
      <c r="E251" s="5">
        <f>if(VLOOKUP($B$2:$B$457,'各區加權風險人口'!$C$2:$T$13,3,0)=0,0,VLOOKUP($B$2:$B$457,'依個案研判日_台北市'!$C$2:$T$13,3,0)*'各里加權風險人口'!F251/VLOOKUP($B$2:$B$457,'各區加權風險人口'!$C$2:$T$13,3,0)*5.5/'陽性率'!B$3)</f>
        <v>80.57599122</v>
      </c>
      <c r="F251" s="5">
        <f>if(VLOOKUP($B$2:$B$457,'各區加權風險人口'!$C$2:$T$13,4,0)=0,0,VLOOKUP($B$2:$B$457,'依個案研判日_台北市'!$C$2:$T$13,4,0)*'各里加權風險人口'!G251/VLOOKUP($B$2:$B$457,'各區加權風險人口'!$C$2:$T$13,4,0)*5.5/'陽性率'!C$3)</f>
        <v>106.3270812</v>
      </c>
      <c r="G251" s="5">
        <f>if(VLOOKUP($B$2:$B$457,'各區加權風險人口'!$C$2:$T$13,5,0)=0,0,VLOOKUP($B$2:$B$457,'依個案研判日_台北市'!$C$2:$T$13,5,0)*'各里加權風險人口'!H251/VLOOKUP($B$2:$B$457,'各區加權風險人口'!$C$2:$T$13,5,0)*5.5/'陽性率'!D$3)</f>
        <v>153.0943833</v>
      </c>
      <c r="H251" s="5">
        <f>if(VLOOKUP($B$2:$B$457,'各區加權風險人口'!$C$2:$T$13,6,0)=0,0,VLOOKUP($B$2:$B$457,'依個案研判日_台北市'!$C$2:$T$13,6,0)*'各里加權風險人口'!I251/VLOOKUP($B$2:$B$457,'各區加權風險人口'!$C$2:$T$13,6,0)*5.5/'陽性率'!E$3)</f>
        <v>101.9949256</v>
      </c>
      <c r="I251" s="5">
        <f>if(VLOOKUP($B$2:$B$457,'各區加權風險人口'!$C$2:$T$13,7,0)=0,0,VLOOKUP($B$2:$B$457,'依個案研判日_台北市'!$C$2:$T$13,7,0)*'各里加權風險人口'!J251/VLOOKUP($B$2:$B$457,'各區加權風險人口'!$C$2:$T$13,7,0)*5.5/'陽性率'!F$3)</f>
        <v>104.2748122</v>
      </c>
      <c r="J251" s="5">
        <f>if(VLOOKUP($B$2:$B$457,'各區加權風險人口'!$C$2:$T$13,8,0)=0,0,VLOOKUP($B$2:$B$457,'依個案研判日_台北市'!$C$2:$T$13,8,0)*'各里加權風險人口'!K251/VLOOKUP($B$2:$B$457,'各區加權風險人口'!$C$2:$T$13,8,0)*5.5/'陽性率'!G$3)</f>
        <v>136.6288547</v>
      </c>
      <c r="K251" s="5">
        <f>if(VLOOKUP($B$2:$B$457,'各區加權風險人口'!$C$2:$T$13,9,0)=0,0,VLOOKUP($B$2:$B$457,'依個案研判日_台北市'!$C$2:$T$13,9,0)*'各里加權風險人口'!L251/VLOOKUP($B$2:$B$457,'各區加權風險人口'!$C$2:$T$13,9,0)*5.5/'陽性率'!H$3)</f>
        <v>175.8021627</v>
      </c>
      <c r="L251" s="5">
        <f>if(VLOOKUP($B$2:$B$457,'各區加權風險人口'!$C$2:$T$13,10,0)=0,0,VLOOKUP($B$2:$B$457,'依個案研判日_台北市'!$C$2:$T$13,10,0)*'各里加權風險人口'!M251/VLOOKUP($B$2:$B$457,'各區加權風險人口'!$C$2:$T$13,10,0)*5.5/'陽性率'!I$3)</f>
        <v>386.7647579</v>
      </c>
      <c r="M251" s="5">
        <f>if(VLOOKUP($B$2:$B$457,'各區加權風險人口'!$C$2:$T$13,11,0)=0,0,VLOOKUP($B$2:$B$457,'依個案研判日_台北市'!$C$2:$T$13,11,0)*'各里加權風險人口'!N251/VLOOKUP($B$2:$B$457,'各區加權風險人口'!$C$2:$T$13,11,0)*5.5/'陽性率'!J$3)</f>
        <v>163.0478881</v>
      </c>
      <c r="N251" s="5">
        <f>if(VLOOKUP($B$2:$B$457,'各區加權風險人口'!$C$2:$T$13,12,0)=0,0,VLOOKUP($B$2:$B$457,'依個案研判日_台北市'!$C$2:$T$13,12,0)*'各里加權風險人口'!O251/VLOOKUP($B$2:$B$457,'各區加權風險人口'!$C$2:$T$13,12,0)*5.5/'陽性率'!K$3)</f>
        <v>308.7617815</v>
      </c>
      <c r="O251" s="5">
        <f>if(VLOOKUP($B$2:$B$457,'各區加權風險人口'!$C$2:$T$13,13,0)=0,0,VLOOKUP($B$2:$B$457,'依個案研判日_台北市'!$C$2:$T$13,13,0)*'各里加權風險人口'!P251/VLOOKUP($B$2:$B$457,'各區加權風險人口'!$C$2:$T$13,13,0)*5.5/'陽性率'!L$3)</f>
        <v>208.6711568</v>
      </c>
      <c r="P251" s="5">
        <f>if(VLOOKUP($B$2:$B$457,'各區加權風險人口'!$C$2:$T$13,14,0)=0,0,VLOOKUP($B$2:$B$457,'依個案研判日_台北市'!$C$2:$T$13,14,0)*'各里加權風險人口'!Q251/VLOOKUP($B$2:$B$457,'各區加權風險人口'!$C$2:$T$13,14,0)*5.5/'陽性率'!M$3)</f>
        <v>254.7943506</v>
      </c>
      <c r="Q251" s="5">
        <f>if(VLOOKUP($B$2:$B$457,'各區加權風險人口'!$C$2:$T$13,15,0)=0,0,VLOOKUP($B$2:$B$457,'依個案研判日_台北市'!$C$2:$T$13,15,0)*'各里加權風險人口'!R251/VLOOKUP($B$2:$B$457,'各區加權風險人口'!$C$2:$T$13,15,0)*5.5/'陽性率'!N$3)</f>
        <v>144.4810877</v>
      </c>
      <c r="R251" s="5">
        <f>if(VLOOKUP($B$2:$B$457,'各區加權風險人口'!$C$2:$T$13,16,0)=0,0,VLOOKUP($B$2:$B$457,'依個案研判日_台北市'!$C$2:$T$13,16,0)*'各里加權風險人口'!S251/VLOOKUP($B$2:$B$457,'各區加權風險人口'!$C$2:$T$13,16,0)*5.5/'陽性率'!O$3)</f>
        <v>262.2669518</v>
      </c>
      <c r="S251" s="5">
        <f>if(VLOOKUP($B$2:$B$457,'各區加權風險人口'!$C$2:$T$13,17,0)=0,0,VLOOKUP($B$2:$B$457,'依個案研判日_台北市'!$C$2:$T$13,17,0)*'各里加權風險人口'!T251/VLOOKUP($B$2:$B$457,'各區加權風險人口'!$C$2:$T$13,17,0)*5.5/'陽性率'!P$3)</f>
        <v>153.8268923</v>
      </c>
      <c r="T251" s="5">
        <f>if(VLOOKUP($B$2:$B$457,'各區加權風險人口'!$C$2:$T$13,18,0)=0,0,VLOOKUP($B$2:$B$457,'依個案研判日_台北市'!$C$2:$T$13,18,0)*'各里加權風險人口'!U251/VLOOKUP($B$2:$B$457,'各區加權風險人口'!$C$2:$T$13,18,0)*5.5/'陽性率'!Q$3)</f>
        <v>78.50994017</v>
      </c>
    </row>
    <row r="252">
      <c r="A252" s="3">
        <v>6.3000070026E10</v>
      </c>
      <c r="B252" s="4" t="s">
        <v>234</v>
      </c>
      <c r="C252" s="4" t="s">
        <v>260</v>
      </c>
      <c r="D252" s="5">
        <f>if(VLOOKUP($B$2:$B$457,'各區加權風險人口'!$C$2:$T$13,2,0)=0,0,VLOOKUP($B$2:$B$457,'依個案研判日_台北市'!$C$2:$T$13,2,0)*'各里加權風險人口'!E252/VLOOKUP($B$2:$B$457,'各區加權風險人口'!$C$2:$T$13,2,0)*5.5/'陽性率'!A$3)</f>
        <v>0</v>
      </c>
      <c r="E252" s="5">
        <f>if(VLOOKUP($B$2:$B$457,'各區加權風險人口'!$C$2:$T$13,3,0)=0,0,VLOOKUP($B$2:$B$457,'依個案研判日_台北市'!$C$2:$T$13,3,0)*'各里加權風險人口'!F252/VLOOKUP($B$2:$B$457,'各區加權風險人口'!$C$2:$T$13,3,0)*5.5/'陽性率'!B$3)</f>
        <v>63.29915542</v>
      </c>
      <c r="F252" s="5">
        <f>if(VLOOKUP($B$2:$B$457,'各區加權風險人口'!$C$2:$T$13,4,0)=0,0,VLOOKUP($B$2:$B$457,'依個案研判日_台北市'!$C$2:$T$13,4,0)*'各里加權風險人口'!G252/VLOOKUP($B$2:$B$457,'各區加權風險人口'!$C$2:$T$13,4,0)*5.5/'陽性率'!C$3)</f>
        <v>83.52878242</v>
      </c>
      <c r="G252" s="5">
        <f>if(VLOOKUP($B$2:$B$457,'各區加權風險人口'!$C$2:$T$13,5,0)=0,0,VLOOKUP($B$2:$B$457,'依個案研判日_台北市'!$C$2:$T$13,5,0)*'各里加權風險人口'!H252/VLOOKUP($B$2:$B$457,'各區加權風險人口'!$C$2:$T$13,5,0)*5.5/'陽性率'!D$3)</f>
        <v>120.2683953</v>
      </c>
      <c r="H252" s="5">
        <f>if(VLOOKUP($B$2:$B$457,'各區加權風險人口'!$C$2:$T$13,6,0)=0,0,VLOOKUP($B$2:$B$457,'依個案研判日_台北市'!$C$2:$T$13,6,0)*'各里加權風險人口'!I252/VLOOKUP($B$2:$B$457,'各區加權風險人口'!$C$2:$T$13,6,0)*5.5/'陽性率'!E$3)</f>
        <v>80.1255132</v>
      </c>
      <c r="I252" s="5">
        <f>if(VLOOKUP($B$2:$B$457,'各區加權風險人口'!$C$2:$T$13,7,0)=0,0,VLOOKUP($B$2:$B$457,'依個案研判日_台北市'!$C$2:$T$13,7,0)*'各里加權風險人口'!J252/VLOOKUP($B$2:$B$457,'各區加權風險人口'!$C$2:$T$13,7,0)*5.5/'陽性率'!F$3)</f>
        <v>81.91655408</v>
      </c>
      <c r="J252" s="5">
        <f>if(VLOOKUP($B$2:$B$457,'各區加權風險人口'!$C$2:$T$13,8,0)=0,0,VLOOKUP($B$2:$B$457,'依個案研判日_台北市'!$C$2:$T$13,8,0)*'各里加權風險人口'!K252/VLOOKUP($B$2:$B$457,'各區加權風險人口'!$C$2:$T$13,8,0)*5.5/'陽性率'!G$3)</f>
        <v>107.3333505</v>
      </c>
      <c r="K252" s="5">
        <f>if(VLOOKUP($B$2:$B$457,'各區加權風險人口'!$C$2:$T$13,9,0)=0,0,VLOOKUP($B$2:$B$457,'依個案研判日_台北市'!$C$2:$T$13,9,0)*'各里加權風險人口'!L252/VLOOKUP($B$2:$B$457,'各區加權風險人口'!$C$2:$T$13,9,0)*5.5/'陽性率'!H$3)</f>
        <v>138.1072482</v>
      </c>
      <c r="L252" s="5">
        <f>if(VLOOKUP($B$2:$B$457,'各區加權風險人口'!$C$2:$T$13,10,0)=0,0,VLOOKUP($B$2:$B$457,'依個案研判日_台北市'!$C$2:$T$13,10,0)*'各里加權風險人口'!M252/VLOOKUP($B$2:$B$457,'各區加權風險人口'!$C$2:$T$13,10,0)*5.5/'陽性率'!I$3)</f>
        <v>303.835946</v>
      </c>
      <c r="M252" s="5">
        <f>if(VLOOKUP($B$2:$B$457,'各區加權風險人口'!$C$2:$T$13,11,0)=0,0,VLOOKUP($B$2:$B$457,'依個案研判日_台北市'!$C$2:$T$13,11,0)*'各里加權風險人口'!N252/VLOOKUP($B$2:$B$457,'各區加權風險人口'!$C$2:$T$13,11,0)*5.5/'陽性率'!J$3)</f>
        <v>128.0877027</v>
      </c>
      <c r="N252" s="5">
        <f>if(VLOOKUP($B$2:$B$457,'各區加權風險人口'!$C$2:$T$13,12,0)=0,0,VLOOKUP($B$2:$B$457,'依個案研判日_台北市'!$C$2:$T$13,12,0)*'各里加權風險人口'!O252/VLOOKUP($B$2:$B$457,'各區加權風險人口'!$C$2:$T$13,12,0)*5.5/'陽性率'!K$3)</f>
        <v>242.5581082</v>
      </c>
      <c r="O252" s="5">
        <f>if(VLOOKUP($B$2:$B$457,'各區加權風險人口'!$C$2:$T$13,13,0)=0,0,VLOOKUP($B$2:$B$457,'依個案研判日_台北市'!$C$2:$T$13,13,0)*'各里加權風險人口'!P252/VLOOKUP($B$2:$B$457,'各區加權風險人口'!$C$2:$T$13,13,0)*5.5/'陽性率'!L$3)</f>
        <v>163.928582</v>
      </c>
      <c r="P252" s="5">
        <f>if(VLOOKUP($B$2:$B$457,'各區加權風險人口'!$C$2:$T$13,14,0)=0,0,VLOOKUP($B$2:$B$457,'依個案研判日_台北市'!$C$2:$T$13,14,0)*'各里加權風險人口'!Q252/VLOOKUP($B$2:$B$457,'各區加權風險人口'!$C$2:$T$13,14,0)*5.5/'陽性率'!M$3)</f>
        <v>200.1621942</v>
      </c>
      <c r="Q252" s="5">
        <f>if(VLOOKUP($B$2:$B$457,'各區加權風險人口'!$C$2:$T$13,15,0)=0,0,VLOOKUP($B$2:$B$457,'依個案研判日_台北市'!$C$2:$T$13,15,0)*'各里加權風險人口'!R252/VLOOKUP($B$2:$B$457,'各區加權風險人口'!$C$2:$T$13,15,0)*5.5/'陽性率'!N$3)</f>
        <v>113.5019339</v>
      </c>
      <c r="R252" s="5">
        <f>if(VLOOKUP($B$2:$B$457,'各區加權風險人口'!$C$2:$T$13,16,0)=0,0,VLOOKUP($B$2:$B$457,'依個案研判日_台北市'!$C$2:$T$13,16,0)*'各里加權風險人口'!S252/VLOOKUP($B$2:$B$457,'各區加權風險人口'!$C$2:$T$13,16,0)*5.5/'陽性率'!O$3)</f>
        <v>206.0325451</v>
      </c>
      <c r="S252" s="5">
        <f>if(VLOOKUP($B$2:$B$457,'各區加權風險人口'!$C$2:$T$13,17,0)=0,0,VLOOKUP($B$2:$B$457,'依個案研判日_台北市'!$C$2:$T$13,17,0)*'各里加權風險人口'!T252/VLOOKUP($B$2:$B$457,'各區加權風險人口'!$C$2:$T$13,17,0)*5.5/'陽性率'!P$3)</f>
        <v>120.8438422</v>
      </c>
      <c r="T252" s="5">
        <f>if(VLOOKUP($B$2:$B$457,'各區加權風險人口'!$C$2:$T$13,18,0)=0,0,VLOOKUP($B$2:$B$457,'依個案研判日_台北市'!$C$2:$T$13,18,0)*'各里加權風險人口'!U252/VLOOKUP($B$2:$B$457,'各區加權風險人口'!$C$2:$T$13,18,0)*5.5/'陽性率'!Q$3)</f>
        <v>61.67610016</v>
      </c>
    </row>
    <row r="253">
      <c r="A253" s="3">
        <v>6.3000070027E10</v>
      </c>
      <c r="B253" s="4" t="s">
        <v>234</v>
      </c>
      <c r="C253" s="4" t="s">
        <v>261</v>
      </c>
      <c r="D253" s="5">
        <f>if(VLOOKUP($B$2:$B$457,'各區加權風險人口'!$C$2:$T$13,2,0)=0,0,VLOOKUP($B$2:$B$457,'依個案研判日_台北市'!$C$2:$T$13,2,0)*'各里加權風險人口'!E253/VLOOKUP($B$2:$B$457,'各區加權風險人口'!$C$2:$T$13,2,0)*5.5/'陽性率'!A$3)</f>
        <v>0</v>
      </c>
      <c r="E253" s="5">
        <f>if(VLOOKUP($B$2:$B$457,'各區加權風險人口'!$C$2:$T$13,3,0)=0,0,VLOOKUP($B$2:$B$457,'依個案研判日_台北市'!$C$2:$T$13,3,0)*'各里加權風險人口'!F253/VLOOKUP($B$2:$B$457,'各區加權風險人口'!$C$2:$T$13,3,0)*5.5/'陽性率'!B$3)</f>
        <v>51.93503844</v>
      </c>
      <c r="F253" s="5">
        <f>if(VLOOKUP($B$2:$B$457,'各區加權風險人口'!$C$2:$T$13,4,0)=0,0,VLOOKUP($B$2:$B$457,'依個案研判日_台北市'!$C$2:$T$13,4,0)*'各里加權風險人口'!G253/VLOOKUP($B$2:$B$457,'各區加權風險人口'!$C$2:$T$13,4,0)*5.5/'陽性率'!C$3)</f>
        <v>68.53283423</v>
      </c>
      <c r="G253" s="5">
        <f>if(VLOOKUP($B$2:$B$457,'各區加權風險人口'!$C$2:$T$13,5,0)=0,0,VLOOKUP($B$2:$B$457,'依個案研判日_台北市'!$C$2:$T$13,5,0)*'各里加權風險人口'!H253/VLOOKUP($B$2:$B$457,'各區加權風險人口'!$C$2:$T$13,5,0)*5.5/'陽性率'!D$3)</f>
        <v>98.67657303</v>
      </c>
      <c r="H253" s="5">
        <f>if(VLOOKUP($B$2:$B$457,'各區加權風險人口'!$C$2:$T$13,6,0)=0,0,VLOOKUP($B$2:$B$457,'依個案研判日_台北市'!$C$2:$T$13,6,0)*'各里加權風險人口'!I253/VLOOKUP($B$2:$B$457,'各區加權風險人口'!$C$2:$T$13,6,0)*5.5/'陽性率'!E$3)</f>
        <v>65.74055499</v>
      </c>
      <c r="I253" s="5">
        <f>if(VLOOKUP($B$2:$B$457,'各區加權風險人口'!$C$2:$T$13,7,0)=0,0,VLOOKUP($B$2:$B$457,'依個案研判日_台北市'!$C$2:$T$13,7,0)*'各里加權風險人口'!J253/VLOOKUP($B$2:$B$457,'各區加權風險人口'!$C$2:$T$13,7,0)*5.5/'陽性率'!F$3)</f>
        <v>67.21004974</v>
      </c>
      <c r="J253" s="5">
        <f>if(VLOOKUP($B$2:$B$457,'各區加權風險人口'!$C$2:$T$13,8,0)=0,0,VLOOKUP($B$2:$B$457,'依個案研判日_台北市'!$C$2:$T$13,8,0)*'各里加權風險人口'!K253/VLOOKUP($B$2:$B$457,'各區加權風險人口'!$C$2:$T$13,8,0)*5.5/'陽性率'!G$3)</f>
        <v>88.06376083</v>
      </c>
      <c r="K253" s="5">
        <f>if(VLOOKUP($B$2:$B$457,'各區加權風險人口'!$C$2:$T$13,9,0)=0,0,VLOOKUP($B$2:$B$457,'依個案研判日_台北市'!$C$2:$T$13,9,0)*'各里加權風險人口'!L253/VLOOKUP($B$2:$B$457,'各區加權風險人口'!$C$2:$T$13,9,0)*5.5/'陽性率'!H$3)</f>
        <v>113.3128111</v>
      </c>
      <c r="L253" s="5">
        <f>if(VLOOKUP($B$2:$B$457,'各區加權風險人口'!$C$2:$T$13,10,0)=0,0,VLOOKUP($B$2:$B$457,'依個案研判日_台北市'!$C$2:$T$13,10,0)*'各里加權風險人口'!M253/VLOOKUP($B$2:$B$457,'各區加權風險人口'!$C$2:$T$13,10,0)*5.5/'陽性率'!I$3)</f>
        <v>249.2881845</v>
      </c>
      <c r="M253" s="5">
        <f>if(VLOOKUP($B$2:$B$457,'各區加權風險人口'!$C$2:$T$13,11,0)=0,0,VLOOKUP($B$2:$B$457,'依個案研判日_台北市'!$C$2:$T$13,11,0)*'各里加權風險人口'!N253/VLOOKUP($B$2:$B$457,'各區加權風險人口'!$C$2:$T$13,11,0)*5.5/'陽性率'!J$3)</f>
        <v>105.0920778</v>
      </c>
      <c r="N253" s="5">
        <f>if(VLOOKUP($B$2:$B$457,'各區加權風險人口'!$C$2:$T$13,12,0)=0,0,VLOOKUP($B$2:$B$457,'依個案研判日_台北市'!$C$2:$T$13,12,0)*'各里加權風險人口'!O253/VLOOKUP($B$2:$B$457,'各區加權風險人口'!$C$2:$T$13,12,0)*5.5/'陽性率'!K$3)</f>
        <v>199.0115759</v>
      </c>
      <c r="O253" s="5">
        <f>if(VLOOKUP($B$2:$B$457,'各區加權風險人口'!$C$2:$T$13,13,0)=0,0,VLOOKUP($B$2:$B$457,'依個案研判日_台北市'!$C$2:$T$13,13,0)*'各里加權風險人口'!P253/VLOOKUP($B$2:$B$457,'各區加權風險人口'!$C$2:$T$13,13,0)*5.5/'陽性率'!L$3)</f>
        <v>134.4984329</v>
      </c>
      <c r="P253" s="5">
        <f>if(VLOOKUP($B$2:$B$457,'各區加權風險人口'!$C$2:$T$13,14,0)=0,0,VLOOKUP($B$2:$B$457,'依個案研判日_台北市'!$C$2:$T$13,14,0)*'各里加權風險人口'!Q253/VLOOKUP($B$2:$B$457,'各區加權風險人口'!$C$2:$T$13,14,0)*5.5/'陽性率'!M$3)</f>
        <v>164.2270134</v>
      </c>
      <c r="Q253" s="5">
        <f>if(VLOOKUP($B$2:$B$457,'各區加權風險人口'!$C$2:$T$13,15,0)=0,0,VLOOKUP($B$2:$B$457,'依個案研判日_台北市'!$C$2:$T$13,15,0)*'各里加權風險人口'!R253/VLOOKUP($B$2:$B$457,'各區加權風險人口'!$C$2:$T$13,15,0)*5.5/'陽性率'!N$3)</f>
        <v>93.12489651</v>
      </c>
      <c r="R253" s="5">
        <f>if(VLOOKUP($B$2:$B$457,'各區加權風險人口'!$C$2:$T$13,16,0)=0,0,VLOOKUP($B$2:$B$457,'依個案研判日_台北市'!$C$2:$T$13,16,0)*'各里加權風險人口'!S253/VLOOKUP($B$2:$B$457,'各區加權風險人口'!$C$2:$T$13,16,0)*5.5/'陽性率'!O$3)</f>
        <v>169.0434584</v>
      </c>
      <c r="S253" s="5">
        <f>if(VLOOKUP($B$2:$B$457,'各區加權風險人口'!$C$2:$T$13,17,0)=0,0,VLOOKUP($B$2:$B$457,'依個案研判日_台北市'!$C$2:$T$13,17,0)*'各里加權風險人口'!T253/VLOOKUP($B$2:$B$457,'各區加權風險人口'!$C$2:$T$13,17,0)*5.5/'陽性率'!P$3)</f>
        <v>99.14870975</v>
      </c>
      <c r="T253" s="5">
        <f>if(VLOOKUP($B$2:$B$457,'各區加權風險人口'!$C$2:$T$13,18,0)=0,0,VLOOKUP($B$2:$B$457,'依個案研判日_台北市'!$C$2:$T$13,18,0)*'各里加權風險人口'!U253/VLOOKUP($B$2:$B$457,'各區加權風險人口'!$C$2:$T$13,18,0)*5.5/'陽性率'!Q$3)</f>
        <v>50.60337079</v>
      </c>
    </row>
    <row r="254">
      <c r="A254" s="3">
        <v>6.3000070028E10</v>
      </c>
      <c r="B254" s="4" t="s">
        <v>234</v>
      </c>
      <c r="C254" s="4" t="s">
        <v>262</v>
      </c>
      <c r="D254" s="5">
        <f>if(VLOOKUP($B$2:$B$457,'各區加權風險人口'!$C$2:$T$13,2,0)=0,0,VLOOKUP($B$2:$B$457,'依個案研判日_台北市'!$C$2:$T$13,2,0)*'各里加權風險人口'!E254/VLOOKUP($B$2:$B$457,'各區加權風險人口'!$C$2:$T$13,2,0)*5.5/'陽性率'!A$3)</f>
        <v>0</v>
      </c>
      <c r="E254" s="5">
        <f>if(VLOOKUP($B$2:$B$457,'各區加權風險人口'!$C$2:$T$13,3,0)=0,0,VLOOKUP($B$2:$B$457,'依個案研判日_台北市'!$C$2:$T$13,3,0)*'各里加權風險人口'!F254/VLOOKUP($B$2:$B$457,'各區加權風險人口'!$C$2:$T$13,3,0)*5.5/'陽性率'!B$3)</f>
        <v>67.93441287</v>
      </c>
      <c r="F254" s="5">
        <f>if(VLOOKUP($B$2:$B$457,'各區加權風險人口'!$C$2:$T$13,4,0)=0,0,VLOOKUP($B$2:$B$457,'依個案研判日_台北市'!$C$2:$T$13,4,0)*'各里加權風險人口'!G254/VLOOKUP($B$2:$B$457,'各區加權風險人口'!$C$2:$T$13,4,0)*5.5/'陽性率'!C$3)</f>
        <v>89.6454108</v>
      </c>
      <c r="G254" s="5">
        <f>if(VLOOKUP($B$2:$B$457,'各區加權風險人口'!$C$2:$T$13,5,0)=0,0,VLOOKUP($B$2:$B$457,'依個案研判日_台北市'!$C$2:$T$13,5,0)*'各里加權風險人口'!H254/VLOOKUP($B$2:$B$457,'各區加權風險人口'!$C$2:$T$13,5,0)*5.5/'陽性率'!D$3)</f>
        <v>129.0753845</v>
      </c>
      <c r="H254" s="5">
        <f>if(VLOOKUP($B$2:$B$457,'各區加權風險人口'!$C$2:$T$13,6,0)=0,0,VLOOKUP($B$2:$B$457,'依個案研判日_台北市'!$C$2:$T$13,6,0)*'各里加權風險人口'!I254/VLOOKUP($B$2:$B$457,'各區加權風險人口'!$C$2:$T$13,6,0)*5.5/'陽性率'!E$3)</f>
        <v>85.99292769</v>
      </c>
      <c r="I254" s="5">
        <f>if(VLOOKUP($B$2:$B$457,'各區加權風險人口'!$C$2:$T$13,7,0)=0,0,VLOOKUP($B$2:$B$457,'依個案研判日_台北市'!$C$2:$T$13,7,0)*'各里加權風險人口'!J254/VLOOKUP($B$2:$B$457,'各區加權風險人口'!$C$2:$T$13,7,0)*5.5/'陽性率'!F$3)</f>
        <v>87.91512254</v>
      </c>
      <c r="J254" s="5">
        <f>if(VLOOKUP($B$2:$B$457,'各區加權風險人口'!$C$2:$T$13,8,0)=0,0,VLOOKUP($B$2:$B$457,'依個案研判日_台北市'!$C$2:$T$13,8,0)*'各里加權風險人口'!K254/VLOOKUP($B$2:$B$457,'各區加權風險人口'!$C$2:$T$13,8,0)*5.5/'陽性率'!G$3)</f>
        <v>115.1931349</v>
      </c>
      <c r="K254" s="5">
        <f>if(VLOOKUP($B$2:$B$457,'各區加權風險人口'!$C$2:$T$13,9,0)=0,0,VLOOKUP($B$2:$B$457,'依個案研判日_台北市'!$C$2:$T$13,9,0)*'各里加權風險人口'!L254/VLOOKUP($B$2:$B$457,'各區加權風險人口'!$C$2:$T$13,9,0)*5.5/'陽性率'!H$3)</f>
        <v>148.2205372</v>
      </c>
      <c r="L254" s="5">
        <f>if(VLOOKUP($B$2:$B$457,'各區加權風險人口'!$C$2:$T$13,10,0)=0,0,VLOOKUP($B$2:$B$457,'依個案研判日_台北市'!$C$2:$T$13,10,0)*'各里加權風險人口'!M254/VLOOKUP($B$2:$B$457,'各區加權風險人口'!$C$2:$T$13,10,0)*5.5/'陽性率'!I$3)</f>
        <v>326.0851818</v>
      </c>
      <c r="M254" s="5">
        <f>if(VLOOKUP($B$2:$B$457,'各區加權風險人口'!$C$2:$T$13,11,0)=0,0,VLOOKUP($B$2:$B$457,'依個案研判日_台北市'!$C$2:$T$13,11,0)*'各里加權風險人口'!N254/VLOOKUP($B$2:$B$457,'各區加權風險人口'!$C$2:$T$13,11,0)*5.5/'陽性率'!J$3)</f>
        <v>137.4672825</v>
      </c>
      <c r="N254" s="5">
        <f>if(VLOOKUP($B$2:$B$457,'各區加權風險人口'!$C$2:$T$13,12,0)=0,0,VLOOKUP($B$2:$B$457,'依個案研判日_台北市'!$C$2:$T$13,12,0)*'各里加權風險人口'!O254/VLOOKUP($B$2:$B$457,'各區加權風險人口'!$C$2:$T$13,12,0)*5.5/'陽性率'!K$3)</f>
        <v>260.3201031</v>
      </c>
      <c r="O254" s="5">
        <f>if(VLOOKUP($B$2:$B$457,'各區加權風險人口'!$C$2:$T$13,13,0)=0,0,VLOOKUP($B$2:$B$457,'依個案研判日_台北市'!$C$2:$T$13,13,0)*'各里加權風險人口'!P254/VLOOKUP($B$2:$B$457,'各區加權風險人口'!$C$2:$T$13,13,0)*5.5/'陽性率'!L$3)</f>
        <v>175.9327103</v>
      </c>
      <c r="P254" s="5">
        <f>if(VLOOKUP($B$2:$B$457,'各區加權風險人口'!$C$2:$T$13,14,0)=0,0,VLOOKUP($B$2:$B$457,'依個案研判日_台北市'!$C$2:$T$13,14,0)*'各里加權風險人口'!Q254/VLOOKUP($B$2:$B$457,'各區加權風險人口'!$C$2:$T$13,14,0)*5.5/'陽性率'!M$3)</f>
        <v>214.8196299</v>
      </c>
      <c r="Q254" s="5">
        <f>if(VLOOKUP($B$2:$B$457,'各區加權風險人口'!$C$2:$T$13,15,0)=0,0,VLOOKUP($B$2:$B$457,'依個案研判日_台北市'!$C$2:$T$13,15,0)*'各里加權風險人口'!R254/VLOOKUP($B$2:$B$457,'各區加權風險人口'!$C$2:$T$13,15,0)*5.5/'陽性率'!N$3)</f>
        <v>121.81343</v>
      </c>
      <c r="R254" s="5">
        <f>if(VLOOKUP($B$2:$B$457,'各區加權風險人口'!$C$2:$T$13,16,0)=0,0,VLOOKUP($B$2:$B$457,'依個案研判日_台北市'!$C$2:$T$13,16,0)*'各里加權風險人口'!S254/VLOOKUP($B$2:$B$457,'各區加權風險人口'!$C$2:$T$13,16,0)*5.5/'陽性率'!O$3)</f>
        <v>221.1198537</v>
      </c>
      <c r="S254" s="5">
        <f>if(VLOOKUP($B$2:$B$457,'各區加權風險人口'!$C$2:$T$13,17,0)=0,0,VLOOKUP($B$2:$B$457,'依個案研判日_台北市'!$C$2:$T$13,17,0)*'各里加權風險人口'!T254/VLOOKUP($B$2:$B$457,'各區加權風險人口'!$C$2:$T$13,17,0)*5.5/'陽性率'!P$3)</f>
        <v>129.69297</v>
      </c>
      <c r="T254" s="5">
        <f>if(VLOOKUP($B$2:$B$457,'各區加權風險人口'!$C$2:$T$13,18,0)=0,0,VLOOKUP($B$2:$B$457,'依個案研判日_台北市'!$C$2:$T$13,18,0)*'各里加權風險人口'!U254/VLOOKUP($B$2:$B$457,'各區加權風險人口'!$C$2:$T$13,18,0)*5.5/'陽性率'!Q$3)</f>
        <v>66.19250485</v>
      </c>
    </row>
    <row r="255">
      <c r="A255" s="3">
        <v>6.3000070029E10</v>
      </c>
      <c r="B255" s="4" t="s">
        <v>234</v>
      </c>
      <c r="C255" s="4" t="s">
        <v>263</v>
      </c>
      <c r="D255" s="5">
        <f>if(VLOOKUP($B$2:$B$457,'各區加權風險人口'!$C$2:$T$13,2,0)=0,0,VLOOKUP($B$2:$B$457,'依個案研判日_台北市'!$C$2:$T$13,2,0)*'各里加權風險人口'!E255/VLOOKUP($B$2:$B$457,'各區加權風險人口'!$C$2:$T$13,2,0)*5.5/'陽性率'!A$3)</f>
        <v>0</v>
      </c>
      <c r="E255" s="5">
        <f>if(VLOOKUP($B$2:$B$457,'各區加權風險人口'!$C$2:$T$13,3,0)=0,0,VLOOKUP($B$2:$B$457,'依個案研判日_台北市'!$C$2:$T$13,3,0)*'各里加權風險人口'!F255/VLOOKUP($B$2:$B$457,'各區加權風險人口'!$C$2:$T$13,3,0)*5.5/'陽性率'!B$3)</f>
        <v>52.82575674</v>
      </c>
      <c r="F255" s="5">
        <f>if(VLOOKUP($B$2:$B$457,'各區加權風險人口'!$C$2:$T$13,4,0)=0,0,VLOOKUP($B$2:$B$457,'依個案研判日_台北市'!$C$2:$T$13,4,0)*'各里加權風險人口'!G255/VLOOKUP($B$2:$B$457,'各區加權風險人口'!$C$2:$T$13,4,0)*5.5/'陽性率'!C$3)</f>
        <v>69.70821508</v>
      </c>
      <c r="G255" s="5">
        <f>if(VLOOKUP($B$2:$B$457,'各區加權風險人口'!$C$2:$T$13,5,0)=0,0,VLOOKUP($B$2:$B$457,'依個案研判日_台北市'!$C$2:$T$13,5,0)*'各里加權風險人口'!H255/VLOOKUP($B$2:$B$457,'各區加權風險人口'!$C$2:$T$13,5,0)*5.5/'陽性率'!D$3)</f>
        <v>100.3689378</v>
      </c>
      <c r="H255" s="5">
        <f>if(VLOOKUP($B$2:$B$457,'各區加權風險人口'!$C$2:$T$13,6,0)=0,0,VLOOKUP($B$2:$B$457,'依個案研判日_台北市'!$C$2:$T$13,6,0)*'各里加權風險人口'!I255/VLOOKUP($B$2:$B$457,'各區加權風險人口'!$C$2:$T$13,6,0)*5.5/'陽性率'!E$3)</f>
        <v>66.86804651</v>
      </c>
      <c r="I255" s="5">
        <f>if(VLOOKUP($B$2:$B$457,'各區加權風險人口'!$C$2:$T$13,7,0)=0,0,VLOOKUP($B$2:$B$457,'依個案研判日_台北市'!$C$2:$T$13,7,0)*'各里加權風險人口'!J255/VLOOKUP($B$2:$B$457,'各區加權風險人口'!$C$2:$T$13,7,0)*5.5/'陽性率'!F$3)</f>
        <v>68.36274402</v>
      </c>
      <c r="J255" s="5">
        <f>if(VLOOKUP($B$2:$B$457,'各區加權風險人口'!$C$2:$T$13,8,0)=0,0,VLOOKUP($B$2:$B$457,'依個案研判日_台北市'!$C$2:$T$13,8,0)*'各里加權風險人口'!K255/VLOOKUP($B$2:$B$457,'各區加權風險人口'!$C$2:$T$13,8,0)*5.5/'陽性率'!G$3)</f>
        <v>89.57410926</v>
      </c>
      <c r="K255" s="5">
        <f>if(VLOOKUP($B$2:$B$457,'各區加權風險人口'!$C$2:$T$13,9,0)=0,0,VLOOKUP($B$2:$B$457,'依個案研判日_台北市'!$C$2:$T$13,9,0)*'各里加權風險人口'!L255/VLOOKUP($B$2:$B$457,'各區加權風險人口'!$C$2:$T$13,9,0)*5.5/'陽性率'!H$3)</f>
        <v>115.2561965</v>
      </c>
      <c r="L255" s="5">
        <f>if(VLOOKUP($B$2:$B$457,'各區加權風險人口'!$C$2:$T$13,10,0)=0,0,VLOOKUP($B$2:$B$457,'依個案研判日_台北市'!$C$2:$T$13,10,0)*'各里加權風險人口'!M255/VLOOKUP($B$2:$B$457,'各區加權風險人口'!$C$2:$T$13,10,0)*5.5/'陽性率'!I$3)</f>
        <v>253.5636324</v>
      </c>
      <c r="M255" s="5">
        <f>if(VLOOKUP($B$2:$B$457,'各區加權風險人口'!$C$2:$T$13,11,0)=0,0,VLOOKUP($B$2:$B$457,'依個案研判日_台北市'!$C$2:$T$13,11,0)*'各里加權風險人口'!N255/VLOOKUP($B$2:$B$457,'各區加權風險人口'!$C$2:$T$13,11,0)*5.5/'陽性率'!J$3)</f>
        <v>106.8944725</v>
      </c>
      <c r="N255" s="5">
        <f>if(VLOOKUP($B$2:$B$457,'各區加權風險人口'!$C$2:$T$13,12,0)=0,0,VLOOKUP($B$2:$B$457,'依個案研判日_台北市'!$C$2:$T$13,12,0)*'各里加權風險人口'!O255/VLOOKUP($B$2:$B$457,'各區加權風險人口'!$C$2:$T$13,12,0)*5.5/'陽性率'!K$3)</f>
        <v>202.4247485</v>
      </c>
      <c r="O255" s="5">
        <f>if(VLOOKUP($B$2:$B$457,'各區加權風險人口'!$C$2:$T$13,13,0)=0,0,VLOOKUP($B$2:$B$457,'依個案研判日_台北市'!$C$2:$T$13,13,0)*'各里加權風險人口'!P255/VLOOKUP($B$2:$B$457,'各區加權風險人口'!$C$2:$T$13,13,0)*5.5/'陽性率'!L$3)</f>
        <v>136.8051649</v>
      </c>
      <c r="P255" s="5">
        <f>if(VLOOKUP($B$2:$B$457,'各區加權風險人口'!$C$2:$T$13,14,0)=0,0,VLOOKUP($B$2:$B$457,'依個案研判日_台北市'!$C$2:$T$13,14,0)*'各里加權風險人口'!Q255/VLOOKUP($B$2:$B$457,'各區加權風險人口'!$C$2:$T$13,14,0)*5.5/'陽性率'!M$3)</f>
        <v>167.0436092</v>
      </c>
      <c r="Q255" s="5">
        <f>if(VLOOKUP($B$2:$B$457,'各區加權風險人口'!$C$2:$T$13,15,0)=0,0,VLOOKUP($B$2:$B$457,'依個案研判日_台北市'!$C$2:$T$13,15,0)*'各里加權風險人口'!R255/VLOOKUP($B$2:$B$457,'各區加權風險人口'!$C$2:$T$13,15,0)*5.5/'陽性率'!N$3)</f>
        <v>94.72204657</v>
      </c>
      <c r="R255" s="5">
        <f>if(VLOOKUP($B$2:$B$457,'各區加權風險人口'!$C$2:$T$13,16,0)=0,0,VLOOKUP($B$2:$B$457,'依個案研判日_台北市'!$C$2:$T$13,16,0)*'各里加權風險人口'!S255/VLOOKUP($B$2:$B$457,'各區加權風險人口'!$C$2:$T$13,16,0)*5.5/'陽性率'!O$3)</f>
        <v>171.9426592</v>
      </c>
      <c r="S255" s="5">
        <f>if(VLOOKUP($B$2:$B$457,'各區加權風險人口'!$C$2:$T$13,17,0)=0,0,VLOOKUP($B$2:$B$457,'依個案研判日_台北市'!$C$2:$T$13,17,0)*'各里加權風險人口'!T255/VLOOKUP($B$2:$B$457,'各區加權風險人口'!$C$2:$T$13,17,0)*5.5/'陽性率'!P$3)</f>
        <v>100.849172</v>
      </c>
      <c r="T255" s="5">
        <f>if(VLOOKUP($B$2:$B$457,'各區加權風險人口'!$C$2:$T$13,18,0)=0,0,VLOOKUP($B$2:$B$457,'依個案研判日_台北市'!$C$2:$T$13,18,0)*'各里加權風險人口'!U255/VLOOKUP($B$2:$B$457,'各區加權風險人口'!$C$2:$T$13,18,0)*5.5/'陽性率'!Q$3)</f>
        <v>51.47125016</v>
      </c>
    </row>
    <row r="256">
      <c r="A256" s="3">
        <v>6.300007003E10</v>
      </c>
      <c r="B256" s="4" t="s">
        <v>234</v>
      </c>
      <c r="C256" s="4" t="s">
        <v>264</v>
      </c>
      <c r="D256" s="5">
        <f>if(VLOOKUP($B$2:$B$457,'各區加權風險人口'!$C$2:$T$13,2,0)=0,0,VLOOKUP($B$2:$B$457,'依個案研判日_台北市'!$C$2:$T$13,2,0)*'各里加權風險人口'!E256/VLOOKUP($B$2:$B$457,'各區加權風險人口'!$C$2:$T$13,2,0)*5.5/'陽性率'!A$3)</f>
        <v>0</v>
      </c>
      <c r="E256" s="5">
        <f>if(VLOOKUP($B$2:$B$457,'各區加權風險人口'!$C$2:$T$13,3,0)=0,0,VLOOKUP($B$2:$B$457,'依個案研判日_台北市'!$C$2:$T$13,3,0)*'各里加權風險人口'!F256/VLOOKUP($B$2:$B$457,'各區加權風險人口'!$C$2:$T$13,3,0)*5.5/'陽性率'!B$3)</f>
        <v>76.47927205</v>
      </c>
      <c r="F256" s="5">
        <f>if(VLOOKUP($B$2:$B$457,'各區加權風險人口'!$C$2:$T$13,4,0)=0,0,VLOOKUP($B$2:$B$457,'依個案研判日_台北市'!$C$2:$T$13,4,0)*'各里加權風險人口'!G256/VLOOKUP($B$2:$B$457,'各區加權風險人口'!$C$2:$T$13,4,0)*5.5/'陽性率'!C$3)</f>
        <v>100.9211013</v>
      </c>
      <c r="G256" s="5">
        <f>if(VLOOKUP($B$2:$B$457,'各區加權風險人口'!$C$2:$T$13,5,0)=0,0,VLOOKUP($B$2:$B$457,'依個案研判日_台北市'!$C$2:$T$13,5,0)*'各里加權風險人口'!H256/VLOOKUP($B$2:$B$457,'各區加權風險人口'!$C$2:$T$13,5,0)*5.5/'陽性率'!D$3)</f>
        <v>145.3106169</v>
      </c>
      <c r="H256" s="5">
        <f>if(VLOOKUP($B$2:$B$457,'各區加權風險人口'!$C$2:$T$13,6,0)=0,0,VLOOKUP($B$2:$B$457,'依個案研判日_台北市'!$C$2:$T$13,6,0)*'各里加權風險人口'!I256/VLOOKUP($B$2:$B$457,'各區加權風險人口'!$C$2:$T$13,6,0)*5.5/'陽性率'!E$3)</f>
        <v>96.80920513</v>
      </c>
      <c r="I256" s="5">
        <f>if(VLOOKUP($B$2:$B$457,'各區加權風險人口'!$C$2:$T$13,7,0)=0,0,VLOOKUP($B$2:$B$457,'依個案研判日_台北市'!$C$2:$T$13,7,0)*'各里加權風險人口'!J256/VLOOKUP($B$2:$B$457,'各區加權風險人口'!$C$2:$T$13,7,0)*5.5/'陽性率'!F$3)</f>
        <v>98.97317559</v>
      </c>
      <c r="J256" s="5">
        <f>if(VLOOKUP($B$2:$B$457,'各區加權風險人口'!$C$2:$T$13,8,0)=0,0,VLOOKUP($B$2:$B$457,'依個案研判日_台北市'!$C$2:$T$13,8,0)*'各里加權風險人口'!K256/VLOOKUP($B$2:$B$457,'各區加權風險人口'!$C$2:$T$13,8,0)*5.5/'陽性率'!G$3)</f>
        <v>129.6822439</v>
      </c>
      <c r="K256" s="5">
        <f>if(VLOOKUP($B$2:$B$457,'各區加權風險人口'!$C$2:$T$13,9,0)=0,0,VLOOKUP($B$2:$B$457,'依個案研判日_台北市'!$C$2:$T$13,9,0)*'各里加權風險人口'!L256/VLOOKUP($B$2:$B$457,'各區加權風險人口'!$C$2:$T$13,9,0)*5.5/'陽性率'!H$3)</f>
        <v>166.8638663</v>
      </c>
      <c r="L256" s="5">
        <f>if(VLOOKUP($B$2:$B$457,'各區加權風險人口'!$C$2:$T$13,10,0)=0,0,VLOOKUP($B$2:$B$457,'依個案研判日_台北市'!$C$2:$T$13,10,0)*'各里加權風險人口'!M256/VLOOKUP($B$2:$B$457,'各區加權風險人口'!$C$2:$T$13,10,0)*5.5/'陽性率'!I$3)</f>
        <v>367.1005058</v>
      </c>
      <c r="M256" s="5">
        <f>if(VLOOKUP($B$2:$B$457,'各區加權風險人口'!$C$2:$T$13,11,0)=0,0,VLOOKUP($B$2:$B$457,'依個案研判日_台北市'!$C$2:$T$13,11,0)*'各里加權風險人口'!N256/VLOOKUP($B$2:$B$457,'各區加權風險人口'!$C$2:$T$13,11,0)*5.5/'陽性率'!J$3)</f>
        <v>154.7580564</v>
      </c>
      <c r="N256" s="5">
        <f>if(VLOOKUP($B$2:$B$457,'各區加權風險人口'!$C$2:$T$13,12,0)=0,0,VLOOKUP($B$2:$B$457,'依個案研判日_台北市'!$C$2:$T$13,12,0)*'各里加權風險人口'!O256/VLOOKUP($B$2:$B$457,'各區加權風險人口'!$C$2:$T$13,12,0)*5.5/'陽性率'!K$3)</f>
        <v>293.063429</v>
      </c>
      <c r="O256" s="5">
        <f>if(VLOOKUP($B$2:$B$457,'各區加權風險人口'!$C$2:$T$13,13,0)=0,0,VLOOKUP($B$2:$B$457,'依個案研判日_台北市'!$C$2:$T$13,13,0)*'各里加權風險人口'!P256/VLOOKUP($B$2:$B$457,'各區加權風險人口'!$C$2:$T$13,13,0)*5.5/'陽性率'!L$3)</f>
        <v>198.0617045</v>
      </c>
      <c r="P256" s="5">
        <f>if(VLOOKUP($B$2:$B$457,'各區加權風險人口'!$C$2:$T$13,14,0)=0,0,VLOOKUP($B$2:$B$457,'依個案研判日_台北市'!$C$2:$T$13,14,0)*'各里加權風險人口'!Q256/VLOOKUP($B$2:$B$457,'各區加權風險人口'!$C$2:$T$13,14,0)*5.5/'陽性率'!M$3)</f>
        <v>241.8398603</v>
      </c>
      <c r="Q256" s="5">
        <f>if(VLOOKUP($B$2:$B$457,'各區加權風險人口'!$C$2:$T$13,15,0)=0,0,VLOOKUP($B$2:$B$457,'依個案研判日_台北市'!$C$2:$T$13,15,0)*'各里加權風險人口'!R256/VLOOKUP($B$2:$B$457,'各區加權風險人口'!$C$2:$T$13,15,0)*5.5/'陽性率'!N$3)</f>
        <v>137.1352464</v>
      </c>
      <c r="R256" s="5">
        <f>if(VLOOKUP($B$2:$B$457,'各區加權風險人口'!$C$2:$T$13,16,0)=0,0,VLOOKUP($B$2:$B$457,'依個案研判日_台北市'!$C$2:$T$13,16,0)*'各里加權風險人口'!S256/VLOOKUP($B$2:$B$457,'各區加權風險人口'!$C$2:$T$13,16,0)*5.5/'陽性率'!O$3)</f>
        <v>248.9325326</v>
      </c>
      <c r="S256" s="5">
        <f>if(VLOOKUP($B$2:$B$457,'各區加權風險人口'!$C$2:$T$13,17,0)=0,0,VLOOKUP($B$2:$B$457,'依個案研判日_台北市'!$C$2:$T$13,17,0)*'各里加權風險人口'!T256/VLOOKUP($B$2:$B$457,'各區加權風險人口'!$C$2:$T$13,17,0)*5.5/'陽性率'!P$3)</f>
        <v>146.005883</v>
      </c>
      <c r="T256" s="5">
        <f>if(VLOOKUP($B$2:$B$457,'各區加權風險人口'!$C$2:$T$13,18,0)=0,0,VLOOKUP($B$2:$B$457,'依個案研判日_台北市'!$C$2:$T$13,18,0)*'各里加權風險人口'!U256/VLOOKUP($B$2:$B$457,'各區加權風險人口'!$C$2:$T$13,18,0)*5.5/'陽性率'!Q$3)</f>
        <v>74.51826507</v>
      </c>
    </row>
    <row r="257">
      <c r="A257" s="3">
        <v>6.3000070031E10</v>
      </c>
      <c r="B257" s="4" t="s">
        <v>234</v>
      </c>
      <c r="C257" s="4" t="s">
        <v>265</v>
      </c>
      <c r="D257" s="5">
        <f>if(VLOOKUP($B$2:$B$457,'各區加權風險人口'!$C$2:$T$13,2,0)=0,0,VLOOKUP($B$2:$B$457,'依個案研判日_台北市'!$C$2:$T$13,2,0)*'各里加權風險人口'!E257/VLOOKUP($B$2:$B$457,'各區加權風險人口'!$C$2:$T$13,2,0)*5.5/'陽性率'!A$3)</f>
        <v>0</v>
      </c>
      <c r="E257" s="5">
        <f>if(VLOOKUP($B$2:$B$457,'各區加權風險人口'!$C$2:$T$13,3,0)=0,0,VLOOKUP($B$2:$B$457,'依個案研判日_台北市'!$C$2:$T$13,3,0)*'各里加權風險人口'!F257/VLOOKUP($B$2:$B$457,'各區加權風險人口'!$C$2:$T$13,3,0)*5.5/'陽性率'!B$3)</f>
        <v>63.39552986</v>
      </c>
      <c r="F257" s="5">
        <f>if(VLOOKUP($B$2:$B$457,'各區加權風險人口'!$C$2:$T$13,4,0)=0,0,VLOOKUP($B$2:$B$457,'依個案研判日_台北市'!$C$2:$T$13,4,0)*'各里加權風險人口'!G257/VLOOKUP($B$2:$B$457,'各區加權風險人口'!$C$2:$T$13,4,0)*5.5/'陽性率'!C$3)</f>
        <v>83.65595693</v>
      </c>
      <c r="G257" s="5">
        <f>if(VLOOKUP($B$2:$B$457,'各區加權風險人口'!$C$2:$T$13,5,0)=0,0,VLOOKUP($B$2:$B$457,'依個案研判日_台北市'!$C$2:$T$13,5,0)*'各里加權風險人口'!H257/VLOOKUP($B$2:$B$457,'各區加權風險人口'!$C$2:$T$13,5,0)*5.5/'陽性率'!D$3)</f>
        <v>120.4515067</v>
      </c>
      <c r="H257" s="5">
        <f>if(VLOOKUP($B$2:$B$457,'各區加權風險人口'!$C$2:$T$13,6,0)=0,0,VLOOKUP($B$2:$B$457,'依個案研判日_台北市'!$C$2:$T$13,6,0)*'各里加權風險人口'!I257/VLOOKUP($B$2:$B$457,'各區加權風險人口'!$C$2:$T$13,6,0)*5.5/'陽性率'!E$3)</f>
        <v>80.24750616</v>
      </c>
      <c r="I257" s="5">
        <f>if(VLOOKUP($B$2:$B$457,'各區加權風險人口'!$C$2:$T$13,7,0)=0,0,VLOOKUP($B$2:$B$457,'依個案研判日_台北市'!$C$2:$T$13,7,0)*'各里加權風險人口'!J257/VLOOKUP($B$2:$B$457,'各區加權風險人口'!$C$2:$T$13,7,0)*5.5/'陽性率'!F$3)</f>
        <v>82.04127394</v>
      </c>
      <c r="J257" s="5">
        <f>if(VLOOKUP($B$2:$B$457,'各區加權風險人口'!$C$2:$T$13,8,0)=0,0,VLOOKUP($B$2:$B$457,'依個案研判日_台北市'!$C$2:$T$13,8,0)*'各里加權風險人口'!K257/VLOOKUP($B$2:$B$457,'各區加權風險人口'!$C$2:$T$13,8,0)*5.5/'陽性率'!G$3)</f>
        <v>107.496768</v>
      </c>
      <c r="K257" s="5">
        <f>if(VLOOKUP($B$2:$B$457,'各區加權風險人口'!$C$2:$T$13,9,0)=0,0,VLOOKUP($B$2:$B$457,'依個案研判日_台北市'!$C$2:$T$13,9,0)*'各里加權風險人口'!L257/VLOOKUP($B$2:$B$457,'各區加權風險人口'!$C$2:$T$13,9,0)*5.5/'陽性率'!H$3)</f>
        <v>138.3175197</v>
      </c>
      <c r="L257" s="5">
        <f>if(VLOOKUP($B$2:$B$457,'各區加權風險人口'!$C$2:$T$13,10,0)=0,0,VLOOKUP($B$2:$B$457,'依個案研判日_台北市'!$C$2:$T$13,10,0)*'各里加權風險人口'!M257/VLOOKUP($B$2:$B$457,'各區加權風險人口'!$C$2:$T$13,10,0)*5.5/'陽性率'!I$3)</f>
        <v>304.2985433</v>
      </c>
      <c r="M257" s="5">
        <f>if(VLOOKUP($B$2:$B$457,'各區加權風險人口'!$C$2:$T$13,11,0)=0,0,VLOOKUP($B$2:$B$457,'依個案研判日_台北市'!$C$2:$T$13,11,0)*'各里加權風險人口'!N257/VLOOKUP($B$2:$B$457,'各區加權風險人口'!$C$2:$T$13,11,0)*5.5/'陽性率'!J$3)</f>
        <v>128.2827193</v>
      </c>
      <c r="N257" s="5">
        <f>if(VLOOKUP($B$2:$B$457,'各區加權風險人口'!$C$2:$T$13,12,0)=0,0,VLOOKUP($B$2:$B$457,'依個案研判日_台北市'!$C$2:$T$13,12,0)*'各里加權風險人口'!O257/VLOOKUP($B$2:$B$457,'各區加權風險人口'!$C$2:$T$13,12,0)*5.5/'陽性率'!K$3)</f>
        <v>242.9274086</v>
      </c>
      <c r="O257" s="5">
        <f>if(VLOOKUP($B$2:$B$457,'各區加權風險人口'!$C$2:$T$13,13,0)=0,0,VLOOKUP($B$2:$B$457,'依個案研判日_台北市'!$C$2:$T$13,13,0)*'各里加權風險人口'!P257/VLOOKUP($B$2:$B$457,'各區加權風險人口'!$C$2:$T$13,13,0)*5.5/'陽性率'!L$3)</f>
        <v>164.1781671</v>
      </c>
      <c r="P257" s="5">
        <f>if(VLOOKUP($B$2:$B$457,'各區加權風險人口'!$C$2:$T$13,14,0)=0,0,VLOOKUP($B$2:$B$457,'依個案研判日_台北市'!$C$2:$T$13,14,0)*'各里加權風險人口'!Q257/VLOOKUP($B$2:$B$457,'各區加權風險人口'!$C$2:$T$13,14,0)*5.5/'陽性率'!M$3)</f>
        <v>200.4669458</v>
      </c>
      <c r="Q257" s="5">
        <f>if(VLOOKUP($B$2:$B$457,'各區加權風險人口'!$C$2:$T$13,15,0)=0,0,VLOOKUP($B$2:$B$457,'依個案研判日_台北市'!$C$2:$T$13,15,0)*'各里加權風險人口'!R257/VLOOKUP($B$2:$B$457,'各區加權風險人口'!$C$2:$T$13,15,0)*5.5/'陽性率'!N$3)</f>
        <v>113.6747432</v>
      </c>
      <c r="R257" s="5">
        <f>if(VLOOKUP($B$2:$B$457,'各區加權風險人口'!$C$2:$T$13,16,0)=0,0,VLOOKUP($B$2:$B$457,'依個案研判日_台北市'!$C$2:$T$13,16,0)*'各里加權風險人口'!S257/VLOOKUP($B$2:$B$457,'各區加權風險人口'!$C$2:$T$13,16,0)*5.5/'陽性率'!O$3)</f>
        <v>206.3462345</v>
      </c>
      <c r="S257" s="5">
        <f>if(VLOOKUP($B$2:$B$457,'各區加權風險人口'!$C$2:$T$13,17,0)=0,0,VLOOKUP($B$2:$B$457,'依個案研判日_台北市'!$C$2:$T$13,17,0)*'各里加權風險人口'!T257/VLOOKUP($B$2:$B$457,'各區加權風險人口'!$C$2:$T$13,17,0)*5.5/'陽性率'!P$3)</f>
        <v>121.0278297</v>
      </c>
      <c r="T257" s="5">
        <f>if(VLOOKUP($B$2:$B$457,'各區加權風險人口'!$C$2:$T$13,18,0)=0,0,VLOOKUP($B$2:$B$457,'依個案研判日_台北市'!$C$2:$T$13,18,0)*'各里加權風險人口'!U257/VLOOKUP($B$2:$B$457,'各區加權風險人口'!$C$2:$T$13,18,0)*5.5/'陽性率'!Q$3)</f>
        <v>61.77000346</v>
      </c>
    </row>
    <row r="258">
      <c r="A258" s="3">
        <v>6.3000070032E10</v>
      </c>
      <c r="B258" s="4" t="s">
        <v>234</v>
      </c>
      <c r="C258" s="4" t="s">
        <v>266</v>
      </c>
      <c r="D258" s="5">
        <f>if(VLOOKUP($B$2:$B$457,'各區加權風險人口'!$C$2:$T$13,2,0)=0,0,VLOOKUP($B$2:$B$457,'依個案研判日_台北市'!$C$2:$T$13,2,0)*'各里加權風險人口'!E258/VLOOKUP($B$2:$B$457,'各區加權風險人口'!$C$2:$T$13,2,0)*5.5/'陽性率'!A$3)</f>
        <v>0</v>
      </c>
      <c r="E258" s="5">
        <f>if(VLOOKUP($B$2:$B$457,'各區加權風險人口'!$C$2:$T$13,3,0)=0,0,VLOOKUP($B$2:$B$457,'依個案研判日_台北市'!$C$2:$T$13,3,0)*'各里加權風險人口'!F258/VLOOKUP($B$2:$B$457,'各區加權風險人口'!$C$2:$T$13,3,0)*5.5/'陽性率'!B$3)</f>
        <v>86.91299116</v>
      </c>
      <c r="F258" s="5">
        <f>if(VLOOKUP($B$2:$B$457,'各區加權風險人口'!$C$2:$T$13,4,0)=0,0,VLOOKUP($B$2:$B$457,'依個案研判日_台北市'!$C$2:$T$13,4,0)*'各里加權風險人口'!G258/VLOOKUP($B$2:$B$457,'各區加權風險人口'!$C$2:$T$13,4,0)*5.5/'陽性率'!C$3)</f>
        <v>114.6893079</v>
      </c>
      <c r="G258" s="5">
        <f>if(VLOOKUP($B$2:$B$457,'各區加權風險人口'!$C$2:$T$13,5,0)=0,0,VLOOKUP($B$2:$B$457,'依個案研判日_台北市'!$C$2:$T$13,5,0)*'各里加權風險人口'!H258/VLOOKUP($B$2:$B$457,'各區加權風險人口'!$C$2:$T$13,5,0)*5.5/'陽性率'!D$3)</f>
        <v>165.1346832</v>
      </c>
      <c r="H258" s="5">
        <f>if(VLOOKUP($B$2:$B$457,'各區加權風險人口'!$C$2:$T$13,6,0)=0,0,VLOOKUP($B$2:$B$457,'依個案研判日_台北市'!$C$2:$T$13,6,0)*'各里加權風險人口'!I258/VLOOKUP($B$2:$B$457,'各區加權風險人口'!$C$2:$T$13,6,0)*5.5/'陽性率'!E$3)</f>
        <v>110.0164445</v>
      </c>
      <c r="I258" s="5">
        <f>if(VLOOKUP($B$2:$B$457,'各區加權風險人口'!$C$2:$T$13,7,0)=0,0,VLOOKUP($B$2:$B$457,'依個案研判日_台北市'!$C$2:$T$13,7,0)*'各里加權風險人口'!J258/VLOOKUP($B$2:$B$457,'各區加權風險人口'!$C$2:$T$13,7,0)*5.5/'陽性率'!F$3)</f>
        <v>112.4756356</v>
      </c>
      <c r="J258" s="5">
        <f>if(VLOOKUP($B$2:$B$457,'各區加權風險人口'!$C$2:$T$13,8,0)=0,0,VLOOKUP($B$2:$B$457,'依個案研判日_台北市'!$C$2:$T$13,8,0)*'各里加權風險人口'!K258/VLOOKUP($B$2:$B$457,'各區加權風險人口'!$C$2:$T$13,8,0)*5.5/'陽性率'!G$3)</f>
        <v>147.3742024</v>
      </c>
      <c r="K258" s="5">
        <f>if(VLOOKUP($B$2:$B$457,'各區加權風險人口'!$C$2:$T$13,9,0)=0,0,VLOOKUP($B$2:$B$457,'依個案研判日_台北市'!$C$2:$T$13,9,0)*'各里加權風險人口'!L258/VLOOKUP($B$2:$B$457,'各區加權風險人口'!$C$2:$T$13,9,0)*5.5/'陽性率'!H$3)</f>
        <v>189.6283444</v>
      </c>
      <c r="L258" s="5">
        <f>if(VLOOKUP($B$2:$B$457,'各區加權風險人口'!$C$2:$T$13,10,0)=0,0,VLOOKUP($B$2:$B$457,'依個案研判日_台北市'!$C$2:$T$13,10,0)*'各里加權風險人口'!M258/VLOOKUP($B$2:$B$457,'各區加權風險人口'!$C$2:$T$13,10,0)*5.5/'陽性率'!I$3)</f>
        <v>417.1823576</v>
      </c>
      <c r="M258" s="5">
        <f>if(VLOOKUP($B$2:$B$457,'各區加權風險人口'!$C$2:$T$13,11,0)=0,0,VLOOKUP($B$2:$B$457,'依個案研判日_台北市'!$C$2:$T$13,11,0)*'各里加權風險人口'!N258/VLOOKUP($B$2:$B$457,'各區加權風險人口'!$C$2:$T$13,11,0)*5.5/'陽性率'!J$3)</f>
        <v>175.8709939</v>
      </c>
      <c r="N258" s="5">
        <f>if(VLOOKUP($B$2:$B$457,'各區加權風險人口'!$C$2:$T$13,12,0)=0,0,VLOOKUP($B$2:$B$457,'依個案研判日_台北市'!$C$2:$T$13,12,0)*'各里加權風險人口'!O258/VLOOKUP($B$2:$B$457,'各區加權風險人口'!$C$2:$T$13,12,0)*5.5/'陽性率'!K$3)</f>
        <v>333.0447392</v>
      </c>
      <c r="O258" s="5">
        <f>if(VLOOKUP($B$2:$B$457,'各區加權風險人口'!$C$2:$T$13,13,0)=0,0,VLOOKUP($B$2:$B$457,'依個案研判日_台北市'!$C$2:$T$13,13,0)*'各里加權風險人口'!P258/VLOOKUP($B$2:$B$457,'各區加權風險人口'!$C$2:$T$13,13,0)*5.5/'陽性率'!L$3)</f>
        <v>225.0823617</v>
      </c>
      <c r="P258" s="5">
        <f>if(VLOOKUP($B$2:$B$457,'各區加權風險人口'!$C$2:$T$13,14,0)=0,0,VLOOKUP($B$2:$B$457,'依個案研判日_台北市'!$C$2:$T$13,14,0)*'各里加權風險人口'!Q258/VLOOKUP($B$2:$B$457,'各區加權風險人口'!$C$2:$T$13,14,0)*5.5/'陽性率'!M$3)</f>
        <v>274.8329721</v>
      </c>
      <c r="Q258" s="5">
        <f>if(VLOOKUP($B$2:$B$457,'各區加權風險人口'!$C$2:$T$13,15,0)=0,0,VLOOKUP($B$2:$B$457,'依個案研判日_台北市'!$C$2:$T$13,15,0)*'各里加權風險人口'!R258/VLOOKUP($B$2:$B$457,'各區加權風險人口'!$C$2:$T$13,15,0)*5.5/'陽性率'!N$3)</f>
        <v>155.8439842</v>
      </c>
      <c r="R258" s="5">
        <f>if(VLOOKUP($B$2:$B$457,'各區加權風險人口'!$C$2:$T$13,16,0)=0,0,VLOOKUP($B$2:$B$457,'依個案研判日_台北市'!$C$2:$T$13,16,0)*'各里加權風險人口'!S258/VLOOKUP($B$2:$B$457,'各區加權風險人口'!$C$2:$T$13,16,0)*5.5/'陽性率'!O$3)</f>
        <v>282.8932653</v>
      </c>
      <c r="S258" s="5">
        <f>if(VLOOKUP($B$2:$B$457,'各區加權風險人口'!$C$2:$T$13,17,0)=0,0,VLOOKUP($B$2:$B$457,'依個案研判日_台北市'!$C$2:$T$13,17,0)*'各里加權風險人口'!T258/VLOOKUP($B$2:$B$457,'各區加權風險人口'!$C$2:$T$13,17,0)*5.5/'陽性率'!P$3)</f>
        <v>165.9248013</v>
      </c>
      <c r="T258" s="5">
        <f>if(VLOOKUP($B$2:$B$457,'各區加權風險人口'!$C$2:$T$13,18,0)=0,0,VLOOKUP($B$2:$B$457,'依個案研判日_台北市'!$C$2:$T$13,18,0)*'各里加權風險人口'!U258/VLOOKUP($B$2:$B$457,'各區加權風險人口'!$C$2:$T$13,18,0)*5.5/'陽性率'!Q$3)</f>
        <v>84.68445293</v>
      </c>
    </row>
    <row r="259">
      <c r="A259" s="3">
        <v>6.3000070033E10</v>
      </c>
      <c r="B259" s="4" t="s">
        <v>234</v>
      </c>
      <c r="C259" s="4" t="s">
        <v>267</v>
      </c>
      <c r="D259" s="5">
        <f>if(VLOOKUP($B$2:$B$457,'各區加權風險人口'!$C$2:$T$13,2,0)=0,0,VLOOKUP($B$2:$B$457,'依個案研判日_台北市'!$C$2:$T$13,2,0)*'各里加權風險人口'!E259/VLOOKUP($B$2:$B$457,'各區加權風險人口'!$C$2:$T$13,2,0)*5.5/'陽性率'!A$3)</f>
        <v>0</v>
      </c>
      <c r="E259" s="5">
        <f>if(VLOOKUP($B$2:$B$457,'各區加權風險人口'!$C$2:$T$13,3,0)=0,0,VLOOKUP($B$2:$B$457,'依個案研判日_台北市'!$C$2:$T$13,3,0)*'各里加權風險人口'!F259/VLOOKUP($B$2:$B$457,'各區加權風險人口'!$C$2:$T$13,3,0)*5.5/'陽性率'!B$3)</f>
        <v>88.92325725</v>
      </c>
      <c r="F259" s="5">
        <f>if(VLOOKUP($B$2:$B$457,'各區加權風險人口'!$C$2:$T$13,4,0)=0,0,VLOOKUP($B$2:$B$457,'依個案研判日_台北市'!$C$2:$T$13,4,0)*'各里加權風險人口'!G259/VLOOKUP($B$2:$B$457,'各區加權風險人口'!$C$2:$T$13,4,0)*5.5/'陽性率'!C$3)</f>
        <v>117.3420302</v>
      </c>
      <c r="G259" s="5">
        <f>if(VLOOKUP($B$2:$B$457,'各區加權風險人口'!$C$2:$T$13,5,0)=0,0,VLOOKUP($B$2:$B$457,'依個案研判日_台北市'!$C$2:$T$13,5,0)*'各里加權風險人口'!H259/VLOOKUP($B$2:$B$457,'各區加權風險人口'!$C$2:$T$13,5,0)*5.5/'陽性率'!D$3)</f>
        <v>168.9541888</v>
      </c>
      <c r="H259" s="5">
        <f>if(VLOOKUP($B$2:$B$457,'各區加權風險人口'!$C$2:$T$13,6,0)=0,0,VLOOKUP($B$2:$B$457,'依個案研判日_台北市'!$C$2:$T$13,6,0)*'各里加權風險人口'!I259/VLOOKUP($B$2:$B$457,'各區加權風險人口'!$C$2:$T$13,6,0)*5.5/'陽性率'!E$3)</f>
        <v>112.5610851</v>
      </c>
      <c r="I259" s="5">
        <f>if(VLOOKUP($B$2:$B$457,'各區加權風險人口'!$C$2:$T$13,7,0)=0,0,VLOOKUP($B$2:$B$457,'依個案研判日_台北市'!$C$2:$T$13,7,0)*'各里加權風險人口'!J259/VLOOKUP($B$2:$B$457,'各區加權風險人口'!$C$2:$T$13,7,0)*5.5/'陽性率'!F$3)</f>
        <v>115.0771564</v>
      </c>
      <c r="J259" s="5">
        <f>if(VLOOKUP($B$2:$B$457,'各區加權風險人口'!$C$2:$T$13,8,0)=0,0,VLOOKUP($B$2:$B$457,'依個案研判日_台北市'!$C$2:$T$13,8,0)*'各里加權風險人口'!K259/VLOOKUP($B$2:$B$457,'各區加權風險人口'!$C$2:$T$13,8,0)*5.5/'陽性率'!G$3)</f>
        <v>150.7829145</v>
      </c>
      <c r="K259" s="5">
        <f>if(VLOOKUP($B$2:$B$457,'各區加權風險人口'!$C$2:$T$13,9,0)=0,0,VLOOKUP($B$2:$B$457,'依個案研判日_台北市'!$C$2:$T$13,9,0)*'各里加權風險人口'!L259/VLOOKUP($B$2:$B$457,'各區加權風險人口'!$C$2:$T$13,9,0)*5.5/'陽性率'!H$3)</f>
        <v>194.0143795</v>
      </c>
      <c r="L259" s="5">
        <f>if(VLOOKUP($B$2:$B$457,'各區加權風險人口'!$C$2:$T$13,10,0)=0,0,VLOOKUP($B$2:$B$457,'依個案研判日_台北市'!$C$2:$T$13,10,0)*'各里加權風險人口'!M259/VLOOKUP($B$2:$B$457,'各區加權風險人口'!$C$2:$T$13,10,0)*5.5/'陽性率'!I$3)</f>
        <v>426.8316348</v>
      </c>
      <c r="M259" s="5">
        <f>if(VLOOKUP($B$2:$B$457,'各區加權風險人口'!$C$2:$T$13,11,0)=0,0,VLOOKUP($B$2:$B$457,'依個案研判日_台北市'!$C$2:$T$13,11,0)*'各里加權風險人口'!N259/VLOOKUP($B$2:$B$457,'各區加權風險人口'!$C$2:$T$13,11,0)*5.5/'陽性率'!J$3)</f>
        <v>179.9388264</v>
      </c>
      <c r="N259" s="5">
        <f>if(VLOOKUP($B$2:$B$457,'各區加權風險人口'!$C$2:$T$13,12,0)=0,0,VLOOKUP($B$2:$B$457,'依個案研判日_台北市'!$C$2:$T$13,12,0)*'各里加權風險人口'!O259/VLOOKUP($B$2:$B$457,'各區加權風險人口'!$C$2:$T$13,12,0)*5.5/'陽性率'!K$3)</f>
        <v>340.7479438</v>
      </c>
      <c r="O259" s="5">
        <f>if(VLOOKUP($B$2:$B$457,'各區加權風險人口'!$C$2:$T$13,13,0)=0,0,VLOOKUP($B$2:$B$457,'依個案研判日_台北市'!$C$2:$T$13,13,0)*'各里加權風險人口'!P259/VLOOKUP($B$2:$B$457,'各區加權風險人口'!$C$2:$T$13,13,0)*5.5/'陽性率'!L$3)</f>
        <v>230.2884355</v>
      </c>
      <c r="P259" s="5">
        <f>if(VLOOKUP($B$2:$B$457,'各區加權風險人口'!$C$2:$T$13,14,0)=0,0,VLOOKUP($B$2:$B$457,'依個案研判日_台北市'!$C$2:$T$13,14,0)*'各里加權風險人口'!Q259/VLOOKUP($B$2:$B$457,'各區加權風險人口'!$C$2:$T$13,14,0)*5.5/'陽性率'!M$3)</f>
        <v>281.1897594</v>
      </c>
      <c r="Q259" s="5">
        <f>if(VLOOKUP($B$2:$B$457,'各區加權風險人口'!$C$2:$T$13,15,0)=0,0,VLOOKUP($B$2:$B$457,'依個案研判日_台北市'!$C$2:$T$13,15,0)*'各里加權風險人口'!R259/VLOOKUP($B$2:$B$457,'各區加權風險人口'!$C$2:$T$13,15,0)*5.5/'陽性率'!N$3)</f>
        <v>159.4485992</v>
      </c>
      <c r="R259" s="5">
        <f>if(VLOOKUP($B$2:$B$457,'各區加權風險人口'!$C$2:$T$13,16,0)=0,0,VLOOKUP($B$2:$B$457,'依個案研判日_台北市'!$C$2:$T$13,16,0)*'各里加權風險人口'!S259/VLOOKUP($B$2:$B$457,'各區加權風險人口'!$C$2:$T$13,16,0)*5.5/'陽性率'!O$3)</f>
        <v>289.4364844</v>
      </c>
      <c r="S259" s="5">
        <f>if(VLOOKUP($B$2:$B$457,'各區加權風險人口'!$C$2:$T$13,17,0)=0,0,VLOOKUP($B$2:$B$457,'依個案研判日_台北市'!$C$2:$T$13,17,0)*'各里加權風險人口'!T259/VLOOKUP($B$2:$B$457,'各區加權風險人口'!$C$2:$T$13,17,0)*5.5/'陽性率'!P$3)</f>
        <v>169.762582</v>
      </c>
      <c r="T259" s="5">
        <f>if(VLOOKUP($B$2:$B$457,'各區加權風險人口'!$C$2:$T$13,18,0)=0,0,VLOOKUP($B$2:$B$457,'依個案研判日_台北市'!$C$2:$T$13,18,0)*'各里加權風險人口'!U259/VLOOKUP($B$2:$B$457,'各區加權風險人口'!$C$2:$T$13,18,0)*5.5/'陽性率'!Q$3)</f>
        <v>86.64317374</v>
      </c>
    </row>
    <row r="260">
      <c r="A260" s="3">
        <v>6.3000070034E10</v>
      </c>
      <c r="B260" s="4" t="s">
        <v>234</v>
      </c>
      <c r="C260" s="4" t="s">
        <v>268</v>
      </c>
      <c r="D260" s="5">
        <f>if(VLOOKUP($B$2:$B$457,'各區加權風險人口'!$C$2:$T$13,2,0)=0,0,VLOOKUP($B$2:$B$457,'依個案研判日_台北市'!$C$2:$T$13,2,0)*'各里加權風險人口'!E260/VLOOKUP($B$2:$B$457,'各區加權風險人口'!$C$2:$T$13,2,0)*5.5/'陽性率'!A$3)</f>
        <v>0</v>
      </c>
      <c r="E260" s="5">
        <f>if(VLOOKUP($B$2:$B$457,'各區加權風險人口'!$C$2:$T$13,3,0)=0,0,VLOOKUP($B$2:$B$457,'依個案研判日_台北市'!$C$2:$T$13,3,0)*'各里加權風險人口'!F260/VLOOKUP($B$2:$B$457,'各區加權風險人口'!$C$2:$T$13,3,0)*5.5/'陽性率'!B$3)</f>
        <v>73.13500727</v>
      </c>
      <c r="F260" s="5">
        <f>if(VLOOKUP($B$2:$B$457,'各區加權風險人口'!$C$2:$T$13,4,0)=0,0,VLOOKUP($B$2:$B$457,'依個案研判日_台北市'!$C$2:$T$13,4,0)*'各里加權風險人口'!G260/VLOOKUP($B$2:$B$457,'各區加權風險人口'!$C$2:$T$13,4,0)*5.5/'陽性率'!C$3)</f>
        <v>96.50805084</v>
      </c>
      <c r="G260" s="5">
        <f>if(VLOOKUP($B$2:$B$457,'各區加權風險人口'!$C$2:$T$13,5,0)=0,0,VLOOKUP($B$2:$B$457,'依個案研判日_台北市'!$C$2:$T$13,5,0)*'各里加權風險人口'!H260/VLOOKUP($B$2:$B$457,'各區加權風險人口'!$C$2:$T$13,5,0)*5.5/'陽性率'!D$3)</f>
        <v>138.9565138</v>
      </c>
      <c r="H260" s="5">
        <f>if(VLOOKUP($B$2:$B$457,'各區加權風險人口'!$C$2:$T$13,6,0)=0,0,VLOOKUP($B$2:$B$457,'依個案研判日_台北市'!$C$2:$T$13,6,0)*'各里加權風險人口'!I260/VLOOKUP($B$2:$B$457,'各區加權風險人口'!$C$2:$T$13,6,0)*5.5/'陽性率'!E$3)</f>
        <v>92.57595857</v>
      </c>
      <c r="I260" s="5">
        <f>if(VLOOKUP($B$2:$B$457,'各區加權風險人口'!$C$2:$T$13,7,0)=0,0,VLOOKUP($B$2:$B$457,'依個案研判日_台北市'!$C$2:$T$13,7,0)*'各里加權風險人口'!J260/VLOOKUP($B$2:$B$457,'各區加權風險人口'!$C$2:$T$13,7,0)*5.5/'陽性率'!F$3)</f>
        <v>94.64530353</v>
      </c>
      <c r="J260" s="5">
        <f>if(VLOOKUP($B$2:$B$457,'各區加權風險人口'!$C$2:$T$13,8,0)=0,0,VLOOKUP($B$2:$B$457,'依個案研判日_台北市'!$C$2:$T$13,8,0)*'各里加權風險人口'!K260/VLOOKUP($B$2:$B$457,'各區加權風險人口'!$C$2:$T$13,8,0)*5.5/'陽性率'!G$3)</f>
        <v>124.0115341</v>
      </c>
      <c r="K260" s="5">
        <f>if(VLOOKUP($B$2:$B$457,'各區加權風險人口'!$C$2:$T$13,9,0)=0,0,VLOOKUP($B$2:$B$457,'依個案研判日_台北市'!$C$2:$T$13,9,0)*'各里加權風險人口'!L260/VLOOKUP($B$2:$B$457,'各區加權風險人口'!$C$2:$T$13,9,0)*5.5/'陽性率'!H$3)</f>
        <v>159.5672886</v>
      </c>
      <c r="L260" s="5">
        <f>if(VLOOKUP($B$2:$B$457,'各區加權風險人口'!$C$2:$T$13,10,0)=0,0,VLOOKUP($B$2:$B$457,'依個案研判日_台北市'!$C$2:$T$13,10,0)*'各里加權風險人口'!M260/VLOOKUP($B$2:$B$457,'各區加權風險人口'!$C$2:$T$13,10,0)*5.5/'陽性率'!I$3)</f>
        <v>351.0480349</v>
      </c>
      <c r="M260" s="5">
        <f>if(VLOOKUP($B$2:$B$457,'各區加權風險人口'!$C$2:$T$13,11,0)=0,0,VLOOKUP($B$2:$B$457,'依個案研判日_台北市'!$C$2:$T$13,11,0)*'各里加權風險人口'!N260/VLOOKUP($B$2:$B$457,'各區加權風險人口'!$C$2:$T$13,11,0)*5.5/'陽性率'!J$3)</f>
        <v>147.9908382</v>
      </c>
      <c r="N260" s="5">
        <f>if(VLOOKUP($B$2:$B$457,'各區加權風險人口'!$C$2:$T$13,12,0)=0,0,VLOOKUP($B$2:$B$457,'依個案研判日_台北市'!$C$2:$T$13,12,0)*'各里加權風險人口'!O260/VLOOKUP($B$2:$B$457,'各區加權風險人口'!$C$2:$T$13,12,0)*5.5/'陽性率'!K$3)</f>
        <v>280.2484312</v>
      </c>
      <c r="O260" s="5">
        <f>if(VLOOKUP($B$2:$B$457,'各區加權風險人口'!$C$2:$T$13,13,0)=0,0,VLOOKUP($B$2:$B$457,'依個案研判日_台北市'!$C$2:$T$13,13,0)*'各里加權風險人口'!P260/VLOOKUP($B$2:$B$457,'各區加權風險人口'!$C$2:$T$13,13,0)*5.5/'陽性率'!L$3)</f>
        <v>189.4009163</v>
      </c>
      <c r="P260" s="5">
        <f>if(VLOOKUP($B$2:$B$457,'各區加權風險人口'!$C$2:$T$13,14,0)=0,0,VLOOKUP($B$2:$B$457,'依個案研判日_台北市'!$C$2:$T$13,14,0)*'各里加權風險人口'!Q260/VLOOKUP($B$2:$B$457,'各區加權風險人口'!$C$2:$T$13,14,0)*5.5/'陽性率'!M$3)</f>
        <v>231.2647527</v>
      </c>
      <c r="Q260" s="5">
        <f>if(VLOOKUP($B$2:$B$457,'各區加權風險人口'!$C$2:$T$13,15,0)=0,0,VLOOKUP($B$2:$B$457,'依個案研判日_台北市'!$C$2:$T$13,15,0)*'各里加權風險人口'!R260/VLOOKUP($B$2:$B$457,'各區加權風險人口'!$C$2:$T$13,15,0)*5.5/'陽性率'!N$3)</f>
        <v>131.1386337</v>
      </c>
      <c r="R260" s="5">
        <f>if(VLOOKUP($B$2:$B$457,'各區加權風險人口'!$C$2:$T$13,16,0)=0,0,VLOOKUP($B$2:$B$457,'依個案研判日_台北市'!$C$2:$T$13,16,0)*'各里加權風險人口'!S260/VLOOKUP($B$2:$B$457,'各區加權風險人口'!$C$2:$T$13,16,0)*5.5/'陽性率'!O$3)</f>
        <v>238.0472786</v>
      </c>
      <c r="S260" s="5">
        <f>if(VLOOKUP($B$2:$B$457,'各區加權風險人口'!$C$2:$T$13,17,0)=0,0,VLOOKUP($B$2:$B$457,'依個案研判日_台北市'!$C$2:$T$13,17,0)*'各里加權風險人口'!T260/VLOOKUP($B$2:$B$457,'各區加權風險人口'!$C$2:$T$13,17,0)*5.5/'陽性率'!P$3)</f>
        <v>139.6213775</v>
      </c>
      <c r="T260" s="5">
        <f>if(VLOOKUP($B$2:$B$457,'各區加權風險人口'!$C$2:$T$13,18,0)=0,0,VLOOKUP($B$2:$B$457,'依個案研判日_台北市'!$C$2:$T$13,18,0)*'各里加權風險人口'!U260/VLOOKUP($B$2:$B$457,'各區加權風險人口'!$C$2:$T$13,18,0)*5.5/'陽性率'!Q$3)</f>
        <v>71.25975068</v>
      </c>
    </row>
    <row r="261">
      <c r="A261" s="3">
        <v>6.3000070035E10</v>
      </c>
      <c r="B261" s="4" t="s">
        <v>234</v>
      </c>
      <c r="C261" s="4" t="s">
        <v>269</v>
      </c>
      <c r="D261" s="5">
        <f>if(VLOOKUP($B$2:$B$457,'各區加權風險人口'!$C$2:$T$13,2,0)=0,0,VLOOKUP($B$2:$B$457,'依個案研判日_台北市'!$C$2:$T$13,2,0)*'各里加權風險人口'!E261/VLOOKUP($B$2:$B$457,'各區加權風險人口'!$C$2:$T$13,2,0)*5.5/'陽性率'!A$3)</f>
        <v>0</v>
      </c>
      <c r="E261" s="5">
        <f>if(VLOOKUP($B$2:$B$457,'各區加權風險人口'!$C$2:$T$13,3,0)=0,0,VLOOKUP($B$2:$B$457,'依個案研判日_台北市'!$C$2:$T$13,3,0)*'各里加權風險人口'!F261/VLOOKUP($B$2:$B$457,'各區加權風險人口'!$C$2:$T$13,3,0)*5.5/'陽性率'!B$3)</f>
        <v>53.73313423</v>
      </c>
      <c r="F261" s="5">
        <f>if(VLOOKUP($B$2:$B$457,'各區加權風險人口'!$C$2:$T$13,4,0)=0,0,VLOOKUP($B$2:$B$457,'依個案研判日_台北市'!$C$2:$T$13,4,0)*'各里加權風險人口'!G261/VLOOKUP($B$2:$B$457,'各區加權風險人口'!$C$2:$T$13,4,0)*5.5/'陽性率'!C$3)</f>
        <v>70.90557919</v>
      </c>
      <c r="G261" s="5">
        <f>if(VLOOKUP($B$2:$B$457,'各區加權風險人口'!$C$2:$T$13,5,0)=0,0,VLOOKUP($B$2:$B$457,'依個案研判日_台北市'!$C$2:$T$13,5,0)*'各里加權風險人口'!H261/VLOOKUP($B$2:$B$457,'各區加權風險人口'!$C$2:$T$13,5,0)*5.5/'陽性率'!D$3)</f>
        <v>102.092955</v>
      </c>
      <c r="H261" s="5">
        <f>if(VLOOKUP($B$2:$B$457,'各區加權風險人口'!$C$2:$T$13,6,0)=0,0,VLOOKUP($B$2:$B$457,'依個案研判日_台北市'!$C$2:$T$13,6,0)*'各里加權風險人口'!I261/VLOOKUP($B$2:$B$457,'各區加權風險人口'!$C$2:$T$13,6,0)*5.5/'陽性率'!E$3)</f>
        <v>68.01662561</v>
      </c>
      <c r="I261" s="5">
        <f>if(VLOOKUP($B$2:$B$457,'各區加權風險人口'!$C$2:$T$13,7,0)=0,0,VLOOKUP($B$2:$B$457,'依個案研判日_台北市'!$C$2:$T$13,7,0)*'各里加權風險人口'!J261/VLOOKUP($B$2:$B$457,'各區加權風險人口'!$C$2:$T$13,7,0)*5.5/'陽性率'!F$3)</f>
        <v>69.53699724</v>
      </c>
      <c r="J261" s="5">
        <f>if(VLOOKUP($B$2:$B$457,'各區加權風險人口'!$C$2:$T$13,8,0)=0,0,VLOOKUP($B$2:$B$457,'依個案研判日_台北市'!$C$2:$T$13,8,0)*'各里加權風險人口'!K261/VLOOKUP($B$2:$B$457,'各區加權風險人口'!$C$2:$T$13,8,0)*5.5/'陽性率'!G$3)</f>
        <v>91.11270587</v>
      </c>
      <c r="K261" s="5">
        <f>if(VLOOKUP($B$2:$B$457,'各區加權風險人口'!$C$2:$T$13,9,0)=0,0,VLOOKUP($B$2:$B$457,'依個案研判日_台北市'!$C$2:$T$13,9,0)*'各里加權風險人口'!L261/VLOOKUP($B$2:$B$457,'各區加權風險人口'!$C$2:$T$13,9,0)*5.5/'陽性率'!H$3)</f>
        <v>117.2359292</v>
      </c>
      <c r="L261" s="5">
        <f>if(VLOOKUP($B$2:$B$457,'各區加權風險人口'!$C$2:$T$13,10,0)=0,0,VLOOKUP($B$2:$B$457,'依個案研判日_台北市'!$C$2:$T$13,10,0)*'各里加權風險人口'!M261/VLOOKUP($B$2:$B$457,'各區加權風險人口'!$C$2:$T$13,10,0)*5.5/'陽性率'!I$3)</f>
        <v>257.9190443</v>
      </c>
      <c r="M261" s="5">
        <f>if(VLOOKUP($B$2:$B$457,'各區加權風險人口'!$C$2:$T$13,11,0)=0,0,VLOOKUP($B$2:$B$457,'依個案研判日_台北市'!$C$2:$T$13,11,0)*'各里加權風險人口'!N261/VLOOKUP($B$2:$B$457,'各區加權風險人口'!$C$2:$T$13,11,0)*5.5/'陽性率'!J$3)</f>
        <v>108.7305775</v>
      </c>
      <c r="N261" s="5">
        <f>if(VLOOKUP($B$2:$B$457,'各區加權風險人口'!$C$2:$T$13,12,0)=0,0,VLOOKUP($B$2:$B$457,'依個案研判日_台北市'!$C$2:$T$13,12,0)*'各里加權風險人口'!O261/VLOOKUP($B$2:$B$457,'各區加權風險人口'!$C$2:$T$13,12,0)*5.5/'陽性率'!K$3)</f>
        <v>205.9017581</v>
      </c>
      <c r="O261" s="5">
        <f>if(VLOOKUP($B$2:$B$457,'各區加權風險人口'!$C$2:$T$13,13,0)=0,0,VLOOKUP($B$2:$B$457,'依個案研判日_台北市'!$C$2:$T$13,13,0)*'各里加權風險人口'!P261/VLOOKUP($B$2:$B$457,'各區加權風險人口'!$C$2:$T$13,13,0)*5.5/'陽性率'!L$3)</f>
        <v>139.1550399</v>
      </c>
      <c r="P261" s="5">
        <f>if(VLOOKUP($B$2:$B$457,'各區加權風險人口'!$C$2:$T$13,14,0)=0,0,VLOOKUP($B$2:$B$457,'依個案研判日_台北市'!$C$2:$T$13,14,0)*'各里加權風險人口'!Q261/VLOOKUP($B$2:$B$457,'各區加權風險人口'!$C$2:$T$13,14,0)*5.5/'陽性率'!M$3)</f>
        <v>169.9128839</v>
      </c>
      <c r="Q261" s="5">
        <f>if(VLOOKUP($B$2:$B$457,'各區加權風險人口'!$C$2:$T$13,15,0)=0,0,VLOOKUP($B$2:$B$457,'依個案研判日_台北市'!$C$2:$T$13,15,0)*'各里加權風險人口'!R261/VLOOKUP($B$2:$B$457,'各區加權風險人口'!$C$2:$T$13,15,0)*5.5/'陽性率'!N$3)</f>
        <v>96.34906828</v>
      </c>
      <c r="R261" s="5">
        <f>if(VLOOKUP($B$2:$B$457,'各區加權風險人口'!$C$2:$T$13,16,0)=0,0,VLOOKUP($B$2:$B$457,'依個案研判日_台北市'!$C$2:$T$13,16,0)*'各里加權風險人口'!S261/VLOOKUP($B$2:$B$457,'各區加權風險人口'!$C$2:$T$13,16,0)*5.5/'陽性率'!O$3)</f>
        <v>174.896084</v>
      </c>
      <c r="S261" s="5">
        <f>if(VLOOKUP($B$2:$B$457,'各區加權風險人口'!$C$2:$T$13,17,0)=0,0,VLOOKUP($B$2:$B$457,'依個案研判日_台北市'!$C$2:$T$13,17,0)*'各里加權風險人口'!T261/VLOOKUP($B$2:$B$457,'各區加權風險人口'!$C$2:$T$13,17,0)*5.5/'陽性率'!P$3)</f>
        <v>102.5814381</v>
      </c>
      <c r="T261" s="5">
        <f>if(VLOOKUP($B$2:$B$457,'各區加權風險人口'!$C$2:$T$13,18,0)=0,0,VLOOKUP($B$2:$B$457,'依個案研判日_台北市'!$C$2:$T$13,18,0)*'各里加權風險人口'!U261/VLOOKUP($B$2:$B$457,'各區加權風險人口'!$C$2:$T$13,18,0)*5.5/'陽性率'!Q$3)</f>
        <v>52.35536156</v>
      </c>
    </row>
    <row r="262">
      <c r="A262" s="3">
        <v>6.3000070036E10</v>
      </c>
      <c r="B262" s="4" t="s">
        <v>234</v>
      </c>
      <c r="C262" s="4" t="s">
        <v>270</v>
      </c>
      <c r="D262" s="5">
        <f>if(VLOOKUP($B$2:$B$457,'各區加權風險人口'!$C$2:$T$13,2,0)=0,0,VLOOKUP($B$2:$B$457,'依個案研判日_台北市'!$C$2:$T$13,2,0)*'各里加權風險人口'!E262/VLOOKUP($B$2:$B$457,'各區加權風險人口'!$C$2:$T$13,2,0)*5.5/'陽性率'!A$3)</f>
        <v>0</v>
      </c>
      <c r="E262" s="5">
        <f>if(VLOOKUP($B$2:$B$457,'各區加權風險人口'!$C$2:$T$13,3,0)=0,0,VLOOKUP($B$2:$B$457,'依個案研判日_台北市'!$C$2:$T$13,3,0)*'各里加權風險人口'!F262/VLOOKUP($B$2:$B$457,'各區加權風險人口'!$C$2:$T$13,3,0)*5.5/'陽性率'!B$3)</f>
        <v>39.98672313</v>
      </c>
      <c r="F262" s="5">
        <f>if(VLOOKUP($B$2:$B$457,'各區加權風險人口'!$C$2:$T$13,4,0)=0,0,VLOOKUP($B$2:$B$457,'依個案研判日_台北市'!$C$2:$T$13,4,0)*'各里加權風險人口'!G262/VLOOKUP($B$2:$B$457,'各區加權風險人口'!$C$2:$T$13,4,0)*5.5/'陽性率'!C$3)</f>
        <v>52.76598516</v>
      </c>
      <c r="G262" s="5">
        <f>if(VLOOKUP($B$2:$B$457,'各區加權風險人口'!$C$2:$T$13,5,0)=0,0,VLOOKUP($B$2:$B$457,'依個案研判日_台北市'!$C$2:$T$13,5,0)*'各里加權風險人口'!H262/VLOOKUP($B$2:$B$457,'各區加權風險人口'!$C$2:$T$13,5,0)*5.5/'陽性率'!D$3)</f>
        <v>75.97477394</v>
      </c>
      <c r="H262" s="5">
        <f>if(VLOOKUP($B$2:$B$457,'各區加權風險人口'!$C$2:$T$13,6,0)=0,0,VLOOKUP($B$2:$B$457,'依個案研判日_台北市'!$C$2:$T$13,6,0)*'各里加權風險人口'!I262/VLOOKUP($B$2:$B$457,'各區加權風險人口'!$C$2:$T$13,6,0)*5.5/'陽性率'!E$3)</f>
        <v>50.61610522</v>
      </c>
      <c r="I262" s="5">
        <f>if(VLOOKUP($B$2:$B$457,'各區加權風險人口'!$C$2:$T$13,7,0)=0,0,VLOOKUP($B$2:$B$457,'依個案研判日_台北市'!$C$2:$T$13,7,0)*'各里加權風險人口'!J262/VLOOKUP($B$2:$B$457,'各區加權風險人口'!$C$2:$T$13,7,0)*5.5/'陽性率'!F$3)</f>
        <v>51.74752405</v>
      </c>
      <c r="J262" s="5">
        <f>if(VLOOKUP($B$2:$B$457,'各區加權風險人口'!$C$2:$T$13,8,0)=0,0,VLOOKUP($B$2:$B$457,'依個案研判日_台北市'!$C$2:$T$13,8,0)*'各里加權風險人口'!K262/VLOOKUP($B$2:$B$457,'各區加權風險人口'!$C$2:$T$13,8,0)*5.5/'陽性率'!G$3)</f>
        <v>67.803574</v>
      </c>
      <c r="K262" s="5">
        <f>if(VLOOKUP($B$2:$B$457,'各區加權風險人口'!$C$2:$T$13,9,0)=0,0,VLOOKUP($B$2:$B$457,'依個案研判日_台北市'!$C$2:$T$13,9,0)*'各里加權風險人口'!L262/VLOOKUP($B$2:$B$457,'各區加權風險人口'!$C$2:$T$13,9,0)*5.5/'陽性率'!H$3)</f>
        <v>87.24375955</v>
      </c>
      <c r="L262" s="5">
        <f>if(VLOOKUP($B$2:$B$457,'各區加權風險人口'!$C$2:$T$13,10,0)=0,0,VLOOKUP($B$2:$B$457,'依個案研判日_台北市'!$C$2:$T$13,10,0)*'各里加權風險人口'!M262/VLOOKUP($B$2:$B$457,'各區加權風險人口'!$C$2:$T$13,10,0)*5.5/'陽性率'!I$3)</f>
        <v>191.936271</v>
      </c>
      <c r="M262" s="5">
        <f>if(VLOOKUP($B$2:$B$457,'各區加權風險人口'!$C$2:$T$13,11,0)=0,0,VLOOKUP($B$2:$B$457,'依個案研判日_台北市'!$C$2:$T$13,11,0)*'各里加權風險人口'!N262/VLOOKUP($B$2:$B$457,'各區加權風險人口'!$C$2:$T$13,11,0)*5.5/'陽性率'!J$3)</f>
        <v>80.91431033</v>
      </c>
      <c r="N262" s="5">
        <f>if(VLOOKUP($B$2:$B$457,'各區加權風險人口'!$C$2:$T$13,12,0)=0,0,VLOOKUP($B$2:$B$457,'依個案研判日_台北市'!$C$2:$T$13,12,0)*'各里加權風險人口'!O262/VLOOKUP($B$2:$B$457,'各區加權風險人口'!$C$2:$T$13,12,0)*5.5/'陽性率'!K$3)</f>
        <v>153.2264348</v>
      </c>
      <c r="O262" s="5">
        <f>if(VLOOKUP($B$2:$B$457,'各區加權風險人口'!$C$2:$T$13,13,0)=0,0,VLOOKUP($B$2:$B$457,'依個案研判日_台北市'!$C$2:$T$13,13,0)*'各里加權風險人口'!P262/VLOOKUP($B$2:$B$457,'各區加權風險人口'!$C$2:$T$13,13,0)*5.5/'陽性率'!L$3)</f>
        <v>103.5553599</v>
      </c>
      <c r="P262" s="5">
        <f>if(VLOOKUP($B$2:$B$457,'各區加權風險人口'!$C$2:$T$13,14,0)=0,0,VLOOKUP($B$2:$B$457,'依個案研判日_台北市'!$C$2:$T$13,14,0)*'各里加權風險人口'!Q262/VLOOKUP($B$2:$B$457,'各區加權風險人口'!$C$2:$T$13,14,0)*5.5/'陽性率'!M$3)</f>
        <v>126.4445029</v>
      </c>
      <c r="Q262" s="5">
        <f>if(VLOOKUP($B$2:$B$457,'各區加權風險人口'!$C$2:$T$13,15,0)=0,0,VLOOKUP($B$2:$B$457,'依個案研判日_台北市'!$C$2:$T$13,15,0)*'各里加權風險人口'!R262/VLOOKUP($B$2:$B$457,'各區加權風險人口'!$C$2:$T$13,15,0)*5.5/'陽性率'!N$3)</f>
        <v>71.70033112</v>
      </c>
      <c r="R262" s="5">
        <f>if(VLOOKUP($B$2:$B$457,'各區加權風險人口'!$C$2:$T$13,16,0)=0,0,VLOOKUP($B$2:$B$457,'依個案研判日_台北市'!$C$2:$T$13,16,0)*'各里加權風險人口'!S262/VLOOKUP($B$2:$B$457,'各區加權風險人口'!$C$2:$T$13,16,0)*5.5/'陽性率'!O$3)</f>
        <v>130.1528635</v>
      </c>
      <c r="S262" s="5">
        <f>if(VLOOKUP($B$2:$B$457,'各區加權風險人口'!$C$2:$T$13,17,0)=0,0,VLOOKUP($B$2:$B$457,'依個案研判日_台北市'!$C$2:$T$13,17,0)*'各里加權風險人口'!T262/VLOOKUP($B$2:$B$457,'各區加權風險人口'!$C$2:$T$13,17,0)*5.5/'陽性率'!P$3)</f>
        <v>76.33828961</v>
      </c>
      <c r="T262" s="5">
        <f>if(VLOOKUP($B$2:$B$457,'各區加權風險人口'!$C$2:$T$13,18,0)=0,0,VLOOKUP($B$2:$B$457,'依個案研判日_台北市'!$C$2:$T$13,18,0)*'各里加權風險人口'!U262/VLOOKUP($B$2:$B$457,'各區加權風險人口'!$C$2:$T$13,18,0)*5.5/'陽性率'!Q$3)</f>
        <v>38.96142253</v>
      </c>
    </row>
    <row r="263">
      <c r="A263" s="3">
        <v>6.3000080001E10</v>
      </c>
      <c r="B263" s="4" t="s">
        <v>271</v>
      </c>
      <c r="C263" s="4" t="s">
        <v>272</v>
      </c>
      <c r="D263" s="5">
        <f>if(VLOOKUP($B$2:$B$457,'各區加權風險人口'!$C$2:$T$13,2,0)=0,0,VLOOKUP($B$2:$B$457,'依個案研判日_台北市'!$C$2:$T$13,2,0)*'各里加權風險人口'!E263/VLOOKUP($B$2:$B$457,'各區加權風險人口'!$C$2:$T$13,2,0)*5.5/'陽性率'!A$3)</f>
        <v>0</v>
      </c>
      <c r="E263" s="5">
        <f>if(VLOOKUP($B$2:$B$457,'各區加權風險人口'!$C$2:$T$13,3,0)=0,0,VLOOKUP($B$2:$B$457,'依個案研判日_台北市'!$C$2:$T$13,3,0)*'各里加權風險人口'!F263/VLOOKUP($B$2:$B$457,'各區加權風險人口'!$C$2:$T$13,3,0)*5.5/'陽性率'!B$3)</f>
        <v>1.590662414</v>
      </c>
      <c r="F263" s="5">
        <f>if(VLOOKUP($B$2:$B$457,'各區加權風險人口'!$C$2:$T$13,4,0)=0,0,VLOOKUP($B$2:$B$457,'依個案研判日_台北市'!$C$2:$T$13,4,0)*'各里加權風險人口'!G263/VLOOKUP($B$2:$B$457,'各區加權風險人口'!$C$2:$T$13,4,0)*5.5/'陽性率'!C$3)</f>
        <v>0</v>
      </c>
      <c r="G263" s="5">
        <f>if(VLOOKUP($B$2:$B$457,'各區加權風險人口'!$C$2:$T$13,5,0)=0,0,VLOOKUP($B$2:$B$457,'依個案研判日_台北市'!$C$2:$T$13,5,0)*'各里加權風險人口'!H263/VLOOKUP($B$2:$B$457,'各區加權風險人口'!$C$2:$T$13,5,0)*5.5/'陽性率'!D$3)</f>
        <v>12.24810059</v>
      </c>
      <c r="H263" s="5">
        <f>if(VLOOKUP($B$2:$B$457,'各區加權風險人口'!$C$2:$T$13,6,0)=0,0,VLOOKUP($B$2:$B$457,'依個案研判日_台北市'!$C$2:$T$13,6,0)*'各里加權風險人口'!I263/VLOOKUP($B$2:$B$457,'各區加權風險人口'!$C$2:$T$13,6,0)*5.5/'陽性率'!E$3)</f>
        <v>31.00784959</v>
      </c>
      <c r="I263" s="5">
        <f>if(VLOOKUP($B$2:$B$457,'各區加權風險人口'!$C$2:$T$13,7,0)=0,0,VLOOKUP($B$2:$B$457,'依個案研判日_台北市'!$C$2:$T$13,7,0)*'各里加權風險人口'!J263/VLOOKUP($B$2:$B$457,'各區加權風險人口'!$C$2:$T$13,7,0)*5.5/'陽性率'!F$3)</f>
        <v>20.585043</v>
      </c>
      <c r="J263" s="5">
        <f>if(VLOOKUP($B$2:$B$457,'各區加權風險人口'!$C$2:$T$13,8,0)=0,0,VLOOKUP($B$2:$B$457,'依個案研判日_台北市'!$C$2:$T$13,8,0)*'各里加權風險人口'!K263/VLOOKUP($B$2:$B$457,'各區加權風險人口'!$C$2:$T$13,8,0)*5.5/'陽性率'!G$3)</f>
        <v>11.41127384</v>
      </c>
      <c r="K263" s="5">
        <f>if(VLOOKUP($B$2:$B$457,'各區加權風險人口'!$C$2:$T$13,9,0)=0,0,VLOOKUP($B$2:$B$457,'依個案研判日_台北市'!$C$2:$T$13,9,0)*'各里加權風險人口'!L263/VLOOKUP($B$2:$B$457,'各區加權風險人口'!$C$2:$T$13,9,0)*5.5/'陽性率'!H$3)</f>
        <v>34.99457311</v>
      </c>
      <c r="L263" s="5">
        <f>if(VLOOKUP($B$2:$B$457,'各區加權風險人口'!$C$2:$T$13,10,0)=0,0,VLOOKUP($B$2:$B$457,'依個案研判日_台北市'!$C$2:$T$13,10,0)*'各里加權風險人口'!M263/VLOOKUP($B$2:$B$457,'各區加權風險人口'!$C$2:$T$13,10,0)*5.5/'陽性率'!I$3)</f>
        <v>42.4934102</v>
      </c>
      <c r="M263" s="5">
        <f>if(VLOOKUP($B$2:$B$457,'各區加權風險人口'!$C$2:$T$13,11,0)=0,0,VLOOKUP($B$2:$B$457,'依個案研判日_台北市'!$C$2:$T$13,11,0)*'各里加權風險人口'!N263/VLOOKUP($B$2:$B$457,'各區加權風險人口'!$C$2:$T$13,11,0)*5.5/'陽性率'!J$3)</f>
        <v>28.81906021</v>
      </c>
      <c r="N263" s="5">
        <f>if(VLOOKUP($B$2:$B$457,'各區加權風險人口'!$C$2:$T$13,12,0)=0,0,VLOOKUP($B$2:$B$457,'依個案研判日_台北市'!$C$2:$T$13,12,0)*'各里加權風險人口'!O263/VLOOKUP($B$2:$B$457,'各區加權風險人口'!$C$2:$T$13,12,0)*5.5/'陽性率'!K$3)</f>
        <v>49.9922473</v>
      </c>
      <c r="O263" s="5">
        <f>if(VLOOKUP($B$2:$B$457,'各區加權風險人口'!$C$2:$T$13,13,0)=0,0,VLOOKUP($B$2:$B$457,'依個案研判日_台北市'!$C$2:$T$13,13,0)*'各里加權風險人口'!P263/VLOOKUP($B$2:$B$457,'各區加權風險人口'!$C$2:$T$13,13,0)*5.5/'陽性率'!L$3)</f>
        <v>20.18917679</v>
      </c>
      <c r="P263" s="5">
        <f>if(VLOOKUP($B$2:$B$457,'各區加權風險人口'!$C$2:$T$13,14,0)=0,0,VLOOKUP($B$2:$B$457,'依個案研判日_台北市'!$C$2:$T$13,14,0)*'各里加權風險人口'!Q263/VLOOKUP($B$2:$B$457,'各區加權風險人口'!$C$2:$T$13,14,0)*5.5/'陽性率'!M$3)</f>
        <v>56.74795639</v>
      </c>
      <c r="Q263" s="5">
        <f>if(VLOOKUP($B$2:$B$457,'各區加權風險人口'!$C$2:$T$13,15,0)=0,0,VLOOKUP($B$2:$B$457,'依個案研判日_台北市'!$C$2:$T$13,15,0)*'各里加權風險人口'!R263/VLOOKUP($B$2:$B$457,'各區加權風險人口'!$C$2:$T$13,15,0)*5.5/'陽性率'!N$3)</f>
        <v>72.40256505</v>
      </c>
      <c r="R263" s="5">
        <f>if(VLOOKUP($B$2:$B$457,'各區加權風險人口'!$C$2:$T$13,16,0)=0,0,VLOOKUP($B$2:$B$457,'依個案研判日_台北市'!$C$2:$T$13,16,0)*'各里加權風險人口'!S263/VLOOKUP($B$2:$B$457,'各區加權風險人口'!$C$2:$T$13,16,0)*5.5/'陽性率'!O$3)</f>
        <v>65.18596951</v>
      </c>
      <c r="S263" s="5">
        <f>if(VLOOKUP($B$2:$B$457,'各區加權風險人口'!$C$2:$T$13,17,0)=0,0,VLOOKUP($B$2:$B$457,'依個案研判日_台北市'!$C$2:$T$13,17,0)*'各里加權風險人口'!T263/VLOOKUP($B$2:$B$457,'各區加權風險人口'!$C$2:$T$13,17,0)*5.5/'陽性率'!P$3)</f>
        <v>59.64984052</v>
      </c>
      <c r="T263" s="5">
        <f>if(VLOOKUP($B$2:$B$457,'各區加權風險人口'!$C$2:$T$13,18,0)=0,0,VLOOKUP($B$2:$B$457,'依個案研判日_台北市'!$C$2:$T$13,18,0)*'各里加權風險人口'!U263/VLOOKUP($B$2:$B$457,'各區加權風險人口'!$C$2:$T$13,18,0)*5.5/'陽性率'!Q$3)</f>
        <v>31.40538612</v>
      </c>
    </row>
    <row r="264">
      <c r="A264" s="3">
        <v>6.3000080002E10</v>
      </c>
      <c r="B264" s="4" t="s">
        <v>271</v>
      </c>
      <c r="C264" s="4" t="s">
        <v>273</v>
      </c>
      <c r="D264" s="5">
        <f>if(VLOOKUP($B$2:$B$457,'各區加權風險人口'!$C$2:$T$13,2,0)=0,0,VLOOKUP($B$2:$B$457,'依個案研判日_台北市'!$C$2:$T$13,2,0)*'各里加權風險人口'!E264/VLOOKUP($B$2:$B$457,'各區加權風險人口'!$C$2:$T$13,2,0)*5.5/'陽性率'!A$3)</f>
        <v>0</v>
      </c>
      <c r="E264" s="5">
        <f>if(VLOOKUP($B$2:$B$457,'各區加權風險人口'!$C$2:$T$13,3,0)=0,0,VLOOKUP($B$2:$B$457,'依個案研判日_台北市'!$C$2:$T$13,3,0)*'各里加權風險人口'!F264/VLOOKUP($B$2:$B$457,'各區加權風險人口'!$C$2:$T$13,3,0)*5.5/'陽性率'!B$3)</f>
        <v>1.451996762</v>
      </c>
      <c r="F264" s="5">
        <f>if(VLOOKUP($B$2:$B$457,'各區加權風險人口'!$C$2:$T$13,4,0)=0,0,VLOOKUP($B$2:$B$457,'依個案研判日_台北市'!$C$2:$T$13,4,0)*'各里加權風險人口'!G264/VLOOKUP($B$2:$B$457,'各區加權風險人口'!$C$2:$T$13,4,0)*5.5/'陽性率'!C$3)</f>
        <v>0</v>
      </c>
      <c r="G264" s="5">
        <f>if(VLOOKUP($B$2:$B$457,'各區加權風險人口'!$C$2:$T$13,5,0)=0,0,VLOOKUP($B$2:$B$457,'依個案研判日_台北市'!$C$2:$T$13,5,0)*'各里加權風險人口'!H264/VLOOKUP($B$2:$B$457,'各區加權風險人口'!$C$2:$T$13,5,0)*5.5/'陽性率'!D$3)</f>
        <v>11.18037507</v>
      </c>
      <c r="H264" s="5">
        <f>if(VLOOKUP($B$2:$B$457,'各區加權風險人口'!$C$2:$T$13,6,0)=0,0,VLOOKUP($B$2:$B$457,'依個案研判日_台北市'!$C$2:$T$13,6,0)*'各里加權風險人口'!I264/VLOOKUP($B$2:$B$457,'各區加權風險人口'!$C$2:$T$13,6,0)*5.5/'陽性率'!E$3)</f>
        <v>28.30474701</v>
      </c>
      <c r="I264" s="5">
        <f>if(VLOOKUP($B$2:$B$457,'各區加權風險人口'!$C$2:$T$13,7,0)=0,0,VLOOKUP($B$2:$B$457,'依個案研判日_台北市'!$C$2:$T$13,7,0)*'各里加權風險人口'!J264/VLOOKUP($B$2:$B$457,'各區加權風險人口'!$C$2:$T$13,7,0)*5.5/'陽性率'!F$3)</f>
        <v>18.79054633</v>
      </c>
      <c r="J264" s="5">
        <f>if(VLOOKUP($B$2:$B$457,'各區加權風險人口'!$C$2:$T$13,8,0)=0,0,VLOOKUP($B$2:$B$457,'依個案研判日_台北市'!$C$2:$T$13,8,0)*'各里加權風險人口'!K264/VLOOKUP($B$2:$B$457,'各區加權風險人口'!$C$2:$T$13,8,0)*5.5/'陽性率'!G$3)</f>
        <v>10.41649851</v>
      </c>
      <c r="K264" s="5">
        <f>if(VLOOKUP($B$2:$B$457,'各區加權風險人口'!$C$2:$T$13,9,0)=0,0,VLOOKUP($B$2:$B$457,'依個案研判日_台北市'!$C$2:$T$13,9,0)*'各里加權風險人口'!L264/VLOOKUP($B$2:$B$457,'各區加權風險人口'!$C$2:$T$13,9,0)*5.5/'陽性率'!H$3)</f>
        <v>31.94392877</v>
      </c>
      <c r="L264" s="5">
        <f>if(VLOOKUP($B$2:$B$457,'各區加權風險人口'!$C$2:$T$13,10,0)=0,0,VLOOKUP($B$2:$B$457,'依個案研判日_台北市'!$C$2:$T$13,10,0)*'各里加權風險人口'!M264/VLOOKUP($B$2:$B$457,'各區加權風險人口'!$C$2:$T$13,10,0)*5.5/'陽性率'!I$3)</f>
        <v>38.78905636</v>
      </c>
      <c r="M264" s="5">
        <f>if(VLOOKUP($B$2:$B$457,'各區加權風險人口'!$C$2:$T$13,11,0)=0,0,VLOOKUP($B$2:$B$457,'依個案研判日_台北市'!$C$2:$T$13,11,0)*'各里加權風險人口'!N264/VLOOKUP($B$2:$B$457,'各區加權風險人口'!$C$2:$T$13,11,0)*5.5/'陽性率'!J$3)</f>
        <v>26.30676487</v>
      </c>
      <c r="N264" s="5">
        <f>if(VLOOKUP($B$2:$B$457,'各區加權風險人口'!$C$2:$T$13,12,0)=0,0,VLOOKUP($B$2:$B$457,'依個案研判日_台北市'!$C$2:$T$13,12,0)*'各里加權風險人口'!O264/VLOOKUP($B$2:$B$457,'各區加權風險人口'!$C$2:$T$13,12,0)*5.5/'陽性率'!K$3)</f>
        <v>45.63418395</v>
      </c>
      <c r="O264" s="5">
        <f>if(VLOOKUP($B$2:$B$457,'各區加權風險人口'!$C$2:$T$13,13,0)=0,0,VLOOKUP($B$2:$B$457,'依個案研判日_台北市'!$C$2:$T$13,13,0)*'各里加權風險人口'!P264/VLOOKUP($B$2:$B$457,'各區加權風險人口'!$C$2:$T$13,13,0)*5.5/'陽性率'!L$3)</f>
        <v>18.42918967</v>
      </c>
      <c r="P264" s="5">
        <f>if(VLOOKUP($B$2:$B$457,'各區加權風險人口'!$C$2:$T$13,14,0)=0,0,VLOOKUP($B$2:$B$457,'依個案研判日_台北市'!$C$2:$T$13,14,0)*'各里加權風險人口'!Q264/VLOOKUP($B$2:$B$457,'各區加權風險人口'!$C$2:$T$13,14,0)*5.5/'陽性率'!M$3)</f>
        <v>51.80096557</v>
      </c>
      <c r="Q264" s="5">
        <f>if(VLOOKUP($B$2:$B$457,'各區加權風險人口'!$C$2:$T$13,15,0)=0,0,VLOOKUP($B$2:$B$457,'依個案研判日_台北市'!$C$2:$T$13,15,0)*'各里加權風險人口'!R264/VLOOKUP($B$2:$B$457,'各區加權風險人口'!$C$2:$T$13,15,0)*5.5/'陽性率'!N$3)</f>
        <v>66.09088711</v>
      </c>
      <c r="R264" s="5">
        <f>if(VLOOKUP($B$2:$B$457,'各區加權風險人口'!$C$2:$T$13,16,0)=0,0,VLOOKUP($B$2:$B$457,'依個案研判日_台北市'!$C$2:$T$13,16,0)*'各里加權風險人口'!S264/VLOOKUP($B$2:$B$457,'各區加權風險人口'!$C$2:$T$13,16,0)*5.5/'陽性率'!O$3)</f>
        <v>59.50339673</v>
      </c>
      <c r="S264" s="5">
        <f>if(VLOOKUP($B$2:$B$457,'各區加權風險人口'!$C$2:$T$13,17,0)=0,0,VLOOKUP($B$2:$B$457,'依個案研判日_台北市'!$C$2:$T$13,17,0)*'各里加權風險人口'!T264/VLOOKUP($B$2:$B$457,'各區加權風險人口'!$C$2:$T$13,17,0)*5.5/'陽性率'!P$3)</f>
        <v>54.44987858</v>
      </c>
      <c r="T264" s="5">
        <f>if(VLOOKUP($B$2:$B$457,'各區加權風險人口'!$C$2:$T$13,18,0)=0,0,VLOOKUP($B$2:$B$457,'依個案研判日_台北市'!$C$2:$T$13,18,0)*'各里加權風險人口'!U264/VLOOKUP($B$2:$B$457,'各區加權風險人口'!$C$2:$T$13,18,0)*5.5/'陽性率'!Q$3)</f>
        <v>28.66762838</v>
      </c>
    </row>
    <row r="265">
      <c r="A265" s="3">
        <v>6.3000080003E10</v>
      </c>
      <c r="B265" s="4" t="s">
        <v>271</v>
      </c>
      <c r="C265" s="4" t="s">
        <v>274</v>
      </c>
      <c r="D265" s="5">
        <f>if(VLOOKUP($B$2:$B$457,'各區加權風險人口'!$C$2:$T$13,2,0)=0,0,VLOOKUP($B$2:$B$457,'依個案研判日_台北市'!$C$2:$T$13,2,0)*'各里加權風險人口'!E265/VLOOKUP($B$2:$B$457,'各區加權風險人口'!$C$2:$T$13,2,0)*5.5/'陽性率'!A$3)</f>
        <v>0</v>
      </c>
      <c r="E265" s="5">
        <f>if(VLOOKUP($B$2:$B$457,'各區加權風險人口'!$C$2:$T$13,3,0)=0,0,VLOOKUP($B$2:$B$457,'依個案研判日_台北市'!$C$2:$T$13,3,0)*'各里加權風險人口'!F265/VLOOKUP($B$2:$B$457,'各區加權風險人口'!$C$2:$T$13,3,0)*5.5/'陽性率'!B$3)</f>
        <v>1.051902441</v>
      </c>
      <c r="F265" s="5">
        <f>if(VLOOKUP($B$2:$B$457,'各區加權風險人口'!$C$2:$T$13,4,0)=0,0,VLOOKUP($B$2:$B$457,'依個案研判日_台北市'!$C$2:$T$13,4,0)*'各里加權風險人口'!G265/VLOOKUP($B$2:$B$457,'各區加權風險人口'!$C$2:$T$13,4,0)*5.5/'陽性率'!C$3)</f>
        <v>0</v>
      </c>
      <c r="G265" s="5">
        <f>if(VLOOKUP($B$2:$B$457,'各區加權風險人口'!$C$2:$T$13,5,0)=0,0,VLOOKUP($B$2:$B$457,'依個案研判日_台北市'!$C$2:$T$13,5,0)*'各里加權風險人口'!H265/VLOOKUP($B$2:$B$457,'各區加權風險人口'!$C$2:$T$13,5,0)*5.5/'陽性率'!D$3)</f>
        <v>8.099648793</v>
      </c>
      <c r="H265" s="5">
        <f>if(VLOOKUP($B$2:$B$457,'各區加權風險人口'!$C$2:$T$13,6,0)=0,0,VLOOKUP($B$2:$B$457,'依個案研判日_台北市'!$C$2:$T$13,6,0)*'各里加權風險人口'!I265/VLOOKUP($B$2:$B$457,'各區加權風險人口'!$C$2:$T$13,6,0)*5.5/'陽性率'!E$3)</f>
        <v>20.50543998</v>
      </c>
      <c r="I265" s="5">
        <f>if(VLOOKUP($B$2:$B$457,'各區加權風險人口'!$C$2:$T$13,7,0)=0,0,VLOOKUP($B$2:$B$457,'依個案研判日_台北市'!$C$2:$T$13,7,0)*'各里加權風險人口'!J265/VLOOKUP($B$2:$B$457,'各區加權風險人口'!$C$2:$T$13,7,0)*5.5/'陽性率'!F$3)</f>
        <v>13.61285511</v>
      </c>
      <c r="J265" s="5">
        <f>if(VLOOKUP($B$2:$B$457,'各區加權風險人口'!$C$2:$T$13,8,0)=0,0,VLOOKUP($B$2:$B$457,'依個案研判日_台北市'!$C$2:$T$13,8,0)*'各里加權風險人口'!K265/VLOOKUP($B$2:$B$457,'各區加權風險人口'!$C$2:$T$13,8,0)*5.5/'陽性率'!G$3)</f>
        <v>7.546256639</v>
      </c>
      <c r="K265" s="5">
        <f>if(VLOOKUP($B$2:$B$457,'各區加權風險人口'!$C$2:$T$13,9,0)=0,0,VLOOKUP($B$2:$B$457,'依個案研判日_台北市'!$C$2:$T$13,9,0)*'各里加權風險人口'!L265/VLOOKUP($B$2:$B$457,'各區加權風險人口'!$C$2:$T$13,9,0)*5.5/'陽性率'!H$3)</f>
        <v>23.14185369</v>
      </c>
      <c r="L265" s="5">
        <f>if(VLOOKUP($B$2:$B$457,'各區加權風險人口'!$C$2:$T$13,10,0)=0,0,VLOOKUP($B$2:$B$457,'依個案研判日_台北市'!$C$2:$T$13,10,0)*'各里加權風險人口'!M265/VLOOKUP($B$2:$B$457,'各區加權風險人口'!$C$2:$T$13,10,0)*5.5/'陽性率'!I$3)</f>
        <v>28.10082234</v>
      </c>
      <c r="M265" s="5">
        <f>if(VLOOKUP($B$2:$B$457,'各區加權風險人口'!$C$2:$T$13,11,0)=0,0,VLOOKUP($B$2:$B$457,'依個案研判日_台北市'!$C$2:$T$13,11,0)*'各里加權風險人口'!N265/VLOOKUP($B$2:$B$457,'各區加權風險人口'!$C$2:$T$13,11,0)*5.5/'陽性率'!J$3)</f>
        <v>19.05799716</v>
      </c>
      <c r="N265" s="5">
        <f>if(VLOOKUP($B$2:$B$457,'各區加權風險人口'!$C$2:$T$13,12,0)=0,0,VLOOKUP($B$2:$B$457,'依個案研判日_台北市'!$C$2:$T$13,12,0)*'各里加權風險人口'!O265/VLOOKUP($B$2:$B$457,'各區加權風險人口'!$C$2:$T$13,12,0)*5.5/'陽性率'!K$3)</f>
        <v>33.05979099</v>
      </c>
      <c r="O265" s="5">
        <f>if(VLOOKUP($B$2:$B$457,'各區加權風險人口'!$C$2:$T$13,13,0)=0,0,VLOOKUP($B$2:$B$457,'依個案研判日_台北市'!$C$2:$T$13,13,0)*'各里加權風險人口'!P265/VLOOKUP($B$2:$B$457,'各區加權風險人口'!$C$2:$T$13,13,0)*5.5/'陽性率'!L$3)</f>
        <v>13.35106944</v>
      </c>
      <c r="P265" s="5">
        <f>if(VLOOKUP($B$2:$B$457,'各區加權風險人口'!$C$2:$T$13,14,0)=0,0,VLOOKUP($B$2:$B$457,'依個案研判日_台北市'!$C$2:$T$13,14,0)*'各里加權風險人口'!Q265/VLOOKUP($B$2:$B$457,'各區加權風險人口'!$C$2:$T$13,14,0)*5.5/'陽性率'!M$3)</f>
        <v>37.52733031</v>
      </c>
      <c r="Q265" s="5">
        <f>if(VLOOKUP($B$2:$B$457,'各區加權風險人口'!$C$2:$T$13,15,0)=0,0,VLOOKUP($B$2:$B$457,'依個案研判日_台北市'!$C$2:$T$13,15,0)*'各里加權風險人口'!R265/VLOOKUP($B$2:$B$457,'各區加權風險人口'!$C$2:$T$13,15,0)*5.5/'陽性率'!N$3)</f>
        <v>47.8796973</v>
      </c>
      <c r="R265" s="5">
        <f>if(VLOOKUP($B$2:$B$457,'各區加權風險人口'!$C$2:$T$13,16,0)=0,0,VLOOKUP($B$2:$B$457,'依個案研判日_台北市'!$C$2:$T$13,16,0)*'各里加權風險人口'!S265/VLOOKUP($B$2:$B$457,'各區加權風險人口'!$C$2:$T$13,16,0)*5.5/'陽性率'!O$3)</f>
        <v>43.10737453</v>
      </c>
      <c r="S265" s="5">
        <f>if(VLOOKUP($B$2:$B$457,'各區加權風險人口'!$C$2:$T$13,17,0)=0,0,VLOOKUP($B$2:$B$457,'依個案研判日_台北市'!$C$2:$T$13,17,0)*'各里加權風險人口'!T265/VLOOKUP($B$2:$B$457,'各區加權風險人口'!$C$2:$T$13,17,0)*5.5/'陽性率'!P$3)</f>
        <v>39.44634152</v>
      </c>
      <c r="T265" s="5">
        <f>if(VLOOKUP($B$2:$B$457,'各區加權風險人口'!$C$2:$T$13,18,0)=0,0,VLOOKUP($B$2:$B$457,'依個案研判日_台北市'!$C$2:$T$13,18,0)*'各里加權風險人口'!U265/VLOOKUP($B$2:$B$457,'各區加權風險人口'!$C$2:$T$13,18,0)*5.5/'陽性率'!Q$3)</f>
        <v>20.76833024</v>
      </c>
    </row>
    <row r="266">
      <c r="A266" s="3">
        <v>6.3000080004E10</v>
      </c>
      <c r="B266" s="4" t="s">
        <v>271</v>
      </c>
      <c r="C266" s="4" t="s">
        <v>275</v>
      </c>
      <c r="D266" s="5">
        <f>if(VLOOKUP($B$2:$B$457,'各區加權風險人口'!$C$2:$T$13,2,0)=0,0,VLOOKUP($B$2:$B$457,'依個案研判日_台北市'!$C$2:$T$13,2,0)*'各里加權風險人口'!E266/VLOOKUP($B$2:$B$457,'各區加權風險人口'!$C$2:$T$13,2,0)*5.5/'陽性率'!A$3)</f>
        <v>0</v>
      </c>
      <c r="E266" s="5">
        <f>if(VLOOKUP($B$2:$B$457,'各區加權風險人口'!$C$2:$T$13,3,0)=0,0,VLOOKUP($B$2:$B$457,'依個案研判日_台北市'!$C$2:$T$13,3,0)*'各里加權風險人口'!F266/VLOOKUP($B$2:$B$457,'各區加權風險人口'!$C$2:$T$13,3,0)*5.5/'陽性率'!B$3)</f>
        <v>1.32543458</v>
      </c>
      <c r="F266" s="5">
        <f>if(VLOOKUP($B$2:$B$457,'各區加權風險人口'!$C$2:$T$13,4,0)=0,0,VLOOKUP($B$2:$B$457,'依個案研判日_台北市'!$C$2:$T$13,4,0)*'各里加權風險人口'!G266/VLOOKUP($B$2:$B$457,'各區加權風險人口'!$C$2:$T$13,4,0)*5.5/'陽性率'!C$3)</f>
        <v>0</v>
      </c>
      <c r="G266" s="5">
        <f>if(VLOOKUP($B$2:$B$457,'各區加權風險人口'!$C$2:$T$13,5,0)=0,0,VLOOKUP($B$2:$B$457,'依個案研判日_台北市'!$C$2:$T$13,5,0)*'各里加權風險人口'!H266/VLOOKUP($B$2:$B$457,'各區加權風險人口'!$C$2:$T$13,5,0)*5.5/'陽性率'!D$3)</f>
        <v>10.20584627</v>
      </c>
      <c r="H266" s="5">
        <f>if(VLOOKUP($B$2:$B$457,'各區加權風險人口'!$C$2:$T$13,6,0)=0,0,VLOOKUP($B$2:$B$457,'依個案研判日_台北市'!$C$2:$T$13,6,0)*'各里加權風險人口'!I266/VLOOKUP($B$2:$B$457,'各區加權風險人口'!$C$2:$T$13,6,0)*5.5/'陽性率'!E$3)</f>
        <v>25.83758549</v>
      </c>
      <c r="I266" s="5">
        <f>if(VLOOKUP($B$2:$B$457,'各區加權風險人口'!$C$2:$T$13,7,0)=0,0,VLOOKUP($B$2:$B$457,'依個案研判日_台北市'!$C$2:$T$13,7,0)*'各里加權風險人口'!J266/VLOOKUP($B$2:$B$457,'各區加權風險人口'!$C$2:$T$13,7,0)*5.5/'陽性率'!F$3)</f>
        <v>17.15268281</v>
      </c>
      <c r="J266" s="5">
        <f>if(VLOOKUP($B$2:$B$457,'各區加權風險人口'!$C$2:$T$13,8,0)=0,0,VLOOKUP($B$2:$B$457,'依個案研判日_台北市'!$C$2:$T$13,8,0)*'各里加權風險人口'!K266/VLOOKUP($B$2:$B$457,'各區加權風險人口'!$C$2:$T$13,8,0)*5.5/'陽性率'!G$3)</f>
        <v>9.508552425</v>
      </c>
      <c r="K266" s="5">
        <f>if(VLOOKUP($B$2:$B$457,'各區加權風險人口'!$C$2:$T$13,9,0)=0,0,VLOOKUP($B$2:$B$457,'依個案研判日_台北市'!$C$2:$T$13,9,0)*'各里加權風險人口'!L266/VLOOKUP($B$2:$B$457,'各區加權風險人口'!$C$2:$T$13,9,0)*5.5/'陽性率'!H$3)</f>
        <v>29.15956077</v>
      </c>
      <c r="L266" s="5">
        <f>if(VLOOKUP($B$2:$B$457,'各區加權風險人口'!$C$2:$T$13,10,0)=0,0,VLOOKUP($B$2:$B$457,'依個案研判日_台北市'!$C$2:$T$13,10,0)*'各里加權風險人口'!M266/VLOOKUP($B$2:$B$457,'各區加權風險人口'!$C$2:$T$13,10,0)*5.5/'陽性率'!I$3)</f>
        <v>35.40803808</v>
      </c>
      <c r="M266" s="5">
        <f>if(VLOOKUP($B$2:$B$457,'各區加權風險人口'!$C$2:$T$13,11,0)=0,0,VLOOKUP($B$2:$B$457,'依個案研判日_台北市'!$C$2:$T$13,11,0)*'各里加權風險人口'!N266/VLOOKUP($B$2:$B$457,'各區加權風險人口'!$C$2:$T$13,11,0)*5.5/'陽性率'!J$3)</f>
        <v>24.01375593</v>
      </c>
      <c r="N266" s="5">
        <f>if(VLOOKUP($B$2:$B$457,'各區加權風險人口'!$C$2:$T$13,12,0)=0,0,VLOOKUP($B$2:$B$457,'依個案研判日_台北市'!$C$2:$T$13,12,0)*'各里加權風險人口'!O266/VLOOKUP($B$2:$B$457,'各區加權風險人口'!$C$2:$T$13,12,0)*5.5/'陽性率'!K$3)</f>
        <v>41.65651539</v>
      </c>
      <c r="O266" s="5">
        <f>if(VLOOKUP($B$2:$B$457,'各區加權風險人口'!$C$2:$T$13,13,0)=0,0,VLOOKUP($B$2:$B$457,'依個案研判日_台北市'!$C$2:$T$13,13,0)*'各里加權風險人口'!P266/VLOOKUP($B$2:$B$457,'各區加權風險人口'!$C$2:$T$13,13,0)*5.5/'陽性率'!L$3)</f>
        <v>16.82282352</v>
      </c>
      <c r="P266" s="5">
        <f>if(VLOOKUP($B$2:$B$457,'各區加權風險人口'!$C$2:$T$13,14,0)=0,0,VLOOKUP($B$2:$B$457,'依個案研判日_台北市'!$C$2:$T$13,14,0)*'各里加權風險人口'!Q266/VLOOKUP($B$2:$B$457,'各區加權風險人口'!$C$2:$T$13,14,0)*5.5/'陽性率'!M$3)</f>
        <v>47.28577422</v>
      </c>
      <c r="Q266" s="5">
        <f>if(VLOOKUP($B$2:$B$457,'各區加權風險人口'!$C$2:$T$13,15,0)=0,0,VLOOKUP($B$2:$B$457,'依個案研判日_台北市'!$C$2:$T$13,15,0)*'各里加權風險人口'!R266/VLOOKUP($B$2:$B$457,'各區加權風險人口'!$C$2:$T$13,15,0)*5.5/'陽性率'!N$3)</f>
        <v>60.33012573</v>
      </c>
      <c r="R266" s="5">
        <f>if(VLOOKUP($B$2:$B$457,'各區加權風險人口'!$C$2:$T$13,16,0)=0,0,VLOOKUP($B$2:$B$457,'依個案研判日_台北市'!$C$2:$T$13,16,0)*'各里加權風險人口'!S266/VLOOKUP($B$2:$B$457,'各區加權風險人口'!$C$2:$T$13,16,0)*5.5/'陽性率'!O$3)</f>
        <v>54.31682889</v>
      </c>
      <c r="S266" s="5">
        <f>if(VLOOKUP($B$2:$B$457,'各區加權風險人口'!$C$2:$T$13,17,0)=0,0,VLOOKUP($B$2:$B$457,'依個案研判日_台北市'!$C$2:$T$13,17,0)*'各里加權風險人口'!T266/VLOOKUP($B$2:$B$457,'各區加權風險人口'!$C$2:$T$13,17,0)*5.5/'陽性率'!P$3)</f>
        <v>49.70379677</v>
      </c>
      <c r="T266" s="5">
        <f>if(VLOOKUP($B$2:$B$457,'各區加權風險人口'!$C$2:$T$13,18,0)=0,0,VLOOKUP($B$2:$B$457,'依個案研判日_台北市'!$C$2:$T$13,18,0)*'各里加權風險人口'!U266/VLOOKUP($B$2:$B$457,'各區加權風險人口'!$C$2:$T$13,18,0)*5.5/'陽性率'!Q$3)</f>
        <v>26.16883659</v>
      </c>
    </row>
    <row r="267">
      <c r="A267" s="3">
        <v>6.3000080005E10</v>
      </c>
      <c r="B267" s="4" t="s">
        <v>271</v>
      </c>
      <c r="C267" s="4" t="s">
        <v>276</v>
      </c>
      <c r="D267" s="5">
        <f>if(VLOOKUP($B$2:$B$457,'各區加權風險人口'!$C$2:$T$13,2,0)=0,0,VLOOKUP($B$2:$B$457,'依個案研判日_台北市'!$C$2:$T$13,2,0)*'各里加權風險人口'!E267/VLOOKUP($B$2:$B$457,'各區加權風險人口'!$C$2:$T$13,2,0)*5.5/'陽性率'!A$3)</f>
        <v>0</v>
      </c>
      <c r="E267" s="5">
        <f>if(VLOOKUP($B$2:$B$457,'各區加權風險人口'!$C$2:$T$13,3,0)=0,0,VLOOKUP($B$2:$B$457,'依個案研判日_台北市'!$C$2:$T$13,3,0)*'各里加權風險人口'!F267/VLOOKUP($B$2:$B$457,'各區加權風險人口'!$C$2:$T$13,3,0)*5.5/'陽性率'!B$3)</f>
        <v>1.149857231</v>
      </c>
      <c r="F267" s="5">
        <f>if(VLOOKUP($B$2:$B$457,'各區加權風險人口'!$C$2:$T$13,4,0)=0,0,VLOOKUP($B$2:$B$457,'依個案研判日_台北市'!$C$2:$T$13,4,0)*'各里加權風險人口'!G267/VLOOKUP($B$2:$B$457,'各區加權風險人口'!$C$2:$T$13,4,0)*5.5/'陽性率'!C$3)</f>
        <v>0</v>
      </c>
      <c r="G267" s="5">
        <f>if(VLOOKUP($B$2:$B$457,'各區加權風險人口'!$C$2:$T$13,5,0)=0,0,VLOOKUP($B$2:$B$457,'依個案研判日_台北市'!$C$2:$T$13,5,0)*'各里加權風險人口'!H267/VLOOKUP($B$2:$B$457,'各區加權風險人口'!$C$2:$T$13,5,0)*5.5/'陽性率'!D$3)</f>
        <v>8.853900675</v>
      </c>
      <c r="H267" s="5">
        <f>if(VLOOKUP($B$2:$B$457,'各區加權風險人口'!$C$2:$T$13,6,0)=0,0,VLOOKUP($B$2:$B$457,'依個案研判日_台北市'!$C$2:$T$13,6,0)*'各里加權風險人口'!I267/VLOOKUP($B$2:$B$457,'各區加權風險人口'!$C$2:$T$13,6,0)*5.5/'陽性率'!E$3)</f>
        <v>22.41493842</v>
      </c>
      <c r="I267" s="5">
        <f>if(VLOOKUP($B$2:$B$457,'各區加權風險人口'!$C$2:$T$13,7,0)=0,0,VLOOKUP($B$2:$B$457,'依個案研判日_台北市'!$C$2:$T$13,7,0)*'各里加權風險人口'!J267/VLOOKUP($B$2:$B$457,'各區加權風險人口'!$C$2:$T$13,7,0)*5.5/'陽性率'!F$3)</f>
        <v>14.88050534</v>
      </c>
      <c r="J267" s="5">
        <f>if(VLOOKUP($B$2:$B$457,'各區加權風險人口'!$C$2:$T$13,8,0)=0,0,VLOOKUP($B$2:$B$457,'依個案研判日_台北市'!$C$2:$T$13,8,0)*'各里加權風險人口'!K267/VLOOKUP($B$2:$B$457,'各區加權風險人口'!$C$2:$T$13,8,0)*5.5/'陽性率'!G$3)</f>
        <v>8.248975784</v>
      </c>
      <c r="K267" s="5">
        <f>if(VLOOKUP($B$2:$B$457,'各區加權風險人口'!$C$2:$T$13,9,0)=0,0,VLOOKUP($B$2:$B$457,'依個案研判日_台北市'!$C$2:$T$13,9,0)*'各里加權風險人口'!L267/VLOOKUP($B$2:$B$457,'各區加權風險人口'!$C$2:$T$13,9,0)*5.5/'陽性率'!H$3)</f>
        <v>25.29685907</v>
      </c>
      <c r="L267" s="5">
        <f>if(VLOOKUP($B$2:$B$457,'各區加權風險人口'!$C$2:$T$13,10,0)=0,0,VLOOKUP($B$2:$B$457,'依個案研判日_台北市'!$C$2:$T$13,10,0)*'各里加權風險人口'!M267/VLOOKUP($B$2:$B$457,'各區加權風險人口'!$C$2:$T$13,10,0)*5.5/'陽性率'!I$3)</f>
        <v>30.71761459</v>
      </c>
      <c r="M267" s="5">
        <f>if(VLOOKUP($B$2:$B$457,'各區加權風險人口'!$C$2:$T$13,11,0)=0,0,VLOOKUP($B$2:$B$457,'依個案研判日_台北市'!$C$2:$T$13,11,0)*'各里加權風險人口'!N267/VLOOKUP($B$2:$B$457,'各區加權風險人口'!$C$2:$T$13,11,0)*5.5/'陽性率'!J$3)</f>
        <v>20.83270747</v>
      </c>
      <c r="N267" s="5">
        <f>if(VLOOKUP($B$2:$B$457,'各區加權風險人口'!$C$2:$T$13,12,0)=0,0,VLOOKUP($B$2:$B$457,'依個案研判日_台北市'!$C$2:$T$13,12,0)*'各里加權風險人口'!O267/VLOOKUP($B$2:$B$457,'各區加權風險人口'!$C$2:$T$13,12,0)*5.5/'陽性率'!K$3)</f>
        <v>36.1383701</v>
      </c>
      <c r="O267" s="5">
        <f>if(VLOOKUP($B$2:$B$457,'各區加權風險人口'!$C$2:$T$13,13,0)=0,0,VLOOKUP($B$2:$B$457,'依個案研判日_台北市'!$C$2:$T$13,13,0)*'各里加權風險人口'!P267/VLOOKUP($B$2:$B$457,'各區加權風險人口'!$C$2:$T$13,13,0)*5.5/'陽性率'!L$3)</f>
        <v>14.59434177</v>
      </c>
      <c r="P267" s="5">
        <f>if(VLOOKUP($B$2:$B$457,'各區加權風險人口'!$C$2:$T$13,14,0)=0,0,VLOOKUP($B$2:$B$457,'依個案研判日_台北市'!$C$2:$T$13,14,0)*'各里加權風險人口'!Q267/VLOOKUP($B$2:$B$457,'各區加權風險人口'!$C$2:$T$13,14,0)*5.5/'陽性率'!M$3)</f>
        <v>41.02193363</v>
      </c>
      <c r="Q267" s="5">
        <f>if(VLOOKUP($B$2:$B$457,'各區加權風險人口'!$C$2:$T$13,15,0)=0,0,VLOOKUP($B$2:$B$457,'依個案研判日_台北市'!$C$2:$T$13,15,0)*'各里加權風險人口'!R267/VLOOKUP($B$2:$B$457,'各區加權風險人口'!$C$2:$T$13,15,0)*5.5/'陽性率'!N$3)</f>
        <v>52.33832911</v>
      </c>
      <c r="R267" s="5">
        <f>if(VLOOKUP($B$2:$B$457,'各區加權風險人口'!$C$2:$T$13,16,0)=0,0,VLOOKUP($B$2:$B$457,'依個案研判日_台北市'!$C$2:$T$13,16,0)*'各里加權風險人口'!S267/VLOOKUP($B$2:$B$457,'各區加權風險人口'!$C$2:$T$13,16,0)*5.5/'陽性率'!O$3)</f>
        <v>47.12160023</v>
      </c>
      <c r="S267" s="5">
        <f>if(VLOOKUP($B$2:$B$457,'各區加權風險人口'!$C$2:$T$13,17,0)=0,0,VLOOKUP($B$2:$B$457,'依個案研判日_台北市'!$C$2:$T$13,17,0)*'各里加權風險人口'!T267/VLOOKUP($B$2:$B$457,'各區加權風險人口'!$C$2:$T$13,17,0)*5.5/'陽性率'!P$3)</f>
        <v>43.11964615</v>
      </c>
      <c r="T267" s="5">
        <f>if(VLOOKUP($B$2:$B$457,'各區加權風險人口'!$C$2:$T$13,18,0)=0,0,VLOOKUP($B$2:$B$457,'依個案研判日_台北市'!$C$2:$T$13,18,0)*'各里加權風險人口'!U267/VLOOKUP($B$2:$B$457,'各區加權風險人口'!$C$2:$T$13,18,0)*5.5/'陽性率'!Q$3)</f>
        <v>22.70230942</v>
      </c>
    </row>
    <row r="268">
      <c r="A268" s="3">
        <v>6.3000080006E10</v>
      </c>
      <c r="B268" s="4" t="s">
        <v>271</v>
      </c>
      <c r="C268" s="4" t="s">
        <v>277</v>
      </c>
      <c r="D268" s="5">
        <f>if(VLOOKUP($B$2:$B$457,'各區加權風險人口'!$C$2:$T$13,2,0)=0,0,VLOOKUP($B$2:$B$457,'依個案研判日_台北市'!$C$2:$T$13,2,0)*'各里加權風險人口'!E268/VLOOKUP($B$2:$B$457,'各區加權風險人口'!$C$2:$T$13,2,0)*5.5/'陽性率'!A$3)</f>
        <v>0</v>
      </c>
      <c r="E268" s="5">
        <f>if(VLOOKUP($B$2:$B$457,'各區加權風險人口'!$C$2:$T$13,3,0)=0,0,VLOOKUP($B$2:$B$457,'依個案研判日_台北市'!$C$2:$T$13,3,0)*'各里加權風險人口'!F268/VLOOKUP($B$2:$B$457,'各區加權風險人口'!$C$2:$T$13,3,0)*5.5/'陽性率'!B$3)</f>
        <v>1.084370861</v>
      </c>
      <c r="F268" s="5">
        <f>if(VLOOKUP($B$2:$B$457,'各區加權風險人口'!$C$2:$T$13,4,0)=0,0,VLOOKUP($B$2:$B$457,'依個案研判日_台北市'!$C$2:$T$13,4,0)*'各里加權風險人口'!G268/VLOOKUP($B$2:$B$457,'各區加權風險人口'!$C$2:$T$13,4,0)*5.5/'陽性率'!C$3)</f>
        <v>0</v>
      </c>
      <c r="G268" s="5">
        <f>if(VLOOKUP($B$2:$B$457,'各區加權風險人口'!$C$2:$T$13,5,0)=0,0,VLOOKUP($B$2:$B$457,'依個案研判日_台北市'!$C$2:$T$13,5,0)*'各里加權風險人口'!H268/VLOOKUP($B$2:$B$457,'各區加權風險人口'!$C$2:$T$13,5,0)*5.5/'陽性率'!D$3)</f>
        <v>8.34965563</v>
      </c>
      <c r="H268" s="5">
        <f>if(VLOOKUP($B$2:$B$457,'各區加權風險人口'!$C$2:$T$13,6,0)=0,0,VLOOKUP($B$2:$B$457,'依個案研判日_台北市'!$C$2:$T$13,6,0)*'各里加權風險人口'!I268/VLOOKUP($B$2:$B$457,'各區加權風險人口'!$C$2:$T$13,6,0)*5.5/'陽性率'!E$3)</f>
        <v>21.13836868</v>
      </c>
      <c r="I268" s="5">
        <f>if(VLOOKUP($B$2:$B$457,'各區加權風險人口'!$C$2:$T$13,7,0)=0,0,VLOOKUP($B$2:$B$457,'依個案研判日_台北市'!$C$2:$T$13,7,0)*'各里加權風險人口'!J268/VLOOKUP($B$2:$B$457,'各區加權風險人口'!$C$2:$T$13,7,0)*5.5/'陽性率'!F$3)</f>
        <v>14.03303467</v>
      </c>
      <c r="J268" s="5">
        <f>if(VLOOKUP($B$2:$B$457,'各區加權風險人口'!$C$2:$T$13,8,0)=0,0,VLOOKUP($B$2:$B$457,'依個案研判日_台北市'!$C$2:$T$13,8,0)*'各里加權風險人口'!K268/VLOOKUP($B$2:$B$457,'各區加權風險人口'!$C$2:$T$13,8,0)*5.5/'陽性率'!G$3)</f>
        <v>7.779182264</v>
      </c>
      <c r="K268" s="5">
        <f>if(VLOOKUP($B$2:$B$457,'各區加權風險人口'!$C$2:$T$13,9,0)=0,0,VLOOKUP($B$2:$B$457,'依個案研判日_台北市'!$C$2:$T$13,9,0)*'各里加權風險人口'!L268/VLOOKUP($B$2:$B$457,'各區加權風險人口'!$C$2:$T$13,9,0)*5.5/'陽性率'!H$3)</f>
        <v>23.85615894</v>
      </c>
      <c r="L268" s="5">
        <f>if(VLOOKUP($B$2:$B$457,'各區加權風險人口'!$C$2:$T$13,10,0)=0,0,VLOOKUP($B$2:$B$457,'依個案研判日_台北市'!$C$2:$T$13,10,0)*'各里加權風險人口'!M268/VLOOKUP($B$2:$B$457,'各區加權風險人口'!$C$2:$T$13,10,0)*5.5/'陽性率'!I$3)</f>
        <v>28.968193</v>
      </c>
      <c r="M268" s="5">
        <f>if(VLOOKUP($B$2:$B$457,'各區加權風險人口'!$C$2:$T$13,11,0)=0,0,VLOOKUP($B$2:$B$457,'依個案研判日_台北市'!$C$2:$T$13,11,0)*'各里加權風險人口'!N268/VLOOKUP($B$2:$B$457,'各區加權風險人口'!$C$2:$T$13,11,0)*5.5/'陽性率'!J$3)</f>
        <v>19.64624854</v>
      </c>
      <c r="N268" s="5">
        <f>if(VLOOKUP($B$2:$B$457,'各區加權風險人口'!$C$2:$T$13,12,0)=0,0,VLOOKUP($B$2:$B$457,'依個案研判日_台北市'!$C$2:$T$13,12,0)*'各里加權風險人口'!O268/VLOOKUP($B$2:$B$457,'各區加權風險人口'!$C$2:$T$13,12,0)*5.5/'陽性率'!K$3)</f>
        <v>34.08022706</v>
      </c>
      <c r="O268" s="5">
        <f>if(VLOOKUP($B$2:$B$457,'各區加權風險人口'!$C$2:$T$13,13,0)=0,0,VLOOKUP($B$2:$B$457,'依個案研判日_台北市'!$C$2:$T$13,13,0)*'各里加權風險人口'!P268/VLOOKUP($B$2:$B$457,'各區加權風險人口'!$C$2:$T$13,13,0)*5.5/'陽性率'!L$3)</f>
        <v>13.76316862</v>
      </c>
      <c r="P268" s="5">
        <f>if(VLOOKUP($B$2:$B$457,'各區加權風險人口'!$C$2:$T$13,14,0)=0,0,VLOOKUP($B$2:$B$457,'依個案研判日_台北市'!$C$2:$T$13,14,0)*'各里加權風險人口'!Q268/VLOOKUP($B$2:$B$457,'各區加權風險人口'!$C$2:$T$13,14,0)*5.5/'陽性率'!M$3)</f>
        <v>38.68566315</v>
      </c>
      <c r="Q268" s="5">
        <f>if(VLOOKUP($B$2:$B$457,'各區加權風險人口'!$C$2:$T$13,15,0)=0,0,VLOOKUP($B$2:$B$457,'依個案研判日_台北市'!$C$2:$T$13,15,0)*'各里加權風險人口'!R268/VLOOKUP($B$2:$B$457,'各區加權風險人口'!$C$2:$T$13,15,0)*5.5/'陽性率'!N$3)</f>
        <v>49.35757023</v>
      </c>
      <c r="R268" s="5">
        <f>if(VLOOKUP($B$2:$B$457,'各區加權風險人口'!$C$2:$T$13,16,0)=0,0,VLOOKUP($B$2:$B$457,'依個案研判日_台北市'!$C$2:$T$13,16,0)*'各里加權風險人口'!S268/VLOOKUP($B$2:$B$457,'各區加權風險人口'!$C$2:$T$13,16,0)*5.5/'陽性率'!O$3)</f>
        <v>44.43794313</v>
      </c>
      <c r="S268" s="5">
        <f>if(VLOOKUP($B$2:$B$457,'各區加權風險人口'!$C$2:$T$13,17,0)=0,0,VLOOKUP($B$2:$B$457,'依個案研判日_台北市'!$C$2:$T$13,17,0)*'各里加權風險人口'!T268/VLOOKUP($B$2:$B$457,'各區加權風險人口'!$C$2:$T$13,17,0)*5.5/'陽性率'!P$3)</f>
        <v>40.66390729</v>
      </c>
      <c r="T268" s="5">
        <f>if(VLOOKUP($B$2:$B$457,'各區加權風險人口'!$C$2:$T$13,18,0)=0,0,VLOOKUP($B$2:$B$457,'依個案研判日_台北市'!$C$2:$T$13,18,0)*'各里加權風險人口'!U268/VLOOKUP($B$2:$B$457,'各區加權風險人口'!$C$2:$T$13,18,0)*5.5/'陽性率'!Q$3)</f>
        <v>21.40937341</v>
      </c>
    </row>
    <row r="269">
      <c r="A269" s="3">
        <v>6.3000080007E10</v>
      </c>
      <c r="B269" s="4" t="s">
        <v>271</v>
      </c>
      <c r="C269" s="4" t="s">
        <v>278</v>
      </c>
      <c r="D269" s="5">
        <f>if(VLOOKUP($B$2:$B$457,'各區加權風險人口'!$C$2:$T$13,2,0)=0,0,VLOOKUP($B$2:$B$457,'依個案研判日_台北市'!$C$2:$T$13,2,0)*'各里加權風險人口'!E269/VLOOKUP($B$2:$B$457,'各區加權風險人口'!$C$2:$T$13,2,0)*5.5/'陽性率'!A$3)</f>
        <v>0</v>
      </c>
      <c r="E269" s="5">
        <f>if(VLOOKUP($B$2:$B$457,'各區加權風險人口'!$C$2:$T$13,3,0)=0,0,VLOOKUP($B$2:$B$457,'依個案研判日_台北市'!$C$2:$T$13,3,0)*'各里加權風險人口'!F269/VLOOKUP($B$2:$B$457,'各區加權風險人口'!$C$2:$T$13,3,0)*5.5/'陽性率'!B$3)</f>
        <v>1.066999294</v>
      </c>
      <c r="F269" s="5">
        <f>if(VLOOKUP($B$2:$B$457,'各區加權風險人口'!$C$2:$T$13,4,0)=0,0,VLOOKUP($B$2:$B$457,'依個案研判日_台北市'!$C$2:$T$13,4,0)*'各里加權風險人口'!G269/VLOOKUP($B$2:$B$457,'各區加權風險人口'!$C$2:$T$13,4,0)*5.5/'陽性率'!C$3)</f>
        <v>0</v>
      </c>
      <c r="G269" s="5">
        <f>if(VLOOKUP($B$2:$B$457,'各區加權風險人口'!$C$2:$T$13,5,0)=0,0,VLOOKUP($B$2:$B$457,'依個案研判日_台北市'!$C$2:$T$13,5,0)*'各里加權風險人口'!H269/VLOOKUP($B$2:$B$457,'各區加權風險人口'!$C$2:$T$13,5,0)*5.5/'陽性率'!D$3)</f>
        <v>8.215894565</v>
      </c>
      <c r="H269" s="5">
        <f>if(VLOOKUP($B$2:$B$457,'各區加權風險人口'!$C$2:$T$13,6,0)=0,0,VLOOKUP($B$2:$B$457,'依個案研判日_台北市'!$C$2:$T$13,6,0)*'各里加權風險人口'!I269/VLOOKUP($B$2:$B$457,'各區加權風險人口'!$C$2:$T$13,6,0)*5.5/'陽性率'!E$3)</f>
        <v>20.79973308</v>
      </c>
      <c r="I269" s="5">
        <f>if(VLOOKUP($B$2:$B$457,'各區加權風險人口'!$C$2:$T$13,7,0)=0,0,VLOOKUP($B$2:$B$457,'依個案研判日_台北市'!$C$2:$T$13,7,0)*'各里加權風險人口'!J269/VLOOKUP($B$2:$B$457,'各區加權風險人口'!$C$2:$T$13,7,0)*5.5/'陽性率'!F$3)</f>
        <v>13.80822616</v>
      </c>
      <c r="J269" s="5">
        <f>if(VLOOKUP($B$2:$B$457,'各區加權風險人口'!$C$2:$T$13,8,0)=0,0,VLOOKUP($B$2:$B$457,'依個案研判日_台北市'!$C$2:$T$13,8,0)*'各里加權風險人口'!K269/VLOOKUP($B$2:$B$457,'各區加權風險人口'!$C$2:$T$13,8,0)*5.5/'陽性率'!G$3)</f>
        <v>7.654560154</v>
      </c>
      <c r="K269" s="5">
        <f>if(VLOOKUP($B$2:$B$457,'各區加權風險人口'!$C$2:$T$13,9,0)=0,0,VLOOKUP($B$2:$B$457,'依個案研判日_台北市'!$C$2:$T$13,9,0)*'各里加權風險人口'!L269/VLOOKUP($B$2:$B$457,'各區加權風險人口'!$C$2:$T$13,9,0)*5.5/'陽性率'!H$3)</f>
        <v>23.47398447</v>
      </c>
      <c r="L269" s="5">
        <f>if(VLOOKUP($B$2:$B$457,'各區加權風險人口'!$C$2:$T$13,10,0)=0,0,VLOOKUP($B$2:$B$457,'依個案研判日_台北市'!$C$2:$T$13,10,0)*'各里加權風險人口'!M269/VLOOKUP($B$2:$B$457,'各區加權風險人口'!$C$2:$T$13,10,0)*5.5/'陽性率'!I$3)</f>
        <v>28.504124</v>
      </c>
      <c r="M269" s="5">
        <f>if(VLOOKUP($B$2:$B$457,'各區加權風險人口'!$C$2:$T$13,11,0)=0,0,VLOOKUP($B$2:$B$457,'依個案研判日_台北市'!$C$2:$T$13,11,0)*'各里加權風險人口'!N269/VLOOKUP($B$2:$B$457,'各區加權風險人口'!$C$2:$T$13,11,0)*5.5/'陽性率'!J$3)</f>
        <v>19.33151662</v>
      </c>
      <c r="N269" s="5">
        <f>if(VLOOKUP($B$2:$B$457,'各區加權風險人口'!$C$2:$T$13,12,0)=0,0,VLOOKUP($B$2:$B$457,'依個案研判日_台北市'!$C$2:$T$13,12,0)*'各里加權風險人口'!O269/VLOOKUP($B$2:$B$457,'各區加權風險人口'!$C$2:$T$13,12,0)*5.5/'陽性率'!K$3)</f>
        <v>33.53426353</v>
      </c>
      <c r="O269" s="5">
        <f>if(VLOOKUP($B$2:$B$457,'各區加權風險人口'!$C$2:$T$13,13,0)=0,0,VLOOKUP($B$2:$B$457,'依個案研判日_台北市'!$C$2:$T$13,13,0)*'各里加權風險人口'!P269/VLOOKUP($B$2:$B$457,'各區加權風險人口'!$C$2:$T$13,13,0)*5.5/'陽性率'!L$3)</f>
        <v>13.54268335</v>
      </c>
      <c r="P269" s="5">
        <f>if(VLOOKUP($B$2:$B$457,'各區加權風險人口'!$C$2:$T$13,14,0)=0,0,VLOOKUP($B$2:$B$457,'依個案研判日_台北市'!$C$2:$T$13,14,0)*'各里加權風險人口'!Q269/VLOOKUP($B$2:$B$457,'各區加權風險人口'!$C$2:$T$13,14,0)*5.5/'陽性率'!M$3)</f>
        <v>38.06592077</v>
      </c>
      <c r="Q269" s="5">
        <f>if(VLOOKUP($B$2:$B$457,'各區加權風險人口'!$C$2:$T$13,15,0)=0,0,VLOOKUP($B$2:$B$457,'依個案研判日_台北市'!$C$2:$T$13,15,0)*'各里加權風險人口'!R269/VLOOKUP($B$2:$B$457,'各區加權風險人口'!$C$2:$T$13,15,0)*5.5/'陽性率'!N$3)</f>
        <v>48.56686443</v>
      </c>
      <c r="R269" s="5">
        <f>if(VLOOKUP($B$2:$B$457,'各區加權風險人口'!$C$2:$T$13,16,0)=0,0,VLOOKUP($B$2:$B$457,'依個案研判日_台北市'!$C$2:$T$13,16,0)*'各里加權風險人口'!S269/VLOOKUP($B$2:$B$457,'各區加權風險人口'!$C$2:$T$13,16,0)*5.5/'陽性率'!O$3)</f>
        <v>43.72604951</v>
      </c>
      <c r="S269" s="5">
        <f>if(VLOOKUP($B$2:$B$457,'各區加權風險人口'!$C$2:$T$13,17,0)=0,0,VLOOKUP($B$2:$B$457,'依個案研判日_台北市'!$C$2:$T$13,17,0)*'各里加權風險人口'!T269/VLOOKUP($B$2:$B$457,'各區加權風險人口'!$C$2:$T$13,17,0)*5.5/'陽性率'!P$3)</f>
        <v>40.01247353</v>
      </c>
      <c r="T269" s="5">
        <f>if(VLOOKUP($B$2:$B$457,'各區加權風險人口'!$C$2:$T$13,18,0)=0,0,VLOOKUP($B$2:$B$457,'依個案研判日_台北市'!$C$2:$T$13,18,0)*'各里加權風險人口'!U269/VLOOKUP($B$2:$B$457,'各區加權風險人口'!$C$2:$T$13,18,0)*5.5/'陽性率'!Q$3)</f>
        <v>21.06639632</v>
      </c>
    </row>
    <row r="270">
      <c r="A270" s="3">
        <v>6.3000080008E10</v>
      </c>
      <c r="B270" s="4" t="s">
        <v>271</v>
      </c>
      <c r="C270" s="4" t="s">
        <v>279</v>
      </c>
      <c r="D270" s="5">
        <f>if(VLOOKUP($B$2:$B$457,'各區加權風險人口'!$C$2:$T$13,2,0)=0,0,VLOOKUP($B$2:$B$457,'依個案研判日_台北市'!$C$2:$T$13,2,0)*'各里加權風險人口'!E270/VLOOKUP($B$2:$B$457,'各區加權風險人口'!$C$2:$T$13,2,0)*5.5/'陽性率'!A$3)</f>
        <v>0</v>
      </c>
      <c r="E270" s="5">
        <f>if(VLOOKUP($B$2:$B$457,'各區加權風險人口'!$C$2:$T$13,3,0)=0,0,VLOOKUP($B$2:$B$457,'依個案研判日_台北市'!$C$2:$T$13,3,0)*'各里加權風險人口'!F270/VLOOKUP($B$2:$B$457,'各區加權風險人口'!$C$2:$T$13,3,0)*5.5/'陽性率'!B$3)</f>
        <v>0.8439904332</v>
      </c>
      <c r="F270" s="5">
        <f>if(VLOOKUP($B$2:$B$457,'各區加權風險人口'!$C$2:$T$13,4,0)=0,0,VLOOKUP($B$2:$B$457,'依個案研判日_台北市'!$C$2:$T$13,4,0)*'各里加權風險人口'!G270/VLOOKUP($B$2:$B$457,'各區加權風險人口'!$C$2:$T$13,4,0)*5.5/'陽性率'!C$3)</f>
        <v>0</v>
      </c>
      <c r="G270" s="5">
        <f>if(VLOOKUP($B$2:$B$457,'各區加權風險人口'!$C$2:$T$13,5,0)=0,0,VLOOKUP($B$2:$B$457,'依個案研判日_台北市'!$C$2:$T$13,5,0)*'各里加權風險人口'!H270/VLOOKUP($B$2:$B$457,'各區加權風險人口'!$C$2:$T$13,5,0)*5.5/'陽性率'!D$3)</f>
        <v>6.498726336</v>
      </c>
      <c r="H270" s="5">
        <f>if(VLOOKUP($B$2:$B$457,'各區加權風險人口'!$C$2:$T$13,6,0)=0,0,VLOOKUP($B$2:$B$457,'依個案研判日_台北市'!$C$2:$T$13,6,0)*'各里加權風險人口'!I270/VLOOKUP($B$2:$B$457,'各區加權風險人口'!$C$2:$T$13,6,0)*5.5/'陽性率'!E$3)</f>
        <v>16.45247174</v>
      </c>
      <c r="I270" s="5">
        <f>if(VLOOKUP($B$2:$B$457,'各區加權風險人口'!$C$2:$T$13,7,0)=0,0,VLOOKUP($B$2:$B$457,'依個案研判日_台北市'!$C$2:$T$13,7,0)*'各里加權風險人口'!J270/VLOOKUP($B$2:$B$457,'各區加權風險人口'!$C$2:$T$13,7,0)*5.5/'陽性率'!F$3)</f>
        <v>10.92222914</v>
      </c>
      <c r="J270" s="5">
        <f>if(VLOOKUP($B$2:$B$457,'各區加權風險人口'!$C$2:$T$13,8,0)=0,0,VLOOKUP($B$2:$B$457,'依個案研判日_台北市'!$C$2:$T$13,8,0)*'各里加權風險人口'!K270/VLOOKUP($B$2:$B$457,'各區加權風險人口'!$C$2:$T$13,8,0)*5.5/'陽性率'!G$3)</f>
        <v>6.054713977</v>
      </c>
      <c r="K270" s="5">
        <f>if(VLOOKUP($B$2:$B$457,'各區加權風險人口'!$C$2:$T$13,9,0)=0,0,VLOOKUP($B$2:$B$457,'依個案研判日_台北市'!$C$2:$T$13,9,0)*'各里加權風險人口'!L270/VLOOKUP($B$2:$B$457,'各區加權風險人口'!$C$2:$T$13,9,0)*5.5/'陽性率'!H$3)</f>
        <v>18.56778953</v>
      </c>
      <c r="L270" s="5">
        <f>if(VLOOKUP($B$2:$B$457,'各區加權風險人口'!$C$2:$T$13,10,0)=0,0,VLOOKUP($B$2:$B$457,'依個案研判日_台北市'!$C$2:$T$13,10,0)*'各里加權風險人口'!M270/VLOOKUP($B$2:$B$457,'各區加權風險人口'!$C$2:$T$13,10,0)*5.5/'陽性率'!I$3)</f>
        <v>22.54660157</v>
      </c>
      <c r="M270" s="5">
        <f>if(VLOOKUP($B$2:$B$457,'各區加權風險人口'!$C$2:$T$13,11,0)=0,0,VLOOKUP($B$2:$B$457,'依個案研判日_台北市'!$C$2:$T$13,11,0)*'各里加權風險人口'!N270/VLOOKUP($B$2:$B$457,'各區加權風險人口'!$C$2:$T$13,11,0)*5.5/'陽性率'!J$3)</f>
        <v>15.29112079</v>
      </c>
      <c r="N270" s="5">
        <f>if(VLOOKUP($B$2:$B$457,'各區加權風險人口'!$C$2:$T$13,12,0)=0,0,VLOOKUP($B$2:$B$457,'依個案研判日_台北市'!$C$2:$T$13,12,0)*'各里加權風險人口'!O270/VLOOKUP($B$2:$B$457,'各區加權風險人口'!$C$2:$T$13,12,0)*5.5/'陽性率'!K$3)</f>
        <v>26.52541362</v>
      </c>
      <c r="O270" s="5">
        <f>if(VLOOKUP($B$2:$B$457,'各區加權風險人口'!$C$2:$T$13,13,0)=0,0,VLOOKUP($B$2:$B$457,'依個案研判日_台北市'!$C$2:$T$13,13,0)*'各里加權風險人口'!P270/VLOOKUP($B$2:$B$457,'各區加權風險人口'!$C$2:$T$13,13,0)*5.5/'陽性率'!L$3)</f>
        <v>10.71218627</v>
      </c>
      <c r="P270" s="5">
        <f>if(VLOOKUP($B$2:$B$457,'各區加權風險人口'!$C$2:$T$13,14,0)=0,0,VLOOKUP($B$2:$B$457,'依個案研判日_台北市'!$C$2:$T$13,14,0)*'各里加權風險人口'!Q270/VLOOKUP($B$2:$B$457,'各區加權風險人口'!$C$2:$T$13,14,0)*5.5/'陽性率'!M$3)</f>
        <v>30.10992897</v>
      </c>
      <c r="Q270" s="5">
        <f>if(VLOOKUP($B$2:$B$457,'各區加權風險人口'!$C$2:$T$13,15,0)=0,0,VLOOKUP($B$2:$B$457,'依個案研判日_台北市'!$C$2:$T$13,15,0)*'各里加權風險人口'!R270/VLOOKUP($B$2:$B$457,'各區加權風險人口'!$C$2:$T$13,15,0)*5.5/'陽性率'!N$3)</f>
        <v>38.41611627</v>
      </c>
      <c r="R270" s="5">
        <f>if(VLOOKUP($B$2:$B$457,'各區加權風險人口'!$C$2:$T$13,16,0)=0,0,VLOOKUP($B$2:$B$457,'依個案研判日_台北市'!$C$2:$T$13,16,0)*'各里加權風險人口'!S270/VLOOKUP($B$2:$B$457,'各區加權風險人口'!$C$2:$T$13,16,0)*5.5/'陽性率'!O$3)</f>
        <v>34.58705893</v>
      </c>
      <c r="S270" s="5">
        <f>if(VLOOKUP($B$2:$B$457,'各區加權風險人口'!$C$2:$T$13,17,0)=0,0,VLOOKUP($B$2:$B$457,'依個案研判日_台北市'!$C$2:$T$13,17,0)*'各里加權風險人口'!T270/VLOOKUP($B$2:$B$457,'各區加權風險人口'!$C$2:$T$13,17,0)*5.5/'陽性率'!P$3)</f>
        <v>31.64964125</v>
      </c>
      <c r="T270" s="5">
        <f>if(VLOOKUP($B$2:$B$457,'各區加權風險人口'!$C$2:$T$13,18,0)=0,0,VLOOKUP($B$2:$B$457,'依個案研判日_台北市'!$C$2:$T$13,18,0)*'各里加權風險人口'!U270/VLOOKUP($B$2:$B$457,'各區加權風險人口'!$C$2:$T$13,18,0)*5.5/'陽性率'!Q$3)</f>
        <v>16.66340086</v>
      </c>
    </row>
    <row r="271">
      <c r="A271" s="3">
        <v>6.3000080009E10</v>
      </c>
      <c r="B271" s="4" t="s">
        <v>271</v>
      </c>
      <c r="C271" s="4" t="s">
        <v>280</v>
      </c>
      <c r="D271" s="5">
        <f>if(VLOOKUP($B$2:$B$457,'各區加權風險人口'!$C$2:$T$13,2,0)=0,0,VLOOKUP($B$2:$B$457,'依個案研判日_台北市'!$C$2:$T$13,2,0)*'各里加權風險人口'!E271/VLOOKUP($B$2:$B$457,'各區加權風險人口'!$C$2:$T$13,2,0)*5.5/'陽性率'!A$3)</f>
        <v>0</v>
      </c>
      <c r="E271" s="5">
        <f>if(VLOOKUP($B$2:$B$457,'各區加權風險人口'!$C$2:$T$13,3,0)=0,0,VLOOKUP($B$2:$B$457,'依個案研判日_台北市'!$C$2:$T$13,3,0)*'各里加權風險人口'!F271/VLOOKUP($B$2:$B$457,'各區加權風險人口'!$C$2:$T$13,3,0)*5.5/'陽性率'!B$3)</f>
        <v>1.404811557</v>
      </c>
      <c r="F271" s="5">
        <f>if(VLOOKUP($B$2:$B$457,'各區加權風險人口'!$C$2:$T$13,4,0)=0,0,VLOOKUP($B$2:$B$457,'依個案研判日_台北市'!$C$2:$T$13,4,0)*'各里加權風險人口'!G271/VLOOKUP($B$2:$B$457,'各區加權風險人口'!$C$2:$T$13,4,0)*5.5/'陽性率'!C$3)</f>
        <v>0</v>
      </c>
      <c r="G271" s="5">
        <f>if(VLOOKUP($B$2:$B$457,'各區加權風險人口'!$C$2:$T$13,5,0)=0,0,VLOOKUP($B$2:$B$457,'依個案研判日_台北市'!$C$2:$T$13,5,0)*'各里加權風險人口'!H271/VLOOKUP($B$2:$B$457,'各區加權風險人口'!$C$2:$T$13,5,0)*5.5/'陽性率'!D$3)</f>
        <v>10.81704899</v>
      </c>
      <c r="H271" s="5">
        <f>if(VLOOKUP($B$2:$B$457,'各區加權風險人口'!$C$2:$T$13,6,0)=0,0,VLOOKUP($B$2:$B$457,'依個案研判日_台北市'!$C$2:$T$13,6,0)*'各里加權風險人口'!I271/VLOOKUP($B$2:$B$457,'各區加權風險人口'!$C$2:$T$13,6,0)*5.5/'陽性率'!E$3)</f>
        <v>27.38493414</v>
      </c>
      <c r="I271" s="5">
        <f>if(VLOOKUP($B$2:$B$457,'各區加權風險人口'!$C$2:$T$13,7,0)=0,0,VLOOKUP($B$2:$B$457,'依個案研判日_台北市'!$C$2:$T$13,7,0)*'各里加權風險人口'!J271/VLOOKUP($B$2:$B$457,'各區加權風險人口'!$C$2:$T$13,7,0)*5.5/'陽性率'!F$3)</f>
        <v>18.17991426</v>
      </c>
      <c r="J271" s="5">
        <f>if(VLOOKUP($B$2:$B$457,'各區加權風險人口'!$C$2:$T$13,8,0)=0,0,VLOOKUP($B$2:$B$457,'依個案研判日_台北市'!$C$2:$T$13,8,0)*'各里加權風險人口'!K271/VLOOKUP($B$2:$B$457,'各區加權風險人口'!$C$2:$T$13,8,0)*5.5/'陽性率'!G$3)</f>
        <v>10.07799595</v>
      </c>
      <c r="K271" s="5">
        <f>if(VLOOKUP($B$2:$B$457,'各區加權風險人口'!$C$2:$T$13,9,0)=0,0,VLOOKUP($B$2:$B$457,'依個案研判日_台北市'!$C$2:$T$13,9,0)*'各里加權風險人口'!L271/VLOOKUP($B$2:$B$457,'各區加權風險人口'!$C$2:$T$13,9,0)*5.5/'陽性率'!H$3)</f>
        <v>30.90585425</v>
      </c>
      <c r="L271" s="5">
        <f>if(VLOOKUP($B$2:$B$457,'各區加權風險人口'!$C$2:$T$13,10,0)=0,0,VLOOKUP($B$2:$B$457,'依個案研判日_台北市'!$C$2:$T$13,10,0)*'各里加權風險人口'!M271/VLOOKUP($B$2:$B$457,'各區加權風險人口'!$C$2:$T$13,10,0)*5.5/'陽性率'!I$3)</f>
        <v>37.5285373</v>
      </c>
      <c r="M271" s="5">
        <f>if(VLOOKUP($B$2:$B$457,'各區加權風險人口'!$C$2:$T$13,11,0)=0,0,VLOOKUP($B$2:$B$457,'依個案研判日_台北市'!$C$2:$T$13,11,0)*'各里加權風險人口'!N271/VLOOKUP($B$2:$B$457,'各區加權風險人口'!$C$2:$T$13,11,0)*5.5/'陽性率'!J$3)</f>
        <v>25.45187997</v>
      </c>
      <c r="N271" s="5">
        <f>if(VLOOKUP($B$2:$B$457,'各區加權風險人口'!$C$2:$T$13,12,0)=0,0,VLOOKUP($B$2:$B$457,'依個案研判日_台北市'!$C$2:$T$13,12,0)*'各里加權風險人口'!O271/VLOOKUP($B$2:$B$457,'各區加權風險人口'!$C$2:$T$13,12,0)*5.5/'陽性率'!K$3)</f>
        <v>44.15122035</v>
      </c>
      <c r="O271" s="5">
        <f>if(VLOOKUP($B$2:$B$457,'各區加權風險人口'!$C$2:$T$13,13,0)=0,0,VLOOKUP($B$2:$B$457,'依個案研判日_台北市'!$C$2:$T$13,13,0)*'各里加權風險人口'!P271/VLOOKUP($B$2:$B$457,'各區加權風險人口'!$C$2:$T$13,13,0)*5.5/'陽性率'!L$3)</f>
        <v>17.83030053</v>
      </c>
      <c r="P271" s="5">
        <f>if(VLOOKUP($B$2:$B$457,'各區加權風險人口'!$C$2:$T$13,14,0)=0,0,VLOOKUP($B$2:$B$457,'依個案研判日_台北市'!$C$2:$T$13,14,0)*'各里加權風險人口'!Q271/VLOOKUP($B$2:$B$457,'各區加權風險人口'!$C$2:$T$13,14,0)*5.5/'陽性率'!M$3)</f>
        <v>50.11760148</v>
      </c>
      <c r="Q271" s="5">
        <f>if(VLOOKUP($B$2:$B$457,'各區加權風險人口'!$C$2:$T$13,15,0)=0,0,VLOOKUP($B$2:$B$457,'依個案研判日_台北市'!$C$2:$T$13,15,0)*'各里加權風險人口'!R271/VLOOKUP($B$2:$B$457,'各區加權風險人口'!$C$2:$T$13,15,0)*5.5/'陽性率'!N$3)</f>
        <v>63.94314671</v>
      </c>
      <c r="R271" s="5">
        <f>if(VLOOKUP($B$2:$B$457,'各區加權風險人口'!$C$2:$T$13,16,0)=0,0,VLOOKUP($B$2:$B$457,'依個案研判日_台北市'!$C$2:$T$13,16,0)*'各里加權風險人口'!S271/VLOOKUP($B$2:$B$457,'各區加權風險人口'!$C$2:$T$13,16,0)*5.5/'陽性率'!O$3)</f>
        <v>57.5697285</v>
      </c>
      <c r="S271" s="5">
        <f>if(VLOOKUP($B$2:$B$457,'各區加權風險人口'!$C$2:$T$13,17,0)=0,0,VLOOKUP($B$2:$B$457,'依個案研判日_台北市'!$C$2:$T$13,17,0)*'各里加權風險人口'!T271/VLOOKUP($B$2:$B$457,'各區加權風險人口'!$C$2:$T$13,17,0)*5.5/'陽性率'!P$3)</f>
        <v>52.68043337</v>
      </c>
      <c r="T271" s="5">
        <f>if(VLOOKUP($B$2:$B$457,'各區加權風險人口'!$C$2:$T$13,18,0)=0,0,VLOOKUP($B$2:$B$457,'依個案研判日_台北市'!$C$2:$T$13,18,0)*'各里加權風險人口'!U271/VLOOKUP($B$2:$B$457,'各區加權風險人口'!$C$2:$T$13,18,0)*5.5/'陽性率'!Q$3)</f>
        <v>27.73602304</v>
      </c>
    </row>
    <row r="272">
      <c r="A272" s="3">
        <v>6.300008001E10</v>
      </c>
      <c r="B272" s="4" t="s">
        <v>271</v>
      </c>
      <c r="C272" s="4" t="s">
        <v>281</v>
      </c>
      <c r="D272" s="5">
        <f>if(VLOOKUP($B$2:$B$457,'各區加權風險人口'!$C$2:$T$13,2,0)=0,0,VLOOKUP($B$2:$B$457,'依個案研判日_台北市'!$C$2:$T$13,2,0)*'各里加權風險人口'!E272/VLOOKUP($B$2:$B$457,'各區加權風險人口'!$C$2:$T$13,2,0)*5.5/'陽性率'!A$3)</f>
        <v>0</v>
      </c>
      <c r="E272" s="5">
        <f>if(VLOOKUP($B$2:$B$457,'各區加權風險人口'!$C$2:$T$13,3,0)=0,0,VLOOKUP($B$2:$B$457,'依個案研判日_台北市'!$C$2:$T$13,3,0)*'各里加權風險人口'!F272/VLOOKUP($B$2:$B$457,'各區加權風險人口'!$C$2:$T$13,3,0)*5.5/'陽性率'!B$3)</f>
        <v>1.003870634</v>
      </c>
      <c r="F272" s="5">
        <f>if(VLOOKUP($B$2:$B$457,'各區加權風險人口'!$C$2:$T$13,4,0)=0,0,VLOOKUP($B$2:$B$457,'依個案研判日_台北市'!$C$2:$T$13,4,0)*'各里加權風險人口'!G272/VLOOKUP($B$2:$B$457,'各區加權風險人口'!$C$2:$T$13,4,0)*5.5/'陽性率'!C$3)</f>
        <v>0</v>
      </c>
      <c r="G272" s="5">
        <f>if(VLOOKUP($B$2:$B$457,'各區加權風險人口'!$C$2:$T$13,5,0)=0,0,VLOOKUP($B$2:$B$457,'依個案研判日_台北市'!$C$2:$T$13,5,0)*'各里加權風險人口'!H272/VLOOKUP($B$2:$B$457,'各區加權風險人口'!$C$2:$T$13,5,0)*5.5/'陽性率'!D$3)</f>
        <v>7.72980388</v>
      </c>
      <c r="H272" s="5">
        <f>if(VLOOKUP($B$2:$B$457,'各區加權風險人口'!$C$2:$T$13,6,0)=0,0,VLOOKUP($B$2:$B$457,'依個案研判日_台北市'!$C$2:$T$13,6,0)*'各里加權風險人口'!I272/VLOOKUP($B$2:$B$457,'各區加權風險人口'!$C$2:$T$13,6,0)*5.5/'陽性率'!E$3)</f>
        <v>19.56912375</v>
      </c>
      <c r="I272" s="5">
        <f>if(VLOOKUP($B$2:$B$457,'各區加權風險人口'!$C$2:$T$13,7,0)=0,0,VLOOKUP($B$2:$B$457,'依個案研判日_台北市'!$C$2:$T$13,7,0)*'各里加權風險人口'!J272/VLOOKUP($B$2:$B$457,'各區加權風險人口'!$C$2:$T$13,7,0)*5.5/'陽性率'!F$3)</f>
        <v>12.99126702</v>
      </c>
      <c r="J272" s="5">
        <f>if(VLOOKUP($B$2:$B$457,'各區加權風險人口'!$C$2:$T$13,8,0)=0,0,VLOOKUP($B$2:$B$457,'依個案研判日_台北市'!$C$2:$T$13,8,0)*'各里加權風險人口'!K272/VLOOKUP($B$2:$B$457,'各區加權風險人口'!$C$2:$T$13,8,0)*5.5/'陽性率'!G$3)</f>
        <v>7.201680633</v>
      </c>
      <c r="K272" s="5">
        <f>if(VLOOKUP($B$2:$B$457,'各區加權風險人口'!$C$2:$T$13,9,0)=0,0,VLOOKUP($B$2:$B$457,'依個案研判日_台北市'!$C$2:$T$13,9,0)*'各里加權風險人口'!L272/VLOOKUP($B$2:$B$457,'各區加權風險人口'!$C$2:$T$13,9,0)*5.5/'陽性率'!H$3)</f>
        <v>22.08515394</v>
      </c>
      <c r="L272" s="5">
        <f>if(VLOOKUP($B$2:$B$457,'各區加權風險人口'!$C$2:$T$13,10,0)=0,0,VLOOKUP($B$2:$B$457,'依個案研判日_台北市'!$C$2:$T$13,10,0)*'各里加權風險人口'!M272/VLOOKUP($B$2:$B$457,'各區加權風險人口'!$C$2:$T$13,10,0)*5.5/'陽性率'!I$3)</f>
        <v>26.81768693</v>
      </c>
      <c r="M272" s="5">
        <f>if(VLOOKUP($B$2:$B$457,'各區加權風險人口'!$C$2:$T$13,11,0)=0,0,VLOOKUP($B$2:$B$457,'依個案研判日_台北市'!$C$2:$T$13,11,0)*'各里加權風險人口'!N272/VLOOKUP($B$2:$B$457,'各區加權風險人口'!$C$2:$T$13,11,0)*5.5/'陽性率'!J$3)</f>
        <v>18.18777383</v>
      </c>
      <c r="N272" s="5">
        <f>if(VLOOKUP($B$2:$B$457,'各區加權風險人口'!$C$2:$T$13,12,0)=0,0,VLOOKUP($B$2:$B$457,'依個案研判日_台北市'!$C$2:$T$13,12,0)*'各里加權風險人口'!O272/VLOOKUP($B$2:$B$457,'各區加權風險人口'!$C$2:$T$13,12,0)*5.5/'陽性率'!K$3)</f>
        <v>31.55021992</v>
      </c>
      <c r="O272" s="5">
        <f>if(VLOOKUP($B$2:$B$457,'各區加權風險人口'!$C$2:$T$13,13,0)=0,0,VLOOKUP($B$2:$B$457,'依個案研判日_台北市'!$C$2:$T$13,13,0)*'各里加權風險人口'!P272/VLOOKUP($B$2:$B$457,'各區加權風險人口'!$C$2:$T$13,13,0)*5.5/'陽性率'!L$3)</f>
        <v>12.74143497</v>
      </c>
      <c r="P272" s="5">
        <f>if(VLOOKUP($B$2:$B$457,'各區加權風險人口'!$C$2:$T$13,14,0)=0,0,VLOOKUP($B$2:$B$457,'依個案研判日_台北市'!$C$2:$T$13,14,0)*'各里加權風險人口'!Q272/VLOOKUP($B$2:$B$457,'各區加權風險人口'!$C$2:$T$13,14,0)*5.5/'陽性率'!M$3)</f>
        <v>35.81376315</v>
      </c>
      <c r="Q272" s="5">
        <f>if(VLOOKUP($B$2:$B$457,'各區加權風險人口'!$C$2:$T$13,15,0)=0,0,VLOOKUP($B$2:$B$457,'依個案研判日_台北市'!$C$2:$T$13,15,0)*'各里加權風險人口'!R272/VLOOKUP($B$2:$B$457,'各區加權風險人口'!$C$2:$T$13,15,0)*5.5/'陽性率'!N$3)</f>
        <v>45.69342195</v>
      </c>
      <c r="R272" s="5">
        <f>if(VLOOKUP($B$2:$B$457,'各區加權風險人口'!$C$2:$T$13,16,0)=0,0,VLOOKUP($B$2:$B$457,'依個案研判日_台北市'!$C$2:$T$13,16,0)*'各里加權風險人口'!S272/VLOOKUP($B$2:$B$457,'各區加權風險人口'!$C$2:$T$13,16,0)*5.5/'陽性率'!O$3)</f>
        <v>41.13901224</v>
      </c>
      <c r="S272" s="5">
        <f>if(VLOOKUP($B$2:$B$457,'各區加權風險人口'!$C$2:$T$13,17,0)=0,0,VLOOKUP($B$2:$B$457,'依個案研判日_台北市'!$C$2:$T$13,17,0)*'各里加權風險人口'!T272/VLOOKUP($B$2:$B$457,'各區加權風險人口'!$C$2:$T$13,17,0)*5.5/'陽性率'!P$3)</f>
        <v>37.64514876</v>
      </c>
      <c r="T272" s="5">
        <f>if(VLOOKUP($B$2:$B$457,'各區加權風險人口'!$C$2:$T$13,18,0)=0,0,VLOOKUP($B$2:$B$457,'依個案研判日_台北市'!$C$2:$T$13,18,0)*'各里加權風險人口'!U272/VLOOKUP($B$2:$B$457,'各區加權風險人口'!$C$2:$T$13,18,0)*5.5/'陽性率'!Q$3)</f>
        <v>19.82000995</v>
      </c>
    </row>
    <row r="273">
      <c r="A273" s="3">
        <v>6.3000080011E10</v>
      </c>
      <c r="B273" s="4" t="s">
        <v>271</v>
      </c>
      <c r="C273" s="4" t="s">
        <v>282</v>
      </c>
      <c r="D273" s="5">
        <f>if(VLOOKUP($B$2:$B$457,'各區加權風險人口'!$C$2:$T$13,2,0)=0,0,VLOOKUP($B$2:$B$457,'依個案研判日_台北市'!$C$2:$T$13,2,0)*'各里加權風險人口'!E273/VLOOKUP($B$2:$B$457,'各區加權風險人口'!$C$2:$T$13,2,0)*5.5/'陽性率'!A$3)</f>
        <v>0</v>
      </c>
      <c r="E273" s="5">
        <f>if(VLOOKUP($B$2:$B$457,'各區加權風險人口'!$C$2:$T$13,3,0)=0,0,VLOOKUP($B$2:$B$457,'依個案研判日_台北市'!$C$2:$T$13,3,0)*'各里加權風險人口'!F273/VLOOKUP($B$2:$B$457,'各區加權風險人口'!$C$2:$T$13,3,0)*5.5/'陽性率'!B$3)</f>
        <v>0.5644363025</v>
      </c>
      <c r="F273" s="5">
        <f>if(VLOOKUP($B$2:$B$457,'各區加權風險人口'!$C$2:$T$13,4,0)=0,0,VLOOKUP($B$2:$B$457,'依個案研判日_台北市'!$C$2:$T$13,4,0)*'各里加權風險人口'!G273/VLOOKUP($B$2:$B$457,'各區加權風險人口'!$C$2:$T$13,4,0)*5.5/'陽性率'!C$3)</f>
        <v>0</v>
      </c>
      <c r="G273" s="5">
        <f>if(VLOOKUP($B$2:$B$457,'各區加權風險人口'!$C$2:$T$13,5,0)=0,0,VLOOKUP($B$2:$B$457,'依個案研判日_台北市'!$C$2:$T$13,5,0)*'各里加權風險人口'!H273/VLOOKUP($B$2:$B$457,'各區加權風險人口'!$C$2:$T$13,5,0)*5.5/'陽性率'!D$3)</f>
        <v>4.346159529</v>
      </c>
      <c r="H273" s="5">
        <f>if(VLOOKUP($B$2:$B$457,'各區加權風險人口'!$C$2:$T$13,6,0)=0,0,VLOOKUP($B$2:$B$457,'依個案研判日_台北市'!$C$2:$T$13,6,0)*'各里加權風險人口'!I273/VLOOKUP($B$2:$B$457,'各區加權風險人口'!$C$2:$T$13,6,0)*5.5/'陽性率'!E$3)</f>
        <v>11.00293552</v>
      </c>
      <c r="I273" s="5">
        <f>if(VLOOKUP($B$2:$B$457,'各區加權風險人口'!$C$2:$T$13,7,0)=0,0,VLOOKUP($B$2:$B$457,'依個案研判日_台北市'!$C$2:$T$13,7,0)*'各里加權風險人口'!J273/VLOOKUP($B$2:$B$457,'各區加權風險人口'!$C$2:$T$13,7,0)*5.5/'陽性率'!F$3)</f>
        <v>7.304469797</v>
      </c>
      <c r="J273" s="5">
        <f>if(VLOOKUP($B$2:$B$457,'各區加權風險人口'!$C$2:$T$13,8,0)=0,0,VLOOKUP($B$2:$B$457,'依個案研判日_台北市'!$C$2:$T$13,8,0)*'各里加權風險人口'!K273/VLOOKUP($B$2:$B$457,'各區加權風險人口'!$C$2:$T$13,8,0)*5.5/'陽性率'!G$3)</f>
        <v>4.049216953</v>
      </c>
      <c r="K273" s="5">
        <f>if(VLOOKUP($B$2:$B$457,'各區加權風險人口'!$C$2:$T$13,9,0)=0,0,VLOOKUP($B$2:$B$457,'依個案研判日_台北市'!$C$2:$T$13,9,0)*'各里加權風險人口'!L273/VLOOKUP($B$2:$B$457,'各區加權風險人口'!$C$2:$T$13,9,0)*5.5/'陽性率'!H$3)</f>
        <v>12.41759866</v>
      </c>
      <c r="L273" s="5">
        <f>if(VLOOKUP($B$2:$B$457,'各區加權風險人口'!$C$2:$T$13,10,0)=0,0,VLOOKUP($B$2:$B$457,'依個案研判日_台北市'!$C$2:$T$13,10,0)*'各里加權風險人口'!M273/VLOOKUP($B$2:$B$457,'各區加權風險人口'!$C$2:$T$13,10,0)*5.5/'陽性率'!I$3)</f>
        <v>15.07851265</v>
      </c>
      <c r="M273" s="5">
        <f>if(VLOOKUP($B$2:$B$457,'各區加權風險人口'!$C$2:$T$13,11,0)=0,0,VLOOKUP($B$2:$B$457,'依個案研判日_台北市'!$C$2:$T$13,11,0)*'各里加權風險人口'!N273/VLOOKUP($B$2:$B$457,'各區加權風險人口'!$C$2:$T$13,11,0)*5.5/'陽性率'!J$3)</f>
        <v>10.22625772</v>
      </c>
      <c r="N273" s="5">
        <f>if(VLOOKUP($B$2:$B$457,'各區加權風險人口'!$C$2:$T$13,12,0)=0,0,VLOOKUP($B$2:$B$457,'依個案研判日_台北市'!$C$2:$T$13,12,0)*'各里加權風險人口'!O273/VLOOKUP($B$2:$B$457,'各區加權風險人口'!$C$2:$T$13,12,0)*5.5/'陽性率'!K$3)</f>
        <v>17.73942665</v>
      </c>
      <c r="O273" s="5">
        <f>if(VLOOKUP($B$2:$B$457,'各區加權風險人口'!$C$2:$T$13,13,0)=0,0,VLOOKUP($B$2:$B$457,'依個案研判日_台北市'!$C$2:$T$13,13,0)*'各里加權風險人口'!P273/VLOOKUP($B$2:$B$457,'各區加權風險人口'!$C$2:$T$13,13,0)*5.5/'陽性率'!L$3)</f>
        <v>7.163999224</v>
      </c>
      <c r="P273" s="5">
        <f>if(VLOOKUP($B$2:$B$457,'各區加權風險人口'!$C$2:$T$13,14,0)=0,0,VLOOKUP($B$2:$B$457,'依個案研判日_台北市'!$C$2:$T$13,14,0)*'各里加權風險人口'!Q273/VLOOKUP($B$2:$B$457,'各區加權風險人口'!$C$2:$T$13,14,0)*5.5/'陽性率'!M$3)</f>
        <v>20.13664647</v>
      </c>
      <c r="Q273" s="5">
        <f>if(VLOOKUP($B$2:$B$457,'各區加權風險人口'!$C$2:$T$13,15,0)=0,0,VLOOKUP($B$2:$B$457,'依個案研判日_台北市'!$C$2:$T$13,15,0)*'各里加權風險人口'!R273/VLOOKUP($B$2:$B$457,'各區加權風險人口'!$C$2:$T$13,15,0)*5.5/'陽性率'!N$3)</f>
        <v>25.69158342</v>
      </c>
      <c r="R273" s="5">
        <f>if(VLOOKUP($B$2:$B$457,'各區加權風險人口'!$C$2:$T$13,16,0)=0,0,VLOOKUP($B$2:$B$457,'依個案研判日_台北市'!$C$2:$T$13,16,0)*'各里加權風險人口'!S273/VLOOKUP($B$2:$B$457,'各區加權風險人口'!$C$2:$T$13,16,0)*5.5/'陽性率'!O$3)</f>
        <v>23.13082102</v>
      </c>
      <c r="S273" s="5">
        <f>if(VLOOKUP($B$2:$B$457,'各區加權風險人口'!$C$2:$T$13,17,0)=0,0,VLOOKUP($B$2:$B$457,'依個案研判日_台北市'!$C$2:$T$13,17,0)*'各里加權風險人口'!T273/VLOOKUP($B$2:$B$457,'各區加權風險人口'!$C$2:$T$13,17,0)*5.5/'陽性率'!P$3)</f>
        <v>21.16636134</v>
      </c>
      <c r="T273" s="5">
        <f>if(VLOOKUP($B$2:$B$457,'各區加權風險人口'!$C$2:$T$13,18,0)=0,0,VLOOKUP($B$2:$B$457,'依個案研判日_台北市'!$C$2:$T$13,18,0)*'各里加權風險人口'!U273/VLOOKUP($B$2:$B$457,'各區加權風險人口'!$C$2:$T$13,18,0)*5.5/'陽性率'!Q$3)</f>
        <v>11.14399879</v>
      </c>
    </row>
    <row r="274">
      <c r="A274" s="3">
        <v>6.3000080012E10</v>
      </c>
      <c r="B274" s="4" t="s">
        <v>271</v>
      </c>
      <c r="C274" s="4" t="s">
        <v>283</v>
      </c>
      <c r="D274" s="5">
        <f>if(VLOOKUP($B$2:$B$457,'各區加權風險人口'!$C$2:$T$13,2,0)=0,0,VLOOKUP($B$2:$B$457,'依個案研判日_台北市'!$C$2:$T$13,2,0)*'各里加權風險人口'!E274/VLOOKUP($B$2:$B$457,'各區加權風險人口'!$C$2:$T$13,2,0)*5.5/'陽性率'!A$3)</f>
        <v>0</v>
      </c>
      <c r="E274" s="5">
        <f>if(VLOOKUP($B$2:$B$457,'各區加權風險人口'!$C$2:$T$13,3,0)=0,0,VLOOKUP($B$2:$B$457,'依個案研判日_台北市'!$C$2:$T$13,3,0)*'各里加權風險人口'!F274/VLOOKUP($B$2:$B$457,'各區加權風險人口'!$C$2:$T$13,3,0)*5.5/'陽性率'!B$3)</f>
        <v>0.8742076682</v>
      </c>
      <c r="F274" s="5">
        <f>if(VLOOKUP($B$2:$B$457,'各區加權風險人口'!$C$2:$T$13,4,0)=0,0,VLOOKUP($B$2:$B$457,'依個案研判日_台北市'!$C$2:$T$13,4,0)*'各里加權風險人口'!G274/VLOOKUP($B$2:$B$457,'各區加權風險人口'!$C$2:$T$13,4,0)*5.5/'陽性率'!C$3)</f>
        <v>0</v>
      </c>
      <c r="G274" s="5">
        <f>if(VLOOKUP($B$2:$B$457,'各區加權風險人口'!$C$2:$T$13,5,0)=0,0,VLOOKUP($B$2:$B$457,'依個案研判日_台北市'!$C$2:$T$13,5,0)*'各里加權風險人口'!H274/VLOOKUP($B$2:$B$457,'各區加權風險人口'!$C$2:$T$13,5,0)*5.5/'陽性率'!D$3)</f>
        <v>6.731399045</v>
      </c>
      <c r="H274" s="5">
        <f>if(VLOOKUP($B$2:$B$457,'各區加權風險人口'!$C$2:$T$13,6,0)=0,0,VLOOKUP($B$2:$B$457,'依個案研判日_台北市'!$C$2:$T$13,6,0)*'各里加權風險人口'!I274/VLOOKUP($B$2:$B$457,'各區加權風險人口'!$C$2:$T$13,6,0)*5.5/'陽性率'!E$3)</f>
        <v>17.04151657</v>
      </c>
      <c r="I274" s="5">
        <f>if(VLOOKUP($B$2:$B$457,'各區加權風險人口'!$C$2:$T$13,7,0)=0,0,VLOOKUP($B$2:$B$457,'依個案研判日_台北市'!$C$2:$T$13,7,0)*'各里加權風險人口'!J274/VLOOKUP($B$2:$B$457,'各區加權風險人口'!$C$2:$T$13,7,0)*5.5/'陽性率'!F$3)</f>
        <v>11.31327571</v>
      </c>
      <c r="J274" s="5">
        <f>if(VLOOKUP($B$2:$B$457,'各區加權風險人口'!$C$2:$T$13,8,0)=0,0,VLOOKUP($B$2:$B$457,'依個案研判日_台北市'!$C$2:$T$13,8,0)*'各里加權風險人口'!K274/VLOOKUP($B$2:$B$457,'各區加權風險人口'!$C$2:$T$13,8,0)*5.5/'陽性率'!G$3)</f>
        <v>6.271489793</v>
      </c>
      <c r="K274" s="5">
        <f>if(VLOOKUP($B$2:$B$457,'各區加權風險人口'!$C$2:$T$13,9,0)=0,0,VLOOKUP($B$2:$B$457,'依個案研判日_台北市'!$C$2:$T$13,9,0)*'各里加權風險人口'!L274/VLOOKUP($B$2:$B$457,'各區加權風險人口'!$C$2:$T$13,9,0)*5.5/'陽性率'!H$3)</f>
        <v>19.2325687</v>
      </c>
      <c r="L274" s="5">
        <f>if(VLOOKUP($B$2:$B$457,'各區加權風險人口'!$C$2:$T$13,10,0)=0,0,VLOOKUP($B$2:$B$457,'依個案研判日_台北市'!$C$2:$T$13,10,0)*'各里加權風險人口'!M274/VLOOKUP($B$2:$B$457,'各區加權風險人口'!$C$2:$T$13,10,0)*5.5/'陽性率'!I$3)</f>
        <v>23.35383342</v>
      </c>
      <c r="M274" s="5">
        <f>if(VLOOKUP($B$2:$B$457,'各區加權風險人口'!$C$2:$T$13,11,0)=0,0,VLOOKUP($B$2:$B$457,'依個案研判日_台北市'!$C$2:$T$13,11,0)*'各里加權風險人口'!N274/VLOOKUP($B$2:$B$457,'各區加權風險人口'!$C$2:$T$13,11,0)*5.5/'陽性率'!J$3)</f>
        <v>15.83858599</v>
      </c>
      <c r="N274" s="5">
        <f>if(VLOOKUP($B$2:$B$457,'各區加權風險人口'!$C$2:$T$13,12,0)=0,0,VLOOKUP($B$2:$B$457,'依個案研判日_台北市'!$C$2:$T$13,12,0)*'各里加權風險人口'!O274/VLOOKUP($B$2:$B$457,'各區加權風險人口'!$C$2:$T$13,12,0)*5.5/'陽性率'!K$3)</f>
        <v>27.47509814</v>
      </c>
      <c r="O274" s="5">
        <f>if(VLOOKUP($B$2:$B$457,'各區加權風險人口'!$C$2:$T$13,13,0)=0,0,VLOOKUP($B$2:$B$457,'依個案研判日_台北市'!$C$2:$T$13,13,0)*'各里加權風險人口'!P274/VLOOKUP($B$2:$B$457,'各區加權風險人口'!$C$2:$T$13,13,0)*5.5/'陽性率'!L$3)</f>
        <v>11.09571271</v>
      </c>
      <c r="P274" s="5">
        <f>if(VLOOKUP($B$2:$B$457,'各區加權風險人口'!$C$2:$T$13,14,0)=0,0,VLOOKUP($B$2:$B$457,'依個案研判日_台北市'!$C$2:$T$13,14,0)*'各里加權風險人口'!Q274/VLOOKUP($B$2:$B$457,'各區加權風險人口'!$C$2:$T$13,14,0)*5.5/'陽性率'!M$3)</f>
        <v>31.18794924</v>
      </c>
      <c r="Q274" s="5">
        <f>if(VLOOKUP($B$2:$B$457,'各區加權風險人口'!$C$2:$T$13,15,0)=0,0,VLOOKUP($B$2:$B$457,'依個案研判日_台北市'!$C$2:$T$13,15,0)*'各里加權風險人口'!R274/VLOOKUP($B$2:$B$457,'各區加權風險人口'!$C$2:$T$13,15,0)*5.5/'陽性率'!N$3)</f>
        <v>39.79152145</v>
      </c>
      <c r="R274" s="5">
        <f>if(VLOOKUP($B$2:$B$457,'各區加權風險人口'!$C$2:$T$13,16,0)=0,0,VLOOKUP($B$2:$B$457,'依個案研判日_台北市'!$C$2:$T$13,16,0)*'各里加權風險人口'!S274/VLOOKUP($B$2:$B$457,'各區加權風險人口'!$C$2:$T$13,16,0)*5.5/'陽性率'!O$3)</f>
        <v>35.82537307</v>
      </c>
      <c r="S274" s="5">
        <f>if(VLOOKUP($B$2:$B$457,'各區加權風險人口'!$C$2:$T$13,17,0)=0,0,VLOOKUP($B$2:$B$457,'依個案研判日_台北市'!$C$2:$T$13,17,0)*'各里加權風險人口'!T274/VLOOKUP($B$2:$B$457,'各區加權風險人口'!$C$2:$T$13,17,0)*5.5/'陽性率'!P$3)</f>
        <v>32.78278756</v>
      </c>
      <c r="T274" s="5">
        <f>if(VLOOKUP($B$2:$B$457,'各區加權風險人口'!$C$2:$T$13,18,0)=0,0,VLOOKUP($B$2:$B$457,'依個案研判日_台北市'!$C$2:$T$13,18,0)*'各里加權風險人口'!U274/VLOOKUP($B$2:$B$457,'各區加權風險人口'!$C$2:$T$13,18,0)*5.5/'陽性率'!Q$3)</f>
        <v>17.25999755</v>
      </c>
    </row>
    <row r="275">
      <c r="A275" s="3">
        <v>6.3000080013E10</v>
      </c>
      <c r="B275" s="4" t="s">
        <v>271</v>
      </c>
      <c r="C275" s="4" t="s">
        <v>284</v>
      </c>
      <c r="D275" s="5">
        <f>if(VLOOKUP($B$2:$B$457,'各區加權風險人口'!$C$2:$T$13,2,0)=0,0,VLOOKUP($B$2:$B$457,'依個案研判日_台北市'!$C$2:$T$13,2,0)*'各里加權風險人口'!E275/VLOOKUP($B$2:$B$457,'各區加權風險人口'!$C$2:$T$13,2,0)*5.5/'陽性率'!A$3)</f>
        <v>0</v>
      </c>
      <c r="E275" s="5">
        <f>if(VLOOKUP($B$2:$B$457,'各區加權風險人口'!$C$2:$T$13,3,0)=0,0,VLOOKUP($B$2:$B$457,'依個案研判日_台北市'!$C$2:$T$13,3,0)*'各里加權風險人口'!F275/VLOOKUP($B$2:$B$457,'各區加權風險人口'!$C$2:$T$13,3,0)*5.5/'陽性率'!B$3)</f>
        <v>0.9085835108</v>
      </c>
      <c r="F275" s="5">
        <f>if(VLOOKUP($B$2:$B$457,'各區加權風險人口'!$C$2:$T$13,4,0)=0,0,VLOOKUP($B$2:$B$457,'依個案研判日_台北市'!$C$2:$T$13,4,0)*'各里加權風險人口'!G275/VLOOKUP($B$2:$B$457,'各區加權風險人口'!$C$2:$T$13,4,0)*5.5/'陽性率'!C$3)</f>
        <v>0</v>
      </c>
      <c r="G275" s="5">
        <f>if(VLOOKUP($B$2:$B$457,'各區加權風險人口'!$C$2:$T$13,5,0)=0,0,VLOOKUP($B$2:$B$457,'依個案研判日_台北市'!$C$2:$T$13,5,0)*'各里加權風險人口'!H275/VLOOKUP($B$2:$B$457,'各區加權風險人口'!$C$2:$T$13,5,0)*5.5/'陽性率'!D$3)</f>
        <v>6.996093033</v>
      </c>
      <c r="H275" s="5">
        <f>if(VLOOKUP($B$2:$B$457,'各區加權風險人口'!$C$2:$T$13,6,0)=0,0,VLOOKUP($B$2:$B$457,'依個案研判日_台北市'!$C$2:$T$13,6,0)*'各里加權風險人口'!I275/VLOOKUP($B$2:$B$457,'各區加權風險人口'!$C$2:$T$13,6,0)*5.5/'陽性率'!E$3)</f>
        <v>17.71162793</v>
      </c>
      <c r="I275" s="5">
        <f>if(VLOOKUP($B$2:$B$457,'各區加權風險人口'!$C$2:$T$13,7,0)=0,0,VLOOKUP($B$2:$B$457,'依個案研判日_台北市'!$C$2:$T$13,7,0)*'各里加權風險人口'!J275/VLOOKUP($B$2:$B$457,'各區加權風險人口'!$C$2:$T$13,7,0)*5.5/'陽性率'!F$3)</f>
        <v>11.75813955</v>
      </c>
      <c r="J275" s="5">
        <f>if(VLOOKUP($B$2:$B$457,'各區加權風險人口'!$C$2:$T$13,8,0)=0,0,VLOOKUP($B$2:$B$457,'依個案研判日_台北市'!$C$2:$T$13,8,0)*'各里加權風險人口'!K275/VLOOKUP($B$2:$B$457,'各區加權風險人口'!$C$2:$T$13,8,0)*5.5/'陽性率'!G$3)</f>
        <v>6.518099099</v>
      </c>
      <c r="K275" s="5">
        <f>if(VLOOKUP($B$2:$B$457,'各區加權風險人口'!$C$2:$T$13,9,0)=0,0,VLOOKUP($B$2:$B$457,'依個案研判日_台北市'!$C$2:$T$13,9,0)*'各里加權風險人口'!L275/VLOOKUP($B$2:$B$457,'各區加權風險人口'!$C$2:$T$13,9,0)*5.5/'陽性率'!H$3)</f>
        <v>19.98883724</v>
      </c>
      <c r="L275" s="5">
        <f>if(VLOOKUP($B$2:$B$457,'各區加權風險人口'!$C$2:$T$13,10,0)=0,0,VLOOKUP($B$2:$B$457,'依個案研判日_台北市'!$C$2:$T$13,10,0)*'各里加權風險人口'!M275/VLOOKUP($B$2:$B$457,'各區加權風險人口'!$C$2:$T$13,10,0)*5.5/'陽性率'!I$3)</f>
        <v>24.2721595</v>
      </c>
      <c r="M275" s="5">
        <f>if(VLOOKUP($B$2:$B$457,'各區加權風險人口'!$C$2:$T$13,11,0)=0,0,VLOOKUP($B$2:$B$457,'依個案研判日_台北市'!$C$2:$T$13,11,0)*'各里加權風險人口'!N275/VLOOKUP($B$2:$B$457,'各區加權風險人口'!$C$2:$T$13,11,0)*5.5/'陽性率'!J$3)</f>
        <v>16.46139537</v>
      </c>
      <c r="N275" s="5">
        <f>if(VLOOKUP($B$2:$B$457,'各區加權風險人口'!$C$2:$T$13,12,0)=0,0,VLOOKUP($B$2:$B$457,'依個案研判日_台北市'!$C$2:$T$13,12,0)*'各里加權風險人口'!O275/VLOOKUP($B$2:$B$457,'各區加權風險人口'!$C$2:$T$13,12,0)*5.5/'陽性率'!K$3)</f>
        <v>28.55548177</v>
      </c>
      <c r="O275" s="5">
        <f>if(VLOOKUP($B$2:$B$457,'各區加權風險人口'!$C$2:$T$13,13,0)=0,0,VLOOKUP($B$2:$B$457,'依個案研判日_台北市'!$C$2:$T$13,13,0)*'各里加權風險人口'!P275/VLOOKUP($B$2:$B$457,'各區加權風險人口'!$C$2:$T$13,13,0)*5.5/'陽性率'!L$3)</f>
        <v>11.53202148</v>
      </c>
      <c r="P275" s="5">
        <f>if(VLOOKUP($B$2:$B$457,'各區加權風險人口'!$C$2:$T$13,14,0)=0,0,VLOOKUP($B$2:$B$457,'依個案研判日_台北市'!$C$2:$T$13,14,0)*'各里加權風險人口'!Q275/VLOOKUP($B$2:$B$457,'各區加權風險人口'!$C$2:$T$13,14,0)*5.5/'陽性率'!M$3)</f>
        <v>32.41433065</v>
      </c>
      <c r="Q275" s="5">
        <f>if(VLOOKUP($B$2:$B$457,'各區加權風險人口'!$C$2:$T$13,15,0)=0,0,VLOOKUP($B$2:$B$457,'依個案研判日_台北市'!$C$2:$T$13,15,0)*'各里加權風險人口'!R275/VLOOKUP($B$2:$B$457,'各區加權風險人口'!$C$2:$T$13,15,0)*5.5/'陽性率'!N$3)</f>
        <v>41.35621497</v>
      </c>
      <c r="R275" s="5">
        <f>if(VLOOKUP($B$2:$B$457,'各區加權風險人口'!$C$2:$T$13,16,0)=0,0,VLOOKUP($B$2:$B$457,'依個案研判日_台北市'!$C$2:$T$13,16,0)*'各里加權風險人口'!S275/VLOOKUP($B$2:$B$457,'各區加權風險人口'!$C$2:$T$13,16,0)*5.5/'陽性率'!O$3)</f>
        <v>37.23410858</v>
      </c>
      <c r="S275" s="5">
        <f>if(VLOOKUP($B$2:$B$457,'各區加權風險人口'!$C$2:$T$13,17,0)=0,0,VLOOKUP($B$2:$B$457,'依個案研判日_台北市'!$C$2:$T$13,17,0)*'各里加權風險人口'!T275/VLOOKUP($B$2:$B$457,'各區加權風險人口'!$C$2:$T$13,17,0)*5.5/'陽性率'!P$3)</f>
        <v>34.07188165</v>
      </c>
      <c r="T275" s="5">
        <f>if(VLOOKUP($B$2:$B$457,'各區加權風險人口'!$C$2:$T$13,18,0)=0,0,VLOOKUP($B$2:$B$457,'依個案研判日_台北市'!$C$2:$T$13,18,0)*'各里加權風險人口'!U275/VLOOKUP($B$2:$B$457,'各區加權風險人口'!$C$2:$T$13,18,0)*5.5/'陽性率'!Q$3)</f>
        <v>17.93870008</v>
      </c>
    </row>
    <row r="276">
      <c r="A276" s="3">
        <v>6.3000080014E10</v>
      </c>
      <c r="B276" s="4" t="s">
        <v>271</v>
      </c>
      <c r="C276" s="4" t="s">
        <v>285</v>
      </c>
      <c r="D276" s="5">
        <f>if(VLOOKUP($B$2:$B$457,'各區加權風險人口'!$C$2:$T$13,2,0)=0,0,VLOOKUP($B$2:$B$457,'依個案研判日_台北市'!$C$2:$T$13,2,0)*'各里加權風險人口'!E276/VLOOKUP($B$2:$B$457,'各區加權風險人口'!$C$2:$T$13,2,0)*5.5/'陽性率'!A$3)</f>
        <v>0</v>
      </c>
      <c r="E276" s="5">
        <f>if(VLOOKUP($B$2:$B$457,'各區加權風險人口'!$C$2:$T$13,3,0)=0,0,VLOOKUP($B$2:$B$457,'依個案研判日_台北市'!$C$2:$T$13,3,0)*'各里加權風險人口'!F276/VLOOKUP($B$2:$B$457,'各區加權風險人口'!$C$2:$T$13,3,0)*5.5/'陽性率'!B$3)</f>
        <v>0.616225211</v>
      </c>
      <c r="F276" s="5">
        <f>if(VLOOKUP($B$2:$B$457,'各區加權風險人口'!$C$2:$T$13,4,0)=0,0,VLOOKUP($B$2:$B$457,'依個案研判日_台北市'!$C$2:$T$13,4,0)*'各里加權風險人口'!G276/VLOOKUP($B$2:$B$457,'各區加權風險人口'!$C$2:$T$13,4,0)*5.5/'陽性率'!C$3)</f>
        <v>0</v>
      </c>
      <c r="G276" s="5">
        <f>if(VLOOKUP($B$2:$B$457,'各區加權風險人口'!$C$2:$T$13,5,0)=0,0,VLOOKUP($B$2:$B$457,'依個案研判日_台北市'!$C$2:$T$13,5,0)*'各里加權風險人口'!H276/VLOOKUP($B$2:$B$457,'各區加權風險人口'!$C$2:$T$13,5,0)*5.5/'陽性率'!D$3)</f>
        <v>4.744934125</v>
      </c>
      <c r="H276" s="5">
        <f>if(VLOOKUP($B$2:$B$457,'各區加權風險人口'!$C$2:$T$13,6,0)=0,0,VLOOKUP($B$2:$B$457,'依個案研判日_台北市'!$C$2:$T$13,6,0)*'各里加權風險人口'!I276/VLOOKUP($B$2:$B$457,'各區加權風險人口'!$C$2:$T$13,6,0)*5.5/'陽性率'!E$3)</f>
        <v>12.01249146</v>
      </c>
      <c r="I276" s="5">
        <f>if(VLOOKUP($B$2:$B$457,'各區加權風險人口'!$C$2:$T$13,7,0)=0,0,VLOOKUP($B$2:$B$457,'依個案研判日_台北市'!$C$2:$T$13,7,0)*'各里加權風險人口'!J276/VLOOKUP($B$2:$B$457,'各區加權風險人口'!$C$2:$T$13,7,0)*5.5/'陽性率'!F$3)</f>
        <v>7.974679201</v>
      </c>
      <c r="J276" s="5">
        <f>if(VLOOKUP($B$2:$B$457,'各區加權風險人口'!$C$2:$T$13,8,0)=0,0,VLOOKUP($B$2:$B$457,'依個案研判日_台北市'!$C$2:$T$13,8,0)*'各里加權風險人口'!K276/VLOOKUP($B$2:$B$457,'各區加權風險人口'!$C$2:$T$13,8,0)*5.5/'陽性率'!G$3)</f>
        <v>4.420746079</v>
      </c>
      <c r="K276" s="5">
        <f>if(VLOOKUP($B$2:$B$457,'各區加權風險人口'!$C$2:$T$13,9,0)=0,0,VLOOKUP($B$2:$B$457,'依個案研判日_台北市'!$C$2:$T$13,9,0)*'各里加權風險人口'!L276/VLOOKUP($B$2:$B$457,'各區加權風險人口'!$C$2:$T$13,9,0)*5.5/'陽性率'!H$3)</f>
        <v>13.55695464</v>
      </c>
      <c r="L276" s="5">
        <f>if(VLOOKUP($B$2:$B$457,'各區加權風險人口'!$C$2:$T$13,10,0)=0,0,VLOOKUP($B$2:$B$457,'依個案研判日_台北市'!$C$2:$T$13,10,0)*'各里加權風險人口'!M276/VLOOKUP($B$2:$B$457,'各區加權風險人口'!$C$2:$T$13,10,0)*5.5/'陽性率'!I$3)</f>
        <v>16.46201635</v>
      </c>
      <c r="M276" s="5">
        <f>if(VLOOKUP($B$2:$B$457,'各區加權風險人口'!$C$2:$T$13,11,0)=0,0,VLOOKUP($B$2:$B$457,'依個案研判日_台北市'!$C$2:$T$13,11,0)*'各里加權風險人口'!N276/VLOOKUP($B$2:$B$457,'各區加權風險人口'!$C$2:$T$13,11,0)*5.5/'陽性率'!J$3)</f>
        <v>11.16455088</v>
      </c>
      <c r="N276" s="5">
        <f>if(VLOOKUP($B$2:$B$457,'各區加權風險人口'!$C$2:$T$13,12,0)=0,0,VLOOKUP($B$2:$B$457,'依個案研判日_台北市'!$C$2:$T$13,12,0)*'各里加權風險人口'!O276/VLOOKUP($B$2:$B$457,'各區加權風險人口'!$C$2:$T$13,12,0)*5.5/'陽性率'!K$3)</f>
        <v>19.36707806</v>
      </c>
      <c r="O276" s="5">
        <f>if(VLOOKUP($B$2:$B$457,'各區加權風險人口'!$C$2:$T$13,13,0)=0,0,VLOOKUP($B$2:$B$457,'依個案研判日_台北市'!$C$2:$T$13,13,0)*'各里加權風險人口'!P276/VLOOKUP($B$2:$B$457,'各區加權風險人口'!$C$2:$T$13,13,0)*5.5/'陽性率'!L$3)</f>
        <v>7.821319986</v>
      </c>
      <c r="P276" s="5">
        <f>if(VLOOKUP($B$2:$B$457,'各區加權風險人口'!$C$2:$T$13,14,0)=0,0,VLOOKUP($B$2:$B$457,'依個案研判日_台北市'!$C$2:$T$13,14,0)*'各里加權風險人口'!Q276/VLOOKUP($B$2:$B$457,'各區加權風險人口'!$C$2:$T$13,14,0)*5.5/'陽性率'!M$3)</f>
        <v>21.98425077</v>
      </c>
      <c r="Q276" s="5">
        <f>if(VLOOKUP($B$2:$B$457,'各區加權風險人口'!$C$2:$T$13,15,0)=0,0,VLOOKUP($B$2:$B$457,'依個案研判日_台北市'!$C$2:$T$13,15,0)*'各里加權風險人口'!R276/VLOOKUP($B$2:$B$457,'各區加權風險人口'!$C$2:$T$13,15,0)*5.5/'陽性率'!N$3)</f>
        <v>28.04887167</v>
      </c>
      <c r="R276" s="5">
        <f>if(VLOOKUP($B$2:$B$457,'各區加權風險人口'!$C$2:$T$13,16,0)=0,0,VLOOKUP($B$2:$B$457,'依個案研判日_台北市'!$C$2:$T$13,16,0)*'各里加權風險人口'!S276/VLOOKUP($B$2:$B$457,'各區加權風險人口'!$C$2:$T$13,16,0)*5.5/'陽性率'!O$3)</f>
        <v>25.2531508</v>
      </c>
      <c r="S276" s="5">
        <f>if(VLOOKUP($B$2:$B$457,'各區加權風險人口'!$C$2:$T$13,17,0)=0,0,VLOOKUP($B$2:$B$457,'依個案研判日_台北市'!$C$2:$T$13,17,0)*'各里加權風險人口'!T276/VLOOKUP($B$2:$B$457,'各區加權風險人口'!$C$2:$T$13,17,0)*5.5/'陽性率'!P$3)</f>
        <v>23.10844541</v>
      </c>
      <c r="T276" s="5">
        <f>if(VLOOKUP($B$2:$B$457,'各區加權風險人口'!$C$2:$T$13,18,0)=0,0,VLOOKUP($B$2:$B$457,'依個案研判日_台北市'!$C$2:$T$13,18,0)*'各里加權風險人口'!U276/VLOOKUP($B$2:$B$457,'各區加權風險人口'!$C$2:$T$13,18,0)*5.5/'陽性率'!Q$3)</f>
        <v>12.16649776</v>
      </c>
    </row>
    <row r="277">
      <c r="A277" s="3">
        <v>6.3000080015E10</v>
      </c>
      <c r="B277" s="4" t="s">
        <v>271</v>
      </c>
      <c r="C277" s="4" t="s">
        <v>286</v>
      </c>
      <c r="D277" s="5">
        <f>if(VLOOKUP($B$2:$B$457,'各區加權風險人口'!$C$2:$T$13,2,0)=0,0,VLOOKUP($B$2:$B$457,'依個案研判日_台北市'!$C$2:$T$13,2,0)*'各里加權風險人口'!E277/VLOOKUP($B$2:$B$457,'各區加權風險人口'!$C$2:$T$13,2,0)*5.5/'陽性率'!A$3)</f>
        <v>0</v>
      </c>
      <c r="E277" s="5">
        <f>if(VLOOKUP($B$2:$B$457,'各區加權風險人口'!$C$2:$T$13,3,0)=0,0,VLOOKUP($B$2:$B$457,'依個案研判日_台北市'!$C$2:$T$13,3,0)*'各里加權風險人口'!F277/VLOOKUP($B$2:$B$457,'各區加權風險人口'!$C$2:$T$13,3,0)*5.5/'陽性率'!B$3)</f>
        <v>1.405698495</v>
      </c>
      <c r="F277" s="5">
        <f>if(VLOOKUP($B$2:$B$457,'各區加權風險人口'!$C$2:$T$13,4,0)=0,0,VLOOKUP($B$2:$B$457,'依個案研判日_台北市'!$C$2:$T$13,4,0)*'各里加權風險人口'!G277/VLOOKUP($B$2:$B$457,'各區加權風險人口'!$C$2:$T$13,4,0)*5.5/'陽性率'!C$3)</f>
        <v>0</v>
      </c>
      <c r="G277" s="5">
        <f>if(VLOOKUP($B$2:$B$457,'各區加權風險人口'!$C$2:$T$13,5,0)=0,0,VLOOKUP($B$2:$B$457,'依個案研判日_台北市'!$C$2:$T$13,5,0)*'各里加權風險人口'!H277/VLOOKUP($B$2:$B$457,'各區加權風險人口'!$C$2:$T$13,5,0)*5.5/'陽性率'!D$3)</f>
        <v>10.82387842</v>
      </c>
      <c r="H277" s="5">
        <f>if(VLOOKUP($B$2:$B$457,'各區加權風險人口'!$C$2:$T$13,6,0)=0,0,VLOOKUP($B$2:$B$457,'依個案研判日_台北市'!$C$2:$T$13,6,0)*'各里加權風險人口'!I277/VLOOKUP($B$2:$B$457,'各區加權風險人口'!$C$2:$T$13,6,0)*5.5/'陽性率'!E$3)</f>
        <v>27.40222384</v>
      </c>
      <c r="I277" s="5">
        <f>if(VLOOKUP($B$2:$B$457,'各區加權風險人口'!$C$2:$T$13,7,0)=0,0,VLOOKUP($B$2:$B$457,'依個案研判日_台北市'!$C$2:$T$13,7,0)*'各里加權風險人口'!J277/VLOOKUP($B$2:$B$457,'各區加權風險人口'!$C$2:$T$13,7,0)*5.5/'陽性率'!F$3)</f>
        <v>18.19139229</v>
      </c>
      <c r="J277" s="5">
        <f>if(VLOOKUP($B$2:$B$457,'各區加權風險人口'!$C$2:$T$13,8,0)=0,0,VLOOKUP($B$2:$B$457,'依個案研判日_台北市'!$C$2:$T$13,8,0)*'各里加權風險人口'!K277/VLOOKUP($B$2:$B$457,'各區加權風險人口'!$C$2:$T$13,8,0)*5.5/'陽性率'!G$3)</f>
        <v>10.08435877</v>
      </c>
      <c r="K277" s="5">
        <f>if(VLOOKUP($B$2:$B$457,'各區加權風險人口'!$C$2:$T$13,9,0)=0,0,VLOOKUP($B$2:$B$457,'依個案研判日_台北市'!$C$2:$T$13,9,0)*'各里加權風險人口'!L277/VLOOKUP($B$2:$B$457,'各區加權風險人口'!$C$2:$T$13,9,0)*5.5/'陽性率'!H$3)</f>
        <v>30.9253669</v>
      </c>
      <c r="L277" s="5">
        <f>if(VLOOKUP($B$2:$B$457,'各區加權風險人口'!$C$2:$T$13,10,0)=0,0,VLOOKUP($B$2:$B$457,'依個案研判日_台北市'!$C$2:$T$13,10,0)*'各里加權風險人口'!M277/VLOOKUP($B$2:$B$457,'各區加權風險人口'!$C$2:$T$13,10,0)*5.5/'陽性率'!I$3)</f>
        <v>37.55223124</v>
      </c>
      <c r="M277" s="5">
        <f>if(VLOOKUP($B$2:$B$457,'各區加權風險人口'!$C$2:$T$13,11,0)=0,0,VLOOKUP($B$2:$B$457,'依個案研判日_台北市'!$C$2:$T$13,11,0)*'各里加權風險人口'!N277/VLOOKUP($B$2:$B$457,'各區加權風險人口'!$C$2:$T$13,11,0)*5.5/'陽性率'!J$3)</f>
        <v>25.46794921</v>
      </c>
      <c r="N277" s="5">
        <f>if(VLOOKUP($B$2:$B$457,'各區加權風險人口'!$C$2:$T$13,12,0)=0,0,VLOOKUP($B$2:$B$457,'依個案研判日_台北市'!$C$2:$T$13,12,0)*'各里加權風險人口'!O277/VLOOKUP($B$2:$B$457,'各區加權風險人口'!$C$2:$T$13,12,0)*5.5/'陽性率'!K$3)</f>
        <v>44.17909557</v>
      </c>
      <c r="O277" s="5">
        <f>if(VLOOKUP($B$2:$B$457,'各區加權風險人口'!$C$2:$T$13,13,0)=0,0,VLOOKUP($B$2:$B$457,'依個案研判日_台北市'!$C$2:$T$13,13,0)*'各里加權風險人口'!P277/VLOOKUP($B$2:$B$457,'各區加權風險人口'!$C$2:$T$13,13,0)*5.5/'陽性率'!L$3)</f>
        <v>17.84155783</v>
      </c>
      <c r="P277" s="5">
        <f>if(VLOOKUP($B$2:$B$457,'各區加權風險人口'!$C$2:$T$13,14,0)=0,0,VLOOKUP($B$2:$B$457,'依個案研判日_台北市'!$C$2:$T$13,14,0)*'各里加權風險人口'!Q277/VLOOKUP($B$2:$B$457,'各區加權風險人口'!$C$2:$T$13,14,0)*5.5/'陽性率'!M$3)</f>
        <v>50.14924362</v>
      </c>
      <c r="Q277" s="5">
        <f>if(VLOOKUP($B$2:$B$457,'各區加權風險人口'!$C$2:$T$13,15,0)=0,0,VLOOKUP($B$2:$B$457,'依個案研判日_台北市'!$C$2:$T$13,15,0)*'各里加權風險人口'!R277/VLOOKUP($B$2:$B$457,'各區加權風險人口'!$C$2:$T$13,15,0)*5.5/'陽性率'!N$3)</f>
        <v>63.98351773</v>
      </c>
      <c r="R277" s="5">
        <f>if(VLOOKUP($B$2:$B$457,'各區加權風險人口'!$C$2:$T$13,16,0)=0,0,VLOOKUP($B$2:$B$457,'依個案研判日_台北市'!$C$2:$T$13,16,0)*'各里加權風險人口'!S277/VLOOKUP($B$2:$B$457,'各區加權風險人口'!$C$2:$T$13,16,0)*5.5/'陽性率'!O$3)</f>
        <v>57.6060756</v>
      </c>
      <c r="S277" s="5">
        <f>if(VLOOKUP($B$2:$B$457,'各區加權風險人口'!$C$2:$T$13,17,0)=0,0,VLOOKUP($B$2:$B$457,'依個案研判日_台北市'!$C$2:$T$13,17,0)*'各里加權風險人口'!T277/VLOOKUP($B$2:$B$457,'各區加權風險人口'!$C$2:$T$13,17,0)*5.5/'陽性率'!P$3)</f>
        <v>52.71369358</v>
      </c>
      <c r="T277" s="5">
        <f>if(VLOOKUP($B$2:$B$457,'各區加權風險人口'!$C$2:$T$13,18,0)=0,0,VLOOKUP($B$2:$B$457,'依個案研判日_台北市'!$C$2:$T$13,18,0)*'各里加權風險人口'!U277/VLOOKUP($B$2:$B$457,'各區加權風險人口'!$C$2:$T$13,18,0)*5.5/'陽性率'!Q$3)</f>
        <v>27.7535344</v>
      </c>
    </row>
    <row r="278">
      <c r="A278" s="3">
        <v>6.3000080016E10</v>
      </c>
      <c r="B278" s="4" t="s">
        <v>271</v>
      </c>
      <c r="C278" s="4" t="s">
        <v>287</v>
      </c>
      <c r="D278" s="5">
        <f>if(VLOOKUP($B$2:$B$457,'各區加權風險人口'!$C$2:$T$13,2,0)=0,0,VLOOKUP($B$2:$B$457,'依個案研判日_台北市'!$C$2:$T$13,2,0)*'各里加權風險人口'!E278/VLOOKUP($B$2:$B$457,'各區加權風險人口'!$C$2:$T$13,2,0)*5.5/'陽性率'!A$3)</f>
        <v>0</v>
      </c>
      <c r="E278" s="5">
        <f>if(VLOOKUP($B$2:$B$457,'各區加權風險人口'!$C$2:$T$13,3,0)=0,0,VLOOKUP($B$2:$B$457,'依個案研判日_台北市'!$C$2:$T$13,3,0)*'各里加權風險人口'!F278/VLOOKUP($B$2:$B$457,'各區加權風險人口'!$C$2:$T$13,3,0)*5.5/'陽性率'!B$3)</f>
        <v>1.046134897</v>
      </c>
      <c r="F278" s="5">
        <f>if(VLOOKUP($B$2:$B$457,'各區加權風險人口'!$C$2:$T$13,4,0)=0,0,VLOOKUP($B$2:$B$457,'依個案研判日_台北市'!$C$2:$T$13,4,0)*'各里加權風險人口'!G278/VLOOKUP($B$2:$B$457,'各區加權風險人口'!$C$2:$T$13,4,0)*5.5/'陽性率'!C$3)</f>
        <v>0</v>
      </c>
      <c r="G278" s="5">
        <f>if(VLOOKUP($B$2:$B$457,'各區加權風險人口'!$C$2:$T$13,5,0)=0,0,VLOOKUP($B$2:$B$457,'依個案研判日_台北市'!$C$2:$T$13,5,0)*'各里加權風險人口'!H278/VLOOKUP($B$2:$B$457,'各區加權風險人口'!$C$2:$T$13,5,0)*5.5/'陽性率'!D$3)</f>
        <v>8.055238705</v>
      </c>
      <c r="H278" s="5">
        <f>if(VLOOKUP($B$2:$B$457,'各區加權風險人口'!$C$2:$T$13,6,0)=0,0,VLOOKUP($B$2:$B$457,'依個案研判日_台北市'!$C$2:$T$13,6,0)*'各里加權風險人口'!I278/VLOOKUP($B$2:$B$457,'各區加權風險人口'!$C$2:$T$13,6,0)*5.5/'陽性率'!E$3)</f>
        <v>20.39300938</v>
      </c>
      <c r="I278" s="5">
        <f>if(VLOOKUP($B$2:$B$457,'各區加權風險人口'!$C$2:$T$13,7,0)=0,0,VLOOKUP($B$2:$B$457,'依個案研判日_台北市'!$C$2:$T$13,7,0)*'各里加權風險人口'!J278/VLOOKUP($B$2:$B$457,'各區加權風險人口'!$C$2:$T$13,7,0)*5.5/'陽性率'!F$3)</f>
        <v>13.53821631</v>
      </c>
      <c r="J278" s="5">
        <f>if(VLOOKUP($B$2:$B$457,'各區加權風險人口'!$C$2:$T$13,8,0)=0,0,VLOOKUP($B$2:$B$457,'依個案研判日_台北市'!$C$2:$T$13,8,0)*'各里加權風險人口'!K278/VLOOKUP($B$2:$B$457,'各區加權風險人口'!$C$2:$T$13,8,0)*5.5/'陽性率'!G$3)</f>
        <v>7.504880781</v>
      </c>
      <c r="K278" s="5">
        <f>if(VLOOKUP($B$2:$B$457,'各區加權風險人口'!$C$2:$T$13,9,0)=0,0,VLOOKUP($B$2:$B$457,'依個案研判日_台北市'!$C$2:$T$13,9,0)*'各里加權風險人口'!L278/VLOOKUP($B$2:$B$457,'各區加權風險人口'!$C$2:$T$13,9,0)*5.5/'陽性率'!H$3)</f>
        <v>23.01496773</v>
      </c>
      <c r="L278" s="5">
        <f>if(VLOOKUP($B$2:$B$457,'各區加權風險人口'!$C$2:$T$13,10,0)=0,0,VLOOKUP($B$2:$B$457,'依個案研判日_台北市'!$C$2:$T$13,10,0)*'各里加權風險人口'!M278/VLOOKUP($B$2:$B$457,'各區加權風險人口'!$C$2:$T$13,10,0)*5.5/'陽性率'!I$3)</f>
        <v>27.94674653</v>
      </c>
      <c r="M278" s="5">
        <f>if(VLOOKUP($B$2:$B$457,'各區加權風險人口'!$C$2:$T$13,11,0)=0,0,VLOOKUP($B$2:$B$457,'依個案研判日_台北市'!$C$2:$T$13,11,0)*'各里加權風險人口'!N278/VLOOKUP($B$2:$B$457,'各區加權風險人口'!$C$2:$T$13,11,0)*5.5/'陽性率'!J$3)</f>
        <v>18.95350284</v>
      </c>
      <c r="N278" s="5">
        <f>if(VLOOKUP($B$2:$B$457,'各區加權風險人口'!$C$2:$T$13,12,0)=0,0,VLOOKUP($B$2:$B$457,'依個案研判日_台北市'!$C$2:$T$13,12,0)*'各里加權風險人口'!O278/VLOOKUP($B$2:$B$457,'各區加權風險人口'!$C$2:$T$13,12,0)*5.5/'陽性率'!K$3)</f>
        <v>32.87852533</v>
      </c>
      <c r="O278" s="5">
        <f>if(VLOOKUP($B$2:$B$457,'各區加權風險人口'!$C$2:$T$13,13,0)=0,0,VLOOKUP($B$2:$B$457,'依個案研判日_台北市'!$C$2:$T$13,13,0)*'各里加權風險人口'!P278/VLOOKUP($B$2:$B$457,'各區加權風險人口'!$C$2:$T$13,13,0)*5.5/'陽性率'!L$3)</f>
        <v>13.277866</v>
      </c>
      <c r="P278" s="5">
        <f>if(VLOOKUP($B$2:$B$457,'各區加權風險人口'!$C$2:$T$13,14,0)=0,0,VLOOKUP($B$2:$B$457,'依個案研判日_台北市'!$C$2:$T$13,14,0)*'各里加權風險人口'!Q278/VLOOKUP($B$2:$B$457,'各區加權風險人口'!$C$2:$T$13,14,0)*5.5/'陽性率'!M$3)</f>
        <v>37.32156929</v>
      </c>
      <c r="Q278" s="5">
        <f>if(VLOOKUP($B$2:$B$457,'各區加權風險人口'!$C$2:$T$13,15,0)=0,0,VLOOKUP($B$2:$B$457,'依個案研判日_台北市'!$C$2:$T$13,15,0)*'各里加權風險人口'!R278/VLOOKUP($B$2:$B$457,'各區加權風險人口'!$C$2:$T$13,15,0)*5.5/'陽性率'!N$3)</f>
        <v>47.61717461</v>
      </c>
      <c r="R278" s="5">
        <f>if(VLOOKUP($B$2:$B$457,'各區加權風險人口'!$C$2:$T$13,16,0)=0,0,VLOOKUP($B$2:$B$457,'依個案研判日_台北市'!$C$2:$T$13,16,0)*'各里加權風險人口'!S278/VLOOKUP($B$2:$B$457,'各區加權風險人口'!$C$2:$T$13,16,0)*5.5/'陽性率'!O$3)</f>
        <v>42.87101832</v>
      </c>
      <c r="S278" s="5">
        <f>if(VLOOKUP($B$2:$B$457,'各區加權風險人口'!$C$2:$T$13,17,0)=0,0,VLOOKUP($B$2:$B$457,'依個案研判日_台北市'!$C$2:$T$13,17,0)*'各里加權風險人口'!T278/VLOOKUP($B$2:$B$457,'各區加權風險人口'!$C$2:$T$13,17,0)*5.5/'陽性率'!P$3)</f>
        <v>39.23005863</v>
      </c>
      <c r="T278" s="5">
        <f>if(VLOOKUP($B$2:$B$457,'各區加權風險人口'!$C$2:$T$13,18,0)=0,0,VLOOKUP($B$2:$B$457,'依個案研判日_台北市'!$C$2:$T$13,18,0)*'各里加權風險人口'!U278/VLOOKUP($B$2:$B$457,'各區加權風險人口'!$C$2:$T$13,18,0)*5.5/'陽性率'!Q$3)</f>
        <v>20.65445822</v>
      </c>
    </row>
    <row r="279">
      <c r="A279" s="3">
        <v>6.3000080017E10</v>
      </c>
      <c r="B279" s="4" t="s">
        <v>271</v>
      </c>
      <c r="C279" s="4" t="s">
        <v>288</v>
      </c>
      <c r="D279" s="5">
        <f>if(VLOOKUP($B$2:$B$457,'各區加權風險人口'!$C$2:$T$13,2,0)=0,0,VLOOKUP($B$2:$B$457,'依個案研判日_台北市'!$C$2:$T$13,2,0)*'各里加權風險人口'!E279/VLOOKUP($B$2:$B$457,'各區加權風險人口'!$C$2:$T$13,2,0)*5.5/'陽性率'!A$3)</f>
        <v>0</v>
      </c>
      <c r="E279" s="5">
        <f>if(VLOOKUP($B$2:$B$457,'各區加權風險人口'!$C$2:$T$13,3,0)=0,0,VLOOKUP($B$2:$B$457,'依個案研判日_台北市'!$C$2:$T$13,3,0)*'各里加權風險人口'!F279/VLOOKUP($B$2:$B$457,'各區加權風險人口'!$C$2:$T$13,3,0)*5.5/'陽性率'!B$3)</f>
        <v>1.061090969</v>
      </c>
      <c r="F279" s="5">
        <f>if(VLOOKUP($B$2:$B$457,'各區加權風險人口'!$C$2:$T$13,4,0)=0,0,VLOOKUP($B$2:$B$457,'依個案研判日_台北市'!$C$2:$T$13,4,0)*'各里加權風險人口'!G279/VLOOKUP($B$2:$B$457,'各區加權風險人口'!$C$2:$T$13,4,0)*5.5/'陽性率'!C$3)</f>
        <v>0</v>
      </c>
      <c r="G279" s="5">
        <f>if(VLOOKUP($B$2:$B$457,'各區加權風險人口'!$C$2:$T$13,5,0)=0,0,VLOOKUP($B$2:$B$457,'依個案研判日_台北市'!$C$2:$T$13,5,0)*'各里加權風險人口'!H279/VLOOKUP($B$2:$B$457,'各區加權風險人口'!$C$2:$T$13,5,0)*5.5/'陽性率'!D$3)</f>
        <v>8.170400462</v>
      </c>
      <c r="H279" s="5">
        <f>if(VLOOKUP($B$2:$B$457,'各區加權風險人口'!$C$2:$T$13,6,0)=0,0,VLOOKUP($B$2:$B$457,'依個案研判日_台北市'!$C$2:$T$13,6,0)*'各里加權風險人口'!I279/VLOOKUP($B$2:$B$457,'各區加權風險人口'!$C$2:$T$13,6,0)*5.5/'陽性率'!E$3)</f>
        <v>20.68455813</v>
      </c>
      <c r="I279" s="5">
        <f>if(VLOOKUP($B$2:$B$457,'各區加權風險人口'!$C$2:$T$13,7,0)=0,0,VLOOKUP($B$2:$B$457,'依個案研判日_台北市'!$C$2:$T$13,7,0)*'各里加權風險人口'!J279/VLOOKUP($B$2:$B$457,'各區加權風險人口'!$C$2:$T$13,7,0)*5.5/'陽性率'!F$3)</f>
        <v>13.73176548</v>
      </c>
      <c r="J279" s="5">
        <f>if(VLOOKUP($B$2:$B$457,'各區加權風險人口'!$C$2:$T$13,8,0)=0,0,VLOOKUP($B$2:$B$457,'依個案研判日_台北市'!$C$2:$T$13,8,0)*'各里加權風險人口'!K279/VLOOKUP($B$2:$B$457,'各區加權風險人口'!$C$2:$T$13,8,0)*5.5/'陽性率'!G$3)</f>
        <v>7.612174343</v>
      </c>
      <c r="K279" s="5">
        <f>if(VLOOKUP($B$2:$B$457,'各區加權風險人口'!$C$2:$T$13,9,0)=0,0,VLOOKUP($B$2:$B$457,'依個案研判日_台北市'!$C$2:$T$13,9,0)*'各里加權風險人口'!L279/VLOOKUP($B$2:$B$457,'各區加權風險人口'!$C$2:$T$13,9,0)*5.5/'陽性率'!H$3)</f>
        <v>23.34400132</v>
      </c>
      <c r="L279" s="5">
        <f>if(VLOOKUP($B$2:$B$457,'各區加權風險人口'!$C$2:$T$13,10,0)=0,0,VLOOKUP($B$2:$B$457,'依個案研判日_台北市'!$C$2:$T$13,10,0)*'各里加權風險人口'!M279/VLOOKUP($B$2:$B$457,'各區加權風險人口'!$C$2:$T$13,10,0)*5.5/'陽性率'!I$3)</f>
        <v>28.34628732</v>
      </c>
      <c r="M279" s="5">
        <f>if(VLOOKUP($B$2:$B$457,'各區加權風險人口'!$C$2:$T$13,11,0)=0,0,VLOOKUP($B$2:$B$457,'依個案研判日_台北市'!$C$2:$T$13,11,0)*'各里加權風險人口'!N279/VLOOKUP($B$2:$B$457,'各區加權風險人口'!$C$2:$T$13,11,0)*5.5/'陽性率'!J$3)</f>
        <v>19.22447168</v>
      </c>
      <c r="N279" s="5">
        <f>if(VLOOKUP($B$2:$B$457,'各區加權風險人口'!$C$2:$T$13,12,0)=0,0,VLOOKUP($B$2:$B$457,'依個案研判日_台北市'!$C$2:$T$13,12,0)*'各里加權風險人口'!O279/VLOOKUP($B$2:$B$457,'各區加權風險人口'!$C$2:$T$13,12,0)*5.5/'陽性率'!K$3)</f>
        <v>33.34857331</v>
      </c>
      <c r="O279" s="5">
        <f>if(VLOOKUP($B$2:$B$457,'各區加權風險人口'!$C$2:$T$13,13,0)=0,0,VLOOKUP($B$2:$B$457,'依個案研判日_台北市'!$C$2:$T$13,13,0)*'各里加權風險人口'!P279/VLOOKUP($B$2:$B$457,'各區加權風險人口'!$C$2:$T$13,13,0)*5.5/'陽性率'!L$3)</f>
        <v>13.46769307</v>
      </c>
      <c r="P279" s="5">
        <f>if(VLOOKUP($B$2:$B$457,'各區加權風險人口'!$C$2:$T$13,14,0)=0,0,VLOOKUP($B$2:$B$457,'依個案研判日_台北市'!$C$2:$T$13,14,0)*'各里加權風險人口'!Q279/VLOOKUP($B$2:$B$457,'各區加權風險人口'!$C$2:$T$13,14,0)*5.5/'陽性率'!M$3)</f>
        <v>37.85513728</v>
      </c>
      <c r="Q279" s="5">
        <f>if(VLOOKUP($B$2:$B$457,'各區加權風險人口'!$C$2:$T$13,15,0)=0,0,VLOOKUP($B$2:$B$457,'依個案研判日_台北市'!$C$2:$T$13,15,0)*'各里加權風險人口'!R279/VLOOKUP($B$2:$B$457,'各區加權風險人口'!$C$2:$T$13,15,0)*5.5/'陽性率'!N$3)</f>
        <v>48.29793377</v>
      </c>
      <c r="R279" s="5">
        <f>if(VLOOKUP($B$2:$B$457,'各區加權風險人口'!$C$2:$T$13,16,0)=0,0,VLOOKUP($B$2:$B$457,'依個案研判日_台北市'!$C$2:$T$13,16,0)*'各里加權風險人口'!S279/VLOOKUP($B$2:$B$457,'各區加權風險人口'!$C$2:$T$13,16,0)*5.5/'陽性率'!O$3)</f>
        <v>43.48392403</v>
      </c>
      <c r="S279" s="5">
        <f>if(VLOOKUP($B$2:$B$457,'各區加權風險人口'!$C$2:$T$13,17,0)=0,0,VLOOKUP($B$2:$B$457,'依個案研判日_台北市'!$C$2:$T$13,17,0)*'各里加權風險人口'!T279/VLOOKUP($B$2:$B$457,'各區加權風險人口'!$C$2:$T$13,17,0)*5.5/'陽性率'!P$3)</f>
        <v>39.79091134</v>
      </c>
      <c r="T279" s="5">
        <f>if(VLOOKUP($B$2:$B$457,'各區加權風險人口'!$C$2:$T$13,18,0)=0,0,VLOOKUP($B$2:$B$457,'依個案研判日_台北市'!$C$2:$T$13,18,0)*'各里加權風險人口'!U279/VLOOKUP($B$2:$B$457,'各區加權風險人口'!$C$2:$T$13,18,0)*5.5/'陽性率'!Q$3)</f>
        <v>20.94974477</v>
      </c>
    </row>
    <row r="280">
      <c r="A280" s="3">
        <v>6.3000080018E10</v>
      </c>
      <c r="B280" s="4" t="s">
        <v>271</v>
      </c>
      <c r="C280" s="4" t="s">
        <v>289</v>
      </c>
      <c r="D280" s="5">
        <f>if(VLOOKUP($B$2:$B$457,'各區加權風險人口'!$C$2:$T$13,2,0)=0,0,VLOOKUP($B$2:$B$457,'依個案研判日_台北市'!$C$2:$T$13,2,0)*'各里加權風險人口'!E280/VLOOKUP($B$2:$B$457,'各區加權風險人口'!$C$2:$T$13,2,0)*5.5/'陽性率'!A$3)</f>
        <v>0</v>
      </c>
      <c r="E280" s="5">
        <f>if(VLOOKUP($B$2:$B$457,'各區加權風險人口'!$C$2:$T$13,3,0)=0,0,VLOOKUP($B$2:$B$457,'依個案研判日_台北市'!$C$2:$T$13,3,0)*'各里加權風險人口'!F280/VLOOKUP($B$2:$B$457,'各區加權風險人口'!$C$2:$T$13,3,0)*5.5/'陽性率'!B$3)</f>
        <v>1.313506582</v>
      </c>
      <c r="F280" s="5">
        <f>if(VLOOKUP($B$2:$B$457,'各區加權風險人口'!$C$2:$T$13,4,0)=0,0,VLOOKUP($B$2:$B$457,'依個案研判日_台北市'!$C$2:$T$13,4,0)*'各里加權風險人口'!G280/VLOOKUP($B$2:$B$457,'各區加權風險人口'!$C$2:$T$13,4,0)*5.5/'陽性率'!C$3)</f>
        <v>0</v>
      </c>
      <c r="G280" s="5">
        <f>if(VLOOKUP($B$2:$B$457,'各區加權風險人口'!$C$2:$T$13,5,0)=0,0,VLOOKUP($B$2:$B$457,'依個案研判日_台北市'!$C$2:$T$13,5,0)*'各里加權風險人口'!H280/VLOOKUP($B$2:$B$457,'各區加權風險人口'!$C$2:$T$13,5,0)*5.5/'陽性率'!D$3)</f>
        <v>10.11400068</v>
      </c>
      <c r="H280" s="5">
        <f>if(VLOOKUP($B$2:$B$457,'各區加權風險人口'!$C$2:$T$13,6,0)=0,0,VLOOKUP($B$2:$B$457,'依個案研判日_台北市'!$C$2:$T$13,6,0)*'各里加權風險人口'!I280/VLOOKUP($B$2:$B$457,'各區加權風險人口'!$C$2:$T$13,6,0)*5.5/'陽性率'!E$3)</f>
        <v>25.60506502</v>
      </c>
      <c r="I280" s="5">
        <f>if(VLOOKUP($B$2:$B$457,'各區加權風險人口'!$C$2:$T$13,7,0)=0,0,VLOOKUP($B$2:$B$457,'依個案研判日_台北市'!$C$2:$T$13,7,0)*'各里加權風險人口'!J280/VLOOKUP($B$2:$B$457,'各區加權風險人口'!$C$2:$T$13,7,0)*5.5/'陽性率'!F$3)</f>
        <v>16.99832047</v>
      </c>
      <c r="J280" s="5">
        <f>if(VLOOKUP($B$2:$B$457,'各區加權風險人口'!$C$2:$T$13,8,0)=0,0,VLOOKUP($B$2:$B$457,'依個案研判日_台北市'!$C$2:$T$13,8,0)*'各里加權風險人口'!K280/VLOOKUP($B$2:$B$457,'各區加權風險人口'!$C$2:$T$13,8,0)*5.5/'陽性率'!G$3)</f>
        <v>9.422982001</v>
      </c>
      <c r="K280" s="5">
        <f>if(VLOOKUP($B$2:$B$457,'各區加權風險人口'!$C$2:$T$13,9,0)=0,0,VLOOKUP($B$2:$B$457,'依個案研判日_台北市'!$C$2:$T$13,9,0)*'各里加權風險人口'!L280/VLOOKUP($B$2:$B$457,'各區加權風險人口'!$C$2:$T$13,9,0)*5.5/'陽性率'!H$3)</f>
        <v>28.8971448</v>
      </c>
      <c r="L280" s="5">
        <f>if(VLOOKUP($B$2:$B$457,'各區加權風險人口'!$C$2:$T$13,10,0)=0,0,VLOOKUP($B$2:$B$457,'依個案研判日_台北市'!$C$2:$T$13,10,0)*'各里加權風險人口'!M280/VLOOKUP($B$2:$B$457,'各區加權風險人口'!$C$2:$T$13,10,0)*5.5/'陽性率'!I$3)</f>
        <v>35.08939012</v>
      </c>
      <c r="M280" s="5">
        <f>if(VLOOKUP($B$2:$B$457,'各區加權風險人口'!$C$2:$T$13,11,0)=0,0,VLOOKUP($B$2:$B$457,'依個案研判日_台北市'!$C$2:$T$13,11,0)*'各里加權風險人口'!N280/VLOOKUP($B$2:$B$457,'各區加權風險人口'!$C$2:$T$13,11,0)*5.5/'陽性率'!J$3)</f>
        <v>23.79764866</v>
      </c>
      <c r="N280" s="5">
        <f>if(VLOOKUP($B$2:$B$457,'各區加權風險人口'!$C$2:$T$13,12,0)=0,0,VLOOKUP($B$2:$B$457,'依個案研判日_台北市'!$C$2:$T$13,12,0)*'各里加權風險人口'!O280/VLOOKUP($B$2:$B$457,'各區加權風險人口'!$C$2:$T$13,12,0)*5.5/'陽性率'!K$3)</f>
        <v>41.28163543</v>
      </c>
      <c r="O280" s="5">
        <f>if(VLOOKUP($B$2:$B$457,'各區加權風險人口'!$C$2:$T$13,13,0)=0,0,VLOOKUP($B$2:$B$457,'依個案研判日_台北市'!$C$2:$T$13,13,0)*'各里加權風險人口'!P280/VLOOKUP($B$2:$B$457,'各區加權風險人口'!$C$2:$T$13,13,0)*5.5/'陽性率'!L$3)</f>
        <v>16.67142969</v>
      </c>
      <c r="P280" s="5">
        <f>if(VLOOKUP($B$2:$B$457,'各區加權風險人口'!$C$2:$T$13,14,0)=0,0,VLOOKUP($B$2:$B$457,'依個案研判日_台北市'!$C$2:$T$13,14,0)*'各里加權風險人口'!Q280/VLOOKUP($B$2:$B$457,'各區加權風險人口'!$C$2:$T$13,14,0)*5.5/'陽性率'!M$3)</f>
        <v>46.86023482</v>
      </c>
      <c r="Q280" s="5">
        <f>if(VLOOKUP($B$2:$B$457,'各區加權風險人口'!$C$2:$T$13,15,0)=0,0,VLOOKUP($B$2:$B$457,'依個案研判日_台北市'!$C$2:$T$13,15,0)*'各里加權風險人口'!R280/VLOOKUP($B$2:$B$457,'各區加權風險人口'!$C$2:$T$13,15,0)*5.5/'陽性率'!N$3)</f>
        <v>59.78719614</v>
      </c>
      <c r="R280" s="5">
        <f>if(VLOOKUP($B$2:$B$457,'各區加權風險人口'!$C$2:$T$13,16,0)=0,0,VLOOKUP($B$2:$B$457,'依個案研判日_台北市'!$C$2:$T$13,16,0)*'各里加權風險人口'!S280/VLOOKUP($B$2:$B$457,'各區加權風險人口'!$C$2:$T$13,16,0)*5.5/'陽性率'!O$3)</f>
        <v>53.82801483</v>
      </c>
      <c r="S280" s="5">
        <f>if(VLOOKUP($B$2:$B$457,'各區加權風險人口'!$C$2:$T$13,17,0)=0,0,VLOOKUP($B$2:$B$457,'依個案研判日_台北市'!$C$2:$T$13,17,0)*'各里加權風險人口'!T280/VLOOKUP($B$2:$B$457,'各區加權風險人口'!$C$2:$T$13,17,0)*5.5/'陽性率'!P$3)</f>
        <v>49.25649682</v>
      </c>
      <c r="T280" s="5">
        <f>if(VLOOKUP($B$2:$B$457,'各區加權風險人口'!$C$2:$T$13,18,0)=0,0,VLOOKUP($B$2:$B$457,'依個案研判日_台北市'!$C$2:$T$13,18,0)*'各里加權風險人口'!U280/VLOOKUP($B$2:$B$457,'各區加權風險人口'!$C$2:$T$13,18,0)*5.5/'陽性率'!Q$3)</f>
        <v>25.93333508</v>
      </c>
    </row>
    <row r="281">
      <c r="A281" s="3">
        <v>6.3000080019E10</v>
      </c>
      <c r="B281" s="4" t="s">
        <v>271</v>
      </c>
      <c r="C281" s="4" t="s">
        <v>290</v>
      </c>
      <c r="D281" s="5">
        <f>if(VLOOKUP($B$2:$B$457,'各區加權風險人口'!$C$2:$T$13,2,0)=0,0,VLOOKUP($B$2:$B$457,'依個案研判日_台北市'!$C$2:$T$13,2,0)*'各里加權風險人口'!E281/VLOOKUP($B$2:$B$457,'各區加權風險人口'!$C$2:$T$13,2,0)*5.5/'陽性率'!A$3)</f>
        <v>0</v>
      </c>
      <c r="E281" s="5">
        <f>if(VLOOKUP($B$2:$B$457,'各區加權風險人口'!$C$2:$T$13,3,0)=0,0,VLOOKUP($B$2:$B$457,'依個案研判日_台北市'!$C$2:$T$13,3,0)*'各里加權風險人口'!F281/VLOOKUP($B$2:$B$457,'各區加權風險人口'!$C$2:$T$13,3,0)*5.5/'陽性率'!B$3)</f>
        <v>1.171044676</v>
      </c>
      <c r="F281" s="5">
        <f>if(VLOOKUP($B$2:$B$457,'各區加權風險人口'!$C$2:$T$13,4,0)=0,0,VLOOKUP($B$2:$B$457,'依個案研判日_台北市'!$C$2:$T$13,4,0)*'各里加權風險人口'!G281/VLOOKUP($B$2:$B$457,'各區加權風險人口'!$C$2:$T$13,4,0)*5.5/'陽性率'!C$3)</f>
        <v>0</v>
      </c>
      <c r="G281" s="5">
        <f>if(VLOOKUP($B$2:$B$457,'各區加權風險人口'!$C$2:$T$13,5,0)=0,0,VLOOKUP($B$2:$B$457,'依個案研判日_台北市'!$C$2:$T$13,5,0)*'各里加權風險人口'!H281/VLOOKUP($B$2:$B$457,'各區加權風險人口'!$C$2:$T$13,5,0)*5.5/'陽性率'!D$3)</f>
        <v>9.017044007</v>
      </c>
      <c r="H281" s="5">
        <f>if(VLOOKUP($B$2:$B$457,'各區加權風險人口'!$C$2:$T$13,6,0)=0,0,VLOOKUP($B$2:$B$457,'依個案研判日_台北市'!$C$2:$T$13,6,0)*'各里加權風險人口'!I281/VLOOKUP($B$2:$B$457,'各區加權風險人口'!$C$2:$T$13,6,0)*5.5/'陽性率'!E$3)</f>
        <v>22.82795951</v>
      </c>
      <c r="I281" s="5">
        <f>if(VLOOKUP($B$2:$B$457,'各區加權風險人口'!$C$2:$T$13,7,0)=0,0,VLOOKUP($B$2:$B$457,'依個案研判日_台北市'!$C$2:$T$13,7,0)*'各里加權風險人口'!J281/VLOOKUP($B$2:$B$457,'各區加權風險人口'!$C$2:$T$13,7,0)*5.5/'陽性率'!F$3)</f>
        <v>15.15469581</v>
      </c>
      <c r="J281" s="5">
        <f>if(VLOOKUP($B$2:$B$457,'各區加權風險人口'!$C$2:$T$13,8,0)=0,0,VLOOKUP($B$2:$B$457,'依個案研判日_台北市'!$C$2:$T$13,8,0)*'各里加權風險人口'!K281/VLOOKUP($B$2:$B$457,'各區加權風險人口'!$C$2:$T$13,8,0)*5.5/'陽性率'!G$3)</f>
        <v>8.400972677</v>
      </c>
      <c r="K281" s="5">
        <f>if(VLOOKUP($B$2:$B$457,'各區加權風險人口'!$C$2:$T$13,9,0)=0,0,VLOOKUP($B$2:$B$457,'依個案研判日_台北市'!$C$2:$T$13,9,0)*'各里加權風險人口'!L281/VLOOKUP($B$2:$B$457,'各區加權風險人口'!$C$2:$T$13,9,0)*5.5/'陽性率'!H$3)</f>
        <v>25.76298288</v>
      </c>
      <c r="L281" s="5">
        <f>if(VLOOKUP($B$2:$B$457,'各區加權風險人口'!$C$2:$T$13,10,0)=0,0,VLOOKUP($B$2:$B$457,'依個案研判日_台北市'!$C$2:$T$13,10,0)*'各里加權風險人口'!M281/VLOOKUP($B$2:$B$457,'各區加權風險人口'!$C$2:$T$13,10,0)*5.5/'陽性率'!I$3)</f>
        <v>31.28362206</v>
      </c>
      <c r="M281" s="5">
        <f>if(VLOOKUP($B$2:$B$457,'各區加權風險人口'!$C$2:$T$13,11,0)=0,0,VLOOKUP($B$2:$B$457,'依個案研判日_台北市'!$C$2:$T$13,11,0)*'各里加權風險人口'!N281/VLOOKUP($B$2:$B$457,'各區加權風險人口'!$C$2:$T$13,11,0)*5.5/'陽性率'!J$3)</f>
        <v>21.21657413</v>
      </c>
      <c r="N281" s="5">
        <f>if(VLOOKUP($B$2:$B$457,'各區加權風險人口'!$C$2:$T$13,12,0)=0,0,VLOOKUP($B$2:$B$457,'依個案研判日_台北市'!$C$2:$T$13,12,0)*'各里加權風險人口'!O281/VLOOKUP($B$2:$B$457,'各區加權風險人口'!$C$2:$T$13,12,0)*5.5/'陽性率'!K$3)</f>
        <v>36.80426125</v>
      </c>
      <c r="O281" s="5">
        <f>if(VLOOKUP($B$2:$B$457,'各區加權風險人口'!$C$2:$T$13,13,0)=0,0,VLOOKUP($B$2:$B$457,'依個案研判日_台北市'!$C$2:$T$13,13,0)*'各里加權風險人口'!P281/VLOOKUP($B$2:$B$457,'各區加權風險人口'!$C$2:$T$13,13,0)*5.5/'陽性率'!L$3)</f>
        <v>14.86325935</v>
      </c>
      <c r="P281" s="5">
        <f>if(VLOOKUP($B$2:$B$457,'各區加權風險人口'!$C$2:$T$13,14,0)=0,0,VLOOKUP($B$2:$B$457,'依個案研判日_台北市'!$C$2:$T$13,14,0)*'各里加權風險人口'!Q281/VLOOKUP($B$2:$B$457,'各區加權風險人口'!$C$2:$T$13,14,0)*5.5/'陽性率'!M$3)</f>
        <v>41.77781007</v>
      </c>
      <c r="Q281" s="5">
        <f>if(VLOOKUP($B$2:$B$457,'各區加權風險人口'!$C$2:$T$13,15,0)=0,0,VLOOKUP($B$2:$B$457,'依個案研判日_台北市'!$C$2:$T$13,15,0)*'各里加權風險人口'!R281/VLOOKUP($B$2:$B$457,'各區加權風險人口'!$C$2:$T$13,15,0)*5.5/'陽性率'!N$3)</f>
        <v>53.30272319</v>
      </c>
      <c r="R281" s="5">
        <f>if(VLOOKUP($B$2:$B$457,'各區加權風險人口'!$C$2:$T$13,16,0)=0,0,VLOOKUP($B$2:$B$457,'依個案研判日_台北市'!$C$2:$T$13,16,0)*'各里加權風險人口'!S281/VLOOKUP($B$2:$B$457,'各區加權風險人口'!$C$2:$T$13,16,0)*5.5/'陽性率'!O$3)</f>
        <v>47.98987006</v>
      </c>
      <c r="S281" s="5">
        <f>if(VLOOKUP($B$2:$B$457,'各區加權風險人口'!$C$2:$T$13,17,0)=0,0,VLOOKUP($B$2:$B$457,'依個案研判日_台北市'!$C$2:$T$13,17,0)*'各里加權風險人口'!T281/VLOOKUP($B$2:$B$457,'各區加權風險人口'!$C$2:$T$13,17,0)*5.5/'陽性率'!P$3)</f>
        <v>43.91417536</v>
      </c>
      <c r="T281" s="5">
        <f>if(VLOOKUP($B$2:$B$457,'各區加權風險人口'!$C$2:$T$13,18,0)=0,0,VLOOKUP($B$2:$B$457,'依個案研判日_台北市'!$C$2:$T$13,18,0)*'各里加權風險人口'!U281/VLOOKUP($B$2:$B$457,'各區加權風險人口'!$C$2:$T$13,18,0)*5.5/'陽性率'!Q$3)</f>
        <v>23.12062566</v>
      </c>
    </row>
    <row r="282">
      <c r="A282" s="3">
        <v>6.300008002E10</v>
      </c>
      <c r="B282" s="4" t="s">
        <v>271</v>
      </c>
      <c r="C282" s="4" t="s">
        <v>291</v>
      </c>
      <c r="D282" s="5">
        <f>if(VLOOKUP($B$2:$B$457,'各區加權風險人口'!$C$2:$T$13,2,0)=0,0,VLOOKUP($B$2:$B$457,'依個案研判日_台北市'!$C$2:$T$13,2,0)*'各里加權風險人口'!E282/VLOOKUP($B$2:$B$457,'各區加權風險人口'!$C$2:$T$13,2,0)*5.5/'陽性率'!A$3)</f>
        <v>0</v>
      </c>
      <c r="E282" s="5">
        <f>if(VLOOKUP($B$2:$B$457,'各區加權風險人口'!$C$2:$T$13,3,0)=0,0,VLOOKUP($B$2:$B$457,'依個案研判日_台北市'!$C$2:$T$13,3,0)*'各里加權風險人口'!F282/VLOOKUP($B$2:$B$457,'各區加權風險人口'!$C$2:$T$13,3,0)*5.5/'陽性率'!B$3)</f>
        <v>1.599228014</v>
      </c>
      <c r="F282" s="5">
        <f>if(VLOOKUP($B$2:$B$457,'各區加權風險人口'!$C$2:$T$13,4,0)=0,0,VLOOKUP($B$2:$B$457,'依個案研判日_台北市'!$C$2:$T$13,4,0)*'各里加權風險人口'!G282/VLOOKUP($B$2:$B$457,'各區加權風險人口'!$C$2:$T$13,4,0)*5.5/'陽性率'!C$3)</f>
        <v>0</v>
      </c>
      <c r="G282" s="5">
        <f>if(VLOOKUP($B$2:$B$457,'各區加權風險人口'!$C$2:$T$13,5,0)=0,0,VLOOKUP($B$2:$B$457,'依個案研判日_台北市'!$C$2:$T$13,5,0)*'各里加權風險人口'!H282/VLOOKUP($B$2:$B$457,'各區加權風險人口'!$C$2:$T$13,5,0)*5.5/'陽性率'!D$3)</f>
        <v>12.31405571</v>
      </c>
      <c r="H282" s="5">
        <f>if(VLOOKUP($B$2:$B$457,'各區加權風險人口'!$C$2:$T$13,6,0)=0,0,VLOOKUP($B$2:$B$457,'依個案研判日_台北市'!$C$2:$T$13,6,0)*'各里加權風險人口'!I282/VLOOKUP($B$2:$B$457,'各區加權風險人口'!$C$2:$T$13,6,0)*5.5/'陽性率'!E$3)</f>
        <v>31.17482458</v>
      </c>
      <c r="I282" s="5">
        <f>if(VLOOKUP($B$2:$B$457,'各區加權風險人口'!$C$2:$T$13,7,0)=0,0,VLOOKUP($B$2:$B$457,'依個案研判日_台北市'!$C$2:$T$13,7,0)*'各里加權風險人口'!J282/VLOOKUP($B$2:$B$457,'各區加權風險人口'!$C$2:$T$13,7,0)*5.5/'陽性率'!F$3)</f>
        <v>20.69589195</v>
      </c>
      <c r="J282" s="5">
        <f>if(VLOOKUP($B$2:$B$457,'各區加權風險人口'!$C$2:$T$13,8,0)=0,0,VLOOKUP($B$2:$B$457,'依個案研判日_台北市'!$C$2:$T$13,8,0)*'各里加權風險人口'!K282/VLOOKUP($B$2:$B$457,'各區加權風險人口'!$C$2:$T$13,8,0)*5.5/'陽性率'!G$3)</f>
        <v>11.47272271</v>
      </c>
      <c r="K282" s="5">
        <f>if(VLOOKUP($B$2:$B$457,'各區加權風險人口'!$C$2:$T$13,9,0)=0,0,VLOOKUP($B$2:$B$457,'依個案研判日_台北市'!$C$2:$T$13,9,0)*'各里加權風險人口'!L282/VLOOKUP($B$2:$B$457,'各區加權風險人口'!$C$2:$T$13,9,0)*5.5/'陽性率'!H$3)</f>
        <v>35.18301631</v>
      </c>
      <c r="L282" s="5">
        <f>if(VLOOKUP($B$2:$B$457,'各區加權風險人口'!$C$2:$T$13,10,0)=0,0,VLOOKUP($B$2:$B$457,'依個案研判日_台北市'!$C$2:$T$13,10,0)*'各里加權風險人口'!M282/VLOOKUP($B$2:$B$457,'各區加權風險人口'!$C$2:$T$13,10,0)*5.5/'陽性率'!I$3)</f>
        <v>42.72223409</v>
      </c>
      <c r="M282" s="5">
        <f>if(VLOOKUP($B$2:$B$457,'各區加權風險人口'!$C$2:$T$13,11,0)=0,0,VLOOKUP($B$2:$B$457,'依個案研判日_台北市'!$C$2:$T$13,11,0)*'各里加權風險人口'!N282/VLOOKUP($B$2:$B$457,'各區加權風險人口'!$C$2:$T$13,11,0)*5.5/'陽性率'!J$3)</f>
        <v>28.97424873</v>
      </c>
      <c r="N282" s="5">
        <f>if(VLOOKUP($B$2:$B$457,'各區加權風險人口'!$C$2:$T$13,12,0)=0,0,VLOOKUP($B$2:$B$457,'依個案研判日_台北市'!$C$2:$T$13,12,0)*'各里加權風險人口'!O282/VLOOKUP($B$2:$B$457,'各區加權風險人口'!$C$2:$T$13,12,0)*5.5/'陽性率'!K$3)</f>
        <v>50.26145187</v>
      </c>
      <c r="O282" s="5">
        <f>if(VLOOKUP($B$2:$B$457,'各區加權風險人口'!$C$2:$T$13,13,0)=0,0,VLOOKUP($B$2:$B$457,'依個案研判日_台北市'!$C$2:$T$13,13,0)*'各里加權風險人口'!P282/VLOOKUP($B$2:$B$457,'各區加權風險人口'!$C$2:$T$13,13,0)*5.5/'陽性率'!L$3)</f>
        <v>20.29789403</v>
      </c>
      <c r="P282" s="5">
        <f>if(VLOOKUP($B$2:$B$457,'各區加權風險人口'!$C$2:$T$13,14,0)=0,0,VLOOKUP($B$2:$B$457,'依個案研判日_台北市'!$C$2:$T$13,14,0)*'各里加權風險人口'!Q282/VLOOKUP($B$2:$B$457,'各區加權風險人口'!$C$2:$T$13,14,0)*5.5/'陽性率'!M$3)</f>
        <v>57.05353996</v>
      </c>
      <c r="Q282" s="5">
        <f>if(VLOOKUP($B$2:$B$457,'各區加權風險人口'!$C$2:$T$13,15,0)=0,0,VLOOKUP($B$2:$B$457,'依個案研判日_台北市'!$C$2:$T$13,15,0)*'各里加權風險人口'!R282/VLOOKUP($B$2:$B$457,'各區加權風險人口'!$C$2:$T$13,15,0)*5.5/'陽性率'!N$3)</f>
        <v>72.79244754</v>
      </c>
      <c r="R282" s="5">
        <f>if(VLOOKUP($B$2:$B$457,'各區加權風險人口'!$C$2:$T$13,16,0)=0,0,VLOOKUP($B$2:$B$457,'依個案研判日_台北市'!$C$2:$T$13,16,0)*'各里加權風險人口'!S282/VLOOKUP($B$2:$B$457,'各區加權風險人口'!$C$2:$T$13,16,0)*5.5/'陽性率'!O$3)</f>
        <v>65.53699117</v>
      </c>
      <c r="S282" s="5">
        <f>if(VLOOKUP($B$2:$B$457,'各區加權風險人口'!$C$2:$T$13,17,0)=0,0,VLOOKUP($B$2:$B$457,'依個案研判日_台北市'!$C$2:$T$13,17,0)*'各里加權風險人口'!T282/VLOOKUP($B$2:$B$457,'各區加權風險人口'!$C$2:$T$13,17,0)*5.5/'陽性率'!P$3)</f>
        <v>59.97105053</v>
      </c>
      <c r="T282" s="5">
        <f>if(VLOOKUP($B$2:$B$457,'各區加權風險人口'!$C$2:$T$13,18,0)=0,0,VLOOKUP($B$2:$B$457,'依個案研判日_台北市'!$C$2:$T$13,18,0)*'各里加權風險人口'!U282/VLOOKUP($B$2:$B$457,'各區加權風險人口'!$C$2:$T$13,18,0)*5.5/'陽性率'!Q$3)</f>
        <v>31.57450182</v>
      </c>
    </row>
    <row r="283">
      <c r="A283" s="3">
        <v>6.3000080021E10</v>
      </c>
      <c r="B283" s="4" t="s">
        <v>271</v>
      </c>
      <c r="C283" s="4" t="s">
        <v>292</v>
      </c>
      <c r="D283" s="5">
        <f>if(VLOOKUP($B$2:$B$457,'各區加權風險人口'!$C$2:$T$13,2,0)=0,0,VLOOKUP($B$2:$B$457,'依個案研判日_台北市'!$C$2:$T$13,2,0)*'各里加權風險人口'!E283/VLOOKUP($B$2:$B$457,'各區加權風險人口'!$C$2:$T$13,2,0)*5.5/'陽性率'!A$3)</f>
        <v>0</v>
      </c>
      <c r="E283" s="5">
        <f>if(VLOOKUP($B$2:$B$457,'各區加權風險人口'!$C$2:$T$13,3,0)=0,0,VLOOKUP($B$2:$B$457,'依個案研判日_台北市'!$C$2:$T$13,3,0)*'各里加權風險人口'!F283/VLOOKUP($B$2:$B$457,'各區加權風險人口'!$C$2:$T$13,3,0)*5.5/'陽性率'!B$3)</f>
        <v>0.685950682</v>
      </c>
      <c r="F283" s="5">
        <f>if(VLOOKUP($B$2:$B$457,'各區加權風險人口'!$C$2:$T$13,4,0)=0,0,VLOOKUP($B$2:$B$457,'依個案研判日_台北市'!$C$2:$T$13,4,0)*'各里加權風險人口'!G283/VLOOKUP($B$2:$B$457,'各區加權風險人口'!$C$2:$T$13,4,0)*5.5/'陽性率'!C$3)</f>
        <v>0</v>
      </c>
      <c r="G283" s="5">
        <f>if(VLOOKUP($B$2:$B$457,'各區加權風險人口'!$C$2:$T$13,5,0)=0,0,VLOOKUP($B$2:$B$457,'依個案研判日_台北市'!$C$2:$T$13,5,0)*'各里加權風險人口'!H283/VLOOKUP($B$2:$B$457,'各區加權風險人口'!$C$2:$T$13,5,0)*5.5/'陽性率'!D$3)</f>
        <v>5.281820252</v>
      </c>
      <c r="H283" s="5">
        <f>if(VLOOKUP($B$2:$B$457,'各區加權風險人口'!$C$2:$T$13,6,0)=0,0,VLOOKUP($B$2:$B$457,'依個案研判日_台北市'!$C$2:$T$13,6,0)*'各里加權風險人口'!I283/VLOOKUP($B$2:$B$457,'各區加權風險人口'!$C$2:$T$13,6,0)*5.5/'陽性率'!E$3)</f>
        <v>13.37169684</v>
      </c>
      <c r="I283" s="5">
        <f>if(VLOOKUP($B$2:$B$457,'各區加權風險人口'!$C$2:$T$13,7,0)=0,0,VLOOKUP($B$2:$B$457,'依個案研判日_台北市'!$C$2:$T$13,7,0)*'各里加權風險人口'!J283/VLOOKUP($B$2:$B$457,'各區加權風險人口'!$C$2:$T$13,7,0)*5.5/'陽性率'!F$3)</f>
        <v>8.877008826</v>
      </c>
      <c r="J283" s="5">
        <f>if(VLOOKUP($B$2:$B$457,'各區加權風險人口'!$C$2:$T$13,8,0)=0,0,VLOOKUP($B$2:$B$457,'依個案研判日_台北市'!$C$2:$T$13,8,0)*'各里加權風險人口'!K283/VLOOKUP($B$2:$B$457,'各區加權風險人口'!$C$2:$T$13,8,0)*5.5/'陽性率'!G$3)</f>
        <v>4.920950545</v>
      </c>
      <c r="K283" s="5">
        <f>if(VLOOKUP($B$2:$B$457,'各區加權風險人口'!$C$2:$T$13,9,0)=0,0,VLOOKUP($B$2:$B$457,'依個案研判日_台北市'!$C$2:$T$13,9,0)*'各里加權風險人口'!L283/VLOOKUP($B$2:$B$457,'各區加權風險人口'!$C$2:$T$13,9,0)*5.5/'陽性率'!H$3)</f>
        <v>15.090915</v>
      </c>
      <c r="L283" s="5">
        <f>if(VLOOKUP($B$2:$B$457,'各區加權風險人口'!$C$2:$T$13,10,0)=0,0,VLOOKUP($B$2:$B$457,'依個案研判日_台北市'!$C$2:$T$13,10,0)*'各里加權風險人口'!M283/VLOOKUP($B$2:$B$457,'各區加權風險人口'!$C$2:$T$13,10,0)*5.5/'陽性率'!I$3)</f>
        <v>18.32468251</v>
      </c>
      <c r="M283" s="5">
        <f>if(VLOOKUP($B$2:$B$457,'各區加權風險人口'!$C$2:$T$13,11,0)=0,0,VLOOKUP($B$2:$B$457,'依個案研判日_台北市'!$C$2:$T$13,11,0)*'各里加權風險人口'!N283/VLOOKUP($B$2:$B$457,'各區加權風險人口'!$C$2:$T$13,11,0)*5.5/'陽性率'!J$3)</f>
        <v>12.42781236</v>
      </c>
      <c r="N283" s="5">
        <f>if(VLOOKUP($B$2:$B$457,'各區加權風險人口'!$C$2:$T$13,12,0)=0,0,VLOOKUP($B$2:$B$457,'依個案研判日_台北市'!$C$2:$T$13,12,0)*'各里加權風險人口'!O283/VLOOKUP($B$2:$B$457,'各區加權風險人口'!$C$2:$T$13,12,0)*5.5/'陽性率'!K$3)</f>
        <v>21.55845001</v>
      </c>
      <c r="O283" s="5">
        <f>if(VLOOKUP($B$2:$B$457,'各區加權風險人口'!$C$2:$T$13,13,0)=0,0,VLOOKUP($B$2:$B$457,'依個案研判日_台北市'!$C$2:$T$13,13,0)*'各里加權風險人口'!P283/VLOOKUP($B$2:$B$457,'各區加權風險人口'!$C$2:$T$13,13,0)*5.5/'陽性率'!L$3)</f>
        <v>8.706297118</v>
      </c>
      <c r="P283" s="5">
        <f>if(VLOOKUP($B$2:$B$457,'各區加權風險人口'!$C$2:$T$13,14,0)=0,0,VLOOKUP($B$2:$B$457,'依個案研判日_台北市'!$C$2:$T$13,14,0)*'各里加權風險人口'!Q283/VLOOKUP($B$2:$B$457,'各區加權風險人口'!$C$2:$T$13,14,0)*5.5/'陽性率'!M$3)</f>
        <v>24.47175406</v>
      </c>
      <c r="Q283" s="5">
        <f>if(VLOOKUP($B$2:$B$457,'各區加權風險人口'!$C$2:$T$13,15,0)=0,0,VLOOKUP($B$2:$B$457,'依個案研判日_台北市'!$C$2:$T$13,15,0)*'各里加權風險人口'!R283/VLOOKUP($B$2:$B$457,'各區加權風險人口'!$C$2:$T$13,15,0)*5.5/'陽性率'!N$3)</f>
        <v>31.22258277</v>
      </c>
      <c r="R283" s="5">
        <f>if(VLOOKUP($B$2:$B$457,'各區加權風險人口'!$C$2:$T$13,16,0)=0,0,VLOOKUP($B$2:$B$457,'依個案研判日_台北市'!$C$2:$T$13,16,0)*'各里加權風險人口'!S283/VLOOKUP($B$2:$B$457,'各區加權風險人口'!$C$2:$T$13,16,0)*5.5/'陽性率'!O$3)</f>
        <v>28.11052795</v>
      </c>
      <c r="S283" s="5">
        <f>if(VLOOKUP($B$2:$B$457,'各區加權風險人口'!$C$2:$T$13,17,0)=0,0,VLOOKUP($B$2:$B$457,'依個案研判日_台北市'!$C$2:$T$13,17,0)*'各里加權風險人口'!T283/VLOOKUP($B$2:$B$457,'各區加權風險人口'!$C$2:$T$13,17,0)*5.5/'陽性率'!P$3)</f>
        <v>25.72315058</v>
      </c>
      <c r="T283" s="5">
        <f>if(VLOOKUP($B$2:$B$457,'各區加權風險人口'!$C$2:$T$13,18,0)=0,0,VLOOKUP($B$2:$B$457,'依個案研判日_台北市'!$C$2:$T$13,18,0)*'各里加權風險人口'!U283/VLOOKUP($B$2:$B$457,'各區加權風險人口'!$C$2:$T$13,18,0)*5.5/'陽性率'!Q$3)</f>
        <v>13.54312885</v>
      </c>
    </row>
    <row r="284">
      <c r="A284" s="3">
        <v>6.3000080022E10</v>
      </c>
      <c r="B284" s="4" t="s">
        <v>271</v>
      </c>
      <c r="C284" s="4" t="s">
        <v>293</v>
      </c>
      <c r="D284" s="5">
        <f>if(VLOOKUP($B$2:$B$457,'各區加權風險人口'!$C$2:$T$13,2,0)=0,0,VLOOKUP($B$2:$B$457,'依個案研判日_台北市'!$C$2:$T$13,2,0)*'各里加權風險人口'!E284/VLOOKUP($B$2:$B$457,'各區加權風險人口'!$C$2:$T$13,2,0)*5.5/'陽性率'!A$3)</f>
        <v>0</v>
      </c>
      <c r="E284" s="5">
        <f>if(VLOOKUP($B$2:$B$457,'各區加權風險人口'!$C$2:$T$13,3,0)=0,0,VLOOKUP($B$2:$B$457,'依個案研判日_台北市'!$C$2:$T$13,3,0)*'各里加權風險人口'!F284/VLOOKUP($B$2:$B$457,'各區加權風險人口'!$C$2:$T$13,3,0)*5.5/'陽性率'!B$3)</f>
        <v>1.177375012</v>
      </c>
      <c r="F284" s="5">
        <f>if(VLOOKUP($B$2:$B$457,'各區加權風險人口'!$C$2:$T$13,4,0)=0,0,VLOOKUP($B$2:$B$457,'依個案研判日_台北市'!$C$2:$T$13,4,0)*'各里加權風險人口'!G284/VLOOKUP($B$2:$B$457,'各區加權風險人口'!$C$2:$T$13,4,0)*5.5/'陽性率'!C$3)</f>
        <v>0</v>
      </c>
      <c r="G284" s="5">
        <f>if(VLOOKUP($B$2:$B$457,'各區加權風險人口'!$C$2:$T$13,5,0)=0,0,VLOOKUP($B$2:$B$457,'依個案研判日_台北市'!$C$2:$T$13,5,0)*'各里加權風險人口'!H284/VLOOKUP($B$2:$B$457,'各區加權風險人口'!$C$2:$T$13,5,0)*5.5/'陽性率'!D$3)</f>
        <v>9.065787593</v>
      </c>
      <c r="H284" s="5">
        <f>if(VLOOKUP($B$2:$B$457,'各區加權風險人口'!$C$2:$T$13,6,0)=0,0,VLOOKUP($B$2:$B$457,'依個案研判日_台北市'!$C$2:$T$13,6,0)*'各里加權風險人口'!I284/VLOOKUP($B$2:$B$457,'各區加權風險人口'!$C$2:$T$13,6,0)*5.5/'陽性率'!E$3)</f>
        <v>22.95136099</v>
      </c>
      <c r="I284" s="5">
        <f>if(VLOOKUP($B$2:$B$457,'各區加權風險人口'!$C$2:$T$13,7,0)=0,0,VLOOKUP($B$2:$B$457,'依個案研判日_台北市'!$C$2:$T$13,7,0)*'各里加權風險人口'!J284/VLOOKUP($B$2:$B$457,'各區加權風險人口'!$C$2:$T$13,7,0)*5.5/'陽性率'!F$3)</f>
        <v>15.2366178</v>
      </c>
      <c r="J284" s="5">
        <f>if(VLOOKUP($B$2:$B$457,'各區加權風險人口'!$C$2:$T$13,8,0)=0,0,VLOOKUP($B$2:$B$457,'依個案研判日_台北市'!$C$2:$T$13,8,0)*'各里加權風險人口'!K284/VLOOKUP($B$2:$B$457,'各區加權風險人口'!$C$2:$T$13,8,0)*5.5/'陽性率'!G$3)</f>
        <v>8.446385956</v>
      </c>
      <c r="K284" s="5">
        <f>if(VLOOKUP($B$2:$B$457,'各區加權風險人口'!$C$2:$T$13,9,0)=0,0,VLOOKUP($B$2:$B$457,'依個案研判日_台北市'!$C$2:$T$13,9,0)*'各里加權風險人口'!L284/VLOOKUP($B$2:$B$457,'各區加權風險人口'!$C$2:$T$13,9,0)*5.5/'陽性率'!H$3)</f>
        <v>25.90225026</v>
      </c>
      <c r="L284" s="5">
        <f>if(VLOOKUP($B$2:$B$457,'各區加權風險人口'!$C$2:$T$13,10,0)=0,0,VLOOKUP($B$2:$B$457,'依個案研判日_台北市'!$C$2:$T$13,10,0)*'各里加權風險人口'!M284/VLOOKUP($B$2:$B$457,'各區加權風險人口'!$C$2:$T$13,10,0)*5.5/'陽性率'!I$3)</f>
        <v>31.45273246</v>
      </c>
      <c r="M284" s="5">
        <f>if(VLOOKUP($B$2:$B$457,'各區加權風險人口'!$C$2:$T$13,11,0)=0,0,VLOOKUP($B$2:$B$457,'依個案研判日_台北市'!$C$2:$T$13,11,0)*'各里加權風險人口'!N284/VLOOKUP($B$2:$B$457,'各區加權風險人口'!$C$2:$T$13,11,0)*5.5/'陽性率'!J$3)</f>
        <v>21.33126492</v>
      </c>
      <c r="N284" s="5">
        <f>if(VLOOKUP($B$2:$B$457,'各區加權風險人口'!$C$2:$T$13,12,0)=0,0,VLOOKUP($B$2:$B$457,'依個案研判日_台北市'!$C$2:$T$13,12,0)*'各里加權風險人口'!O284/VLOOKUP($B$2:$B$457,'各區加權風險人口'!$C$2:$T$13,12,0)*5.5/'陽性率'!K$3)</f>
        <v>37.00321466</v>
      </c>
      <c r="O284" s="5">
        <f>if(VLOOKUP($B$2:$B$457,'各區加權風險人口'!$C$2:$T$13,13,0)=0,0,VLOOKUP($B$2:$B$457,'依個案研判日_台北市'!$C$2:$T$13,13,0)*'各里加權風險人口'!P284/VLOOKUP($B$2:$B$457,'各區加權風險人口'!$C$2:$T$13,13,0)*5.5/'陽性率'!L$3)</f>
        <v>14.94360592</v>
      </c>
      <c r="P284" s="5">
        <f>if(VLOOKUP($B$2:$B$457,'各區加權風險人口'!$C$2:$T$13,14,0)=0,0,VLOOKUP($B$2:$B$457,'依個案研判日_台北市'!$C$2:$T$13,14,0)*'各里加權風險人口'!Q284/VLOOKUP($B$2:$B$457,'各區加權風險人口'!$C$2:$T$13,14,0)*5.5/'陽性率'!M$3)</f>
        <v>42.00364908</v>
      </c>
      <c r="Q284" s="5">
        <f>if(VLOOKUP($B$2:$B$457,'各區加權風險人口'!$C$2:$T$13,15,0)=0,0,VLOOKUP($B$2:$B$457,'依個案研判日_台北市'!$C$2:$T$13,15,0)*'各里加權風險人口'!R284/VLOOKUP($B$2:$B$457,'各區加權風險人口'!$C$2:$T$13,15,0)*5.5/'陽性率'!N$3)</f>
        <v>53.59086262</v>
      </c>
      <c r="R284" s="5">
        <f>if(VLOOKUP($B$2:$B$457,'各區加權風險人口'!$C$2:$T$13,16,0)=0,0,VLOOKUP($B$2:$B$457,'依個案研判日_台北市'!$C$2:$T$13,16,0)*'各里加權風險人口'!S284/VLOOKUP($B$2:$B$457,'各區加權風險人口'!$C$2:$T$13,16,0)*5.5/'陽性率'!O$3)</f>
        <v>48.24928971</v>
      </c>
      <c r="S284" s="5">
        <f>if(VLOOKUP($B$2:$B$457,'各區加權風險人口'!$C$2:$T$13,17,0)=0,0,VLOOKUP($B$2:$B$457,'依個案研判日_台北市'!$C$2:$T$13,17,0)*'各里加權風險人口'!T284/VLOOKUP($B$2:$B$457,'各區加權風險人口'!$C$2:$T$13,17,0)*5.5/'陽性率'!P$3)</f>
        <v>44.15156295</v>
      </c>
      <c r="T284" s="5">
        <f>if(VLOOKUP($B$2:$B$457,'各區加權風險人口'!$C$2:$T$13,18,0)=0,0,VLOOKUP($B$2:$B$457,'依個案研判日_台北市'!$C$2:$T$13,18,0)*'各里加權風險人口'!U284/VLOOKUP($B$2:$B$457,'各區加權風險人口'!$C$2:$T$13,18,0)*5.5/'陽性率'!Q$3)</f>
        <v>23.24560921</v>
      </c>
    </row>
    <row r="285">
      <c r="A285" s="3">
        <v>6.3000080023E10</v>
      </c>
      <c r="B285" s="4" t="s">
        <v>271</v>
      </c>
      <c r="C285" s="4" t="s">
        <v>294</v>
      </c>
      <c r="D285" s="5">
        <f>if(VLOOKUP($B$2:$B$457,'各區加權風險人口'!$C$2:$T$13,2,0)=0,0,VLOOKUP($B$2:$B$457,'依個案研判日_台北市'!$C$2:$T$13,2,0)*'各里加權風險人口'!E285/VLOOKUP($B$2:$B$457,'各區加權風險人口'!$C$2:$T$13,2,0)*5.5/'陽性率'!A$3)</f>
        <v>0</v>
      </c>
      <c r="E285" s="5">
        <f>if(VLOOKUP($B$2:$B$457,'各區加權風險人口'!$C$2:$T$13,3,0)=0,0,VLOOKUP($B$2:$B$457,'依個案研判日_台北市'!$C$2:$T$13,3,0)*'各里加權風險人口'!F285/VLOOKUP($B$2:$B$457,'各區加權風險人口'!$C$2:$T$13,3,0)*5.5/'陽性率'!B$3)</f>
        <v>1.318041214</v>
      </c>
      <c r="F285" s="5">
        <f>if(VLOOKUP($B$2:$B$457,'各區加權風險人口'!$C$2:$T$13,4,0)=0,0,VLOOKUP($B$2:$B$457,'依個案研判日_台北市'!$C$2:$T$13,4,0)*'各里加權風險人口'!G285/VLOOKUP($B$2:$B$457,'各區加權風險人口'!$C$2:$T$13,4,0)*5.5/'陽性率'!C$3)</f>
        <v>0</v>
      </c>
      <c r="G285" s="5">
        <f>if(VLOOKUP($B$2:$B$457,'各區加權風險人口'!$C$2:$T$13,5,0)=0,0,VLOOKUP($B$2:$B$457,'依個案研判日_台北市'!$C$2:$T$13,5,0)*'各里加權風險人口'!H285/VLOOKUP($B$2:$B$457,'各區加權風險人口'!$C$2:$T$13,5,0)*5.5/'陽性率'!D$3)</f>
        <v>10.14891735</v>
      </c>
      <c r="H285" s="5">
        <f>if(VLOOKUP($B$2:$B$457,'各區加權風險人口'!$C$2:$T$13,6,0)=0,0,VLOOKUP($B$2:$B$457,'依個案研判日_台北市'!$C$2:$T$13,6,0)*'各里加權風險人口'!I285/VLOOKUP($B$2:$B$457,'各區加權風險人口'!$C$2:$T$13,6,0)*5.5/'陽性率'!E$3)</f>
        <v>25.69346163</v>
      </c>
      <c r="I285" s="5">
        <f>if(VLOOKUP($B$2:$B$457,'各區加權風險人口'!$C$2:$T$13,7,0)=0,0,VLOOKUP($B$2:$B$457,'依個案研判日_台北市'!$C$2:$T$13,7,0)*'各里加權風險人口'!J285/VLOOKUP($B$2:$B$457,'各區加權風險人口'!$C$2:$T$13,7,0)*5.5/'陽性率'!F$3)</f>
        <v>17.05700394</v>
      </c>
      <c r="J285" s="5">
        <f>if(VLOOKUP($B$2:$B$457,'各區加權風險人口'!$C$2:$T$13,8,0)=0,0,VLOOKUP($B$2:$B$457,'依個案研判日_台北市'!$C$2:$T$13,8,0)*'各里加權風險人口'!K285/VLOOKUP($B$2:$B$457,'各區加權風險人口'!$C$2:$T$13,8,0)*5.5/'陽性率'!G$3)</f>
        <v>9.455513055</v>
      </c>
      <c r="K285" s="5">
        <f>if(VLOOKUP($B$2:$B$457,'各區加權風險人口'!$C$2:$T$13,9,0)=0,0,VLOOKUP($B$2:$B$457,'依個案研判日_台北市'!$C$2:$T$13,9,0)*'各里加權風險人口'!L285/VLOOKUP($B$2:$B$457,'各區加權風險人口'!$C$2:$T$13,9,0)*5.5/'陽性率'!H$3)</f>
        <v>28.9969067</v>
      </c>
      <c r="L285" s="5">
        <f>if(VLOOKUP($B$2:$B$457,'各區加權風險人口'!$C$2:$T$13,10,0)=0,0,VLOOKUP($B$2:$B$457,'依個案研判日_台北市'!$C$2:$T$13,10,0)*'各里加權風險人口'!M285/VLOOKUP($B$2:$B$457,'各區加權風險人口'!$C$2:$T$13,10,0)*5.5/'陽性率'!I$3)</f>
        <v>35.21052957</v>
      </c>
      <c r="M285" s="5">
        <f>if(VLOOKUP($B$2:$B$457,'各區加權風險人口'!$C$2:$T$13,11,0)=0,0,VLOOKUP($B$2:$B$457,'依個案研判日_台北市'!$C$2:$T$13,11,0)*'各里加權風險人口'!N285/VLOOKUP($B$2:$B$457,'各區加權風險人口'!$C$2:$T$13,11,0)*5.5/'陽性率'!J$3)</f>
        <v>23.87980552</v>
      </c>
      <c r="N285" s="5">
        <f>if(VLOOKUP($B$2:$B$457,'各區加權風險人口'!$C$2:$T$13,12,0)=0,0,VLOOKUP($B$2:$B$457,'依個案研判日_台北市'!$C$2:$T$13,12,0)*'各里加權風險人口'!O285/VLOOKUP($B$2:$B$457,'各區加權風險人口'!$C$2:$T$13,12,0)*5.5/'陽性率'!K$3)</f>
        <v>41.42415243</v>
      </c>
      <c r="O285" s="5">
        <f>if(VLOOKUP($B$2:$B$457,'各區加權風險人口'!$C$2:$T$13,13,0)=0,0,VLOOKUP($B$2:$B$457,'依個案研判日_台北市'!$C$2:$T$13,13,0)*'各里加權風險人口'!P285/VLOOKUP($B$2:$B$457,'各區加權風險人口'!$C$2:$T$13,13,0)*5.5/'陽性率'!L$3)</f>
        <v>16.72898464</v>
      </c>
      <c r="P285" s="5">
        <f>if(VLOOKUP($B$2:$B$457,'各區加權風險人口'!$C$2:$T$13,14,0)=0,0,VLOOKUP($B$2:$B$457,'依個案研判日_台北市'!$C$2:$T$13,14,0)*'各里加權風險人口'!Q285/VLOOKUP($B$2:$B$457,'各區加權風險人口'!$C$2:$T$13,14,0)*5.5/'陽性率'!M$3)</f>
        <v>47.02201087</v>
      </c>
      <c r="Q285" s="5">
        <f>if(VLOOKUP($B$2:$B$457,'各區加權風險人口'!$C$2:$T$13,15,0)=0,0,VLOOKUP($B$2:$B$457,'依個案研判日_台北市'!$C$2:$T$13,15,0)*'各里加權風險人口'!R285/VLOOKUP($B$2:$B$457,'各區加權風險人口'!$C$2:$T$13,15,0)*5.5/'陽性率'!N$3)</f>
        <v>59.99360007</v>
      </c>
      <c r="R285" s="5">
        <f>if(VLOOKUP($B$2:$B$457,'各區加權風險人口'!$C$2:$T$13,16,0)=0,0,VLOOKUP($B$2:$B$457,'依個案研判日_台北市'!$C$2:$T$13,16,0)*'各里加權風險人口'!S285/VLOOKUP($B$2:$B$457,'各區加權風險人口'!$C$2:$T$13,16,0)*5.5/'陽性率'!O$3)</f>
        <v>54.01384582</v>
      </c>
      <c r="S285" s="5">
        <f>if(VLOOKUP($B$2:$B$457,'各區加權風險人口'!$C$2:$T$13,17,0)=0,0,VLOOKUP($B$2:$B$457,'依個案研判日_台北市'!$C$2:$T$13,17,0)*'各里加權風險人口'!T285/VLOOKUP($B$2:$B$457,'各區加權風險人口'!$C$2:$T$13,17,0)*5.5/'陽性率'!P$3)</f>
        <v>49.42654551</v>
      </c>
      <c r="T285" s="5">
        <f>if(VLOOKUP($B$2:$B$457,'各區加權風險人口'!$C$2:$T$13,18,0)=0,0,VLOOKUP($B$2:$B$457,'依個案研判日_台北市'!$C$2:$T$13,18,0)*'各里加權風險人口'!U285/VLOOKUP($B$2:$B$457,'各區加權風險人口'!$C$2:$T$13,18,0)*5.5/'陽性率'!Q$3)</f>
        <v>26.02286499</v>
      </c>
    </row>
    <row r="286">
      <c r="A286" s="3">
        <v>6.3000080024E10</v>
      </c>
      <c r="B286" s="4" t="s">
        <v>271</v>
      </c>
      <c r="C286" s="4" t="s">
        <v>295</v>
      </c>
      <c r="D286" s="5">
        <f>if(VLOOKUP($B$2:$B$457,'各區加權風險人口'!$C$2:$T$13,2,0)=0,0,VLOOKUP($B$2:$B$457,'依個案研判日_台北市'!$C$2:$T$13,2,0)*'各里加權風險人口'!E286/VLOOKUP($B$2:$B$457,'各區加權風險人口'!$C$2:$T$13,2,0)*5.5/'陽性率'!A$3)</f>
        <v>0</v>
      </c>
      <c r="E286" s="5">
        <f>if(VLOOKUP($B$2:$B$457,'各區加權風險人口'!$C$2:$T$13,3,0)=0,0,VLOOKUP($B$2:$B$457,'依個案研判日_台北市'!$C$2:$T$13,3,0)*'各里加權風險人口'!F286/VLOOKUP($B$2:$B$457,'各區加權風險人口'!$C$2:$T$13,3,0)*5.5/'陽性率'!B$3)</f>
        <v>1.891265451</v>
      </c>
      <c r="F286" s="5">
        <f>if(VLOOKUP($B$2:$B$457,'各區加權風險人口'!$C$2:$T$13,4,0)=0,0,VLOOKUP($B$2:$B$457,'依個案研判日_台北市'!$C$2:$T$13,4,0)*'各里加權風險人口'!G286/VLOOKUP($B$2:$B$457,'各區加權風險人口'!$C$2:$T$13,4,0)*5.5/'陽性率'!C$3)</f>
        <v>0</v>
      </c>
      <c r="G286" s="5">
        <f>if(VLOOKUP($B$2:$B$457,'各區加權風險人口'!$C$2:$T$13,5,0)=0,0,VLOOKUP($B$2:$B$457,'依個案研判日_台北市'!$C$2:$T$13,5,0)*'各里加權風險人口'!H286/VLOOKUP($B$2:$B$457,'各區加權風險人口'!$C$2:$T$13,5,0)*5.5/'陽性率'!D$3)</f>
        <v>14.56274397</v>
      </c>
      <c r="H286" s="5">
        <f>if(VLOOKUP($B$2:$B$457,'各區加權風險人口'!$C$2:$T$13,6,0)=0,0,VLOOKUP($B$2:$B$457,'依個案研判日_台北市'!$C$2:$T$13,6,0)*'各里加權風險人口'!I286/VLOOKUP($B$2:$B$457,'各區加權風險人口'!$C$2:$T$13,6,0)*5.5/'陽性率'!E$3)</f>
        <v>36.86770626</v>
      </c>
      <c r="I286" s="5">
        <f>if(VLOOKUP($B$2:$B$457,'各區加權風險人口'!$C$2:$T$13,7,0)=0,0,VLOOKUP($B$2:$B$457,'依個案研判日_台北市'!$C$2:$T$13,7,0)*'各里加權風險人口'!J286/VLOOKUP($B$2:$B$457,'各區加權風險人口'!$C$2:$T$13,7,0)*5.5/'陽性率'!F$3)</f>
        <v>24.47519996</v>
      </c>
      <c r="J286" s="5">
        <f>if(VLOOKUP($B$2:$B$457,'各區加權風險人口'!$C$2:$T$13,8,0)=0,0,VLOOKUP($B$2:$B$457,'依個案研判日_台北市'!$C$2:$T$13,8,0)*'各里加權風險人口'!K286/VLOOKUP($B$2:$B$457,'各區加權風險人口'!$C$2:$T$13,8,0)*5.5/'陽性率'!G$3)</f>
        <v>13.56777389</v>
      </c>
      <c r="K286" s="5">
        <f>if(VLOOKUP($B$2:$B$457,'各區加權風險人口'!$C$2:$T$13,9,0)=0,0,VLOOKUP($B$2:$B$457,'依個案研判日_台北市'!$C$2:$T$13,9,0)*'各里加權風險人口'!L286/VLOOKUP($B$2:$B$457,'各區加權風險人口'!$C$2:$T$13,9,0)*5.5/'陽性率'!H$3)</f>
        <v>41.60783992</v>
      </c>
      <c r="L286" s="5">
        <f>if(VLOOKUP($B$2:$B$457,'各區加權風險人口'!$C$2:$T$13,10,0)=0,0,VLOOKUP($B$2:$B$457,'依個案研判日_台北市'!$C$2:$T$13,10,0)*'各里加權風險人口'!M286/VLOOKUP($B$2:$B$457,'各區加權風險人口'!$C$2:$T$13,10,0)*5.5/'陽性率'!I$3)</f>
        <v>50.52380562</v>
      </c>
      <c r="M286" s="5">
        <f>if(VLOOKUP($B$2:$B$457,'各區加權風險人口'!$C$2:$T$13,11,0)=0,0,VLOOKUP($B$2:$B$457,'依個案研判日_台北市'!$C$2:$T$13,11,0)*'各里加權風險人口'!N286/VLOOKUP($B$2:$B$457,'各區加權風險人口'!$C$2:$T$13,11,0)*5.5/'陽性率'!J$3)</f>
        <v>34.26527994</v>
      </c>
      <c r="N286" s="5">
        <f>if(VLOOKUP($B$2:$B$457,'各區加權風險人口'!$C$2:$T$13,12,0)=0,0,VLOOKUP($B$2:$B$457,'依個案研判日_台北市'!$C$2:$T$13,12,0)*'各里加權風險人口'!O286/VLOOKUP($B$2:$B$457,'各區加權風險人口'!$C$2:$T$13,12,0)*5.5/'陽性率'!K$3)</f>
        <v>59.43977132</v>
      </c>
      <c r="O286" s="5">
        <f>if(VLOOKUP($B$2:$B$457,'各區加權風險人口'!$C$2:$T$13,13,0)=0,0,VLOOKUP($B$2:$B$457,'依個案研判日_台北市'!$C$2:$T$13,13,0)*'各里加權風險人口'!P286/VLOOKUP($B$2:$B$457,'各區加權風險人口'!$C$2:$T$13,13,0)*5.5/'陽性率'!L$3)</f>
        <v>24.00452303</v>
      </c>
      <c r="P286" s="5">
        <f>if(VLOOKUP($B$2:$B$457,'各區加權風險人口'!$C$2:$T$13,14,0)=0,0,VLOOKUP($B$2:$B$457,'依個案研判日_台北市'!$C$2:$T$13,14,0)*'各里加權風險人口'!Q286/VLOOKUP($B$2:$B$457,'各區加權風險人口'!$C$2:$T$13,14,0)*5.5/'陽性率'!M$3)</f>
        <v>67.47217285</v>
      </c>
      <c r="Q286" s="5">
        <f>if(VLOOKUP($B$2:$B$457,'各區加權風險人口'!$C$2:$T$13,15,0)=0,0,VLOOKUP($B$2:$B$457,'依個案研判日_台北市'!$C$2:$T$13,15,0)*'各里加權風險人口'!R286/VLOOKUP($B$2:$B$457,'各區加權風險人口'!$C$2:$T$13,15,0)*5.5/'陽性率'!N$3)</f>
        <v>86.08518605</v>
      </c>
      <c r="R286" s="5">
        <f>if(VLOOKUP($B$2:$B$457,'各區加權風險人口'!$C$2:$T$13,16,0)=0,0,VLOOKUP($B$2:$B$457,'依個案研判日_台北市'!$C$2:$T$13,16,0)*'各里加權風險人口'!S286/VLOOKUP($B$2:$B$457,'各區加權風險人口'!$C$2:$T$13,16,0)*5.5/'陽性率'!O$3)</f>
        <v>77.50479986</v>
      </c>
      <c r="S286" s="5">
        <f>if(VLOOKUP($B$2:$B$457,'各區加權風險人口'!$C$2:$T$13,17,0)=0,0,VLOOKUP($B$2:$B$457,'依個案研判日_台北市'!$C$2:$T$13,17,0)*'各里加權風險人口'!T286/VLOOKUP($B$2:$B$457,'各區加權風險人口'!$C$2:$T$13,17,0)*5.5/'陽性率'!P$3)</f>
        <v>70.92245442</v>
      </c>
      <c r="T286" s="5">
        <f>if(VLOOKUP($B$2:$B$457,'各區加權風險人口'!$C$2:$T$13,18,0)=0,0,VLOOKUP($B$2:$B$457,'依個案研判日_台北市'!$C$2:$T$13,18,0)*'各里加權風險人口'!U286/VLOOKUP($B$2:$B$457,'各區加權風險人口'!$C$2:$T$13,18,0)*5.5/'陽性率'!Q$3)</f>
        <v>37.34036916</v>
      </c>
    </row>
    <row r="287">
      <c r="A287" s="3">
        <v>6.3000080025E10</v>
      </c>
      <c r="B287" s="4" t="s">
        <v>271</v>
      </c>
      <c r="C287" s="4" t="s">
        <v>296</v>
      </c>
      <c r="D287" s="5">
        <f>if(VLOOKUP($B$2:$B$457,'各區加權風險人口'!$C$2:$T$13,2,0)=0,0,VLOOKUP($B$2:$B$457,'依個案研判日_台北市'!$C$2:$T$13,2,0)*'各里加權風險人口'!E287/VLOOKUP($B$2:$B$457,'各區加權風險人口'!$C$2:$T$13,2,0)*5.5/'陽性率'!A$3)</f>
        <v>0</v>
      </c>
      <c r="E287" s="5">
        <f>if(VLOOKUP($B$2:$B$457,'各區加權風險人口'!$C$2:$T$13,3,0)=0,0,VLOOKUP($B$2:$B$457,'依個案研判日_台北市'!$C$2:$T$13,3,0)*'各里加權風險人口'!F287/VLOOKUP($B$2:$B$457,'各區加權風險人口'!$C$2:$T$13,3,0)*5.5/'陽性率'!B$3)</f>
        <v>0.7819203507</v>
      </c>
      <c r="F287" s="5">
        <f>if(VLOOKUP($B$2:$B$457,'各區加權風險人口'!$C$2:$T$13,4,0)=0,0,VLOOKUP($B$2:$B$457,'依個案研判日_台北市'!$C$2:$T$13,4,0)*'各里加權風險人口'!G287/VLOOKUP($B$2:$B$457,'各區加權風險人口'!$C$2:$T$13,4,0)*5.5/'陽性率'!C$3)</f>
        <v>0</v>
      </c>
      <c r="G287" s="5">
        <f>if(VLOOKUP($B$2:$B$457,'各區加權風險人口'!$C$2:$T$13,5,0)=0,0,VLOOKUP($B$2:$B$457,'依個案研判日_台北市'!$C$2:$T$13,5,0)*'各里加權風險人口'!H287/VLOOKUP($B$2:$B$457,'各區加權風險人口'!$C$2:$T$13,5,0)*5.5/'陽性率'!D$3)</f>
        <v>6.0207867</v>
      </c>
      <c r="H287" s="5">
        <f>if(VLOOKUP($B$2:$B$457,'各區加權風險人口'!$C$2:$T$13,6,0)=0,0,VLOOKUP($B$2:$B$457,'依個案研判日_台北市'!$C$2:$T$13,6,0)*'各里加權風險人口'!I287/VLOOKUP($B$2:$B$457,'各區加權風險人口'!$C$2:$T$13,6,0)*5.5/'陽性率'!E$3)</f>
        <v>15.24249797</v>
      </c>
      <c r="I287" s="5">
        <f>if(VLOOKUP($B$2:$B$457,'各區加權風險人口'!$C$2:$T$13,7,0)=0,0,VLOOKUP($B$2:$B$457,'依個案研判日_台北市'!$C$2:$T$13,7,0)*'各里加權風險人口'!J287/VLOOKUP($B$2:$B$457,'各區加權風險人口'!$C$2:$T$13,7,0)*5.5/'陽性率'!F$3)</f>
        <v>10.11896924</v>
      </c>
      <c r="J287" s="5">
        <f>if(VLOOKUP($B$2:$B$457,'各區加權風險人口'!$C$2:$T$13,8,0)=0,0,VLOOKUP($B$2:$B$457,'依個案研判日_台北市'!$C$2:$T$13,8,0)*'各里加權風險人口'!K287/VLOOKUP($B$2:$B$457,'各區加權風險人口'!$C$2:$T$13,8,0)*5.5/'陽性率'!G$3)</f>
        <v>5.609428603</v>
      </c>
      <c r="K287" s="5">
        <f>if(VLOOKUP($B$2:$B$457,'各區加權風險人口'!$C$2:$T$13,9,0)=0,0,VLOOKUP($B$2:$B$457,'依個案研判日_台北市'!$C$2:$T$13,9,0)*'各里加權風險人口'!L287/VLOOKUP($B$2:$B$457,'各區加權風險人口'!$C$2:$T$13,9,0)*5.5/'陽性率'!H$3)</f>
        <v>17.20224771</v>
      </c>
      <c r="L287" s="5">
        <f>if(VLOOKUP($B$2:$B$457,'各區加權風險人口'!$C$2:$T$13,10,0)=0,0,VLOOKUP($B$2:$B$457,'依個案研判日_台北市'!$C$2:$T$13,10,0)*'各里加權風險人口'!M287/VLOOKUP($B$2:$B$457,'各區加權風險人口'!$C$2:$T$13,10,0)*5.5/'陽性率'!I$3)</f>
        <v>20.88844365</v>
      </c>
      <c r="M287" s="5">
        <f>if(VLOOKUP($B$2:$B$457,'各區加權風險人口'!$C$2:$T$13,11,0)=0,0,VLOOKUP($B$2:$B$457,'依個案研判日_台北市'!$C$2:$T$13,11,0)*'各里加權風險人口'!N287/VLOOKUP($B$2:$B$457,'各區加權風險人口'!$C$2:$T$13,11,0)*5.5/'陽性率'!J$3)</f>
        <v>14.16655694</v>
      </c>
      <c r="N287" s="5">
        <f>if(VLOOKUP($B$2:$B$457,'各區加權風險人口'!$C$2:$T$13,12,0)=0,0,VLOOKUP($B$2:$B$457,'依個案研判日_台北市'!$C$2:$T$13,12,0)*'各里加權風險人口'!O287/VLOOKUP($B$2:$B$457,'各區加權風險人口'!$C$2:$T$13,12,0)*5.5/'陽性率'!K$3)</f>
        <v>24.57463959</v>
      </c>
      <c r="O287" s="5">
        <f>if(VLOOKUP($B$2:$B$457,'各區加權風險人口'!$C$2:$T$13,13,0)=0,0,VLOOKUP($B$2:$B$457,'依個案研判日_台北市'!$C$2:$T$13,13,0)*'各里加權風險人口'!P287/VLOOKUP($B$2:$B$457,'各區加權風險人口'!$C$2:$T$13,13,0)*5.5/'陽性率'!L$3)</f>
        <v>9.924373681</v>
      </c>
      <c r="P287" s="5">
        <f>if(VLOOKUP($B$2:$B$457,'各區加權風險人口'!$C$2:$T$13,14,0)=0,0,VLOOKUP($B$2:$B$457,'依個案研判日_台北市'!$C$2:$T$13,14,0)*'各里加權風險人口'!Q287/VLOOKUP($B$2:$B$457,'各區加權風險人口'!$C$2:$T$13,14,0)*5.5/'陽性率'!M$3)</f>
        <v>27.89553683</v>
      </c>
      <c r="Q287" s="5">
        <f>if(VLOOKUP($B$2:$B$457,'各區加權風險人口'!$C$2:$T$13,15,0)=0,0,VLOOKUP($B$2:$B$457,'依個案研判日_台北市'!$C$2:$T$13,15,0)*'各里加權風險人口'!R287/VLOOKUP($B$2:$B$457,'各區加權風險人口'!$C$2:$T$13,15,0)*5.5/'陽性率'!N$3)</f>
        <v>35.59085734</v>
      </c>
      <c r="R287" s="5">
        <f>if(VLOOKUP($B$2:$B$457,'各區加權風險人口'!$C$2:$T$13,16,0)=0,0,VLOOKUP($B$2:$B$457,'依個案研判日_台北市'!$C$2:$T$13,16,0)*'各里加權風險人口'!S287/VLOOKUP($B$2:$B$457,'各區加權風險人口'!$C$2:$T$13,16,0)*5.5/'陽性率'!O$3)</f>
        <v>32.04340261</v>
      </c>
      <c r="S287" s="5">
        <f>if(VLOOKUP($B$2:$B$457,'各區加權風險人口'!$C$2:$T$13,17,0)=0,0,VLOOKUP($B$2:$B$457,'依個案研判日_台北市'!$C$2:$T$13,17,0)*'各里加權風險人口'!T287/VLOOKUP($B$2:$B$457,'各區加權風險人口'!$C$2:$T$13,17,0)*5.5/'陽性率'!P$3)</f>
        <v>29.32201315</v>
      </c>
      <c r="T287" s="5">
        <f>if(VLOOKUP($B$2:$B$457,'各區加權風險人口'!$C$2:$T$13,18,0)=0,0,VLOOKUP($B$2:$B$457,'依個案研判日_台北市'!$C$2:$T$13,18,0)*'各里加權風險人口'!U287/VLOOKUP($B$2:$B$457,'各區加權風險人口'!$C$2:$T$13,18,0)*5.5/'陽性率'!Q$3)</f>
        <v>15.43791462</v>
      </c>
    </row>
    <row r="288">
      <c r="A288" s="3">
        <v>6.3000080026E10</v>
      </c>
      <c r="B288" s="4" t="s">
        <v>271</v>
      </c>
      <c r="C288" s="4" t="s">
        <v>297</v>
      </c>
      <c r="D288" s="5">
        <f>if(VLOOKUP($B$2:$B$457,'各區加權風險人口'!$C$2:$T$13,2,0)=0,0,VLOOKUP($B$2:$B$457,'依個案研判日_台北市'!$C$2:$T$13,2,0)*'各里加權風險人口'!E288/VLOOKUP($B$2:$B$457,'各區加權風險人口'!$C$2:$T$13,2,0)*5.5/'陽性率'!A$3)</f>
        <v>0</v>
      </c>
      <c r="E288" s="5">
        <f>if(VLOOKUP($B$2:$B$457,'各區加權風險人口'!$C$2:$T$13,3,0)=0,0,VLOOKUP($B$2:$B$457,'依個案研判日_台北市'!$C$2:$T$13,3,0)*'各里加權風險人口'!F288/VLOOKUP($B$2:$B$457,'各區加權風險人口'!$C$2:$T$13,3,0)*5.5/'陽性率'!B$3)</f>
        <v>1.314223028</v>
      </c>
      <c r="F288" s="5">
        <f>if(VLOOKUP($B$2:$B$457,'各區加權風險人口'!$C$2:$T$13,4,0)=0,0,VLOOKUP($B$2:$B$457,'依個案研判日_台北市'!$C$2:$T$13,4,0)*'各里加權風險人口'!G288/VLOOKUP($B$2:$B$457,'各區加權風險人口'!$C$2:$T$13,4,0)*5.5/'陽性率'!C$3)</f>
        <v>0</v>
      </c>
      <c r="G288" s="5">
        <f>if(VLOOKUP($B$2:$B$457,'各區加權風險人口'!$C$2:$T$13,5,0)=0,0,VLOOKUP($B$2:$B$457,'依個案研判日_台北市'!$C$2:$T$13,5,0)*'各里加權風險人口'!H288/VLOOKUP($B$2:$B$457,'各區加權風險人口'!$C$2:$T$13,5,0)*5.5/'陽性率'!D$3)</f>
        <v>10.11951732</v>
      </c>
      <c r="H288" s="5">
        <f>if(VLOOKUP($B$2:$B$457,'各區加權風險人口'!$C$2:$T$13,6,0)=0,0,VLOOKUP($B$2:$B$457,'依個案研判日_台北市'!$C$2:$T$13,6,0)*'各里加權風險人口'!I288/VLOOKUP($B$2:$B$457,'各區加權風險人口'!$C$2:$T$13,6,0)*5.5/'陽性率'!E$3)</f>
        <v>25.61903118</v>
      </c>
      <c r="I288" s="5">
        <f>if(VLOOKUP($B$2:$B$457,'各區加權風險人口'!$C$2:$T$13,7,0)=0,0,VLOOKUP($B$2:$B$457,'依個案研判日_台北市'!$C$2:$T$13,7,0)*'各里加權風險人口'!J288/VLOOKUP($B$2:$B$457,'各區加權風險人口'!$C$2:$T$13,7,0)*5.5/'陽性率'!F$3)</f>
        <v>17.00759213</v>
      </c>
      <c r="J288" s="5">
        <f>if(VLOOKUP($B$2:$B$457,'各區加權風險人口'!$C$2:$T$13,8,0)=0,0,VLOOKUP($B$2:$B$457,'依個案研判日_台北市'!$C$2:$T$13,8,0)*'各里加權風險人口'!K288/VLOOKUP($B$2:$B$457,'各區加權風險人口'!$C$2:$T$13,8,0)*5.5/'陽性率'!G$3)</f>
        <v>9.428121723</v>
      </c>
      <c r="K288" s="5">
        <f>if(VLOOKUP($B$2:$B$457,'各區加權風險人口'!$C$2:$T$13,9,0)=0,0,VLOOKUP($B$2:$B$457,'依個案研判日_台北市'!$C$2:$T$13,9,0)*'各里加權風險人口'!L288/VLOOKUP($B$2:$B$457,'各區加權風險人口'!$C$2:$T$13,9,0)*5.5/'陽性率'!H$3)</f>
        <v>28.91290662</v>
      </c>
      <c r="L288" s="5">
        <f>if(VLOOKUP($B$2:$B$457,'各區加權風險人口'!$C$2:$T$13,10,0)=0,0,VLOOKUP($B$2:$B$457,'依個案研判日_台北市'!$C$2:$T$13,10,0)*'各里加權風險人口'!M288/VLOOKUP($B$2:$B$457,'各區加權風險人口'!$C$2:$T$13,10,0)*5.5/'陽性率'!I$3)</f>
        <v>35.10852946</v>
      </c>
      <c r="M288" s="5">
        <f>if(VLOOKUP($B$2:$B$457,'各區加權風險人口'!$C$2:$T$13,11,0)=0,0,VLOOKUP($B$2:$B$457,'依個案研判日_台北市'!$C$2:$T$13,11,0)*'各里加權風險人口'!N288/VLOOKUP($B$2:$B$457,'各區加權風險人口'!$C$2:$T$13,11,0)*5.5/'陽性率'!J$3)</f>
        <v>23.81062898</v>
      </c>
      <c r="N288" s="5">
        <f>if(VLOOKUP($B$2:$B$457,'各區加權風險人口'!$C$2:$T$13,12,0)=0,0,VLOOKUP($B$2:$B$457,'依個案研判日_台北市'!$C$2:$T$13,12,0)*'各里加權風險人口'!O288/VLOOKUP($B$2:$B$457,'各區加權風險人口'!$C$2:$T$13,12,0)*5.5/'陽性率'!K$3)</f>
        <v>41.30415231</v>
      </c>
      <c r="O288" s="5">
        <f>if(VLOOKUP($B$2:$B$457,'各區加權風險人口'!$C$2:$T$13,13,0)=0,0,VLOOKUP($B$2:$B$457,'依個案研判日_台北市'!$C$2:$T$13,13,0)*'各里加權風險人口'!P288/VLOOKUP($B$2:$B$457,'各區加權風險人口'!$C$2:$T$13,13,0)*5.5/'陽性率'!L$3)</f>
        <v>16.68052305</v>
      </c>
      <c r="P288" s="5">
        <f>if(VLOOKUP($B$2:$B$457,'各區加權風險人口'!$C$2:$T$13,14,0)=0,0,VLOOKUP($B$2:$B$457,'依個案研判日_台北市'!$C$2:$T$13,14,0)*'各里加權風險人口'!Q288/VLOOKUP($B$2:$B$457,'各區加權風險人口'!$C$2:$T$13,14,0)*5.5/'陽性率'!M$3)</f>
        <v>46.88579452</v>
      </c>
      <c r="Q288" s="5">
        <f>if(VLOOKUP($B$2:$B$457,'各區加權風險人口'!$C$2:$T$13,15,0)=0,0,VLOOKUP($B$2:$B$457,'依個案研判日_台北市'!$C$2:$T$13,15,0)*'各里加權風險人口'!R288/VLOOKUP($B$2:$B$457,'各區加權風險人口'!$C$2:$T$13,15,0)*5.5/'陽性率'!N$3)</f>
        <v>59.8198068</v>
      </c>
      <c r="R288" s="5">
        <f>if(VLOOKUP($B$2:$B$457,'各區加權風險人口'!$C$2:$T$13,16,0)=0,0,VLOOKUP($B$2:$B$457,'依個案研判日_台北市'!$C$2:$T$13,16,0)*'各里加權風險人口'!S288/VLOOKUP($B$2:$B$457,'各區加權風險人口'!$C$2:$T$13,16,0)*5.5/'陽性率'!O$3)</f>
        <v>53.85737507</v>
      </c>
      <c r="S288" s="5">
        <f>if(VLOOKUP($B$2:$B$457,'各區加權風險人口'!$C$2:$T$13,17,0)=0,0,VLOOKUP($B$2:$B$457,'依個案研判日_台北市'!$C$2:$T$13,17,0)*'各里加權風險人口'!T288/VLOOKUP($B$2:$B$457,'各區加權風險人口'!$C$2:$T$13,17,0)*5.5/'陽性率'!P$3)</f>
        <v>49.28336355</v>
      </c>
      <c r="T288" s="5">
        <f>if(VLOOKUP($B$2:$B$457,'各區加權風險人口'!$C$2:$T$13,18,0)=0,0,VLOOKUP($B$2:$B$457,'依個案研判日_台北市'!$C$2:$T$13,18,0)*'各里加權風險人口'!U288/VLOOKUP($B$2:$B$457,'各區加權風險人口'!$C$2:$T$13,18,0)*5.5/'陽性率'!Q$3)</f>
        <v>25.9474803</v>
      </c>
    </row>
    <row r="289">
      <c r="A289" s="3">
        <v>6.3000080027E10</v>
      </c>
      <c r="B289" s="4" t="s">
        <v>271</v>
      </c>
      <c r="C289" s="4" t="s">
        <v>298</v>
      </c>
      <c r="D289" s="5">
        <f>if(VLOOKUP($B$2:$B$457,'各區加權風險人口'!$C$2:$T$13,2,0)=0,0,VLOOKUP($B$2:$B$457,'依個案研判日_台北市'!$C$2:$T$13,2,0)*'各里加權風險人口'!E289/VLOOKUP($B$2:$B$457,'各區加權風險人口'!$C$2:$T$13,2,0)*5.5/'陽性率'!A$3)</f>
        <v>0</v>
      </c>
      <c r="E289" s="5">
        <f>if(VLOOKUP($B$2:$B$457,'各區加權風險人口'!$C$2:$T$13,3,0)=0,0,VLOOKUP($B$2:$B$457,'依個案研判日_台北市'!$C$2:$T$13,3,0)*'各里加權風險人口'!F289/VLOOKUP($B$2:$B$457,'各區加權風險人口'!$C$2:$T$13,3,0)*5.5/'陽性率'!B$3)</f>
        <v>1.847001505</v>
      </c>
      <c r="F289" s="5">
        <f>if(VLOOKUP($B$2:$B$457,'各區加權風險人口'!$C$2:$T$13,4,0)=0,0,VLOOKUP($B$2:$B$457,'依個案研判日_台北市'!$C$2:$T$13,4,0)*'各里加權風險人口'!G289/VLOOKUP($B$2:$B$457,'各區加權風險人口'!$C$2:$T$13,4,0)*5.5/'陽性率'!C$3)</f>
        <v>0</v>
      </c>
      <c r="G289" s="5">
        <f>if(VLOOKUP($B$2:$B$457,'各區加權風險人口'!$C$2:$T$13,5,0)=0,0,VLOOKUP($B$2:$B$457,'依個案研判日_台北市'!$C$2:$T$13,5,0)*'各里加權風險人口'!H289/VLOOKUP($B$2:$B$457,'各區加權風險人口'!$C$2:$T$13,5,0)*5.5/'陽性率'!D$3)</f>
        <v>14.22191159</v>
      </c>
      <c r="H289" s="5">
        <f>if(VLOOKUP($B$2:$B$457,'各區加權風險人口'!$C$2:$T$13,6,0)=0,0,VLOOKUP($B$2:$B$457,'依個案研判日_台北市'!$C$2:$T$13,6,0)*'各里加權風險人口'!I289/VLOOKUP($B$2:$B$457,'各區加權風險人口'!$C$2:$T$13,6,0)*5.5/'陽性率'!E$3)</f>
        <v>36.00483946</v>
      </c>
      <c r="I289" s="5">
        <f>if(VLOOKUP($B$2:$B$457,'各區加權風險人口'!$C$2:$T$13,7,0)=0,0,VLOOKUP($B$2:$B$457,'依個案研判日_台北市'!$C$2:$T$13,7,0)*'各里加權風險人口'!J289/VLOOKUP($B$2:$B$457,'各區加權風險人口'!$C$2:$T$13,7,0)*5.5/'陽性率'!F$3)</f>
        <v>23.90237242</v>
      </c>
      <c r="J289" s="5">
        <f>if(VLOOKUP($B$2:$B$457,'各區加權風險人口'!$C$2:$T$13,8,0)=0,0,VLOOKUP($B$2:$B$457,'依個案研判日_台北市'!$C$2:$T$13,8,0)*'各里加權風險人口'!K289/VLOOKUP($B$2:$B$457,'各區加權風險人口'!$C$2:$T$13,8,0)*5.5/'陽性率'!G$3)</f>
        <v>13.25022819</v>
      </c>
      <c r="K289" s="5">
        <f>if(VLOOKUP($B$2:$B$457,'各區加權風險人口'!$C$2:$T$13,9,0)=0,0,VLOOKUP($B$2:$B$457,'依個案研判日_台北市'!$C$2:$T$13,9,0)*'各里加權風險人口'!L289/VLOOKUP($B$2:$B$457,'各區加權風險人口'!$C$2:$T$13,9,0)*5.5/'陽性率'!H$3)</f>
        <v>40.63403311</v>
      </c>
      <c r="L289" s="5">
        <f>if(VLOOKUP($B$2:$B$457,'各區加權風險人口'!$C$2:$T$13,10,0)=0,0,VLOOKUP($B$2:$B$457,'依個案研判日_台北市'!$C$2:$T$13,10,0)*'各里加權風險人口'!M289/VLOOKUP($B$2:$B$457,'各區加權風險人口'!$C$2:$T$13,10,0)*5.5/'陽性率'!I$3)</f>
        <v>49.34132592</v>
      </c>
      <c r="M289" s="5">
        <f>if(VLOOKUP($B$2:$B$457,'各區加權風險人口'!$C$2:$T$13,11,0)=0,0,VLOOKUP($B$2:$B$457,'依個案研判日_台北市'!$C$2:$T$13,11,0)*'各里加權風險人口'!N289/VLOOKUP($B$2:$B$457,'各區加權風險人口'!$C$2:$T$13,11,0)*5.5/'陽性率'!J$3)</f>
        <v>33.46332138</v>
      </c>
      <c r="N289" s="5">
        <f>if(VLOOKUP($B$2:$B$457,'各區加權風險人口'!$C$2:$T$13,12,0)=0,0,VLOOKUP($B$2:$B$457,'依個案研判日_台北市'!$C$2:$T$13,12,0)*'各里加權風險人口'!O289/VLOOKUP($B$2:$B$457,'各區加權風險人口'!$C$2:$T$13,12,0)*5.5/'陽性率'!K$3)</f>
        <v>58.04861873</v>
      </c>
      <c r="O289" s="5">
        <f>if(VLOOKUP($B$2:$B$457,'各區加權風險人口'!$C$2:$T$13,13,0)=0,0,VLOOKUP($B$2:$B$457,'依個案研判日_台北市'!$C$2:$T$13,13,0)*'各里加權風險人口'!P289/VLOOKUP($B$2:$B$457,'各區加權風險人口'!$C$2:$T$13,13,0)*5.5/'陽性率'!L$3)</f>
        <v>23.44271141</v>
      </c>
      <c r="P289" s="5">
        <f>if(VLOOKUP($B$2:$B$457,'各區加權風險人口'!$C$2:$T$13,14,0)=0,0,VLOOKUP($B$2:$B$457,'依個案研判日_台北市'!$C$2:$T$13,14,0)*'各里加權風險人口'!Q289/VLOOKUP($B$2:$B$457,'各區加權風險人口'!$C$2:$T$13,14,0)*5.5/'陽性率'!M$3)</f>
        <v>65.89302666</v>
      </c>
      <c r="Q289" s="5">
        <f>if(VLOOKUP($B$2:$B$457,'各區加權風險人口'!$C$2:$T$13,15,0)=0,0,VLOOKUP($B$2:$B$457,'依個案研判日_台北市'!$C$2:$T$13,15,0)*'各里加權風險人口'!R289/VLOOKUP($B$2:$B$457,'各區加權風險人口'!$C$2:$T$13,15,0)*5.5/'陽性率'!N$3)</f>
        <v>84.07041333</v>
      </c>
      <c r="R289" s="5">
        <f>if(VLOOKUP($B$2:$B$457,'各區加權風險人口'!$C$2:$T$13,16,0)=0,0,VLOOKUP($B$2:$B$457,'依個案研判日_台北市'!$C$2:$T$13,16,0)*'各里加權風險人口'!S289/VLOOKUP($B$2:$B$457,'各區加權風險人口'!$C$2:$T$13,16,0)*5.5/'陽性率'!O$3)</f>
        <v>75.69084599</v>
      </c>
      <c r="S289" s="5">
        <f>if(VLOOKUP($B$2:$B$457,'各區加權風險人口'!$C$2:$T$13,17,0)=0,0,VLOOKUP($B$2:$B$457,'依個案研判日_台北市'!$C$2:$T$13,17,0)*'各里加權風險人口'!T289/VLOOKUP($B$2:$B$457,'各區加權風險人口'!$C$2:$T$13,17,0)*5.5/'陽性率'!P$3)</f>
        <v>69.26255644</v>
      </c>
      <c r="T289" s="5">
        <f>if(VLOOKUP($B$2:$B$457,'各區加權風險人口'!$C$2:$T$13,18,0)=0,0,VLOOKUP($B$2:$B$457,'依個案研判日_台北市'!$C$2:$T$13,18,0)*'各里加權風險人口'!U289/VLOOKUP($B$2:$B$457,'各區加權風險人口'!$C$2:$T$13,18,0)*5.5/'陽性率'!Q$3)</f>
        <v>36.46643997</v>
      </c>
    </row>
    <row r="290">
      <c r="A290" s="3">
        <v>6.3000080028E10</v>
      </c>
      <c r="B290" s="4" t="s">
        <v>271</v>
      </c>
      <c r="C290" s="4" t="s">
        <v>299</v>
      </c>
      <c r="D290" s="5">
        <f>if(VLOOKUP($B$2:$B$457,'各區加權風險人口'!$C$2:$T$13,2,0)=0,0,VLOOKUP($B$2:$B$457,'依個案研判日_台北市'!$C$2:$T$13,2,0)*'各里加權風險人口'!E290/VLOOKUP($B$2:$B$457,'各區加權風險人口'!$C$2:$T$13,2,0)*5.5/'陽性率'!A$3)</f>
        <v>0</v>
      </c>
      <c r="E290" s="5">
        <f>if(VLOOKUP($B$2:$B$457,'各區加權風險人口'!$C$2:$T$13,3,0)=0,0,VLOOKUP($B$2:$B$457,'依個案研判日_台北市'!$C$2:$T$13,3,0)*'各里加權風險人口'!F290/VLOOKUP($B$2:$B$457,'各區加權風險人口'!$C$2:$T$13,3,0)*5.5/'陽性率'!B$3)</f>
        <v>1.997828219</v>
      </c>
      <c r="F290" s="5">
        <f>if(VLOOKUP($B$2:$B$457,'各區加權風險人口'!$C$2:$T$13,4,0)=0,0,VLOOKUP($B$2:$B$457,'依個案研判日_台北市'!$C$2:$T$13,4,0)*'各里加權風險人口'!G290/VLOOKUP($B$2:$B$457,'各區加權風險人口'!$C$2:$T$13,4,0)*5.5/'陽性率'!C$3)</f>
        <v>0</v>
      </c>
      <c r="G290" s="5">
        <f>if(VLOOKUP($B$2:$B$457,'各區加權風險人口'!$C$2:$T$13,5,0)=0,0,VLOOKUP($B$2:$B$457,'依個案研判日_台北市'!$C$2:$T$13,5,0)*'各里加權風險人口'!H290/VLOOKUP($B$2:$B$457,'各區加權風險人口'!$C$2:$T$13,5,0)*5.5/'陽性率'!D$3)</f>
        <v>15.38327729</v>
      </c>
      <c r="H290" s="5">
        <f>if(VLOOKUP($B$2:$B$457,'各區加權風險人口'!$C$2:$T$13,6,0)=0,0,VLOOKUP($B$2:$B$457,'依個案研判日_台北市'!$C$2:$T$13,6,0)*'各里加權風險人口'!I290/VLOOKUP($B$2:$B$457,'各區加權風險人口'!$C$2:$T$13,6,0)*5.5/'陽性率'!E$3)</f>
        <v>38.94500579</v>
      </c>
      <c r="I290" s="5">
        <f>if(VLOOKUP($B$2:$B$457,'各區加權風險人口'!$C$2:$T$13,7,0)=0,0,VLOOKUP($B$2:$B$457,'依個案研判日_台北市'!$C$2:$T$13,7,0)*'各里加權風險人口'!J290/VLOOKUP($B$2:$B$457,'各區加權風險人口'!$C$2:$T$13,7,0)*5.5/'陽性率'!F$3)</f>
        <v>25.85424754</v>
      </c>
      <c r="J290" s="5">
        <f>if(VLOOKUP($B$2:$B$457,'各區加權風險人口'!$C$2:$T$13,8,0)=0,0,VLOOKUP($B$2:$B$457,'依個案研判日_台北市'!$C$2:$T$13,8,0)*'各里加權風險人口'!K290/VLOOKUP($B$2:$B$457,'各區加權風險人口'!$C$2:$T$13,8,0)*5.5/'陽性率'!G$3)</f>
        <v>14.33224592</v>
      </c>
      <c r="K290" s="5">
        <f>if(VLOOKUP($B$2:$B$457,'各區加權風險人口'!$C$2:$T$13,9,0)=0,0,VLOOKUP($B$2:$B$457,'依個案研判日_台北市'!$C$2:$T$13,9,0)*'各里加權風險人口'!L290/VLOOKUP($B$2:$B$457,'各區加權風險人口'!$C$2:$T$13,9,0)*5.5/'陽性率'!H$3)</f>
        <v>43.95222083</v>
      </c>
      <c r="L290" s="5">
        <f>if(VLOOKUP($B$2:$B$457,'各區加權風險人口'!$C$2:$T$13,10,0)=0,0,VLOOKUP($B$2:$B$457,'依個案研判日_台北市'!$C$2:$T$13,10,0)*'各里加權風險人口'!M290/VLOOKUP($B$2:$B$457,'各區加權風險人口'!$C$2:$T$13,10,0)*5.5/'陽性率'!I$3)</f>
        <v>53.37055386</v>
      </c>
      <c r="M290" s="5">
        <f>if(VLOOKUP($B$2:$B$457,'各區加權風險人口'!$C$2:$T$13,11,0)=0,0,VLOOKUP($B$2:$B$457,'依個案研判日_台北市'!$C$2:$T$13,11,0)*'各里加權風險人口'!N290/VLOOKUP($B$2:$B$457,'各區加權風險人口'!$C$2:$T$13,11,0)*5.5/'陽性率'!J$3)</f>
        <v>36.19594656</v>
      </c>
      <c r="N290" s="5">
        <f>if(VLOOKUP($B$2:$B$457,'各區加權風險人口'!$C$2:$T$13,12,0)=0,0,VLOOKUP($B$2:$B$457,'依個案研判日_台北市'!$C$2:$T$13,12,0)*'各里加權風險人口'!O290/VLOOKUP($B$2:$B$457,'各區加權風險人口'!$C$2:$T$13,12,0)*5.5/'陽性率'!K$3)</f>
        <v>62.78888689</v>
      </c>
      <c r="O290" s="5">
        <f>if(VLOOKUP($B$2:$B$457,'各區加權風險人口'!$C$2:$T$13,13,0)=0,0,VLOOKUP($B$2:$B$457,'依個案研判日_台北市'!$C$2:$T$13,13,0)*'各里加權風險人口'!P290/VLOOKUP($B$2:$B$457,'各區加權風險人口'!$C$2:$T$13,13,0)*5.5/'陽性率'!L$3)</f>
        <v>25.35705048</v>
      </c>
      <c r="P290" s="5">
        <f>if(VLOOKUP($B$2:$B$457,'各區加權風險人口'!$C$2:$T$13,14,0)=0,0,VLOOKUP($B$2:$B$457,'依個案研判日_台北市'!$C$2:$T$13,14,0)*'各里加權風險人口'!Q290/VLOOKUP($B$2:$B$457,'各區加權風險人口'!$C$2:$T$13,14,0)*5.5/'陽性率'!M$3)</f>
        <v>71.27387161</v>
      </c>
      <c r="Q290" s="5">
        <f>if(VLOOKUP($B$2:$B$457,'各區加權風險人口'!$C$2:$T$13,15,0)=0,0,VLOOKUP($B$2:$B$457,'依個案研判日_台北市'!$C$2:$T$13,15,0)*'各里加權風險人口'!R290/VLOOKUP($B$2:$B$457,'各區加權風險人口'!$C$2:$T$13,15,0)*5.5/'陽性率'!N$3)</f>
        <v>90.93562929</v>
      </c>
      <c r="R290" s="5">
        <f>if(VLOOKUP($B$2:$B$457,'各區加權風險人口'!$C$2:$T$13,16,0)=0,0,VLOOKUP($B$2:$B$457,'依個案研判日_台北市'!$C$2:$T$13,16,0)*'各里加權風險人口'!S290/VLOOKUP($B$2:$B$457,'各區加權風險人口'!$C$2:$T$13,16,0)*5.5/'陽性率'!O$3)</f>
        <v>81.87178389</v>
      </c>
      <c r="S290" s="5">
        <f>if(VLOOKUP($B$2:$B$457,'各區加權風險人口'!$C$2:$T$13,17,0)=0,0,VLOOKUP($B$2:$B$457,'依個案研判日_台北市'!$C$2:$T$13,17,0)*'各里加權風險人口'!T290/VLOOKUP($B$2:$B$457,'各區加權風險人口'!$C$2:$T$13,17,0)*5.5/'陽性率'!P$3)</f>
        <v>74.91855823</v>
      </c>
      <c r="T290" s="5">
        <f>if(VLOOKUP($B$2:$B$457,'各區加權風險人口'!$C$2:$T$13,18,0)=0,0,VLOOKUP($B$2:$B$457,'依個案研判日_台北市'!$C$2:$T$13,18,0)*'各里加權風險人口'!U290/VLOOKUP($B$2:$B$457,'各區加權風險人口'!$C$2:$T$13,18,0)*5.5/'陽性率'!Q$3)</f>
        <v>39.44430074</v>
      </c>
    </row>
    <row r="291">
      <c r="A291" s="3">
        <v>6.3000080029E10</v>
      </c>
      <c r="B291" s="4" t="s">
        <v>271</v>
      </c>
      <c r="C291" s="4" t="s">
        <v>300</v>
      </c>
      <c r="D291" s="5">
        <f>if(VLOOKUP($B$2:$B$457,'各區加權風險人口'!$C$2:$T$13,2,0)=0,0,VLOOKUP($B$2:$B$457,'依個案研判日_台北市'!$C$2:$T$13,2,0)*'各里加權風險人口'!E291/VLOOKUP($B$2:$B$457,'各區加權風險人口'!$C$2:$T$13,2,0)*5.5/'陽性率'!A$3)</f>
        <v>0</v>
      </c>
      <c r="E291" s="5">
        <f>if(VLOOKUP($B$2:$B$457,'各區加權風險人口'!$C$2:$T$13,3,0)=0,0,VLOOKUP($B$2:$B$457,'依個案研判日_台北市'!$C$2:$T$13,3,0)*'各里加權風險人口'!F291/VLOOKUP($B$2:$B$457,'各區加權風險人口'!$C$2:$T$13,3,0)*5.5/'陽性率'!B$3)</f>
        <v>1.50072287</v>
      </c>
      <c r="F291" s="5">
        <f>if(VLOOKUP($B$2:$B$457,'各區加權風險人口'!$C$2:$T$13,4,0)=0,0,VLOOKUP($B$2:$B$457,'依個案研判日_台北市'!$C$2:$T$13,4,0)*'各里加權風險人口'!G291/VLOOKUP($B$2:$B$457,'各區加權風險人口'!$C$2:$T$13,4,0)*5.5/'陽性率'!C$3)</f>
        <v>0</v>
      </c>
      <c r="G291" s="5">
        <f>if(VLOOKUP($B$2:$B$457,'各區加權風險人口'!$C$2:$T$13,5,0)=0,0,VLOOKUP($B$2:$B$457,'依個案研判日_台北市'!$C$2:$T$13,5,0)*'各里加權風險人口'!H291/VLOOKUP($B$2:$B$457,'各區加權風險人口'!$C$2:$T$13,5,0)*5.5/'陽性率'!D$3)</f>
        <v>11.5555661</v>
      </c>
      <c r="H291" s="5">
        <f>if(VLOOKUP($B$2:$B$457,'各區加權風險人口'!$C$2:$T$13,6,0)=0,0,VLOOKUP($B$2:$B$457,'依個案研判日_台北市'!$C$2:$T$13,6,0)*'各里加權風險人口'!I291/VLOOKUP($B$2:$B$457,'各區加權風險人口'!$C$2:$T$13,6,0)*5.5/'陽性率'!E$3)</f>
        <v>29.25459772</v>
      </c>
      <c r="I291" s="5">
        <f>if(VLOOKUP($B$2:$B$457,'各區加權風險人口'!$C$2:$T$13,7,0)=0,0,VLOOKUP($B$2:$B$457,'依個案研判日_台北市'!$C$2:$T$13,7,0)*'各里加權風險人口'!J291/VLOOKUP($B$2:$B$457,'各區加權風險人口'!$C$2:$T$13,7,0)*5.5/'陽性率'!F$3)</f>
        <v>19.42111949</v>
      </c>
      <c r="J291" s="5">
        <f>if(VLOOKUP($B$2:$B$457,'各區加權風險人口'!$C$2:$T$13,8,0)=0,0,VLOOKUP($B$2:$B$457,'依個案研判日_台北市'!$C$2:$T$13,8,0)*'各里加權風險人口'!K291/VLOOKUP($B$2:$B$457,'各區加權風險人口'!$C$2:$T$13,8,0)*5.5/'陽性率'!G$3)</f>
        <v>10.76605537</v>
      </c>
      <c r="K291" s="5">
        <f>if(VLOOKUP($B$2:$B$457,'各區加權風險人口'!$C$2:$T$13,9,0)=0,0,VLOOKUP($B$2:$B$457,'依個案研判日_台北市'!$C$2:$T$13,9,0)*'各里加權風險人口'!L291/VLOOKUP($B$2:$B$457,'各區加權風險人口'!$C$2:$T$13,9,0)*5.5/'陽性率'!H$3)</f>
        <v>33.01590314</v>
      </c>
      <c r="L291" s="5">
        <f>if(VLOOKUP($B$2:$B$457,'各區加權風險人口'!$C$2:$T$13,10,0)=0,0,VLOOKUP($B$2:$B$457,'依個案研判日_台北市'!$C$2:$T$13,10,0)*'各里加權風險人口'!M291/VLOOKUP($B$2:$B$457,'各區加權風險人口'!$C$2:$T$13,10,0)*5.5/'陽性率'!I$3)</f>
        <v>40.09073952</v>
      </c>
      <c r="M291" s="5">
        <f>if(VLOOKUP($B$2:$B$457,'各區加權風險人口'!$C$2:$T$13,11,0)=0,0,VLOOKUP($B$2:$B$457,'依個案研判日_台北市'!$C$2:$T$13,11,0)*'各里加權風險人口'!N291/VLOOKUP($B$2:$B$457,'各區加權風險人口'!$C$2:$T$13,11,0)*5.5/'陽性率'!J$3)</f>
        <v>27.18956729</v>
      </c>
      <c r="N291" s="5">
        <f>if(VLOOKUP($B$2:$B$457,'各區加權風險人口'!$C$2:$T$13,12,0)=0,0,VLOOKUP($B$2:$B$457,'依個案研判日_台北市'!$C$2:$T$13,12,0)*'各里加權風險人口'!O291/VLOOKUP($B$2:$B$457,'各區加權風險人口'!$C$2:$T$13,12,0)*5.5/'陽性率'!K$3)</f>
        <v>47.16557591</v>
      </c>
      <c r="O291" s="5">
        <f>if(VLOOKUP($B$2:$B$457,'各區加權風險人口'!$C$2:$T$13,13,0)=0,0,VLOOKUP($B$2:$B$457,'依個案研判日_台北市'!$C$2:$T$13,13,0)*'各里加權風險人口'!P291/VLOOKUP($B$2:$B$457,'各區加權風險人口'!$C$2:$T$13,13,0)*5.5/'陽性率'!L$3)</f>
        <v>19.04763642</v>
      </c>
      <c r="P291" s="5">
        <f>if(VLOOKUP($B$2:$B$457,'各區加權風險人口'!$C$2:$T$13,14,0)=0,0,VLOOKUP($B$2:$B$457,'依個案研判日_台北市'!$C$2:$T$13,14,0)*'各里加權風險人口'!Q291/VLOOKUP($B$2:$B$457,'各區加權風險人口'!$C$2:$T$13,14,0)*5.5/'陽性率'!M$3)</f>
        <v>53.53930238</v>
      </c>
      <c r="Q291" s="5">
        <f>if(VLOOKUP($B$2:$B$457,'各區加權風險人口'!$C$2:$T$13,15,0)=0,0,VLOOKUP($B$2:$B$457,'依個案研判日_台北市'!$C$2:$T$13,15,0)*'各里加權風險人口'!R291/VLOOKUP($B$2:$B$457,'各區加權風險人口'!$C$2:$T$13,15,0)*5.5/'陽性率'!N$3)</f>
        <v>68.30876511</v>
      </c>
      <c r="R291" s="5">
        <f>if(VLOOKUP($B$2:$B$457,'各區加權風險人口'!$C$2:$T$13,16,0)=0,0,VLOOKUP($B$2:$B$457,'依個案研判日_台北市'!$C$2:$T$13,16,0)*'各里加權風險人口'!S291/VLOOKUP($B$2:$B$457,'各區加權風險人口'!$C$2:$T$13,16,0)*5.5/'陽性率'!O$3)</f>
        <v>61.50021172</v>
      </c>
      <c r="S291" s="5">
        <f>if(VLOOKUP($B$2:$B$457,'各區加權風險人口'!$C$2:$T$13,17,0)=0,0,VLOOKUP($B$2:$B$457,'依個案研判日_台北市'!$C$2:$T$13,17,0)*'各里加權風險人口'!T291/VLOOKUP($B$2:$B$457,'各區加權風險人口'!$C$2:$T$13,17,0)*5.5/'陽性率'!P$3)</f>
        <v>56.27710762</v>
      </c>
      <c r="T291" s="5">
        <f>if(VLOOKUP($B$2:$B$457,'各區加權風險人口'!$C$2:$T$13,18,0)=0,0,VLOOKUP($B$2:$B$457,'依個案研判日_台北市'!$C$2:$T$13,18,0)*'各里加權風險人口'!U291/VLOOKUP($B$2:$B$457,'各區加權風險人口'!$C$2:$T$13,18,0)*5.5/'陽性率'!Q$3)</f>
        <v>29.62965666</v>
      </c>
    </row>
    <row r="292">
      <c r="A292" s="3">
        <v>6.300008003E10</v>
      </c>
      <c r="B292" s="4" t="s">
        <v>271</v>
      </c>
      <c r="C292" s="4" t="s">
        <v>301</v>
      </c>
      <c r="D292" s="5">
        <f>if(VLOOKUP($B$2:$B$457,'各區加權風險人口'!$C$2:$T$13,2,0)=0,0,VLOOKUP($B$2:$B$457,'依個案研判日_台北市'!$C$2:$T$13,2,0)*'各里加權風險人口'!E292/VLOOKUP($B$2:$B$457,'各區加權風險人口'!$C$2:$T$13,2,0)*5.5/'陽性率'!A$3)</f>
        <v>0</v>
      </c>
      <c r="E292" s="5">
        <f>if(VLOOKUP($B$2:$B$457,'各區加權風險人口'!$C$2:$T$13,3,0)=0,0,VLOOKUP($B$2:$B$457,'依個案研判日_台北市'!$C$2:$T$13,3,0)*'各里加權風險人口'!F292/VLOOKUP($B$2:$B$457,'各區加權風險人口'!$C$2:$T$13,3,0)*5.5/'陽性率'!B$3)</f>
        <v>1.588871605</v>
      </c>
      <c r="F292" s="5">
        <f>if(VLOOKUP($B$2:$B$457,'各區加權風險人口'!$C$2:$T$13,4,0)=0,0,VLOOKUP($B$2:$B$457,'依個案研判日_台北市'!$C$2:$T$13,4,0)*'各里加權風險人口'!G292/VLOOKUP($B$2:$B$457,'各區加權風險人口'!$C$2:$T$13,4,0)*5.5/'陽性率'!C$3)</f>
        <v>0</v>
      </c>
      <c r="G292" s="5">
        <f>if(VLOOKUP($B$2:$B$457,'各區加權風險人口'!$C$2:$T$13,5,0)=0,0,VLOOKUP($B$2:$B$457,'依個案研判日_台北市'!$C$2:$T$13,5,0)*'各里加權風險人口'!H292/VLOOKUP($B$2:$B$457,'各區加權風險人口'!$C$2:$T$13,5,0)*5.5/'陽性率'!D$3)</f>
        <v>12.23431136</v>
      </c>
      <c r="H292" s="5">
        <f>if(VLOOKUP($B$2:$B$457,'各區加權風險人口'!$C$2:$T$13,6,0)=0,0,VLOOKUP($B$2:$B$457,'依個案研判日_台北市'!$C$2:$T$13,6,0)*'各里加權風險人口'!I292/VLOOKUP($B$2:$B$457,'各區加權風險人口'!$C$2:$T$13,6,0)*5.5/'陽性率'!E$3)</f>
        <v>30.97294014</v>
      </c>
      <c r="I292" s="5">
        <f>if(VLOOKUP($B$2:$B$457,'各區加權風險人口'!$C$2:$T$13,7,0)=0,0,VLOOKUP($B$2:$B$457,'依個案研判日_台北市'!$C$2:$T$13,7,0)*'各里加權風險人口'!J292/VLOOKUP($B$2:$B$457,'各區加權風險人口'!$C$2:$T$13,7,0)*5.5/'陽性率'!F$3)</f>
        <v>20.56186782</v>
      </c>
      <c r="J292" s="5">
        <f>if(VLOOKUP($B$2:$B$457,'各區加權風險人口'!$C$2:$T$13,8,0)=0,0,VLOOKUP($B$2:$B$457,'依個案研判日_台北市'!$C$2:$T$13,8,0)*'各里加權風險人口'!K292/VLOOKUP($B$2:$B$457,'各區加權風險人口'!$C$2:$T$13,8,0)*5.5/'陽性率'!G$3)</f>
        <v>11.39842673</v>
      </c>
      <c r="K292" s="5">
        <f>if(VLOOKUP($B$2:$B$457,'各區加權風險人口'!$C$2:$T$13,9,0)=0,0,VLOOKUP($B$2:$B$457,'依個案研判日_台北市'!$C$2:$T$13,9,0)*'各里加權風險人口'!L292/VLOOKUP($B$2:$B$457,'各區加權風險人口'!$C$2:$T$13,9,0)*5.5/'陽性率'!H$3)</f>
        <v>34.9551753</v>
      </c>
      <c r="L292" s="5">
        <f>if(VLOOKUP($B$2:$B$457,'各區加權風險人口'!$C$2:$T$13,10,0)=0,0,VLOOKUP($B$2:$B$457,'依個案研判日_台北市'!$C$2:$T$13,10,0)*'各里加權風險人口'!M292/VLOOKUP($B$2:$B$457,'各區加權風險人口'!$C$2:$T$13,10,0)*5.5/'陽性率'!I$3)</f>
        <v>42.44557001</v>
      </c>
      <c r="M292" s="5">
        <f>if(VLOOKUP($B$2:$B$457,'各區加權風險人口'!$C$2:$T$13,11,0)=0,0,VLOOKUP($B$2:$B$457,'依個案研判日_台北市'!$C$2:$T$13,11,0)*'各里加權風險人口'!N292/VLOOKUP($B$2:$B$457,'各區加權風險人口'!$C$2:$T$13,11,0)*5.5/'陽性率'!J$3)</f>
        <v>28.78661495</v>
      </c>
      <c r="N292" s="5">
        <f>if(VLOOKUP($B$2:$B$457,'各區加權風險人口'!$C$2:$T$13,12,0)=0,0,VLOOKUP($B$2:$B$457,'依個案研判日_台北市'!$C$2:$T$13,12,0)*'各里加權風險人口'!O292/VLOOKUP($B$2:$B$457,'各區加權風險人口'!$C$2:$T$13,12,0)*5.5/'陽性率'!K$3)</f>
        <v>49.93596472</v>
      </c>
      <c r="O292" s="5">
        <f>if(VLOOKUP($B$2:$B$457,'各區加權風險人口'!$C$2:$T$13,13,0)=0,0,VLOOKUP($B$2:$B$457,'依個案研判日_台北市'!$C$2:$T$13,13,0)*'各里加權風險人口'!P292/VLOOKUP($B$2:$B$457,'各區加權風險人口'!$C$2:$T$13,13,0)*5.5/'陽性率'!L$3)</f>
        <v>20.16644729</v>
      </c>
      <c r="P292" s="5">
        <f>if(VLOOKUP($B$2:$B$457,'各區加權風險人口'!$C$2:$T$13,14,0)=0,0,VLOOKUP($B$2:$B$457,'依個案研判日_台北市'!$C$2:$T$13,14,0)*'各里加權風險人口'!Q292/VLOOKUP($B$2:$B$457,'各區加權風險人口'!$C$2:$T$13,14,0)*5.5/'陽性率'!M$3)</f>
        <v>56.68406806</v>
      </c>
      <c r="Q292" s="5">
        <f>if(VLOOKUP($B$2:$B$457,'各區加權風險人口'!$C$2:$T$13,15,0)=0,0,VLOOKUP($B$2:$B$457,'依個案研判日_台北市'!$C$2:$T$13,15,0)*'各里加權風險人口'!R292/VLOOKUP($B$2:$B$457,'各區加權風險人口'!$C$2:$T$13,15,0)*5.5/'陽性率'!N$3)</f>
        <v>72.32105235</v>
      </c>
      <c r="R292" s="5">
        <f>if(VLOOKUP($B$2:$B$457,'各區加權風險人口'!$C$2:$T$13,16,0)=0,0,VLOOKUP($B$2:$B$457,'依個案研判日_台北市'!$C$2:$T$13,16,0)*'各里加權風險人口'!S292/VLOOKUP($B$2:$B$457,'各區加權風險人口'!$C$2:$T$13,16,0)*5.5/'陽性率'!O$3)</f>
        <v>65.11258145</v>
      </c>
      <c r="S292" s="5">
        <f>if(VLOOKUP($B$2:$B$457,'各區加權風險人口'!$C$2:$T$13,17,0)=0,0,VLOOKUP($B$2:$B$457,'依個案研判日_台北市'!$C$2:$T$13,17,0)*'各里加權風險人口'!T292/VLOOKUP($B$2:$B$457,'各區加權風險人口'!$C$2:$T$13,17,0)*5.5/'陽性率'!P$3)</f>
        <v>59.58268517</v>
      </c>
      <c r="T292" s="5">
        <f>if(VLOOKUP($B$2:$B$457,'各區加權風險人口'!$C$2:$T$13,18,0)=0,0,VLOOKUP($B$2:$B$457,'依個案研判日_台北市'!$C$2:$T$13,18,0)*'各里加權風險人口'!U292/VLOOKUP($B$2:$B$457,'各區加權風險人口'!$C$2:$T$13,18,0)*5.5/'陽性率'!Q$3)</f>
        <v>31.37002912</v>
      </c>
    </row>
    <row r="293">
      <c r="A293" s="3">
        <v>6.3000080031E10</v>
      </c>
      <c r="B293" s="4" t="s">
        <v>271</v>
      </c>
      <c r="C293" s="4" t="s">
        <v>302</v>
      </c>
      <c r="D293" s="5">
        <f>if(VLOOKUP($B$2:$B$457,'各區加權風險人口'!$C$2:$T$13,2,0)=0,0,VLOOKUP($B$2:$B$457,'依個案研判日_台北市'!$C$2:$T$13,2,0)*'各里加權風險人口'!E293/VLOOKUP($B$2:$B$457,'各區加權風險人口'!$C$2:$T$13,2,0)*5.5/'陽性率'!A$3)</f>
        <v>0</v>
      </c>
      <c r="E293" s="5">
        <f>if(VLOOKUP($B$2:$B$457,'各區加權風險人口'!$C$2:$T$13,3,0)=0,0,VLOOKUP($B$2:$B$457,'依個案研判日_台北市'!$C$2:$T$13,3,0)*'各里加權風險人口'!F293/VLOOKUP($B$2:$B$457,'各區加權風險人口'!$C$2:$T$13,3,0)*5.5/'陽性率'!B$3)</f>
        <v>1.009100521</v>
      </c>
      <c r="F293" s="5">
        <f>if(VLOOKUP($B$2:$B$457,'各區加權風險人口'!$C$2:$T$13,4,0)=0,0,VLOOKUP($B$2:$B$457,'依個案研判日_台北市'!$C$2:$T$13,4,0)*'各里加權風險人口'!G293/VLOOKUP($B$2:$B$457,'各區加權風險人口'!$C$2:$T$13,4,0)*5.5/'陽性率'!C$3)</f>
        <v>0</v>
      </c>
      <c r="G293" s="5">
        <f>if(VLOOKUP($B$2:$B$457,'各區加權風險人口'!$C$2:$T$13,5,0)=0,0,VLOOKUP($B$2:$B$457,'依個案研判日_台北市'!$C$2:$T$13,5,0)*'各里加權風險人口'!H293/VLOOKUP($B$2:$B$457,'各區加權風險人口'!$C$2:$T$13,5,0)*5.5/'陽性率'!D$3)</f>
        <v>7.770074011</v>
      </c>
      <c r="H293" s="5">
        <f>if(VLOOKUP($B$2:$B$457,'各區加權風險人口'!$C$2:$T$13,6,0)=0,0,VLOOKUP($B$2:$B$457,'依個案研判日_台北市'!$C$2:$T$13,6,0)*'各里加權風險人口'!I293/VLOOKUP($B$2:$B$457,'各區加權風險人口'!$C$2:$T$13,6,0)*5.5/'陽性率'!E$3)</f>
        <v>19.67107345</v>
      </c>
      <c r="I293" s="5">
        <f>if(VLOOKUP($B$2:$B$457,'各區加權風險人口'!$C$2:$T$13,7,0)=0,0,VLOOKUP($B$2:$B$457,'依個案研判日_台北市'!$C$2:$T$13,7,0)*'各里加權風險人口'!J293/VLOOKUP($B$2:$B$457,'各區加權風險人口'!$C$2:$T$13,7,0)*5.5/'陽性率'!F$3)</f>
        <v>13.05894792</v>
      </c>
      <c r="J293" s="5">
        <f>if(VLOOKUP($B$2:$B$457,'各區加權風險人口'!$C$2:$T$13,8,0)=0,0,VLOOKUP($B$2:$B$457,'依個案研判日_台北市'!$C$2:$T$13,8,0)*'各里加權風險人口'!K293/VLOOKUP($B$2:$B$457,'各區加權風險人口'!$C$2:$T$13,8,0)*5.5/'陽性率'!G$3)</f>
        <v>7.239199389</v>
      </c>
      <c r="K293" s="5">
        <f>if(VLOOKUP($B$2:$B$457,'各區加權風險人口'!$C$2:$T$13,9,0)=0,0,VLOOKUP($B$2:$B$457,'依個案研判日_台北市'!$C$2:$T$13,9,0)*'各里加權風險人口'!L293/VLOOKUP($B$2:$B$457,'各區加權風險人口'!$C$2:$T$13,9,0)*5.5/'陽性率'!H$3)</f>
        <v>22.20021146</v>
      </c>
      <c r="L293" s="5">
        <f>if(VLOOKUP($B$2:$B$457,'各區加權風險人口'!$C$2:$T$13,10,0)=0,0,VLOOKUP($B$2:$B$457,'依個案研判日_台北市'!$C$2:$T$13,10,0)*'各里加權風險人口'!M293/VLOOKUP($B$2:$B$457,'各區加權風險人口'!$C$2:$T$13,10,0)*5.5/'陽性率'!I$3)</f>
        <v>26.95739963</v>
      </c>
      <c r="M293" s="5">
        <f>if(VLOOKUP($B$2:$B$457,'各區加權風險人口'!$C$2:$T$13,11,0)=0,0,VLOOKUP($B$2:$B$457,'依個案研判日_台北市'!$C$2:$T$13,11,0)*'各里加權風險人口'!N293/VLOOKUP($B$2:$B$457,'各區加權風險人口'!$C$2:$T$13,11,0)*5.5/'陽性率'!J$3)</f>
        <v>18.28252709</v>
      </c>
      <c r="N293" s="5">
        <f>if(VLOOKUP($B$2:$B$457,'各區加權風險人口'!$C$2:$T$13,12,0)=0,0,VLOOKUP($B$2:$B$457,'依個案研判日_台北市'!$C$2:$T$13,12,0)*'各里加權風險人口'!O293/VLOOKUP($B$2:$B$457,'各區加權風險人口'!$C$2:$T$13,12,0)*5.5/'陽性率'!K$3)</f>
        <v>31.7145878</v>
      </c>
      <c r="O293" s="5">
        <f>if(VLOOKUP($B$2:$B$457,'各區加權風險人口'!$C$2:$T$13,13,0)=0,0,VLOOKUP($B$2:$B$457,'依個案研判日_台北市'!$C$2:$T$13,13,0)*'各里加權風險人口'!P293/VLOOKUP($B$2:$B$457,'各區加權風險人口'!$C$2:$T$13,13,0)*5.5/'陽性率'!L$3)</f>
        <v>12.8078143</v>
      </c>
      <c r="P293" s="5">
        <f>if(VLOOKUP($B$2:$B$457,'各區加權風險人口'!$C$2:$T$13,14,0)=0,0,VLOOKUP($B$2:$B$457,'依個案研判日_台北市'!$C$2:$T$13,14,0)*'各里加權風險人口'!Q293/VLOOKUP($B$2:$B$457,'各區加權風險人口'!$C$2:$T$13,14,0)*5.5/'陽性率'!M$3)</f>
        <v>36.00034291</v>
      </c>
      <c r="Q293" s="5">
        <f>if(VLOOKUP($B$2:$B$457,'各區加權風險人口'!$C$2:$T$13,15,0)=0,0,VLOOKUP($B$2:$B$457,'依個案研判日_台北市'!$C$2:$T$13,15,0)*'各里加權風險人口'!R293/VLOOKUP($B$2:$B$457,'各區加權風險人口'!$C$2:$T$13,15,0)*5.5/'陽性率'!N$3)</f>
        <v>45.93147199</v>
      </c>
      <c r="R293" s="5">
        <f>if(VLOOKUP($B$2:$B$457,'各區加權風險人口'!$C$2:$T$13,16,0)=0,0,VLOOKUP($B$2:$B$457,'依個案研判日_台北市'!$C$2:$T$13,16,0)*'各里加權風險人口'!S293/VLOOKUP($B$2:$B$457,'各區加權風險人口'!$C$2:$T$13,16,0)*5.5/'陽性率'!O$3)</f>
        <v>41.35333507</v>
      </c>
      <c r="S293" s="5">
        <f>if(VLOOKUP($B$2:$B$457,'各區加權風險人口'!$C$2:$T$13,17,0)=0,0,VLOOKUP($B$2:$B$457,'依個案研判日_台北市'!$C$2:$T$13,17,0)*'各里加權風險人口'!T293/VLOOKUP($B$2:$B$457,'各區加權風險人口'!$C$2:$T$13,17,0)*5.5/'陽性率'!P$3)</f>
        <v>37.84126953</v>
      </c>
      <c r="T293" s="5">
        <f>if(VLOOKUP($B$2:$B$457,'各區加權風險人口'!$C$2:$T$13,18,0)=0,0,VLOOKUP($B$2:$B$457,'依個案研判日_台北市'!$C$2:$T$13,18,0)*'各里加權風險人口'!U293/VLOOKUP($B$2:$B$457,'各區加權風險人口'!$C$2:$T$13,18,0)*5.5/'陽性率'!Q$3)</f>
        <v>19.9232667</v>
      </c>
    </row>
    <row r="294">
      <c r="A294" s="3">
        <v>6.3000080032E10</v>
      </c>
      <c r="B294" s="4" t="s">
        <v>271</v>
      </c>
      <c r="C294" s="4" t="s">
        <v>303</v>
      </c>
      <c r="D294" s="5">
        <f>if(VLOOKUP($B$2:$B$457,'各區加權風險人口'!$C$2:$T$13,2,0)=0,0,VLOOKUP($B$2:$B$457,'依個案研判日_台北市'!$C$2:$T$13,2,0)*'各里加權風險人口'!E294/VLOOKUP($B$2:$B$457,'各區加權風險人口'!$C$2:$T$13,2,0)*5.5/'陽性率'!A$3)</f>
        <v>0</v>
      </c>
      <c r="E294" s="5">
        <f>if(VLOOKUP($B$2:$B$457,'各區加權風險人口'!$C$2:$T$13,3,0)=0,0,VLOOKUP($B$2:$B$457,'依個案研判日_台北市'!$C$2:$T$13,3,0)*'各里加權風險人口'!F294/VLOOKUP($B$2:$B$457,'各區加權風險人口'!$C$2:$T$13,3,0)*5.5/'陽性率'!B$3)</f>
        <v>1.042553291</v>
      </c>
      <c r="F294" s="5">
        <f>if(VLOOKUP($B$2:$B$457,'各區加權風險人口'!$C$2:$T$13,4,0)=0,0,VLOOKUP($B$2:$B$457,'依個案研判日_台北市'!$C$2:$T$13,4,0)*'各里加權風險人口'!G294/VLOOKUP($B$2:$B$457,'各區加權風險人口'!$C$2:$T$13,4,0)*5.5/'陽性率'!C$3)</f>
        <v>0</v>
      </c>
      <c r="G294" s="5">
        <f>if(VLOOKUP($B$2:$B$457,'各區加權風險人口'!$C$2:$T$13,5,0)=0,0,VLOOKUP($B$2:$B$457,'依個案研判日_台北市'!$C$2:$T$13,5,0)*'各里加權風險人口'!H294/VLOOKUP($B$2:$B$457,'各區加權風險人口'!$C$2:$T$13,5,0)*5.5/'陽性率'!D$3)</f>
        <v>8.027660337</v>
      </c>
      <c r="H294" s="5">
        <f>if(VLOOKUP($B$2:$B$457,'各區加權風險人口'!$C$2:$T$13,6,0)=0,0,VLOOKUP($B$2:$B$457,'依個案研判日_台北市'!$C$2:$T$13,6,0)*'各里加權風險人口'!I294/VLOOKUP($B$2:$B$457,'各區加權風險人口'!$C$2:$T$13,6,0)*5.5/'陽性率'!E$3)</f>
        <v>20.32319073</v>
      </c>
      <c r="I294" s="5">
        <f>if(VLOOKUP($B$2:$B$457,'各區加權風險人口'!$C$2:$T$13,7,0)=0,0,VLOOKUP($B$2:$B$457,'依個案研判日_台北市'!$C$2:$T$13,7,0)*'各里加權風險人口'!J294/VLOOKUP($B$2:$B$457,'各區加權風險人口'!$C$2:$T$13,7,0)*5.5/'陽性率'!F$3)</f>
        <v>13.49186611</v>
      </c>
      <c r="J294" s="5">
        <f>if(VLOOKUP($B$2:$B$457,'各區加權風險人口'!$C$2:$T$13,8,0)=0,0,VLOOKUP($B$2:$B$457,'依個案研判日_台北市'!$C$2:$T$13,8,0)*'各里加權風險人口'!K294/VLOOKUP($B$2:$B$457,'各區加權風險人口'!$C$2:$T$13,8,0)*5.5/'陽性率'!G$3)</f>
        <v>7.47918665</v>
      </c>
      <c r="K294" s="5">
        <f>if(VLOOKUP($B$2:$B$457,'各區加權風險人口'!$C$2:$T$13,9,0)=0,0,VLOOKUP($B$2:$B$457,'依個案研判日_台北市'!$C$2:$T$13,9,0)*'各里加權風險人口'!L294/VLOOKUP($B$2:$B$457,'各區加權風險人口'!$C$2:$T$13,9,0)*5.5/'陽性率'!H$3)</f>
        <v>22.93617239</v>
      </c>
      <c r="L294" s="5">
        <f>if(VLOOKUP($B$2:$B$457,'各區加權風險人口'!$C$2:$T$13,10,0)=0,0,VLOOKUP($B$2:$B$457,'依個案研判日_台北市'!$C$2:$T$13,10,0)*'各里加權風險人口'!M294/VLOOKUP($B$2:$B$457,'各區加權風險人口'!$C$2:$T$13,10,0)*5.5/'陽性率'!I$3)</f>
        <v>27.85106648</v>
      </c>
      <c r="M294" s="5">
        <f>if(VLOOKUP($B$2:$B$457,'各區加權風險人口'!$C$2:$T$13,11,0)=0,0,VLOOKUP($B$2:$B$457,'依個案研判日_台北市'!$C$2:$T$13,11,0)*'各里加權風險人口'!N294/VLOOKUP($B$2:$B$457,'各區加權風險人口'!$C$2:$T$13,11,0)*5.5/'陽性率'!J$3)</f>
        <v>18.88861256</v>
      </c>
      <c r="N294" s="5">
        <f>if(VLOOKUP($B$2:$B$457,'各區加權風險人口'!$C$2:$T$13,12,0)=0,0,VLOOKUP($B$2:$B$457,'依個案研判日_台北市'!$C$2:$T$13,12,0)*'各里加權風險人口'!O294/VLOOKUP($B$2:$B$457,'各區加權風險人口'!$C$2:$T$13,12,0)*5.5/'陽性率'!K$3)</f>
        <v>32.76596056</v>
      </c>
      <c r="O294" s="5">
        <f>if(VLOOKUP($B$2:$B$457,'各區加權風險人口'!$C$2:$T$13,13,0)=0,0,VLOOKUP($B$2:$B$457,'依個案研判日_台北市'!$C$2:$T$13,13,0)*'各里加權風險人口'!P294/VLOOKUP($B$2:$B$457,'各區加權風險人口'!$C$2:$T$13,13,0)*5.5/'陽性率'!L$3)</f>
        <v>13.23240715</v>
      </c>
      <c r="P294" s="5">
        <f>if(VLOOKUP($B$2:$B$457,'各區加權風險人口'!$C$2:$T$13,14,0)=0,0,VLOOKUP($B$2:$B$457,'依個案研判日_台北市'!$C$2:$T$13,14,0)*'各里加權風險人口'!Q294/VLOOKUP($B$2:$B$457,'各區加權風險人口'!$C$2:$T$13,14,0)*5.5/'陽性率'!M$3)</f>
        <v>37.19379307</v>
      </c>
      <c r="Q294" s="5">
        <f>if(VLOOKUP($B$2:$B$457,'各區加權風險人口'!$C$2:$T$13,15,0)=0,0,VLOOKUP($B$2:$B$457,'依個案研判日_台北市'!$C$2:$T$13,15,0)*'各里加權風險人口'!R294/VLOOKUP($B$2:$B$457,'各區加權風險人口'!$C$2:$T$13,15,0)*5.5/'陽性率'!N$3)</f>
        <v>47.45414978</v>
      </c>
      <c r="R294" s="5">
        <f>if(VLOOKUP($B$2:$B$457,'各區加權風險人口'!$C$2:$T$13,16,0)=0,0,VLOOKUP($B$2:$B$457,'依個案研判日_台北市'!$C$2:$T$13,16,0)*'各里加權風險人口'!S294/VLOOKUP($B$2:$B$457,'各區加權風險人口'!$C$2:$T$13,16,0)*5.5/'陽性率'!O$3)</f>
        <v>42.72424269</v>
      </c>
      <c r="S294" s="5">
        <f>if(VLOOKUP($B$2:$B$457,'各區加權風險人口'!$C$2:$T$13,17,0)=0,0,VLOOKUP($B$2:$B$457,'依個案研判日_台北市'!$C$2:$T$13,17,0)*'各里加權風險人口'!T294/VLOOKUP($B$2:$B$457,'各區加權風險人口'!$C$2:$T$13,17,0)*5.5/'陽性率'!P$3)</f>
        <v>39.0957484</v>
      </c>
      <c r="T294" s="5">
        <f>if(VLOOKUP($B$2:$B$457,'各區加權風險人口'!$C$2:$T$13,18,0)=0,0,VLOOKUP($B$2:$B$457,'依個案研判日_台北市'!$C$2:$T$13,18,0)*'各里加權風險人口'!U294/VLOOKUP($B$2:$B$457,'各區加權風險人口'!$C$2:$T$13,18,0)*5.5/'陽性率'!Q$3)</f>
        <v>20.58374445</v>
      </c>
    </row>
    <row r="295">
      <c r="A295" s="3">
        <v>6.3000080033E10</v>
      </c>
      <c r="B295" s="4" t="s">
        <v>271</v>
      </c>
      <c r="C295" s="4" t="s">
        <v>304</v>
      </c>
      <c r="D295" s="5">
        <f>if(VLOOKUP($B$2:$B$457,'各區加權風險人口'!$C$2:$T$13,2,0)=0,0,VLOOKUP($B$2:$B$457,'依個案研判日_台北市'!$C$2:$T$13,2,0)*'各里加權風險人口'!E295/VLOOKUP($B$2:$B$457,'各區加權風險人口'!$C$2:$T$13,2,0)*5.5/'陽性率'!A$3)</f>
        <v>0</v>
      </c>
      <c r="E295" s="5">
        <f>if(VLOOKUP($B$2:$B$457,'各區加權風險人口'!$C$2:$T$13,3,0)=0,0,VLOOKUP($B$2:$B$457,'依個案研判日_台北市'!$C$2:$T$13,3,0)*'各里加權風險人口'!F295/VLOOKUP($B$2:$B$457,'各區加權風險人口'!$C$2:$T$13,3,0)*5.5/'陽性率'!B$3)</f>
        <v>1.501959135</v>
      </c>
      <c r="F295" s="5">
        <f>if(VLOOKUP($B$2:$B$457,'各區加權風險人口'!$C$2:$T$13,4,0)=0,0,VLOOKUP($B$2:$B$457,'依個案研判日_台北市'!$C$2:$T$13,4,0)*'各里加權風險人口'!G295/VLOOKUP($B$2:$B$457,'各區加權風險人口'!$C$2:$T$13,4,0)*5.5/'陽性率'!C$3)</f>
        <v>0</v>
      </c>
      <c r="G295" s="5">
        <f>if(VLOOKUP($B$2:$B$457,'各區加權風險人口'!$C$2:$T$13,5,0)=0,0,VLOOKUP($B$2:$B$457,'依個案研判日_台北市'!$C$2:$T$13,5,0)*'各里加權風險人口'!H295/VLOOKUP($B$2:$B$457,'各區加權風險人口'!$C$2:$T$13,5,0)*5.5/'陽性率'!D$3)</f>
        <v>11.56508534</v>
      </c>
      <c r="H295" s="5">
        <f>if(VLOOKUP($B$2:$B$457,'各區加權風險人口'!$C$2:$T$13,6,0)=0,0,VLOOKUP($B$2:$B$457,'依個案研判日_台北市'!$C$2:$T$13,6,0)*'各里加權風險人口'!I295/VLOOKUP($B$2:$B$457,'各區加權風險人口'!$C$2:$T$13,6,0)*5.5/'陽性率'!E$3)</f>
        <v>29.27869706</v>
      </c>
      <c r="I295" s="5">
        <f>if(VLOOKUP($B$2:$B$457,'各區加權風險人口'!$C$2:$T$13,7,0)=0,0,VLOOKUP($B$2:$B$457,'依個案研判日_台北市'!$C$2:$T$13,7,0)*'各里加權風險人口'!J295/VLOOKUP($B$2:$B$457,'各區加權風險人口'!$C$2:$T$13,7,0)*5.5/'陽性率'!F$3)</f>
        <v>19.43711822</v>
      </c>
      <c r="J295" s="5">
        <f>if(VLOOKUP($B$2:$B$457,'各區加權風險人口'!$C$2:$T$13,8,0)=0,0,VLOOKUP($B$2:$B$457,'依個案研判日_台北市'!$C$2:$T$13,8,0)*'各里加權風險人口'!K295/VLOOKUP($B$2:$B$457,'各區加權風險人口'!$C$2:$T$13,8,0)*5.5/'陽性率'!G$3)</f>
        <v>10.77492423</v>
      </c>
      <c r="K295" s="5">
        <f>if(VLOOKUP($B$2:$B$457,'各區加權風險人口'!$C$2:$T$13,9,0)=0,0,VLOOKUP($B$2:$B$457,'依個案研判日_台北市'!$C$2:$T$13,9,0)*'各里加權風險人口'!L295/VLOOKUP($B$2:$B$457,'各區加權風險人口'!$C$2:$T$13,9,0)*5.5/'陽性率'!H$3)</f>
        <v>33.04310097</v>
      </c>
      <c r="L295" s="5">
        <f>if(VLOOKUP($B$2:$B$457,'各區加權風險人口'!$C$2:$T$13,10,0)=0,0,VLOOKUP($B$2:$B$457,'依個案研判日_台北市'!$C$2:$T$13,10,0)*'各里加權風險人口'!M295/VLOOKUP($B$2:$B$457,'各區加權風險人口'!$C$2:$T$13,10,0)*5.5/'陽性率'!I$3)</f>
        <v>40.12376546</v>
      </c>
      <c r="M295" s="5">
        <f>if(VLOOKUP($B$2:$B$457,'各區加權風險人口'!$C$2:$T$13,11,0)=0,0,VLOOKUP($B$2:$B$457,'依個案研判日_台北市'!$C$2:$T$13,11,0)*'各里加權風險人口'!N295/VLOOKUP($B$2:$B$457,'各區加權風險人口'!$C$2:$T$13,11,0)*5.5/'陽性率'!J$3)</f>
        <v>27.21196551</v>
      </c>
      <c r="N295" s="5">
        <f>if(VLOOKUP($B$2:$B$457,'各區加權風險人口'!$C$2:$T$13,12,0)=0,0,VLOOKUP($B$2:$B$457,'依個案研判日_台北市'!$C$2:$T$13,12,0)*'各里加權風險人口'!O295/VLOOKUP($B$2:$B$457,'各區加權風險人口'!$C$2:$T$13,12,0)*5.5/'陽性率'!K$3)</f>
        <v>47.20442996</v>
      </c>
      <c r="O295" s="5">
        <f>if(VLOOKUP($B$2:$B$457,'各區加權風險人口'!$C$2:$T$13,13,0)=0,0,VLOOKUP($B$2:$B$457,'依個案研判日_台北市'!$C$2:$T$13,13,0)*'各里加權風險人口'!P295/VLOOKUP($B$2:$B$457,'各區加權風險人口'!$C$2:$T$13,13,0)*5.5/'陽性率'!L$3)</f>
        <v>19.06332748</v>
      </c>
      <c r="P295" s="5">
        <f>if(VLOOKUP($B$2:$B$457,'各區加權風險人口'!$C$2:$T$13,14,0)=0,0,VLOOKUP($B$2:$B$457,'依個案研判日_台北市'!$C$2:$T$13,14,0)*'各里加權風險人口'!Q295/VLOOKUP($B$2:$B$457,'各區加權風險人口'!$C$2:$T$13,14,0)*5.5/'陽性率'!M$3)</f>
        <v>53.58340698</v>
      </c>
      <c r="Q295" s="5">
        <f>if(VLOOKUP($B$2:$B$457,'各區加權風險人口'!$C$2:$T$13,15,0)=0,0,VLOOKUP($B$2:$B$457,'依個案研判日_台北市'!$C$2:$T$13,15,0)*'各里加權風險人口'!R295/VLOOKUP($B$2:$B$457,'各區加權風險人口'!$C$2:$T$13,15,0)*5.5/'陽性率'!N$3)</f>
        <v>68.36503649</v>
      </c>
      <c r="R295" s="5">
        <f>if(VLOOKUP($B$2:$B$457,'各區加權風險人口'!$C$2:$T$13,16,0)=0,0,VLOOKUP($B$2:$B$457,'依個案研判日_台北市'!$C$2:$T$13,16,0)*'各里加權風險人口'!S295/VLOOKUP($B$2:$B$457,'各區加權風險人口'!$C$2:$T$13,16,0)*5.5/'陽性率'!O$3)</f>
        <v>61.55087436</v>
      </c>
      <c r="S295" s="5">
        <f>if(VLOOKUP($B$2:$B$457,'各區加權風險人口'!$C$2:$T$13,17,0)=0,0,VLOOKUP($B$2:$B$457,'依個案研判日_台北市'!$C$2:$T$13,17,0)*'各里加權風險人口'!T295/VLOOKUP($B$2:$B$457,'各區加權風險人口'!$C$2:$T$13,17,0)*5.5/'陽性率'!P$3)</f>
        <v>56.32346756</v>
      </c>
      <c r="T295" s="5">
        <f>if(VLOOKUP($B$2:$B$457,'各區加權風險人口'!$C$2:$T$13,18,0)=0,0,VLOOKUP($B$2:$B$457,'依個案研判日_台北市'!$C$2:$T$13,18,0)*'各里加權風險人口'!U295/VLOOKUP($B$2:$B$457,'各區加權風險人口'!$C$2:$T$13,18,0)*5.5/'陽性率'!Q$3)</f>
        <v>29.65406497</v>
      </c>
    </row>
    <row r="296">
      <c r="A296" s="3">
        <v>6.3000080034E10</v>
      </c>
      <c r="B296" s="4" t="s">
        <v>271</v>
      </c>
      <c r="C296" s="4" t="s">
        <v>305</v>
      </c>
      <c r="D296" s="5">
        <f>if(VLOOKUP($B$2:$B$457,'各區加權風險人口'!$C$2:$T$13,2,0)=0,0,VLOOKUP($B$2:$B$457,'依個案研判日_台北市'!$C$2:$T$13,2,0)*'各里加權風險人口'!E296/VLOOKUP($B$2:$B$457,'各區加權風險人口'!$C$2:$T$13,2,0)*5.5/'陽性率'!A$3)</f>
        <v>0</v>
      </c>
      <c r="E296" s="5">
        <f>if(VLOOKUP($B$2:$B$457,'各區加權風險人口'!$C$2:$T$13,3,0)=0,0,VLOOKUP($B$2:$B$457,'依個案研判日_台北市'!$C$2:$T$13,3,0)*'各里加權風險人口'!F296/VLOOKUP($B$2:$B$457,'各區加權風險人口'!$C$2:$T$13,3,0)*5.5/'陽性率'!B$3)</f>
        <v>1.015128845</v>
      </c>
      <c r="F296" s="5">
        <f>if(VLOOKUP($B$2:$B$457,'各區加權風險人口'!$C$2:$T$13,4,0)=0,0,VLOOKUP($B$2:$B$457,'依個案研判日_台北市'!$C$2:$T$13,4,0)*'各里加權風險人口'!G296/VLOOKUP($B$2:$B$457,'各區加權風險人口'!$C$2:$T$13,4,0)*5.5/'陽性率'!C$3)</f>
        <v>0</v>
      </c>
      <c r="G296" s="5">
        <f>if(VLOOKUP($B$2:$B$457,'各區加權風險人口'!$C$2:$T$13,5,0)=0,0,VLOOKUP($B$2:$B$457,'依個案研判日_台北市'!$C$2:$T$13,5,0)*'各里加權風險人口'!H296/VLOOKUP($B$2:$B$457,'各區加權風險人口'!$C$2:$T$13,5,0)*5.5/'陽性率'!D$3)</f>
        <v>7.81649211</v>
      </c>
      <c r="H296" s="5">
        <f>if(VLOOKUP($B$2:$B$457,'各區加權風險人口'!$C$2:$T$13,6,0)=0,0,VLOOKUP($B$2:$B$457,'依個案研判日_台北市'!$C$2:$T$13,6,0)*'各里加權風險人口'!I296/VLOOKUP($B$2:$B$457,'各區加權風險人口'!$C$2:$T$13,6,0)*5.5/'陽性率'!E$3)</f>
        <v>19.78858762</v>
      </c>
      <c r="I296" s="5">
        <f>if(VLOOKUP($B$2:$B$457,'各區加權風險人口'!$C$2:$T$13,7,0)=0,0,VLOOKUP($B$2:$B$457,'依個案研判日_台北市'!$C$2:$T$13,7,0)*'各里加權風險人口'!J296/VLOOKUP($B$2:$B$457,'各區加權風險人口'!$C$2:$T$13,7,0)*5.5/'陽性率'!F$3)</f>
        <v>13.13696153</v>
      </c>
      <c r="J296" s="5">
        <f>if(VLOOKUP($B$2:$B$457,'各區加權風險人口'!$C$2:$T$13,8,0)=0,0,VLOOKUP($B$2:$B$457,'依個案研判日_台北市'!$C$2:$T$13,8,0)*'各里加權風險人口'!K296/VLOOKUP($B$2:$B$457,'各區加權風險人口'!$C$2:$T$13,8,0)*5.5/'陽性率'!G$3)</f>
        <v>7.282446065</v>
      </c>
      <c r="K296" s="5">
        <f>if(VLOOKUP($B$2:$B$457,'各區加權風險人口'!$C$2:$T$13,9,0)=0,0,VLOOKUP($B$2:$B$457,'依個案研判日_台北市'!$C$2:$T$13,9,0)*'各里加權風險人口'!L296/VLOOKUP($B$2:$B$457,'各區加權風險人口'!$C$2:$T$13,9,0)*5.5/'陽性率'!H$3)</f>
        <v>22.3328346</v>
      </c>
      <c r="L296" s="5">
        <f>if(VLOOKUP($B$2:$B$457,'各區加權風險人口'!$C$2:$T$13,10,0)=0,0,VLOOKUP($B$2:$B$457,'依個案研判日_台北市'!$C$2:$T$13,10,0)*'各里加權風險人口'!M296/VLOOKUP($B$2:$B$457,'各區加權風險人口'!$C$2:$T$13,10,0)*5.5/'陽性率'!I$3)</f>
        <v>27.11844201</v>
      </c>
      <c r="M296" s="5">
        <f>if(VLOOKUP($B$2:$B$457,'各區加權風險人口'!$C$2:$T$13,11,0)=0,0,VLOOKUP($B$2:$B$457,'依個案研判日_台北市'!$C$2:$T$13,11,0)*'各里加權風險人口'!N296/VLOOKUP($B$2:$B$457,'各區加權風險人口'!$C$2:$T$13,11,0)*5.5/'陽性率'!J$3)</f>
        <v>18.39174614</v>
      </c>
      <c r="N296" s="5">
        <f>if(VLOOKUP($B$2:$B$457,'各區加權風險人口'!$C$2:$T$13,12,0)=0,0,VLOOKUP($B$2:$B$457,'依個案研判日_台北市'!$C$2:$T$13,12,0)*'各里加權風險人口'!O296/VLOOKUP($B$2:$B$457,'各區加權風險人口'!$C$2:$T$13,12,0)*5.5/'陽性率'!K$3)</f>
        <v>31.90404943</v>
      </c>
      <c r="O296" s="5">
        <f>if(VLOOKUP($B$2:$B$457,'各區加權風險人口'!$C$2:$T$13,13,0)=0,0,VLOOKUP($B$2:$B$457,'依個案研判日_台北市'!$C$2:$T$13,13,0)*'各里加權風險人口'!P296/VLOOKUP($B$2:$B$457,'各區加權風險人口'!$C$2:$T$13,13,0)*5.5/'陽性率'!L$3)</f>
        <v>12.88432765</v>
      </c>
      <c r="P296" s="5">
        <f>if(VLOOKUP($B$2:$B$457,'各區加權風險人口'!$C$2:$T$13,14,0)=0,0,VLOOKUP($B$2:$B$457,'依個案研判日_台北市'!$C$2:$T$13,14,0)*'各里加權風險人口'!Q296/VLOOKUP($B$2:$B$457,'各區加權風險人口'!$C$2:$T$13,14,0)*5.5/'陽性率'!M$3)</f>
        <v>36.21540746</v>
      </c>
      <c r="Q296" s="5">
        <f>if(VLOOKUP($B$2:$B$457,'各區加權風險人口'!$C$2:$T$13,15,0)=0,0,VLOOKUP($B$2:$B$457,'依個案研判日_台北市'!$C$2:$T$13,15,0)*'各里加權風險人口'!R296/VLOOKUP($B$2:$B$457,'各區加權風險人口'!$C$2:$T$13,15,0)*5.5/'陽性率'!N$3)</f>
        <v>46.20586469</v>
      </c>
      <c r="R296" s="5">
        <f>if(VLOOKUP($B$2:$B$457,'各區加權風險人口'!$C$2:$T$13,16,0)=0,0,VLOOKUP($B$2:$B$457,'依個案研判日_台北市'!$C$2:$T$13,16,0)*'各里加權風險人口'!S296/VLOOKUP($B$2:$B$457,'各區加權風險人口'!$C$2:$T$13,16,0)*5.5/'陽性率'!O$3)</f>
        <v>41.60037818</v>
      </c>
      <c r="S296" s="5">
        <f>if(VLOOKUP($B$2:$B$457,'各區加權風險人口'!$C$2:$T$13,17,0)=0,0,VLOOKUP($B$2:$B$457,'依個案研判日_台北市'!$C$2:$T$13,17,0)*'各里加權風險人口'!T296/VLOOKUP($B$2:$B$457,'各區加權風險人口'!$C$2:$T$13,17,0)*5.5/'陽性率'!P$3)</f>
        <v>38.0673317</v>
      </c>
      <c r="T296" s="5">
        <f>if(VLOOKUP($B$2:$B$457,'各區加權風險人口'!$C$2:$T$13,18,0)=0,0,VLOOKUP($B$2:$B$457,'依個案研判日_台北市'!$C$2:$T$13,18,0)*'各里加權風險人口'!U296/VLOOKUP($B$2:$B$457,'各區加權風險人口'!$C$2:$T$13,18,0)*5.5/'陽性率'!Q$3)</f>
        <v>20.04228746</v>
      </c>
    </row>
    <row r="297">
      <c r="A297" s="3">
        <v>6.3000080035E10</v>
      </c>
      <c r="B297" s="4" t="s">
        <v>271</v>
      </c>
      <c r="C297" s="4" t="s">
        <v>306</v>
      </c>
      <c r="D297" s="5">
        <f>if(VLOOKUP($B$2:$B$457,'各區加權風險人口'!$C$2:$T$13,2,0)=0,0,VLOOKUP($B$2:$B$457,'依個案研判日_台北市'!$C$2:$T$13,2,0)*'各里加權風險人口'!E297/VLOOKUP($B$2:$B$457,'各區加權風險人口'!$C$2:$T$13,2,0)*5.5/'陽性率'!A$3)</f>
        <v>0</v>
      </c>
      <c r="E297" s="5">
        <f>if(VLOOKUP($B$2:$B$457,'各區加權風險人口'!$C$2:$T$13,3,0)=0,0,VLOOKUP($B$2:$B$457,'依個案研判日_台北市'!$C$2:$T$13,3,0)*'各里加權風險人口'!F297/VLOOKUP($B$2:$B$457,'各區加權風險人口'!$C$2:$T$13,3,0)*5.5/'陽性率'!B$3)</f>
        <v>1.547422588</v>
      </c>
      <c r="F297" s="5">
        <f>if(VLOOKUP($B$2:$B$457,'各區加權風險人口'!$C$2:$T$13,4,0)=0,0,VLOOKUP($B$2:$B$457,'依個案研判日_台北市'!$C$2:$T$13,4,0)*'各里加權風險人口'!G297/VLOOKUP($B$2:$B$457,'各區加權風險人口'!$C$2:$T$13,4,0)*5.5/'陽性率'!C$3)</f>
        <v>0</v>
      </c>
      <c r="G297" s="5">
        <f>if(VLOOKUP($B$2:$B$457,'各區加權風險人口'!$C$2:$T$13,5,0)=0,0,VLOOKUP($B$2:$B$457,'依個案研判日_台北市'!$C$2:$T$13,5,0)*'各里加權風險人口'!H297/VLOOKUP($B$2:$B$457,'各區加權風險人口'!$C$2:$T$13,5,0)*5.5/'陽性率'!D$3)</f>
        <v>11.91515393</v>
      </c>
      <c r="H297" s="5">
        <f>if(VLOOKUP($B$2:$B$457,'各區加權風險人口'!$C$2:$T$13,6,0)=0,0,VLOOKUP($B$2:$B$457,'依個案研判日_台北市'!$C$2:$T$13,6,0)*'各里加權風險人口'!I297/VLOOKUP($B$2:$B$457,'各區加權風險人口'!$C$2:$T$13,6,0)*5.5/'陽性率'!E$3)</f>
        <v>30.16494666</v>
      </c>
      <c r="I297" s="5">
        <f>if(VLOOKUP($B$2:$B$457,'各區加權風險人口'!$C$2:$T$13,7,0)=0,0,VLOOKUP($B$2:$B$457,'依個案研判日_台北市'!$C$2:$T$13,7,0)*'各里加權風險人口'!J297/VLOOKUP($B$2:$B$457,'各區加權風險人口'!$C$2:$T$13,7,0)*5.5/'陽性率'!F$3)</f>
        <v>20.02546879</v>
      </c>
      <c r="J297" s="5">
        <f>if(VLOOKUP($B$2:$B$457,'各區加權風險人口'!$C$2:$T$13,8,0)=0,0,VLOOKUP($B$2:$B$457,'依個案研判日_台北市'!$C$2:$T$13,8,0)*'各里加權風險人口'!K297/VLOOKUP($B$2:$B$457,'各區加權風險人口'!$C$2:$T$13,8,0)*5.5/'陽性率'!G$3)</f>
        <v>11.10107509</v>
      </c>
      <c r="K297" s="5">
        <f>if(VLOOKUP($B$2:$B$457,'各區加權風險人口'!$C$2:$T$13,9,0)=0,0,VLOOKUP($B$2:$B$457,'依個案研判日_台北市'!$C$2:$T$13,9,0)*'各里加權風險人口'!L297/VLOOKUP($B$2:$B$457,'各區加權風險人口'!$C$2:$T$13,9,0)*5.5/'陽性率'!H$3)</f>
        <v>34.04329695</v>
      </c>
      <c r="L297" s="5">
        <f>if(VLOOKUP($B$2:$B$457,'各區加權風險人口'!$C$2:$T$13,10,0)=0,0,VLOOKUP($B$2:$B$457,'依個案研判日_台北市'!$C$2:$T$13,10,0)*'各里加權風險人口'!M297/VLOOKUP($B$2:$B$457,'各區加權風險人口'!$C$2:$T$13,10,0)*5.5/'陽性率'!I$3)</f>
        <v>41.33828915</v>
      </c>
      <c r="M297" s="5">
        <f>if(VLOOKUP($B$2:$B$457,'各區加權風險人口'!$C$2:$T$13,11,0)=0,0,VLOOKUP($B$2:$B$457,'依個案研判日_台北市'!$C$2:$T$13,11,0)*'各里加權風險人口'!N297/VLOOKUP($B$2:$B$457,'各區加權風險人口'!$C$2:$T$13,11,0)*5.5/'陽性率'!J$3)</f>
        <v>28.03565631</v>
      </c>
      <c r="N297" s="5">
        <f>if(VLOOKUP($B$2:$B$457,'各區加權風險人口'!$C$2:$T$13,12,0)=0,0,VLOOKUP($B$2:$B$457,'依個案研判日_台北市'!$C$2:$T$13,12,0)*'各里加權風險人口'!O297/VLOOKUP($B$2:$B$457,'各區加權風險人口'!$C$2:$T$13,12,0)*5.5/'陽性率'!K$3)</f>
        <v>48.63328135</v>
      </c>
      <c r="O297" s="5">
        <f>if(VLOOKUP($B$2:$B$457,'各區加權風險人口'!$C$2:$T$13,13,0)=0,0,VLOOKUP($B$2:$B$457,'依個案研判日_台北市'!$C$2:$T$13,13,0)*'各里加權風險人口'!P297/VLOOKUP($B$2:$B$457,'各區加權風險人口'!$C$2:$T$13,13,0)*5.5/'陽性率'!L$3)</f>
        <v>19.64036362</v>
      </c>
      <c r="P297" s="5">
        <f>if(VLOOKUP($B$2:$B$457,'各區加權風險人口'!$C$2:$T$13,14,0)=0,0,VLOOKUP($B$2:$B$457,'依個案研判日_台北市'!$C$2:$T$13,14,0)*'各里加權風險人口'!Q297/VLOOKUP($B$2:$B$457,'各區加權風險人口'!$C$2:$T$13,14,0)*5.5/'陽性率'!M$3)</f>
        <v>55.2053464</v>
      </c>
      <c r="Q297" s="5">
        <f>if(VLOOKUP($B$2:$B$457,'各區加權風險人口'!$C$2:$T$13,15,0)=0,0,VLOOKUP($B$2:$B$457,'依個案研判日_台北市'!$C$2:$T$13,15,0)*'各里加權風險人口'!R297/VLOOKUP($B$2:$B$457,'各區加權風險人口'!$C$2:$T$13,15,0)*5.5/'陽性率'!N$3)</f>
        <v>70.43440748</v>
      </c>
      <c r="R297" s="5">
        <f>if(VLOOKUP($B$2:$B$457,'各區加權風險人口'!$C$2:$T$13,16,0)=0,0,VLOOKUP($B$2:$B$457,'依個案研判日_台北市'!$C$2:$T$13,16,0)*'各里加權風險人口'!S297/VLOOKUP($B$2:$B$457,'各區加權風險人口'!$C$2:$T$13,16,0)*5.5/'陽性率'!O$3)</f>
        <v>63.41398451</v>
      </c>
      <c r="S297" s="5">
        <f>if(VLOOKUP($B$2:$B$457,'各區加權風險人口'!$C$2:$T$13,17,0)=0,0,VLOOKUP($B$2:$B$457,'依個案研判日_台北市'!$C$2:$T$13,17,0)*'各里加權風險人口'!T297/VLOOKUP($B$2:$B$457,'各區加權風險人口'!$C$2:$T$13,17,0)*5.5/'陽性率'!P$3)</f>
        <v>58.02834707</v>
      </c>
      <c r="T297" s="5">
        <f>if(VLOOKUP($B$2:$B$457,'各區加權風險人口'!$C$2:$T$13,18,0)=0,0,VLOOKUP($B$2:$B$457,'依個案研判日_台北市'!$C$2:$T$13,18,0)*'各里加權風險人口'!U297/VLOOKUP($B$2:$B$457,'各區加權風險人口'!$C$2:$T$13,18,0)*5.5/'陽性率'!Q$3)</f>
        <v>30.55167675</v>
      </c>
    </row>
    <row r="298">
      <c r="A298" s="3">
        <v>6.3000080036E10</v>
      </c>
      <c r="B298" s="4" t="s">
        <v>271</v>
      </c>
      <c r="C298" s="4" t="s">
        <v>307</v>
      </c>
      <c r="D298" s="5">
        <f>if(VLOOKUP($B$2:$B$457,'各區加權風險人口'!$C$2:$T$13,2,0)=0,0,VLOOKUP($B$2:$B$457,'依個案研判日_台北市'!$C$2:$T$13,2,0)*'各里加權風險人口'!E298/VLOOKUP($B$2:$B$457,'各區加權風險人口'!$C$2:$T$13,2,0)*5.5/'陽性率'!A$3)</f>
        <v>0</v>
      </c>
      <c r="E298" s="5">
        <f>if(VLOOKUP($B$2:$B$457,'各區加權風險人口'!$C$2:$T$13,3,0)=0,0,VLOOKUP($B$2:$B$457,'依個案研判日_台北市'!$C$2:$T$13,3,0)*'各里加權風險人口'!F298/VLOOKUP($B$2:$B$457,'各區加權風險人口'!$C$2:$T$13,3,0)*5.5/'陽性率'!B$3)</f>
        <v>0.6662257459</v>
      </c>
      <c r="F298" s="5">
        <f>if(VLOOKUP($B$2:$B$457,'各區加權風險人口'!$C$2:$T$13,4,0)=0,0,VLOOKUP($B$2:$B$457,'依個案研判日_台北市'!$C$2:$T$13,4,0)*'各里加權風險人口'!G298/VLOOKUP($B$2:$B$457,'各區加權風險人口'!$C$2:$T$13,4,0)*5.5/'陽性率'!C$3)</f>
        <v>0</v>
      </c>
      <c r="G298" s="5">
        <f>if(VLOOKUP($B$2:$B$457,'各區加權風險人口'!$C$2:$T$13,5,0)=0,0,VLOOKUP($B$2:$B$457,'依個案研判日_台北市'!$C$2:$T$13,5,0)*'各里加權風險人口'!H298/VLOOKUP($B$2:$B$457,'各區加權風險人口'!$C$2:$T$13,5,0)*5.5/'陽性率'!D$3)</f>
        <v>5.129938244</v>
      </c>
      <c r="H298" s="5">
        <f>if(VLOOKUP($B$2:$B$457,'各區加權風險人口'!$C$2:$T$13,6,0)=0,0,VLOOKUP($B$2:$B$457,'依個案研判日_台北市'!$C$2:$T$13,6,0)*'各里加權風險人口'!I298/VLOOKUP($B$2:$B$457,'各區加權風險人口'!$C$2:$T$13,6,0)*5.5/'陽性率'!E$3)</f>
        <v>12.98718543</v>
      </c>
      <c r="I298" s="5">
        <f>if(VLOOKUP($B$2:$B$457,'各區加權風險人口'!$C$2:$T$13,7,0)=0,0,VLOOKUP($B$2:$B$457,'依個案研判日_台北市'!$C$2:$T$13,7,0)*'各里加權風險人口'!J298/VLOOKUP($B$2:$B$457,'各區加權風險人口'!$C$2:$T$13,7,0)*5.5/'陽性率'!F$3)</f>
        <v>8.621744947</v>
      </c>
      <c r="J298" s="5">
        <f>if(VLOOKUP($B$2:$B$457,'各區加權風險人口'!$C$2:$T$13,8,0)=0,0,VLOOKUP($B$2:$B$457,'依個案研判日_台北市'!$C$2:$T$13,8,0)*'各里加權風險人口'!K298/VLOOKUP($B$2:$B$457,'各區加權風險人口'!$C$2:$T$13,8,0)*5.5/'陽性率'!G$3)</f>
        <v>4.779445569</v>
      </c>
      <c r="K298" s="5">
        <f>if(VLOOKUP($B$2:$B$457,'各區加權風險人口'!$C$2:$T$13,9,0)=0,0,VLOOKUP($B$2:$B$457,'依個案研判日_台北市'!$C$2:$T$13,9,0)*'各里加權風險人口'!L298/VLOOKUP($B$2:$B$457,'各區加權風險人口'!$C$2:$T$13,9,0)*5.5/'陽性率'!H$3)</f>
        <v>14.65696641</v>
      </c>
      <c r="L298" s="5">
        <f>if(VLOOKUP($B$2:$B$457,'各區加權風險人口'!$C$2:$T$13,10,0)=0,0,VLOOKUP($B$2:$B$457,'依個案研判日_台北市'!$C$2:$T$13,10,0)*'各里加權風險人口'!M298/VLOOKUP($B$2:$B$457,'各區加權風險人口'!$C$2:$T$13,10,0)*5.5/'陽性率'!I$3)</f>
        <v>17.79774493</v>
      </c>
      <c r="M298" s="5">
        <f>if(VLOOKUP($B$2:$B$457,'各區加權風險人口'!$C$2:$T$13,11,0)=0,0,VLOOKUP($B$2:$B$457,'依個案研判日_台北市'!$C$2:$T$13,11,0)*'各里加權風險人口'!N298/VLOOKUP($B$2:$B$457,'各區加權風險人口'!$C$2:$T$13,11,0)*5.5/'陽性率'!J$3)</f>
        <v>12.07044293</v>
      </c>
      <c r="N298" s="5">
        <f>if(VLOOKUP($B$2:$B$457,'各區加權風險人口'!$C$2:$T$13,12,0)=0,0,VLOOKUP($B$2:$B$457,'依個案研判日_台北市'!$C$2:$T$13,12,0)*'各里加權風險人口'!O298/VLOOKUP($B$2:$B$457,'各區加權風險人口'!$C$2:$T$13,12,0)*5.5/'陽性率'!K$3)</f>
        <v>20.93852344</v>
      </c>
      <c r="O298" s="5">
        <f>if(VLOOKUP($B$2:$B$457,'各區加權風險人口'!$C$2:$T$13,13,0)=0,0,VLOOKUP($B$2:$B$457,'依個案研判日_台北市'!$C$2:$T$13,13,0)*'各里加權風險人口'!P298/VLOOKUP($B$2:$B$457,'各區加權風險人口'!$C$2:$T$13,13,0)*5.5/'陽性率'!L$3)</f>
        <v>8.45594216</v>
      </c>
      <c r="P298" s="5">
        <f>if(VLOOKUP($B$2:$B$457,'各區加權風險人口'!$C$2:$T$13,14,0)=0,0,VLOOKUP($B$2:$B$457,'依個案研判日_台北市'!$C$2:$T$13,14,0)*'各里加權風險人口'!Q298/VLOOKUP($B$2:$B$457,'各區加權風險人口'!$C$2:$T$13,14,0)*5.5/'陽性率'!M$3)</f>
        <v>23.76805364</v>
      </c>
      <c r="Q298" s="5">
        <f>if(VLOOKUP($B$2:$B$457,'各區加權風險人口'!$C$2:$T$13,15,0)=0,0,VLOOKUP($B$2:$B$457,'依個案研判日_台北市'!$C$2:$T$13,15,0)*'各里加權風險人口'!R298/VLOOKUP($B$2:$B$457,'各區加權風險人口'!$C$2:$T$13,15,0)*5.5/'陽性率'!N$3)</f>
        <v>30.32475809</v>
      </c>
      <c r="R298" s="5">
        <f>if(VLOOKUP($B$2:$B$457,'各區加權風險人口'!$C$2:$T$13,16,0)=0,0,VLOOKUP($B$2:$B$457,'依個案研判日_台北市'!$C$2:$T$13,16,0)*'各里加權風險人口'!S298/VLOOKUP($B$2:$B$457,'各區加權風險人口'!$C$2:$T$13,16,0)*5.5/'陽性率'!O$3)</f>
        <v>27.30219233</v>
      </c>
      <c r="S298" s="5">
        <f>if(VLOOKUP($B$2:$B$457,'各區加權風險人口'!$C$2:$T$13,17,0)=0,0,VLOOKUP($B$2:$B$457,'依個案研判日_台北市'!$C$2:$T$13,17,0)*'各里加權風險人口'!T298/VLOOKUP($B$2:$B$457,'各區加權風險人口'!$C$2:$T$13,17,0)*5.5/'陽性率'!P$3)</f>
        <v>24.98346547</v>
      </c>
      <c r="T298" s="5">
        <f>if(VLOOKUP($B$2:$B$457,'各區加權風險人口'!$C$2:$T$13,18,0)=0,0,VLOOKUP($B$2:$B$457,'依個案研判日_台北市'!$C$2:$T$13,18,0)*'各里加權風險人口'!U298/VLOOKUP($B$2:$B$457,'各區加權風險人口'!$C$2:$T$13,18,0)*5.5/'陽性率'!Q$3)</f>
        <v>13.1536878</v>
      </c>
    </row>
    <row r="299">
      <c r="A299" s="3">
        <v>6.3000080037E10</v>
      </c>
      <c r="B299" s="4" t="s">
        <v>271</v>
      </c>
      <c r="C299" s="4" t="s">
        <v>308</v>
      </c>
      <c r="D299" s="5">
        <f>if(VLOOKUP($B$2:$B$457,'各區加權風險人口'!$C$2:$T$13,2,0)=0,0,VLOOKUP($B$2:$B$457,'依個案研判日_台北市'!$C$2:$T$13,2,0)*'各里加權風險人口'!E299/VLOOKUP($B$2:$B$457,'各區加權風險人口'!$C$2:$T$13,2,0)*5.5/'陽性率'!A$3)</f>
        <v>0</v>
      </c>
      <c r="E299" s="5">
        <f>if(VLOOKUP($B$2:$B$457,'各區加權風險人口'!$C$2:$T$13,3,0)=0,0,VLOOKUP($B$2:$B$457,'依個案研判日_台北市'!$C$2:$T$13,3,0)*'各里加權風險人口'!F299/VLOOKUP($B$2:$B$457,'各區加權風險人口'!$C$2:$T$13,3,0)*5.5/'陽性率'!B$3)</f>
        <v>0.1267886506</v>
      </c>
      <c r="F299" s="5">
        <f>if(VLOOKUP($B$2:$B$457,'各區加權風險人口'!$C$2:$T$13,4,0)=0,0,VLOOKUP($B$2:$B$457,'依個案研判日_台北市'!$C$2:$T$13,4,0)*'各里加權風險人口'!G299/VLOOKUP($B$2:$B$457,'各區加權風險人口'!$C$2:$T$13,4,0)*5.5/'陽性率'!C$3)</f>
        <v>0</v>
      </c>
      <c r="G299" s="5">
        <f>if(VLOOKUP($B$2:$B$457,'各區加權風險人口'!$C$2:$T$13,5,0)=0,0,VLOOKUP($B$2:$B$457,'依個案研判日_台北市'!$C$2:$T$13,5,0)*'各里加權風險人口'!H299/VLOOKUP($B$2:$B$457,'各區加權風險人口'!$C$2:$T$13,5,0)*5.5/'陽性率'!D$3)</f>
        <v>0.9762726096</v>
      </c>
      <c r="H299" s="5">
        <f>if(VLOOKUP($B$2:$B$457,'各區加權風險人口'!$C$2:$T$13,6,0)=0,0,VLOOKUP($B$2:$B$457,'依個案研判日_台北市'!$C$2:$T$13,6,0)*'各里加權風險人口'!I299/VLOOKUP($B$2:$B$457,'各區加權風險人口'!$C$2:$T$13,6,0)*5.5/'陽性率'!E$3)</f>
        <v>2.471576227</v>
      </c>
      <c r="I299" s="5">
        <f>if(VLOOKUP($B$2:$B$457,'各區加權風險人口'!$C$2:$T$13,7,0)=0,0,VLOOKUP($B$2:$B$457,'依個案研判日_台北市'!$C$2:$T$13,7,0)*'各里加權風險人口'!J299/VLOOKUP($B$2:$B$457,'各區加權風險人口'!$C$2:$T$13,7,0)*5.5/'陽性率'!F$3)</f>
        <v>1.640794302</v>
      </c>
      <c r="J299" s="5">
        <f>if(VLOOKUP($B$2:$B$457,'各區加權風險人口'!$C$2:$T$13,8,0)=0,0,VLOOKUP($B$2:$B$457,'依個案研判日_台北市'!$C$2:$T$13,8,0)*'各里加權風險人口'!K299/VLOOKUP($B$2:$B$457,'各區加權風險人口'!$C$2:$T$13,8,0)*5.5/'陽性率'!G$3)</f>
        <v>0.9095707543</v>
      </c>
      <c r="K299" s="5">
        <f>if(VLOOKUP($B$2:$B$457,'各區加權風險人口'!$C$2:$T$13,9,0)=0,0,VLOOKUP($B$2:$B$457,'依個案研判日_台北市'!$C$2:$T$13,9,0)*'各里加權風險人口'!L299/VLOOKUP($B$2:$B$457,'各區加權風險人口'!$C$2:$T$13,9,0)*5.5/'陽性率'!H$3)</f>
        <v>2.789350313</v>
      </c>
      <c r="L299" s="5">
        <f>if(VLOOKUP($B$2:$B$457,'各區加權風險人口'!$C$2:$T$13,10,0)=0,0,VLOOKUP($B$2:$B$457,'依個案研判日_台北市'!$C$2:$T$13,10,0)*'各里加權風險人口'!M299/VLOOKUP($B$2:$B$457,'各區加權風險人口'!$C$2:$T$13,10,0)*5.5/'陽性率'!I$3)</f>
        <v>3.387068237</v>
      </c>
      <c r="M299" s="5">
        <f>if(VLOOKUP($B$2:$B$457,'各區加權風險人口'!$C$2:$T$13,11,0)=0,0,VLOOKUP($B$2:$B$457,'依個案研判日_台北市'!$C$2:$T$13,11,0)*'各里加權風險人口'!N299/VLOOKUP($B$2:$B$457,'各區加權風險人口'!$C$2:$T$13,11,0)*5.5/'陽性率'!J$3)</f>
        <v>2.297112023</v>
      </c>
      <c r="N299" s="5">
        <f>if(VLOOKUP($B$2:$B$457,'各區加權風險人口'!$C$2:$T$13,12,0)=0,0,VLOOKUP($B$2:$B$457,'依個案研判日_台北市'!$C$2:$T$13,12,0)*'各里加權風險人口'!O299/VLOOKUP($B$2:$B$457,'各區加權風險人口'!$C$2:$T$13,12,0)*5.5/'陽性率'!K$3)</f>
        <v>3.984786162</v>
      </c>
      <c r="O299" s="5">
        <f>if(VLOOKUP($B$2:$B$457,'各區加權風險人口'!$C$2:$T$13,13,0)=0,0,VLOOKUP($B$2:$B$457,'依個案研判日_台北市'!$C$2:$T$13,13,0)*'各里加權風險人口'!P299/VLOOKUP($B$2:$B$457,'各區加權風險人口'!$C$2:$T$13,13,0)*5.5/'陽性率'!L$3)</f>
        <v>1.609240565</v>
      </c>
      <c r="P299" s="5">
        <f>if(VLOOKUP($B$2:$B$457,'各區加權風險人口'!$C$2:$T$13,14,0)=0,0,VLOOKUP($B$2:$B$457,'依個案研判日_台北市'!$C$2:$T$13,14,0)*'各里加權風險人口'!Q299/VLOOKUP($B$2:$B$457,'各區加權風險人口'!$C$2:$T$13,14,0)*5.5/'陽性率'!M$3)</f>
        <v>4.523270778</v>
      </c>
      <c r="Q299" s="5">
        <f>if(VLOOKUP($B$2:$B$457,'各區加權風險人口'!$C$2:$T$13,15,0)=0,0,VLOOKUP($B$2:$B$457,'依個案研判日_台北市'!$C$2:$T$13,15,0)*'各里加權風險人口'!R299/VLOOKUP($B$2:$B$457,'各區加權風險人口'!$C$2:$T$13,15,0)*5.5/'陽性率'!N$3)</f>
        <v>5.771069613</v>
      </c>
      <c r="R299" s="5">
        <f>if(VLOOKUP($B$2:$B$457,'各區加權風險人口'!$C$2:$T$13,16,0)=0,0,VLOOKUP($B$2:$B$457,'依個案研判日_台北市'!$C$2:$T$13,16,0)*'各里加權風險人口'!S299/VLOOKUP($B$2:$B$457,'各區加權風險人口'!$C$2:$T$13,16,0)*5.5/'陽性率'!O$3)</f>
        <v>5.195848622</v>
      </c>
      <c r="S299" s="5">
        <f>if(VLOOKUP($B$2:$B$457,'各區加權風險人口'!$C$2:$T$13,17,0)=0,0,VLOOKUP($B$2:$B$457,'依個案研判日_台北市'!$C$2:$T$13,17,0)*'各里加權風險人口'!T299/VLOOKUP($B$2:$B$457,'各區加權風險人口'!$C$2:$T$13,17,0)*5.5/'陽性率'!P$3)</f>
        <v>4.754574397</v>
      </c>
      <c r="T299" s="5">
        <f>if(VLOOKUP($B$2:$B$457,'各區加權風險人口'!$C$2:$T$13,18,0)=0,0,VLOOKUP($B$2:$B$457,'依個案研判日_台北市'!$C$2:$T$13,18,0)*'各里加權風險人口'!U299/VLOOKUP($B$2:$B$457,'各區加權風險人口'!$C$2:$T$13,18,0)*5.5/'陽性率'!Q$3)</f>
        <v>2.503263102</v>
      </c>
    </row>
    <row r="300">
      <c r="A300" s="3">
        <v>6.3000080038E10</v>
      </c>
      <c r="B300" s="4" t="s">
        <v>271</v>
      </c>
      <c r="C300" s="4" t="s">
        <v>309</v>
      </c>
      <c r="D300" s="5">
        <f>if(VLOOKUP($B$2:$B$457,'各區加權風險人口'!$C$2:$T$13,2,0)=0,0,VLOOKUP($B$2:$B$457,'依個案研判日_台北市'!$C$2:$T$13,2,0)*'各里加權風險人口'!E300/VLOOKUP($B$2:$B$457,'各區加權風險人口'!$C$2:$T$13,2,0)*5.5/'陽性率'!A$3)</f>
        <v>0</v>
      </c>
      <c r="E300" s="5">
        <f>if(VLOOKUP($B$2:$B$457,'各區加權風險人口'!$C$2:$T$13,3,0)=0,0,VLOOKUP($B$2:$B$457,'依個案研判日_台北市'!$C$2:$T$13,3,0)*'各里加權風險人口'!F300/VLOOKUP($B$2:$B$457,'各區加權風險人口'!$C$2:$T$13,3,0)*5.5/'陽性率'!B$3)</f>
        <v>0.7733384984</v>
      </c>
      <c r="F300" s="5">
        <f>if(VLOOKUP($B$2:$B$457,'各區加權風險人口'!$C$2:$T$13,4,0)=0,0,VLOOKUP($B$2:$B$457,'依個案研判日_台北市'!$C$2:$T$13,4,0)*'各里加權風險人口'!G300/VLOOKUP($B$2:$B$457,'各區加權風險人口'!$C$2:$T$13,4,0)*5.5/'陽性率'!C$3)</f>
        <v>0</v>
      </c>
      <c r="G300" s="5">
        <f>if(VLOOKUP($B$2:$B$457,'各區加權風險人口'!$C$2:$T$13,5,0)=0,0,VLOOKUP($B$2:$B$457,'依個案研判日_台北市'!$C$2:$T$13,5,0)*'各里加權風險人口'!H300/VLOOKUP($B$2:$B$457,'各區加權風險人口'!$C$2:$T$13,5,0)*5.5/'陽性率'!D$3)</f>
        <v>5.954706438</v>
      </c>
      <c r="H300" s="5">
        <f>if(VLOOKUP($B$2:$B$457,'各區加權風險人口'!$C$2:$T$13,6,0)=0,0,VLOOKUP($B$2:$B$457,'依個案研判日_台北市'!$C$2:$T$13,6,0)*'各里加權風險人口'!I300/VLOOKUP($B$2:$B$457,'各區加權風險人口'!$C$2:$T$13,6,0)*5.5/'陽性率'!E$3)</f>
        <v>15.07520617</v>
      </c>
      <c r="I300" s="5">
        <f>if(VLOOKUP($B$2:$B$457,'各區加權風險人口'!$C$2:$T$13,7,0)=0,0,VLOOKUP($B$2:$B$457,'依個案研判日_台北市'!$C$2:$T$13,7,0)*'各里加權風險人口'!J300/VLOOKUP($B$2:$B$457,'各區加權風險人口'!$C$2:$T$13,7,0)*5.5/'陽性率'!F$3)</f>
        <v>10.00790998</v>
      </c>
      <c r="J300" s="5">
        <f>if(VLOOKUP($B$2:$B$457,'各區加權風險人口'!$C$2:$T$13,8,0)=0,0,VLOOKUP($B$2:$B$457,'依個案研判日_台北市'!$C$2:$T$13,8,0)*'各里加權風險人口'!K300/VLOOKUP($B$2:$B$457,'各區加權風險人口'!$C$2:$T$13,8,0)*5.5/'陽性率'!G$3)</f>
        <v>5.547863141</v>
      </c>
      <c r="K300" s="5">
        <f>if(VLOOKUP($B$2:$B$457,'各區加權風險人口'!$C$2:$T$13,9,0)=0,0,VLOOKUP($B$2:$B$457,'依個案研判日_台北市'!$C$2:$T$13,9,0)*'各里加權風險人口'!L300/VLOOKUP($B$2:$B$457,'各區加權風險人口'!$C$2:$T$13,9,0)*5.5/'陽性率'!H$3)</f>
        <v>17.01344697</v>
      </c>
      <c r="L300" s="5">
        <f>if(VLOOKUP($B$2:$B$457,'各區加權風險人口'!$C$2:$T$13,10,0)=0,0,VLOOKUP($B$2:$B$457,'依個案研判日_台北市'!$C$2:$T$13,10,0)*'各里加權風險人口'!M300/VLOOKUP($B$2:$B$457,'各區加權風險人口'!$C$2:$T$13,10,0)*5.5/'陽性率'!I$3)</f>
        <v>20.6591856</v>
      </c>
      <c r="M300" s="5">
        <f>if(VLOOKUP($B$2:$B$457,'各區加權風險人口'!$C$2:$T$13,11,0)=0,0,VLOOKUP($B$2:$B$457,'依個案研判日_台北市'!$C$2:$T$13,11,0)*'各里加權風險人口'!N300/VLOOKUP($B$2:$B$457,'各區加權風險人口'!$C$2:$T$13,11,0)*5.5/'陽性率'!J$3)</f>
        <v>14.01107397</v>
      </c>
      <c r="N300" s="5">
        <f>if(VLOOKUP($B$2:$B$457,'各區加權風險人口'!$C$2:$T$13,12,0)=0,0,VLOOKUP($B$2:$B$457,'依個案研判日_台北市'!$C$2:$T$13,12,0)*'各里加權風險人口'!O300/VLOOKUP($B$2:$B$457,'各區加權風險人口'!$C$2:$T$13,12,0)*5.5/'陽性率'!K$3)</f>
        <v>24.30492424</v>
      </c>
      <c r="O300" s="5">
        <f>if(VLOOKUP($B$2:$B$457,'各區加權風險人口'!$C$2:$T$13,13,0)=0,0,VLOOKUP($B$2:$B$457,'依個案研判日_台北市'!$C$2:$T$13,13,0)*'各里加權風險人口'!P300/VLOOKUP($B$2:$B$457,'各區加權風險人口'!$C$2:$T$13,13,0)*5.5/'陽性率'!L$3)</f>
        <v>9.815450172</v>
      </c>
      <c r="P300" s="5">
        <f>if(VLOOKUP($B$2:$B$457,'各區加權風險人口'!$C$2:$T$13,14,0)=0,0,VLOOKUP($B$2:$B$457,'依個案研判日_台北市'!$C$2:$T$13,14,0)*'各里加權風險人口'!Q300/VLOOKUP($B$2:$B$457,'各區加權風險人口'!$C$2:$T$13,14,0)*5.5/'陽性率'!M$3)</f>
        <v>27.58937346</v>
      </c>
      <c r="Q300" s="5">
        <f>if(VLOOKUP($B$2:$B$457,'各區加權風險人口'!$C$2:$T$13,15,0)=0,0,VLOOKUP($B$2:$B$457,'依個案研判日_台北市'!$C$2:$T$13,15,0)*'各里加權風險人口'!R300/VLOOKUP($B$2:$B$457,'各區加權風險人口'!$C$2:$T$13,15,0)*5.5/'陽性率'!N$3)</f>
        <v>35.2002351</v>
      </c>
      <c r="R300" s="5">
        <f>if(VLOOKUP($B$2:$B$457,'各區加權風險人口'!$C$2:$T$13,16,0)=0,0,VLOOKUP($B$2:$B$457,'依個案研判日_台北市'!$C$2:$T$13,16,0)*'各里加權風險人口'!S300/VLOOKUP($B$2:$B$457,'各區加權風險人口'!$C$2:$T$13,16,0)*5.5/'陽性率'!O$3)</f>
        <v>31.69171494</v>
      </c>
      <c r="S300" s="5">
        <f>if(VLOOKUP($B$2:$B$457,'各區加權風險人口'!$C$2:$T$13,17,0)=0,0,VLOOKUP($B$2:$B$457,'依個案研判日_台北市'!$C$2:$T$13,17,0)*'各里加權風險人口'!T300/VLOOKUP($B$2:$B$457,'各區加權風險人口'!$C$2:$T$13,17,0)*5.5/'陽性率'!P$3)</f>
        <v>29.00019369</v>
      </c>
      <c r="T300" s="5">
        <f>if(VLOOKUP($B$2:$B$457,'各區加權風險人口'!$C$2:$T$13,18,0)=0,0,VLOOKUP($B$2:$B$457,'依個案研判日_台北市'!$C$2:$T$13,18,0)*'各里加權風險人口'!U300/VLOOKUP($B$2:$B$457,'各區加權風險人口'!$C$2:$T$13,18,0)*5.5/'陽性率'!Q$3)</f>
        <v>15.26847805</v>
      </c>
    </row>
    <row r="301">
      <c r="A301" s="3">
        <v>6.3000080039E10</v>
      </c>
      <c r="B301" s="4" t="s">
        <v>271</v>
      </c>
      <c r="C301" s="4" t="s">
        <v>310</v>
      </c>
      <c r="D301" s="5">
        <f>if(VLOOKUP($B$2:$B$457,'各區加權風險人口'!$C$2:$T$13,2,0)=0,0,VLOOKUP($B$2:$B$457,'依個案研判日_台北市'!$C$2:$T$13,2,0)*'各里加權風險人口'!E301/VLOOKUP($B$2:$B$457,'各區加權風險人口'!$C$2:$T$13,2,0)*5.5/'陽性率'!A$3)</f>
        <v>0</v>
      </c>
      <c r="E301" s="5">
        <f>if(VLOOKUP($B$2:$B$457,'各區加權風險人口'!$C$2:$T$13,3,0)=0,0,VLOOKUP($B$2:$B$457,'依個案研判日_台北市'!$C$2:$T$13,3,0)*'各里加權風險人口'!F301/VLOOKUP($B$2:$B$457,'各區加權風險人口'!$C$2:$T$13,3,0)*5.5/'陽性率'!B$3)</f>
        <v>1.310260855</v>
      </c>
      <c r="F301" s="5">
        <f>if(VLOOKUP($B$2:$B$457,'各區加權風險人口'!$C$2:$T$13,4,0)=0,0,VLOOKUP($B$2:$B$457,'依個案研判日_台北市'!$C$2:$T$13,4,0)*'各里加權風險人口'!G301/VLOOKUP($B$2:$B$457,'各區加權風險人口'!$C$2:$T$13,4,0)*5.5/'陽性率'!C$3)</f>
        <v>0</v>
      </c>
      <c r="G301" s="5">
        <f>if(VLOOKUP($B$2:$B$457,'各區加權風險人口'!$C$2:$T$13,5,0)=0,0,VLOOKUP($B$2:$B$457,'依個案研判日_台北市'!$C$2:$T$13,5,0)*'各里加權風險人口'!H301/VLOOKUP($B$2:$B$457,'各區加權風險人口'!$C$2:$T$13,5,0)*5.5/'陽性率'!D$3)</f>
        <v>10.08900858</v>
      </c>
      <c r="H301" s="5">
        <f>if(VLOOKUP($B$2:$B$457,'各區加權風險人口'!$C$2:$T$13,6,0)=0,0,VLOOKUP($B$2:$B$457,'依個案研判日_台北市'!$C$2:$T$13,6,0)*'各里加權風險人口'!I301/VLOOKUP($B$2:$B$457,'各區加權風險人口'!$C$2:$T$13,6,0)*5.5/'陽性率'!E$3)</f>
        <v>25.54179388</v>
      </c>
      <c r="I301" s="5">
        <f>if(VLOOKUP($B$2:$B$457,'各區加權風險人口'!$C$2:$T$13,7,0)=0,0,VLOOKUP($B$2:$B$457,'依個案研判日_台北市'!$C$2:$T$13,7,0)*'各里加權風險人口'!J301/VLOOKUP($B$2:$B$457,'各區加權風險人口'!$C$2:$T$13,7,0)*5.5/'陽性率'!F$3)</f>
        <v>16.95631694</v>
      </c>
      <c r="J301" s="5">
        <f>if(VLOOKUP($B$2:$B$457,'各區加權風險人口'!$C$2:$T$13,8,0)=0,0,VLOOKUP($B$2:$B$457,'依個案研判日_台北市'!$C$2:$T$13,8,0)*'各里加權風險人口'!K301/VLOOKUP($B$2:$B$457,'各區加權風險人口'!$C$2:$T$13,8,0)*5.5/'陽性率'!G$3)</f>
        <v>9.399697436</v>
      </c>
      <c r="K301" s="5">
        <f>if(VLOOKUP($B$2:$B$457,'各區加權風險人口'!$C$2:$T$13,9,0)=0,0,VLOOKUP($B$2:$B$457,'依個案研判日_台北市'!$C$2:$T$13,9,0)*'各里加權風險人口'!L301/VLOOKUP($B$2:$B$457,'各區加權風險人口'!$C$2:$T$13,9,0)*5.5/'陽性率'!H$3)</f>
        <v>28.8257388</v>
      </c>
      <c r="L301" s="5">
        <f>if(VLOOKUP($B$2:$B$457,'各區加權風險人口'!$C$2:$T$13,10,0)=0,0,VLOOKUP($B$2:$B$457,'依個案研判日_台北市'!$C$2:$T$13,10,0)*'各里加權風險人口'!M301/VLOOKUP($B$2:$B$457,'各區加權風險人口'!$C$2:$T$13,10,0)*5.5/'陽性率'!I$3)</f>
        <v>35.00268283</v>
      </c>
      <c r="M301" s="5">
        <f>if(VLOOKUP($B$2:$B$457,'各區加權風險人口'!$C$2:$T$13,11,0)=0,0,VLOOKUP($B$2:$B$457,'依個案研判日_台北市'!$C$2:$T$13,11,0)*'各里加權風險人口'!N301/VLOOKUP($B$2:$B$457,'各區加權風險人口'!$C$2:$T$13,11,0)*5.5/'陽性率'!J$3)</f>
        <v>23.73884372</v>
      </c>
      <c r="N301" s="5">
        <f>if(VLOOKUP($B$2:$B$457,'各區加權風險人口'!$C$2:$T$13,12,0)=0,0,VLOOKUP($B$2:$B$457,'依個案研判日_台北市'!$C$2:$T$13,12,0)*'各里加權風險人口'!O301/VLOOKUP($B$2:$B$457,'各區加權風險人口'!$C$2:$T$13,12,0)*5.5/'陽性率'!K$3)</f>
        <v>41.17962686</v>
      </c>
      <c r="O301" s="5">
        <f>if(VLOOKUP($B$2:$B$457,'各區加權風險人口'!$C$2:$T$13,13,0)=0,0,VLOOKUP($B$2:$B$457,'依個案研判日_台北市'!$C$2:$T$13,13,0)*'各里加權風險人口'!P301/VLOOKUP($B$2:$B$457,'各區加權風險人口'!$C$2:$T$13,13,0)*5.5/'陽性率'!L$3)</f>
        <v>16.63023393</v>
      </c>
      <c r="P301" s="5">
        <f>if(VLOOKUP($B$2:$B$457,'各區加權風險人口'!$C$2:$T$13,14,0)=0,0,VLOOKUP($B$2:$B$457,'依個案研判日_台北市'!$C$2:$T$13,14,0)*'各里加權風險人口'!Q301/VLOOKUP($B$2:$B$457,'各區加權風險人口'!$C$2:$T$13,14,0)*5.5/'陽性率'!M$3)</f>
        <v>46.7444413</v>
      </c>
      <c r="Q301" s="5">
        <f>if(VLOOKUP($B$2:$B$457,'各區加權風險人口'!$C$2:$T$13,15,0)=0,0,VLOOKUP($B$2:$B$457,'依個案研判日_台北市'!$C$2:$T$13,15,0)*'各里加權風險人口'!R301/VLOOKUP($B$2:$B$457,'各區加權風險人口'!$C$2:$T$13,15,0)*5.5/'陽性率'!N$3)</f>
        <v>59.6394596</v>
      </c>
      <c r="R301" s="5">
        <f>if(VLOOKUP($B$2:$B$457,'各區加權風險人口'!$C$2:$T$13,16,0)=0,0,VLOOKUP($B$2:$B$457,'依個案研判日_台北市'!$C$2:$T$13,16,0)*'各里加權風險人口'!S301/VLOOKUP($B$2:$B$457,'各區加權風險人口'!$C$2:$T$13,16,0)*5.5/'陽性率'!O$3)</f>
        <v>53.69500365</v>
      </c>
      <c r="S301" s="5">
        <f>if(VLOOKUP($B$2:$B$457,'各區加權風險人口'!$C$2:$T$13,17,0)=0,0,VLOOKUP($B$2:$B$457,'依個案研判日_台北市'!$C$2:$T$13,17,0)*'各里加權風險人口'!T301/VLOOKUP($B$2:$B$457,'各區加權風險人口'!$C$2:$T$13,17,0)*5.5/'陽性率'!P$3)</f>
        <v>49.13478205</v>
      </c>
      <c r="T301" s="5">
        <f>if(VLOOKUP($B$2:$B$457,'各區加權風險人口'!$C$2:$T$13,18,0)=0,0,VLOOKUP($B$2:$B$457,'依個案研判日_台北市'!$C$2:$T$13,18,0)*'各里加權風險人口'!U301/VLOOKUP($B$2:$B$457,'各區加權風險人口'!$C$2:$T$13,18,0)*5.5/'陽性率'!Q$3)</f>
        <v>25.86925277</v>
      </c>
    </row>
    <row r="302">
      <c r="A302" s="3">
        <v>6.300008004E10</v>
      </c>
      <c r="B302" s="4" t="s">
        <v>271</v>
      </c>
      <c r="C302" s="4" t="s">
        <v>311</v>
      </c>
      <c r="D302" s="5">
        <f>if(VLOOKUP($B$2:$B$457,'各區加權風險人口'!$C$2:$T$13,2,0)=0,0,VLOOKUP($B$2:$B$457,'依個案研判日_台北市'!$C$2:$T$13,2,0)*'各里加權風險人口'!E302/VLOOKUP($B$2:$B$457,'各區加權風險人口'!$C$2:$T$13,2,0)*5.5/'陽性率'!A$3)</f>
        <v>0</v>
      </c>
      <c r="E302" s="5">
        <f>if(VLOOKUP($B$2:$B$457,'各區加權風險人口'!$C$2:$T$13,3,0)=0,0,VLOOKUP($B$2:$B$457,'依個案研判日_台北市'!$C$2:$T$13,3,0)*'各里加權風險人口'!F302/VLOOKUP($B$2:$B$457,'各區加權風險人口'!$C$2:$T$13,3,0)*5.5/'陽性率'!B$3)</f>
        <v>1.387228793</v>
      </c>
      <c r="F302" s="5">
        <f>if(VLOOKUP($B$2:$B$457,'各區加權風險人口'!$C$2:$T$13,4,0)=0,0,VLOOKUP($B$2:$B$457,'依個案研判日_台北市'!$C$2:$T$13,4,0)*'各里加權風險人口'!G302/VLOOKUP($B$2:$B$457,'各區加權風險人口'!$C$2:$T$13,4,0)*5.5/'陽性率'!C$3)</f>
        <v>0</v>
      </c>
      <c r="G302" s="5">
        <f>if(VLOOKUP($B$2:$B$457,'各區加權風險人口'!$C$2:$T$13,5,0)=0,0,VLOOKUP($B$2:$B$457,'依個案研判日_台北市'!$C$2:$T$13,5,0)*'各里加權風險人口'!H302/VLOOKUP($B$2:$B$457,'各區加權風險人口'!$C$2:$T$13,5,0)*5.5/'陽性率'!D$3)</f>
        <v>10.68166171</v>
      </c>
      <c r="H302" s="5">
        <f>if(VLOOKUP($B$2:$B$457,'各區加權風險人口'!$C$2:$T$13,6,0)=0,0,VLOOKUP($B$2:$B$457,'依個案研判日_台北市'!$C$2:$T$13,6,0)*'各里加權風險人口'!I302/VLOOKUP($B$2:$B$457,'各區加權風險人口'!$C$2:$T$13,6,0)*5.5/'陽性率'!E$3)</f>
        <v>27.04218154</v>
      </c>
      <c r="I302" s="5">
        <f>if(VLOOKUP($B$2:$B$457,'各區加權風險人口'!$C$2:$T$13,7,0)=0,0,VLOOKUP($B$2:$B$457,'依個案研判日_台北市'!$C$2:$T$13,7,0)*'各里加權風險人口'!J302/VLOOKUP($B$2:$B$457,'各區加權風險人口'!$C$2:$T$13,7,0)*5.5/'陽性率'!F$3)</f>
        <v>17.95237262</v>
      </c>
      <c r="J302" s="5">
        <f>if(VLOOKUP($B$2:$B$457,'各區加權風險人口'!$C$2:$T$13,8,0)=0,0,VLOOKUP($B$2:$B$457,'依個案研判日_台北市'!$C$2:$T$13,8,0)*'各里加權風險人口'!K302/VLOOKUP($B$2:$B$457,'各區加權風險人口'!$C$2:$T$13,8,0)*5.5/'陽性率'!G$3)</f>
        <v>9.951858735</v>
      </c>
      <c r="K302" s="5">
        <f>if(VLOOKUP($B$2:$B$457,'各區加權風險人口'!$C$2:$T$13,9,0)=0,0,VLOOKUP($B$2:$B$457,'依個案研判日_台北市'!$C$2:$T$13,9,0)*'各里加權風險人口'!L302/VLOOKUP($B$2:$B$457,'各區加權風險人口'!$C$2:$T$13,9,0)*5.5/'陽性率'!H$3)</f>
        <v>30.51903345</v>
      </c>
      <c r="L302" s="5">
        <f>if(VLOOKUP($B$2:$B$457,'各區加權風險人口'!$C$2:$T$13,10,0)=0,0,VLOOKUP($B$2:$B$457,'依個案研判日_台北市'!$C$2:$T$13,10,0)*'各里加權風險人口'!M302/VLOOKUP($B$2:$B$457,'各區加權風險人口'!$C$2:$T$13,10,0)*5.5/'陽性率'!I$3)</f>
        <v>37.05882634</v>
      </c>
      <c r="M302" s="5">
        <f>if(VLOOKUP($B$2:$B$457,'各區加權風險人口'!$C$2:$T$13,11,0)=0,0,VLOOKUP($B$2:$B$457,'依個案研判日_台北市'!$C$2:$T$13,11,0)*'各里加權風險人口'!N302/VLOOKUP($B$2:$B$457,'各區加權風險人口'!$C$2:$T$13,11,0)*5.5/'陽性率'!J$3)</f>
        <v>25.13332167</v>
      </c>
      <c r="N302" s="5">
        <f>if(VLOOKUP($B$2:$B$457,'各區加權風險人口'!$C$2:$T$13,12,0)=0,0,VLOOKUP($B$2:$B$457,'依個案研判日_台北市'!$C$2:$T$13,12,0)*'各里加權風險人口'!O302/VLOOKUP($B$2:$B$457,'各區加權風險人口'!$C$2:$T$13,12,0)*5.5/'陽性率'!K$3)</f>
        <v>43.59861922</v>
      </c>
      <c r="O302" s="5">
        <f>if(VLOOKUP($B$2:$B$457,'各區加權風險人口'!$C$2:$T$13,13,0)=0,0,VLOOKUP($B$2:$B$457,'依個案研判日_台北市'!$C$2:$T$13,13,0)*'各里加權風險人口'!P302/VLOOKUP($B$2:$B$457,'各區加權風險人口'!$C$2:$T$13,13,0)*5.5/'陽性率'!L$3)</f>
        <v>17.60713469</v>
      </c>
      <c r="P302" s="5">
        <f>if(VLOOKUP($B$2:$B$457,'各區加權風險人口'!$C$2:$T$13,14,0)=0,0,VLOOKUP($B$2:$B$457,'依個案研判日_台北市'!$C$2:$T$13,14,0)*'各里加權風險人口'!Q302/VLOOKUP($B$2:$B$457,'各區加權風險人口'!$C$2:$T$13,14,0)*5.5/'陽性率'!M$3)</f>
        <v>49.49032452</v>
      </c>
      <c r="Q302" s="5">
        <f>if(VLOOKUP($B$2:$B$457,'各區加權風險人口'!$C$2:$T$13,15,0)=0,0,VLOOKUP($B$2:$B$457,'依個案研判日_台北市'!$C$2:$T$13,15,0)*'各里加權風險人口'!R302/VLOOKUP($B$2:$B$457,'各區加權風險人口'!$C$2:$T$13,15,0)*5.5/'陽性率'!N$3)</f>
        <v>63.14282784</v>
      </c>
      <c r="R302" s="5">
        <f>if(VLOOKUP($B$2:$B$457,'各區加權風險人口'!$C$2:$T$13,16,0)=0,0,VLOOKUP($B$2:$B$457,'依個案研判日_台北市'!$C$2:$T$13,16,0)*'各里加權風險人口'!S302/VLOOKUP($B$2:$B$457,'各區加權風險人口'!$C$2:$T$13,16,0)*5.5/'陽性率'!O$3)</f>
        <v>56.84917996</v>
      </c>
      <c r="S302" s="5">
        <f>if(VLOOKUP($B$2:$B$457,'各區加權風險人口'!$C$2:$T$13,17,0)=0,0,VLOOKUP($B$2:$B$457,'依個案研判日_台北市'!$C$2:$T$13,17,0)*'各里加權風險人口'!T302/VLOOKUP($B$2:$B$457,'各區加權風險人口'!$C$2:$T$13,17,0)*5.5/'陽性率'!P$3)</f>
        <v>52.02107975</v>
      </c>
      <c r="T302" s="5">
        <f>if(VLOOKUP($B$2:$B$457,'各區加權風險人口'!$C$2:$T$13,18,0)=0,0,VLOOKUP($B$2:$B$457,'依個案研判日_台北市'!$C$2:$T$13,18,0)*'各里加權風險人口'!U302/VLOOKUP($B$2:$B$457,'各區加權風險人口'!$C$2:$T$13,18,0)*5.5/'陽性率'!Q$3)</f>
        <v>27.38887618</v>
      </c>
    </row>
    <row r="303">
      <c r="A303" s="3">
        <v>6.3000080041E10</v>
      </c>
      <c r="B303" s="4" t="s">
        <v>271</v>
      </c>
      <c r="C303" s="4" t="s">
        <v>312</v>
      </c>
      <c r="D303" s="5">
        <f>if(VLOOKUP($B$2:$B$457,'各區加權風險人口'!$C$2:$T$13,2,0)=0,0,VLOOKUP($B$2:$B$457,'依個案研判日_台北市'!$C$2:$T$13,2,0)*'各里加權風險人口'!E303/VLOOKUP($B$2:$B$457,'各區加權風險人口'!$C$2:$T$13,2,0)*5.5/'陽性率'!A$3)</f>
        <v>0</v>
      </c>
      <c r="E303" s="5">
        <f>if(VLOOKUP($B$2:$B$457,'各區加權風險人口'!$C$2:$T$13,3,0)=0,0,VLOOKUP($B$2:$B$457,'依個案研判日_台北市'!$C$2:$T$13,3,0)*'各里加權風險人口'!F303/VLOOKUP($B$2:$B$457,'各區加權風險人口'!$C$2:$T$13,3,0)*5.5/'陽性率'!B$3)</f>
        <v>1.215759636</v>
      </c>
      <c r="F303" s="5">
        <f>if(VLOOKUP($B$2:$B$457,'各區加權風險人口'!$C$2:$T$13,4,0)=0,0,VLOOKUP($B$2:$B$457,'依個案研判日_台北市'!$C$2:$T$13,4,0)*'各里加權風險人口'!G303/VLOOKUP($B$2:$B$457,'各區加權風險人口'!$C$2:$T$13,4,0)*5.5/'陽性率'!C$3)</f>
        <v>0</v>
      </c>
      <c r="G303" s="5">
        <f>if(VLOOKUP($B$2:$B$457,'各區加權風險人口'!$C$2:$T$13,5,0)=0,0,VLOOKUP($B$2:$B$457,'依個案研判日_台北市'!$C$2:$T$13,5,0)*'各里加權風險人口'!H303/VLOOKUP($B$2:$B$457,'各區加權風險人口'!$C$2:$T$13,5,0)*5.5/'陽性率'!D$3)</f>
        <v>9.361349196</v>
      </c>
      <c r="H303" s="5">
        <f>if(VLOOKUP($B$2:$B$457,'各區加權風險人口'!$C$2:$T$13,6,0)=0,0,VLOOKUP($B$2:$B$457,'依個案研判日_台北市'!$C$2:$T$13,6,0)*'各里加權風險人口'!I303/VLOOKUP($B$2:$B$457,'各區加權風險人口'!$C$2:$T$13,6,0)*5.5/'陽性率'!E$3)</f>
        <v>23.69961822</v>
      </c>
      <c r="I303" s="5">
        <f>if(VLOOKUP($B$2:$B$457,'各區加權風險人口'!$C$2:$T$13,7,0)=0,0,VLOOKUP($B$2:$B$457,'依個案研判日_台北市'!$C$2:$T$13,7,0)*'各里加權風險人口'!J303/VLOOKUP($B$2:$B$457,'各區加權風險人口'!$C$2:$T$13,7,0)*5.5/'陽性率'!F$3)</f>
        <v>15.73335999</v>
      </c>
      <c r="J303" s="5">
        <f>if(VLOOKUP($B$2:$B$457,'各區加權風險人口'!$C$2:$T$13,8,0)=0,0,VLOOKUP($B$2:$B$457,'依個案研判日_台北市'!$C$2:$T$13,8,0)*'各里加權風險人口'!K303/VLOOKUP($B$2:$B$457,'各區加權風險人口'!$C$2:$T$13,8,0)*5.5/'陽性率'!G$3)</f>
        <v>8.72175391</v>
      </c>
      <c r="K303" s="5">
        <f>if(VLOOKUP($B$2:$B$457,'各區加權風險人口'!$C$2:$T$13,9,0)=0,0,VLOOKUP($B$2:$B$457,'依個案研判日_台北市'!$C$2:$T$13,9,0)*'各里加權風險人口'!L303/VLOOKUP($B$2:$B$457,'各區加權風險人口'!$C$2:$T$13,9,0)*5.5/'陽性率'!H$3)</f>
        <v>26.74671199</v>
      </c>
      <c r="L303" s="5">
        <f>if(VLOOKUP($B$2:$B$457,'各區加權風險人口'!$C$2:$T$13,10,0)=0,0,VLOOKUP($B$2:$B$457,'依個案研判日_台北市'!$C$2:$T$13,10,0)*'各里加權風險人口'!M303/VLOOKUP($B$2:$B$457,'各區加權風險人口'!$C$2:$T$13,10,0)*5.5/'陽性率'!I$3)</f>
        <v>32.47815027</v>
      </c>
      <c r="M303" s="5">
        <f>if(VLOOKUP($B$2:$B$457,'各區加權風險人口'!$C$2:$T$13,11,0)=0,0,VLOOKUP($B$2:$B$457,'依個案研判日_台北市'!$C$2:$T$13,11,0)*'各里加權風險人口'!N303/VLOOKUP($B$2:$B$457,'各區加權風險人口'!$C$2:$T$13,11,0)*5.5/'陽性率'!J$3)</f>
        <v>22.02670399</v>
      </c>
      <c r="N303" s="5">
        <f>if(VLOOKUP($B$2:$B$457,'各區加權風險人口'!$C$2:$T$13,12,0)=0,0,VLOOKUP($B$2:$B$457,'依個案研判日_台北市'!$C$2:$T$13,12,0)*'各里加權風險人口'!O303/VLOOKUP($B$2:$B$457,'各區加權風險人口'!$C$2:$T$13,12,0)*5.5/'陽性率'!K$3)</f>
        <v>38.20958856</v>
      </c>
      <c r="O303" s="5">
        <f>if(VLOOKUP($B$2:$B$457,'各區加權風險人口'!$C$2:$T$13,13,0)=0,0,VLOOKUP($B$2:$B$457,'依個案研判日_台北市'!$C$2:$T$13,13,0)*'各里加權風險人口'!P303/VLOOKUP($B$2:$B$457,'各區加權風險人口'!$C$2:$T$13,13,0)*5.5/'陽性率'!L$3)</f>
        <v>15.43079538</v>
      </c>
      <c r="P303" s="5">
        <f>if(VLOOKUP($B$2:$B$457,'各區加權風險人口'!$C$2:$T$13,14,0)=0,0,VLOOKUP($B$2:$B$457,'依個案研判日_台北市'!$C$2:$T$13,14,0)*'各里加權風險人口'!Q303/VLOOKUP($B$2:$B$457,'各區加權風險人口'!$C$2:$T$13,14,0)*5.5/'陽性率'!M$3)</f>
        <v>43.37304647</v>
      </c>
      <c r="Q303" s="5">
        <f>if(VLOOKUP($B$2:$B$457,'各區加權風險人口'!$C$2:$T$13,15,0)=0,0,VLOOKUP($B$2:$B$457,'依個案研判日_台北市'!$C$2:$T$13,15,0)*'各里加權風險人口'!R303/VLOOKUP($B$2:$B$457,'各區加權風險人口'!$C$2:$T$13,15,0)*5.5/'陽性率'!N$3)</f>
        <v>55.33802481</v>
      </c>
      <c r="R303" s="5">
        <f>if(VLOOKUP($B$2:$B$457,'各區加權風險人口'!$C$2:$T$13,16,0)=0,0,VLOOKUP($B$2:$B$457,'依個案研判日_台北市'!$C$2:$T$13,16,0)*'各里加權風險人口'!S303/VLOOKUP($B$2:$B$457,'各區加權風險人口'!$C$2:$T$13,16,0)*5.5/'陽性率'!O$3)</f>
        <v>49.82230665</v>
      </c>
      <c r="S303" s="5">
        <f>if(VLOOKUP($B$2:$B$457,'各區加權風險人口'!$C$2:$T$13,17,0)=0,0,VLOOKUP($B$2:$B$457,'依個案研判日_台北市'!$C$2:$T$13,17,0)*'各里加權風險人口'!T303/VLOOKUP($B$2:$B$457,'各區加權風險人口'!$C$2:$T$13,17,0)*5.5/'陽性率'!P$3)</f>
        <v>45.59098635</v>
      </c>
      <c r="T303" s="5">
        <f>if(VLOOKUP($B$2:$B$457,'各區加權風險人口'!$C$2:$T$13,18,0)=0,0,VLOOKUP($B$2:$B$457,'依個案研判日_台北市'!$C$2:$T$13,18,0)*'各里加權風險人口'!U303/VLOOKUP($B$2:$B$457,'各區加權風險人口'!$C$2:$T$13,18,0)*5.5/'陽性率'!Q$3)</f>
        <v>24.00345948</v>
      </c>
    </row>
    <row r="304">
      <c r="A304" s="3">
        <v>6.3000080042E10</v>
      </c>
      <c r="B304" s="4" t="s">
        <v>271</v>
      </c>
      <c r="C304" s="4" t="s">
        <v>313</v>
      </c>
      <c r="D304" s="5">
        <f>if(VLOOKUP($B$2:$B$457,'各區加權風險人口'!$C$2:$T$13,2,0)=0,0,VLOOKUP($B$2:$B$457,'依個案研判日_台北市'!$C$2:$T$13,2,0)*'各里加權風險人口'!E304/VLOOKUP($B$2:$B$457,'各區加權風險人口'!$C$2:$T$13,2,0)*5.5/'陽性率'!A$3)</f>
        <v>0</v>
      </c>
      <c r="E304" s="5">
        <f>if(VLOOKUP($B$2:$B$457,'各區加權風險人口'!$C$2:$T$13,3,0)=0,0,VLOOKUP($B$2:$B$457,'依個案研判日_台北市'!$C$2:$T$13,3,0)*'各里加權風險人口'!F304/VLOOKUP($B$2:$B$457,'各區加權風險人口'!$C$2:$T$13,3,0)*5.5/'陽性率'!B$3)</f>
        <v>0.886307753</v>
      </c>
      <c r="F304" s="5">
        <f>if(VLOOKUP($B$2:$B$457,'各區加權風險人口'!$C$2:$T$13,4,0)=0,0,VLOOKUP($B$2:$B$457,'依個案研判日_台北市'!$C$2:$T$13,4,0)*'各里加權風險人口'!G304/VLOOKUP($B$2:$B$457,'各區加權風險人口'!$C$2:$T$13,4,0)*5.5/'陽性率'!C$3)</f>
        <v>0</v>
      </c>
      <c r="G304" s="5">
        <f>if(VLOOKUP($B$2:$B$457,'各區加權風險人口'!$C$2:$T$13,5,0)=0,0,VLOOKUP($B$2:$B$457,'依個案研判日_台北市'!$C$2:$T$13,5,0)*'各里加權風險人口'!H304/VLOOKUP($B$2:$B$457,'各區加權風險人口'!$C$2:$T$13,5,0)*5.5/'陽性率'!D$3)</f>
        <v>6.824569698</v>
      </c>
      <c r="H304" s="5">
        <f>if(VLOOKUP($B$2:$B$457,'各區加權風險人口'!$C$2:$T$13,6,0)=0,0,VLOOKUP($B$2:$B$457,'依個案研判日_台北市'!$C$2:$T$13,6,0)*'各里加權風險人口'!I304/VLOOKUP($B$2:$B$457,'各區加權風險人口'!$C$2:$T$13,6,0)*5.5/'陽性率'!E$3)</f>
        <v>17.27739164</v>
      </c>
      <c r="I304" s="5">
        <f>if(VLOOKUP($B$2:$B$457,'各區加權風險人口'!$C$2:$T$13,7,0)=0,0,VLOOKUP($B$2:$B$457,'依個案研判日_台北市'!$C$2:$T$13,7,0)*'各里加權風險人口'!J304/VLOOKUP($B$2:$B$457,'各區加權風險人口'!$C$2:$T$13,7,0)*5.5/'陽性率'!F$3)</f>
        <v>11.46986504</v>
      </c>
      <c r="J304" s="5">
        <f>if(VLOOKUP($B$2:$B$457,'各區加權風險人口'!$C$2:$T$13,8,0)=0,0,VLOOKUP($B$2:$B$457,'依個案研判日_台北市'!$C$2:$T$13,8,0)*'各里加權風險人口'!K304/VLOOKUP($B$2:$B$457,'各區加權風險人口'!$C$2:$T$13,8,0)*5.5/'陽性率'!G$3)</f>
        <v>6.35829475</v>
      </c>
      <c r="K304" s="5">
        <f>if(VLOOKUP($B$2:$B$457,'各區加權風險人口'!$C$2:$T$13,9,0)=0,0,VLOOKUP($B$2:$B$457,'依個案研判日_台北市'!$C$2:$T$13,9,0)*'各里加權風險人口'!L304/VLOOKUP($B$2:$B$457,'各區加權風險人口'!$C$2:$T$13,9,0)*5.5/'陽性率'!H$3)</f>
        <v>19.49877057</v>
      </c>
      <c r="L304" s="5">
        <f>if(VLOOKUP($B$2:$B$457,'各區加權風險人口'!$C$2:$T$13,10,0)=0,0,VLOOKUP($B$2:$B$457,'依個案研判日_台北市'!$C$2:$T$13,10,0)*'各里加權風險人口'!M304/VLOOKUP($B$2:$B$457,'各區加權風險人口'!$C$2:$T$13,10,0)*5.5/'陽性率'!I$3)</f>
        <v>23.67707854</v>
      </c>
      <c r="M304" s="5">
        <f>if(VLOOKUP($B$2:$B$457,'各區加權風險人口'!$C$2:$T$13,11,0)=0,0,VLOOKUP($B$2:$B$457,'依個案研判日_台北市'!$C$2:$T$13,11,0)*'各里加權風險人口'!N304/VLOOKUP($B$2:$B$457,'各區加權風險人口'!$C$2:$T$13,11,0)*5.5/'陽性率'!J$3)</f>
        <v>16.05781105</v>
      </c>
      <c r="N304" s="5">
        <f>if(VLOOKUP($B$2:$B$457,'各區加權風險人口'!$C$2:$T$13,12,0)=0,0,VLOOKUP($B$2:$B$457,'依個案研判日_台北市'!$C$2:$T$13,12,0)*'各里加權風險人口'!O304/VLOOKUP($B$2:$B$457,'各區加權風險人口'!$C$2:$T$13,12,0)*5.5/'陽性率'!K$3)</f>
        <v>27.85538652</v>
      </c>
      <c r="O304" s="5">
        <f>if(VLOOKUP($B$2:$B$457,'各區加權風險人口'!$C$2:$T$13,13,0)=0,0,VLOOKUP($B$2:$B$457,'依個案研判日_台北市'!$C$2:$T$13,13,0)*'各里加權風險人口'!P304/VLOOKUP($B$2:$B$457,'各區加權風險人口'!$C$2:$T$13,13,0)*5.5/'陽性率'!L$3)</f>
        <v>11.24929071</v>
      </c>
      <c r="P304" s="5">
        <f>if(VLOOKUP($B$2:$B$457,'各區加權風險人口'!$C$2:$T$13,14,0)=0,0,VLOOKUP($B$2:$B$457,'依個案研判日_台北市'!$C$2:$T$13,14,0)*'各里加權風險人口'!Q304/VLOOKUP($B$2:$B$457,'各區加權風險人口'!$C$2:$T$13,14,0)*5.5/'陽性率'!M$3)</f>
        <v>31.61962794</v>
      </c>
      <c r="Q304" s="5">
        <f>if(VLOOKUP($B$2:$B$457,'各區加權風險人口'!$C$2:$T$13,15,0)=0,0,VLOOKUP($B$2:$B$457,'依個案研判日_台北市'!$C$2:$T$13,15,0)*'各里加權風險人口'!R304/VLOOKUP($B$2:$B$457,'各區加權風險人口'!$C$2:$T$13,15,0)*5.5/'陽性率'!N$3)</f>
        <v>40.34228393</v>
      </c>
      <c r="R304" s="5">
        <f>if(VLOOKUP($B$2:$B$457,'各區加權風險人口'!$C$2:$T$13,16,0)=0,0,VLOOKUP($B$2:$B$457,'依個案研判日_台北市'!$C$2:$T$13,16,0)*'各里加權風險人口'!S304/VLOOKUP($B$2:$B$457,'各區加權風險人口'!$C$2:$T$13,16,0)*5.5/'陽性率'!O$3)</f>
        <v>36.32123929</v>
      </c>
      <c r="S304" s="5">
        <f>if(VLOOKUP($B$2:$B$457,'各區加權風險人口'!$C$2:$T$13,17,0)=0,0,VLOOKUP($B$2:$B$457,'依個案研判日_台北市'!$C$2:$T$13,17,0)*'各里加權風險人口'!T304/VLOOKUP($B$2:$B$457,'各區加權風險人口'!$C$2:$T$13,17,0)*5.5/'陽性率'!P$3)</f>
        <v>33.23654074</v>
      </c>
      <c r="T304" s="5">
        <f>if(VLOOKUP($B$2:$B$457,'各區加權風險人口'!$C$2:$T$13,18,0)=0,0,VLOOKUP($B$2:$B$457,'依個案研判日_台北市'!$C$2:$T$13,18,0)*'各里加權風險人口'!U304/VLOOKUP($B$2:$B$457,'各區加權風險人口'!$C$2:$T$13,18,0)*5.5/'陽性率'!Q$3)</f>
        <v>17.49889666</v>
      </c>
    </row>
    <row r="305">
      <c r="A305" s="3">
        <v>6.3000080043E10</v>
      </c>
      <c r="B305" s="4" t="s">
        <v>271</v>
      </c>
      <c r="C305" s="4" t="s">
        <v>314</v>
      </c>
      <c r="D305" s="5">
        <f>if(VLOOKUP($B$2:$B$457,'各區加權風險人口'!$C$2:$T$13,2,0)=0,0,VLOOKUP($B$2:$B$457,'依個案研判日_台北市'!$C$2:$T$13,2,0)*'各里加權風險人口'!E305/VLOOKUP($B$2:$B$457,'各區加權風險人口'!$C$2:$T$13,2,0)*5.5/'陽性率'!A$3)</f>
        <v>0</v>
      </c>
      <c r="E305" s="5">
        <f>if(VLOOKUP($B$2:$B$457,'各區加權風險人口'!$C$2:$T$13,3,0)=0,0,VLOOKUP($B$2:$B$457,'依個案研判日_台北市'!$C$2:$T$13,3,0)*'各里加權風險人口'!F305/VLOOKUP($B$2:$B$457,'各區加權風險人口'!$C$2:$T$13,3,0)*5.5/'陽性率'!B$3)</f>
        <v>0.8806732184</v>
      </c>
      <c r="F305" s="5">
        <f>if(VLOOKUP($B$2:$B$457,'各區加權風險人口'!$C$2:$T$13,4,0)=0,0,VLOOKUP($B$2:$B$457,'依個案研判日_台北市'!$C$2:$T$13,4,0)*'各里加權風險人口'!G305/VLOOKUP($B$2:$B$457,'各區加權風險人口'!$C$2:$T$13,4,0)*5.5/'陽性率'!C$3)</f>
        <v>0</v>
      </c>
      <c r="G305" s="5">
        <f>if(VLOOKUP($B$2:$B$457,'各區加權風險人口'!$C$2:$T$13,5,0)=0,0,VLOOKUP($B$2:$B$457,'依個案研判日_台北市'!$C$2:$T$13,5,0)*'各里加權風險人口'!H305/VLOOKUP($B$2:$B$457,'各區加權風險人口'!$C$2:$T$13,5,0)*5.5/'陽性率'!D$3)</f>
        <v>6.781183782</v>
      </c>
      <c r="H305" s="5">
        <f>if(VLOOKUP($B$2:$B$457,'各區加權風險人口'!$C$2:$T$13,6,0)=0,0,VLOOKUP($B$2:$B$457,'依個案研判日_台北市'!$C$2:$T$13,6,0)*'各里加權風險人口'!I305/VLOOKUP($B$2:$B$457,'各區加權風險人口'!$C$2:$T$13,6,0)*5.5/'陽性率'!E$3)</f>
        <v>17.16755388</v>
      </c>
      <c r="I305" s="5">
        <f>if(VLOOKUP($B$2:$B$457,'各區加權風險人口'!$C$2:$T$13,7,0)=0,0,VLOOKUP($B$2:$B$457,'依個案研判日_台北市'!$C$2:$T$13,7,0)*'各里加權風險人口'!J305/VLOOKUP($B$2:$B$457,'各區加權風險人口'!$C$2:$T$13,7,0)*5.5/'陽性率'!F$3)</f>
        <v>11.39694753</v>
      </c>
      <c r="J305" s="5">
        <f>if(VLOOKUP($B$2:$B$457,'各區加權風險人口'!$C$2:$T$13,8,0)=0,0,VLOOKUP($B$2:$B$457,'依個案研判日_台北市'!$C$2:$T$13,8,0)*'各里加權風險人口'!K305/VLOOKUP($B$2:$B$457,'各區加權風險人口'!$C$2:$T$13,8,0)*5.5/'陽性率'!G$3)</f>
        <v>6.317873089</v>
      </c>
      <c r="K305" s="5">
        <f>if(VLOOKUP($B$2:$B$457,'各區加權風險人口'!$C$2:$T$13,9,0)=0,0,VLOOKUP($B$2:$B$457,'依個案研判日_台北市'!$C$2:$T$13,9,0)*'各里加權風險人口'!L305/VLOOKUP($B$2:$B$457,'各區加權風險人口'!$C$2:$T$13,9,0)*5.5/'陽性率'!H$3)</f>
        <v>19.37481081</v>
      </c>
      <c r="L305" s="5">
        <f>if(VLOOKUP($B$2:$B$457,'各區加權風險人口'!$C$2:$T$13,10,0)=0,0,VLOOKUP($B$2:$B$457,'依個案研判日_台北市'!$C$2:$T$13,10,0)*'各里加權風險人口'!M305/VLOOKUP($B$2:$B$457,'各區加權風險人口'!$C$2:$T$13,10,0)*5.5/'陽性率'!I$3)</f>
        <v>23.52655598</v>
      </c>
      <c r="M305" s="5">
        <f>if(VLOOKUP($B$2:$B$457,'各區加權風險人口'!$C$2:$T$13,11,0)=0,0,VLOOKUP($B$2:$B$457,'依個案研判日_台北市'!$C$2:$T$13,11,0)*'各里加權風險人口'!N305/VLOOKUP($B$2:$B$457,'各區加權風險人口'!$C$2:$T$13,11,0)*5.5/'陽性率'!J$3)</f>
        <v>15.95572655</v>
      </c>
      <c r="N305" s="5">
        <f>if(VLOOKUP($B$2:$B$457,'各區加權風險人口'!$C$2:$T$13,12,0)=0,0,VLOOKUP($B$2:$B$457,'依個案研判日_台北市'!$C$2:$T$13,12,0)*'各里加權風險人口'!O305/VLOOKUP($B$2:$B$457,'各區加權風險人口'!$C$2:$T$13,12,0)*5.5/'陽性率'!K$3)</f>
        <v>27.67830115</v>
      </c>
      <c r="O305" s="5">
        <f>if(VLOOKUP($B$2:$B$457,'各區加權風險人口'!$C$2:$T$13,13,0)=0,0,VLOOKUP($B$2:$B$457,'依個案研判日_台北市'!$C$2:$T$13,13,0)*'各里加權風險人口'!P305/VLOOKUP($B$2:$B$457,'各區加權風險人口'!$C$2:$T$13,13,0)*5.5/'陽性率'!L$3)</f>
        <v>11.17777546</v>
      </c>
      <c r="P305" s="5">
        <f>if(VLOOKUP($B$2:$B$457,'各區加權風險人口'!$C$2:$T$13,14,0)=0,0,VLOOKUP($B$2:$B$457,'依個案研判日_台北市'!$C$2:$T$13,14,0)*'各里加權風險人口'!Q305/VLOOKUP($B$2:$B$457,'各區加權風險人口'!$C$2:$T$13,14,0)*5.5/'陽性率'!M$3)</f>
        <v>31.41861212</v>
      </c>
      <c r="Q305" s="5">
        <f>if(VLOOKUP($B$2:$B$457,'各區加權風險人口'!$C$2:$T$13,15,0)=0,0,VLOOKUP($B$2:$B$457,'依個案研判日_台北市'!$C$2:$T$13,15,0)*'各里加權風險人口'!R305/VLOOKUP($B$2:$B$457,'各區加權風險人口'!$C$2:$T$13,15,0)*5.5/'陽性率'!N$3)</f>
        <v>40.08581546</v>
      </c>
      <c r="R305" s="5">
        <f>if(VLOOKUP($B$2:$B$457,'各區加權風險人口'!$C$2:$T$13,16,0)=0,0,VLOOKUP($B$2:$B$457,'依個案研判日_台北市'!$C$2:$T$13,16,0)*'各里加權風險人口'!S305/VLOOKUP($B$2:$B$457,'各區加權風險人口'!$C$2:$T$13,16,0)*5.5/'陽性率'!O$3)</f>
        <v>36.09033385</v>
      </c>
      <c r="S305" s="5">
        <f>if(VLOOKUP($B$2:$B$457,'各區加權風險人口'!$C$2:$T$13,17,0)=0,0,VLOOKUP($B$2:$B$457,'依個案研判日_台北市'!$C$2:$T$13,17,0)*'各里加權風險人口'!T305/VLOOKUP($B$2:$B$457,'各區加權風險人口'!$C$2:$T$13,17,0)*5.5/'陽性率'!P$3)</f>
        <v>33.02524569</v>
      </c>
      <c r="T305" s="5">
        <f>if(VLOOKUP($B$2:$B$457,'各區加權風險人口'!$C$2:$T$13,18,0)=0,0,VLOOKUP($B$2:$B$457,'依個案研判日_台北市'!$C$2:$T$13,18,0)*'各里加權風險人口'!U305/VLOOKUP($B$2:$B$457,'各區加權風險人口'!$C$2:$T$13,18,0)*5.5/'陽性率'!Q$3)</f>
        <v>17.38765072</v>
      </c>
    </row>
    <row r="306">
      <c r="A306" s="3">
        <v>6.3000090001E10</v>
      </c>
      <c r="B306" s="4" t="s">
        <v>315</v>
      </c>
      <c r="C306" s="4" t="s">
        <v>316</v>
      </c>
      <c r="D306" s="5">
        <f>if(VLOOKUP($B$2:$B$457,'各區加權風險人口'!$C$2:$T$13,2,0)=0,0,VLOOKUP($B$2:$B$457,'依個案研判日_台北市'!$C$2:$T$13,2,0)*'各里加權風險人口'!E306/VLOOKUP($B$2:$B$457,'各區加權風險人口'!$C$2:$T$13,2,0)*5.5/'陽性率'!A$3)</f>
        <v>0</v>
      </c>
      <c r="E306" s="5">
        <f>if(VLOOKUP($B$2:$B$457,'各區加權風險人口'!$C$2:$T$13,3,0)=0,0,VLOOKUP($B$2:$B$457,'依個案研判日_台北市'!$C$2:$T$13,3,0)*'各里加權風險人口'!F306/VLOOKUP($B$2:$B$457,'各區加權風險人口'!$C$2:$T$13,3,0)*5.5/'陽性率'!B$3)</f>
        <v>11.46662447</v>
      </c>
      <c r="F306" s="5">
        <f>if(VLOOKUP($B$2:$B$457,'各區加權風險人口'!$C$2:$T$13,4,0)=0,0,VLOOKUP($B$2:$B$457,'依個案研判日_台北市'!$C$2:$T$13,4,0)*'各里加權風險人口'!G306/VLOOKUP($B$2:$B$457,'各區加權風險人口'!$C$2:$T$13,4,0)*5.5/'陽性率'!C$3)</f>
        <v>16.25423571</v>
      </c>
      <c r="G306" s="5">
        <f>if(VLOOKUP($B$2:$B$457,'各區加權風險人口'!$C$2:$T$13,5,0)=0,0,VLOOKUP($B$2:$B$457,'依個案研判日_台北市'!$C$2:$T$13,5,0)*'各里加權風險人口'!H306/VLOOKUP($B$2:$B$457,'各區加權風險人口'!$C$2:$T$13,5,0)*5.5/'陽性率'!D$3)</f>
        <v>0</v>
      </c>
      <c r="H306" s="5">
        <f>if(VLOOKUP($B$2:$B$457,'各區加權風險人口'!$C$2:$T$13,6,0)=0,0,VLOOKUP($B$2:$B$457,'依個案研判日_台北市'!$C$2:$T$13,6,0)*'各里加權風險人口'!I306/VLOOKUP($B$2:$B$457,'各區加權風險人口'!$C$2:$T$13,6,0)*5.5/'陽性率'!E$3)</f>
        <v>11.97463948</v>
      </c>
      <c r="I306" s="5">
        <f>if(VLOOKUP($B$2:$B$457,'各區加權風險人口'!$C$2:$T$13,7,0)=0,0,VLOOKUP($B$2:$B$457,'依個案研判日_台北市'!$C$2:$T$13,7,0)*'各里加權風險人口'!J306/VLOOKUP($B$2:$B$457,'各區加權風險人口'!$C$2:$T$13,7,0)*5.5/'陽性率'!F$3)</f>
        <v>24.73193513</v>
      </c>
      <c r="J306" s="5">
        <f>if(VLOOKUP($B$2:$B$457,'各區加權風險人口'!$C$2:$T$13,8,0)=0,0,VLOOKUP($B$2:$B$457,'依個案研判日_台北市'!$C$2:$T$13,8,0)*'各里加權風險人口'!K306/VLOOKUP($B$2:$B$457,'各區加權風險人口'!$C$2:$T$13,8,0)*5.5/'陽性率'!G$3)</f>
        <v>27.42018895</v>
      </c>
      <c r="K306" s="5">
        <f>if(VLOOKUP($B$2:$B$457,'各區加權風險人口'!$C$2:$T$13,9,0)=0,0,VLOOKUP($B$2:$B$457,'依個案研判日_台北市'!$C$2:$T$13,9,0)*'各里加權風險人口'!L306/VLOOKUP($B$2:$B$457,'各區加權風險人口'!$C$2:$T$13,9,0)*5.5/'陽性率'!H$3)</f>
        <v>11.46662447</v>
      </c>
      <c r="L306" s="5">
        <f>if(VLOOKUP($B$2:$B$457,'各區加權風險人口'!$C$2:$T$13,10,0)=0,0,VLOOKUP($B$2:$B$457,'依個案研判日_台北市'!$C$2:$T$13,10,0)*'各里加權風險人口'!M306/VLOOKUP($B$2:$B$457,'各區加權風險人口'!$C$2:$T$13,10,0)*5.5/'陽性率'!I$3)</f>
        <v>31.53321729</v>
      </c>
      <c r="M306" s="5">
        <f>if(VLOOKUP($B$2:$B$457,'各區加權風險人口'!$C$2:$T$13,11,0)=0,0,VLOOKUP($B$2:$B$457,'依個案研判日_台北市'!$C$2:$T$13,11,0)*'各里加權風險人口'!N306/VLOOKUP($B$2:$B$457,'各區加權風險人口'!$C$2:$T$13,11,0)*5.5/'陽性率'!J$3)</f>
        <v>18.54895135</v>
      </c>
      <c r="N306" s="5">
        <f>if(VLOOKUP($B$2:$B$457,'各區加權風險人口'!$C$2:$T$13,12,0)=0,0,VLOOKUP($B$2:$B$457,'依個案研判日_台北市'!$C$2:$T$13,12,0)*'各里加權風險人口'!O306/VLOOKUP($B$2:$B$457,'各區加權風險人口'!$C$2:$T$13,12,0)*5.5/'陽性率'!K$3)</f>
        <v>37.09790269</v>
      </c>
      <c r="O306" s="5">
        <f>if(VLOOKUP($B$2:$B$457,'各區加權風險人口'!$C$2:$T$13,13,0)=0,0,VLOOKUP($B$2:$B$457,'依個案研判日_台北市'!$C$2:$T$13,13,0)*'各里加權風險人口'!P306/VLOOKUP($B$2:$B$457,'各區加權風險人口'!$C$2:$T$13,13,0)*5.5/'陽性率'!L$3)</f>
        <v>20.21360082</v>
      </c>
      <c r="P306" s="5">
        <f>if(VLOOKUP($B$2:$B$457,'各區加權風險人口'!$C$2:$T$13,14,0)=0,0,VLOOKUP($B$2:$B$457,'依個案研判日_台北市'!$C$2:$T$13,14,0)*'各里加權風險人口'!Q306/VLOOKUP($B$2:$B$457,'各區加權風險人口'!$C$2:$T$13,14,0)*5.5/'陽性率'!M$3)</f>
        <v>38.35121021</v>
      </c>
      <c r="Q306" s="5">
        <f>if(VLOOKUP($B$2:$B$457,'各區加權風險人口'!$C$2:$T$13,15,0)=0,0,VLOOKUP($B$2:$B$457,'依個案研判日_台北市'!$C$2:$T$13,15,0)*'各里加權風險人口'!R306/VLOOKUP($B$2:$B$457,'各區加權風險人口'!$C$2:$T$13,15,0)*5.5/'陽性率'!N$3)</f>
        <v>14.49803094</v>
      </c>
      <c r="R306" s="5">
        <f>if(VLOOKUP($B$2:$B$457,'各區加權風險人口'!$C$2:$T$13,16,0)=0,0,VLOOKUP($B$2:$B$457,'依個案研判日_台北市'!$C$2:$T$13,16,0)*'各里加權風險人口'!S306/VLOOKUP($B$2:$B$457,'各區加權風險人口'!$C$2:$T$13,16,0)*5.5/'陽性率'!O$3)</f>
        <v>55.64685404</v>
      </c>
      <c r="S306" s="5">
        <f>if(VLOOKUP($B$2:$B$457,'各區加權風險人口'!$C$2:$T$13,17,0)=0,0,VLOOKUP($B$2:$B$457,'依個案研判日_台北市'!$C$2:$T$13,17,0)*'各里加權風險人口'!T306/VLOOKUP($B$2:$B$457,'各區加權風險人口'!$C$2:$T$13,17,0)*5.5/'陽性率'!P$3)</f>
        <v>35.83320146</v>
      </c>
      <c r="T306" s="5">
        <f>if(VLOOKUP($B$2:$B$457,'各區加權風險人口'!$C$2:$T$13,18,0)=0,0,VLOOKUP($B$2:$B$457,'依個案研判日_台北市'!$C$2:$T$13,18,0)*'各里加權風險人口'!U306/VLOOKUP($B$2:$B$457,'各區加權風險人口'!$C$2:$T$13,18,0)*5.5/'陽性率'!Q$3)</f>
        <v>16.17088066</v>
      </c>
    </row>
    <row r="307">
      <c r="A307" s="3">
        <v>6.3000090002E10</v>
      </c>
      <c r="B307" s="4" t="s">
        <v>315</v>
      </c>
      <c r="C307" s="4" t="s">
        <v>317</v>
      </c>
      <c r="D307" s="5">
        <f>if(VLOOKUP($B$2:$B$457,'各區加權風險人口'!$C$2:$T$13,2,0)=0,0,VLOOKUP($B$2:$B$457,'依個案研判日_台北市'!$C$2:$T$13,2,0)*'各里加權風險人口'!E307/VLOOKUP($B$2:$B$457,'各區加權風險人口'!$C$2:$T$13,2,0)*5.5/'陽性率'!A$3)</f>
        <v>0</v>
      </c>
      <c r="E307" s="5">
        <f>if(VLOOKUP($B$2:$B$457,'各區加權風險人口'!$C$2:$T$13,3,0)=0,0,VLOOKUP($B$2:$B$457,'依個案研判日_台北市'!$C$2:$T$13,3,0)*'各里加權風險人口'!F307/VLOOKUP($B$2:$B$457,'各區加權風險人口'!$C$2:$T$13,3,0)*5.5/'陽性率'!B$3)</f>
        <v>5.719253282</v>
      </c>
      <c r="F307" s="5">
        <f>if(VLOOKUP($B$2:$B$457,'各區加權風險人口'!$C$2:$T$13,4,0)=0,0,VLOOKUP($B$2:$B$457,'依個案研判日_台北市'!$C$2:$T$13,4,0)*'各里加權風險人口'!G307/VLOOKUP($B$2:$B$457,'各區加權風險人口'!$C$2:$T$13,4,0)*5.5/'陽性率'!C$3)</f>
        <v>8.107188931</v>
      </c>
      <c r="G307" s="5">
        <f>if(VLOOKUP($B$2:$B$457,'各區加權風險人口'!$C$2:$T$13,5,0)=0,0,VLOOKUP($B$2:$B$457,'依個案研判日_台北市'!$C$2:$T$13,5,0)*'各里加權風險人口'!H307/VLOOKUP($B$2:$B$457,'各區加權風險人口'!$C$2:$T$13,5,0)*5.5/'陽性率'!D$3)</f>
        <v>0</v>
      </c>
      <c r="H307" s="5">
        <f>if(VLOOKUP($B$2:$B$457,'各區加權風險人口'!$C$2:$T$13,6,0)=0,0,VLOOKUP($B$2:$B$457,'依個案研判日_台北市'!$C$2:$T$13,6,0)*'各里加權風險人口'!I307/VLOOKUP($B$2:$B$457,'各區加權風險人口'!$C$2:$T$13,6,0)*5.5/'陽性率'!E$3)</f>
        <v>5.972637922</v>
      </c>
      <c r="I307" s="5">
        <f>if(VLOOKUP($B$2:$B$457,'各區加權風險人口'!$C$2:$T$13,7,0)=0,0,VLOOKUP($B$2:$B$457,'依個案研判日_台北市'!$C$2:$T$13,7,0)*'各里加權風險人口'!J307/VLOOKUP($B$2:$B$457,'各區加權風險人口'!$C$2:$T$13,7,0)*5.5/'陽性率'!F$3)</f>
        <v>12.33564433</v>
      </c>
      <c r="J307" s="5">
        <f>if(VLOOKUP($B$2:$B$457,'各區加權風險人口'!$C$2:$T$13,8,0)=0,0,VLOOKUP($B$2:$B$457,'依個案研判日_台北市'!$C$2:$T$13,8,0)*'各里加權風險人口'!K307/VLOOKUP($B$2:$B$457,'各區加權風險人口'!$C$2:$T$13,8,0)*5.5/'陽性率'!G$3)</f>
        <v>13.67647524</v>
      </c>
      <c r="K307" s="5">
        <f>if(VLOOKUP($B$2:$B$457,'各區加權風險人口'!$C$2:$T$13,9,0)=0,0,VLOOKUP($B$2:$B$457,'依個案研判日_台北市'!$C$2:$T$13,9,0)*'各里加權風險人口'!L307/VLOOKUP($B$2:$B$457,'各區加權風險人口'!$C$2:$T$13,9,0)*5.5/'陽性率'!H$3)</f>
        <v>5.719253282</v>
      </c>
      <c r="L307" s="5">
        <f>if(VLOOKUP($B$2:$B$457,'各區加權風險人口'!$C$2:$T$13,10,0)=0,0,VLOOKUP($B$2:$B$457,'依個案研判日_台北市'!$C$2:$T$13,10,0)*'各里加權風險人口'!M307/VLOOKUP($B$2:$B$457,'各區加權風險人口'!$C$2:$T$13,10,0)*5.5/'陽性率'!I$3)</f>
        <v>15.72794653</v>
      </c>
      <c r="M307" s="5">
        <f>if(VLOOKUP($B$2:$B$457,'各區加權風險人口'!$C$2:$T$13,11,0)=0,0,VLOOKUP($B$2:$B$457,'依個案研判日_台北市'!$C$2:$T$13,11,0)*'各里加權風險人口'!N307/VLOOKUP($B$2:$B$457,'各區加權風險人口'!$C$2:$T$13,11,0)*5.5/'陽性率'!J$3)</f>
        <v>9.251733251</v>
      </c>
      <c r="N307" s="5">
        <f>if(VLOOKUP($B$2:$B$457,'各區加權風險人口'!$C$2:$T$13,12,0)=0,0,VLOOKUP($B$2:$B$457,'依個案研判日_台北市'!$C$2:$T$13,12,0)*'各里加權風險人口'!O307/VLOOKUP($B$2:$B$457,'各區加權風險人口'!$C$2:$T$13,12,0)*5.5/'陽性率'!K$3)</f>
        <v>18.5034665</v>
      </c>
      <c r="O307" s="5">
        <f>if(VLOOKUP($B$2:$B$457,'各區加權風險人口'!$C$2:$T$13,13,0)=0,0,VLOOKUP($B$2:$B$457,'依個案研判日_台北市'!$C$2:$T$13,13,0)*'各里加權風險人口'!P307/VLOOKUP($B$2:$B$457,'各區加權風險人口'!$C$2:$T$13,13,0)*5.5/'陽性率'!L$3)</f>
        <v>10.082017</v>
      </c>
      <c r="P307" s="5">
        <f>if(VLOOKUP($B$2:$B$457,'各區加權風險人口'!$C$2:$T$13,14,0)=0,0,VLOOKUP($B$2:$B$457,'依個案研判日_台北市'!$C$2:$T$13,14,0)*'各里加權風險人口'!Q307/VLOOKUP($B$2:$B$457,'各區加權風險人口'!$C$2:$T$13,14,0)*5.5/'陽性率'!M$3)</f>
        <v>19.12858361</v>
      </c>
      <c r="Q307" s="5">
        <f>if(VLOOKUP($B$2:$B$457,'各區加權風險人口'!$C$2:$T$13,15,0)=0,0,VLOOKUP($B$2:$B$457,'依個案研判日_台北市'!$C$2:$T$13,15,0)*'各里加權風險人口'!R307/VLOOKUP($B$2:$B$457,'各區加權風險人口'!$C$2:$T$13,15,0)*5.5/'陽性率'!N$3)</f>
        <v>7.231239782</v>
      </c>
      <c r="R307" s="5">
        <f>if(VLOOKUP($B$2:$B$457,'各區加權風險人口'!$C$2:$T$13,16,0)=0,0,VLOOKUP($B$2:$B$457,'依個案研判日_台北市'!$C$2:$T$13,16,0)*'各里加權風險人口'!S307/VLOOKUP($B$2:$B$457,'各區加權風險人口'!$C$2:$T$13,16,0)*5.5/'陽性率'!O$3)</f>
        <v>27.75519975</v>
      </c>
      <c r="S307" s="5">
        <f>if(VLOOKUP($B$2:$B$457,'各區加權風險人口'!$C$2:$T$13,17,0)=0,0,VLOOKUP($B$2:$B$457,'依個案研判日_台北市'!$C$2:$T$13,17,0)*'各里加權風險人口'!T307/VLOOKUP($B$2:$B$457,'各區加權風險人口'!$C$2:$T$13,17,0)*5.5/'陽性率'!P$3)</f>
        <v>17.87266651</v>
      </c>
      <c r="T307" s="5">
        <f>if(VLOOKUP($B$2:$B$457,'各區加權風險人口'!$C$2:$T$13,18,0)=0,0,VLOOKUP($B$2:$B$457,'依個案研判日_台北市'!$C$2:$T$13,18,0)*'各里加權風險人口'!U307/VLOOKUP($B$2:$B$457,'各區加權風險人口'!$C$2:$T$13,18,0)*5.5/'陽性率'!Q$3)</f>
        <v>8.065613603</v>
      </c>
    </row>
    <row r="308">
      <c r="A308" s="3">
        <v>6.3000090003E10</v>
      </c>
      <c r="B308" s="4" t="s">
        <v>315</v>
      </c>
      <c r="C308" s="4" t="s">
        <v>318</v>
      </c>
      <c r="D308" s="5">
        <f>if(VLOOKUP($B$2:$B$457,'各區加權風險人口'!$C$2:$T$13,2,0)=0,0,VLOOKUP($B$2:$B$457,'依個案研判日_台北市'!$C$2:$T$13,2,0)*'各里加權風險人口'!E308/VLOOKUP($B$2:$B$457,'各區加權風險人口'!$C$2:$T$13,2,0)*5.5/'陽性率'!A$3)</f>
        <v>0</v>
      </c>
      <c r="E308" s="5">
        <f>if(VLOOKUP($B$2:$B$457,'各區加權風險人口'!$C$2:$T$13,3,0)=0,0,VLOOKUP($B$2:$B$457,'依個案研判日_台北市'!$C$2:$T$13,3,0)*'各里加權風險人口'!F308/VLOOKUP($B$2:$B$457,'各區加權風險人口'!$C$2:$T$13,3,0)*5.5/'陽性率'!B$3)</f>
        <v>6.663165417</v>
      </c>
      <c r="F308" s="5">
        <f>if(VLOOKUP($B$2:$B$457,'各區加權風險人口'!$C$2:$T$13,4,0)=0,0,VLOOKUP($B$2:$B$457,'依個案研判日_台北市'!$C$2:$T$13,4,0)*'各里加權風險人口'!G308/VLOOKUP($B$2:$B$457,'各區加權風險人口'!$C$2:$T$13,4,0)*5.5/'陽性率'!C$3)</f>
        <v>9.445208709</v>
      </c>
      <c r="G308" s="5">
        <f>if(VLOOKUP($B$2:$B$457,'各區加權風險人口'!$C$2:$T$13,5,0)=0,0,VLOOKUP($B$2:$B$457,'依個案研判日_台北市'!$C$2:$T$13,5,0)*'各里加權風險人口'!H308/VLOOKUP($B$2:$B$457,'各區加權風險人口'!$C$2:$T$13,5,0)*5.5/'陽性率'!D$3)</f>
        <v>0</v>
      </c>
      <c r="H308" s="5">
        <f>if(VLOOKUP($B$2:$B$457,'各區加權風險人口'!$C$2:$T$13,6,0)=0,0,VLOOKUP($B$2:$B$457,'依個案研判日_台北市'!$C$2:$T$13,6,0)*'各里加權風險人口'!I308/VLOOKUP($B$2:$B$457,'各區加權風險人口'!$C$2:$T$13,6,0)*5.5/'陽性率'!E$3)</f>
        <v>6.958368948</v>
      </c>
      <c r="I308" s="5">
        <f>if(VLOOKUP($B$2:$B$457,'各區加權風險人口'!$C$2:$T$13,7,0)=0,0,VLOOKUP($B$2:$B$457,'依個案研判日_台北市'!$C$2:$T$13,7,0)*'各里加權風險人口'!J308/VLOOKUP($B$2:$B$457,'各區加權風險人口'!$C$2:$T$13,7,0)*5.5/'陽性率'!F$3)</f>
        <v>14.37153325</v>
      </c>
      <c r="J308" s="5">
        <f>if(VLOOKUP($B$2:$B$457,'各區加權風險人口'!$C$2:$T$13,8,0)=0,0,VLOOKUP($B$2:$B$457,'依個案研判日_台北市'!$C$2:$T$13,8,0)*'各里加權風險人口'!K308/VLOOKUP($B$2:$B$457,'各區加權風險人口'!$C$2:$T$13,8,0)*5.5/'陽性率'!G$3)</f>
        <v>15.93365643</v>
      </c>
      <c r="K308" s="5">
        <f>if(VLOOKUP($B$2:$B$457,'各區加權風險人口'!$C$2:$T$13,9,0)=0,0,VLOOKUP($B$2:$B$457,'依個案研判日_台北市'!$C$2:$T$13,9,0)*'各里加權風險人口'!L308/VLOOKUP($B$2:$B$457,'各區加權風險人口'!$C$2:$T$13,9,0)*5.5/'陽性率'!H$3)</f>
        <v>6.663165417</v>
      </c>
      <c r="L308" s="5">
        <f>if(VLOOKUP($B$2:$B$457,'各區加權風險人口'!$C$2:$T$13,10,0)=0,0,VLOOKUP($B$2:$B$457,'依個案研判日_台北市'!$C$2:$T$13,10,0)*'各里加權風險人口'!M308/VLOOKUP($B$2:$B$457,'各區加權風險人口'!$C$2:$T$13,10,0)*5.5/'陽性率'!I$3)</f>
        <v>18.3237049</v>
      </c>
      <c r="M308" s="5">
        <f>if(VLOOKUP($B$2:$B$457,'各區加權風險人口'!$C$2:$T$13,11,0)=0,0,VLOOKUP($B$2:$B$457,'依個案研判日_台北市'!$C$2:$T$13,11,0)*'各里加權風險人口'!N308/VLOOKUP($B$2:$B$457,'各區加權風險人口'!$C$2:$T$13,11,0)*5.5/'陽性率'!J$3)</f>
        <v>10.77864994</v>
      </c>
      <c r="N308" s="5">
        <f>if(VLOOKUP($B$2:$B$457,'各區加權風險人口'!$C$2:$T$13,12,0)=0,0,VLOOKUP($B$2:$B$457,'依個案研判日_台北市'!$C$2:$T$13,12,0)*'各里加權風險人口'!O308/VLOOKUP($B$2:$B$457,'各區加權風險人口'!$C$2:$T$13,12,0)*5.5/'陽性率'!K$3)</f>
        <v>21.55729988</v>
      </c>
      <c r="O308" s="5">
        <f>if(VLOOKUP($B$2:$B$457,'各區加權風險人口'!$C$2:$T$13,13,0)=0,0,VLOOKUP($B$2:$B$457,'依個案研判日_台北市'!$C$2:$T$13,13,0)*'各里加權風險人口'!P308/VLOOKUP($B$2:$B$457,'各區加權風險人口'!$C$2:$T$13,13,0)*5.5/'陽性率'!L$3)</f>
        <v>11.74596468</v>
      </c>
      <c r="P308" s="5">
        <f>if(VLOOKUP($B$2:$B$457,'各區加權風險人口'!$C$2:$T$13,14,0)=0,0,VLOOKUP($B$2:$B$457,'依個案研判日_台北市'!$C$2:$T$13,14,0)*'各里加權風險人口'!Q308/VLOOKUP($B$2:$B$457,'各區加權風險人口'!$C$2:$T$13,14,0)*5.5/'陽性率'!M$3)</f>
        <v>22.28558704</v>
      </c>
      <c r="Q308" s="5">
        <f>if(VLOOKUP($B$2:$B$457,'各區加權風險人口'!$C$2:$T$13,15,0)=0,0,VLOOKUP($B$2:$B$457,'依個案研判日_台北市'!$C$2:$T$13,15,0)*'各里加權風險人口'!R308/VLOOKUP($B$2:$B$457,'各區加權風險人口'!$C$2:$T$13,15,0)*5.5/'陽性率'!N$3)</f>
        <v>8.424691906</v>
      </c>
      <c r="R308" s="5">
        <f>if(VLOOKUP($B$2:$B$457,'各區加權風險人口'!$C$2:$T$13,16,0)=0,0,VLOOKUP($B$2:$B$457,'依個案研判日_台北市'!$C$2:$T$13,16,0)*'各里加權風險人口'!S308/VLOOKUP($B$2:$B$457,'各區加權風險人口'!$C$2:$T$13,16,0)*5.5/'陽性率'!O$3)</f>
        <v>32.33594982</v>
      </c>
      <c r="S308" s="5">
        <f>if(VLOOKUP($B$2:$B$457,'各區加權風險人口'!$C$2:$T$13,17,0)=0,0,VLOOKUP($B$2:$B$457,'依個案研判日_台北市'!$C$2:$T$13,17,0)*'各里加權風險人口'!T308/VLOOKUP($B$2:$B$457,'各區加權風險人口'!$C$2:$T$13,17,0)*5.5/'陽性率'!P$3)</f>
        <v>20.82239193</v>
      </c>
      <c r="T308" s="5">
        <f>if(VLOOKUP($B$2:$B$457,'各區加權風險人口'!$C$2:$T$13,18,0)=0,0,VLOOKUP($B$2:$B$457,'依個案研判日_台北市'!$C$2:$T$13,18,0)*'各里加權風險人口'!U308/VLOOKUP($B$2:$B$457,'各區加權風險人口'!$C$2:$T$13,18,0)*5.5/'陽性率'!Q$3)</f>
        <v>9.396771741</v>
      </c>
    </row>
    <row r="309">
      <c r="A309" s="3">
        <v>6.3000090004E10</v>
      </c>
      <c r="B309" s="4" t="s">
        <v>315</v>
      </c>
      <c r="C309" s="4" t="s">
        <v>319</v>
      </c>
      <c r="D309" s="5">
        <f>if(VLOOKUP($B$2:$B$457,'各區加權風險人口'!$C$2:$T$13,2,0)=0,0,VLOOKUP($B$2:$B$457,'依個案研判日_台北市'!$C$2:$T$13,2,0)*'各里加權風險人口'!E309/VLOOKUP($B$2:$B$457,'各區加權風險人口'!$C$2:$T$13,2,0)*5.5/'陽性率'!A$3)</f>
        <v>0</v>
      </c>
      <c r="E309" s="5">
        <f>if(VLOOKUP($B$2:$B$457,'各區加權風險人口'!$C$2:$T$13,3,0)=0,0,VLOOKUP($B$2:$B$457,'依個案研判日_台北市'!$C$2:$T$13,3,0)*'各里加權風險人口'!F309/VLOOKUP($B$2:$B$457,'各區加權風險人口'!$C$2:$T$13,3,0)*5.5/'陽性率'!B$3)</f>
        <v>13.62100066</v>
      </c>
      <c r="F309" s="5">
        <f>if(VLOOKUP($B$2:$B$457,'各區加權風險人口'!$C$2:$T$13,4,0)=0,0,VLOOKUP($B$2:$B$457,'依個案研判日_台北市'!$C$2:$T$13,4,0)*'各里加權風險人口'!G309/VLOOKUP($B$2:$B$457,'各區加權風險人口'!$C$2:$T$13,4,0)*5.5/'陽性率'!C$3)</f>
        <v>19.30811949</v>
      </c>
      <c r="G309" s="5">
        <f>if(VLOOKUP($B$2:$B$457,'各區加權風險人口'!$C$2:$T$13,5,0)=0,0,VLOOKUP($B$2:$B$457,'依個案研判日_台北市'!$C$2:$T$13,5,0)*'各里加權風險人口'!H309/VLOOKUP($B$2:$B$457,'各區加權風險人口'!$C$2:$T$13,5,0)*5.5/'陽性率'!D$3)</f>
        <v>0</v>
      </c>
      <c r="H309" s="5">
        <f>if(VLOOKUP($B$2:$B$457,'各區加權風險人口'!$C$2:$T$13,6,0)=0,0,VLOOKUP($B$2:$B$457,'依個案研判日_台北市'!$C$2:$T$13,6,0)*'各里加權風險人口'!I309/VLOOKUP($B$2:$B$457,'各區加權風險人口'!$C$2:$T$13,6,0)*5.5/'陽性率'!E$3)</f>
        <v>14.22446271</v>
      </c>
      <c r="I309" s="5">
        <f>if(VLOOKUP($B$2:$B$457,'各區加權風險人口'!$C$2:$T$13,7,0)=0,0,VLOOKUP($B$2:$B$457,'依個案研判日_台北市'!$C$2:$T$13,7,0)*'各里加權風險人口'!J309/VLOOKUP($B$2:$B$457,'各區加權風險人口'!$C$2:$T$13,7,0)*5.5/'陽性率'!F$3)</f>
        <v>29.37862887</v>
      </c>
      <c r="J309" s="5">
        <f>if(VLOOKUP($B$2:$B$457,'各區加權風險人口'!$C$2:$T$13,8,0)=0,0,VLOOKUP($B$2:$B$457,'依個案研判日_台北市'!$C$2:$T$13,8,0)*'各里加權風險人口'!K309/VLOOKUP($B$2:$B$457,'各區加權風險人口'!$C$2:$T$13,8,0)*5.5/'陽性率'!G$3)</f>
        <v>32.57195809</v>
      </c>
      <c r="K309" s="5">
        <f>if(VLOOKUP($B$2:$B$457,'各區加權風險人口'!$C$2:$T$13,9,0)=0,0,VLOOKUP($B$2:$B$457,'依個案研判日_台北市'!$C$2:$T$13,9,0)*'各里加權風險人口'!L309/VLOOKUP($B$2:$B$457,'各區加權風險人口'!$C$2:$T$13,9,0)*5.5/'陽性率'!H$3)</f>
        <v>13.62100066</v>
      </c>
      <c r="L309" s="5">
        <f>if(VLOOKUP($B$2:$B$457,'各區加權風險人口'!$C$2:$T$13,10,0)=0,0,VLOOKUP($B$2:$B$457,'依個案研判日_台北市'!$C$2:$T$13,10,0)*'各里加權風險人口'!M309/VLOOKUP($B$2:$B$457,'各區加權風險人口'!$C$2:$T$13,10,0)*5.5/'陽性率'!I$3)</f>
        <v>37.45775181</v>
      </c>
      <c r="M309" s="5">
        <f>if(VLOOKUP($B$2:$B$457,'各區加權風險人口'!$C$2:$T$13,11,0)=0,0,VLOOKUP($B$2:$B$457,'依個案研判日_台北市'!$C$2:$T$13,11,0)*'各里加權風險人口'!N309/VLOOKUP($B$2:$B$457,'各區加權風險人口'!$C$2:$T$13,11,0)*5.5/'陽性率'!J$3)</f>
        <v>22.03397165</v>
      </c>
      <c r="N309" s="5">
        <f>if(VLOOKUP($B$2:$B$457,'各區加權風險人口'!$C$2:$T$13,12,0)=0,0,VLOOKUP($B$2:$B$457,'依個案研判日_台北市'!$C$2:$T$13,12,0)*'各里加權風險人口'!O309/VLOOKUP($B$2:$B$457,'各區加權風險人口'!$C$2:$T$13,12,0)*5.5/'陽性率'!K$3)</f>
        <v>44.0679433</v>
      </c>
      <c r="O309" s="5">
        <f>if(VLOOKUP($B$2:$B$457,'各區加權風險人口'!$C$2:$T$13,13,0)=0,0,VLOOKUP($B$2:$B$457,'依個案研判日_台北市'!$C$2:$T$13,13,0)*'各里加權風險人口'!P309/VLOOKUP($B$2:$B$457,'各區加權風險人口'!$C$2:$T$13,13,0)*5.5/'陽性率'!L$3)</f>
        <v>24.01137936</v>
      </c>
      <c r="P309" s="5">
        <f>if(VLOOKUP($B$2:$B$457,'各區加權風險人口'!$C$2:$T$13,14,0)=0,0,VLOOKUP($B$2:$B$457,'依個案研判日_台北市'!$C$2:$T$13,14,0)*'各里加權風險人口'!Q309/VLOOKUP($B$2:$B$457,'各區加權風險人口'!$C$2:$T$13,14,0)*5.5/'陽性率'!M$3)</f>
        <v>45.55672517</v>
      </c>
      <c r="Q309" s="5">
        <f>if(VLOOKUP($B$2:$B$457,'各區加權風險人口'!$C$2:$T$13,15,0)=0,0,VLOOKUP($B$2:$B$457,'依個案研判日_台北市'!$C$2:$T$13,15,0)*'各里加權風險人口'!R309/VLOOKUP($B$2:$B$457,'各區加權風險人口'!$C$2:$T$13,15,0)*5.5/'陽性率'!N$3)</f>
        <v>17.22195485</v>
      </c>
      <c r="R309" s="5">
        <f>if(VLOOKUP($B$2:$B$457,'各區加權風險人口'!$C$2:$T$13,16,0)=0,0,VLOOKUP($B$2:$B$457,'依個案研判日_台北市'!$C$2:$T$13,16,0)*'各里加權風險人口'!S309/VLOOKUP($B$2:$B$457,'各區加權風險人口'!$C$2:$T$13,16,0)*5.5/'陽性率'!O$3)</f>
        <v>66.10191495</v>
      </c>
      <c r="S309" s="5">
        <f>if(VLOOKUP($B$2:$B$457,'各區加權風險人口'!$C$2:$T$13,17,0)=0,0,VLOOKUP($B$2:$B$457,'依個案研判日_台北市'!$C$2:$T$13,17,0)*'各里加權風險人口'!T309/VLOOKUP($B$2:$B$457,'各區加權風險人口'!$C$2:$T$13,17,0)*5.5/'陽性率'!P$3)</f>
        <v>42.56562705</v>
      </c>
      <c r="T309" s="5">
        <f>if(VLOOKUP($B$2:$B$457,'各區加權風險人口'!$C$2:$T$13,18,0)=0,0,VLOOKUP($B$2:$B$457,'依個案研判日_台北市'!$C$2:$T$13,18,0)*'各里加權風險人口'!U309/VLOOKUP($B$2:$B$457,'各區加權風險人口'!$C$2:$T$13,18,0)*5.5/'陽性率'!Q$3)</f>
        <v>19.20910349</v>
      </c>
    </row>
    <row r="310">
      <c r="A310" s="3">
        <v>6.3000090005E10</v>
      </c>
      <c r="B310" s="4" t="s">
        <v>315</v>
      </c>
      <c r="C310" s="4" t="s">
        <v>320</v>
      </c>
      <c r="D310" s="5">
        <f>if(VLOOKUP($B$2:$B$457,'各區加權風險人口'!$C$2:$T$13,2,0)=0,0,VLOOKUP($B$2:$B$457,'依個案研判日_台北市'!$C$2:$T$13,2,0)*'各里加權風險人口'!E310/VLOOKUP($B$2:$B$457,'各區加權風險人口'!$C$2:$T$13,2,0)*5.5/'陽性率'!A$3)</f>
        <v>0</v>
      </c>
      <c r="E310" s="5">
        <f>if(VLOOKUP($B$2:$B$457,'各區加權風險人口'!$C$2:$T$13,3,0)=0,0,VLOOKUP($B$2:$B$457,'依個案研判日_台北市'!$C$2:$T$13,3,0)*'各里加權風險人口'!F310/VLOOKUP($B$2:$B$457,'各區加權風險人口'!$C$2:$T$13,3,0)*5.5/'陽性率'!B$3)</f>
        <v>13.22621208</v>
      </c>
      <c r="F310" s="5">
        <f>if(VLOOKUP($B$2:$B$457,'各區加權風險人口'!$C$2:$T$13,4,0)=0,0,VLOOKUP($B$2:$B$457,'依個案研判日_台北市'!$C$2:$T$13,4,0)*'各里加權風險人口'!G310/VLOOKUP($B$2:$B$457,'各區加權風險人口'!$C$2:$T$13,4,0)*5.5/'陽性率'!C$3)</f>
        <v>18.74849651</v>
      </c>
      <c r="G310" s="5">
        <f>if(VLOOKUP($B$2:$B$457,'各區加權風險人口'!$C$2:$T$13,5,0)=0,0,VLOOKUP($B$2:$B$457,'依個案研判日_台北市'!$C$2:$T$13,5,0)*'各里加權風險人口'!H310/VLOOKUP($B$2:$B$457,'各區加權風險人口'!$C$2:$T$13,5,0)*5.5/'陽性率'!D$3)</f>
        <v>0</v>
      </c>
      <c r="H310" s="5">
        <f>if(VLOOKUP($B$2:$B$457,'各區加權風險人口'!$C$2:$T$13,6,0)=0,0,VLOOKUP($B$2:$B$457,'依個案研判日_台北市'!$C$2:$T$13,6,0)*'各里加權風險人口'!I310/VLOOKUP($B$2:$B$457,'各區加權風險人口'!$C$2:$T$13,6,0)*5.5/'陽性率'!E$3)</f>
        <v>13.8121835</v>
      </c>
      <c r="I310" s="5">
        <f>if(VLOOKUP($B$2:$B$457,'各區加權風險人口'!$C$2:$T$13,7,0)=0,0,VLOOKUP($B$2:$B$457,'依個案研判日_台北市'!$C$2:$T$13,7,0)*'各里加權風險人口'!J310/VLOOKUP($B$2:$B$457,'各區加權風險人口'!$C$2:$T$13,7,0)*5.5/'陽性率'!F$3)</f>
        <v>28.5271241</v>
      </c>
      <c r="J310" s="5">
        <f>if(VLOOKUP($B$2:$B$457,'各區加權風險人口'!$C$2:$T$13,8,0)=0,0,VLOOKUP($B$2:$B$457,'依個案研判日_台北市'!$C$2:$T$13,8,0)*'各里加權風險人口'!K310/VLOOKUP($B$2:$B$457,'各區加權風險人口'!$C$2:$T$13,8,0)*5.5/'陽性率'!G$3)</f>
        <v>31.62789846</v>
      </c>
      <c r="K310" s="5">
        <f>if(VLOOKUP($B$2:$B$457,'各區加權風險人口'!$C$2:$T$13,9,0)=0,0,VLOOKUP($B$2:$B$457,'依個案研判日_台北市'!$C$2:$T$13,9,0)*'各里加權風險人口'!L310/VLOOKUP($B$2:$B$457,'各區加權風險人口'!$C$2:$T$13,9,0)*5.5/'陽性率'!H$3)</f>
        <v>13.22621208</v>
      </c>
      <c r="L310" s="5">
        <f>if(VLOOKUP($B$2:$B$457,'各區加權風險人口'!$C$2:$T$13,10,0)=0,0,VLOOKUP($B$2:$B$457,'依個案研判日_台北市'!$C$2:$T$13,10,0)*'各里加權風險人口'!M310/VLOOKUP($B$2:$B$457,'各區加權風險人口'!$C$2:$T$13,10,0)*5.5/'陽性率'!I$3)</f>
        <v>36.37208322</v>
      </c>
      <c r="M310" s="5">
        <f>if(VLOOKUP($B$2:$B$457,'各區加權風險人口'!$C$2:$T$13,11,0)=0,0,VLOOKUP($B$2:$B$457,'依個案研判日_台北市'!$C$2:$T$13,11,0)*'各里加權風險人口'!N310/VLOOKUP($B$2:$B$457,'各區加權風險人口'!$C$2:$T$13,11,0)*5.5/'陽性率'!J$3)</f>
        <v>21.39534307</v>
      </c>
      <c r="N310" s="5">
        <f>if(VLOOKUP($B$2:$B$457,'各區加權風險人口'!$C$2:$T$13,12,0)=0,0,VLOOKUP($B$2:$B$457,'依個案研判日_台北市'!$C$2:$T$13,12,0)*'各里加權風險人口'!O310/VLOOKUP($B$2:$B$457,'各區加權風險人口'!$C$2:$T$13,12,0)*5.5/'陽性率'!K$3)</f>
        <v>42.79068615</v>
      </c>
      <c r="O310" s="5">
        <f>if(VLOOKUP($B$2:$B$457,'各區加權風險人口'!$C$2:$T$13,13,0)=0,0,VLOOKUP($B$2:$B$457,'依個案研判日_台北市'!$C$2:$T$13,13,0)*'各里加權風險人口'!P310/VLOOKUP($B$2:$B$457,'各區加權風險人口'!$C$2:$T$13,13,0)*5.5/'陽性率'!L$3)</f>
        <v>23.31543796</v>
      </c>
      <c r="P310" s="5">
        <f>if(VLOOKUP($B$2:$B$457,'各區加權風險人口'!$C$2:$T$13,14,0)=0,0,VLOOKUP($B$2:$B$457,'依個案研判日_台北市'!$C$2:$T$13,14,0)*'各里加權風險人口'!Q310/VLOOKUP($B$2:$B$457,'各區加權風險人口'!$C$2:$T$13,14,0)*5.5/'陽性率'!M$3)</f>
        <v>44.23631743</v>
      </c>
      <c r="Q310" s="5">
        <f>if(VLOOKUP($B$2:$B$457,'各區加權風險人口'!$C$2:$T$13,15,0)=0,0,VLOOKUP($B$2:$B$457,'依個案研判日_台北市'!$C$2:$T$13,15,0)*'各里加權風險人口'!R310/VLOOKUP($B$2:$B$457,'各區加權風險人口'!$C$2:$T$13,15,0)*5.5/'陽性率'!N$3)</f>
        <v>16.72279688</v>
      </c>
      <c r="R310" s="5">
        <f>if(VLOOKUP($B$2:$B$457,'各區加權風險人口'!$C$2:$T$13,16,0)=0,0,VLOOKUP($B$2:$B$457,'依個案研判日_台北市'!$C$2:$T$13,16,0)*'各里加權風險人口'!S310/VLOOKUP($B$2:$B$457,'各區加權風險人口'!$C$2:$T$13,16,0)*5.5/'陽性率'!O$3)</f>
        <v>64.18602922</v>
      </c>
      <c r="S310" s="5">
        <f>if(VLOOKUP($B$2:$B$457,'各區加權風險人口'!$C$2:$T$13,17,0)=0,0,VLOOKUP($B$2:$B$457,'依個案研判日_台北市'!$C$2:$T$13,17,0)*'各里加權風險人口'!T310/VLOOKUP($B$2:$B$457,'各區加權風險人口'!$C$2:$T$13,17,0)*5.5/'陽性率'!P$3)</f>
        <v>41.33191275</v>
      </c>
      <c r="T310" s="5">
        <f>if(VLOOKUP($B$2:$B$457,'各區加權風險人口'!$C$2:$T$13,18,0)=0,0,VLOOKUP($B$2:$B$457,'依個案研判日_台北市'!$C$2:$T$13,18,0)*'各里加權風險人口'!U310/VLOOKUP($B$2:$B$457,'各區加權風險人口'!$C$2:$T$13,18,0)*5.5/'陽性率'!Q$3)</f>
        <v>18.65235037</v>
      </c>
    </row>
    <row r="311">
      <c r="A311" s="3">
        <v>6.3000090006E10</v>
      </c>
      <c r="B311" s="4" t="s">
        <v>315</v>
      </c>
      <c r="C311" s="4" t="s">
        <v>321</v>
      </c>
      <c r="D311" s="5">
        <f>if(VLOOKUP($B$2:$B$457,'各區加權風險人口'!$C$2:$T$13,2,0)=0,0,VLOOKUP($B$2:$B$457,'依個案研判日_台北市'!$C$2:$T$13,2,0)*'各里加權風險人口'!E311/VLOOKUP($B$2:$B$457,'各區加權風險人口'!$C$2:$T$13,2,0)*5.5/'陽性率'!A$3)</f>
        <v>0</v>
      </c>
      <c r="E311" s="5">
        <f>if(VLOOKUP($B$2:$B$457,'各區加權風險人口'!$C$2:$T$13,3,0)=0,0,VLOOKUP($B$2:$B$457,'依個案研判日_台北市'!$C$2:$T$13,3,0)*'各里加權風險人口'!F311/VLOOKUP($B$2:$B$457,'各區加權風險人口'!$C$2:$T$13,3,0)*5.5/'陽性率'!B$3)</f>
        <v>5.418319169</v>
      </c>
      <c r="F311" s="5">
        <f>if(VLOOKUP($B$2:$B$457,'各區加權風險人口'!$C$2:$T$13,4,0)=0,0,VLOOKUP($B$2:$B$457,'依個案研判日_台北市'!$C$2:$T$13,4,0)*'各里加權風險人口'!G311/VLOOKUP($B$2:$B$457,'各區加權風險人口'!$C$2:$T$13,4,0)*5.5/'陽性率'!C$3)</f>
        <v>7.680607069</v>
      </c>
      <c r="G311" s="5">
        <f>if(VLOOKUP($B$2:$B$457,'各區加權風險人口'!$C$2:$T$13,5,0)=0,0,VLOOKUP($B$2:$B$457,'依個案研判日_台北市'!$C$2:$T$13,5,0)*'各里加權風險人口'!H311/VLOOKUP($B$2:$B$457,'各區加權風險人口'!$C$2:$T$13,5,0)*5.5/'陽性率'!D$3)</f>
        <v>0</v>
      </c>
      <c r="H311" s="5">
        <f>if(VLOOKUP($B$2:$B$457,'各區加權風險人口'!$C$2:$T$13,6,0)=0,0,VLOOKUP($B$2:$B$457,'依個案研判日_台北市'!$C$2:$T$13,6,0)*'各里加權風險人口'!I311/VLOOKUP($B$2:$B$457,'各區加權風險人口'!$C$2:$T$13,6,0)*5.5/'陽性率'!E$3)</f>
        <v>5.658371284</v>
      </c>
      <c r="I311" s="5">
        <f>if(VLOOKUP($B$2:$B$457,'各區加權風險人口'!$C$2:$T$13,7,0)=0,0,VLOOKUP($B$2:$B$457,'依個案研判日_台北市'!$C$2:$T$13,7,0)*'各里加權風險人口'!J311/VLOOKUP($B$2:$B$457,'各區加權風險人口'!$C$2:$T$13,7,0)*5.5/'陽性率'!F$3)</f>
        <v>11.68657076</v>
      </c>
      <c r="J311" s="5">
        <f>if(VLOOKUP($B$2:$B$457,'各區加權風險人口'!$C$2:$T$13,8,0)=0,0,VLOOKUP($B$2:$B$457,'依個案研判日_台北市'!$C$2:$T$13,8,0)*'各里加權風險人口'!K311/VLOOKUP($B$2:$B$457,'各區加權風險人口'!$C$2:$T$13,8,0)*5.5/'陽性率'!G$3)</f>
        <v>12.95685019</v>
      </c>
      <c r="K311" s="5">
        <f>if(VLOOKUP($B$2:$B$457,'各區加權風險人口'!$C$2:$T$13,9,0)=0,0,VLOOKUP($B$2:$B$457,'依個案研判日_台北市'!$C$2:$T$13,9,0)*'各里加權風險人口'!L311/VLOOKUP($B$2:$B$457,'各區加權風險人口'!$C$2:$T$13,9,0)*5.5/'陽性率'!H$3)</f>
        <v>5.418319169</v>
      </c>
      <c r="L311" s="5">
        <f>if(VLOOKUP($B$2:$B$457,'各區加權風險人口'!$C$2:$T$13,10,0)=0,0,VLOOKUP($B$2:$B$457,'依個案研判日_台北市'!$C$2:$T$13,10,0)*'各里加權風險人口'!M311/VLOOKUP($B$2:$B$457,'各區加權風險人口'!$C$2:$T$13,10,0)*5.5/'陽性率'!I$3)</f>
        <v>14.90037771</v>
      </c>
      <c r="M311" s="5">
        <f>if(VLOOKUP($B$2:$B$457,'各區加權風險人口'!$C$2:$T$13,11,0)=0,0,VLOOKUP($B$2:$B$457,'依個案研判日_台北市'!$C$2:$T$13,11,0)*'各里加權風險人口'!N311/VLOOKUP($B$2:$B$457,'各區加權風險人口'!$C$2:$T$13,11,0)*5.5/'陽性率'!J$3)</f>
        <v>8.764928067</v>
      </c>
      <c r="N311" s="5">
        <f>if(VLOOKUP($B$2:$B$457,'各區加權風險人口'!$C$2:$T$13,12,0)=0,0,VLOOKUP($B$2:$B$457,'依個案研判日_台北市'!$C$2:$T$13,12,0)*'各里加權風險人口'!O311/VLOOKUP($B$2:$B$457,'各區加權風險人口'!$C$2:$T$13,12,0)*5.5/'陽性率'!K$3)</f>
        <v>17.52985613</v>
      </c>
      <c r="O311" s="5">
        <f>if(VLOOKUP($B$2:$B$457,'各區加權風險人口'!$C$2:$T$13,13,0)=0,0,VLOOKUP($B$2:$B$457,'依個案研判日_台北市'!$C$2:$T$13,13,0)*'各里加權風險人口'!P311/VLOOKUP($B$2:$B$457,'各區加權風險人口'!$C$2:$T$13,13,0)*5.5/'陽性率'!L$3)</f>
        <v>9.551524175</v>
      </c>
      <c r="P311" s="5">
        <f>if(VLOOKUP($B$2:$B$457,'各區加權風險人口'!$C$2:$T$13,14,0)=0,0,VLOOKUP($B$2:$B$457,'依個案研判日_台北市'!$C$2:$T$13,14,0)*'各里加權風險人口'!Q311/VLOOKUP($B$2:$B$457,'各區加權風險人口'!$C$2:$T$13,14,0)*5.5/'陽性率'!M$3)</f>
        <v>18.122081</v>
      </c>
      <c r="Q311" s="5">
        <f>if(VLOOKUP($B$2:$B$457,'各區加權風險人口'!$C$2:$T$13,15,0)=0,0,VLOOKUP($B$2:$B$457,'依個案研判日_台北市'!$C$2:$T$13,15,0)*'各里加權風險人口'!R311/VLOOKUP($B$2:$B$457,'各區加權風險人口'!$C$2:$T$13,15,0)*5.5/'陽性率'!N$3)</f>
        <v>6.850748374</v>
      </c>
      <c r="R311" s="5">
        <f>if(VLOOKUP($B$2:$B$457,'各區加權風險人口'!$C$2:$T$13,16,0)=0,0,VLOOKUP($B$2:$B$457,'依個案研判日_台北市'!$C$2:$T$13,16,0)*'各里加權風險人口'!S311/VLOOKUP($B$2:$B$457,'各區加權風險人口'!$C$2:$T$13,16,0)*5.5/'陽性率'!O$3)</f>
        <v>26.2947842</v>
      </c>
      <c r="S311" s="5">
        <f>if(VLOOKUP($B$2:$B$457,'各區加權風險人口'!$C$2:$T$13,17,0)=0,0,VLOOKUP($B$2:$B$457,'依個案研判日_台北市'!$C$2:$T$13,17,0)*'各里加權風險人口'!T311/VLOOKUP($B$2:$B$457,'各區加權風險人口'!$C$2:$T$13,17,0)*5.5/'陽性率'!P$3)</f>
        <v>16.9322474</v>
      </c>
      <c r="T311" s="5">
        <f>if(VLOOKUP($B$2:$B$457,'各區加權風險人口'!$C$2:$T$13,18,0)=0,0,VLOOKUP($B$2:$B$457,'依個案研判日_台北市'!$C$2:$T$13,18,0)*'各里加權風險人口'!U311/VLOOKUP($B$2:$B$457,'各區加權風險人口'!$C$2:$T$13,18,0)*5.5/'陽性率'!Q$3)</f>
        <v>7.64121934</v>
      </c>
    </row>
    <row r="312">
      <c r="A312" s="3">
        <v>6.3000090007E10</v>
      </c>
      <c r="B312" s="4" t="s">
        <v>315</v>
      </c>
      <c r="C312" s="4" t="s">
        <v>322</v>
      </c>
      <c r="D312" s="5">
        <f>if(VLOOKUP($B$2:$B$457,'各區加權風險人口'!$C$2:$T$13,2,0)=0,0,VLOOKUP($B$2:$B$457,'依個案研判日_台北市'!$C$2:$T$13,2,0)*'各里加權風險人口'!E312/VLOOKUP($B$2:$B$457,'各區加權風險人口'!$C$2:$T$13,2,0)*5.5/'陽性率'!A$3)</f>
        <v>0</v>
      </c>
      <c r="E312" s="5">
        <f>if(VLOOKUP($B$2:$B$457,'各區加權風險人口'!$C$2:$T$13,3,0)=0,0,VLOOKUP($B$2:$B$457,'依個案研判日_台北市'!$C$2:$T$13,3,0)*'各里加權風險人口'!F312/VLOOKUP($B$2:$B$457,'各區加權風險人口'!$C$2:$T$13,3,0)*5.5/'陽性率'!B$3)</f>
        <v>9.839322451</v>
      </c>
      <c r="F312" s="5">
        <f>if(VLOOKUP($B$2:$B$457,'各區加權風險人口'!$C$2:$T$13,4,0)=0,0,VLOOKUP($B$2:$B$457,'依個案研判日_台北市'!$C$2:$T$13,4,0)*'各里加權風險人口'!G312/VLOOKUP($B$2:$B$457,'各區加權風險人口'!$C$2:$T$13,4,0)*5.5/'陽性率'!C$3)</f>
        <v>13.94749316</v>
      </c>
      <c r="G312" s="5">
        <f>if(VLOOKUP($B$2:$B$457,'各區加權風險人口'!$C$2:$T$13,5,0)=0,0,VLOOKUP($B$2:$B$457,'依個案研判日_台北市'!$C$2:$T$13,5,0)*'各里加權風險人口'!H312/VLOOKUP($B$2:$B$457,'各區加權風險人口'!$C$2:$T$13,5,0)*5.5/'陽性率'!D$3)</f>
        <v>0</v>
      </c>
      <c r="H312" s="5">
        <f>if(VLOOKUP($B$2:$B$457,'各區加權風險人口'!$C$2:$T$13,6,0)=0,0,VLOOKUP($B$2:$B$457,'依個案研判日_台北市'!$C$2:$T$13,6,0)*'各里加權風險人口'!I312/VLOOKUP($B$2:$B$457,'各區加權風險人口'!$C$2:$T$13,6,0)*5.5/'陽性率'!E$3)</f>
        <v>10.2752418</v>
      </c>
      <c r="I312" s="5">
        <f>if(VLOOKUP($B$2:$B$457,'各區加權風險人口'!$C$2:$T$13,7,0)=0,0,VLOOKUP($B$2:$B$457,'依個案研判日_台北市'!$C$2:$T$13,7,0)*'各里加權風險人口'!J312/VLOOKUP($B$2:$B$457,'各區加權風險人口'!$C$2:$T$13,7,0)*5.5/'陽性率'!F$3)</f>
        <v>21.22206803</v>
      </c>
      <c r="J312" s="5">
        <f>if(VLOOKUP($B$2:$B$457,'各區加權風險人口'!$C$2:$T$13,8,0)=0,0,VLOOKUP($B$2:$B$457,'依個案研判日_台北市'!$C$2:$T$13,8,0)*'各里加權風險人口'!K312/VLOOKUP($B$2:$B$457,'各區加權風險人口'!$C$2:$T$13,8,0)*5.5/'陽性率'!G$3)</f>
        <v>23.52881456</v>
      </c>
      <c r="K312" s="5">
        <f>if(VLOOKUP($B$2:$B$457,'各區加權風險人口'!$C$2:$T$13,9,0)=0,0,VLOOKUP($B$2:$B$457,'依個案研判日_台北市'!$C$2:$T$13,9,0)*'各里加權風險人口'!L312/VLOOKUP($B$2:$B$457,'各區加權風險人口'!$C$2:$T$13,9,0)*5.5/'陽性率'!H$3)</f>
        <v>9.839322451</v>
      </c>
      <c r="L312" s="5">
        <f>if(VLOOKUP($B$2:$B$457,'各區加權風險人口'!$C$2:$T$13,10,0)=0,0,VLOOKUP($B$2:$B$457,'依個案研判日_台北市'!$C$2:$T$13,10,0)*'各里加權風險人口'!M312/VLOOKUP($B$2:$B$457,'各區加權風險人口'!$C$2:$T$13,10,0)*5.5/'陽性率'!I$3)</f>
        <v>27.05813674</v>
      </c>
      <c r="M312" s="5">
        <f>if(VLOOKUP($B$2:$B$457,'各區加權風險人口'!$C$2:$T$13,11,0)=0,0,VLOOKUP($B$2:$B$457,'依個案研判日_台北市'!$C$2:$T$13,11,0)*'各里加權風險人口'!N312/VLOOKUP($B$2:$B$457,'各區加權風險人口'!$C$2:$T$13,11,0)*5.5/'陽性率'!J$3)</f>
        <v>15.91655102</v>
      </c>
      <c r="N312" s="5">
        <f>if(VLOOKUP($B$2:$B$457,'各區加權風險人口'!$C$2:$T$13,12,0)=0,0,VLOOKUP($B$2:$B$457,'依個案研判日_台北市'!$C$2:$T$13,12,0)*'各里加權風險人口'!O312/VLOOKUP($B$2:$B$457,'各區加權風險人口'!$C$2:$T$13,12,0)*5.5/'陽性率'!K$3)</f>
        <v>31.83310205</v>
      </c>
      <c r="O312" s="5">
        <f>if(VLOOKUP($B$2:$B$457,'各區加權風險人口'!$C$2:$T$13,13,0)=0,0,VLOOKUP($B$2:$B$457,'依個案研判日_台北市'!$C$2:$T$13,13,0)*'各里加權風險人口'!P312/VLOOKUP($B$2:$B$457,'各區加權風險人口'!$C$2:$T$13,13,0)*5.5/'陽性率'!L$3)</f>
        <v>17.34495945</v>
      </c>
      <c r="P312" s="5">
        <f>if(VLOOKUP($B$2:$B$457,'各區加權風險人口'!$C$2:$T$13,14,0)=0,0,VLOOKUP($B$2:$B$457,'依個案研判日_台北市'!$C$2:$T$13,14,0)*'各里加權風險人口'!Q312/VLOOKUP($B$2:$B$457,'各區加權風險人口'!$C$2:$T$13,14,0)*5.5/'陽性率'!M$3)</f>
        <v>32.90854468</v>
      </c>
      <c r="Q312" s="5">
        <f>if(VLOOKUP($B$2:$B$457,'各區加權風險人口'!$C$2:$T$13,15,0)=0,0,VLOOKUP($B$2:$B$457,'依個案研判日_台北市'!$C$2:$T$13,15,0)*'各里加權風險人口'!R312/VLOOKUP($B$2:$B$457,'各區加權風險人口'!$C$2:$T$13,15,0)*5.5/'陽性率'!N$3)</f>
        <v>12.44052264</v>
      </c>
      <c r="R312" s="5">
        <f>if(VLOOKUP($B$2:$B$457,'各區加權風險人口'!$C$2:$T$13,16,0)=0,0,VLOOKUP($B$2:$B$457,'依個案研判日_台北市'!$C$2:$T$13,16,0)*'各里加權風險人口'!S312/VLOOKUP($B$2:$B$457,'各區加權風險人口'!$C$2:$T$13,16,0)*5.5/'陽性率'!O$3)</f>
        <v>47.74965307</v>
      </c>
      <c r="S312" s="5">
        <f>if(VLOOKUP($B$2:$B$457,'各區加權風險人口'!$C$2:$T$13,17,0)=0,0,VLOOKUP($B$2:$B$457,'依個案研判日_台北市'!$C$2:$T$13,17,0)*'各里加權風險人口'!T312/VLOOKUP($B$2:$B$457,'各區加權風險人口'!$C$2:$T$13,17,0)*5.5/'陽性率'!P$3)</f>
        <v>30.74788266</v>
      </c>
      <c r="T312" s="5">
        <f>if(VLOOKUP($B$2:$B$457,'各區加權風險人口'!$C$2:$T$13,18,0)=0,0,VLOOKUP($B$2:$B$457,'依個案研判日_台北市'!$C$2:$T$13,18,0)*'各里加權風險人口'!U312/VLOOKUP($B$2:$B$457,'各區加權風險人口'!$C$2:$T$13,18,0)*5.5/'陽性率'!Q$3)</f>
        <v>13.87596756</v>
      </c>
    </row>
    <row r="313">
      <c r="A313" s="3">
        <v>6.3000090008E10</v>
      </c>
      <c r="B313" s="4" t="s">
        <v>315</v>
      </c>
      <c r="C313" s="4" t="s">
        <v>323</v>
      </c>
      <c r="D313" s="5">
        <f>if(VLOOKUP($B$2:$B$457,'各區加權風險人口'!$C$2:$T$13,2,0)=0,0,VLOOKUP($B$2:$B$457,'依個案研判日_台北市'!$C$2:$T$13,2,0)*'各里加權風險人口'!E313/VLOOKUP($B$2:$B$457,'各區加權風險人口'!$C$2:$T$13,2,0)*5.5/'陽性率'!A$3)</f>
        <v>0</v>
      </c>
      <c r="E313" s="5">
        <f>if(VLOOKUP($B$2:$B$457,'各區加權風險人口'!$C$2:$T$13,3,0)=0,0,VLOOKUP($B$2:$B$457,'依個案研判日_台北市'!$C$2:$T$13,3,0)*'各里加權風險人口'!F313/VLOOKUP($B$2:$B$457,'各區加權風險人口'!$C$2:$T$13,3,0)*5.5/'陽性率'!B$3)</f>
        <v>7.7386407</v>
      </c>
      <c r="F313" s="5">
        <f>if(VLOOKUP($B$2:$B$457,'各區加權風險人口'!$C$2:$T$13,4,0)=0,0,VLOOKUP($B$2:$B$457,'依個案研判日_台北市'!$C$2:$T$13,4,0)*'各里加權風險人口'!G313/VLOOKUP($B$2:$B$457,'各區加權風險人口'!$C$2:$T$13,4,0)*5.5/'陽性率'!C$3)</f>
        <v>10.96972264</v>
      </c>
      <c r="G313" s="5">
        <f>if(VLOOKUP($B$2:$B$457,'各區加權風險人口'!$C$2:$T$13,5,0)=0,0,VLOOKUP($B$2:$B$457,'依個案研判日_台北市'!$C$2:$T$13,5,0)*'各里加權風險人口'!H313/VLOOKUP($B$2:$B$457,'各區加權風險人口'!$C$2:$T$13,5,0)*5.5/'陽性率'!D$3)</f>
        <v>0</v>
      </c>
      <c r="H313" s="5">
        <f>if(VLOOKUP($B$2:$B$457,'各區加權風險人口'!$C$2:$T$13,6,0)=0,0,VLOOKUP($B$2:$B$457,'依個案研判日_台北市'!$C$2:$T$13,6,0)*'各里加權風險人口'!I313/VLOOKUP($B$2:$B$457,'各區加權風險人口'!$C$2:$T$13,6,0)*5.5/'陽性率'!E$3)</f>
        <v>8.08149187</v>
      </c>
      <c r="I313" s="5">
        <f>if(VLOOKUP($B$2:$B$457,'各區加權風險人口'!$C$2:$T$13,7,0)=0,0,VLOOKUP($B$2:$B$457,'依個案研判日_台北市'!$C$2:$T$13,7,0)*'各里加權風險人口'!J313/VLOOKUP($B$2:$B$457,'各區加權風險人口'!$C$2:$T$13,7,0)*5.5/'陽性率'!F$3)</f>
        <v>16.69118582</v>
      </c>
      <c r="J313" s="5">
        <f>if(VLOOKUP($B$2:$B$457,'各區加權風險人口'!$C$2:$T$13,8,0)=0,0,VLOOKUP($B$2:$B$457,'依個案研判日_台北市'!$C$2:$T$13,8,0)*'各里加權風險人口'!K313/VLOOKUP($B$2:$B$457,'各區加權風險人口'!$C$2:$T$13,8,0)*5.5/'陽性率'!G$3)</f>
        <v>18.50544515</v>
      </c>
      <c r="K313" s="5">
        <f>if(VLOOKUP($B$2:$B$457,'各區加權風險人口'!$C$2:$T$13,9,0)=0,0,VLOOKUP($B$2:$B$457,'依個案研判日_台北市'!$C$2:$T$13,9,0)*'各里加權風險人口'!L313/VLOOKUP($B$2:$B$457,'各區加權風險人口'!$C$2:$T$13,9,0)*5.5/'陽性率'!H$3)</f>
        <v>7.7386407</v>
      </c>
      <c r="L313" s="5">
        <f>if(VLOOKUP($B$2:$B$457,'各區加權風險人口'!$C$2:$T$13,10,0)=0,0,VLOOKUP($B$2:$B$457,'依個案研判日_台北市'!$C$2:$T$13,10,0)*'各里加權風險人口'!M313/VLOOKUP($B$2:$B$457,'各區加權風險人口'!$C$2:$T$13,10,0)*5.5/'陽性率'!I$3)</f>
        <v>21.28126192</v>
      </c>
      <c r="M313" s="5">
        <f>if(VLOOKUP($B$2:$B$457,'各區加權風險人口'!$C$2:$T$13,11,0)=0,0,VLOOKUP($B$2:$B$457,'依個案研判日_台北市'!$C$2:$T$13,11,0)*'各里加權風險人口'!N313/VLOOKUP($B$2:$B$457,'各區加權風險人口'!$C$2:$T$13,11,0)*5.5/'陽性率'!J$3)</f>
        <v>12.51838937</v>
      </c>
      <c r="N313" s="5">
        <f>if(VLOOKUP($B$2:$B$457,'各區加權風險人口'!$C$2:$T$13,12,0)=0,0,VLOOKUP($B$2:$B$457,'依個案研判日_台北市'!$C$2:$T$13,12,0)*'各里加權風險人口'!O313/VLOOKUP($B$2:$B$457,'各區加權風險人口'!$C$2:$T$13,12,0)*5.5/'陽性率'!K$3)</f>
        <v>25.03677873</v>
      </c>
      <c r="O313" s="5">
        <f>if(VLOOKUP($B$2:$B$457,'各區加權風險人口'!$C$2:$T$13,13,0)=0,0,VLOOKUP($B$2:$B$457,'依個案研判日_台北市'!$C$2:$T$13,13,0)*'各里加權風險人口'!P313/VLOOKUP($B$2:$B$457,'各區加權風險人口'!$C$2:$T$13,13,0)*5.5/'陽性率'!L$3)</f>
        <v>13.64183457</v>
      </c>
      <c r="P313" s="5">
        <f>if(VLOOKUP($B$2:$B$457,'各區加權風險人口'!$C$2:$T$13,14,0)=0,0,VLOOKUP($B$2:$B$457,'依個案研判日_台北市'!$C$2:$T$13,14,0)*'各里加權風險人口'!Q313/VLOOKUP($B$2:$B$457,'各區加權風險人口'!$C$2:$T$13,14,0)*5.5/'陽性率'!M$3)</f>
        <v>25.88261585</v>
      </c>
      <c r="Q313" s="5">
        <f>if(VLOOKUP($B$2:$B$457,'各區加權風險人口'!$C$2:$T$13,15,0)=0,0,VLOOKUP($B$2:$B$457,'依個案研判日_台北市'!$C$2:$T$13,15,0)*'各里加權風險人口'!R313/VLOOKUP($B$2:$B$457,'各區加權風險人口'!$C$2:$T$13,15,0)*5.5/'陽性率'!N$3)</f>
        <v>9.784488241</v>
      </c>
      <c r="R313" s="5">
        <f>if(VLOOKUP($B$2:$B$457,'各區加權風險人口'!$C$2:$T$13,16,0)=0,0,VLOOKUP($B$2:$B$457,'依個案研判日_台北市'!$C$2:$T$13,16,0)*'各里加權風險人口'!S313/VLOOKUP($B$2:$B$457,'各區加權風險人口'!$C$2:$T$13,16,0)*5.5/'陽性率'!O$3)</f>
        <v>37.5551681</v>
      </c>
      <c r="S313" s="5">
        <f>if(VLOOKUP($B$2:$B$457,'各區加權風險人口'!$C$2:$T$13,17,0)=0,0,VLOOKUP($B$2:$B$457,'依個案研判日_台北市'!$C$2:$T$13,17,0)*'各里加權風險人口'!T313/VLOOKUP($B$2:$B$457,'各區加權風險人口'!$C$2:$T$13,17,0)*5.5/'陽性率'!P$3)</f>
        <v>24.18325219</v>
      </c>
      <c r="T313" s="5">
        <f>if(VLOOKUP($B$2:$B$457,'各區加權風險人口'!$C$2:$T$13,18,0)=0,0,VLOOKUP($B$2:$B$457,'依個案研判日_台北市'!$C$2:$T$13,18,0)*'各里加權風險人口'!U313/VLOOKUP($B$2:$B$457,'各區加權風險人口'!$C$2:$T$13,18,0)*5.5/'陽性率'!Q$3)</f>
        <v>10.91346765</v>
      </c>
    </row>
    <row r="314">
      <c r="A314" s="3">
        <v>6.3000090009E10</v>
      </c>
      <c r="B314" s="4" t="s">
        <v>315</v>
      </c>
      <c r="C314" s="4" t="s">
        <v>324</v>
      </c>
      <c r="D314" s="5">
        <f>if(VLOOKUP($B$2:$B$457,'各區加權風險人口'!$C$2:$T$13,2,0)=0,0,VLOOKUP($B$2:$B$457,'依個案研判日_台北市'!$C$2:$T$13,2,0)*'各里加權風險人口'!E314/VLOOKUP($B$2:$B$457,'各區加權風險人口'!$C$2:$T$13,2,0)*5.5/'陽性率'!A$3)</f>
        <v>0</v>
      </c>
      <c r="E314" s="5">
        <f>if(VLOOKUP($B$2:$B$457,'各區加權風險人口'!$C$2:$T$13,3,0)=0,0,VLOOKUP($B$2:$B$457,'依個案研判日_台北市'!$C$2:$T$13,3,0)*'各里加權風險人口'!F314/VLOOKUP($B$2:$B$457,'各區加權風險人口'!$C$2:$T$13,3,0)*5.5/'陽性率'!B$3)</f>
        <v>7.652269042</v>
      </c>
      <c r="F314" s="5">
        <f>if(VLOOKUP($B$2:$B$457,'各區加權風險人口'!$C$2:$T$13,4,0)=0,0,VLOOKUP($B$2:$B$457,'依個案研判日_台北市'!$C$2:$T$13,4,0)*'各里加權風險人口'!G314/VLOOKUP($B$2:$B$457,'各區加權風險人口'!$C$2:$T$13,4,0)*5.5/'陽性率'!C$3)</f>
        <v>10.84728859</v>
      </c>
      <c r="G314" s="5">
        <f>if(VLOOKUP($B$2:$B$457,'各區加權風險人口'!$C$2:$T$13,5,0)=0,0,VLOOKUP($B$2:$B$457,'依個案研判日_台北市'!$C$2:$T$13,5,0)*'各里加權風險人口'!H314/VLOOKUP($B$2:$B$457,'各區加權風險人口'!$C$2:$T$13,5,0)*5.5/'陽性率'!D$3)</f>
        <v>0</v>
      </c>
      <c r="H314" s="5">
        <f>if(VLOOKUP($B$2:$B$457,'各區加權風險人口'!$C$2:$T$13,6,0)=0,0,VLOOKUP($B$2:$B$457,'依個案研判日_台北市'!$C$2:$T$13,6,0)*'各里加權風險人口'!I314/VLOOKUP($B$2:$B$457,'各區加權風險人口'!$C$2:$T$13,6,0)*5.5/'陽性率'!E$3)</f>
        <v>7.99129362</v>
      </c>
      <c r="I314" s="5">
        <f>if(VLOOKUP($B$2:$B$457,'各區加權風險人口'!$C$2:$T$13,7,0)=0,0,VLOOKUP($B$2:$B$457,'依個案研判日_台北市'!$C$2:$T$13,7,0)*'各里加權風險人口'!J314/VLOOKUP($B$2:$B$457,'各區加權風險人口'!$C$2:$T$13,7,0)*5.5/'陽性率'!F$3)</f>
        <v>16.50489401</v>
      </c>
      <c r="J314" s="5">
        <f>if(VLOOKUP($B$2:$B$457,'各區加權風險人口'!$C$2:$T$13,8,0)=0,0,VLOOKUP($B$2:$B$457,'依個案研判日_台北市'!$C$2:$T$13,8,0)*'各里加權風險人口'!K314/VLOOKUP($B$2:$B$457,'各區加權風險人口'!$C$2:$T$13,8,0)*5.5/'陽性率'!G$3)</f>
        <v>18.29890423</v>
      </c>
      <c r="K314" s="5">
        <f>if(VLOOKUP($B$2:$B$457,'各區加權風險人口'!$C$2:$T$13,9,0)=0,0,VLOOKUP($B$2:$B$457,'依個案研判日_台北市'!$C$2:$T$13,9,0)*'各里加權風險人口'!L314/VLOOKUP($B$2:$B$457,'各區加權風險人口'!$C$2:$T$13,9,0)*5.5/'陽性率'!H$3)</f>
        <v>7.652269042</v>
      </c>
      <c r="L314" s="5">
        <f>if(VLOOKUP($B$2:$B$457,'各區加權風險人口'!$C$2:$T$13,10,0)=0,0,VLOOKUP($B$2:$B$457,'依個案研判日_台北市'!$C$2:$T$13,10,0)*'各里加權風險人口'!M314/VLOOKUP($B$2:$B$457,'各區加權風險人口'!$C$2:$T$13,10,0)*5.5/'陽性率'!I$3)</f>
        <v>21.04373987</v>
      </c>
      <c r="M314" s="5">
        <f>if(VLOOKUP($B$2:$B$457,'各區加權風險人口'!$C$2:$T$13,11,0)=0,0,VLOOKUP($B$2:$B$457,'依個案研判日_台北市'!$C$2:$T$13,11,0)*'各里加權風險人口'!N314/VLOOKUP($B$2:$B$457,'各區加權風險人口'!$C$2:$T$13,11,0)*5.5/'陽性率'!J$3)</f>
        <v>12.37867051</v>
      </c>
      <c r="N314" s="5">
        <f>if(VLOOKUP($B$2:$B$457,'各區加權風險人口'!$C$2:$T$13,12,0)=0,0,VLOOKUP($B$2:$B$457,'依個案研判日_台北市'!$C$2:$T$13,12,0)*'各里加權風險人口'!O314/VLOOKUP($B$2:$B$457,'各區加權風險人口'!$C$2:$T$13,12,0)*5.5/'陽性率'!K$3)</f>
        <v>24.75734102</v>
      </c>
      <c r="O314" s="5">
        <f>if(VLOOKUP($B$2:$B$457,'各區加權風險人口'!$C$2:$T$13,13,0)=0,0,VLOOKUP($B$2:$B$457,'依個案研判日_台北市'!$C$2:$T$13,13,0)*'各里加權風險人口'!P314/VLOOKUP($B$2:$B$457,'各區加權風險人口'!$C$2:$T$13,13,0)*5.5/'陽性率'!L$3)</f>
        <v>13.48957684</v>
      </c>
      <c r="P314" s="5">
        <f>if(VLOOKUP($B$2:$B$457,'各區加權風險人口'!$C$2:$T$13,14,0)=0,0,VLOOKUP($B$2:$B$457,'依個案研判日_台北市'!$C$2:$T$13,14,0)*'各里加權風險人口'!Q314/VLOOKUP($B$2:$B$457,'各區加權風險人口'!$C$2:$T$13,14,0)*5.5/'陽性率'!M$3)</f>
        <v>25.59373768</v>
      </c>
      <c r="Q314" s="5">
        <f>if(VLOOKUP($B$2:$B$457,'各區加權風險人口'!$C$2:$T$13,15,0)=0,0,VLOOKUP($B$2:$B$457,'依個案研判日_台北市'!$C$2:$T$13,15,0)*'各里加權風險人口'!R314/VLOOKUP($B$2:$B$457,'各區加權風險人口'!$C$2:$T$13,15,0)*5.5/'陽性率'!N$3)</f>
        <v>9.675282697</v>
      </c>
      <c r="R314" s="5">
        <f>if(VLOOKUP($B$2:$B$457,'各區加權風險人口'!$C$2:$T$13,16,0)=0,0,VLOOKUP($B$2:$B$457,'依個案研判日_台北市'!$C$2:$T$13,16,0)*'各里加權風險人口'!S314/VLOOKUP($B$2:$B$457,'各區加權風險人口'!$C$2:$T$13,16,0)*5.5/'陽性率'!O$3)</f>
        <v>37.13601153</v>
      </c>
      <c r="S314" s="5">
        <f>if(VLOOKUP($B$2:$B$457,'各區加權風險人口'!$C$2:$T$13,17,0)=0,0,VLOOKUP($B$2:$B$457,'依個案研判日_台北市'!$C$2:$T$13,17,0)*'各里加權風險人口'!T314/VLOOKUP($B$2:$B$457,'各區加權風險人口'!$C$2:$T$13,17,0)*5.5/'陽性率'!P$3)</f>
        <v>23.91334076</v>
      </c>
      <c r="T314" s="5">
        <f>if(VLOOKUP($B$2:$B$457,'各區加權風險人口'!$C$2:$T$13,18,0)=0,0,VLOOKUP($B$2:$B$457,'依個案研判日_台北市'!$C$2:$T$13,18,0)*'各里加權風險人口'!U314/VLOOKUP($B$2:$B$457,'各區加權風險人口'!$C$2:$T$13,18,0)*5.5/'陽性率'!Q$3)</f>
        <v>10.79166147</v>
      </c>
    </row>
    <row r="315">
      <c r="A315" s="3">
        <v>6.300009001E10</v>
      </c>
      <c r="B315" s="4" t="s">
        <v>315</v>
      </c>
      <c r="C315" s="4" t="s">
        <v>325</v>
      </c>
      <c r="D315" s="5">
        <f>if(VLOOKUP($B$2:$B$457,'各區加權風險人口'!$C$2:$T$13,2,0)=0,0,VLOOKUP($B$2:$B$457,'依個案研判日_台北市'!$C$2:$T$13,2,0)*'各里加權風險人口'!E315/VLOOKUP($B$2:$B$457,'各區加權風險人口'!$C$2:$T$13,2,0)*5.5/'陽性率'!A$3)</f>
        <v>0</v>
      </c>
      <c r="E315" s="5">
        <f>if(VLOOKUP($B$2:$B$457,'各區加權風險人口'!$C$2:$T$13,3,0)=0,0,VLOOKUP($B$2:$B$457,'依個案研判日_台北市'!$C$2:$T$13,3,0)*'各里加權風險人口'!F315/VLOOKUP($B$2:$B$457,'各區加權風險人口'!$C$2:$T$13,3,0)*5.5/'陽性率'!B$3)</f>
        <v>11.22366266</v>
      </c>
      <c r="F315" s="5">
        <f>if(VLOOKUP($B$2:$B$457,'各區加權風險人口'!$C$2:$T$13,4,0)=0,0,VLOOKUP($B$2:$B$457,'依個案研判日_台北市'!$C$2:$T$13,4,0)*'各里加權風險人口'!G315/VLOOKUP($B$2:$B$457,'各區加權風險人口'!$C$2:$T$13,4,0)*5.5/'陽性率'!C$3)</f>
        <v>15.90983108</v>
      </c>
      <c r="G315" s="5">
        <f>if(VLOOKUP($B$2:$B$457,'各區加權風險人口'!$C$2:$T$13,5,0)=0,0,VLOOKUP($B$2:$B$457,'依個案研判日_台北市'!$C$2:$T$13,5,0)*'各里加權風險人口'!H315/VLOOKUP($B$2:$B$457,'各區加權風險人口'!$C$2:$T$13,5,0)*5.5/'陽性率'!D$3)</f>
        <v>0</v>
      </c>
      <c r="H315" s="5">
        <f>if(VLOOKUP($B$2:$B$457,'各區加權風險人口'!$C$2:$T$13,6,0)=0,0,VLOOKUP($B$2:$B$457,'依個案研判日_台北市'!$C$2:$T$13,6,0)*'各里加權風險人口'!I315/VLOOKUP($B$2:$B$457,'各區加權風險人口'!$C$2:$T$13,6,0)*5.5/'陽性率'!E$3)</f>
        <v>11.72091353</v>
      </c>
      <c r="I315" s="5">
        <f>if(VLOOKUP($B$2:$B$457,'各區加權風險人口'!$C$2:$T$13,7,0)=0,0,VLOOKUP($B$2:$B$457,'依個案研判日_台北市'!$C$2:$T$13,7,0)*'各里加權風險人口'!J315/VLOOKUP($B$2:$B$457,'各區加權風險人口'!$C$2:$T$13,7,0)*5.5/'陽性率'!F$3)</f>
        <v>24.20789985</v>
      </c>
      <c r="J315" s="5">
        <f>if(VLOOKUP($B$2:$B$457,'各區加權風險人口'!$C$2:$T$13,8,0)=0,0,VLOOKUP($B$2:$B$457,'依個案研判日_台北市'!$C$2:$T$13,8,0)*'各里加權風險人口'!K315/VLOOKUP($B$2:$B$457,'各區加權風險人口'!$C$2:$T$13,8,0)*5.5/'陽性率'!G$3)</f>
        <v>26.83919331</v>
      </c>
      <c r="K315" s="5">
        <f>if(VLOOKUP($B$2:$B$457,'各區加權風險人口'!$C$2:$T$13,9,0)=0,0,VLOOKUP($B$2:$B$457,'依個案研判日_台北市'!$C$2:$T$13,9,0)*'各里加權風險人口'!L315/VLOOKUP($B$2:$B$457,'各區加權風險人口'!$C$2:$T$13,9,0)*5.5/'陽性率'!H$3)</f>
        <v>11.22366266</v>
      </c>
      <c r="L315" s="5">
        <f>if(VLOOKUP($B$2:$B$457,'各區加權風險人口'!$C$2:$T$13,10,0)=0,0,VLOOKUP($B$2:$B$457,'依個案研判日_台北市'!$C$2:$T$13,10,0)*'各里加權風險人口'!M315/VLOOKUP($B$2:$B$457,'各區加權風險人口'!$C$2:$T$13,10,0)*5.5/'陽性率'!I$3)</f>
        <v>30.8650723</v>
      </c>
      <c r="M315" s="5">
        <f>if(VLOOKUP($B$2:$B$457,'各區加權風險人口'!$C$2:$T$13,11,0)=0,0,VLOOKUP($B$2:$B$457,'依個案研判日_台北市'!$C$2:$T$13,11,0)*'各里加權風險人口'!N315/VLOOKUP($B$2:$B$457,'各區加權風險人口'!$C$2:$T$13,11,0)*5.5/'陽性率'!J$3)</f>
        <v>18.15592489</v>
      </c>
      <c r="N315" s="5">
        <f>if(VLOOKUP($B$2:$B$457,'各區加權風險人口'!$C$2:$T$13,12,0)=0,0,VLOOKUP($B$2:$B$457,'依個案研判日_台北市'!$C$2:$T$13,12,0)*'各里加權風險人口'!O315/VLOOKUP($B$2:$B$457,'各區加權風險人口'!$C$2:$T$13,12,0)*5.5/'陽性率'!K$3)</f>
        <v>36.31184977</v>
      </c>
      <c r="O315" s="5">
        <f>if(VLOOKUP($B$2:$B$457,'各區加權風險人口'!$C$2:$T$13,13,0)=0,0,VLOOKUP($B$2:$B$457,'依個案研判日_台北市'!$C$2:$T$13,13,0)*'各里加權風險人口'!P315/VLOOKUP($B$2:$B$457,'各區加權風險人口'!$C$2:$T$13,13,0)*5.5/'陽性率'!L$3)</f>
        <v>19.78530276</v>
      </c>
      <c r="P315" s="5">
        <f>if(VLOOKUP($B$2:$B$457,'各區加權風險人口'!$C$2:$T$13,14,0)=0,0,VLOOKUP($B$2:$B$457,'依個案研判日_台北市'!$C$2:$T$13,14,0)*'各里加權風險人口'!Q315/VLOOKUP($B$2:$B$457,'各區加權風險人口'!$C$2:$T$13,14,0)*5.5/'陽性率'!M$3)</f>
        <v>37.53860145</v>
      </c>
      <c r="Q315" s="5">
        <f>if(VLOOKUP($B$2:$B$457,'各區加權風險人口'!$C$2:$T$13,15,0)=0,0,VLOOKUP($B$2:$B$457,'依個案研判日_台北市'!$C$2:$T$13,15,0)*'各里加權風險人口'!R315/VLOOKUP($B$2:$B$457,'各區加權風險人口'!$C$2:$T$13,15,0)*5.5/'陽性率'!N$3)</f>
        <v>14.19083784</v>
      </c>
      <c r="R315" s="5">
        <f>if(VLOOKUP($B$2:$B$457,'各區加權風險人口'!$C$2:$T$13,16,0)=0,0,VLOOKUP($B$2:$B$457,'依個案研判日_台北市'!$C$2:$T$13,16,0)*'各里加權風險人口'!S315/VLOOKUP($B$2:$B$457,'各區加權風險人口'!$C$2:$T$13,16,0)*5.5/'陽性率'!O$3)</f>
        <v>54.46777466</v>
      </c>
      <c r="S315" s="5">
        <f>if(VLOOKUP($B$2:$B$457,'各區加權風險人口'!$C$2:$T$13,17,0)=0,0,VLOOKUP($B$2:$B$457,'依個案研判日_台北市'!$C$2:$T$13,17,0)*'各里加權風險人口'!T315/VLOOKUP($B$2:$B$457,'各區加權風險人口'!$C$2:$T$13,17,0)*5.5/'陽性率'!P$3)</f>
        <v>35.0739458</v>
      </c>
      <c r="T315" s="5">
        <f>if(VLOOKUP($B$2:$B$457,'各區加權風險人口'!$C$2:$T$13,18,0)=0,0,VLOOKUP($B$2:$B$457,'依個案研判日_台北市'!$C$2:$T$13,18,0)*'各里加權風險人口'!U315/VLOOKUP($B$2:$B$457,'各區加權風險人口'!$C$2:$T$13,18,0)*5.5/'陽性率'!Q$3)</f>
        <v>15.82824221</v>
      </c>
    </row>
    <row r="316">
      <c r="A316" s="3">
        <v>6.3000090011E10</v>
      </c>
      <c r="B316" s="4" t="s">
        <v>315</v>
      </c>
      <c r="C316" s="4" t="s">
        <v>326</v>
      </c>
      <c r="D316" s="5">
        <f>if(VLOOKUP($B$2:$B$457,'各區加權風險人口'!$C$2:$T$13,2,0)=0,0,VLOOKUP($B$2:$B$457,'依個案研判日_台北市'!$C$2:$T$13,2,0)*'各里加權風險人口'!E316/VLOOKUP($B$2:$B$457,'各區加權風險人口'!$C$2:$T$13,2,0)*5.5/'陽性率'!A$3)</f>
        <v>0</v>
      </c>
      <c r="E316" s="5">
        <f>if(VLOOKUP($B$2:$B$457,'各區加權風險人口'!$C$2:$T$13,3,0)=0,0,VLOOKUP($B$2:$B$457,'依個案研判日_台北市'!$C$2:$T$13,3,0)*'各里加權風險人口'!F316/VLOOKUP($B$2:$B$457,'各區加權風險人口'!$C$2:$T$13,3,0)*5.5/'陽性率'!B$3)</f>
        <v>13.94677856</v>
      </c>
      <c r="F316" s="5">
        <f>if(VLOOKUP($B$2:$B$457,'各區加權風險人口'!$C$2:$T$13,4,0)=0,0,VLOOKUP($B$2:$B$457,'依個案研判日_台北市'!$C$2:$T$13,4,0)*'各里加權風險人口'!G316/VLOOKUP($B$2:$B$457,'各區加權風險人口'!$C$2:$T$13,4,0)*5.5/'陽性率'!C$3)</f>
        <v>19.76991806</v>
      </c>
      <c r="G316" s="5">
        <f>if(VLOOKUP($B$2:$B$457,'各區加權風險人口'!$C$2:$T$13,5,0)=0,0,VLOOKUP($B$2:$B$457,'依個案研判日_台北市'!$C$2:$T$13,5,0)*'各里加權風險人口'!H316/VLOOKUP($B$2:$B$457,'各區加權風險人口'!$C$2:$T$13,5,0)*5.5/'陽性率'!D$3)</f>
        <v>0</v>
      </c>
      <c r="H316" s="5">
        <f>if(VLOOKUP($B$2:$B$457,'各區加權風險人口'!$C$2:$T$13,6,0)=0,0,VLOOKUP($B$2:$B$457,'依個案研判日_台北市'!$C$2:$T$13,6,0)*'各里加權風險人口'!I316/VLOOKUP($B$2:$B$457,'各區加權風險人口'!$C$2:$T$13,6,0)*5.5/'陽性率'!E$3)</f>
        <v>14.56467381</v>
      </c>
      <c r="I316" s="5">
        <f>if(VLOOKUP($B$2:$B$457,'各區加權風險人口'!$C$2:$T$13,7,0)=0,0,VLOOKUP($B$2:$B$457,'依個案研判日_台北市'!$C$2:$T$13,7,0)*'各里加權風險人口'!J316/VLOOKUP($B$2:$B$457,'各區加權風險人口'!$C$2:$T$13,7,0)*5.5/'陽性率'!F$3)</f>
        <v>30.08128709</v>
      </c>
      <c r="J316" s="5">
        <f>if(VLOOKUP($B$2:$B$457,'各區加權風險人口'!$C$2:$T$13,8,0)=0,0,VLOOKUP($B$2:$B$457,'依個案研判日_台北市'!$C$2:$T$13,8,0)*'各里加權風險人口'!K316/VLOOKUP($B$2:$B$457,'各區加權風險人口'!$C$2:$T$13,8,0)*5.5/'陽性率'!G$3)</f>
        <v>33.35099221</v>
      </c>
      <c r="K316" s="5">
        <f>if(VLOOKUP($B$2:$B$457,'各區加權風險人口'!$C$2:$T$13,9,0)=0,0,VLOOKUP($B$2:$B$457,'依個案研判日_台北市'!$C$2:$T$13,9,0)*'各里加權風險人口'!L316/VLOOKUP($B$2:$B$457,'各區加權風險人口'!$C$2:$T$13,9,0)*5.5/'陽性率'!H$3)</f>
        <v>13.94677856</v>
      </c>
      <c r="L316" s="5">
        <f>if(VLOOKUP($B$2:$B$457,'各區加權風險人口'!$C$2:$T$13,10,0)=0,0,VLOOKUP($B$2:$B$457,'依個案研判日_台北市'!$C$2:$T$13,10,0)*'各里加權風險人口'!M316/VLOOKUP($B$2:$B$457,'各區加權風險人口'!$C$2:$T$13,10,0)*5.5/'陽性率'!I$3)</f>
        <v>38.35364104</v>
      </c>
      <c r="M316" s="5">
        <f>if(VLOOKUP($B$2:$B$457,'各區加權風險人口'!$C$2:$T$13,11,0)=0,0,VLOOKUP($B$2:$B$457,'依個案研判日_台北市'!$C$2:$T$13,11,0)*'各里加權風險人口'!N316/VLOOKUP($B$2:$B$457,'各區加權風險人口'!$C$2:$T$13,11,0)*5.5/'陽性率'!J$3)</f>
        <v>22.56096532</v>
      </c>
      <c r="N316" s="5">
        <f>if(VLOOKUP($B$2:$B$457,'各區加權風險人口'!$C$2:$T$13,12,0)=0,0,VLOOKUP($B$2:$B$457,'依個案研判日_台北市'!$C$2:$T$13,12,0)*'各里加權風險人口'!O316/VLOOKUP($B$2:$B$457,'各區加權風險人口'!$C$2:$T$13,12,0)*5.5/'陽性率'!K$3)</f>
        <v>45.12193063</v>
      </c>
      <c r="O316" s="5">
        <f>if(VLOOKUP($B$2:$B$457,'各區加權風險人口'!$C$2:$T$13,13,0)=0,0,VLOOKUP($B$2:$B$457,'依個案研判日_台北市'!$C$2:$T$13,13,0)*'各里加權風險人口'!P316/VLOOKUP($B$2:$B$457,'各區加權風險人口'!$C$2:$T$13,13,0)*5.5/'陽性率'!L$3)</f>
        <v>24.58566733</v>
      </c>
      <c r="P316" s="5">
        <f>if(VLOOKUP($B$2:$B$457,'各區加權風險人口'!$C$2:$T$13,14,0)=0,0,VLOOKUP($B$2:$B$457,'依個案研判日_台北市'!$C$2:$T$13,14,0)*'各里加權風險人口'!Q316/VLOOKUP($B$2:$B$457,'各區加權風險人口'!$C$2:$T$13,14,0)*5.5/'陽性率'!M$3)</f>
        <v>46.64632018</v>
      </c>
      <c r="Q316" s="5">
        <f>if(VLOOKUP($B$2:$B$457,'各區加權風險人口'!$C$2:$T$13,15,0)=0,0,VLOOKUP($B$2:$B$457,'依個案研判日_台北市'!$C$2:$T$13,15,0)*'各里加權風險人口'!R316/VLOOKUP($B$2:$B$457,'各區加權風險人口'!$C$2:$T$13,15,0)*5.5/'陽性率'!N$3)</f>
        <v>17.63385795</v>
      </c>
      <c r="R316" s="5">
        <f>if(VLOOKUP($B$2:$B$457,'各區加權風險人口'!$C$2:$T$13,16,0)=0,0,VLOOKUP($B$2:$B$457,'依個案研判日_台北市'!$C$2:$T$13,16,0)*'各里加權風險人口'!S316/VLOOKUP($B$2:$B$457,'各區加權風險人口'!$C$2:$T$13,16,0)*5.5/'陽性率'!O$3)</f>
        <v>67.68289595</v>
      </c>
      <c r="S316" s="5">
        <f>if(VLOOKUP($B$2:$B$457,'各區加權風險人口'!$C$2:$T$13,17,0)=0,0,VLOOKUP($B$2:$B$457,'依個案研判日_台北市'!$C$2:$T$13,17,0)*'各里加權風險人口'!T316/VLOOKUP($B$2:$B$457,'各區加權風險人口'!$C$2:$T$13,17,0)*5.5/'陽性率'!P$3)</f>
        <v>43.583683</v>
      </c>
      <c r="T316" s="5">
        <f>if(VLOOKUP($B$2:$B$457,'各區加權風險人口'!$C$2:$T$13,18,0)=0,0,VLOOKUP($B$2:$B$457,'依個案研判日_台北市'!$C$2:$T$13,18,0)*'各里加權風險人口'!U316/VLOOKUP($B$2:$B$457,'各區加權風險人口'!$C$2:$T$13,18,0)*5.5/'陽性率'!Q$3)</f>
        <v>19.66853387</v>
      </c>
    </row>
    <row r="317">
      <c r="A317" s="3">
        <v>6.3000090012E10</v>
      </c>
      <c r="B317" s="4" t="s">
        <v>315</v>
      </c>
      <c r="C317" s="4" t="s">
        <v>327</v>
      </c>
      <c r="D317" s="5">
        <f>if(VLOOKUP($B$2:$B$457,'各區加權風險人口'!$C$2:$T$13,2,0)=0,0,VLOOKUP($B$2:$B$457,'依個案研判日_台北市'!$C$2:$T$13,2,0)*'各里加權風險人口'!E317/VLOOKUP($B$2:$B$457,'各區加權風險人口'!$C$2:$T$13,2,0)*5.5/'陽性率'!A$3)</f>
        <v>0</v>
      </c>
      <c r="E317" s="5">
        <f>if(VLOOKUP($B$2:$B$457,'各區加權風險人口'!$C$2:$T$13,3,0)=0,0,VLOOKUP($B$2:$B$457,'依個案研判日_台北市'!$C$2:$T$13,3,0)*'各里加權風險人口'!F317/VLOOKUP($B$2:$B$457,'各區加權風險人口'!$C$2:$T$13,3,0)*5.5/'陽性率'!B$3)</f>
        <v>7.126671758</v>
      </c>
      <c r="F317" s="5">
        <f>if(VLOOKUP($B$2:$B$457,'各區加權風險人口'!$C$2:$T$13,4,0)=0,0,VLOOKUP($B$2:$B$457,'依個案研判日_台北市'!$C$2:$T$13,4,0)*'各里加權風險人口'!G317/VLOOKUP($B$2:$B$457,'各區加權風險人口'!$C$2:$T$13,4,0)*5.5/'陽性率'!C$3)</f>
        <v>10.10224089</v>
      </c>
      <c r="G317" s="5">
        <f>if(VLOOKUP($B$2:$B$457,'各區加權風險人口'!$C$2:$T$13,5,0)=0,0,VLOOKUP($B$2:$B$457,'依個案研判日_台北市'!$C$2:$T$13,5,0)*'各里加權風險人口'!H317/VLOOKUP($B$2:$B$457,'各區加權風險人口'!$C$2:$T$13,5,0)*5.5/'陽性率'!D$3)</f>
        <v>0</v>
      </c>
      <c r="H317" s="5">
        <f>if(VLOOKUP($B$2:$B$457,'各區加權風險人口'!$C$2:$T$13,6,0)=0,0,VLOOKUP($B$2:$B$457,'依個案研判日_台北市'!$C$2:$T$13,6,0)*'各里加權風險人口'!I317/VLOOKUP($B$2:$B$457,'各區加權風險人口'!$C$2:$T$13,6,0)*5.5/'陽性率'!E$3)</f>
        <v>7.44241038</v>
      </c>
      <c r="I317" s="5">
        <f>if(VLOOKUP($B$2:$B$457,'各區加權風險人口'!$C$2:$T$13,7,0)=0,0,VLOOKUP($B$2:$B$457,'依個案研判日_台北市'!$C$2:$T$13,7,0)*'各里加權風險人口'!J317/VLOOKUP($B$2:$B$457,'各區加權風險人口'!$C$2:$T$13,7,0)*5.5/'陽性率'!F$3)</f>
        <v>15.37125281</v>
      </c>
      <c r="J317" s="5">
        <f>if(VLOOKUP($B$2:$B$457,'各區加權風險人口'!$C$2:$T$13,8,0)=0,0,VLOOKUP($B$2:$B$457,'依個案研判日_台北市'!$C$2:$T$13,8,0)*'各里加權風險人口'!K317/VLOOKUP($B$2:$B$457,'各區加權風險人口'!$C$2:$T$13,8,0)*5.5/'陽性率'!G$3)</f>
        <v>17.04204116</v>
      </c>
      <c r="K317" s="5">
        <f>if(VLOOKUP($B$2:$B$457,'各區加權風險人口'!$C$2:$T$13,9,0)=0,0,VLOOKUP($B$2:$B$457,'依個案研判日_台北市'!$C$2:$T$13,9,0)*'各里加權風險人口'!L317/VLOOKUP($B$2:$B$457,'各區加權風險人口'!$C$2:$T$13,9,0)*5.5/'陽性率'!H$3)</f>
        <v>7.126671758</v>
      </c>
      <c r="L317" s="5">
        <f>if(VLOOKUP($B$2:$B$457,'各區加權風險人口'!$C$2:$T$13,10,0)=0,0,VLOOKUP($B$2:$B$457,'依個案研判日_台北市'!$C$2:$T$13,10,0)*'各里加權風險人口'!M317/VLOOKUP($B$2:$B$457,'各區加權風險人口'!$C$2:$T$13,10,0)*5.5/'陽性率'!I$3)</f>
        <v>19.59834733</v>
      </c>
      <c r="M317" s="5">
        <f>if(VLOOKUP($B$2:$B$457,'各區加權風險人口'!$C$2:$T$13,11,0)=0,0,VLOOKUP($B$2:$B$457,'依個案研判日_台北市'!$C$2:$T$13,11,0)*'各里加權風險人口'!N317/VLOOKUP($B$2:$B$457,'各區加權風險人口'!$C$2:$T$13,11,0)*5.5/'陽性率'!J$3)</f>
        <v>11.52843961</v>
      </c>
      <c r="N317" s="5">
        <f>if(VLOOKUP($B$2:$B$457,'各區加權風險人口'!$C$2:$T$13,12,0)=0,0,VLOOKUP($B$2:$B$457,'依個案研判日_台北市'!$C$2:$T$13,12,0)*'各里加權風險人口'!O317/VLOOKUP($B$2:$B$457,'各區加權風險人口'!$C$2:$T$13,12,0)*5.5/'陽性率'!K$3)</f>
        <v>23.05687922</v>
      </c>
      <c r="O317" s="5">
        <f>if(VLOOKUP($B$2:$B$457,'各區加權風險人口'!$C$2:$T$13,13,0)=0,0,VLOOKUP($B$2:$B$457,'依個案研判日_台北市'!$C$2:$T$13,13,0)*'各里加權風險人口'!P317/VLOOKUP($B$2:$B$457,'各區加權風險人口'!$C$2:$T$13,13,0)*5.5/'陽性率'!L$3)</f>
        <v>12.56304316</v>
      </c>
      <c r="P317" s="5">
        <f>if(VLOOKUP($B$2:$B$457,'各區加權風險人口'!$C$2:$T$13,14,0)=0,0,VLOOKUP($B$2:$B$457,'依個案研判日_台北市'!$C$2:$T$13,14,0)*'各里加權風險人口'!Q317/VLOOKUP($B$2:$B$457,'各區加權風險人口'!$C$2:$T$13,14,0)*5.5/'陽性率'!M$3)</f>
        <v>23.83582784</v>
      </c>
      <c r="Q317" s="5">
        <f>if(VLOOKUP($B$2:$B$457,'各區加權風險人口'!$C$2:$T$13,15,0)=0,0,VLOOKUP($B$2:$B$457,'依個案研判日_台北市'!$C$2:$T$13,15,0)*'各里加權風險人口'!R317/VLOOKUP($B$2:$B$457,'各區加權風險人口'!$C$2:$T$13,15,0)*5.5/'陽性率'!N$3)</f>
        <v>9.010734407</v>
      </c>
      <c r="R317" s="5">
        <f>if(VLOOKUP($B$2:$B$457,'各區加權風險人口'!$C$2:$T$13,16,0)=0,0,VLOOKUP($B$2:$B$457,'依個案研判日_台北市'!$C$2:$T$13,16,0)*'各里加權風險人口'!S317/VLOOKUP($B$2:$B$457,'各區加權風險人口'!$C$2:$T$13,16,0)*5.5/'陽性率'!O$3)</f>
        <v>34.58531883</v>
      </c>
      <c r="S317" s="5">
        <f>if(VLOOKUP($B$2:$B$457,'各區加權風險人口'!$C$2:$T$13,17,0)=0,0,VLOOKUP($B$2:$B$457,'依個案研判日_台北市'!$C$2:$T$13,17,0)*'各里加權風險人口'!T317/VLOOKUP($B$2:$B$457,'各區加權風險人口'!$C$2:$T$13,17,0)*5.5/'陽性率'!P$3)</f>
        <v>22.27084924</v>
      </c>
      <c r="T317" s="5">
        <f>if(VLOOKUP($B$2:$B$457,'各區加權風險人口'!$C$2:$T$13,18,0)=0,0,VLOOKUP($B$2:$B$457,'依個案研判日_台北市'!$C$2:$T$13,18,0)*'各里加權風險人口'!U317/VLOOKUP($B$2:$B$457,'各區加權風險人口'!$C$2:$T$13,18,0)*5.5/'陽性率'!Q$3)</f>
        <v>10.05043453</v>
      </c>
    </row>
    <row r="318">
      <c r="A318" s="3">
        <v>6.3000090013E10</v>
      </c>
      <c r="B318" s="4" t="s">
        <v>315</v>
      </c>
      <c r="C318" s="4" t="s">
        <v>328</v>
      </c>
      <c r="D318" s="5">
        <f>if(VLOOKUP($B$2:$B$457,'各區加權風險人口'!$C$2:$T$13,2,0)=0,0,VLOOKUP($B$2:$B$457,'依個案研判日_台北市'!$C$2:$T$13,2,0)*'各里加權風險人口'!E318/VLOOKUP($B$2:$B$457,'各區加權風險人口'!$C$2:$T$13,2,0)*5.5/'陽性率'!A$3)</f>
        <v>0</v>
      </c>
      <c r="E318" s="5">
        <f>if(VLOOKUP($B$2:$B$457,'各區加權風險人口'!$C$2:$T$13,3,0)=0,0,VLOOKUP($B$2:$B$457,'依個案研判日_台北市'!$C$2:$T$13,3,0)*'各里加權風險人口'!F318/VLOOKUP($B$2:$B$457,'各區加權風險人口'!$C$2:$T$13,3,0)*5.5/'陽性率'!B$3)</f>
        <v>7.896985136</v>
      </c>
      <c r="F318" s="5">
        <f>if(VLOOKUP($B$2:$B$457,'各區加權風險人口'!$C$2:$T$13,4,0)=0,0,VLOOKUP($B$2:$B$457,'依個案研判日_台北市'!$C$2:$T$13,4,0)*'各里加權風險人口'!G318/VLOOKUP($B$2:$B$457,'各區加權風險人口'!$C$2:$T$13,4,0)*5.5/'陽性率'!C$3)</f>
        <v>11.19417996</v>
      </c>
      <c r="G318" s="5">
        <f>if(VLOOKUP($B$2:$B$457,'各區加權風險人口'!$C$2:$T$13,5,0)=0,0,VLOOKUP($B$2:$B$457,'依個案研判日_台北市'!$C$2:$T$13,5,0)*'各里加權風險人口'!H318/VLOOKUP($B$2:$B$457,'各區加權風險人口'!$C$2:$T$13,5,0)*5.5/'陽性率'!D$3)</f>
        <v>0</v>
      </c>
      <c r="H318" s="5">
        <f>if(VLOOKUP($B$2:$B$457,'各區加權風險人口'!$C$2:$T$13,6,0)=0,0,VLOOKUP($B$2:$B$457,'依個案研判日_台北市'!$C$2:$T$13,6,0)*'各里加權風險人口'!I318/VLOOKUP($B$2:$B$457,'各區加權風險人口'!$C$2:$T$13,6,0)*5.5/'陽性率'!E$3)</f>
        <v>8.246851566</v>
      </c>
      <c r="I318" s="5">
        <f>if(VLOOKUP($B$2:$B$457,'各區加權風險人口'!$C$2:$T$13,7,0)=0,0,VLOOKUP($B$2:$B$457,'依個案研判日_台北市'!$C$2:$T$13,7,0)*'各里加權風險人口'!J318/VLOOKUP($B$2:$B$457,'各區加權風險人口'!$C$2:$T$13,7,0)*5.5/'陽性率'!F$3)</f>
        <v>17.03271304</v>
      </c>
      <c r="J318" s="5">
        <f>if(VLOOKUP($B$2:$B$457,'各區加權風險人口'!$C$2:$T$13,8,0)=0,0,VLOOKUP($B$2:$B$457,'依個案研判日_台北市'!$C$2:$T$13,8,0)*'各里加權風險人口'!K318/VLOOKUP($B$2:$B$457,'各區加權風險人口'!$C$2:$T$13,8,0)*5.5/'陽性率'!G$3)</f>
        <v>18.88409489</v>
      </c>
      <c r="K318" s="5">
        <f>if(VLOOKUP($B$2:$B$457,'各區加權風險人口'!$C$2:$T$13,9,0)=0,0,VLOOKUP($B$2:$B$457,'依個案研判日_台北市'!$C$2:$T$13,9,0)*'各里加權風險人口'!L318/VLOOKUP($B$2:$B$457,'各區加權風險人口'!$C$2:$T$13,9,0)*5.5/'陽性率'!H$3)</f>
        <v>7.896985136</v>
      </c>
      <c r="L318" s="5">
        <f>if(VLOOKUP($B$2:$B$457,'各區加權風險人口'!$C$2:$T$13,10,0)=0,0,VLOOKUP($B$2:$B$457,'依個案研判日_台北市'!$C$2:$T$13,10,0)*'各里加權風險人口'!M318/VLOOKUP($B$2:$B$457,'各區加權風險人口'!$C$2:$T$13,10,0)*5.5/'陽性率'!I$3)</f>
        <v>21.71670912</v>
      </c>
      <c r="M318" s="5">
        <f>if(VLOOKUP($B$2:$B$457,'各區加權風險人口'!$C$2:$T$13,11,0)=0,0,VLOOKUP($B$2:$B$457,'依個案研判日_台北市'!$C$2:$T$13,11,0)*'各里加權風險人口'!N318/VLOOKUP($B$2:$B$457,'各區加權風險人口'!$C$2:$T$13,11,0)*5.5/'陽性率'!J$3)</f>
        <v>12.77453478</v>
      </c>
      <c r="N318" s="5">
        <f>if(VLOOKUP($B$2:$B$457,'各區加權風險人口'!$C$2:$T$13,12,0)=0,0,VLOOKUP($B$2:$B$457,'依個案研判日_台北市'!$C$2:$T$13,12,0)*'各里加權風險人口'!O318/VLOOKUP($B$2:$B$457,'各區加權風險人口'!$C$2:$T$13,12,0)*5.5/'陽性率'!K$3)</f>
        <v>25.54906956</v>
      </c>
      <c r="O318" s="5">
        <f>if(VLOOKUP($B$2:$B$457,'各區加權風險人口'!$C$2:$T$13,13,0)=0,0,VLOOKUP($B$2:$B$457,'依個案研判日_台北市'!$C$2:$T$13,13,0)*'各里加權風險人口'!P318/VLOOKUP($B$2:$B$457,'各區加權風險人口'!$C$2:$T$13,13,0)*5.5/'陽性率'!L$3)</f>
        <v>13.92096739</v>
      </c>
      <c r="P318" s="5">
        <f>if(VLOOKUP($B$2:$B$457,'各區加權風險人口'!$C$2:$T$13,14,0)=0,0,VLOOKUP($B$2:$B$457,'依個案研判日_台北市'!$C$2:$T$13,14,0)*'各里加權風險人口'!Q318/VLOOKUP($B$2:$B$457,'各區加權風險人口'!$C$2:$T$13,14,0)*5.5/'陽性率'!M$3)</f>
        <v>26.4122138</v>
      </c>
      <c r="Q318" s="5">
        <f>if(VLOOKUP($B$2:$B$457,'各區加權風險人口'!$C$2:$T$13,15,0)=0,0,VLOOKUP($B$2:$B$457,'依個案研判日_台北市'!$C$2:$T$13,15,0)*'各里加權風險人口'!R318/VLOOKUP($B$2:$B$457,'各區加權風險人口'!$C$2:$T$13,15,0)*5.5/'陽性率'!N$3)</f>
        <v>9.98469385</v>
      </c>
      <c r="R318" s="5">
        <f>if(VLOOKUP($B$2:$B$457,'各區加權風險人口'!$C$2:$T$13,16,0)=0,0,VLOOKUP($B$2:$B$457,'依個案研判日_台北市'!$C$2:$T$13,16,0)*'各里加權風險人口'!S318/VLOOKUP($B$2:$B$457,'各區加權風險人口'!$C$2:$T$13,16,0)*5.5/'陽性率'!O$3)</f>
        <v>38.32360434</v>
      </c>
      <c r="S318" s="5">
        <f>if(VLOOKUP($B$2:$B$457,'各區加權風險人口'!$C$2:$T$13,17,0)=0,0,VLOOKUP($B$2:$B$457,'依個案研判日_台北市'!$C$2:$T$13,17,0)*'各里加權風險人口'!T318/VLOOKUP($B$2:$B$457,'各區加權風險人口'!$C$2:$T$13,17,0)*5.5/'陽性率'!P$3)</f>
        <v>24.67807855</v>
      </c>
      <c r="T318" s="5">
        <f>if(VLOOKUP($B$2:$B$457,'各區加權風險人口'!$C$2:$T$13,18,0)=0,0,VLOOKUP($B$2:$B$457,'依個案研判日_台北市'!$C$2:$T$13,18,0)*'各里加權風險人口'!U318/VLOOKUP($B$2:$B$457,'各區加權風險人口'!$C$2:$T$13,18,0)*5.5/'陽性率'!Q$3)</f>
        <v>11.13677391</v>
      </c>
    </row>
    <row r="319">
      <c r="A319" s="3">
        <v>6.3000090014E10</v>
      </c>
      <c r="B319" s="4" t="s">
        <v>315</v>
      </c>
      <c r="C319" s="4" t="s">
        <v>329</v>
      </c>
      <c r="D319" s="5">
        <f>if(VLOOKUP($B$2:$B$457,'各區加權風險人口'!$C$2:$T$13,2,0)=0,0,VLOOKUP($B$2:$B$457,'依個案研判日_台北市'!$C$2:$T$13,2,0)*'各里加權風險人口'!E319/VLOOKUP($B$2:$B$457,'各區加權風險人口'!$C$2:$T$13,2,0)*5.5/'陽性率'!A$3)</f>
        <v>0</v>
      </c>
      <c r="E319" s="5">
        <f>if(VLOOKUP($B$2:$B$457,'各區加權風險人口'!$C$2:$T$13,3,0)=0,0,VLOOKUP($B$2:$B$457,'依個案研判日_台北市'!$C$2:$T$13,3,0)*'各里加權風險人口'!F319/VLOOKUP($B$2:$B$457,'各區加權風險人口'!$C$2:$T$13,3,0)*5.5/'陽性率'!B$3)</f>
        <v>8.692639143</v>
      </c>
      <c r="F319" s="5">
        <f>if(VLOOKUP($B$2:$B$457,'各區加權風險人口'!$C$2:$T$13,4,0)=0,0,VLOOKUP($B$2:$B$457,'依個案研判日_台北市'!$C$2:$T$13,4,0)*'各里加權風險人口'!G319/VLOOKUP($B$2:$B$457,'各區加權風險人口'!$C$2:$T$13,4,0)*5.5/'陽性率'!C$3)</f>
        <v>12.32204002</v>
      </c>
      <c r="G319" s="5">
        <f>if(VLOOKUP($B$2:$B$457,'各區加權風險人口'!$C$2:$T$13,5,0)=0,0,VLOOKUP($B$2:$B$457,'依個案研判日_台北市'!$C$2:$T$13,5,0)*'各里加權風險人口'!H319/VLOOKUP($B$2:$B$457,'各區加權風險人口'!$C$2:$T$13,5,0)*5.5/'陽性率'!D$3)</f>
        <v>0</v>
      </c>
      <c r="H319" s="5">
        <f>if(VLOOKUP($B$2:$B$457,'各區加權風險人口'!$C$2:$T$13,6,0)=0,0,VLOOKUP($B$2:$B$457,'依個案研判日_台北市'!$C$2:$T$13,6,0)*'各里加權風險人口'!I319/VLOOKUP($B$2:$B$457,'各區加權風險人口'!$C$2:$T$13,6,0)*5.5/'陽性率'!E$3)</f>
        <v>9.077756067</v>
      </c>
      <c r="I319" s="5">
        <f>if(VLOOKUP($B$2:$B$457,'各區加權風險人口'!$C$2:$T$13,7,0)=0,0,VLOOKUP($B$2:$B$457,'依個案研判日_台北市'!$C$2:$T$13,7,0)*'各里加權風險人口'!J319/VLOOKUP($B$2:$B$457,'各區加權風險人口'!$C$2:$T$13,7,0)*5.5/'陽性率'!F$3)</f>
        <v>18.74882952</v>
      </c>
      <c r="J319" s="5">
        <f>if(VLOOKUP($B$2:$B$457,'各區加權風險人口'!$C$2:$T$13,8,0)=0,0,VLOOKUP($B$2:$B$457,'依個案研判日_台北市'!$C$2:$T$13,8,0)*'各里加權風險人口'!K319/VLOOKUP($B$2:$B$457,'各區加權風險人口'!$C$2:$T$13,8,0)*5.5/'陽性率'!G$3)</f>
        <v>20.78674578</v>
      </c>
      <c r="K319" s="5">
        <f>if(VLOOKUP($B$2:$B$457,'各區加權風險人口'!$C$2:$T$13,9,0)=0,0,VLOOKUP($B$2:$B$457,'依個案研判日_台北市'!$C$2:$T$13,9,0)*'各里加權風險人口'!L319/VLOOKUP($B$2:$B$457,'各區加權風險人口'!$C$2:$T$13,9,0)*5.5/'陽性率'!H$3)</f>
        <v>8.692639143</v>
      </c>
      <c r="L319" s="5">
        <f>if(VLOOKUP($B$2:$B$457,'各區加權風險人口'!$C$2:$T$13,10,0)=0,0,VLOOKUP($B$2:$B$457,'依個案研判日_台北市'!$C$2:$T$13,10,0)*'各里加權風險人口'!M319/VLOOKUP($B$2:$B$457,'各區加權風險人口'!$C$2:$T$13,10,0)*5.5/'陽性率'!I$3)</f>
        <v>23.90475764</v>
      </c>
      <c r="M319" s="5">
        <f>if(VLOOKUP($B$2:$B$457,'各區加權風險人口'!$C$2:$T$13,11,0)=0,0,VLOOKUP($B$2:$B$457,'依個案研判日_台北市'!$C$2:$T$13,11,0)*'各里加權風險人口'!N319/VLOOKUP($B$2:$B$457,'各區加權風險人口'!$C$2:$T$13,11,0)*5.5/'陽性率'!J$3)</f>
        <v>14.06162214</v>
      </c>
      <c r="N319" s="5">
        <f>if(VLOOKUP($B$2:$B$457,'各區加權風險人口'!$C$2:$T$13,12,0)=0,0,VLOOKUP($B$2:$B$457,'依個案研判日_台北市'!$C$2:$T$13,12,0)*'各里加權風險人口'!O319/VLOOKUP($B$2:$B$457,'各區加權風險人口'!$C$2:$T$13,12,0)*5.5/'陽性率'!K$3)</f>
        <v>28.12324428</v>
      </c>
      <c r="O319" s="5">
        <f>if(VLOOKUP($B$2:$B$457,'各區加權風險人口'!$C$2:$T$13,13,0)=0,0,VLOOKUP($B$2:$B$457,'依個案研判日_台北市'!$C$2:$T$13,13,0)*'各里加權風險人口'!P319/VLOOKUP($B$2:$B$457,'各區加權風險人口'!$C$2:$T$13,13,0)*5.5/'陽性率'!L$3)</f>
        <v>15.32356259</v>
      </c>
      <c r="P319" s="5">
        <f>if(VLOOKUP($B$2:$B$457,'各區加權風險人口'!$C$2:$T$13,14,0)=0,0,VLOOKUP($B$2:$B$457,'依個案研判日_台北市'!$C$2:$T$13,14,0)*'各里加權風險人口'!Q319/VLOOKUP($B$2:$B$457,'各區加權風險人口'!$C$2:$T$13,14,0)*5.5/'陽性率'!M$3)</f>
        <v>29.07335389</v>
      </c>
      <c r="Q319" s="5">
        <f>if(VLOOKUP($B$2:$B$457,'各區加權風險人口'!$C$2:$T$13,15,0)=0,0,VLOOKUP($B$2:$B$457,'依個案研判日_台北市'!$C$2:$T$13,15,0)*'各里加權風險人口'!R319/VLOOKUP($B$2:$B$457,'各區加權風險人口'!$C$2:$T$13,15,0)*5.5/'陽性率'!N$3)</f>
        <v>10.99069317</v>
      </c>
      <c r="R319" s="5">
        <f>if(VLOOKUP($B$2:$B$457,'各區加權風險人口'!$C$2:$T$13,16,0)=0,0,VLOOKUP($B$2:$B$457,'依個案研判日_台北市'!$C$2:$T$13,16,0)*'各里加權風險人口'!S319/VLOOKUP($B$2:$B$457,'各區加權風險人口'!$C$2:$T$13,16,0)*5.5/'陽性率'!O$3)</f>
        <v>42.18486643</v>
      </c>
      <c r="S319" s="5">
        <f>if(VLOOKUP($B$2:$B$457,'各區加權風險人口'!$C$2:$T$13,17,0)=0,0,VLOOKUP($B$2:$B$457,'依個案研判日_台北市'!$C$2:$T$13,17,0)*'各里加權風險人口'!T319/VLOOKUP($B$2:$B$457,'各區加權風險人口'!$C$2:$T$13,17,0)*5.5/'陽性率'!P$3)</f>
        <v>27.16449732</v>
      </c>
      <c r="T319" s="5">
        <f>if(VLOOKUP($B$2:$B$457,'各區加權風險人口'!$C$2:$T$13,18,0)=0,0,VLOOKUP($B$2:$B$457,'依個案研判日_台北市'!$C$2:$T$13,18,0)*'各里加權風險人口'!U319/VLOOKUP($B$2:$B$457,'各區加權風險人口'!$C$2:$T$13,18,0)*5.5/'陽性率'!Q$3)</f>
        <v>12.25885007</v>
      </c>
    </row>
    <row r="320">
      <c r="A320" s="3">
        <v>6.3000090015E10</v>
      </c>
      <c r="B320" s="4" t="s">
        <v>315</v>
      </c>
      <c r="C320" s="4" t="s">
        <v>330</v>
      </c>
      <c r="D320" s="5">
        <f>if(VLOOKUP($B$2:$B$457,'各區加權風險人口'!$C$2:$T$13,2,0)=0,0,VLOOKUP($B$2:$B$457,'依個案研判日_台北市'!$C$2:$T$13,2,0)*'各里加權風險人口'!E320/VLOOKUP($B$2:$B$457,'各區加權風險人口'!$C$2:$T$13,2,0)*5.5/'陽性率'!A$3)</f>
        <v>0</v>
      </c>
      <c r="E320" s="5">
        <f>if(VLOOKUP($B$2:$B$457,'各區加權風險人口'!$C$2:$T$13,3,0)=0,0,VLOOKUP($B$2:$B$457,'依個案研判日_台北市'!$C$2:$T$13,3,0)*'各里加權風險人口'!F320/VLOOKUP($B$2:$B$457,'各區加權風險人口'!$C$2:$T$13,3,0)*5.5/'陽性率'!B$3)</f>
        <v>8.669149286</v>
      </c>
      <c r="F320" s="5">
        <f>if(VLOOKUP($B$2:$B$457,'各區加權風險人口'!$C$2:$T$13,4,0)=0,0,VLOOKUP($B$2:$B$457,'依個案研判日_台北市'!$C$2:$T$13,4,0)*'各里加權風險人口'!G320/VLOOKUP($B$2:$B$457,'各區加權風險人口'!$C$2:$T$13,4,0)*5.5/'陽性率'!C$3)</f>
        <v>12.28874254</v>
      </c>
      <c r="G320" s="5">
        <f>if(VLOOKUP($B$2:$B$457,'各區加權風險人口'!$C$2:$T$13,5,0)=0,0,VLOOKUP($B$2:$B$457,'依個案研判日_台北市'!$C$2:$T$13,5,0)*'各里加權風險人口'!H320/VLOOKUP($B$2:$B$457,'各區加權風險人口'!$C$2:$T$13,5,0)*5.5/'陽性率'!D$3)</f>
        <v>0</v>
      </c>
      <c r="H320" s="5">
        <f>if(VLOOKUP($B$2:$B$457,'各區加權風險人口'!$C$2:$T$13,6,0)=0,0,VLOOKUP($B$2:$B$457,'依個案研判日_台北市'!$C$2:$T$13,6,0)*'各里加權風險人口'!I320/VLOOKUP($B$2:$B$457,'各區加權風險人口'!$C$2:$T$13,6,0)*5.5/'陽性率'!E$3)</f>
        <v>9.05322552</v>
      </c>
      <c r="I320" s="5">
        <f>if(VLOOKUP($B$2:$B$457,'各區加權風險人口'!$C$2:$T$13,7,0)=0,0,VLOOKUP($B$2:$B$457,'依個案研判日_台北市'!$C$2:$T$13,7,0)*'各里加權風險人口'!J320/VLOOKUP($B$2:$B$457,'各區加權風險人口'!$C$2:$T$13,7,0)*5.5/'陽性率'!F$3)</f>
        <v>18.69816513</v>
      </c>
      <c r="J320" s="5">
        <f>if(VLOOKUP($B$2:$B$457,'各區加權風險人口'!$C$2:$T$13,8,0)=0,0,VLOOKUP($B$2:$B$457,'依個案研判日_台北市'!$C$2:$T$13,8,0)*'各里加權風險人口'!K320/VLOOKUP($B$2:$B$457,'各區加權風險人口'!$C$2:$T$13,8,0)*5.5/'陽性率'!G$3)</f>
        <v>20.73057438</v>
      </c>
      <c r="K320" s="5">
        <f>if(VLOOKUP($B$2:$B$457,'各區加權風險人口'!$C$2:$T$13,9,0)=0,0,VLOOKUP($B$2:$B$457,'依個案研判日_台北市'!$C$2:$T$13,9,0)*'各里加權風險人口'!L320/VLOOKUP($B$2:$B$457,'各區加權風險人口'!$C$2:$T$13,9,0)*5.5/'陽性率'!H$3)</f>
        <v>8.669149286</v>
      </c>
      <c r="L320" s="5">
        <f>if(VLOOKUP($B$2:$B$457,'各區加權風險人口'!$C$2:$T$13,10,0)=0,0,VLOOKUP($B$2:$B$457,'依個案研判日_台北市'!$C$2:$T$13,10,0)*'各里加權風險人口'!M320/VLOOKUP($B$2:$B$457,'各區加權風險人口'!$C$2:$T$13,10,0)*5.5/'陽性率'!I$3)</f>
        <v>23.84016054</v>
      </c>
      <c r="M320" s="5">
        <f>if(VLOOKUP($B$2:$B$457,'各區加權風險人口'!$C$2:$T$13,11,0)=0,0,VLOOKUP($B$2:$B$457,'依個案研判日_台北市'!$C$2:$T$13,11,0)*'各里加權風險人口'!N320/VLOOKUP($B$2:$B$457,'各區加權風險人口'!$C$2:$T$13,11,0)*5.5/'陽性率'!J$3)</f>
        <v>14.02362384</v>
      </c>
      <c r="N320" s="5">
        <f>if(VLOOKUP($B$2:$B$457,'各區加權風險人口'!$C$2:$T$13,12,0)=0,0,VLOOKUP($B$2:$B$457,'依個案研判日_台北市'!$C$2:$T$13,12,0)*'各里加權風險人口'!O320/VLOOKUP($B$2:$B$457,'各區加權風險人口'!$C$2:$T$13,12,0)*5.5/'陽性率'!K$3)</f>
        <v>28.04724769</v>
      </c>
      <c r="O320" s="5">
        <f>if(VLOOKUP($B$2:$B$457,'各區加權風險人口'!$C$2:$T$13,13,0)=0,0,VLOOKUP($B$2:$B$457,'依個案研判日_台北市'!$C$2:$T$13,13,0)*'各里加權風險人口'!P320/VLOOKUP($B$2:$B$457,'各區加權風險人口'!$C$2:$T$13,13,0)*5.5/'陽性率'!L$3)</f>
        <v>15.28215419</v>
      </c>
      <c r="P320" s="5">
        <f>if(VLOOKUP($B$2:$B$457,'各區加權風險人口'!$C$2:$T$13,14,0)=0,0,VLOOKUP($B$2:$B$457,'依個案研判日_台北市'!$C$2:$T$13,14,0)*'各里加權風險人口'!Q320/VLOOKUP($B$2:$B$457,'各區加權風險人口'!$C$2:$T$13,14,0)*5.5/'陽性率'!M$3)</f>
        <v>28.99478984</v>
      </c>
      <c r="Q320" s="5">
        <f>if(VLOOKUP($B$2:$B$457,'各區加權風險人口'!$C$2:$T$13,15,0)=0,0,VLOOKUP($B$2:$B$457,'依個案研判日_台北市'!$C$2:$T$13,15,0)*'各里加權風險人口'!R320/VLOOKUP($B$2:$B$457,'各區加權風險人口'!$C$2:$T$13,15,0)*5.5/'陽性率'!N$3)</f>
        <v>10.96099335</v>
      </c>
      <c r="R320" s="5">
        <f>if(VLOOKUP($B$2:$B$457,'各區加權風險人口'!$C$2:$T$13,16,0)=0,0,VLOOKUP($B$2:$B$457,'依個案研判日_台北市'!$C$2:$T$13,16,0)*'各里加權風險人口'!S320/VLOOKUP($B$2:$B$457,'各區加權風險人口'!$C$2:$T$13,16,0)*5.5/'陽性率'!O$3)</f>
        <v>42.07087153</v>
      </c>
      <c r="S320" s="5">
        <f>if(VLOOKUP($B$2:$B$457,'各區加權風險人口'!$C$2:$T$13,17,0)=0,0,VLOOKUP($B$2:$B$457,'依個案研判日_台北市'!$C$2:$T$13,17,0)*'各里加權風險人口'!T320/VLOOKUP($B$2:$B$457,'各區加權風險人口'!$C$2:$T$13,17,0)*5.5/'陽性率'!P$3)</f>
        <v>27.09109152</v>
      </c>
      <c r="T320" s="5">
        <f>if(VLOOKUP($B$2:$B$457,'各區加權風險人口'!$C$2:$T$13,18,0)=0,0,VLOOKUP($B$2:$B$457,'依個案研判日_台北市'!$C$2:$T$13,18,0)*'各里加權風險人口'!U320/VLOOKUP($B$2:$B$457,'各區加權風險人口'!$C$2:$T$13,18,0)*5.5/'陽性率'!Q$3)</f>
        <v>12.22572335</v>
      </c>
    </row>
    <row r="321">
      <c r="A321" s="3">
        <v>6.3000090016E10</v>
      </c>
      <c r="B321" s="4" t="s">
        <v>315</v>
      </c>
      <c r="C321" s="4" t="s">
        <v>331</v>
      </c>
      <c r="D321" s="5">
        <f>if(VLOOKUP($B$2:$B$457,'各區加權風險人口'!$C$2:$T$13,2,0)=0,0,VLOOKUP($B$2:$B$457,'依個案研判日_台北市'!$C$2:$T$13,2,0)*'各里加權風險人口'!E321/VLOOKUP($B$2:$B$457,'各區加權風險人口'!$C$2:$T$13,2,0)*5.5/'陽性率'!A$3)</f>
        <v>0</v>
      </c>
      <c r="E321" s="5">
        <f>if(VLOOKUP($B$2:$B$457,'各區加權風險人口'!$C$2:$T$13,3,0)=0,0,VLOOKUP($B$2:$B$457,'依個案研判日_台北市'!$C$2:$T$13,3,0)*'各里加權風險人口'!F321/VLOOKUP($B$2:$B$457,'各區加權風險人口'!$C$2:$T$13,3,0)*5.5/'陽性率'!B$3)</f>
        <v>14.712634</v>
      </c>
      <c r="F321" s="5">
        <f>if(VLOOKUP($B$2:$B$457,'各區加權風險人口'!$C$2:$T$13,4,0)=0,0,VLOOKUP($B$2:$B$457,'依個案研判日_台北市'!$C$2:$T$13,4,0)*'各里加權風險人口'!G321/VLOOKUP($B$2:$B$457,'各區加權風險人口'!$C$2:$T$13,4,0)*5.5/'陽性率'!C$3)</f>
        <v>20.85553788</v>
      </c>
      <c r="G321" s="5">
        <f>if(VLOOKUP($B$2:$B$457,'各區加權風險人口'!$C$2:$T$13,5,0)=0,0,VLOOKUP($B$2:$B$457,'依個案研判日_台北市'!$C$2:$T$13,5,0)*'各里加權風險人口'!H321/VLOOKUP($B$2:$B$457,'各區加權風險人口'!$C$2:$T$13,5,0)*5.5/'陽性率'!D$3)</f>
        <v>0</v>
      </c>
      <c r="H321" s="5">
        <f>if(VLOOKUP($B$2:$B$457,'各區加權風險人口'!$C$2:$T$13,6,0)=0,0,VLOOKUP($B$2:$B$457,'依個案研判日_台北市'!$C$2:$T$13,6,0)*'各里加權風險人口'!I321/VLOOKUP($B$2:$B$457,'各區加權風險人口'!$C$2:$T$13,6,0)*5.5/'陽性率'!E$3)</f>
        <v>15.36445955</v>
      </c>
      <c r="I321" s="5">
        <f>if(VLOOKUP($B$2:$B$457,'各區加權風險人口'!$C$2:$T$13,7,0)=0,0,VLOOKUP($B$2:$B$457,'依個案研判日_台北市'!$C$2:$T$13,7,0)*'各里加權風險人口'!J321/VLOOKUP($B$2:$B$457,'各區加權風險人口'!$C$2:$T$13,7,0)*5.5/'陽性率'!F$3)</f>
        <v>31.73313215</v>
      </c>
      <c r="J321" s="5">
        <f>if(VLOOKUP($B$2:$B$457,'各區加權風險人口'!$C$2:$T$13,8,0)=0,0,VLOOKUP($B$2:$B$457,'依個案研判日_台北市'!$C$2:$T$13,8,0)*'各里加權風險人口'!K321/VLOOKUP($B$2:$B$457,'各區加權風險人口'!$C$2:$T$13,8,0)*5.5/'陽性率'!G$3)</f>
        <v>35.18238565</v>
      </c>
      <c r="K321" s="5">
        <f>if(VLOOKUP($B$2:$B$457,'各區加權風險人口'!$C$2:$T$13,9,0)=0,0,VLOOKUP($B$2:$B$457,'依個案研判日_台北市'!$C$2:$T$13,9,0)*'各里加權風險人口'!L321/VLOOKUP($B$2:$B$457,'各區加權風險人口'!$C$2:$T$13,9,0)*5.5/'陽性率'!H$3)</f>
        <v>14.712634</v>
      </c>
      <c r="L321" s="5">
        <f>if(VLOOKUP($B$2:$B$457,'各區加權風險人口'!$C$2:$T$13,10,0)=0,0,VLOOKUP($B$2:$B$457,'依個案研判日_台北市'!$C$2:$T$13,10,0)*'各里加權風險人口'!M321/VLOOKUP($B$2:$B$457,'各區加權風險人口'!$C$2:$T$13,10,0)*5.5/'陽性率'!I$3)</f>
        <v>40.45974349</v>
      </c>
      <c r="M321" s="5">
        <f>if(VLOOKUP($B$2:$B$457,'各區加權風險人口'!$C$2:$T$13,11,0)=0,0,VLOOKUP($B$2:$B$457,'依個案研判日_台北市'!$C$2:$T$13,11,0)*'各里加權風險人口'!N321/VLOOKUP($B$2:$B$457,'各區加權風險人口'!$C$2:$T$13,11,0)*5.5/'陽性率'!J$3)</f>
        <v>23.79984911</v>
      </c>
      <c r="N321" s="5">
        <f>if(VLOOKUP($B$2:$B$457,'各區加權風險人口'!$C$2:$T$13,12,0)=0,0,VLOOKUP($B$2:$B$457,'依個案研判日_台北市'!$C$2:$T$13,12,0)*'各里加權風險人口'!O321/VLOOKUP($B$2:$B$457,'各區加權風險人口'!$C$2:$T$13,12,0)*5.5/'陽性率'!K$3)</f>
        <v>47.59969823</v>
      </c>
      <c r="O321" s="5">
        <f>if(VLOOKUP($B$2:$B$457,'各區加權風險人口'!$C$2:$T$13,13,0)=0,0,VLOOKUP($B$2:$B$457,'依個案研判日_台北市'!$C$2:$T$13,13,0)*'各里加權風險人口'!P321/VLOOKUP($B$2:$B$457,'各區加權風險人口'!$C$2:$T$13,13,0)*5.5/'陽性率'!L$3)</f>
        <v>25.93573301</v>
      </c>
      <c r="P321" s="5">
        <f>if(VLOOKUP($B$2:$B$457,'各區加權風險人口'!$C$2:$T$13,14,0)=0,0,VLOOKUP($B$2:$B$457,'依個案研判日_台北市'!$C$2:$T$13,14,0)*'各里加權風險人口'!Q321/VLOOKUP($B$2:$B$457,'各區加權風險人口'!$C$2:$T$13,14,0)*5.5/'陽性率'!M$3)</f>
        <v>49.20779614</v>
      </c>
      <c r="Q321" s="5">
        <f>if(VLOOKUP($B$2:$B$457,'各區加權風險人口'!$C$2:$T$13,15,0)=0,0,VLOOKUP($B$2:$B$457,'依個案研判日_台北市'!$C$2:$T$13,15,0)*'各里加權風險人口'!R321/VLOOKUP($B$2:$B$457,'各區加權風險人口'!$C$2:$T$13,15,0)*5.5/'陽性率'!N$3)</f>
        <v>18.60218092</v>
      </c>
      <c r="R321" s="5">
        <f>if(VLOOKUP($B$2:$B$457,'各區加權風險人口'!$C$2:$T$13,16,0)=0,0,VLOOKUP($B$2:$B$457,'依個案研判日_台北市'!$C$2:$T$13,16,0)*'各里加權風險人口'!S321/VLOOKUP($B$2:$B$457,'各區加權風險人口'!$C$2:$T$13,16,0)*5.5/'陽性率'!O$3)</f>
        <v>71.39954734</v>
      </c>
      <c r="S321" s="5">
        <f>if(VLOOKUP($B$2:$B$457,'各區加權風險人口'!$C$2:$T$13,17,0)=0,0,VLOOKUP($B$2:$B$457,'依個案研判日_台北市'!$C$2:$T$13,17,0)*'各里加權風險人口'!T321/VLOOKUP($B$2:$B$457,'各區加權風險人口'!$C$2:$T$13,17,0)*5.5/'陽性率'!P$3)</f>
        <v>45.97698124</v>
      </c>
      <c r="T321" s="5">
        <f>if(VLOOKUP($B$2:$B$457,'各區加權風險人口'!$C$2:$T$13,18,0)=0,0,VLOOKUP($B$2:$B$457,'依個案研判日_台北市'!$C$2:$T$13,18,0)*'各里加權風險人口'!U321/VLOOKUP($B$2:$B$457,'各區加權風險人口'!$C$2:$T$13,18,0)*5.5/'陽性率'!Q$3)</f>
        <v>20.74858641</v>
      </c>
    </row>
    <row r="322">
      <c r="A322" s="3">
        <v>6.3000090017E10</v>
      </c>
      <c r="B322" s="4" t="s">
        <v>315</v>
      </c>
      <c r="C322" s="4" t="s">
        <v>332</v>
      </c>
      <c r="D322" s="5">
        <f>if(VLOOKUP($B$2:$B$457,'各區加權風險人口'!$C$2:$T$13,2,0)=0,0,VLOOKUP($B$2:$B$457,'依個案研判日_台北市'!$C$2:$T$13,2,0)*'各里加權風險人口'!E322/VLOOKUP($B$2:$B$457,'各區加權風險人口'!$C$2:$T$13,2,0)*5.5/'陽性率'!A$3)</f>
        <v>0</v>
      </c>
      <c r="E322" s="5">
        <f>if(VLOOKUP($B$2:$B$457,'各區加權風險人口'!$C$2:$T$13,3,0)=0,0,VLOOKUP($B$2:$B$457,'依個案研判日_台北市'!$C$2:$T$13,3,0)*'各里加權風險人口'!F322/VLOOKUP($B$2:$B$457,'各區加權風險人口'!$C$2:$T$13,3,0)*5.5/'陽性率'!B$3)</f>
        <v>17.56564825</v>
      </c>
      <c r="F322" s="5">
        <f>if(VLOOKUP($B$2:$B$457,'各區加權風險人口'!$C$2:$T$13,4,0)=0,0,VLOOKUP($B$2:$B$457,'依個案研判日_台北市'!$C$2:$T$13,4,0)*'各里加權風險人口'!G322/VLOOKUP($B$2:$B$457,'各區加權風險人口'!$C$2:$T$13,4,0)*5.5/'陽性率'!C$3)</f>
        <v>24.89975911</v>
      </c>
      <c r="G322" s="5">
        <f>if(VLOOKUP($B$2:$B$457,'各區加權風險人口'!$C$2:$T$13,5,0)=0,0,VLOOKUP($B$2:$B$457,'依個案研判日_台北市'!$C$2:$T$13,5,0)*'各里加權風險人口'!H322/VLOOKUP($B$2:$B$457,'各區加權風險人口'!$C$2:$T$13,5,0)*5.5/'陽性率'!D$3)</f>
        <v>0</v>
      </c>
      <c r="H322" s="5">
        <f>if(VLOOKUP($B$2:$B$457,'各區加權風險人口'!$C$2:$T$13,6,0)=0,0,VLOOKUP($B$2:$B$457,'依個案研判日_台北市'!$C$2:$T$13,6,0)*'各里加權風險人口'!I322/VLOOKUP($B$2:$B$457,'各區加權風險人口'!$C$2:$T$13,6,0)*5.5/'陽性率'!E$3)</f>
        <v>18.34387317</v>
      </c>
      <c r="I322" s="5">
        <f>if(VLOOKUP($B$2:$B$457,'各區加權風險人口'!$C$2:$T$13,7,0)=0,0,VLOOKUP($B$2:$B$457,'依個案研判日_台北市'!$C$2:$T$13,7,0)*'各里加權風險人口'!J322/VLOOKUP($B$2:$B$457,'各區加權風險人口'!$C$2:$T$13,7,0)*5.5/'陽性率'!F$3)</f>
        <v>37.8866923</v>
      </c>
      <c r="J322" s="5">
        <f>if(VLOOKUP($B$2:$B$457,'各區加權風險人口'!$C$2:$T$13,8,0)=0,0,VLOOKUP($B$2:$B$457,'依個案研判日_台北市'!$C$2:$T$13,8,0)*'各里加權風險人口'!K322/VLOOKUP($B$2:$B$457,'各區加權風險人口'!$C$2:$T$13,8,0)*5.5/'陽性率'!G$3)</f>
        <v>42.00481102</v>
      </c>
      <c r="K322" s="5">
        <f>if(VLOOKUP($B$2:$B$457,'各區加權風險人口'!$C$2:$T$13,9,0)=0,0,VLOOKUP($B$2:$B$457,'依個案研判日_台北市'!$C$2:$T$13,9,0)*'各里加權風險人口'!L322/VLOOKUP($B$2:$B$457,'各區加權風險人口'!$C$2:$T$13,9,0)*5.5/'陽性率'!H$3)</f>
        <v>17.56564825</v>
      </c>
      <c r="L322" s="5">
        <f>if(VLOOKUP($B$2:$B$457,'各區加權風險人口'!$C$2:$T$13,10,0)=0,0,VLOOKUP($B$2:$B$457,'依個案研判日_台北市'!$C$2:$T$13,10,0)*'各里加權風險人口'!M322/VLOOKUP($B$2:$B$457,'各區加權風險人口'!$C$2:$T$13,10,0)*5.5/'陽性率'!I$3)</f>
        <v>48.30553268</v>
      </c>
      <c r="M322" s="5">
        <f>if(VLOOKUP($B$2:$B$457,'各區加權風險人口'!$C$2:$T$13,11,0)=0,0,VLOOKUP($B$2:$B$457,'依個案研判日_台北市'!$C$2:$T$13,11,0)*'各里加權風險人口'!N322/VLOOKUP($B$2:$B$457,'各區加權風險人口'!$C$2:$T$13,11,0)*5.5/'陽性率'!J$3)</f>
        <v>28.41501922</v>
      </c>
      <c r="N322" s="5">
        <f>if(VLOOKUP($B$2:$B$457,'各區加權風險人口'!$C$2:$T$13,12,0)=0,0,VLOOKUP($B$2:$B$457,'依個案研判日_台北市'!$C$2:$T$13,12,0)*'各里加權風險人口'!O322/VLOOKUP($B$2:$B$457,'各區加權風險人口'!$C$2:$T$13,12,0)*5.5/'陽性率'!K$3)</f>
        <v>56.83003844</v>
      </c>
      <c r="O322" s="5">
        <f>if(VLOOKUP($B$2:$B$457,'各區加權風險人口'!$C$2:$T$13,13,0)=0,0,VLOOKUP($B$2:$B$457,'依個案研判日_台北市'!$C$2:$T$13,13,0)*'各里加權風險人口'!P322/VLOOKUP($B$2:$B$457,'各區加權風險人口'!$C$2:$T$13,13,0)*5.5/'陽性率'!L$3)</f>
        <v>30.96508505</v>
      </c>
      <c r="P322" s="5">
        <f>if(VLOOKUP($B$2:$B$457,'各區加權風險人口'!$C$2:$T$13,14,0)=0,0,VLOOKUP($B$2:$B$457,'依個案研判日_台北市'!$C$2:$T$13,14,0)*'各里加權風險人口'!Q322/VLOOKUP($B$2:$B$457,'各區加權風險人口'!$C$2:$T$13,14,0)*5.5/'陽性率'!M$3)</f>
        <v>58.74997217</v>
      </c>
      <c r="Q322" s="5">
        <f>if(VLOOKUP($B$2:$B$457,'各區加權風險人口'!$C$2:$T$13,15,0)=0,0,VLOOKUP($B$2:$B$457,'依個案研判日_台北市'!$C$2:$T$13,15,0)*'各里加權風險人口'!R322/VLOOKUP($B$2:$B$457,'各區加權風險人口'!$C$2:$T$13,15,0)*5.5/'陽性率'!N$3)</f>
        <v>22.20944031</v>
      </c>
      <c r="R322" s="5">
        <f>if(VLOOKUP($B$2:$B$457,'各區加權風險人口'!$C$2:$T$13,16,0)=0,0,VLOOKUP($B$2:$B$457,'依個案研判日_台北市'!$C$2:$T$13,16,0)*'各里加權風險人口'!S322/VLOOKUP($B$2:$B$457,'各區加權風險人口'!$C$2:$T$13,16,0)*5.5/'陽性率'!O$3)</f>
        <v>85.24505766</v>
      </c>
      <c r="S322" s="5">
        <f>if(VLOOKUP($B$2:$B$457,'各區加權風險人口'!$C$2:$T$13,17,0)=0,0,VLOOKUP($B$2:$B$457,'依個案研判日_台北市'!$C$2:$T$13,17,0)*'各里加權風險人口'!T322/VLOOKUP($B$2:$B$457,'各區加權風險人口'!$C$2:$T$13,17,0)*5.5/'陽性率'!P$3)</f>
        <v>54.89265077</v>
      </c>
      <c r="T322" s="5">
        <f>if(VLOOKUP($B$2:$B$457,'各區加權風險人口'!$C$2:$T$13,18,0)=0,0,VLOOKUP($B$2:$B$457,'依個案研判日_台北市'!$C$2:$T$13,18,0)*'各里加權風險人口'!U322/VLOOKUP($B$2:$B$457,'各區加權風險人口'!$C$2:$T$13,18,0)*5.5/'陽性率'!Q$3)</f>
        <v>24.77206804</v>
      </c>
    </row>
    <row r="323">
      <c r="A323" s="3">
        <v>6.3000090018E10</v>
      </c>
      <c r="B323" s="4" t="s">
        <v>315</v>
      </c>
      <c r="C323" s="4" t="s">
        <v>333</v>
      </c>
      <c r="D323" s="5">
        <f>if(VLOOKUP($B$2:$B$457,'各區加權風險人口'!$C$2:$T$13,2,0)=0,0,VLOOKUP($B$2:$B$457,'依個案研判日_台北市'!$C$2:$T$13,2,0)*'各里加權風險人口'!E323/VLOOKUP($B$2:$B$457,'各區加權風險人口'!$C$2:$T$13,2,0)*5.5/'陽性率'!A$3)</f>
        <v>0</v>
      </c>
      <c r="E323" s="5">
        <f>if(VLOOKUP($B$2:$B$457,'各區加權風險人口'!$C$2:$T$13,3,0)=0,0,VLOOKUP($B$2:$B$457,'依個案研判日_台北市'!$C$2:$T$13,3,0)*'各里加權風險人口'!F323/VLOOKUP($B$2:$B$457,'各區加權風險人口'!$C$2:$T$13,3,0)*5.5/'陽性率'!B$3)</f>
        <v>11.10028149</v>
      </c>
      <c r="F323" s="5">
        <f>if(VLOOKUP($B$2:$B$457,'各區加權風險人口'!$C$2:$T$13,4,0)=0,0,VLOOKUP($B$2:$B$457,'依個案研判日_台北市'!$C$2:$T$13,4,0)*'各里加權風險人口'!G323/VLOOKUP($B$2:$B$457,'各區加權風險人口'!$C$2:$T$13,4,0)*5.5/'陽性率'!C$3)</f>
        <v>15.7349351</v>
      </c>
      <c r="G323" s="5">
        <f>if(VLOOKUP($B$2:$B$457,'各區加權風險人口'!$C$2:$T$13,5,0)=0,0,VLOOKUP($B$2:$B$457,'依個案研判日_台北市'!$C$2:$T$13,5,0)*'各里加權風險人口'!H323/VLOOKUP($B$2:$B$457,'各區加權風險人口'!$C$2:$T$13,5,0)*5.5/'陽性率'!D$3)</f>
        <v>0</v>
      </c>
      <c r="H323" s="5">
        <f>if(VLOOKUP($B$2:$B$457,'各區加權風險人口'!$C$2:$T$13,6,0)=0,0,VLOOKUP($B$2:$B$457,'依個案研判日_台北市'!$C$2:$T$13,6,0)*'各里加權風險人口'!I323/VLOOKUP($B$2:$B$457,'各區加權風險人口'!$C$2:$T$13,6,0)*5.5/'陽性率'!E$3)</f>
        <v>11.59206611</v>
      </c>
      <c r="I323" s="5">
        <f>if(VLOOKUP($B$2:$B$457,'各區加權風險人口'!$C$2:$T$13,7,0)=0,0,VLOOKUP($B$2:$B$457,'依個案研判日_台北市'!$C$2:$T$13,7,0)*'各里加權風險人口'!J323/VLOOKUP($B$2:$B$457,'各區加權風險人口'!$C$2:$T$13,7,0)*5.5/'陽性率'!F$3)</f>
        <v>23.9417836</v>
      </c>
      <c r="J323" s="5">
        <f>if(VLOOKUP($B$2:$B$457,'各區加權風險人口'!$C$2:$T$13,8,0)=0,0,VLOOKUP($B$2:$B$457,'依個案研判日_台北市'!$C$2:$T$13,8,0)*'各里加權風險人口'!K323/VLOOKUP($B$2:$B$457,'各區加權風險人口'!$C$2:$T$13,8,0)*5.5/'陽性率'!G$3)</f>
        <v>26.54415139</v>
      </c>
      <c r="K323" s="5">
        <f>if(VLOOKUP($B$2:$B$457,'各區加權風險人口'!$C$2:$T$13,9,0)=0,0,VLOOKUP($B$2:$B$457,'依個案研判日_台北市'!$C$2:$T$13,9,0)*'各里加權風險人口'!L323/VLOOKUP($B$2:$B$457,'各區加權風險人口'!$C$2:$T$13,9,0)*5.5/'陽性率'!H$3)</f>
        <v>11.10028149</v>
      </c>
      <c r="L323" s="5">
        <f>if(VLOOKUP($B$2:$B$457,'各區加權風險人口'!$C$2:$T$13,10,0)=0,0,VLOOKUP($B$2:$B$457,'依個案研判日_台北市'!$C$2:$T$13,10,0)*'各里加權風險人口'!M323/VLOOKUP($B$2:$B$457,'各區加權風險人口'!$C$2:$T$13,10,0)*5.5/'陽性率'!I$3)</f>
        <v>30.52577409</v>
      </c>
      <c r="M323" s="5">
        <f>if(VLOOKUP($B$2:$B$457,'各區加權風險人口'!$C$2:$T$13,11,0)=0,0,VLOOKUP($B$2:$B$457,'依個案研判日_台北市'!$C$2:$T$13,11,0)*'各里加權風險人口'!N323/VLOOKUP($B$2:$B$457,'各區加權風險人口'!$C$2:$T$13,11,0)*5.5/'陽性率'!J$3)</f>
        <v>17.9563377</v>
      </c>
      <c r="N323" s="5">
        <f>if(VLOOKUP($B$2:$B$457,'各區加權風險人口'!$C$2:$T$13,12,0)=0,0,VLOOKUP($B$2:$B$457,'依個案研判日_台北市'!$C$2:$T$13,12,0)*'各里加權風險人口'!O323/VLOOKUP($B$2:$B$457,'各區加權風險人口'!$C$2:$T$13,12,0)*5.5/'陽性率'!K$3)</f>
        <v>35.9126754</v>
      </c>
      <c r="O323" s="5">
        <f>if(VLOOKUP($B$2:$B$457,'各區加權風險人口'!$C$2:$T$13,13,0)=0,0,VLOOKUP($B$2:$B$457,'依個案研判日_台北市'!$C$2:$T$13,13,0)*'各里加權風險人口'!P323/VLOOKUP($B$2:$B$457,'各區加權風險人口'!$C$2:$T$13,13,0)*5.5/'陽性率'!L$3)</f>
        <v>19.56780391</v>
      </c>
      <c r="P323" s="5">
        <f>if(VLOOKUP($B$2:$B$457,'各區加權風險人口'!$C$2:$T$13,14,0)=0,0,VLOOKUP($B$2:$B$457,'依個案研判日_台北市'!$C$2:$T$13,14,0)*'各里加權風險人口'!Q323/VLOOKUP($B$2:$B$457,'各區加權風險人口'!$C$2:$T$13,14,0)*5.5/'陽性率'!M$3)</f>
        <v>37.12594147</v>
      </c>
      <c r="Q323" s="5">
        <f>if(VLOOKUP($B$2:$B$457,'各區加權風險人口'!$C$2:$T$13,15,0)=0,0,VLOOKUP($B$2:$B$457,'依個案研判日_台北市'!$C$2:$T$13,15,0)*'各里加權風險人口'!R323/VLOOKUP($B$2:$B$457,'各區加權風險人口'!$C$2:$T$13,15,0)*5.5/'陽性率'!N$3)</f>
        <v>14.03483866</v>
      </c>
      <c r="R323" s="5">
        <f>if(VLOOKUP($B$2:$B$457,'各區加權風險人口'!$C$2:$T$13,16,0)=0,0,VLOOKUP($B$2:$B$457,'依個案研判日_台北市'!$C$2:$T$13,16,0)*'各里加權風險人口'!S323/VLOOKUP($B$2:$B$457,'各區加權風險人口'!$C$2:$T$13,16,0)*5.5/'陽性率'!O$3)</f>
        <v>53.86901311</v>
      </c>
      <c r="S323" s="5">
        <f>if(VLOOKUP($B$2:$B$457,'各區加權風險人口'!$C$2:$T$13,17,0)=0,0,VLOOKUP($B$2:$B$457,'依個案研判日_台北市'!$C$2:$T$13,17,0)*'各里加權風險人口'!T323/VLOOKUP($B$2:$B$457,'各區加權風險人口'!$C$2:$T$13,17,0)*5.5/'陽性率'!P$3)</f>
        <v>34.68837965</v>
      </c>
      <c r="T323" s="5">
        <f>if(VLOOKUP($B$2:$B$457,'各區加權風險人口'!$C$2:$T$13,18,0)=0,0,VLOOKUP($B$2:$B$457,'依個案研判日_台北市'!$C$2:$T$13,18,0)*'各里加權風險人口'!U323/VLOOKUP($B$2:$B$457,'各區加權風險人口'!$C$2:$T$13,18,0)*5.5/'陽性率'!Q$3)</f>
        <v>15.65424313</v>
      </c>
    </row>
    <row r="324">
      <c r="A324" s="3">
        <v>6.3000090019E10</v>
      </c>
      <c r="B324" s="4" t="s">
        <v>315</v>
      </c>
      <c r="C324" s="4" t="s">
        <v>334</v>
      </c>
      <c r="D324" s="5">
        <f>if(VLOOKUP($B$2:$B$457,'各區加權風險人口'!$C$2:$T$13,2,0)=0,0,VLOOKUP($B$2:$B$457,'依個案研判日_台北市'!$C$2:$T$13,2,0)*'各里加權風險人口'!E324/VLOOKUP($B$2:$B$457,'各區加權風險人口'!$C$2:$T$13,2,0)*5.5/'陽性率'!A$3)</f>
        <v>0</v>
      </c>
      <c r="E324" s="5">
        <f>if(VLOOKUP($B$2:$B$457,'各區加權風險人口'!$C$2:$T$13,3,0)=0,0,VLOOKUP($B$2:$B$457,'依個案研判日_台北市'!$C$2:$T$13,3,0)*'各里加權風險人口'!F324/VLOOKUP($B$2:$B$457,'各區加權風險人口'!$C$2:$T$13,3,0)*5.5/'陽性率'!B$3)</f>
        <v>9.052222085</v>
      </c>
      <c r="F324" s="5">
        <f>if(VLOOKUP($B$2:$B$457,'各區加權風險人口'!$C$2:$T$13,4,0)=0,0,VLOOKUP($B$2:$B$457,'依個案研判日_台北市'!$C$2:$T$13,4,0)*'各里加權風險人口'!G324/VLOOKUP($B$2:$B$457,'各區加權風險人口'!$C$2:$T$13,4,0)*5.5/'陽性率'!C$3)</f>
        <v>12.83175811</v>
      </c>
      <c r="G324" s="5">
        <f>if(VLOOKUP($B$2:$B$457,'各區加權風險人口'!$C$2:$T$13,5,0)=0,0,VLOOKUP($B$2:$B$457,'依個案研判日_台北市'!$C$2:$T$13,5,0)*'各里加權風險人口'!H324/VLOOKUP($B$2:$B$457,'各區加權風險人口'!$C$2:$T$13,5,0)*5.5/'陽性率'!D$3)</f>
        <v>0</v>
      </c>
      <c r="H324" s="5">
        <f>if(VLOOKUP($B$2:$B$457,'各區加權風險人口'!$C$2:$T$13,6,0)=0,0,VLOOKUP($B$2:$B$457,'依個案研判日_台北市'!$C$2:$T$13,6,0)*'各里加權風險人口'!I324/VLOOKUP($B$2:$B$457,'各區加權風險人口'!$C$2:$T$13,6,0)*5.5/'陽性率'!E$3)</f>
        <v>9.453269899</v>
      </c>
      <c r="I324" s="5">
        <f>if(VLOOKUP($B$2:$B$457,'各區加權風險人口'!$C$2:$T$13,7,0)=0,0,VLOOKUP($B$2:$B$457,'依個案研判日_台北市'!$C$2:$T$13,7,0)*'各里加權風險人口'!J324/VLOOKUP($B$2:$B$457,'各區加權風險人口'!$C$2:$T$13,7,0)*5.5/'陽性率'!F$3)</f>
        <v>19.52440058</v>
      </c>
      <c r="J324" s="5">
        <f>if(VLOOKUP($B$2:$B$457,'各區加權風險人口'!$C$2:$T$13,8,0)=0,0,VLOOKUP($B$2:$B$457,'依個案研判日_台北市'!$C$2:$T$13,8,0)*'各里加權風險人口'!K324/VLOOKUP($B$2:$B$457,'各區加權風險人口'!$C$2:$T$13,8,0)*5.5/'陽性率'!G$3)</f>
        <v>21.64661803</v>
      </c>
      <c r="K324" s="5">
        <f>if(VLOOKUP($B$2:$B$457,'各區加權風險人口'!$C$2:$T$13,9,0)=0,0,VLOOKUP($B$2:$B$457,'依個案研判日_台北市'!$C$2:$T$13,9,0)*'各里加權風險人口'!L324/VLOOKUP($B$2:$B$457,'各區加權風險人口'!$C$2:$T$13,9,0)*5.5/'陽性率'!H$3)</f>
        <v>9.052222085</v>
      </c>
      <c r="L324" s="5">
        <f>if(VLOOKUP($B$2:$B$457,'各區加權風險人口'!$C$2:$T$13,10,0)=0,0,VLOOKUP($B$2:$B$457,'依個案研判日_台北市'!$C$2:$T$13,10,0)*'各里加權風險人口'!M324/VLOOKUP($B$2:$B$457,'各區加權風險人口'!$C$2:$T$13,10,0)*5.5/'陽性率'!I$3)</f>
        <v>24.89361073</v>
      </c>
      <c r="M324" s="5">
        <f>if(VLOOKUP($B$2:$B$457,'各區加權風險人口'!$C$2:$T$13,11,0)=0,0,VLOOKUP($B$2:$B$457,'依個案研判日_台北市'!$C$2:$T$13,11,0)*'各里加權風險人口'!N324/VLOOKUP($B$2:$B$457,'各區加權風險人口'!$C$2:$T$13,11,0)*5.5/'陽性率'!J$3)</f>
        <v>14.64330043</v>
      </c>
      <c r="N324" s="5">
        <f>if(VLOOKUP($B$2:$B$457,'各區加權風險人口'!$C$2:$T$13,12,0)=0,0,VLOOKUP($B$2:$B$457,'依個案研判日_台北市'!$C$2:$T$13,12,0)*'各里加權風險人口'!O324/VLOOKUP($B$2:$B$457,'各區加權風險人口'!$C$2:$T$13,12,0)*5.5/'陽性率'!K$3)</f>
        <v>29.28660086</v>
      </c>
      <c r="O324" s="5">
        <f>if(VLOOKUP($B$2:$B$457,'各區加權風險人口'!$C$2:$T$13,13,0)=0,0,VLOOKUP($B$2:$B$457,'依個案研判日_台北市'!$C$2:$T$13,13,0)*'各里加權風險人口'!P324/VLOOKUP($B$2:$B$457,'各區加權風險人口'!$C$2:$T$13,13,0)*5.5/'陽性率'!L$3)</f>
        <v>15.95744278</v>
      </c>
      <c r="P324" s="5">
        <f>if(VLOOKUP($B$2:$B$457,'各區加權風險人口'!$C$2:$T$13,14,0)=0,0,VLOOKUP($B$2:$B$457,'依個案研判日_台北市'!$C$2:$T$13,14,0)*'各里加權風險人口'!Q324/VLOOKUP($B$2:$B$457,'各區加權風險人口'!$C$2:$T$13,14,0)*5.5/'陽性率'!M$3)</f>
        <v>30.27601305</v>
      </c>
      <c r="Q324" s="5">
        <f>if(VLOOKUP($B$2:$B$457,'各區加權風險人口'!$C$2:$T$13,15,0)=0,0,VLOOKUP($B$2:$B$457,'依個案研判日_台北市'!$C$2:$T$13,15,0)*'各里加權風險人口'!R324/VLOOKUP($B$2:$B$457,'各區加權風險人口'!$C$2:$T$13,15,0)*5.5/'陽性率'!N$3)</f>
        <v>11.44533827</v>
      </c>
      <c r="R324" s="5">
        <f>if(VLOOKUP($B$2:$B$457,'各區加權風險人口'!$C$2:$T$13,16,0)=0,0,VLOOKUP($B$2:$B$457,'依個案研判日_台北市'!$C$2:$T$13,16,0)*'各里加權風險人口'!S324/VLOOKUP($B$2:$B$457,'各區加權風險人口'!$C$2:$T$13,16,0)*5.5/'陽性率'!O$3)</f>
        <v>43.92990129</v>
      </c>
      <c r="S324" s="5">
        <f>if(VLOOKUP($B$2:$B$457,'各區加權風險人口'!$C$2:$T$13,17,0)=0,0,VLOOKUP($B$2:$B$457,'依個案研判日_台北市'!$C$2:$T$13,17,0)*'各里加權風險人口'!T324/VLOOKUP($B$2:$B$457,'各區加權風險人口'!$C$2:$T$13,17,0)*5.5/'陽性率'!P$3)</f>
        <v>28.28819402</v>
      </c>
      <c r="T324" s="5">
        <f>if(VLOOKUP($B$2:$B$457,'各區加權風險人口'!$C$2:$T$13,18,0)=0,0,VLOOKUP($B$2:$B$457,'依個案研判日_台北市'!$C$2:$T$13,18,0)*'各里加權風險人口'!U324/VLOOKUP($B$2:$B$457,'各區加權風險人口'!$C$2:$T$13,18,0)*5.5/'陽性率'!Q$3)</f>
        <v>12.76595422</v>
      </c>
    </row>
    <row r="325">
      <c r="A325" s="3">
        <v>6.300009002E10</v>
      </c>
      <c r="B325" s="4" t="s">
        <v>315</v>
      </c>
      <c r="C325" s="4" t="s">
        <v>335</v>
      </c>
      <c r="D325" s="5">
        <f>if(VLOOKUP($B$2:$B$457,'各區加權風險人口'!$C$2:$T$13,2,0)=0,0,VLOOKUP($B$2:$B$457,'依個案研判日_台北市'!$C$2:$T$13,2,0)*'各里加權風險人口'!E325/VLOOKUP($B$2:$B$457,'各區加權風險人口'!$C$2:$T$13,2,0)*5.5/'陽性率'!A$3)</f>
        <v>0</v>
      </c>
      <c r="E325" s="5">
        <f>if(VLOOKUP($B$2:$B$457,'各區加權風險人口'!$C$2:$T$13,3,0)=0,0,VLOOKUP($B$2:$B$457,'依個案研判日_台北市'!$C$2:$T$13,3,0)*'各里加權風險人口'!F325/VLOOKUP($B$2:$B$457,'各區加權風險人口'!$C$2:$T$13,3,0)*5.5/'陽性率'!B$3)</f>
        <v>8.668520378</v>
      </c>
      <c r="F325" s="5">
        <f>if(VLOOKUP($B$2:$B$457,'各區加權風險人口'!$C$2:$T$13,4,0)=0,0,VLOOKUP($B$2:$B$457,'依個案研判日_台北市'!$C$2:$T$13,4,0)*'各里加權風險人口'!G325/VLOOKUP($B$2:$B$457,'各區加權風險人口'!$C$2:$T$13,4,0)*5.5/'陽性率'!C$3)</f>
        <v>12.28785105</v>
      </c>
      <c r="G325" s="5">
        <f>if(VLOOKUP($B$2:$B$457,'各區加權風險人口'!$C$2:$T$13,5,0)=0,0,VLOOKUP($B$2:$B$457,'依個案研判日_台北市'!$C$2:$T$13,5,0)*'各里加權風險人口'!H325/VLOOKUP($B$2:$B$457,'各區加權風險人口'!$C$2:$T$13,5,0)*5.5/'陽性率'!D$3)</f>
        <v>0</v>
      </c>
      <c r="H325" s="5">
        <f>if(VLOOKUP($B$2:$B$457,'各區加權風險人口'!$C$2:$T$13,6,0)=0,0,VLOOKUP($B$2:$B$457,'依個案研判日_台北市'!$C$2:$T$13,6,0)*'各里加權風險人口'!I325/VLOOKUP($B$2:$B$457,'各區加權風險人口'!$C$2:$T$13,6,0)*5.5/'陽性率'!E$3)</f>
        <v>9.052568749</v>
      </c>
      <c r="I325" s="5">
        <f>if(VLOOKUP($B$2:$B$457,'各區加權風險人口'!$C$2:$T$13,7,0)=0,0,VLOOKUP($B$2:$B$457,'依個案研判日_台北市'!$C$2:$T$13,7,0)*'各里加權風險人口'!J325/VLOOKUP($B$2:$B$457,'各區加權風險人口'!$C$2:$T$13,7,0)*5.5/'陽性率'!F$3)</f>
        <v>18.69680866</v>
      </c>
      <c r="J325" s="5">
        <f>if(VLOOKUP($B$2:$B$457,'各區加權風險人口'!$C$2:$T$13,8,0)=0,0,VLOOKUP($B$2:$B$457,'依個案研判日_台北市'!$C$2:$T$13,8,0)*'各里加權風險人口'!K325/VLOOKUP($B$2:$B$457,'各區加權風險人口'!$C$2:$T$13,8,0)*5.5/'陽性率'!G$3)</f>
        <v>20.72907047</v>
      </c>
      <c r="K325" s="5">
        <f>if(VLOOKUP($B$2:$B$457,'各區加權風險人口'!$C$2:$T$13,9,0)=0,0,VLOOKUP($B$2:$B$457,'依個案研判日_台北市'!$C$2:$T$13,9,0)*'各里加權風險人口'!L325/VLOOKUP($B$2:$B$457,'各區加權風險人口'!$C$2:$T$13,9,0)*5.5/'陽性率'!H$3)</f>
        <v>8.668520378</v>
      </c>
      <c r="L325" s="5">
        <f>if(VLOOKUP($B$2:$B$457,'各區加權風險人口'!$C$2:$T$13,10,0)=0,0,VLOOKUP($B$2:$B$457,'依個案研判日_台北市'!$C$2:$T$13,10,0)*'各里加權風險人口'!M325/VLOOKUP($B$2:$B$457,'各區加權風險人口'!$C$2:$T$13,10,0)*5.5/'陽性率'!I$3)</f>
        <v>23.83843104</v>
      </c>
      <c r="M325" s="5">
        <f>if(VLOOKUP($B$2:$B$457,'各區加權風險人口'!$C$2:$T$13,11,0)=0,0,VLOOKUP($B$2:$B$457,'依個案研判日_台北市'!$C$2:$T$13,11,0)*'各里加權風險人口'!N325/VLOOKUP($B$2:$B$457,'各區加權風險人口'!$C$2:$T$13,11,0)*5.5/'陽性率'!J$3)</f>
        <v>14.02260649</v>
      </c>
      <c r="N325" s="5">
        <f>if(VLOOKUP($B$2:$B$457,'各區加權風險人口'!$C$2:$T$13,12,0)=0,0,VLOOKUP($B$2:$B$457,'依個案研判日_台北市'!$C$2:$T$13,12,0)*'各里加權風險人口'!O325/VLOOKUP($B$2:$B$457,'各區加權風險人口'!$C$2:$T$13,12,0)*5.5/'陽性率'!K$3)</f>
        <v>28.04521299</v>
      </c>
      <c r="O325" s="5">
        <f>if(VLOOKUP($B$2:$B$457,'各區加權風險人口'!$C$2:$T$13,13,0)=0,0,VLOOKUP($B$2:$B$457,'依個案研判日_台北市'!$C$2:$T$13,13,0)*'各里加權風險人口'!P325/VLOOKUP($B$2:$B$457,'各區加權風險人口'!$C$2:$T$13,13,0)*5.5/'陽性率'!L$3)</f>
        <v>15.28104554</v>
      </c>
      <c r="P325" s="5">
        <f>if(VLOOKUP($B$2:$B$457,'各區加權風險人口'!$C$2:$T$13,14,0)=0,0,VLOOKUP($B$2:$B$457,'依個案研判日_台北市'!$C$2:$T$13,14,0)*'各里加權風險人口'!Q325/VLOOKUP($B$2:$B$457,'各區加權風險人口'!$C$2:$T$13,14,0)*5.5/'陽性率'!M$3)</f>
        <v>28.9926864</v>
      </c>
      <c r="Q325" s="5">
        <f>if(VLOOKUP($B$2:$B$457,'各區加權風險人口'!$C$2:$T$13,15,0)=0,0,VLOOKUP($B$2:$B$457,'依個案研判日_台北市'!$C$2:$T$13,15,0)*'各里加權風險人口'!R325/VLOOKUP($B$2:$B$457,'各區加權風險人口'!$C$2:$T$13,15,0)*5.5/'陽性率'!N$3)</f>
        <v>10.96019818</v>
      </c>
      <c r="R325" s="5">
        <f>if(VLOOKUP($B$2:$B$457,'各區加權風險人口'!$C$2:$T$13,16,0)=0,0,VLOOKUP($B$2:$B$457,'依個案研判日_台北市'!$C$2:$T$13,16,0)*'各里加權風險人口'!S325/VLOOKUP($B$2:$B$457,'各區加權風險人口'!$C$2:$T$13,16,0)*5.5/'陽性率'!O$3)</f>
        <v>42.06781948</v>
      </c>
      <c r="S325" s="5">
        <f>if(VLOOKUP($B$2:$B$457,'各區加權風險人口'!$C$2:$T$13,17,0)=0,0,VLOOKUP($B$2:$B$457,'依個案研判日_台北市'!$C$2:$T$13,17,0)*'各里加權風險人口'!T325/VLOOKUP($B$2:$B$457,'各區加權風險人口'!$C$2:$T$13,17,0)*5.5/'陽性率'!P$3)</f>
        <v>27.08912618</v>
      </c>
      <c r="T325" s="5">
        <f>if(VLOOKUP($B$2:$B$457,'各區加權風險人口'!$C$2:$T$13,18,0)=0,0,VLOOKUP($B$2:$B$457,'依個案研判日_台北市'!$C$2:$T$13,18,0)*'各里加權風險人口'!U325/VLOOKUP($B$2:$B$457,'各區加權風險人口'!$C$2:$T$13,18,0)*5.5/'陽性率'!Q$3)</f>
        <v>12.22483643</v>
      </c>
    </row>
    <row r="326">
      <c r="A326" s="3">
        <v>6.3000100001E10</v>
      </c>
      <c r="B326" s="4" t="s">
        <v>336</v>
      </c>
      <c r="C326" s="4" t="s">
        <v>337</v>
      </c>
      <c r="D326" s="5">
        <f>if(VLOOKUP($B$2:$B$457,'各區加權風險人口'!$C$2:$T$13,2,0)=0,0,VLOOKUP($B$2:$B$457,'依個案研判日_台北市'!$C$2:$T$13,2,0)*'各里加權風險人口'!E326/VLOOKUP($B$2:$B$457,'各區加權風險人口'!$C$2:$T$13,2,0)*5.5/'陽性率'!A$3)</f>
        <v>0</v>
      </c>
      <c r="E326" s="5">
        <f>if(VLOOKUP($B$2:$B$457,'各區加權風險人口'!$C$2:$T$13,3,0)=0,0,VLOOKUP($B$2:$B$457,'依個案研判日_台北市'!$C$2:$T$13,3,0)*'各里加權風險人口'!F326/VLOOKUP($B$2:$B$457,'各區加權風險人口'!$C$2:$T$13,3,0)*5.5/'陽性率'!B$3)</f>
        <v>1.268613763</v>
      </c>
      <c r="F326" s="5">
        <f>if(VLOOKUP($B$2:$B$457,'各區加權風險人口'!$C$2:$T$13,4,0)=0,0,VLOOKUP($B$2:$B$457,'依個案研判日_台北市'!$C$2:$T$13,4,0)*'各里加權風險人口'!G326/VLOOKUP($B$2:$B$457,'各區加權風險人口'!$C$2:$T$13,4,0)*5.5/'陽性率'!C$3)</f>
        <v>2.877268328</v>
      </c>
      <c r="G326" s="5">
        <f>if(VLOOKUP($B$2:$B$457,'各區加權風險人口'!$C$2:$T$13,5,0)=0,0,VLOOKUP($B$2:$B$457,'依個案研判日_台北市'!$C$2:$T$13,5,0)*'各里加權風險人口'!H326/VLOOKUP($B$2:$B$457,'各區加權風險人口'!$C$2:$T$13,5,0)*5.5/'陽性率'!D$3)</f>
        <v>5.581900556</v>
      </c>
      <c r="H326" s="5">
        <f>if(VLOOKUP($B$2:$B$457,'各區加權風險人口'!$C$2:$T$13,6,0)=0,0,VLOOKUP($B$2:$B$457,'依個案研判日_台北市'!$C$2:$T$13,6,0)*'各里加權風險人口'!I326/VLOOKUP($B$2:$B$457,'各區加權風險人口'!$C$2:$T$13,6,0)*5.5/'陽性率'!E$3)</f>
        <v>1.766424227</v>
      </c>
      <c r="I326" s="5">
        <f>if(VLOOKUP($B$2:$B$457,'各區加權風險人口'!$C$2:$T$13,7,0)=0,0,VLOOKUP($B$2:$B$457,'依個案研判日_台北市'!$C$2:$T$13,7,0)*'各里加權風險人口'!J326/VLOOKUP($B$2:$B$457,'各區加權風險人口'!$C$2:$T$13,7,0)*5.5/'陽性率'!F$3)</f>
        <v>5.472451526</v>
      </c>
      <c r="J326" s="5">
        <f>if(VLOOKUP($B$2:$B$457,'各區加權風險人口'!$C$2:$T$13,8,0)=0,0,VLOOKUP($B$2:$B$457,'依個案研判日_台北市'!$C$2:$T$13,8,0)*'各里加權風險人口'!K326/VLOOKUP($B$2:$B$457,'各區加權風險人口'!$C$2:$T$13,8,0)*5.5/'陽性率'!G$3)</f>
        <v>9.10092482</v>
      </c>
      <c r="K326" s="5">
        <f>if(VLOOKUP($B$2:$B$457,'各區加權風險人口'!$C$2:$T$13,9,0)=0,0,VLOOKUP($B$2:$B$457,'依個案研判日_台北市'!$C$2:$T$13,9,0)*'各里加權風險人口'!L326/VLOOKUP($B$2:$B$457,'各區加權風險人口'!$C$2:$T$13,9,0)*5.5/'陽性率'!H$3)</f>
        <v>7.611682577</v>
      </c>
      <c r="L326" s="5">
        <f>if(VLOOKUP($B$2:$B$457,'各區加權風險人口'!$C$2:$T$13,10,0)=0,0,VLOOKUP($B$2:$B$457,'依個案研判日_台北市'!$C$2:$T$13,10,0)*'各里加權風險人口'!M326/VLOOKUP($B$2:$B$457,'各區加權風險人口'!$C$2:$T$13,10,0)*5.5/'陽性率'!I$3)</f>
        <v>19.93535913</v>
      </c>
      <c r="M326" s="5">
        <f>if(VLOOKUP($B$2:$B$457,'各區加權風險人口'!$C$2:$T$13,11,0)=0,0,VLOOKUP($B$2:$B$457,'依個案研判日_台北市'!$C$2:$T$13,11,0)*'各里加權風險人口'!N326/VLOOKUP($B$2:$B$457,'各區加權風險人口'!$C$2:$T$13,11,0)*5.5/'陽性率'!J$3)</f>
        <v>0</v>
      </c>
      <c r="N326" s="5">
        <f>if(VLOOKUP($B$2:$B$457,'各區加權風險人口'!$C$2:$T$13,12,0)=0,0,VLOOKUP($B$2:$B$457,'依個案研判日_台北市'!$C$2:$T$13,12,0)*'各里加權風險人口'!O326/VLOOKUP($B$2:$B$457,'各區加權風險人口'!$C$2:$T$13,12,0)*5.5/'陽性率'!K$3)</f>
        <v>4.690672736</v>
      </c>
      <c r="O326" s="5">
        <f>if(VLOOKUP($B$2:$B$457,'各區加權風險人口'!$C$2:$T$13,13,0)=0,0,VLOOKUP($B$2:$B$457,'依個案研判日_台北市'!$C$2:$T$13,13,0)*'各里加權風險人口'!P326/VLOOKUP($B$2:$B$457,'各區加權風險人口'!$C$2:$T$13,13,0)*5.5/'陽性率'!L$3)</f>
        <v>17.89070691</v>
      </c>
      <c r="P326" s="5">
        <f>if(VLOOKUP($B$2:$B$457,'各區加權風險人口'!$C$2:$T$13,14,0)=0,0,VLOOKUP($B$2:$B$457,'依個案研判日_台北市'!$C$2:$T$13,14,0)*'各里加權風險人口'!Q326/VLOOKUP($B$2:$B$457,'各區加權風險人口'!$C$2:$T$13,14,0)*5.5/'陽性率'!M$3)</f>
        <v>13.2004405</v>
      </c>
      <c r="Q326" s="5">
        <f>if(VLOOKUP($B$2:$B$457,'各區加權風險人口'!$C$2:$T$13,15,0)=0,0,VLOOKUP($B$2:$B$457,'依個案研判日_台北市'!$C$2:$T$13,15,0)*'各里加權風險人口'!R326/VLOOKUP($B$2:$B$457,'各區加權風險人口'!$C$2:$T$13,15,0)*5.5/'陽性率'!N$3)</f>
        <v>12.8319553</v>
      </c>
      <c r="R326" s="5">
        <f>if(VLOOKUP($B$2:$B$457,'各區加權風險人口'!$C$2:$T$13,16,0)=0,0,VLOOKUP($B$2:$B$457,'依個案研判日_台北市'!$C$2:$T$13,16,0)*'各里加權風險人口'!S326/VLOOKUP($B$2:$B$457,'各區加權風險人口'!$C$2:$T$13,16,0)*5.5/'陽性率'!O$3)</f>
        <v>24.62603187</v>
      </c>
      <c r="S326" s="5">
        <f>if(VLOOKUP($B$2:$B$457,'各區加權風險人口'!$C$2:$T$13,17,0)=0,0,VLOOKUP($B$2:$B$457,'依個案研判日_台北市'!$C$2:$T$13,17,0)*'各里加權風險人口'!T326/VLOOKUP($B$2:$B$457,'各區加權風險人口'!$C$2:$T$13,17,0)*5.5/'陽性率'!P$3)</f>
        <v>22.20074085</v>
      </c>
      <c r="T326" s="5">
        <f>if(VLOOKUP($B$2:$B$457,'各區加權風險人口'!$C$2:$T$13,18,0)=0,0,VLOOKUP($B$2:$B$457,'依個案研判日_台北市'!$C$2:$T$13,18,0)*'各里加權風險人口'!U326/VLOOKUP($B$2:$B$457,'各區加權風險人口'!$C$2:$T$13,18,0)*5.5/'陽性率'!Q$3)</f>
        <v>28.62513106</v>
      </c>
    </row>
    <row r="327">
      <c r="A327" s="3">
        <v>6.3000100002E10</v>
      </c>
      <c r="B327" s="4" t="s">
        <v>336</v>
      </c>
      <c r="C327" s="4" t="s">
        <v>338</v>
      </c>
      <c r="D327" s="5">
        <f>if(VLOOKUP($B$2:$B$457,'各區加權風險人口'!$C$2:$T$13,2,0)=0,0,VLOOKUP($B$2:$B$457,'依個案研判日_台北市'!$C$2:$T$13,2,0)*'各里加權風險人口'!E327/VLOOKUP($B$2:$B$457,'各區加權風險人口'!$C$2:$T$13,2,0)*5.5/'陽性率'!A$3)</f>
        <v>0</v>
      </c>
      <c r="E327" s="5">
        <f>if(VLOOKUP($B$2:$B$457,'各區加權風險人口'!$C$2:$T$13,3,0)=0,0,VLOOKUP($B$2:$B$457,'依個案研判日_台北市'!$C$2:$T$13,3,0)*'各里加權風險人口'!F327/VLOOKUP($B$2:$B$457,'各區加權風險人口'!$C$2:$T$13,3,0)*5.5/'陽性率'!B$3)</f>
        <v>1.758143307</v>
      </c>
      <c r="F327" s="5">
        <f>if(VLOOKUP($B$2:$B$457,'各區加權風險人口'!$C$2:$T$13,4,0)=0,0,VLOOKUP($B$2:$B$457,'依個案研判日_台北市'!$C$2:$T$13,4,0)*'各里加權風險人口'!G327/VLOOKUP($B$2:$B$457,'各區加權風險人口'!$C$2:$T$13,4,0)*5.5/'陽性率'!C$3)</f>
        <v>3.98754152</v>
      </c>
      <c r="G327" s="5">
        <f>if(VLOOKUP($B$2:$B$457,'各區加權風險人口'!$C$2:$T$13,5,0)=0,0,VLOOKUP($B$2:$B$457,'依個案研判日_台北市'!$C$2:$T$13,5,0)*'各里加權風險人口'!H327/VLOOKUP($B$2:$B$457,'各區加權風險人口'!$C$2:$T$13,5,0)*5.5/'陽性率'!D$3)</f>
        <v>7.735830549</v>
      </c>
      <c r="H327" s="5">
        <f>if(VLOOKUP($B$2:$B$457,'各區加權風險人口'!$C$2:$T$13,6,0)=0,0,VLOOKUP($B$2:$B$457,'依個案研判日_台北市'!$C$2:$T$13,6,0)*'各里加權風險人口'!I327/VLOOKUP($B$2:$B$457,'各區加權風險人口'!$C$2:$T$13,6,0)*5.5/'陽性率'!E$3)</f>
        <v>2.448047642</v>
      </c>
      <c r="I327" s="5">
        <f>if(VLOOKUP($B$2:$B$457,'各區加權風險人口'!$C$2:$T$13,7,0)=0,0,VLOOKUP($B$2:$B$457,'依個案研判日_台北市'!$C$2:$T$13,7,0)*'各里加權風險人口'!J327/VLOOKUP($B$2:$B$457,'各區加權風險人口'!$C$2:$T$13,7,0)*5.5/'陽性率'!F$3)</f>
        <v>7.584147597</v>
      </c>
      <c r="J327" s="5">
        <f>if(VLOOKUP($B$2:$B$457,'各區加權風險人口'!$C$2:$T$13,8,0)=0,0,VLOOKUP($B$2:$B$457,'依個案研判日_台北市'!$C$2:$T$13,8,0)*'各里加權風險人口'!K327/VLOOKUP($B$2:$B$457,'各區加權風險人口'!$C$2:$T$13,8,0)*5.5/'陽性率'!G$3)</f>
        <v>12.6127672</v>
      </c>
      <c r="K327" s="5">
        <f>if(VLOOKUP($B$2:$B$457,'各區加權風險人口'!$C$2:$T$13,9,0)=0,0,VLOOKUP($B$2:$B$457,'依個案研判日_台北市'!$C$2:$T$13,9,0)*'各里加權風險人口'!L327/VLOOKUP($B$2:$B$457,'各區加權風險人口'!$C$2:$T$13,9,0)*5.5/'陽性率'!H$3)</f>
        <v>10.54885984</v>
      </c>
      <c r="L327" s="5">
        <f>if(VLOOKUP($B$2:$B$457,'各區加權風險人口'!$C$2:$T$13,10,0)=0,0,VLOOKUP($B$2:$B$457,'依個案研判日_台北市'!$C$2:$T$13,10,0)*'各里加權風險人口'!M327/VLOOKUP($B$2:$B$457,'各區加權風險人口'!$C$2:$T$13,10,0)*5.5/'陽性率'!I$3)</f>
        <v>27.62796625</v>
      </c>
      <c r="M327" s="5">
        <f>if(VLOOKUP($B$2:$B$457,'各區加權風險人口'!$C$2:$T$13,11,0)=0,0,VLOOKUP($B$2:$B$457,'依個案研判日_台北市'!$C$2:$T$13,11,0)*'各里加權風險人口'!N327/VLOOKUP($B$2:$B$457,'各區加權風險人口'!$C$2:$T$13,11,0)*5.5/'陽性率'!J$3)</f>
        <v>0</v>
      </c>
      <c r="N327" s="5">
        <f>if(VLOOKUP($B$2:$B$457,'各區加權風險人口'!$C$2:$T$13,12,0)=0,0,VLOOKUP($B$2:$B$457,'依個案研判日_台北市'!$C$2:$T$13,12,0)*'各里加權風險人口'!O327/VLOOKUP($B$2:$B$457,'各區加權風險人口'!$C$2:$T$13,12,0)*5.5/'陽性率'!K$3)</f>
        <v>6.500697941</v>
      </c>
      <c r="O327" s="5">
        <f>if(VLOOKUP($B$2:$B$457,'各區加權風險人口'!$C$2:$T$13,13,0)=0,0,VLOOKUP($B$2:$B$457,'依個案研判日_台北市'!$C$2:$T$13,13,0)*'各里加權風險人口'!P327/VLOOKUP($B$2:$B$457,'各區加權風險人口'!$C$2:$T$13,13,0)*5.5/'陽性率'!L$3)</f>
        <v>24.79432868</v>
      </c>
      <c r="P327" s="5">
        <f>if(VLOOKUP($B$2:$B$457,'各區加權風險人口'!$C$2:$T$13,14,0)=0,0,VLOOKUP($B$2:$B$457,'依個案研判日_台北市'!$C$2:$T$13,14,0)*'各里加權風險人口'!Q327/VLOOKUP($B$2:$B$457,'各區加權風險人口'!$C$2:$T$13,14,0)*5.5/'陽性率'!M$3)</f>
        <v>18.29419387</v>
      </c>
      <c r="Q327" s="5">
        <f>if(VLOOKUP($B$2:$B$457,'各區加權風險人口'!$C$2:$T$13,15,0)=0,0,VLOOKUP($B$2:$B$457,'依個案研判日_台北市'!$C$2:$T$13,15,0)*'各里加權風險人口'!R327/VLOOKUP($B$2:$B$457,'各區加權風險人口'!$C$2:$T$13,15,0)*5.5/'陽性率'!N$3)</f>
        <v>17.7835185</v>
      </c>
      <c r="R327" s="5">
        <f>if(VLOOKUP($B$2:$B$457,'各區加權風險人口'!$C$2:$T$13,16,0)=0,0,VLOOKUP($B$2:$B$457,'依個案研判日_台北市'!$C$2:$T$13,16,0)*'各里加權風險人口'!S327/VLOOKUP($B$2:$B$457,'各區加權風險人口'!$C$2:$T$13,16,0)*5.5/'陽性率'!O$3)</f>
        <v>34.12866419</v>
      </c>
      <c r="S327" s="5">
        <f>if(VLOOKUP($B$2:$B$457,'各區加權風險人口'!$C$2:$T$13,17,0)=0,0,VLOOKUP($B$2:$B$457,'依個案研判日_台北市'!$C$2:$T$13,17,0)*'各里加權風險人口'!T327/VLOOKUP($B$2:$B$457,'各區加權風險人口'!$C$2:$T$13,17,0)*5.5/'陽性率'!P$3)</f>
        <v>30.76750787</v>
      </c>
      <c r="T327" s="5">
        <f>if(VLOOKUP($B$2:$B$457,'各區加權風險人口'!$C$2:$T$13,18,0)=0,0,VLOOKUP($B$2:$B$457,'依個案研判日_台北市'!$C$2:$T$13,18,0)*'各里加權風險人口'!U327/VLOOKUP($B$2:$B$457,'各區加權風險人口'!$C$2:$T$13,18,0)*5.5/'陽性率'!Q$3)</f>
        <v>39.67092589</v>
      </c>
    </row>
    <row r="328">
      <c r="A328" s="3">
        <v>6.3000100003E10</v>
      </c>
      <c r="B328" s="4" t="s">
        <v>336</v>
      </c>
      <c r="C328" s="4" t="s">
        <v>339</v>
      </c>
      <c r="D328" s="5">
        <f>if(VLOOKUP($B$2:$B$457,'各區加權風險人口'!$C$2:$T$13,2,0)=0,0,VLOOKUP($B$2:$B$457,'依個案研判日_台北市'!$C$2:$T$13,2,0)*'各里加權風險人口'!E328/VLOOKUP($B$2:$B$457,'各區加權風險人口'!$C$2:$T$13,2,0)*5.5/'陽性率'!A$3)</f>
        <v>0</v>
      </c>
      <c r="E328" s="5">
        <f>if(VLOOKUP($B$2:$B$457,'各區加權風險人口'!$C$2:$T$13,3,0)=0,0,VLOOKUP($B$2:$B$457,'依個案研判日_台北市'!$C$2:$T$13,3,0)*'各里加權風險人口'!F328/VLOOKUP($B$2:$B$457,'各區加權風險人口'!$C$2:$T$13,3,0)*5.5/'陽性率'!B$3)</f>
        <v>1.132841094</v>
      </c>
      <c r="F328" s="5">
        <f>if(VLOOKUP($B$2:$B$457,'各區加權風險人口'!$C$2:$T$13,4,0)=0,0,VLOOKUP($B$2:$B$457,'依個案研判日_台北市'!$C$2:$T$13,4,0)*'各里加權風險人口'!G328/VLOOKUP($B$2:$B$457,'各區加權風險人口'!$C$2:$T$13,4,0)*5.5/'陽性率'!C$3)</f>
        <v>2.569330316</v>
      </c>
      <c r="G328" s="5">
        <f>if(VLOOKUP($B$2:$B$457,'各區加權風險人口'!$C$2:$T$13,5,0)=0,0,VLOOKUP($B$2:$B$457,'依個案研判日_台北市'!$C$2:$T$13,5,0)*'各里加權風險人口'!H328/VLOOKUP($B$2:$B$457,'各區加權風險人口'!$C$2:$T$13,5,0)*5.5/'陽性率'!D$3)</f>
        <v>4.984500813</v>
      </c>
      <c r="H328" s="5">
        <f>if(VLOOKUP($B$2:$B$457,'各區加權風險人口'!$C$2:$T$13,6,0)=0,0,VLOOKUP($B$2:$B$457,'依個案研判日_台北市'!$C$2:$T$13,6,0)*'各里加權風險人口'!I328/VLOOKUP($B$2:$B$457,'各區加權風險人口'!$C$2:$T$13,6,0)*5.5/'陽性率'!E$3)</f>
        <v>1.577373675</v>
      </c>
      <c r="I328" s="5">
        <f>if(VLOOKUP($B$2:$B$457,'各區加權風險人口'!$C$2:$T$13,7,0)=0,0,VLOOKUP($B$2:$B$457,'依個案研判日_台北市'!$C$2:$T$13,7,0)*'各里加權風險人口'!J328/VLOOKUP($B$2:$B$457,'各區加權風險人口'!$C$2:$T$13,7,0)*5.5/'陽性率'!F$3)</f>
        <v>4.886765503</v>
      </c>
      <c r="J328" s="5">
        <f>if(VLOOKUP($B$2:$B$457,'各區加權風險人口'!$C$2:$T$13,8,0)=0,0,VLOOKUP($B$2:$B$457,'依個案研判日_台北市'!$C$2:$T$13,8,0)*'各里加權風險人口'!K328/VLOOKUP($B$2:$B$457,'各區加權風險人口'!$C$2:$T$13,8,0)*5.5/'陽性率'!G$3)</f>
        <v>8.126903499</v>
      </c>
      <c r="K328" s="5">
        <f>if(VLOOKUP($B$2:$B$457,'各區加權風險人口'!$C$2:$T$13,9,0)=0,0,VLOOKUP($B$2:$B$457,'依個案研判日_台北市'!$C$2:$T$13,9,0)*'各里加權風險人口'!L328/VLOOKUP($B$2:$B$457,'各區加權風險人口'!$C$2:$T$13,9,0)*5.5/'陽性率'!H$3)</f>
        <v>6.797046563</v>
      </c>
      <c r="L328" s="5">
        <f>if(VLOOKUP($B$2:$B$457,'各區加權風險人口'!$C$2:$T$13,10,0)=0,0,VLOOKUP($B$2:$B$457,'依個案研判日_台北市'!$C$2:$T$13,10,0)*'各里加權風險人口'!M328/VLOOKUP($B$2:$B$457,'各區加權風險人口'!$C$2:$T$13,10,0)*5.5/'陽性率'!I$3)</f>
        <v>17.80178862</v>
      </c>
      <c r="M328" s="5">
        <f>if(VLOOKUP($B$2:$B$457,'各區加權風險人口'!$C$2:$T$13,11,0)=0,0,VLOOKUP($B$2:$B$457,'依個案研判日_台北市'!$C$2:$T$13,11,0)*'各里加權風險人口'!N328/VLOOKUP($B$2:$B$457,'各區加權風險人口'!$C$2:$T$13,11,0)*5.5/'陽性率'!J$3)</f>
        <v>0</v>
      </c>
      <c r="N328" s="5">
        <f>if(VLOOKUP($B$2:$B$457,'各區加權風險人口'!$C$2:$T$13,12,0)=0,0,VLOOKUP($B$2:$B$457,'依個案研判日_台北市'!$C$2:$T$13,12,0)*'各里加權風險人口'!O328/VLOOKUP($B$2:$B$457,'各區加權風險人口'!$C$2:$T$13,12,0)*5.5/'陽性率'!K$3)</f>
        <v>4.188656145</v>
      </c>
      <c r="O328" s="5">
        <f>if(VLOOKUP($B$2:$B$457,'各區加權風險人口'!$C$2:$T$13,13,0)=0,0,VLOOKUP($B$2:$B$457,'依個案研判日_台北市'!$C$2:$T$13,13,0)*'各里加權風險人口'!P328/VLOOKUP($B$2:$B$457,'各區加權風險人口'!$C$2:$T$13,13,0)*5.5/'陽性率'!L$3)</f>
        <v>15.97596414</v>
      </c>
      <c r="P328" s="5">
        <f>if(VLOOKUP($B$2:$B$457,'各區加權風險人口'!$C$2:$T$13,14,0)=0,0,VLOOKUP($B$2:$B$457,'依個案研判日_台北市'!$C$2:$T$13,14,0)*'各里加權風險人口'!Q328/VLOOKUP($B$2:$B$457,'各區加權風險人口'!$C$2:$T$13,14,0)*5.5/'陽性率'!M$3)</f>
        <v>11.78767084</v>
      </c>
      <c r="Q328" s="5">
        <f>if(VLOOKUP($B$2:$B$457,'各區加權風險人口'!$C$2:$T$13,15,0)=0,0,VLOOKUP($B$2:$B$457,'依個案研判日_台北市'!$C$2:$T$13,15,0)*'各里加權風險人口'!R328/VLOOKUP($B$2:$B$457,'各區加權風險人口'!$C$2:$T$13,15,0)*5.5/'陽性率'!N$3)</f>
        <v>11.45862256</v>
      </c>
      <c r="R328" s="5">
        <f>if(VLOOKUP($B$2:$B$457,'各區加權風險人口'!$C$2:$T$13,16,0)=0,0,VLOOKUP($B$2:$B$457,'依個案研判日_台北市'!$C$2:$T$13,16,0)*'各里加權風險人口'!S328/VLOOKUP($B$2:$B$457,'各區加權風險人口'!$C$2:$T$13,16,0)*5.5/'陽性率'!O$3)</f>
        <v>21.99044476</v>
      </c>
      <c r="S328" s="5">
        <f>if(VLOOKUP($B$2:$B$457,'各區加權風險人口'!$C$2:$T$13,17,0)=0,0,VLOOKUP($B$2:$B$457,'依個案研判日_台北市'!$C$2:$T$13,17,0)*'各里加權風險人口'!T328/VLOOKUP($B$2:$B$457,'各區加權風險人口'!$C$2:$T$13,17,0)*5.5/'陽性率'!P$3)</f>
        <v>19.82471914</v>
      </c>
      <c r="T328" s="5">
        <f>if(VLOOKUP($B$2:$B$457,'各區加權風險人口'!$C$2:$T$13,18,0)=0,0,VLOOKUP($B$2:$B$457,'依個案研判日_台北市'!$C$2:$T$13,18,0)*'各里加權風險人口'!U328/VLOOKUP($B$2:$B$457,'各區加權風險人口'!$C$2:$T$13,18,0)*5.5/'陽性率'!Q$3)</f>
        <v>25.56154263</v>
      </c>
    </row>
    <row r="329">
      <c r="A329" s="3">
        <v>6.3000100005E10</v>
      </c>
      <c r="B329" s="4" t="s">
        <v>336</v>
      </c>
      <c r="C329" s="4" t="s">
        <v>340</v>
      </c>
      <c r="D329" s="5">
        <f>if(VLOOKUP($B$2:$B$457,'各區加權風險人口'!$C$2:$T$13,2,0)=0,0,VLOOKUP($B$2:$B$457,'依個案研判日_台北市'!$C$2:$T$13,2,0)*'各里加權風險人口'!E329/VLOOKUP($B$2:$B$457,'各區加權風險人口'!$C$2:$T$13,2,0)*5.5/'陽性率'!A$3)</f>
        <v>0</v>
      </c>
      <c r="E329" s="5">
        <f>if(VLOOKUP($B$2:$B$457,'各區加權風險人口'!$C$2:$T$13,3,0)=0,0,VLOOKUP($B$2:$B$457,'依個案研判日_台北市'!$C$2:$T$13,3,0)*'各里加權風險人口'!F329/VLOOKUP($B$2:$B$457,'各區加權風險人口'!$C$2:$T$13,3,0)*5.5/'陽性率'!B$3)</f>
        <v>1.138477859</v>
      </c>
      <c r="F329" s="5">
        <f>if(VLOOKUP($B$2:$B$457,'各區加權風險人口'!$C$2:$T$13,4,0)=0,0,VLOOKUP($B$2:$B$457,'依個案研判日_台北市'!$C$2:$T$13,4,0)*'各里加權風險人口'!G329/VLOOKUP($B$2:$B$457,'各區加權風險人口'!$C$2:$T$13,4,0)*5.5/'陽性率'!C$3)</f>
        <v>2.582114731</v>
      </c>
      <c r="G329" s="5">
        <f>if(VLOOKUP($B$2:$B$457,'各區加權風險人口'!$C$2:$T$13,5,0)=0,0,VLOOKUP($B$2:$B$457,'依個案研判日_台北市'!$C$2:$T$13,5,0)*'各里加權風險人口'!H329/VLOOKUP($B$2:$B$457,'各區加權風險人口'!$C$2:$T$13,5,0)*5.5/'陽性率'!D$3)</f>
        <v>5.009302578</v>
      </c>
      <c r="H329" s="5">
        <f>if(VLOOKUP($B$2:$B$457,'各區加權風險人口'!$C$2:$T$13,6,0)=0,0,VLOOKUP($B$2:$B$457,'依個案研判日_台北市'!$C$2:$T$13,6,0)*'各里加權風險人口'!I329/VLOOKUP($B$2:$B$457,'各區加權風險人口'!$C$2:$T$13,6,0)*5.5/'陽性率'!E$3)</f>
        <v>1.585222335</v>
      </c>
      <c r="I329" s="5">
        <f>if(VLOOKUP($B$2:$B$457,'各區加權風險人口'!$C$2:$T$13,7,0)=0,0,VLOOKUP($B$2:$B$457,'依個案研判日_台北市'!$C$2:$T$13,7,0)*'各里加權風險人口'!J329/VLOOKUP($B$2:$B$457,'各區加權風險人口'!$C$2:$T$13,7,0)*5.5/'陽性率'!F$3)</f>
        <v>4.911080959</v>
      </c>
      <c r="J329" s="5">
        <f>if(VLOOKUP($B$2:$B$457,'各區加權風險人口'!$C$2:$T$13,8,0)=0,0,VLOOKUP($B$2:$B$457,'依個案研判日_台北市'!$C$2:$T$13,8,0)*'各里加權風險人口'!K329/VLOOKUP($B$2:$B$457,'各區加權風險人口'!$C$2:$T$13,8,0)*5.5/'陽性率'!G$3)</f>
        <v>8.16734116</v>
      </c>
      <c r="K329" s="5">
        <f>if(VLOOKUP($B$2:$B$457,'各區加權風險人口'!$C$2:$T$13,9,0)=0,0,VLOOKUP($B$2:$B$457,'依個案研判日_台北市'!$C$2:$T$13,9,0)*'各里加權風險人口'!L329/VLOOKUP($B$2:$B$457,'各區加權風險人口'!$C$2:$T$13,9,0)*5.5/'陽性率'!H$3)</f>
        <v>6.830867152</v>
      </c>
      <c r="L329" s="5">
        <f>if(VLOOKUP($B$2:$B$457,'各區加權風險人口'!$C$2:$T$13,10,0)=0,0,VLOOKUP($B$2:$B$457,'依個案研判日_台北市'!$C$2:$T$13,10,0)*'各里加權風險人口'!M329/VLOOKUP($B$2:$B$457,'各區加權風險人口'!$C$2:$T$13,10,0)*5.5/'陽性率'!I$3)</f>
        <v>17.89036635</v>
      </c>
      <c r="M329" s="5">
        <f>if(VLOOKUP($B$2:$B$457,'各區加權風險人口'!$C$2:$T$13,11,0)=0,0,VLOOKUP($B$2:$B$457,'依個案研判日_台北市'!$C$2:$T$13,11,0)*'各里加權風險人口'!N329/VLOOKUP($B$2:$B$457,'各區加權風險人口'!$C$2:$T$13,11,0)*5.5/'陽性率'!J$3)</f>
        <v>0</v>
      </c>
      <c r="N329" s="5">
        <f>if(VLOOKUP($B$2:$B$457,'各區加權風險人口'!$C$2:$T$13,12,0)=0,0,VLOOKUP($B$2:$B$457,'依個案研判日_台北市'!$C$2:$T$13,12,0)*'各里加權風險人口'!O329/VLOOKUP($B$2:$B$457,'各區加權風險人口'!$C$2:$T$13,12,0)*5.5/'陽性率'!K$3)</f>
        <v>4.209497965</v>
      </c>
      <c r="O329" s="5">
        <f>if(VLOOKUP($B$2:$B$457,'各區加權風險人口'!$C$2:$T$13,13,0)=0,0,VLOOKUP($B$2:$B$457,'依個案研判日_台北市'!$C$2:$T$13,13,0)*'各里加權風險人口'!P329/VLOOKUP($B$2:$B$457,'各區加權風險人口'!$C$2:$T$13,13,0)*5.5/'陽性率'!L$3)</f>
        <v>16.05545698</v>
      </c>
      <c r="P329" s="5">
        <f>if(VLOOKUP($B$2:$B$457,'各區加權風險人口'!$C$2:$T$13,14,0)=0,0,VLOOKUP($B$2:$B$457,'依個案研判日_台北市'!$C$2:$T$13,14,0)*'各里加權風險人口'!Q329/VLOOKUP($B$2:$B$457,'各區加權風險人口'!$C$2:$T$13,14,0)*5.5/'陽性率'!M$3)</f>
        <v>11.84632366</v>
      </c>
      <c r="Q329" s="5">
        <f>if(VLOOKUP($B$2:$B$457,'各區加權風險人口'!$C$2:$T$13,15,0)=0,0,VLOOKUP($B$2:$B$457,'依個案研判日_台北市'!$C$2:$T$13,15,0)*'各里加權風險人口'!R329/VLOOKUP($B$2:$B$457,'各區加權風險人口'!$C$2:$T$13,15,0)*5.5/'陽性率'!N$3)</f>
        <v>11.51563811</v>
      </c>
      <c r="R329" s="5">
        <f>if(VLOOKUP($B$2:$B$457,'各區加權風險人口'!$C$2:$T$13,16,0)=0,0,VLOOKUP($B$2:$B$457,'依個案研判日_台北市'!$C$2:$T$13,16,0)*'各里加權風險人口'!S329/VLOOKUP($B$2:$B$457,'各區加權風險人口'!$C$2:$T$13,16,0)*5.5/'陽性率'!O$3)</f>
        <v>22.09986432</v>
      </c>
      <c r="S329" s="5">
        <f>if(VLOOKUP($B$2:$B$457,'各區加權風險人口'!$C$2:$T$13,17,0)=0,0,VLOOKUP($B$2:$B$457,'依個案研判日_台北市'!$C$2:$T$13,17,0)*'各里加權風險人口'!T329/VLOOKUP($B$2:$B$457,'各區加權風險人口'!$C$2:$T$13,17,0)*5.5/'陽性率'!P$3)</f>
        <v>19.92336253</v>
      </c>
      <c r="T329" s="5">
        <f>if(VLOOKUP($B$2:$B$457,'各區加權風險人口'!$C$2:$T$13,18,0)=0,0,VLOOKUP($B$2:$B$457,'依個案研判日_台北市'!$C$2:$T$13,18,0)*'各里加權風險人口'!U329/VLOOKUP($B$2:$B$457,'各區加權風險人口'!$C$2:$T$13,18,0)*5.5/'陽性率'!Q$3)</f>
        <v>25.68873117</v>
      </c>
    </row>
    <row r="330">
      <c r="A330" s="3">
        <v>6.3000100006E10</v>
      </c>
      <c r="B330" s="4" t="s">
        <v>336</v>
      </c>
      <c r="C330" s="4" t="s">
        <v>341</v>
      </c>
      <c r="D330" s="5">
        <f>if(VLOOKUP($B$2:$B$457,'各區加權風險人口'!$C$2:$T$13,2,0)=0,0,VLOOKUP($B$2:$B$457,'依個案研判日_台北市'!$C$2:$T$13,2,0)*'各里加權風險人口'!E330/VLOOKUP($B$2:$B$457,'各區加權風險人口'!$C$2:$T$13,2,0)*5.5/'陽性率'!A$3)</f>
        <v>0</v>
      </c>
      <c r="E330" s="5">
        <f>if(VLOOKUP($B$2:$B$457,'各區加權風險人口'!$C$2:$T$13,3,0)=0,0,VLOOKUP($B$2:$B$457,'依個案研判日_台北市'!$C$2:$T$13,3,0)*'各里加權風險人口'!F330/VLOOKUP($B$2:$B$457,'各區加權風險人口'!$C$2:$T$13,3,0)*5.5/'陽性率'!B$3)</f>
        <v>1.05024452</v>
      </c>
      <c r="F330" s="5">
        <f>if(VLOOKUP($B$2:$B$457,'各區加權風險人口'!$C$2:$T$13,4,0)=0,0,VLOOKUP($B$2:$B$457,'依個案研判日_台北市'!$C$2:$T$13,4,0)*'各里加權風險人口'!G330/VLOOKUP($B$2:$B$457,'各區加權風險人口'!$C$2:$T$13,4,0)*5.5/'陽性率'!C$3)</f>
        <v>2.38199788</v>
      </c>
      <c r="G330" s="5">
        <f>if(VLOOKUP($B$2:$B$457,'各區加權風險人口'!$C$2:$T$13,5,0)=0,0,VLOOKUP($B$2:$B$457,'依個案研判日_台北市'!$C$2:$T$13,5,0)*'各里加權風險人口'!H330/VLOOKUP($B$2:$B$457,'各區加權風險人口'!$C$2:$T$13,5,0)*5.5/'陽性率'!D$3)</f>
        <v>4.621075888</v>
      </c>
      <c r="H330" s="5">
        <f>if(VLOOKUP($B$2:$B$457,'各區加權風險人口'!$C$2:$T$13,6,0)=0,0,VLOOKUP($B$2:$B$457,'依個案研判日_台北市'!$C$2:$T$13,6,0)*'各里加權風險人口'!I330/VLOOKUP($B$2:$B$457,'各區加權風險人口'!$C$2:$T$13,6,0)*5.5/'陽性率'!E$3)</f>
        <v>1.462365787</v>
      </c>
      <c r="I330" s="5">
        <f>if(VLOOKUP($B$2:$B$457,'各區加權風險人口'!$C$2:$T$13,7,0)=0,0,VLOOKUP($B$2:$B$457,'依個案研判日_台北市'!$C$2:$T$13,7,0)*'各里加權風險人口'!J330/VLOOKUP($B$2:$B$457,'各區加權風險人口'!$C$2:$T$13,7,0)*5.5/'陽性率'!F$3)</f>
        <v>4.530466557</v>
      </c>
      <c r="J330" s="5">
        <f>if(VLOOKUP($B$2:$B$457,'各區加權風險人口'!$C$2:$T$13,8,0)=0,0,VLOOKUP($B$2:$B$457,'依個案研判日_台北市'!$C$2:$T$13,8,0)*'各里加權風險人口'!K330/VLOOKUP($B$2:$B$457,'各區加權風險人口'!$C$2:$T$13,8,0)*5.5/'陽性率'!G$3)</f>
        <v>7.534362861</v>
      </c>
      <c r="K330" s="5">
        <f>if(VLOOKUP($B$2:$B$457,'各區加權風險人口'!$C$2:$T$13,9,0)=0,0,VLOOKUP($B$2:$B$457,'依個案研判日_台北市'!$C$2:$T$13,9,0)*'各里加權風險人口'!L330/VLOOKUP($B$2:$B$457,'各區加權風險人口'!$C$2:$T$13,9,0)*5.5/'陽性率'!H$3)</f>
        <v>6.30146712</v>
      </c>
      <c r="L330" s="5">
        <f>if(VLOOKUP($B$2:$B$457,'各區加權風險人口'!$C$2:$T$13,10,0)=0,0,VLOOKUP($B$2:$B$457,'依個案研判日_台北市'!$C$2:$T$13,10,0)*'各里加權風險人口'!M330/VLOOKUP($B$2:$B$457,'各區加權風險人口'!$C$2:$T$13,10,0)*5.5/'陽性率'!I$3)</f>
        <v>16.50384246</v>
      </c>
      <c r="M330" s="5">
        <f>if(VLOOKUP($B$2:$B$457,'各區加權風險人口'!$C$2:$T$13,11,0)=0,0,VLOOKUP($B$2:$B$457,'依個案研判日_台北市'!$C$2:$T$13,11,0)*'各里加權風險人口'!N330/VLOOKUP($B$2:$B$457,'各區加權風險人口'!$C$2:$T$13,11,0)*5.5/'陽性率'!J$3)</f>
        <v>0</v>
      </c>
      <c r="N330" s="5">
        <f>if(VLOOKUP($B$2:$B$457,'各區加權風險人口'!$C$2:$T$13,12,0)=0,0,VLOOKUP($B$2:$B$457,'依個案研判日_台北市'!$C$2:$T$13,12,0)*'各里加權風險人口'!O330/VLOOKUP($B$2:$B$457,'各區加權風險人口'!$C$2:$T$13,12,0)*5.5/'陽性率'!K$3)</f>
        <v>3.883257049</v>
      </c>
      <c r="O330" s="5">
        <f>if(VLOOKUP($B$2:$B$457,'各區加權風險人口'!$C$2:$T$13,13,0)=0,0,VLOOKUP($B$2:$B$457,'依個案研判日_台北市'!$C$2:$T$13,13,0)*'各里加權風險人口'!P330/VLOOKUP($B$2:$B$457,'各區加權風險人口'!$C$2:$T$13,13,0)*5.5/'陽性率'!L$3)</f>
        <v>14.81114067</v>
      </c>
      <c r="P330" s="5">
        <f>if(VLOOKUP($B$2:$B$457,'各區加權風險人口'!$C$2:$T$13,14,0)=0,0,VLOOKUP($B$2:$B$457,'依個案研判日_台北市'!$C$2:$T$13,14,0)*'各里加權風險人口'!Q330/VLOOKUP($B$2:$B$457,'各區加權風險人口'!$C$2:$T$13,14,0)*5.5/'陽性率'!M$3)</f>
        <v>10.92822001</v>
      </c>
      <c r="Q330" s="5">
        <f>if(VLOOKUP($B$2:$B$457,'各區加權風險人口'!$C$2:$T$13,15,0)=0,0,VLOOKUP($B$2:$B$457,'依個案研判日_台北市'!$C$2:$T$13,15,0)*'各里加權風險人口'!R330/VLOOKUP($B$2:$B$457,'各區加權風險人口'!$C$2:$T$13,15,0)*5.5/'陽性率'!N$3)</f>
        <v>10.62316296</v>
      </c>
      <c r="R330" s="5">
        <f>if(VLOOKUP($B$2:$B$457,'各區加權風險人口'!$C$2:$T$13,16,0)=0,0,VLOOKUP($B$2:$B$457,'依個案研判日_台北市'!$C$2:$T$13,16,0)*'各里加權風險人口'!S330/VLOOKUP($B$2:$B$457,'各區加權風險人口'!$C$2:$T$13,16,0)*5.5/'陽性率'!O$3)</f>
        <v>20.38709951</v>
      </c>
      <c r="S330" s="5">
        <f>if(VLOOKUP($B$2:$B$457,'各區加權風險人口'!$C$2:$T$13,17,0)=0,0,VLOOKUP($B$2:$B$457,'依個案研判日_台北市'!$C$2:$T$13,17,0)*'各里加權風險人口'!T330/VLOOKUP($B$2:$B$457,'各區加權風險人口'!$C$2:$T$13,17,0)*5.5/'陽性率'!P$3)</f>
        <v>18.3792791</v>
      </c>
      <c r="T330" s="5">
        <f>if(VLOOKUP($B$2:$B$457,'各區加權風險人口'!$C$2:$T$13,18,0)=0,0,VLOOKUP($B$2:$B$457,'依個案研判日_台北市'!$C$2:$T$13,18,0)*'各里加權風險人口'!U330/VLOOKUP($B$2:$B$457,'各區加權風險人口'!$C$2:$T$13,18,0)*5.5/'陽性率'!Q$3)</f>
        <v>23.69782507</v>
      </c>
    </row>
    <row r="331">
      <c r="A331" s="3">
        <v>6.3000100007E10</v>
      </c>
      <c r="B331" s="4" t="s">
        <v>336</v>
      </c>
      <c r="C331" s="4" t="s">
        <v>342</v>
      </c>
      <c r="D331" s="5">
        <f>if(VLOOKUP($B$2:$B$457,'各區加權風險人口'!$C$2:$T$13,2,0)=0,0,VLOOKUP($B$2:$B$457,'依個案研判日_台北市'!$C$2:$T$13,2,0)*'各里加權風險人口'!E331/VLOOKUP($B$2:$B$457,'各區加權風險人口'!$C$2:$T$13,2,0)*5.5/'陽性率'!A$3)</f>
        <v>0</v>
      </c>
      <c r="E331" s="5">
        <f>if(VLOOKUP($B$2:$B$457,'各區加權風險人口'!$C$2:$T$13,3,0)=0,0,VLOOKUP($B$2:$B$457,'依個案研判日_台北市'!$C$2:$T$13,3,0)*'各里加權風險人口'!F331/VLOOKUP($B$2:$B$457,'各區加權風險人口'!$C$2:$T$13,3,0)*5.5/'陽性率'!B$3)</f>
        <v>1.75107804</v>
      </c>
      <c r="F331" s="5">
        <f>if(VLOOKUP($B$2:$B$457,'各區加權風險人口'!$C$2:$T$13,4,0)=0,0,VLOOKUP($B$2:$B$457,'依個案研判日_台北市'!$C$2:$T$13,4,0)*'各里加權風險人口'!G331/VLOOKUP($B$2:$B$457,'各區加權風險人口'!$C$2:$T$13,4,0)*5.5/'陽性率'!C$3)</f>
        <v>3.971517205</v>
      </c>
      <c r="G331" s="5">
        <f>if(VLOOKUP($B$2:$B$457,'各區加權風險人口'!$C$2:$T$13,5,0)=0,0,VLOOKUP($B$2:$B$457,'依個案研判日_台北市'!$C$2:$T$13,5,0)*'各里加權風險人口'!H331/VLOOKUP($B$2:$B$457,'各區加權風險人口'!$C$2:$T$13,5,0)*5.5/'陽性率'!D$3)</f>
        <v>7.704743378</v>
      </c>
      <c r="H331" s="5">
        <f>if(VLOOKUP($B$2:$B$457,'各區加權風險人口'!$C$2:$T$13,6,0)=0,0,VLOOKUP($B$2:$B$457,'依個案研判日_台北市'!$C$2:$T$13,6,0)*'各里加權風險人口'!I331/VLOOKUP($B$2:$B$457,'各區加權風險人口'!$C$2:$T$13,6,0)*5.5/'陽性率'!E$3)</f>
        <v>2.43820993</v>
      </c>
      <c r="I331" s="5">
        <f>if(VLOOKUP($B$2:$B$457,'各區加權風險人口'!$C$2:$T$13,7,0)=0,0,VLOOKUP($B$2:$B$457,'依個案研判日_台北市'!$C$2:$T$13,7,0)*'各里加權風險人口'!J331/VLOOKUP($B$2:$B$457,'各區加權風險人口'!$C$2:$T$13,7,0)*5.5/'陽性率'!F$3)</f>
        <v>7.553669978</v>
      </c>
      <c r="J331" s="5">
        <f>if(VLOOKUP($B$2:$B$457,'各區加權風險人口'!$C$2:$T$13,8,0)=0,0,VLOOKUP($B$2:$B$457,'依個案研判日_台北市'!$C$2:$T$13,8,0)*'各里加權風險人口'!K331/VLOOKUP($B$2:$B$457,'各區加權風險人口'!$C$2:$T$13,8,0)*5.5/'陽性率'!G$3)</f>
        <v>12.56208159</v>
      </c>
      <c r="K331" s="5">
        <f>if(VLOOKUP($B$2:$B$457,'各區加權風險人口'!$C$2:$T$13,9,0)=0,0,VLOOKUP($B$2:$B$457,'依個案研判日_台北市'!$C$2:$T$13,9,0)*'各里加權風險人口'!L331/VLOOKUP($B$2:$B$457,'各區加權風險人口'!$C$2:$T$13,9,0)*5.5/'陽性率'!H$3)</f>
        <v>10.50646824</v>
      </c>
      <c r="L331" s="5">
        <f>if(VLOOKUP($B$2:$B$457,'各區加權風險人口'!$C$2:$T$13,10,0)=0,0,VLOOKUP($B$2:$B$457,'依個案研判日_台北市'!$C$2:$T$13,10,0)*'各里加權風險人口'!M331/VLOOKUP($B$2:$B$457,'各區加權風險人口'!$C$2:$T$13,10,0)*5.5/'陽性率'!I$3)</f>
        <v>27.51694063</v>
      </c>
      <c r="M331" s="5">
        <f>if(VLOOKUP($B$2:$B$457,'各區加權風險人口'!$C$2:$T$13,11,0)=0,0,VLOOKUP($B$2:$B$457,'依個案研判日_台北市'!$C$2:$T$13,11,0)*'各里加權風險人口'!N331/VLOOKUP($B$2:$B$457,'各區加權風險人口'!$C$2:$T$13,11,0)*5.5/'陽性率'!J$3)</f>
        <v>0</v>
      </c>
      <c r="N331" s="5">
        <f>if(VLOOKUP($B$2:$B$457,'各區加權風險人口'!$C$2:$T$13,12,0)=0,0,VLOOKUP($B$2:$B$457,'依個案研判日_台北市'!$C$2:$T$13,12,0)*'各里加權風險人口'!O331/VLOOKUP($B$2:$B$457,'各區加權風險人口'!$C$2:$T$13,12,0)*5.5/'陽性率'!K$3)</f>
        <v>6.474574267</v>
      </c>
      <c r="O331" s="5">
        <f>if(VLOOKUP($B$2:$B$457,'各區加權風險人口'!$C$2:$T$13,13,0)=0,0,VLOOKUP($B$2:$B$457,'依個案研判日_台北市'!$C$2:$T$13,13,0)*'各里加權風險人口'!P331/VLOOKUP($B$2:$B$457,'各區加權風險人口'!$C$2:$T$13,13,0)*5.5/'陽性率'!L$3)</f>
        <v>24.69469031</v>
      </c>
      <c r="P331" s="5">
        <f>if(VLOOKUP($B$2:$B$457,'各區加權風險人口'!$C$2:$T$13,14,0)=0,0,VLOOKUP($B$2:$B$457,'依個案研判日_台北市'!$C$2:$T$13,14,0)*'各里加權風險人口'!Q331/VLOOKUP($B$2:$B$457,'各區加權風險人口'!$C$2:$T$13,14,0)*5.5/'陽性率'!M$3)</f>
        <v>18.22067691</v>
      </c>
      <c r="Q331" s="5">
        <f>if(VLOOKUP($B$2:$B$457,'各區加權風險人口'!$C$2:$T$13,15,0)=0,0,VLOOKUP($B$2:$B$457,'依個案研判日_台北市'!$C$2:$T$13,15,0)*'各里加權風險人口'!R331/VLOOKUP($B$2:$B$457,'各區加權風險人口'!$C$2:$T$13,15,0)*5.5/'陽性率'!N$3)</f>
        <v>17.71205374</v>
      </c>
      <c r="R331" s="5">
        <f>if(VLOOKUP($B$2:$B$457,'各區加權風險人口'!$C$2:$T$13,16,0)=0,0,VLOOKUP($B$2:$B$457,'依個案研判日_台北市'!$C$2:$T$13,16,0)*'各里加權風險人口'!S331/VLOOKUP($B$2:$B$457,'各區加權風險人口'!$C$2:$T$13,16,0)*5.5/'陽性率'!O$3)</f>
        <v>33.9915149</v>
      </c>
      <c r="S331" s="5">
        <f>if(VLOOKUP($B$2:$B$457,'各區加權風險人口'!$C$2:$T$13,17,0)=0,0,VLOOKUP($B$2:$B$457,'依個案研判日_台北市'!$C$2:$T$13,17,0)*'各里加權風險人口'!T331/VLOOKUP($B$2:$B$457,'各區加權風險人口'!$C$2:$T$13,17,0)*5.5/'陽性率'!P$3)</f>
        <v>30.64386571</v>
      </c>
      <c r="T331" s="5">
        <f>if(VLOOKUP($B$2:$B$457,'各區加權風險人口'!$C$2:$T$13,18,0)=0,0,VLOOKUP($B$2:$B$457,'依個案研判日_台北市'!$C$2:$T$13,18,0)*'各里加權風險人口'!U331/VLOOKUP($B$2:$B$457,'各區加權風險人口'!$C$2:$T$13,18,0)*5.5/'陽性率'!Q$3)</f>
        <v>39.5115045</v>
      </c>
    </row>
    <row r="332">
      <c r="A332" s="3">
        <v>6.3000100008E10</v>
      </c>
      <c r="B332" s="4" t="s">
        <v>336</v>
      </c>
      <c r="C332" s="4" t="s">
        <v>343</v>
      </c>
      <c r="D332" s="5">
        <f>if(VLOOKUP($B$2:$B$457,'各區加權風險人口'!$C$2:$T$13,2,0)=0,0,VLOOKUP($B$2:$B$457,'依個案研判日_台北市'!$C$2:$T$13,2,0)*'各里加權風險人口'!E332/VLOOKUP($B$2:$B$457,'各區加權風險人口'!$C$2:$T$13,2,0)*5.5/'陽性率'!A$3)</f>
        <v>0</v>
      </c>
      <c r="E332" s="5">
        <f>if(VLOOKUP($B$2:$B$457,'各區加權風險人口'!$C$2:$T$13,3,0)=0,0,VLOOKUP($B$2:$B$457,'依個案研判日_台北市'!$C$2:$T$13,3,0)*'各里加權風險人口'!F332/VLOOKUP($B$2:$B$457,'各區加權風險人口'!$C$2:$T$13,3,0)*5.5/'陽性率'!B$3)</f>
        <v>1.779857557</v>
      </c>
      <c r="F332" s="5">
        <f>if(VLOOKUP($B$2:$B$457,'各區加權風險人口'!$C$2:$T$13,4,0)=0,0,VLOOKUP($B$2:$B$457,'依個案研判日_台北市'!$C$2:$T$13,4,0)*'各里加權風險人口'!G332/VLOOKUP($B$2:$B$457,'各區加權風險人口'!$C$2:$T$13,4,0)*5.5/'陽性率'!C$3)</f>
        <v>4.036790334</v>
      </c>
      <c r="G332" s="5">
        <f>if(VLOOKUP($B$2:$B$457,'各區加權風險人口'!$C$2:$T$13,5,0)=0,0,VLOOKUP($B$2:$B$457,'依個案研判日_台北市'!$C$2:$T$13,5,0)*'各里加權風險人口'!H332/VLOOKUP($B$2:$B$457,'各區加權風險人口'!$C$2:$T$13,5,0)*5.5/'陽性率'!D$3)</f>
        <v>7.831373249</v>
      </c>
      <c r="H332" s="5">
        <f>if(VLOOKUP($B$2:$B$457,'各區加權風險人口'!$C$2:$T$13,6,0)=0,0,VLOOKUP($B$2:$B$457,'依個案研判日_台北市'!$C$2:$T$13,6,0)*'各里加權風險人口'!I332/VLOOKUP($B$2:$B$457,'各區加權風險人口'!$C$2:$T$13,6,0)*5.5/'陽性率'!E$3)</f>
        <v>2.478282674</v>
      </c>
      <c r="I332" s="5">
        <f>if(VLOOKUP($B$2:$B$457,'各區加權風險人口'!$C$2:$T$13,7,0)=0,0,VLOOKUP($B$2:$B$457,'依個案研判日_台北市'!$C$2:$T$13,7,0)*'各里加權風險人口'!J332/VLOOKUP($B$2:$B$457,'各區加權風險人口'!$C$2:$T$13,7,0)*5.5/'陽性率'!F$3)</f>
        <v>7.67781691</v>
      </c>
      <c r="J332" s="5">
        <f>if(VLOOKUP($B$2:$B$457,'各區加權風險人口'!$C$2:$T$13,8,0)=0,0,VLOOKUP($B$2:$B$457,'依個案研判日_台北市'!$C$2:$T$13,8,0)*'各里加權風險人口'!K332/VLOOKUP($B$2:$B$457,'各區加權風險人口'!$C$2:$T$13,8,0)*5.5/'陽性率'!G$3)</f>
        <v>12.76854334</v>
      </c>
      <c r="K332" s="5">
        <f>if(VLOOKUP($B$2:$B$457,'各區加權風險人口'!$C$2:$T$13,9,0)=0,0,VLOOKUP($B$2:$B$457,'依個案研判日_台北市'!$C$2:$T$13,9,0)*'各里加權風險人口'!L332/VLOOKUP($B$2:$B$457,'各區加權風險人口'!$C$2:$T$13,9,0)*5.5/'陽性率'!H$3)</f>
        <v>10.67914534</v>
      </c>
      <c r="L332" s="5">
        <f>if(VLOOKUP($B$2:$B$457,'各區加權風險人口'!$C$2:$T$13,10,0)=0,0,VLOOKUP($B$2:$B$457,'依個案研判日_台北市'!$C$2:$T$13,10,0)*'各里加權風險人口'!M332/VLOOKUP($B$2:$B$457,'各區加權風險人口'!$C$2:$T$13,10,0)*5.5/'陽性率'!I$3)</f>
        <v>27.96919017</v>
      </c>
      <c r="M332" s="5">
        <f>if(VLOOKUP($B$2:$B$457,'各區加權風險人口'!$C$2:$T$13,11,0)=0,0,VLOOKUP($B$2:$B$457,'依個案研判日_台北市'!$C$2:$T$13,11,0)*'各里加權風險人口'!N332/VLOOKUP($B$2:$B$457,'各區加權風險人口'!$C$2:$T$13,11,0)*5.5/'陽性率'!J$3)</f>
        <v>0</v>
      </c>
      <c r="N332" s="5">
        <f>if(VLOOKUP($B$2:$B$457,'各區加權風險人口'!$C$2:$T$13,12,0)=0,0,VLOOKUP($B$2:$B$457,'依個案研判日_台北市'!$C$2:$T$13,12,0)*'各里加權風險人口'!O332/VLOOKUP($B$2:$B$457,'各區加權風險人口'!$C$2:$T$13,12,0)*5.5/'陽性率'!K$3)</f>
        <v>6.580985923</v>
      </c>
      <c r="O332" s="5">
        <f>if(VLOOKUP($B$2:$B$457,'各區加權風險人口'!$C$2:$T$13,13,0)=0,0,VLOOKUP($B$2:$B$457,'依個案研判日_台北市'!$C$2:$T$13,13,0)*'各里加權風險人口'!P332/VLOOKUP($B$2:$B$457,'各區加權風險人口'!$C$2:$T$13,13,0)*5.5/'陽性率'!L$3)</f>
        <v>25.10055528</v>
      </c>
      <c r="P332" s="5">
        <f>if(VLOOKUP($B$2:$B$457,'各區加權風險人口'!$C$2:$T$13,14,0)=0,0,VLOOKUP($B$2:$B$457,'依個案研判日_台北市'!$C$2:$T$13,14,0)*'各里加權風險人口'!Q332/VLOOKUP($B$2:$B$457,'各區加權風險人口'!$C$2:$T$13,14,0)*5.5/'陽性率'!M$3)</f>
        <v>18.52013944</v>
      </c>
      <c r="Q332" s="5">
        <f>if(VLOOKUP($B$2:$B$457,'各區加權風險人口'!$C$2:$T$13,15,0)=0,0,VLOOKUP($B$2:$B$457,'依個案研判日_台北市'!$C$2:$T$13,15,0)*'各里加權風險人口'!R332/VLOOKUP($B$2:$B$457,'各區加權風險人口'!$C$2:$T$13,15,0)*5.5/'陽性率'!N$3)</f>
        <v>18.00315689</v>
      </c>
      <c r="R332" s="5">
        <f>if(VLOOKUP($B$2:$B$457,'各區加權風險人口'!$C$2:$T$13,16,0)=0,0,VLOOKUP($B$2:$B$457,'依個案研判日_台北市'!$C$2:$T$13,16,0)*'各里加權風險人口'!S332/VLOOKUP($B$2:$B$457,'各區加權風險人口'!$C$2:$T$13,16,0)*5.5/'陽性率'!O$3)</f>
        <v>34.5501761</v>
      </c>
      <c r="S332" s="5">
        <f>if(VLOOKUP($B$2:$B$457,'各區加權風險人口'!$C$2:$T$13,17,0)=0,0,VLOOKUP($B$2:$B$457,'依個案研判日_台北市'!$C$2:$T$13,17,0)*'各里加權風險人口'!T332/VLOOKUP($B$2:$B$457,'各區加權風險人口'!$C$2:$T$13,17,0)*5.5/'陽性率'!P$3)</f>
        <v>31.14750724</v>
      </c>
      <c r="T332" s="5">
        <f>if(VLOOKUP($B$2:$B$457,'各區加權風險人口'!$C$2:$T$13,18,0)=0,0,VLOOKUP($B$2:$B$457,'依個案研判日_台北市'!$C$2:$T$13,18,0)*'各里加權風險人口'!U332/VLOOKUP($B$2:$B$457,'各區加權風險人口'!$C$2:$T$13,18,0)*5.5/'陽性率'!Q$3)</f>
        <v>40.16088845</v>
      </c>
    </row>
    <row r="333">
      <c r="A333" s="3">
        <v>6.3000100009E10</v>
      </c>
      <c r="B333" s="4" t="s">
        <v>336</v>
      </c>
      <c r="C333" s="4" t="s">
        <v>344</v>
      </c>
      <c r="D333" s="5">
        <f>if(VLOOKUP($B$2:$B$457,'各區加權風險人口'!$C$2:$T$13,2,0)=0,0,VLOOKUP($B$2:$B$457,'依個案研判日_台北市'!$C$2:$T$13,2,0)*'各里加權風險人口'!E333/VLOOKUP($B$2:$B$457,'各區加權風險人口'!$C$2:$T$13,2,0)*5.5/'陽性率'!A$3)</f>
        <v>0</v>
      </c>
      <c r="E333" s="5">
        <f>if(VLOOKUP($B$2:$B$457,'各區加權風險人口'!$C$2:$T$13,3,0)=0,0,VLOOKUP($B$2:$B$457,'依個案研判日_台北市'!$C$2:$T$13,3,0)*'各里加權風險人口'!F333/VLOOKUP($B$2:$B$457,'各區加權風險人口'!$C$2:$T$13,3,0)*5.5/'陽性率'!B$3)</f>
        <v>1.207031199</v>
      </c>
      <c r="F333" s="5">
        <f>if(VLOOKUP($B$2:$B$457,'各區加權風險人口'!$C$2:$T$13,4,0)=0,0,VLOOKUP($B$2:$B$457,'依個案研判日_台北市'!$C$2:$T$13,4,0)*'各里加權風險人口'!G333/VLOOKUP($B$2:$B$457,'各區加權風險人口'!$C$2:$T$13,4,0)*5.5/'陽性率'!C$3)</f>
        <v>2.737596533</v>
      </c>
      <c r="G333" s="5">
        <f>if(VLOOKUP($B$2:$B$457,'各區加權風險人口'!$C$2:$T$13,5,0)=0,0,VLOOKUP($B$2:$B$457,'依個案研判日_台北市'!$C$2:$T$13,5,0)*'各里加權風險人口'!H333/VLOOKUP($B$2:$B$457,'各區加權風險人口'!$C$2:$T$13,5,0)*5.5/'陽性率'!D$3)</f>
        <v>5.310937274</v>
      </c>
      <c r="H333" s="5">
        <f>if(VLOOKUP($B$2:$B$457,'各區加權風險人口'!$C$2:$T$13,6,0)=0,0,VLOOKUP($B$2:$B$457,'依個案研判日_台北市'!$C$2:$T$13,6,0)*'各里加權風險人口'!I333/VLOOKUP($B$2:$B$457,'各區加權風險人口'!$C$2:$T$13,6,0)*5.5/'陽性率'!E$3)</f>
        <v>1.680676352</v>
      </c>
      <c r="I333" s="5">
        <f>if(VLOOKUP($B$2:$B$457,'各區加權風險人口'!$C$2:$T$13,7,0)=0,0,VLOOKUP($B$2:$B$457,'依個案研判日_台北市'!$C$2:$T$13,7,0)*'各里加權風險人口'!J333/VLOOKUP($B$2:$B$457,'各區加權風險人口'!$C$2:$T$13,7,0)*5.5/'陽性率'!F$3)</f>
        <v>5.206801249</v>
      </c>
      <c r="J333" s="5">
        <f>if(VLOOKUP($B$2:$B$457,'各區加權風險人口'!$C$2:$T$13,8,0)=0,0,VLOOKUP($B$2:$B$457,'依個案研判日_台北市'!$C$2:$T$13,8,0)*'各里加權風險人口'!K333/VLOOKUP($B$2:$B$457,'各區加權風險人口'!$C$2:$T$13,8,0)*5.5/'陽性率'!G$3)</f>
        <v>8.659136859</v>
      </c>
      <c r="K333" s="5">
        <f>if(VLOOKUP($B$2:$B$457,'各區加權風險人口'!$C$2:$T$13,9,0)=0,0,VLOOKUP($B$2:$B$457,'依個案研判日_台北市'!$C$2:$T$13,9,0)*'各里加權風險人口'!L333/VLOOKUP($B$2:$B$457,'各區加權風險人口'!$C$2:$T$13,9,0)*5.5/'陽性率'!H$3)</f>
        <v>7.242187191</v>
      </c>
      <c r="L333" s="5">
        <f>if(VLOOKUP($B$2:$B$457,'各區加權風險人口'!$C$2:$T$13,10,0)=0,0,VLOOKUP($B$2:$B$457,'依個案研判日_台北市'!$C$2:$T$13,10,0)*'各里加權風險人口'!M333/VLOOKUP($B$2:$B$457,'各區加權風險人口'!$C$2:$T$13,10,0)*5.5/'陽性率'!I$3)</f>
        <v>18.96763312</v>
      </c>
      <c r="M333" s="5">
        <f>if(VLOOKUP($B$2:$B$457,'各區加權風險人口'!$C$2:$T$13,11,0)=0,0,VLOOKUP($B$2:$B$457,'依個案研判日_台北市'!$C$2:$T$13,11,0)*'各里加權風險人口'!N333/VLOOKUP($B$2:$B$457,'各區加權風險人口'!$C$2:$T$13,11,0)*5.5/'陽性率'!J$3)</f>
        <v>0</v>
      </c>
      <c r="N333" s="5">
        <f>if(VLOOKUP($B$2:$B$457,'各區加權風險人口'!$C$2:$T$13,12,0)=0,0,VLOOKUP($B$2:$B$457,'依個案研判日_台北市'!$C$2:$T$13,12,0)*'各里加權風險人口'!O333/VLOOKUP($B$2:$B$457,'各區加權風險人口'!$C$2:$T$13,12,0)*5.5/'陽性率'!K$3)</f>
        <v>4.462972499</v>
      </c>
      <c r="O333" s="5">
        <f>if(VLOOKUP($B$2:$B$457,'各區加權風險人口'!$C$2:$T$13,13,0)=0,0,VLOOKUP($B$2:$B$457,'依個案研判日_台北市'!$C$2:$T$13,13,0)*'各里加權風險人口'!P333/VLOOKUP($B$2:$B$457,'各區加權風險人口'!$C$2:$T$13,13,0)*5.5/'陽性率'!L$3)</f>
        <v>17.02223485</v>
      </c>
      <c r="P333" s="5">
        <f>if(VLOOKUP($B$2:$B$457,'各區加權風險人口'!$C$2:$T$13,14,0)=0,0,VLOOKUP($B$2:$B$457,'依個案研判日_台北市'!$C$2:$T$13,14,0)*'各里加權風險人口'!Q333/VLOOKUP($B$2:$B$457,'各區加權風險人口'!$C$2:$T$13,14,0)*5.5/'陽性率'!M$3)</f>
        <v>12.55964896</v>
      </c>
      <c r="Q333" s="5">
        <f>if(VLOOKUP($B$2:$B$457,'各區加權風險人口'!$C$2:$T$13,15,0)=0,0,VLOOKUP($B$2:$B$457,'依個案研判日_台北市'!$C$2:$T$13,15,0)*'各里加權風險人口'!R333/VLOOKUP($B$2:$B$457,'各區加權風險人口'!$C$2:$T$13,15,0)*5.5/'陽性率'!N$3)</f>
        <v>12.2090512</v>
      </c>
      <c r="R333" s="5">
        <f>if(VLOOKUP($B$2:$B$457,'各區加權風險人口'!$C$2:$T$13,16,0)=0,0,VLOOKUP($B$2:$B$457,'依個案研判日_台北市'!$C$2:$T$13,16,0)*'各里加權風險人口'!S333/VLOOKUP($B$2:$B$457,'各區加權風險人口'!$C$2:$T$13,16,0)*5.5/'陽性率'!O$3)</f>
        <v>23.43060562</v>
      </c>
      <c r="S333" s="5">
        <f>if(VLOOKUP($B$2:$B$457,'各區加權風險人口'!$C$2:$T$13,17,0)=0,0,VLOOKUP($B$2:$B$457,'依個案研判日_台北市'!$C$2:$T$13,17,0)*'各里加權風險人口'!T333/VLOOKUP($B$2:$B$457,'各區加權風險人口'!$C$2:$T$13,17,0)*5.5/'陽性率'!P$3)</f>
        <v>21.12304597</v>
      </c>
      <c r="T333" s="5">
        <f>if(VLOOKUP($B$2:$B$457,'各區加權風險人口'!$C$2:$T$13,18,0)=0,0,VLOOKUP($B$2:$B$457,'依個案研判日_台北市'!$C$2:$T$13,18,0)*'各里加權風險人口'!U333/VLOOKUP($B$2:$B$457,'各區加權風險人口'!$C$2:$T$13,18,0)*5.5/'陽性率'!Q$3)</f>
        <v>27.23557576</v>
      </c>
    </row>
    <row r="334">
      <c r="A334" s="3">
        <v>6.300010001E10</v>
      </c>
      <c r="B334" s="4" t="s">
        <v>336</v>
      </c>
      <c r="C334" s="4" t="s">
        <v>345</v>
      </c>
      <c r="D334" s="5">
        <f>if(VLOOKUP($B$2:$B$457,'各區加權風險人口'!$C$2:$T$13,2,0)=0,0,VLOOKUP($B$2:$B$457,'依個案研判日_台北市'!$C$2:$T$13,2,0)*'各里加權風險人口'!E334/VLOOKUP($B$2:$B$457,'各區加權風險人口'!$C$2:$T$13,2,0)*5.5/'陽性率'!A$3)</f>
        <v>0</v>
      </c>
      <c r="E334" s="5">
        <f>if(VLOOKUP($B$2:$B$457,'各區加權風險人口'!$C$2:$T$13,3,0)=0,0,VLOOKUP($B$2:$B$457,'依個案研判日_台北市'!$C$2:$T$13,3,0)*'各里加權風險人口'!F334/VLOOKUP($B$2:$B$457,'各區加權風險人口'!$C$2:$T$13,3,0)*5.5/'陽性率'!B$3)</f>
        <v>1.544145968</v>
      </c>
      <c r="F334" s="5">
        <f>if(VLOOKUP($B$2:$B$457,'各區加權風險人口'!$C$2:$T$13,4,0)=0,0,VLOOKUP($B$2:$B$457,'依個案研判日_台北市'!$C$2:$T$13,4,0)*'各里加權風險人口'!G334/VLOOKUP($B$2:$B$457,'各區加權風險人口'!$C$2:$T$13,4,0)*5.5/'陽性率'!C$3)</f>
        <v>3.502186731</v>
      </c>
      <c r="G334" s="5">
        <f>if(VLOOKUP($B$2:$B$457,'各區加權風險人口'!$C$2:$T$13,5,0)=0,0,VLOOKUP($B$2:$B$457,'依個案研判日_台北市'!$C$2:$T$13,5,0)*'各里加權風險人口'!H334/VLOOKUP($B$2:$B$457,'各區加權風險人口'!$C$2:$T$13,5,0)*5.5/'陽性率'!D$3)</f>
        <v>6.794242259</v>
      </c>
      <c r="H334" s="5">
        <f>if(VLOOKUP($B$2:$B$457,'各區加權風險人口'!$C$2:$T$13,6,0)=0,0,VLOOKUP($B$2:$B$457,'依個案研判日_台北市'!$C$2:$T$13,6,0)*'各里加權風險人口'!I334/VLOOKUP($B$2:$B$457,'各區加權風險人口'!$C$2:$T$13,6,0)*5.5/'陽性率'!E$3)</f>
        <v>2.150076664</v>
      </c>
      <c r="I334" s="5">
        <f>if(VLOOKUP($B$2:$B$457,'各區加權風險人口'!$C$2:$T$13,7,0)=0,0,VLOOKUP($B$2:$B$457,'依個案研判日_台北市'!$C$2:$T$13,7,0)*'各里加權風險人口'!J334/VLOOKUP($B$2:$B$457,'各區加權風險人口'!$C$2:$T$13,7,0)*5.5/'陽性率'!F$3)</f>
        <v>6.661021823</v>
      </c>
      <c r="J334" s="5">
        <f>if(VLOOKUP($B$2:$B$457,'各區加權風險人口'!$C$2:$T$13,8,0)=0,0,VLOOKUP($B$2:$B$457,'依個案研判日_台北市'!$C$2:$T$13,8,0)*'各里加權風險人口'!K334/VLOOKUP($B$2:$B$457,'各區加權風險人口'!$C$2:$T$13,8,0)*5.5/'陽性率'!G$3)</f>
        <v>11.0775689</v>
      </c>
      <c r="K334" s="5">
        <f>if(VLOOKUP($B$2:$B$457,'各區加權風險人口'!$C$2:$T$13,9,0)=0,0,VLOOKUP($B$2:$B$457,'依個案研判日_台北市'!$C$2:$T$13,9,0)*'各里加權風險人口'!L334/VLOOKUP($B$2:$B$457,'各區加權風險人口'!$C$2:$T$13,9,0)*5.5/'陽性率'!H$3)</f>
        <v>9.264875808</v>
      </c>
      <c r="L334" s="5">
        <f>if(VLOOKUP($B$2:$B$457,'各區加權風險人口'!$C$2:$T$13,10,0)=0,0,VLOOKUP($B$2:$B$457,'依個案研判日_台北市'!$C$2:$T$13,10,0)*'各里加權風險人口'!M334/VLOOKUP($B$2:$B$457,'各區加權風險人口'!$C$2:$T$13,10,0)*5.5/'陽性率'!I$3)</f>
        <v>24.26515092</v>
      </c>
      <c r="M334" s="5">
        <f>if(VLOOKUP($B$2:$B$457,'各區加權風險人口'!$C$2:$T$13,11,0)=0,0,VLOOKUP($B$2:$B$457,'依個案研判日_台北市'!$C$2:$T$13,11,0)*'各里加權風險人口'!N334/VLOOKUP($B$2:$B$457,'各區加權風險人口'!$C$2:$T$13,11,0)*5.5/'陽性率'!J$3)</f>
        <v>0</v>
      </c>
      <c r="N334" s="5">
        <f>if(VLOOKUP($B$2:$B$457,'各區加權風險人口'!$C$2:$T$13,12,0)=0,0,VLOOKUP($B$2:$B$457,'依個案研判日_台北市'!$C$2:$T$13,12,0)*'各里加權風險人口'!O334/VLOOKUP($B$2:$B$457,'各區加權風險人口'!$C$2:$T$13,12,0)*5.5/'陽性率'!K$3)</f>
        <v>5.709447276</v>
      </c>
      <c r="O334" s="5">
        <f>if(VLOOKUP($B$2:$B$457,'各區加權風險人口'!$C$2:$T$13,13,0)=0,0,VLOOKUP($B$2:$B$457,'依個案研判日_台北市'!$C$2:$T$13,13,0)*'各里加權風險人口'!P334/VLOOKUP($B$2:$B$457,'各區加權風險人口'!$C$2:$T$13,13,0)*5.5/'陽性率'!L$3)</f>
        <v>21.7764175</v>
      </c>
      <c r="P334" s="5">
        <f>if(VLOOKUP($B$2:$B$457,'各區加權風險人口'!$C$2:$T$13,14,0)=0,0,VLOOKUP($B$2:$B$457,'依個案研判日_台北市'!$C$2:$T$13,14,0)*'各里加權風險人口'!Q334/VLOOKUP($B$2:$B$457,'各區加權風險人口'!$C$2:$T$13,14,0)*5.5/'陽性率'!M$3)</f>
        <v>16.0674648</v>
      </c>
      <c r="Q334" s="5">
        <f>if(VLOOKUP($B$2:$B$457,'各區加權風險人口'!$C$2:$T$13,15,0)=0,0,VLOOKUP($B$2:$B$457,'依個案研判日_台北市'!$C$2:$T$13,15,0)*'各里加權風險人口'!R334/VLOOKUP($B$2:$B$457,'各區加權風險人口'!$C$2:$T$13,15,0)*5.5/'陽性率'!N$3)</f>
        <v>15.61894772</v>
      </c>
      <c r="R334" s="5">
        <f>if(VLOOKUP($B$2:$B$457,'各區加權風險人口'!$C$2:$T$13,16,0)=0,0,VLOOKUP($B$2:$B$457,'依個案研判日_台北市'!$C$2:$T$13,16,0)*'各里加權風險人口'!S334/VLOOKUP($B$2:$B$457,'各區加權風險人口'!$C$2:$T$13,16,0)*5.5/'陽性率'!O$3)</f>
        <v>29.9745982</v>
      </c>
      <c r="S334" s="5">
        <f>if(VLOOKUP($B$2:$B$457,'各區加權風險人口'!$C$2:$T$13,17,0)=0,0,VLOOKUP($B$2:$B$457,'依個案研判日_台北市'!$C$2:$T$13,17,0)*'各里加權風險人口'!T334/VLOOKUP($B$2:$B$457,'各區加權風險人口'!$C$2:$T$13,17,0)*5.5/'陽性率'!P$3)</f>
        <v>27.02255444</v>
      </c>
      <c r="T334" s="5">
        <f>if(VLOOKUP($B$2:$B$457,'各區加權風險人口'!$C$2:$T$13,18,0)=0,0,VLOOKUP($B$2:$B$457,'依個案研判日_台北市'!$C$2:$T$13,18,0)*'各里加權風險人口'!U334/VLOOKUP($B$2:$B$457,'各區加權風險人口'!$C$2:$T$13,18,0)*5.5/'陽性率'!Q$3)</f>
        <v>34.84226799</v>
      </c>
    </row>
    <row r="335">
      <c r="A335" s="3">
        <v>6.3000100011E10</v>
      </c>
      <c r="B335" s="4" t="s">
        <v>336</v>
      </c>
      <c r="C335" s="4" t="s">
        <v>346</v>
      </c>
      <c r="D335" s="5">
        <f>if(VLOOKUP($B$2:$B$457,'各區加權風險人口'!$C$2:$T$13,2,0)=0,0,VLOOKUP($B$2:$B$457,'依個案研判日_台北市'!$C$2:$T$13,2,0)*'各里加權風險人口'!E335/VLOOKUP($B$2:$B$457,'各區加權風險人口'!$C$2:$T$13,2,0)*5.5/'陽性率'!A$3)</f>
        <v>0</v>
      </c>
      <c r="E335" s="5">
        <f>if(VLOOKUP($B$2:$B$457,'各區加權風險人口'!$C$2:$T$13,3,0)=0,0,VLOOKUP($B$2:$B$457,'依個案研判日_台北市'!$C$2:$T$13,3,0)*'各里加權風險人口'!F335/VLOOKUP($B$2:$B$457,'各區加權風險人口'!$C$2:$T$13,3,0)*5.5/'陽性率'!B$3)</f>
        <v>1.452607172</v>
      </c>
      <c r="F335" s="5">
        <f>if(VLOOKUP($B$2:$B$457,'各區加權風險人口'!$C$2:$T$13,4,0)=0,0,VLOOKUP($B$2:$B$457,'依個案研判日_台北市'!$C$2:$T$13,4,0)*'各里加權風險人口'!G335/VLOOKUP($B$2:$B$457,'各區加權風險人口'!$C$2:$T$13,4,0)*5.5/'陽性率'!C$3)</f>
        <v>3.294572967</v>
      </c>
      <c r="G335" s="5">
        <f>if(VLOOKUP($B$2:$B$457,'各區加權風險人口'!$C$2:$T$13,5,0)=0,0,VLOOKUP($B$2:$B$457,'依個案研判日_台北市'!$C$2:$T$13,5,0)*'各里加權風險人口'!H335/VLOOKUP($B$2:$B$457,'各區加權風險人口'!$C$2:$T$13,5,0)*5.5/'陽性率'!D$3)</f>
        <v>6.391471555</v>
      </c>
      <c r="H335" s="5">
        <f>if(VLOOKUP($B$2:$B$457,'各區加權風險人口'!$C$2:$T$13,6,0)=0,0,VLOOKUP($B$2:$B$457,'依個案研判日_台北市'!$C$2:$T$13,6,0)*'各里加權風險人口'!I335/VLOOKUP($B$2:$B$457,'各區加權風險人口'!$C$2:$T$13,6,0)*5.5/'陽性率'!E$3)</f>
        <v>2.022617581</v>
      </c>
      <c r="I335" s="5">
        <f>if(VLOOKUP($B$2:$B$457,'各區加權風險人口'!$C$2:$T$13,7,0)=0,0,VLOOKUP($B$2:$B$457,'依個案研判日_台北市'!$C$2:$T$13,7,0)*'各里加權風險人口'!J335/VLOOKUP($B$2:$B$457,'各區加權風險人口'!$C$2:$T$13,7,0)*5.5/'陽性率'!F$3)</f>
        <v>6.266148584</v>
      </c>
      <c r="J335" s="5">
        <f>if(VLOOKUP($B$2:$B$457,'各區加權風險人口'!$C$2:$T$13,8,0)=0,0,VLOOKUP($B$2:$B$457,'依個案研判日_台北市'!$C$2:$T$13,8,0)*'各里加權風險人口'!K335/VLOOKUP($B$2:$B$457,'各區加權風險人口'!$C$2:$T$13,8,0)*5.5/'陽性率'!G$3)</f>
        <v>10.42087754</v>
      </c>
      <c r="K335" s="5">
        <f>if(VLOOKUP($B$2:$B$457,'各區加權風險人口'!$C$2:$T$13,9,0)=0,0,VLOOKUP($B$2:$B$457,'依個案研判日_台北市'!$C$2:$T$13,9,0)*'各里加權風險人口'!L335/VLOOKUP($B$2:$B$457,'各區加權風險人口'!$C$2:$T$13,9,0)*5.5/'陽性率'!H$3)</f>
        <v>8.71564303</v>
      </c>
      <c r="L335" s="5">
        <f>if(VLOOKUP($B$2:$B$457,'各區加權風險人口'!$C$2:$T$13,10,0)=0,0,VLOOKUP($B$2:$B$457,'依個案研判日_台北市'!$C$2:$T$13,10,0)*'各里加權風險人口'!M335/VLOOKUP($B$2:$B$457,'各區加權風險人口'!$C$2:$T$13,10,0)*5.5/'陽性率'!I$3)</f>
        <v>22.82668413</v>
      </c>
      <c r="M335" s="5">
        <f>if(VLOOKUP($B$2:$B$457,'各區加權風險人口'!$C$2:$T$13,11,0)=0,0,VLOOKUP($B$2:$B$457,'依個案研判日_台北市'!$C$2:$T$13,11,0)*'各里加權風險人口'!N335/VLOOKUP($B$2:$B$457,'各區加權風險人口'!$C$2:$T$13,11,0)*5.5/'陽性率'!J$3)</f>
        <v>0</v>
      </c>
      <c r="N335" s="5">
        <f>if(VLOOKUP($B$2:$B$457,'各區加權風險人口'!$C$2:$T$13,12,0)=0,0,VLOOKUP($B$2:$B$457,'依個案研判日_台北市'!$C$2:$T$13,12,0)*'各里加權風險人口'!O335/VLOOKUP($B$2:$B$457,'各區加權風險人口'!$C$2:$T$13,12,0)*5.5/'陽性率'!K$3)</f>
        <v>5.3709845</v>
      </c>
      <c r="O335" s="5">
        <f>if(VLOOKUP($B$2:$B$457,'各區加權風險人口'!$C$2:$T$13,13,0)=0,0,VLOOKUP($B$2:$B$457,'依個案研判日_台北市'!$C$2:$T$13,13,0)*'各里加權風險人口'!P335/VLOOKUP($B$2:$B$457,'各區加權風險人口'!$C$2:$T$13,13,0)*5.5/'陽性率'!L$3)</f>
        <v>20.48548575</v>
      </c>
      <c r="P335" s="5">
        <f>if(VLOOKUP($B$2:$B$457,'各區加權風險人口'!$C$2:$T$13,14,0)=0,0,VLOOKUP($B$2:$B$457,'依個案研判日_台北市'!$C$2:$T$13,14,0)*'各里加權風險人口'!Q335/VLOOKUP($B$2:$B$457,'各區加權風險人口'!$C$2:$T$13,14,0)*5.5/'陽性率'!M$3)</f>
        <v>15.11496652</v>
      </c>
      <c r="Q335" s="5">
        <f>if(VLOOKUP($B$2:$B$457,'各區加權風險人口'!$C$2:$T$13,15,0)=0,0,VLOOKUP($B$2:$B$457,'依個案研判日_台北市'!$C$2:$T$13,15,0)*'各里加權風險人口'!R335/VLOOKUP($B$2:$B$457,'各區加權風險人口'!$C$2:$T$13,15,0)*5.5/'陽性率'!N$3)</f>
        <v>14.69303806</v>
      </c>
      <c r="R335" s="5">
        <f>if(VLOOKUP($B$2:$B$457,'各區加權風險人口'!$C$2:$T$13,16,0)=0,0,VLOOKUP($B$2:$B$457,'依個案研判日_台北市'!$C$2:$T$13,16,0)*'各里加權風險人口'!S335/VLOOKUP($B$2:$B$457,'各區加權風險人口'!$C$2:$T$13,16,0)*5.5/'陽性率'!O$3)</f>
        <v>28.19766863</v>
      </c>
      <c r="S335" s="5">
        <f>if(VLOOKUP($B$2:$B$457,'各區加權風險人口'!$C$2:$T$13,17,0)=0,0,VLOOKUP($B$2:$B$457,'依個案研判日_台北市'!$C$2:$T$13,17,0)*'各里加權風險人口'!T335/VLOOKUP($B$2:$B$457,'各區加權風險人口'!$C$2:$T$13,17,0)*5.5/'陽性率'!P$3)</f>
        <v>25.4206255</v>
      </c>
      <c r="T335" s="5">
        <f>if(VLOOKUP($B$2:$B$457,'各區加權風險人口'!$C$2:$T$13,18,0)=0,0,VLOOKUP($B$2:$B$457,'依個案研判日_台北市'!$C$2:$T$13,18,0)*'各里加權風險人口'!U335/VLOOKUP($B$2:$B$457,'各區加權風險人口'!$C$2:$T$13,18,0)*5.5/'陽性率'!Q$3)</f>
        <v>32.77677721</v>
      </c>
    </row>
    <row r="336">
      <c r="A336" s="3">
        <v>6.3000100012E10</v>
      </c>
      <c r="B336" s="4" t="s">
        <v>336</v>
      </c>
      <c r="C336" s="4" t="s">
        <v>347</v>
      </c>
      <c r="D336" s="5">
        <f>if(VLOOKUP($B$2:$B$457,'各區加權風險人口'!$C$2:$T$13,2,0)=0,0,VLOOKUP($B$2:$B$457,'依個案研判日_台北市'!$C$2:$T$13,2,0)*'各里加權風險人口'!E336/VLOOKUP($B$2:$B$457,'各區加權風險人口'!$C$2:$T$13,2,0)*5.5/'陽性率'!A$3)</f>
        <v>0</v>
      </c>
      <c r="E336" s="5">
        <f>if(VLOOKUP($B$2:$B$457,'各區加權風險人口'!$C$2:$T$13,3,0)=0,0,VLOOKUP($B$2:$B$457,'依個案研判日_台北市'!$C$2:$T$13,3,0)*'各里加權風險人口'!F336/VLOOKUP($B$2:$B$457,'各區加權風險人口'!$C$2:$T$13,3,0)*5.5/'陽性率'!B$3)</f>
        <v>0.9104702236</v>
      </c>
      <c r="F336" s="5">
        <f>if(VLOOKUP($B$2:$B$457,'各區加權風險人口'!$C$2:$T$13,4,0)=0,0,VLOOKUP($B$2:$B$457,'依個案研判日_台北市'!$C$2:$T$13,4,0)*'各里加權風險人口'!G336/VLOOKUP($B$2:$B$457,'各區加權風險人口'!$C$2:$T$13,4,0)*5.5/'陽性率'!C$3)</f>
        <v>2.064984012</v>
      </c>
      <c r="G336" s="5">
        <f>if(VLOOKUP($B$2:$B$457,'各區加權風險人口'!$C$2:$T$13,5,0)=0,0,VLOOKUP($B$2:$B$457,'依個案研判日_台北市'!$C$2:$T$13,5,0)*'各里加權風險人口'!H336/VLOOKUP($B$2:$B$457,'各區加權風險人口'!$C$2:$T$13,5,0)*5.5/'陽性率'!D$3)</f>
        <v>4.006068984</v>
      </c>
      <c r="H336" s="5">
        <f>if(VLOOKUP($B$2:$B$457,'各區加權風險人口'!$C$2:$T$13,6,0)=0,0,VLOOKUP($B$2:$B$457,'依個案研判日_台北市'!$C$2:$T$13,6,0)*'各里加權風險人口'!I336/VLOOKUP($B$2:$B$457,'各區加權風險人口'!$C$2:$T$13,6,0)*5.5/'陽性率'!E$3)</f>
        <v>1.267743349</v>
      </c>
      <c r="I336" s="5">
        <f>if(VLOOKUP($B$2:$B$457,'各區加權風險人口'!$C$2:$T$13,7,0)=0,0,VLOOKUP($B$2:$B$457,'依個案研判日_台北市'!$C$2:$T$13,7,0)*'各里加權風險人口'!J336/VLOOKUP($B$2:$B$457,'各區加權風險人口'!$C$2:$T$13,7,0)*5.5/'陽性率'!F$3)</f>
        <v>3.927518611</v>
      </c>
      <c r="J336" s="5">
        <f>if(VLOOKUP($B$2:$B$457,'各區加權風險人口'!$C$2:$T$13,8,0)=0,0,VLOOKUP($B$2:$B$457,'依個案研判日_台北市'!$C$2:$T$13,8,0)*'各里加權風險人口'!K336/VLOOKUP($B$2:$B$457,'各區加權風險人口'!$C$2:$T$13,8,0)*5.5/'陽性率'!G$3)</f>
        <v>6.531634212</v>
      </c>
      <c r="K336" s="5">
        <f>if(VLOOKUP($B$2:$B$457,'各區加權風險人口'!$C$2:$T$13,9,0)=0,0,VLOOKUP($B$2:$B$457,'依個案研判日_台北市'!$C$2:$T$13,9,0)*'各里加權風險人口'!L336/VLOOKUP($B$2:$B$457,'各區加權風險人口'!$C$2:$T$13,9,0)*5.5/'陽性率'!H$3)</f>
        <v>5.462821341</v>
      </c>
      <c r="L336" s="5">
        <f>if(VLOOKUP($B$2:$B$457,'各區加權風險人口'!$C$2:$T$13,10,0)=0,0,VLOOKUP($B$2:$B$457,'依個案研判日_台北市'!$C$2:$T$13,10,0)*'各里加權風險人口'!M336/VLOOKUP($B$2:$B$457,'各區加權風險人口'!$C$2:$T$13,10,0)*5.5/'陽性率'!I$3)</f>
        <v>14.30738923</v>
      </c>
      <c r="M336" s="5">
        <f>if(VLOOKUP($B$2:$B$457,'各區加權風險人口'!$C$2:$T$13,11,0)=0,0,VLOOKUP($B$2:$B$457,'依個案研判日_台北市'!$C$2:$T$13,11,0)*'各里加權風險人口'!N336/VLOOKUP($B$2:$B$457,'各區加權風險人口'!$C$2:$T$13,11,0)*5.5/'陽性率'!J$3)</f>
        <v>0</v>
      </c>
      <c r="N336" s="5">
        <f>if(VLOOKUP($B$2:$B$457,'各區加權風險人口'!$C$2:$T$13,12,0)=0,0,VLOOKUP($B$2:$B$457,'依個案研判日_台北市'!$C$2:$T$13,12,0)*'各里加權風險人口'!O336/VLOOKUP($B$2:$B$457,'各區加權風險人口'!$C$2:$T$13,12,0)*5.5/'陽性率'!K$3)</f>
        <v>3.366444524</v>
      </c>
      <c r="O336" s="5">
        <f>if(VLOOKUP($B$2:$B$457,'各區加權風險人口'!$C$2:$T$13,13,0)=0,0,VLOOKUP($B$2:$B$457,'依個案研判日_台北市'!$C$2:$T$13,13,0)*'各里加權風險人口'!P336/VLOOKUP($B$2:$B$457,'各區加權風險人口'!$C$2:$T$13,13,0)*5.5/'陽性率'!L$3)</f>
        <v>12.83996469</v>
      </c>
      <c r="P336" s="5">
        <f>if(VLOOKUP($B$2:$B$457,'各區加權風險人口'!$C$2:$T$13,14,0)=0,0,VLOOKUP($B$2:$B$457,'依個案研判日_台北市'!$C$2:$T$13,14,0)*'各里加權風險人口'!Q336/VLOOKUP($B$2:$B$457,'各區加權風險人口'!$C$2:$T$13,14,0)*5.5/'陽性率'!M$3)</f>
        <v>9.473811786</v>
      </c>
      <c r="Q336" s="5">
        <f>if(VLOOKUP($B$2:$B$457,'各區加權風險人口'!$C$2:$T$13,15,0)=0,0,VLOOKUP($B$2:$B$457,'依個案研判日_台北市'!$C$2:$T$13,15,0)*'各里加權風險人口'!R336/VLOOKUP($B$2:$B$457,'各區加權風險人口'!$C$2:$T$13,15,0)*5.5/'陽性率'!N$3)</f>
        <v>9.209353985</v>
      </c>
      <c r="R336" s="5">
        <f>if(VLOOKUP($B$2:$B$457,'各區加權風險人口'!$C$2:$T$13,16,0)=0,0,VLOOKUP($B$2:$B$457,'依個案研判日_台北市'!$C$2:$T$13,16,0)*'各里加權風險人口'!S336/VLOOKUP($B$2:$B$457,'各區加權風險人口'!$C$2:$T$13,16,0)*5.5/'陽性率'!O$3)</f>
        <v>17.67383375</v>
      </c>
      <c r="S336" s="5">
        <f>if(VLOOKUP($B$2:$B$457,'各區加權風險人口'!$C$2:$T$13,17,0)=0,0,VLOOKUP($B$2:$B$457,'依個案研判日_台北市'!$C$2:$T$13,17,0)*'各里加權風險人口'!T336/VLOOKUP($B$2:$B$457,'各區加權風險人口'!$C$2:$T$13,17,0)*5.5/'陽性率'!P$3)</f>
        <v>15.93322891</v>
      </c>
      <c r="T336" s="5">
        <f>if(VLOOKUP($B$2:$B$457,'各區加權風險人口'!$C$2:$T$13,18,0)=0,0,VLOOKUP($B$2:$B$457,'依個案研判日_台北市'!$C$2:$T$13,18,0)*'各里加權風險人口'!U336/VLOOKUP($B$2:$B$457,'各區加權風險人口'!$C$2:$T$13,18,0)*5.5/'陽性率'!Q$3)</f>
        <v>20.54394351</v>
      </c>
    </row>
    <row r="337">
      <c r="A337" s="3">
        <v>6.3000100013E10</v>
      </c>
      <c r="B337" s="4" t="s">
        <v>336</v>
      </c>
      <c r="C337" s="4" t="s">
        <v>348</v>
      </c>
      <c r="D337" s="5">
        <f>if(VLOOKUP($B$2:$B$457,'各區加權風險人口'!$C$2:$T$13,2,0)=0,0,VLOOKUP($B$2:$B$457,'依個案研判日_台北市'!$C$2:$T$13,2,0)*'各里加權風險人口'!E337/VLOOKUP($B$2:$B$457,'各區加權風險人口'!$C$2:$T$13,2,0)*5.5/'陽性率'!A$3)</f>
        <v>0</v>
      </c>
      <c r="E337" s="5">
        <f>if(VLOOKUP($B$2:$B$457,'各區加權風險人口'!$C$2:$T$13,3,0)=0,0,VLOOKUP($B$2:$B$457,'依個案研判日_台北市'!$C$2:$T$13,3,0)*'各里加權風險人口'!F337/VLOOKUP($B$2:$B$457,'各區加權風險人口'!$C$2:$T$13,3,0)*5.5/'陽性率'!B$3)</f>
        <v>0.926339593</v>
      </c>
      <c r="F337" s="5">
        <f>if(VLOOKUP($B$2:$B$457,'各區加權風險人口'!$C$2:$T$13,4,0)=0,0,VLOOKUP($B$2:$B$457,'依個案研判日_台北市'!$C$2:$T$13,4,0)*'各里加權風險人口'!G337/VLOOKUP($B$2:$B$457,'各區加權風險人口'!$C$2:$T$13,4,0)*5.5/'陽性率'!C$3)</f>
        <v>2.100976396</v>
      </c>
      <c r="G337" s="5">
        <f>if(VLOOKUP($B$2:$B$457,'各區加權風險人口'!$C$2:$T$13,5,0)=0,0,VLOOKUP($B$2:$B$457,'依個案研判日_台北市'!$C$2:$T$13,5,0)*'各里加權風險人口'!H337/VLOOKUP($B$2:$B$457,'各區加權風險人口'!$C$2:$T$13,5,0)*5.5/'陽性率'!D$3)</f>
        <v>4.075894209</v>
      </c>
      <c r="H337" s="5">
        <f>if(VLOOKUP($B$2:$B$457,'各區加權風險人口'!$C$2:$T$13,6,0)=0,0,VLOOKUP($B$2:$B$457,'依個案研判日_台北市'!$C$2:$T$13,6,0)*'各里加權風險人口'!I337/VLOOKUP($B$2:$B$457,'各區加權風險人口'!$C$2:$T$13,6,0)*5.5/'陽性率'!E$3)</f>
        <v>1.28983994</v>
      </c>
      <c r="I337" s="5">
        <f>if(VLOOKUP($B$2:$B$457,'各區加權風險人口'!$C$2:$T$13,7,0)=0,0,VLOOKUP($B$2:$B$457,'依個案研判日_台北市'!$C$2:$T$13,7,0)*'各里加權風險人口'!J337/VLOOKUP($B$2:$B$457,'各區加權風險人口'!$C$2:$T$13,7,0)*5.5/'陽性率'!F$3)</f>
        <v>3.995974715</v>
      </c>
      <c r="J337" s="5">
        <f>if(VLOOKUP($B$2:$B$457,'各區加權風險人口'!$C$2:$T$13,8,0)=0,0,VLOOKUP($B$2:$B$457,'依個案研判日_台北市'!$C$2:$T$13,8,0)*'各里加權風險人口'!K337/VLOOKUP($B$2:$B$457,'各區加權風險人口'!$C$2:$T$13,8,0)*5.5/'陽性率'!G$3)</f>
        <v>6.645479689</v>
      </c>
      <c r="K337" s="5">
        <f>if(VLOOKUP($B$2:$B$457,'各區加權風險人口'!$C$2:$T$13,9,0)=0,0,VLOOKUP($B$2:$B$457,'依個案研判日_台北市'!$C$2:$T$13,9,0)*'各里加權風險人口'!L337/VLOOKUP($B$2:$B$457,'各區加權風險人口'!$C$2:$T$13,9,0)*5.5/'陽性率'!H$3)</f>
        <v>5.558037558</v>
      </c>
      <c r="L337" s="5">
        <f>if(VLOOKUP($B$2:$B$457,'各區加權風險人口'!$C$2:$T$13,10,0)=0,0,VLOOKUP($B$2:$B$457,'依個案研判日_台北市'!$C$2:$T$13,10,0)*'各里加權風險人口'!M337/VLOOKUP($B$2:$B$457,'各區加權風險人口'!$C$2:$T$13,10,0)*5.5/'陽性率'!I$3)</f>
        <v>14.55676503</v>
      </c>
      <c r="M337" s="5">
        <f>if(VLOOKUP($B$2:$B$457,'各區加權風險人口'!$C$2:$T$13,11,0)=0,0,VLOOKUP($B$2:$B$457,'依個案研判日_台北市'!$C$2:$T$13,11,0)*'各里加權風險人口'!N337/VLOOKUP($B$2:$B$457,'各區加權風險人口'!$C$2:$T$13,11,0)*5.5/'陽性率'!J$3)</f>
        <v>0</v>
      </c>
      <c r="N337" s="5">
        <f>if(VLOOKUP($B$2:$B$457,'各區加權風險人口'!$C$2:$T$13,12,0)=0,0,VLOOKUP($B$2:$B$457,'依個案研判日_台北市'!$C$2:$T$13,12,0)*'各里加權風險人口'!O337/VLOOKUP($B$2:$B$457,'各區加權風險人口'!$C$2:$T$13,12,0)*5.5/'陽性率'!K$3)</f>
        <v>3.425121184</v>
      </c>
      <c r="O337" s="5">
        <f>if(VLOOKUP($B$2:$B$457,'各區加權風險人口'!$C$2:$T$13,13,0)=0,0,VLOOKUP($B$2:$B$457,'依個案研判日_台北市'!$C$2:$T$13,13,0)*'各里加權風險人口'!P337/VLOOKUP($B$2:$B$457,'各區加權風險人口'!$C$2:$T$13,13,0)*5.5/'陽性率'!L$3)</f>
        <v>13.06376349</v>
      </c>
      <c r="P337" s="5">
        <f>if(VLOOKUP($B$2:$B$457,'各區加權風險人口'!$C$2:$T$13,14,0)=0,0,VLOOKUP($B$2:$B$457,'依個案研判日_台北市'!$C$2:$T$13,14,0)*'各里加權風險人口'!Q337/VLOOKUP($B$2:$B$457,'各區加權風險人口'!$C$2:$T$13,14,0)*5.5/'陽性率'!M$3)</f>
        <v>9.638939008</v>
      </c>
      <c r="Q337" s="5">
        <f>if(VLOOKUP($B$2:$B$457,'各區加權風險人口'!$C$2:$T$13,15,0)=0,0,VLOOKUP($B$2:$B$457,'依個案研判日_台北市'!$C$2:$T$13,15,0)*'各里加權風險人口'!R337/VLOOKUP($B$2:$B$457,'各區加權風險人口'!$C$2:$T$13,15,0)*5.5/'陽性率'!N$3)</f>
        <v>9.369871745</v>
      </c>
      <c r="R337" s="5">
        <f>if(VLOOKUP($B$2:$B$457,'各區加權風險人口'!$C$2:$T$13,16,0)=0,0,VLOOKUP($B$2:$B$457,'依個案研判日_台北市'!$C$2:$T$13,16,0)*'各里加權風險人口'!S337/VLOOKUP($B$2:$B$457,'各區加權風險人口'!$C$2:$T$13,16,0)*5.5/'陽性率'!O$3)</f>
        <v>17.98188622</v>
      </c>
      <c r="S337" s="5">
        <f>if(VLOOKUP($B$2:$B$457,'各區加權風險人口'!$C$2:$T$13,17,0)=0,0,VLOOKUP($B$2:$B$457,'依個案研判日_台北市'!$C$2:$T$13,17,0)*'各里加權風險人口'!T337/VLOOKUP($B$2:$B$457,'各區加權風險人口'!$C$2:$T$13,17,0)*5.5/'陽性率'!P$3)</f>
        <v>16.21094288</v>
      </c>
      <c r="T337" s="5">
        <f>if(VLOOKUP($B$2:$B$457,'各區加權風險人口'!$C$2:$T$13,18,0)=0,0,VLOOKUP($B$2:$B$457,'依個案研判日_台北市'!$C$2:$T$13,18,0)*'各里加權風險人口'!U337/VLOOKUP($B$2:$B$457,'各區加權風險人口'!$C$2:$T$13,18,0)*5.5/'陽性率'!Q$3)</f>
        <v>20.90202159</v>
      </c>
    </row>
    <row r="338">
      <c r="A338" s="3">
        <v>6.3000100014E10</v>
      </c>
      <c r="B338" s="4" t="s">
        <v>336</v>
      </c>
      <c r="C338" s="4" t="s">
        <v>349</v>
      </c>
      <c r="D338" s="5">
        <f>if(VLOOKUP($B$2:$B$457,'各區加權風險人口'!$C$2:$T$13,2,0)=0,0,VLOOKUP($B$2:$B$457,'依個案研判日_台北市'!$C$2:$T$13,2,0)*'各里加權風險人口'!E338/VLOOKUP($B$2:$B$457,'各區加權風險人口'!$C$2:$T$13,2,0)*5.5/'陽性率'!A$3)</f>
        <v>0</v>
      </c>
      <c r="E338" s="5">
        <f>if(VLOOKUP($B$2:$B$457,'各區加權風險人口'!$C$2:$T$13,3,0)=0,0,VLOOKUP($B$2:$B$457,'依個案研判日_台北市'!$C$2:$T$13,3,0)*'各里加權風險人口'!F338/VLOOKUP($B$2:$B$457,'各區加權風險人口'!$C$2:$T$13,3,0)*5.5/'陽性率'!B$3)</f>
        <v>1.25954102</v>
      </c>
      <c r="F338" s="5">
        <f>if(VLOOKUP($B$2:$B$457,'各區加權風險人口'!$C$2:$T$13,4,0)=0,0,VLOOKUP($B$2:$B$457,'依個案研判日_台北市'!$C$2:$T$13,4,0)*'各里加權風險人口'!G338/VLOOKUP($B$2:$B$457,'各區加權風險人口'!$C$2:$T$13,4,0)*5.5/'陽性率'!C$3)</f>
        <v>2.856690973</v>
      </c>
      <c r="G338" s="5">
        <f>if(VLOOKUP($B$2:$B$457,'各區加權風險人口'!$C$2:$T$13,5,0)=0,0,VLOOKUP($B$2:$B$457,'依個案研判日_台北市'!$C$2:$T$13,5,0)*'各里加權風險人口'!H338/VLOOKUP($B$2:$B$457,'各區加權風險人口'!$C$2:$T$13,5,0)*5.5/'陽性率'!D$3)</f>
        <v>5.541980488</v>
      </c>
      <c r="H338" s="5">
        <f>if(VLOOKUP($B$2:$B$457,'各區加權風險人口'!$C$2:$T$13,6,0)=0,0,VLOOKUP($B$2:$B$457,'依個案研判日_台北市'!$C$2:$T$13,6,0)*'各里加權風險人口'!I338/VLOOKUP($B$2:$B$457,'各區加權風險人口'!$C$2:$T$13,6,0)*5.5/'陽性率'!E$3)</f>
        <v>1.753791294</v>
      </c>
      <c r="I338" s="5">
        <f>if(VLOOKUP($B$2:$B$457,'各區加權風險人口'!$C$2:$T$13,7,0)=0,0,VLOOKUP($B$2:$B$457,'依個案研判日_台北市'!$C$2:$T$13,7,0)*'各里加權風險人口'!J338/VLOOKUP($B$2:$B$457,'各區加權風險人口'!$C$2:$T$13,7,0)*5.5/'陽性率'!F$3)</f>
        <v>5.433314204</v>
      </c>
      <c r="J338" s="5">
        <f>if(VLOOKUP($B$2:$B$457,'各區加權風險人口'!$C$2:$T$13,8,0)=0,0,VLOOKUP($B$2:$B$457,'依個案研判日_台北市'!$C$2:$T$13,8,0)*'各里加權風險人口'!K338/VLOOKUP($B$2:$B$457,'各區加權風險人口'!$C$2:$T$13,8,0)*5.5/'陽性率'!G$3)</f>
        <v>9.035837752</v>
      </c>
      <c r="K338" s="5">
        <f>if(VLOOKUP($B$2:$B$457,'各區加權風險人口'!$C$2:$T$13,9,0)=0,0,VLOOKUP($B$2:$B$457,'依個案研判日_台北市'!$C$2:$T$13,9,0)*'各里加權風險人口'!L338/VLOOKUP($B$2:$B$457,'各區加權風險人口'!$C$2:$T$13,9,0)*5.5/'陽性率'!H$3)</f>
        <v>7.55724612</v>
      </c>
      <c r="L338" s="5">
        <f>if(VLOOKUP($B$2:$B$457,'各區加權風險人口'!$C$2:$T$13,10,0)=0,0,VLOOKUP($B$2:$B$457,'依個案研判日_台北市'!$C$2:$T$13,10,0)*'各里加權風險人口'!M338/VLOOKUP($B$2:$B$457,'各區加權風險人口'!$C$2:$T$13,10,0)*5.5/'陽性率'!I$3)</f>
        <v>19.79278746</v>
      </c>
      <c r="M338" s="5">
        <f>if(VLOOKUP($B$2:$B$457,'各區加權風險人口'!$C$2:$T$13,11,0)=0,0,VLOOKUP($B$2:$B$457,'依個案研判日_台北市'!$C$2:$T$13,11,0)*'各里加權風險人口'!N338/VLOOKUP($B$2:$B$457,'各區加權風險人口'!$C$2:$T$13,11,0)*5.5/'陽性率'!J$3)</f>
        <v>0</v>
      </c>
      <c r="N338" s="5">
        <f>if(VLOOKUP($B$2:$B$457,'各區加權風險人口'!$C$2:$T$13,12,0)=0,0,VLOOKUP($B$2:$B$457,'依個案研判日_台北市'!$C$2:$T$13,12,0)*'各里加權風險人口'!O338/VLOOKUP($B$2:$B$457,'各區加權風險人口'!$C$2:$T$13,12,0)*5.5/'陽性率'!K$3)</f>
        <v>4.65712646</v>
      </c>
      <c r="O338" s="5">
        <f>if(VLOOKUP($B$2:$B$457,'各區加權風險人口'!$C$2:$T$13,13,0)=0,0,VLOOKUP($B$2:$B$457,'依個案研判日_台北市'!$C$2:$T$13,13,0)*'各里加權風險人口'!P338/VLOOKUP($B$2:$B$457,'各區加權風險人口'!$C$2:$T$13,13,0)*5.5/'陽性率'!L$3)</f>
        <v>17.76275797</v>
      </c>
      <c r="P338" s="5">
        <f>if(VLOOKUP($B$2:$B$457,'各區加權風險人口'!$C$2:$T$13,14,0)=0,0,VLOOKUP($B$2:$B$457,'依個案研判日_台北市'!$C$2:$T$13,14,0)*'各里加權風險人口'!Q338/VLOOKUP($B$2:$B$457,'各區加權風險人口'!$C$2:$T$13,14,0)*5.5/'陽性率'!M$3)</f>
        <v>13.10603494</v>
      </c>
      <c r="Q338" s="5">
        <f>if(VLOOKUP($B$2:$B$457,'各區加權風險人口'!$C$2:$T$13,15,0)=0,0,VLOOKUP($B$2:$B$457,'依個案研判日_台北市'!$C$2:$T$13,15,0)*'各里加權風險人口'!R338/VLOOKUP($B$2:$B$457,'各區加權風險人口'!$C$2:$T$13,15,0)*5.5/'陽性率'!N$3)</f>
        <v>12.74018503</v>
      </c>
      <c r="R338" s="5">
        <f>if(VLOOKUP($B$2:$B$457,'各區加權風險人口'!$C$2:$T$13,16,0)=0,0,VLOOKUP($B$2:$B$457,'依個案研判日_台北市'!$C$2:$T$13,16,0)*'各里加權風險人口'!S338/VLOOKUP($B$2:$B$457,'各區加權風險人口'!$C$2:$T$13,16,0)*5.5/'陽性率'!O$3)</f>
        <v>24.44991392</v>
      </c>
      <c r="S338" s="5">
        <f>if(VLOOKUP($B$2:$B$457,'各區加權風險人口'!$C$2:$T$13,17,0)=0,0,VLOOKUP($B$2:$B$457,'依個案研判日_台北市'!$C$2:$T$13,17,0)*'各里加權風險人口'!T338/VLOOKUP($B$2:$B$457,'各區加權風險人口'!$C$2:$T$13,17,0)*5.5/'陽性率'!P$3)</f>
        <v>22.04196785</v>
      </c>
      <c r="T338" s="5">
        <f>if(VLOOKUP($B$2:$B$457,'各區加權風險人口'!$C$2:$T$13,18,0)=0,0,VLOOKUP($B$2:$B$457,'依個案研判日_台北市'!$C$2:$T$13,18,0)*'各里加權風險人口'!U338/VLOOKUP($B$2:$B$457,'各區加權風險人口'!$C$2:$T$13,18,0)*5.5/'陽性率'!Q$3)</f>
        <v>28.42041276</v>
      </c>
    </row>
    <row r="339">
      <c r="A339" s="3">
        <v>6.3000100015E10</v>
      </c>
      <c r="B339" s="4" t="s">
        <v>336</v>
      </c>
      <c r="C339" s="4" t="s">
        <v>350</v>
      </c>
      <c r="D339" s="5">
        <f>if(VLOOKUP($B$2:$B$457,'各區加權風險人口'!$C$2:$T$13,2,0)=0,0,VLOOKUP($B$2:$B$457,'依個案研判日_台北市'!$C$2:$T$13,2,0)*'各里加權風險人口'!E339/VLOOKUP($B$2:$B$457,'各區加權風險人口'!$C$2:$T$13,2,0)*5.5/'陽性率'!A$3)</f>
        <v>0</v>
      </c>
      <c r="E339" s="5">
        <f>if(VLOOKUP($B$2:$B$457,'各區加權風險人口'!$C$2:$T$13,3,0)=0,0,VLOOKUP($B$2:$B$457,'依個案研判日_台北市'!$C$2:$T$13,3,0)*'各里加權風險人口'!F339/VLOOKUP($B$2:$B$457,'各區加權風險人口'!$C$2:$T$13,3,0)*5.5/'陽性率'!B$3)</f>
        <v>1.379119098</v>
      </c>
      <c r="F339" s="5">
        <f>if(VLOOKUP($B$2:$B$457,'各區加權風險人口'!$C$2:$T$13,4,0)=0,0,VLOOKUP($B$2:$B$457,'依個案研判日_台北市'!$C$2:$T$13,4,0)*'各里加權風險人口'!G339/VLOOKUP($B$2:$B$457,'各區加權風險人口'!$C$2:$T$13,4,0)*5.5/'陽性率'!C$3)</f>
        <v>3.127898985</v>
      </c>
      <c r="G339" s="5">
        <f>if(VLOOKUP($B$2:$B$457,'各區加權風險人口'!$C$2:$T$13,5,0)=0,0,VLOOKUP($B$2:$B$457,'依個案研判日_台北市'!$C$2:$T$13,5,0)*'各里加權風險人口'!H339/VLOOKUP($B$2:$B$457,'各區加權風險人口'!$C$2:$T$13,5,0)*5.5/'陽性率'!D$3)</f>
        <v>6.06812403</v>
      </c>
      <c r="H339" s="5">
        <f>if(VLOOKUP($B$2:$B$457,'各區加權風險人口'!$C$2:$T$13,6,0)=0,0,VLOOKUP($B$2:$B$457,'依個案研判日_台北市'!$C$2:$T$13,6,0)*'各里加權風險人口'!I339/VLOOKUP($B$2:$B$457,'各區加權風險人口'!$C$2:$T$13,6,0)*5.5/'陽性率'!E$3)</f>
        <v>1.920292415</v>
      </c>
      <c r="I339" s="5">
        <f>if(VLOOKUP($B$2:$B$457,'各區加權風險人口'!$C$2:$T$13,7,0)=0,0,VLOOKUP($B$2:$B$457,'依個案研判日_台北市'!$C$2:$T$13,7,0)*'各里加權風險人口'!J339/VLOOKUP($B$2:$B$457,'各區加權風險人口'!$C$2:$T$13,7,0)*5.5/'陽性率'!F$3)</f>
        <v>5.949141206</v>
      </c>
      <c r="J339" s="5">
        <f>if(VLOOKUP($B$2:$B$457,'各區加權風險人口'!$C$2:$T$13,8,0)=0,0,VLOOKUP($B$2:$B$457,'依個案研判日_台北市'!$C$2:$T$13,8,0)*'各里加權風險人口'!K339/VLOOKUP($B$2:$B$457,'各區加權風險人口'!$C$2:$T$13,8,0)*5.5/'陽性率'!G$3)</f>
        <v>9.893680484</v>
      </c>
      <c r="K339" s="5">
        <f>if(VLOOKUP($B$2:$B$457,'各區加權風險人口'!$C$2:$T$13,9,0)=0,0,VLOOKUP($B$2:$B$457,'依個案研判日_台北市'!$C$2:$T$13,9,0)*'各里加權風險人口'!L339/VLOOKUP($B$2:$B$457,'各區加權風險人口'!$C$2:$T$13,9,0)*5.5/'陽性率'!H$3)</f>
        <v>8.274714586</v>
      </c>
      <c r="L339" s="5">
        <f>if(VLOOKUP($B$2:$B$457,'各區加權風險人口'!$C$2:$T$13,10,0)=0,0,VLOOKUP($B$2:$B$457,'依個案研判日_台北市'!$C$2:$T$13,10,0)*'各里加權風險人口'!M339/VLOOKUP($B$2:$B$457,'各區加權風險人口'!$C$2:$T$13,10,0)*5.5/'陽性率'!I$3)</f>
        <v>21.67187154</v>
      </c>
      <c r="M339" s="5">
        <f>if(VLOOKUP($B$2:$B$457,'各區加權風險人口'!$C$2:$T$13,11,0)=0,0,VLOOKUP($B$2:$B$457,'依個案研判日_台北市'!$C$2:$T$13,11,0)*'各里加權風險人口'!N339/VLOOKUP($B$2:$B$457,'各區加權風險人口'!$C$2:$T$13,11,0)*5.5/'陽性率'!J$3)</f>
        <v>0</v>
      </c>
      <c r="N339" s="5">
        <f>if(VLOOKUP($B$2:$B$457,'各區加權風險人口'!$C$2:$T$13,12,0)=0,0,VLOOKUP($B$2:$B$457,'依個案研判日_台北市'!$C$2:$T$13,12,0)*'各里加權風險人口'!O339/VLOOKUP($B$2:$B$457,'各區加權風險人口'!$C$2:$T$13,12,0)*5.5/'陽性率'!K$3)</f>
        <v>5.099263891</v>
      </c>
      <c r="O339" s="5">
        <f>if(VLOOKUP($B$2:$B$457,'各區加權風險人口'!$C$2:$T$13,13,0)=0,0,VLOOKUP($B$2:$B$457,'依個案研判日_台北市'!$C$2:$T$13,13,0)*'各里加權風險人口'!P339/VLOOKUP($B$2:$B$457,'各區加權風險人口'!$C$2:$T$13,13,0)*5.5/'陽性率'!L$3)</f>
        <v>19.44911548</v>
      </c>
      <c r="P339" s="5">
        <f>if(VLOOKUP($B$2:$B$457,'各區加權風險人口'!$C$2:$T$13,14,0)=0,0,VLOOKUP($B$2:$B$457,'依個案研判日_台北市'!$C$2:$T$13,14,0)*'各里加權風險人口'!Q339/VLOOKUP($B$2:$B$457,'各區加權風險人口'!$C$2:$T$13,14,0)*5.5/'陽性率'!M$3)</f>
        <v>14.35029331</v>
      </c>
      <c r="Q339" s="5">
        <f>if(VLOOKUP($B$2:$B$457,'各區加權風險人口'!$C$2:$T$13,15,0)=0,0,VLOOKUP($B$2:$B$457,'依個案研判日_台北市'!$C$2:$T$13,15,0)*'各里加權風險人口'!R339/VLOOKUP($B$2:$B$457,'各區加權風險人口'!$C$2:$T$13,15,0)*5.5/'陽性率'!N$3)</f>
        <v>13.94971041</v>
      </c>
      <c r="R339" s="5">
        <f>if(VLOOKUP($B$2:$B$457,'各區加權風險人口'!$C$2:$T$13,16,0)=0,0,VLOOKUP($B$2:$B$457,'依個案研判日_台北市'!$C$2:$T$13,16,0)*'各里加權風險人口'!S339/VLOOKUP($B$2:$B$457,'各區加權風險人口'!$C$2:$T$13,16,0)*5.5/'陽性率'!O$3)</f>
        <v>26.77113543</v>
      </c>
      <c r="S339" s="5">
        <f>if(VLOOKUP($B$2:$B$457,'各區加權風險人口'!$C$2:$T$13,17,0)=0,0,VLOOKUP($B$2:$B$457,'依個案研判日_台北市'!$C$2:$T$13,17,0)*'各里加權風險人口'!T339/VLOOKUP($B$2:$B$457,'各區加權風險人口'!$C$2:$T$13,17,0)*5.5/'陽性率'!P$3)</f>
        <v>24.13458421</v>
      </c>
      <c r="T339" s="5">
        <f>if(VLOOKUP($B$2:$B$457,'各區加權風險人口'!$C$2:$T$13,18,0)=0,0,VLOOKUP($B$2:$B$457,'依個案研判日_台北市'!$C$2:$T$13,18,0)*'各里加權風險人口'!U339/VLOOKUP($B$2:$B$457,'各區加權風險人口'!$C$2:$T$13,18,0)*5.5/'陽性率'!Q$3)</f>
        <v>31.11858477</v>
      </c>
    </row>
    <row r="340">
      <c r="A340" s="3">
        <v>6.3000100016E10</v>
      </c>
      <c r="B340" s="4" t="s">
        <v>336</v>
      </c>
      <c r="C340" s="4" t="s">
        <v>351</v>
      </c>
      <c r="D340" s="5">
        <f>if(VLOOKUP($B$2:$B$457,'各區加權風險人口'!$C$2:$T$13,2,0)=0,0,VLOOKUP($B$2:$B$457,'依個案研判日_台北市'!$C$2:$T$13,2,0)*'各里加權風險人口'!E340/VLOOKUP($B$2:$B$457,'各區加權風險人口'!$C$2:$T$13,2,0)*5.5/'陽性率'!A$3)</f>
        <v>0</v>
      </c>
      <c r="E340" s="5">
        <f>if(VLOOKUP($B$2:$B$457,'各區加權風險人口'!$C$2:$T$13,3,0)=0,0,VLOOKUP($B$2:$B$457,'依個案研判日_台北市'!$C$2:$T$13,3,0)*'各里加權風險人口'!F340/VLOOKUP($B$2:$B$457,'各區加權風險人口'!$C$2:$T$13,3,0)*5.5/'陽性率'!B$3)</f>
        <v>1.007578761</v>
      </c>
      <c r="F340" s="5">
        <f>if(VLOOKUP($B$2:$B$457,'各區加權風險人口'!$C$2:$T$13,4,0)=0,0,VLOOKUP($B$2:$B$457,'依個案研判日_台北市'!$C$2:$T$13,4,0)*'各里加權風險人口'!G340/VLOOKUP($B$2:$B$457,'各區加權風險人口'!$C$2:$T$13,4,0)*5.5/'陽性率'!C$3)</f>
        <v>2.285230179</v>
      </c>
      <c r="G340" s="5">
        <f>if(VLOOKUP($B$2:$B$457,'各區加權風險人口'!$C$2:$T$13,5,0)=0,0,VLOOKUP($B$2:$B$457,'依個案研判日_台北市'!$C$2:$T$13,5,0)*'各里加權風險人口'!H340/VLOOKUP($B$2:$B$457,'各區加權風險人口'!$C$2:$T$13,5,0)*5.5/'陽性率'!D$3)</f>
        <v>4.433346548</v>
      </c>
      <c r="H340" s="5">
        <f>if(VLOOKUP($B$2:$B$457,'各區加權風險人口'!$C$2:$T$13,6,0)=0,0,VLOOKUP($B$2:$B$457,'依個案研判日_台北市'!$C$2:$T$13,6,0)*'各里加權風險人口'!I340/VLOOKUP($B$2:$B$457,'各區加權風險人口'!$C$2:$T$13,6,0)*5.5/'陽性率'!E$3)</f>
        <v>1.402957768</v>
      </c>
      <c r="I340" s="5">
        <f>if(VLOOKUP($B$2:$B$457,'各區加權風險人口'!$C$2:$T$13,7,0)=0,0,VLOOKUP($B$2:$B$457,'依個案研判日_台北市'!$C$2:$T$13,7,0)*'各里加權風險人口'!J340/VLOOKUP($B$2:$B$457,'各區加權風險人口'!$C$2:$T$13,7,0)*5.5/'陽性率'!F$3)</f>
        <v>4.346418184</v>
      </c>
      <c r="J340" s="5">
        <f>if(VLOOKUP($B$2:$B$457,'各區加權風險人口'!$C$2:$T$13,8,0)=0,0,VLOOKUP($B$2:$B$457,'依個案研判日_台北市'!$C$2:$T$13,8,0)*'各里加權風險人口'!K340/VLOOKUP($B$2:$B$457,'各區加權風險人口'!$C$2:$T$13,8,0)*5.5/'陽性率'!G$3)</f>
        <v>7.228282414</v>
      </c>
      <c r="K340" s="5">
        <f>if(VLOOKUP($B$2:$B$457,'各區加權風險人口'!$C$2:$T$13,9,0)=0,0,VLOOKUP($B$2:$B$457,'依個案研判日_台北市'!$C$2:$T$13,9,0)*'各里加權風險人口'!L340/VLOOKUP($B$2:$B$457,'各區加權風險人口'!$C$2:$T$13,9,0)*5.5/'陽性率'!H$3)</f>
        <v>6.045472565</v>
      </c>
      <c r="L340" s="5">
        <f>if(VLOOKUP($B$2:$B$457,'各區加權風險人口'!$C$2:$T$13,10,0)=0,0,VLOOKUP($B$2:$B$457,'依個案研判日_台北市'!$C$2:$T$13,10,0)*'各里加權風險人口'!M340/VLOOKUP($B$2:$B$457,'各區加權風險人口'!$C$2:$T$13,10,0)*5.5/'陽性率'!I$3)</f>
        <v>15.83338053</v>
      </c>
      <c r="M340" s="5">
        <f>if(VLOOKUP($B$2:$B$457,'各區加權風險人口'!$C$2:$T$13,11,0)=0,0,VLOOKUP($B$2:$B$457,'依個案研判日_台北市'!$C$2:$T$13,11,0)*'各里加權風險人口'!N340/VLOOKUP($B$2:$B$457,'各區加權風險人口'!$C$2:$T$13,11,0)*5.5/'陽性率'!J$3)</f>
        <v>0</v>
      </c>
      <c r="N340" s="5">
        <f>if(VLOOKUP($B$2:$B$457,'各區加權風險人口'!$C$2:$T$13,12,0)=0,0,VLOOKUP($B$2:$B$457,'依個案研判日_台北市'!$C$2:$T$13,12,0)*'各里加權風險人口'!O340/VLOOKUP($B$2:$B$457,'各區加權風險人口'!$C$2:$T$13,12,0)*5.5/'陽性率'!K$3)</f>
        <v>3.7255013</v>
      </c>
      <c r="O340" s="5">
        <f>if(VLOOKUP($B$2:$B$457,'各區加權風險人口'!$C$2:$T$13,13,0)=0,0,VLOOKUP($B$2:$B$457,'依個案研判日_台北市'!$C$2:$T$13,13,0)*'各里加權風險人口'!P340/VLOOKUP($B$2:$B$457,'各區加權風險人口'!$C$2:$T$13,13,0)*5.5/'陽性率'!L$3)</f>
        <v>14.20944406</v>
      </c>
      <c r="P340" s="5">
        <f>if(VLOOKUP($B$2:$B$457,'各區加權風險人口'!$C$2:$T$13,14,0)=0,0,VLOOKUP($B$2:$B$457,'依個案研判日_台北市'!$C$2:$T$13,14,0)*'各里加權風險人口'!Q340/VLOOKUP($B$2:$B$457,'各區加權風險人口'!$C$2:$T$13,14,0)*5.5/'陽性率'!M$3)</f>
        <v>10.48426548</v>
      </c>
      <c r="Q340" s="5">
        <f>if(VLOOKUP($B$2:$B$457,'各區加權風險人口'!$C$2:$T$13,15,0)=0,0,VLOOKUP($B$2:$B$457,'依個案研判日_台北市'!$C$2:$T$13,15,0)*'各里加權風險人口'!R340/VLOOKUP($B$2:$B$457,'各區加權風險人口'!$C$2:$T$13,15,0)*5.5/'陽性率'!N$3)</f>
        <v>10.19160126</v>
      </c>
      <c r="R340" s="5">
        <f>if(VLOOKUP($B$2:$B$457,'各區加權風險人口'!$C$2:$T$13,16,0)=0,0,VLOOKUP($B$2:$B$457,'依個案研判日_台北市'!$C$2:$T$13,16,0)*'各里加權風險人口'!S340/VLOOKUP($B$2:$B$457,'各區加權風險人口'!$C$2:$T$13,16,0)*5.5/'陽性率'!O$3)</f>
        <v>19.55888183</v>
      </c>
      <c r="S340" s="5">
        <f>if(VLOOKUP($B$2:$B$457,'各區加權風險人口'!$C$2:$T$13,17,0)=0,0,VLOOKUP($B$2:$B$457,'依個案研判日_台北市'!$C$2:$T$13,17,0)*'各里加權風險人口'!T340/VLOOKUP($B$2:$B$457,'各區加權風險人口'!$C$2:$T$13,17,0)*5.5/'陽性率'!P$3)</f>
        <v>17.63262831</v>
      </c>
      <c r="T340" s="5">
        <f>if(VLOOKUP($B$2:$B$457,'各區加權風險人口'!$C$2:$T$13,18,0)=0,0,VLOOKUP($B$2:$B$457,'依個案研判日_台北市'!$C$2:$T$13,18,0)*'各里加權風險人口'!U340/VLOOKUP($B$2:$B$457,'各區加權風險人口'!$C$2:$T$13,18,0)*5.5/'陽性率'!Q$3)</f>
        <v>22.7351105</v>
      </c>
    </row>
    <row r="341">
      <c r="A341" s="3">
        <v>6.3000100017E10</v>
      </c>
      <c r="B341" s="4" t="s">
        <v>336</v>
      </c>
      <c r="C341" s="4" t="s">
        <v>352</v>
      </c>
      <c r="D341" s="5">
        <f>if(VLOOKUP($B$2:$B$457,'各區加權風險人口'!$C$2:$T$13,2,0)=0,0,VLOOKUP($B$2:$B$457,'依個案研判日_台北市'!$C$2:$T$13,2,0)*'各里加權風險人口'!E341/VLOOKUP($B$2:$B$457,'各區加權風險人口'!$C$2:$T$13,2,0)*5.5/'陽性率'!A$3)</f>
        <v>0</v>
      </c>
      <c r="E341" s="5">
        <f>if(VLOOKUP($B$2:$B$457,'各區加權風險人口'!$C$2:$T$13,3,0)=0,0,VLOOKUP($B$2:$B$457,'依個案研判日_台北市'!$C$2:$T$13,3,0)*'各里加權風險人口'!F341/VLOOKUP($B$2:$B$457,'各區加權風險人口'!$C$2:$T$13,3,0)*5.5/'陽性率'!B$3)</f>
        <v>1.564474822</v>
      </c>
      <c r="F341" s="5">
        <f>if(VLOOKUP($B$2:$B$457,'各區加權風險人口'!$C$2:$T$13,4,0)=0,0,VLOOKUP($B$2:$B$457,'依個案研判日_台北市'!$C$2:$T$13,4,0)*'各里加權風險人口'!G341/VLOOKUP($B$2:$B$457,'各區加權風險人口'!$C$2:$T$13,4,0)*5.5/'陽性率'!C$3)</f>
        <v>3.548293412</v>
      </c>
      <c r="G341" s="5">
        <f>if(VLOOKUP($B$2:$B$457,'各區加權風險人口'!$C$2:$T$13,5,0)=0,0,VLOOKUP($B$2:$B$457,'依個案研判日_台北市'!$C$2:$T$13,5,0)*'各里加權風險人口'!H341/VLOOKUP($B$2:$B$457,'各區加權風險人口'!$C$2:$T$13,5,0)*5.5/'陽性率'!D$3)</f>
        <v>6.883689219</v>
      </c>
      <c r="H341" s="5">
        <f>if(VLOOKUP($B$2:$B$457,'各區加權風險人口'!$C$2:$T$13,6,0)=0,0,VLOOKUP($B$2:$B$457,'依個案研判日_台北市'!$C$2:$T$13,6,0)*'各里加權風險人口'!I341/VLOOKUP($B$2:$B$457,'各區加權風險人口'!$C$2:$T$13,6,0)*5.5/'陽性率'!E$3)</f>
        <v>2.178382664</v>
      </c>
      <c r="I341" s="5">
        <f>if(VLOOKUP($B$2:$B$457,'各區加權風險人口'!$C$2:$T$13,7,0)=0,0,VLOOKUP($B$2:$B$457,'依個案研判日_台北市'!$C$2:$T$13,7,0)*'各里加權風險人口'!J341/VLOOKUP($B$2:$B$457,'各區加權風險人口'!$C$2:$T$13,7,0)*5.5/'陽性率'!F$3)</f>
        <v>6.74871492</v>
      </c>
      <c r="J341" s="5">
        <f>if(VLOOKUP($B$2:$B$457,'各區加權風險人口'!$C$2:$T$13,8,0)=0,0,VLOOKUP($B$2:$B$457,'依個案研判日_台北市'!$C$2:$T$13,8,0)*'各里加權風險人口'!K341/VLOOKUP($B$2:$B$457,'各區加權風險人口'!$C$2:$T$13,8,0)*5.5/'陽性率'!G$3)</f>
        <v>11.22340633</v>
      </c>
      <c r="K341" s="5">
        <f>if(VLOOKUP($B$2:$B$457,'各區加權風險人口'!$C$2:$T$13,9,0)=0,0,VLOOKUP($B$2:$B$457,'依個案研判日_台北市'!$C$2:$T$13,9,0)*'各里加權風險人口'!L341/VLOOKUP($B$2:$B$457,'各區加權風險人口'!$C$2:$T$13,9,0)*5.5/'陽性率'!H$3)</f>
        <v>9.386848935</v>
      </c>
      <c r="L341" s="5">
        <f>if(VLOOKUP($B$2:$B$457,'各區加權風險人口'!$C$2:$T$13,10,0)=0,0,VLOOKUP($B$2:$B$457,'依個案研判日_台北市'!$C$2:$T$13,10,0)*'各里加權風險人口'!M341/VLOOKUP($B$2:$B$457,'各區加權風險人口'!$C$2:$T$13,10,0)*5.5/'陽性率'!I$3)</f>
        <v>24.58460435</v>
      </c>
      <c r="M341" s="5">
        <f>if(VLOOKUP($B$2:$B$457,'各區加權風險人口'!$C$2:$T$13,11,0)=0,0,VLOOKUP($B$2:$B$457,'依個案研判日_台北市'!$C$2:$T$13,11,0)*'各里加權風險人口'!N341/VLOOKUP($B$2:$B$457,'各區加權風險人口'!$C$2:$T$13,11,0)*5.5/'陽性率'!J$3)</f>
        <v>0</v>
      </c>
      <c r="N341" s="5">
        <f>if(VLOOKUP($B$2:$B$457,'各區加權風險人口'!$C$2:$T$13,12,0)=0,0,VLOOKUP($B$2:$B$457,'依個案研判日_台北市'!$C$2:$T$13,12,0)*'各里加權風險人口'!O341/VLOOKUP($B$2:$B$457,'各區加權風險人口'!$C$2:$T$13,12,0)*5.5/'陽性率'!K$3)</f>
        <v>5.784612789</v>
      </c>
      <c r="O341" s="5">
        <f>if(VLOOKUP($B$2:$B$457,'各區加權風險人口'!$C$2:$T$13,13,0)=0,0,VLOOKUP($B$2:$B$457,'依個案研判日_台北市'!$C$2:$T$13,13,0)*'各里加權風險人口'!P341/VLOOKUP($B$2:$B$457,'各區加權風險人口'!$C$2:$T$13,13,0)*5.5/'陽性率'!L$3)</f>
        <v>22.06310647</v>
      </c>
      <c r="P341" s="5">
        <f>if(VLOOKUP($B$2:$B$457,'各區加權風險人口'!$C$2:$T$13,14,0)=0,0,VLOOKUP($B$2:$B$457,'依個案研判日_台北市'!$C$2:$T$13,14,0)*'各里加權風險人口'!Q341/VLOOKUP($B$2:$B$457,'各區加權風險人口'!$C$2:$T$13,14,0)*5.5/'陽性率'!M$3)</f>
        <v>16.27899477</v>
      </c>
      <c r="Q341" s="5">
        <f>if(VLOOKUP($B$2:$B$457,'各區加權風險人口'!$C$2:$T$13,15,0)=0,0,VLOOKUP($B$2:$B$457,'依個案研判日_台北市'!$C$2:$T$13,15,0)*'各里加權風險人口'!R341/VLOOKUP($B$2:$B$457,'各區加權風險人口'!$C$2:$T$13,15,0)*5.5/'陽性率'!N$3)</f>
        <v>15.82457292</v>
      </c>
      <c r="R341" s="5">
        <f>if(VLOOKUP($B$2:$B$457,'各區加權風險人口'!$C$2:$T$13,16,0)=0,0,VLOOKUP($B$2:$B$457,'依個案研判日_台北市'!$C$2:$T$13,16,0)*'各里加權風險人口'!S341/VLOOKUP($B$2:$B$457,'各區加權風險人口'!$C$2:$T$13,16,0)*5.5/'陽性率'!O$3)</f>
        <v>30.36921714</v>
      </c>
      <c r="S341" s="5">
        <f>if(VLOOKUP($B$2:$B$457,'各區加權風險人口'!$C$2:$T$13,17,0)=0,0,VLOOKUP($B$2:$B$457,'依個案研判日_台北市'!$C$2:$T$13,17,0)*'各里加權風險人口'!T341/VLOOKUP($B$2:$B$457,'各區加權風險人口'!$C$2:$T$13,17,0)*5.5/'陽性率'!P$3)</f>
        <v>27.37830939</v>
      </c>
      <c r="T341" s="5">
        <f>if(VLOOKUP($B$2:$B$457,'各區加權風險人口'!$C$2:$T$13,18,0)=0,0,VLOOKUP($B$2:$B$457,'依個案研判日_台北市'!$C$2:$T$13,18,0)*'各里加權風險人口'!U341/VLOOKUP($B$2:$B$457,'各區加權風險人口'!$C$2:$T$13,18,0)*5.5/'陽性率'!Q$3)</f>
        <v>35.30097035</v>
      </c>
    </row>
    <row r="342">
      <c r="A342" s="3">
        <v>6.3000100018E10</v>
      </c>
      <c r="B342" s="4" t="s">
        <v>336</v>
      </c>
      <c r="C342" s="4" t="s">
        <v>353</v>
      </c>
      <c r="D342" s="5">
        <f>if(VLOOKUP($B$2:$B$457,'各區加權風險人口'!$C$2:$T$13,2,0)=0,0,VLOOKUP($B$2:$B$457,'依個案研判日_台北市'!$C$2:$T$13,2,0)*'各里加權風險人口'!E342/VLOOKUP($B$2:$B$457,'各區加權風險人口'!$C$2:$T$13,2,0)*5.5/'陽性率'!A$3)</f>
        <v>0</v>
      </c>
      <c r="E342" s="5">
        <f>if(VLOOKUP($B$2:$B$457,'各區加權風險人口'!$C$2:$T$13,3,0)=0,0,VLOOKUP($B$2:$B$457,'依個案研判日_台北市'!$C$2:$T$13,3,0)*'各里加權風險人口'!F342/VLOOKUP($B$2:$B$457,'各區加權風險人口'!$C$2:$T$13,3,0)*5.5/'陽性率'!B$3)</f>
        <v>1.415015046</v>
      </c>
      <c r="F342" s="5">
        <f>if(VLOOKUP($B$2:$B$457,'各區加權風險人口'!$C$2:$T$13,4,0)=0,0,VLOOKUP($B$2:$B$457,'依個案研判日_台北市'!$C$2:$T$13,4,0)*'各里加權風險人口'!G342/VLOOKUP($B$2:$B$457,'各區加權風險人口'!$C$2:$T$13,4,0)*5.5/'陽性率'!C$3)</f>
        <v>3.209312476</v>
      </c>
      <c r="G342" s="5">
        <f>if(VLOOKUP($B$2:$B$457,'各區加權風險人口'!$C$2:$T$13,5,0)=0,0,VLOOKUP($B$2:$B$457,'依個案研判日_台北市'!$C$2:$T$13,5,0)*'各里加權風險人口'!H342/VLOOKUP($B$2:$B$457,'各區加權風險人口'!$C$2:$T$13,5,0)*5.5/'陽性率'!D$3)</f>
        <v>6.226066203</v>
      </c>
      <c r="H342" s="5">
        <f>if(VLOOKUP($B$2:$B$457,'各區加權風險人口'!$C$2:$T$13,6,0)=0,0,VLOOKUP($B$2:$B$457,'依個案研判日_台北市'!$C$2:$T$13,6,0)*'各里加權風險人口'!I342/VLOOKUP($B$2:$B$457,'各區加權風險人口'!$C$2:$T$13,6,0)*5.5/'陽性率'!E$3)</f>
        <v>1.970274115</v>
      </c>
      <c r="I342" s="5">
        <f>if(VLOOKUP($B$2:$B$457,'各區加權風險人口'!$C$2:$T$13,7,0)=0,0,VLOOKUP($B$2:$B$457,'依個案研判日_台北市'!$C$2:$T$13,7,0)*'各里加權風險人口'!J342/VLOOKUP($B$2:$B$457,'各區加權風險人口'!$C$2:$T$13,7,0)*5.5/'陽性率'!F$3)</f>
        <v>6.103986473</v>
      </c>
      <c r="J342" s="5">
        <f>if(VLOOKUP($B$2:$B$457,'各區加權風險人口'!$C$2:$T$13,8,0)=0,0,VLOOKUP($B$2:$B$457,'依個案研判日_台北市'!$C$2:$T$13,8,0)*'各里加權風險人口'!K342/VLOOKUP($B$2:$B$457,'各區加權風險人口'!$C$2:$T$13,8,0)*5.5/'陽性率'!G$3)</f>
        <v>10.1511949</v>
      </c>
      <c r="K342" s="5">
        <f>if(VLOOKUP($B$2:$B$457,'各區加權風險人口'!$C$2:$T$13,9,0)=0,0,VLOOKUP($B$2:$B$457,'依個案研判日_台北市'!$C$2:$T$13,9,0)*'各里加權風險人口'!L342/VLOOKUP($B$2:$B$457,'各區加權風險人口'!$C$2:$T$13,9,0)*5.5/'陽性率'!H$3)</f>
        <v>8.490090277</v>
      </c>
      <c r="L342" s="5">
        <f>if(VLOOKUP($B$2:$B$457,'各區加權風險人口'!$C$2:$T$13,10,0)=0,0,VLOOKUP($B$2:$B$457,'依個案研判日_台北市'!$C$2:$T$13,10,0)*'各里加權風險人口'!M342/VLOOKUP($B$2:$B$457,'各區加權風險人口'!$C$2:$T$13,10,0)*5.5/'陽性率'!I$3)</f>
        <v>22.23595072</v>
      </c>
      <c r="M342" s="5">
        <f>if(VLOOKUP($B$2:$B$457,'各區加權風險人口'!$C$2:$T$13,11,0)=0,0,VLOOKUP($B$2:$B$457,'依個案研判日_台北市'!$C$2:$T$13,11,0)*'各里加權風險人口'!N342/VLOOKUP($B$2:$B$457,'各區加權風險人口'!$C$2:$T$13,11,0)*5.5/'陽性率'!J$3)</f>
        <v>0</v>
      </c>
      <c r="N342" s="5">
        <f>if(VLOOKUP($B$2:$B$457,'各區加權風險人口'!$C$2:$T$13,12,0)=0,0,VLOOKUP($B$2:$B$457,'依個案研判日_台北市'!$C$2:$T$13,12,0)*'各里加權風險人口'!O342/VLOOKUP($B$2:$B$457,'各區加權風險人口'!$C$2:$T$13,12,0)*5.5/'陽性率'!K$3)</f>
        <v>5.231988406</v>
      </c>
      <c r="O342" s="5">
        <f>if(VLOOKUP($B$2:$B$457,'各區加權風險人口'!$C$2:$T$13,13,0)=0,0,VLOOKUP($B$2:$B$457,'依個案研判日_台北市'!$C$2:$T$13,13,0)*'各里加權風險人口'!P342/VLOOKUP($B$2:$B$457,'各區加權風險人口'!$C$2:$T$13,13,0)*5.5/'陽性率'!L$3)</f>
        <v>19.95534039</v>
      </c>
      <c r="P342" s="5">
        <f>if(VLOOKUP($B$2:$B$457,'各區加權風險人口'!$C$2:$T$13,14,0)=0,0,VLOOKUP($B$2:$B$457,'依個案研判日_台北市'!$C$2:$T$13,14,0)*'各里加權風險人口'!Q342/VLOOKUP($B$2:$B$457,'各區加權風險人口'!$C$2:$T$13,14,0)*5.5/'陽性率'!M$3)</f>
        <v>14.72380521</v>
      </c>
      <c r="Q342" s="5">
        <f>if(VLOOKUP($B$2:$B$457,'各區加權風險人口'!$C$2:$T$13,15,0)=0,0,VLOOKUP($B$2:$B$457,'依個案研判日_台北市'!$C$2:$T$13,15,0)*'各里加權風險人口'!R342/VLOOKUP($B$2:$B$457,'各區加權風險人口'!$C$2:$T$13,15,0)*5.5/'陽性率'!N$3)</f>
        <v>14.31279587</v>
      </c>
      <c r="R342" s="5">
        <f>if(VLOOKUP($B$2:$B$457,'各區加權風險人口'!$C$2:$T$13,16,0)=0,0,VLOOKUP($B$2:$B$457,'依個案研判日_台北市'!$C$2:$T$13,16,0)*'各里加權風險人口'!S342/VLOOKUP($B$2:$B$457,'各區加權風險人口'!$C$2:$T$13,16,0)*5.5/'陽性率'!O$3)</f>
        <v>27.46793913</v>
      </c>
      <c r="S342" s="5">
        <f>if(VLOOKUP($B$2:$B$457,'各區加權風險人口'!$C$2:$T$13,17,0)=0,0,VLOOKUP($B$2:$B$457,'依個案研判日_台北市'!$C$2:$T$13,17,0)*'各里加權風險人口'!T342/VLOOKUP($B$2:$B$457,'各區加權風險人口'!$C$2:$T$13,17,0)*5.5/'陽性率'!P$3)</f>
        <v>24.76276331</v>
      </c>
      <c r="T342" s="5">
        <f>if(VLOOKUP($B$2:$B$457,'各區加權風險人口'!$C$2:$T$13,18,0)=0,0,VLOOKUP($B$2:$B$457,'依個案研判日_台北市'!$C$2:$T$13,18,0)*'各里加權風險人口'!U342/VLOOKUP($B$2:$B$457,'各區加權風險人口'!$C$2:$T$13,18,0)*5.5/'陽性率'!Q$3)</f>
        <v>31.92854463</v>
      </c>
    </row>
    <row r="343">
      <c r="A343" s="3">
        <v>6.3000100019E10</v>
      </c>
      <c r="B343" s="4" t="s">
        <v>336</v>
      </c>
      <c r="C343" s="4" t="s">
        <v>354</v>
      </c>
      <c r="D343" s="5">
        <f>if(VLOOKUP($B$2:$B$457,'各區加權風險人口'!$C$2:$T$13,2,0)=0,0,VLOOKUP($B$2:$B$457,'依個案研判日_台北市'!$C$2:$T$13,2,0)*'各里加權風險人口'!E343/VLOOKUP($B$2:$B$457,'各區加權風險人口'!$C$2:$T$13,2,0)*5.5/'陽性率'!A$3)</f>
        <v>0</v>
      </c>
      <c r="E343" s="5">
        <f>if(VLOOKUP($B$2:$B$457,'各區加權風險人口'!$C$2:$T$13,3,0)=0,0,VLOOKUP($B$2:$B$457,'依個案研判日_台北市'!$C$2:$T$13,3,0)*'各里加權風險人口'!F343/VLOOKUP($B$2:$B$457,'各區加權風險人口'!$C$2:$T$13,3,0)*5.5/'陽性率'!B$3)</f>
        <v>1.475515327</v>
      </c>
      <c r="F343" s="5">
        <f>if(VLOOKUP($B$2:$B$457,'各區加權風險人口'!$C$2:$T$13,4,0)=0,0,VLOOKUP($B$2:$B$457,'依個案研判日_台北市'!$C$2:$T$13,4,0)*'各里加權風險人口'!G343/VLOOKUP($B$2:$B$457,'各區加權風險人口'!$C$2:$T$13,4,0)*5.5/'陽性率'!C$3)</f>
        <v>3.346529609</v>
      </c>
      <c r="G343" s="5">
        <f>if(VLOOKUP($B$2:$B$457,'各區加權風險人口'!$C$2:$T$13,5,0)=0,0,VLOOKUP($B$2:$B$457,'依個案研判日_台北市'!$C$2:$T$13,5,0)*'各里加權風險人口'!H343/VLOOKUP($B$2:$B$457,'各區加權風險人口'!$C$2:$T$13,5,0)*5.5/'陽性率'!D$3)</f>
        <v>6.492267441</v>
      </c>
      <c r="H343" s="5">
        <f>if(VLOOKUP($B$2:$B$457,'各區加權風險人口'!$C$2:$T$13,6,0)=0,0,VLOOKUP($B$2:$B$457,'依個案研判日_台北市'!$C$2:$T$13,6,0)*'各里加權風險人口'!I343/VLOOKUP($B$2:$B$457,'各區加權風險人口'!$C$2:$T$13,6,0)*5.5/'陽性率'!E$3)</f>
        <v>2.054515013</v>
      </c>
      <c r="I343" s="5">
        <f>if(VLOOKUP($B$2:$B$457,'各區加權風險人口'!$C$2:$T$13,7,0)=0,0,VLOOKUP($B$2:$B$457,'依個案研判日_台北市'!$C$2:$T$13,7,0)*'各里加權風險人口'!J343/VLOOKUP($B$2:$B$457,'各區加權風險人口'!$C$2:$T$13,7,0)*5.5/'陽性率'!F$3)</f>
        <v>6.364968079</v>
      </c>
      <c r="J343" s="5">
        <f>if(VLOOKUP($B$2:$B$457,'各區加權風險人口'!$C$2:$T$13,8,0)=0,0,VLOOKUP($B$2:$B$457,'依個案研判日_台北市'!$C$2:$T$13,8,0)*'各里加權風險人口'!K343/VLOOKUP($B$2:$B$457,'各區加權風險人口'!$C$2:$T$13,8,0)*5.5/'陽性率'!G$3)</f>
        <v>10.58521865</v>
      </c>
      <c r="K343" s="5">
        <f>if(VLOOKUP($B$2:$B$457,'各區加權風險人口'!$C$2:$T$13,9,0)=0,0,VLOOKUP($B$2:$B$457,'依個案研判日_台北市'!$C$2:$T$13,9,0)*'各里加權風險人口'!L343/VLOOKUP($B$2:$B$457,'各區加權風險人口'!$C$2:$T$13,9,0)*5.5/'陽性率'!H$3)</f>
        <v>8.853091965</v>
      </c>
      <c r="L343" s="5">
        <f>if(VLOOKUP($B$2:$B$457,'各區加權風險人口'!$C$2:$T$13,10,0)=0,0,VLOOKUP($B$2:$B$457,'依個案研判日_台北市'!$C$2:$T$13,10,0)*'各里加權風險人口'!M343/VLOOKUP($B$2:$B$457,'各區加權風險人口'!$C$2:$T$13,10,0)*5.5/'陽性率'!I$3)</f>
        <v>23.18666943</v>
      </c>
      <c r="M343" s="5">
        <f>if(VLOOKUP($B$2:$B$457,'各區加權風險人口'!$C$2:$T$13,11,0)=0,0,VLOOKUP($B$2:$B$457,'依個案研判日_台北市'!$C$2:$T$13,11,0)*'各里加權風險人口'!N343/VLOOKUP($B$2:$B$457,'各區加權風險人口'!$C$2:$T$13,11,0)*5.5/'陽性率'!J$3)</f>
        <v>0</v>
      </c>
      <c r="N343" s="5">
        <f>if(VLOOKUP($B$2:$B$457,'各區加權風險人口'!$C$2:$T$13,12,0)=0,0,VLOOKUP($B$2:$B$457,'依個案研判日_台北市'!$C$2:$T$13,12,0)*'各里加權風險人口'!O343/VLOOKUP($B$2:$B$457,'各區加權風險人口'!$C$2:$T$13,12,0)*5.5/'陽性率'!K$3)</f>
        <v>5.455686925</v>
      </c>
      <c r="O343" s="5">
        <f>if(VLOOKUP($B$2:$B$457,'各區加權風險人口'!$C$2:$T$13,13,0)=0,0,VLOOKUP($B$2:$B$457,'依個案研判日_台北市'!$C$2:$T$13,13,0)*'各里加權風險人口'!P343/VLOOKUP($B$2:$B$457,'各區加權風險人口'!$C$2:$T$13,13,0)*5.5/'陽性率'!L$3)</f>
        <v>20.80854949</v>
      </c>
      <c r="P343" s="5">
        <f>if(VLOOKUP($B$2:$B$457,'各區加權風險人口'!$C$2:$T$13,14,0)=0,0,VLOOKUP($B$2:$B$457,'依個案研判日_台北市'!$C$2:$T$13,14,0)*'各里加權風險人口'!Q343/VLOOKUP($B$2:$B$457,'各區加權風險人口'!$C$2:$T$13,14,0)*5.5/'陽性率'!M$3)</f>
        <v>15.35333516</v>
      </c>
      <c r="Q343" s="5">
        <f>if(VLOOKUP($B$2:$B$457,'各區加權風險人口'!$C$2:$T$13,15,0)=0,0,VLOOKUP($B$2:$B$457,'依個案研判日_台北市'!$C$2:$T$13,15,0)*'各里加權風險人口'!R343/VLOOKUP($B$2:$B$457,'各區加權風險人口'!$C$2:$T$13,15,0)*5.5/'陽性率'!N$3)</f>
        <v>14.92475274</v>
      </c>
      <c r="R343" s="5">
        <f>if(VLOOKUP($B$2:$B$457,'各區加權風險人口'!$C$2:$T$13,16,0)=0,0,VLOOKUP($B$2:$B$457,'依個案研判日_台北市'!$C$2:$T$13,16,0)*'各里加權風險人口'!S343/VLOOKUP($B$2:$B$457,'各區加權風險人口'!$C$2:$T$13,16,0)*5.5/'陽性率'!O$3)</f>
        <v>28.64235636</v>
      </c>
      <c r="S343" s="5">
        <f>if(VLOOKUP($B$2:$B$457,'各區加權風險人口'!$C$2:$T$13,17,0)=0,0,VLOOKUP($B$2:$B$457,'依個案研判日_台北市'!$C$2:$T$13,17,0)*'各里加權風險人口'!T343/VLOOKUP($B$2:$B$457,'各區加權風險人口'!$C$2:$T$13,17,0)*5.5/'陽性率'!P$3)</f>
        <v>25.82151823</v>
      </c>
      <c r="T343" s="5">
        <f>if(VLOOKUP($B$2:$B$457,'各區加權風險人口'!$C$2:$T$13,18,0)=0,0,VLOOKUP($B$2:$B$457,'依個案研判日_台北市'!$C$2:$T$13,18,0)*'各里加權風險人口'!U343/VLOOKUP($B$2:$B$457,'各區加權風險人口'!$C$2:$T$13,18,0)*5.5/'陽性率'!Q$3)</f>
        <v>33.29367918</v>
      </c>
    </row>
    <row r="344">
      <c r="A344" s="3">
        <v>6.300010002E10</v>
      </c>
      <c r="B344" s="4" t="s">
        <v>336</v>
      </c>
      <c r="C344" s="4" t="s">
        <v>355</v>
      </c>
      <c r="D344" s="5">
        <f>if(VLOOKUP($B$2:$B$457,'各區加權風險人口'!$C$2:$T$13,2,0)=0,0,VLOOKUP($B$2:$B$457,'依個案研判日_台北市'!$C$2:$T$13,2,0)*'各里加權風險人口'!E344/VLOOKUP($B$2:$B$457,'各區加權風險人口'!$C$2:$T$13,2,0)*5.5/'陽性率'!A$3)</f>
        <v>0</v>
      </c>
      <c r="E344" s="5">
        <f>if(VLOOKUP($B$2:$B$457,'各區加權風險人口'!$C$2:$T$13,3,0)=0,0,VLOOKUP($B$2:$B$457,'依個案研判日_台北市'!$C$2:$T$13,3,0)*'各里加權風險人口'!F344/VLOOKUP($B$2:$B$457,'各區加權風險人口'!$C$2:$T$13,3,0)*5.5/'陽性率'!B$3)</f>
        <v>1.377143648</v>
      </c>
      <c r="F344" s="5">
        <f>if(VLOOKUP($B$2:$B$457,'各區加權風險人口'!$C$2:$T$13,4,0)=0,0,VLOOKUP($B$2:$B$457,'依個案研判日_台北市'!$C$2:$T$13,4,0)*'各里加權風險人口'!G344/VLOOKUP($B$2:$B$457,'各區加權風險人口'!$C$2:$T$13,4,0)*5.5/'陽性率'!C$3)</f>
        <v>3.123418582</v>
      </c>
      <c r="G344" s="5">
        <f>if(VLOOKUP($B$2:$B$457,'各區加權風險人口'!$C$2:$T$13,5,0)=0,0,VLOOKUP($B$2:$B$457,'依個案研判日_台北市'!$C$2:$T$13,5,0)*'各里加權風險人口'!H344/VLOOKUP($B$2:$B$457,'各區加權風險人口'!$C$2:$T$13,5,0)*5.5/'陽性率'!D$3)</f>
        <v>6.059432049</v>
      </c>
      <c r="H344" s="5">
        <f>if(VLOOKUP($B$2:$B$457,'各區加權風險人口'!$C$2:$T$13,6,0)=0,0,VLOOKUP($B$2:$B$457,'依個案研判日_台北市'!$C$2:$T$13,6,0)*'各里加權風險人口'!I344/VLOOKUP($B$2:$B$457,'各區加權風險人口'!$C$2:$T$13,6,0)*5.5/'陽性率'!E$3)</f>
        <v>1.917541788</v>
      </c>
      <c r="I344" s="5">
        <f>if(VLOOKUP($B$2:$B$457,'各區加權風險人口'!$C$2:$T$13,7,0)=0,0,VLOOKUP($B$2:$B$457,'依個案研判日_台北市'!$C$2:$T$13,7,0)*'各里加權風險人口'!J344/VLOOKUP($B$2:$B$457,'各區加權風險人口'!$C$2:$T$13,7,0)*5.5/'陽性率'!F$3)</f>
        <v>5.940619656</v>
      </c>
      <c r="J344" s="5">
        <f>if(VLOOKUP($B$2:$B$457,'各區加權風險人口'!$C$2:$T$13,8,0)=0,0,VLOOKUP($B$2:$B$457,'依個案研判日_台北市'!$C$2:$T$13,8,0)*'各里加權風險人口'!K344/VLOOKUP($B$2:$B$457,'各區加權風險人口'!$C$2:$T$13,8,0)*5.5/'陽性率'!G$3)</f>
        <v>9.879508776</v>
      </c>
      <c r="K344" s="5">
        <f>if(VLOOKUP($B$2:$B$457,'各區加權風險人口'!$C$2:$T$13,9,0)=0,0,VLOOKUP($B$2:$B$457,'依個案研判日_台北市'!$C$2:$T$13,9,0)*'各里加權風險人口'!L344/VLOOKUP($B$2:$B$457,'各區加權風險人口'!$C$2:$T$13,9,0)*5.5/'陽性率'!H$3)</f>
        <v>8.262861885</v>
      </c>
      <c r="L344" s="5">
        <f>if(VLOOKUP($B$2:$B$457,'各區加權風險人口'!$C$2:$T$13,10,0)=0,0,VLOOKUP($B$2:$B$457,'依個案研判日_台北市'!$C$2:$T$13,10,0)*'各里加權風險人口'!M344/VLOOKUP($B$2:$B$457,'各區加權風險人口'!$C$2:$T$13,10,0)*5.5/'陽性率'!I$3)</f>
        <v>21.64082875</v>
      </c>
      <c r="M344" s="5">
        <f>if(VLOOKUP($B$2:$B$457,'各區加權風險人口'!$C$2:$T$13,11,0)=0,0,VLOOKUP($B$2:$B$457,'依個案研判日_台北市'!$C$2:$T$13,11,0)*'各里加權風險人口'!N344/VLOOKUP($B$2:$B$457,'各區加權風險人口'!$C$2:$T$13,11,0)*5.5/'陽性率'!J$3)</f>
        <v>0</v>
      </c>
      <c r="N344" s="5">
        <f>if(VLOOKUP($B$2:$B$457,'各區加權風險人口'!$C$2:$T$13,12,0)=0,0,VLOOKUP($B$2:$B$457,'依個案研判日_台北市'!$C$2:$T$13,12,0)*'各里加權風險人口'!O344/VLOOKUP($B$2:$B$457,'各區加權風險人口'!$C$2:$T$13,12,0)*5.5/'陽性率'!K$3)</f>
        <v>5.091959705</v>
      </c>
      <c r="O344" s="5">
        <f>if(VLOOKUP($B$2:$B$457,'各區加權風險人口'!$C$2:$T$13,13,0)=0,0,VLOOKUP($B$2:$B$457,'依個案研判日_台北市'!$C$2:$T$13,13,0)*'各里加權風險人口'!P344/VLOOKUP($B$2:$B$457,'各區加權風險人口'!$C$2:$T$13,13,0)*5.5/'陽性率'!L$3)</f>
        <v>19.42125657</v>
      </c>
      <c r="P344" s="5">
        <f>if(VLOOKUP($B$2:$B$457,'各區加權風險人口'!$C$2:$T$13,14,0)=0,0,VLOOKUP($B$2:$B$457,'依個案研判日_台北市'!$C$2:$T$13,14,0)*'各里加權風險人口'!Q344/VLOOKUP($B$2:$B$457,'各區加權風險人口'!$C$2:$T$13,14,0)*5.5/'陽性率'!M$3)</f>
        <v>14.32973795</v>
      </c>
      <c r="Q344" s="5">
        <f>if(VLOOKUP($B$2:$B$457,'各區加權風險人口'!$C$2:$T$13,15,0)=0,0,VLOOKUP($B$2:$B$457,'依個案研判日_台北市'!$C$2:$T$13,15,0)*'各里加權風險人口'!R344/VLOOKUP($B$2:$B$457,'各區加權風險人口'!$C$2:$T$13,15,0)*5.5/'陽性率'!N$3)</f>
        <v>13.92972885</v>
      </c>
      <c r="R344" s="5">
        <f>if(VLOOKUP($B$2:$B$457,'各區加權風險人口'!$C$2:$T$13,16,0)=0,0,VLOOKUP($B$2:$B$457,'依個案研判日_台北市'!$C$2:$T$13,16,0)*'各里加權風險人口'!S344/VLOOKUP($B$2:$B$457,'各區加權風險人口'!$C$2:$T$13,16,0)*5.5/'陽性率'!O$3)</f>
        <v>26.73278845</v>
      </c>
      <c r="S344" s="5">
        <f>if(VLOOKUP($B$2:$B$457,'各區加權風險人口'!$C$2:$T$13,17,0)=0,0,VLOOKUP($B$2:$B$457,'依個案研判日_台北市'!$C$2:$T$13,17,0)*'各里加權風險人口'!T344/VLOOKUP($B$2:$B$457,'各區加權風險人口'!$C$2:$T$13,17,0)*5.5/'陽性率'!P$3)</f>
        <v>24.10001383</v>
      </c>
      <c r="T344" s="5">
        <f>if(VLOOKUP($B$2:$B$457,'各區加權風險人口'!$C$2:$T$13,18,0)=0,0,VLOOKUP($B$2:$B$457,'依個案研判日_台北市'!$C$2:$T$13,18,0)*'各里加權風險人口'!U344/VLOOKUP($B$2:$B$457,'各區加權風險人口'!$C$2:$T$13,18,0)*5.5/'陽性率'!Q$3)</f>
        <v>31.07401051</v>
      </c>
    </row>
    <row r="345">
      <c r="A345" s="3">
        <v>6.3000100021E10</v>
      </c>
      <c r="B345" s="4" t="s">
        <v>336</v>
      </c>
      <c r="C345" s="4" t="s">
        <v>356</v>
      </c>
      <c r="D345" s="5">
        <f>if(VLOOKUP($B$2:$B$457,'各區加權風險人口'!$C$2:$T$13,2,0)=0,0,VLOOKUP($B$2:$B$457,'依個案研判日_台北市'!$C$2:$T$13,2,0)*'各里加權風險人口'!E345/VLOOKUP($B$2:$B$457,'各區加權風險人口'!$C$2:$T$13,2,0)*5.5/'陽性率'!A$3)</f>
        <v>0</v>
      </c>
      <c r="E345" s="5">
        <f>if(VLOOKUP($B$2:$B$457,'各區加權風險人口'!$C$2:$T$13,3,0)=0,0,VLOOKUP($B$2:$B$457,'依個案研判日_台北市'!$C$2:$T$13,3,0)*'各里加權風險人口'!F345/VLOOKUP($B$2:$B$457,'各區加權風險人口'!$C$2:$T$13,3,0)*5.5/'陽性率'!B$3)</f>
        <v>0.7717764511</v>
      </c>
      <c r="F345" s="5">
        <f>if(VLOOKUP($B$2:$B$457,'各區加權風險人口'!$C$2:$T$13,4,0)=0,0,VLOOKUP($B$2:$B$457,'依個案研判日_台北市'!$C$2:$T$13,4,0)*'各里加權風險人口'!G345/VLOOKUP($B$2:$B$457,'各區加權風險人口'!$C$2:$T$13,4,0)*5.5/'陽性率'!C$3)</f>
        <v>1.750420817</v>
      </c>
      <c r="G345" s="5">
        <f>if(VLOOKUP($B$2:$B$457,'各區加權風險人口'!$C$2:$T$13,5,0)=0,0,VLOOKUP($B$2:$B$457,'依個案研判日_台北市'!$C$2:$T$13,5,0)*'各里加權風險人口'!H345/VLOOKUP($B$2:$B$457,'各區加權風險人口'!$C$2:$T$13,5,0)*5.5/'陽性率'!D$3)</f>
        <v>3.395816385</v>
      </c>
      <c r="H345" s="5">
        <f>if(VLOOKUP($B$2:$B$457,'各區加權風險人口'!$C$2:$T$13,6,0)=0,0,VLOOKUP($B$2:$B$457,'依個案研判日_台北市'!$C$2:$T$13,6,0)*'各里加權風險人口'!I345/VLOOKUP($B$2:$B$457,'各區加權風險人口'!$C$2:$T$13,6,0)*5.5/'陽性率'!E$3)</f>
        <v>1.074625438</v>
      </c>
      <c r="I345" s="5">
        <f>if(VLOOKUP($B$2:$B$457,'各區加權風險人口'!$C$2:$T$13,7,0)=0,0,VLOOKUP($B$2:$B$457,'依個案研判日_台北市'!$C$2:$T$13,7,0)*'各里加權風險人口'!J345/VLOOKUP($B$2:$B$457,'各區加權風險人口'!$C$2:$T$13,7,0)*5.5/'陽性率'!F$3)</f>
        <v>3.32923175</v>
      </c>
      <c r="J345" s="5">
        <f>if(VLOOKUP($B$2:$B$457,'各區加權風險人口'!$C$2:$T$13,8,0)=0,0,VLOOKUP($B$2:$B$457,'依個案研判日_台北市'!$C$2:$T$13,8,0)*'各里加權風險人口'!K345/VLOOKUP($B$2:$B$457,'各區加權風險人口'!$C$2:$T$13,8,0)*5.5/'陽性率'!G$3)</f>
        <v>5.536657149</v>
      </c>
      <c r="K345" s="5">
        <f>if(VLOOKUP($B$2:$B$457,'各區加權風險人口'!$C$2:$T$13,9,0)=0,0,VLOOKUP($B$2:$B$457,'依個案研判日_台北市'!$C$2:$T$13,9,0)*'各里加權風險人口'!L345/VLOOKUP($B$2:$B$457,'各區加權風險人口'!$C$2:$T$13,9,0)*5.5/'陽性率'!H$3)</f>
        <v>4.630658707</v>
      </c>
      <c r="L345" s="5">
        <f>if(VLOOKUP($B$2:$B$457,'各區加權風險人口'!$C$2:$T$13,10,0)=0,0,VLOOKUP($B$2:$B$457,'依個案研判日_台北市'!$C$2:$T$13,10,0)*'各里加權風險人口'!M345/VLOOKUP($B$2:$B$457,'各區加權風險人口'!$C$2:$T$13,10,0)*5.5/'陽性率'!I$3)</f>
        <v>12.12791566</v>
      </c>
      <c r="M345" s="5">
        <f>if(VLOOKUP($B$2:$B$457,'各區加權風險人口'!$C$2:$T$13,11,0)=0,0,VLOOKUP($B$2:$B$457,'依個案研判日_台北市'!$C$2:$T$13,11,0)*'各里加權風險人口'!N345/VLOOKUP($B$2:$B$457,'各區加權風險人口'!$C$2:$T$13,11,0)*5.5/'陽性率'!J$3)</f>
        <v>0</v>
      </c>
      <c r="N345" s="5">
        <f>if(VLOOKUP($B$2:$B$457,'各區加權風險人口'!$C$2:$T$13,12,0)=0,0,VLOOKUP($B$2:$B$457,'依個案研判日_台北市'!$C$2:$T$13,12,0)*'各里加權風險人口'!O345/VLOOKUP($B$2:$B$457,'各區加權風險人口'!$C$2:$T$13,12,0)*5.5/'陽性率'!K$3)</f>
        <v>2.853627214</v>
      </c>
      <c r="O345" s="5">
        <f>if(VLOOKUP($B$2:$B$457,'各區加權風險人口'!$C$2:$T$13,13,0)=0,0,VLOOKUP($B$2:$B$457,'依個案研判日_台北市'!$C$2:$T$13,13,0)*'各里加權風險人口'!P345/VLOOKUP($B$2:$B$457,'各區加權風險人口'!$C$2:$T$13,13,0)*5.5/'陽性率'!L$3)</f>
        <v>10.88402688</v>
      </c>
      <c r="P345" s="5">
        <f>if(VLOOKUP($B$2:$B$457,'各區加權風險人口'!$C$2:$T$13,14,0)=0,0,VLOOKUP($B$2:$B$457,'依個案研判日_台北市'!$C$2:$T$13,14,0)*'各里加權風險人口'!Q345/VLOOKUP($B$2:$B$457,'各區加權風險人口'!$C$2:$T$13,14,0)*5.5/'陽性率'!M$3)</f>
        <v>8.030646856</v>
      </c>
      <c r="Q345" s="5">
        <f>if(VLOOKUP($B$2:$B$457,'各區加權風險人口'!$C$2:$T$13,15,0)=0,0,VLOOKUP($B$2:$B$457,'依個案研判日_台北市'!$C$2:$T$13,15,0)*'各里加權風險人口'!R345/VLOOKUP($B$2:$B$457,'各區加權風險人口'!$C$2:$T$13,15,0)*5.5/'陽性率'!N$3)</f>
        <v>7.806474448</v>
      </c>
      <c r="R345" s="5">
        <f>if(VLOOKUP($B$2:$B$457,'各區加權風險人口'!$C$2:$T$13,16,0)=0,0,VLOOKUP($B$2:$B$457,'依個案研判日_台北市'!$C$2:$T$13,16,0)*'各里加權風險人口'!S345/VLOOKUP($B$2:$B$457,'各區加權風險人口'!$C$2:$T$13,16,0)*5.5/'陽性率'!O$3)</f>
        <v>14.98154288</v>
      </c>
      <c r="S345" s="5">
        <f>if(VLOOKUP($B$2:$B$457,'各區加權風險人口'!$C$2:$T$13,17,0)=0,0,VLOOKUP($B$2:$B$457,'依個案研判日_台北市'!$C$2:$T$13,17,0)*'各里加權風險人口'!T345/VLOOKUP($B$2:$B$457,'各區加權風險人口'!$C$2:$T$13,17,0)*5.5/'陽性率'!P$3)</f>
        <v>13.50608789</v>
      </c>
      <c r="T345" s="5">
        <f>if(VLOOKUP($B$2:$B$457,'各區加權風險人口'!$C$2:$T$13,18,0)=0,0,VLOOKUP($B$2:$B$457,'依個案研判日_台北市'!$C$2:$T$13,18,0)*'各里加權風險人口'!U345/VLOOKUP($B$2:$B$457,'各區加權風險人口'!$C$2:$T$13,18,0)*5.5/'陽性率'!Q$3)</f>
        <v>17.414443</v>
      </c>
    </row>
    <row r="346">
      <c r="A346" s="3">
        <v>6.3000100022E10</v>
      </c>
      <c r="B346" s="4" t="s">
        <v>336</v>
      </c>
      <c r="C346" s="4" t="s">
        <v>357</v>
      </c>
      <c r="D346" s="5">
        <f>if(VLOOKUP($B$2:$B$457,'各區加權風險人口'!$C$2:$T$13,2,0)=0,0,VLOOKUP($B$2:$B$457,'依個案研判日_台北市'!$C$2:$T$13,2,0)*'各里加權風險人口'!E346/VLOOKUP($B$2:$B$457,'各區加權風險人口'!$C$2:$T$13,2,0)*5.5/'陽性率'!A$3)</f>
        <v>0</v>
      </c>
      <c r="E346" s="5">
        <f>if(VLOOKUP($B$2:$B$457,'各區加權風險人口'!$C$2:$T$13,3,0)=0,0,VLOOKUP($B$2:$B$457,'依個案研判日_台北市'!$C$2:$T$13,3,0)*'各里加權風險人口'!F346/VLOOKUP($B$2:$B$457,'各區加權風險人口'!$C$2:$T$13,3,0)*5.5/'陽性率'!B$3)</f>
        <v>2.130256365</v>
      </c>
      <c r="F346" s="5">
        <f>if(VLOOKUP($B$2:$B$457,'各區加權風險人口'!$C$2:$T$13,4,0)=0,0,VLOOKUP($B$2:$B$457,'依個案研判日_台北市'!$C$2:$T$13,4,0)*'各里加權風險人口'!G346/VLOOKUP($B$2:$B$457,'各區加權風險人口'!$C$2:$T$13,4,0)*5.5/'陽性率'!C$3)</f>
        <v>4.831509282</v>
      </c>
      <c r="G346" s="5">
        <f>if(VLOOKUP($B$2:$B$457,'各區加權風險人口'!$C$2:$T$13,5,0)=0,0,VLOOKUP($B$2:$B$457,'依個案研判日_台北市'!$C$2:$T$13,5,0)*'各里加權風險人口'!H346/VLOOKUP($B$2:$B$457,'各區加權風險人口'!$C$2:$T$13,5,0)*5.5/'陽性率'!D$3)</f>
        <v>9.373128006</v>
      </c>
      <c r="H346" s="5">
        <f>if(VLOOKUP($B$2:$B$457,'各區加權風險人口'!$C$2:$T$13,6,0)=0,0,VLOOKUP($B$2:$B$457,'依個案研判日_台北市'!$C$2:$T$13,6,0)*'各里加權風險人口'!I346/VLOOKUP($B$2:$B$457,'各區加權風險人口'!$C$2:$T$13,6,0)*5.5/'陽性率'!E$3)</f>
        <v>2.966179749</v>
      </c>
      <c r="I346" s="5">
        <f>if(VLOOKUP($B$2:$B$457,'各區加權風險人口'!$C$2:$T$13,7,0)=0,0,VLOOKUP($B$2:$B$457,'依個案研判日_台北市'!$C$2:$T$13,7,0)*'各里加權風險人口'!J346/VLOOKUP($B$2:$B$457,'各區加權風險人口'!$C$2:$T$13,7,0)*5.5/'陽性率'!F$3)</f>
        <v>9.189341183</v>
      </c>
      <c r="J346" s="5">
        <f>if(VLOOKUP($B$2:$B$457,'各區加權風險人口'!$C$2:$T$13,8,0)=0,0,VLOOKUP($B$2:$B$457,'依個案研判日_台北市'!$C$2:$T$13,8,0)*'各里加權風險人口'!K346/VLOOKUP($B$2:$B$457,'各區加權風險人口'!$C$2:$T$13,8,0)*5.5/'陽性率'!G$3)</f>
        <v>15.28227392</v>
      </c>
      <c r="K346" s="5">
        <f>if(VLOOKUP($B$2:$B$457,'各區加權風險人口'!$C$2:$T$13,9,0)=0,0,VLOOKUP($B$2:$B$457,'依個案研判日_台北市'!$C$2:$T$13,9,0)*'各里加權風險人口'!L346/VLOOKUP($B$2:$B$457,'各區加權風險人口'!$C$2:$T$13,9,0)*5.5/'陽性率'!H$3)</f>
        <v>12.78153819</v>
      </c>
      <c r="L346" s="5">
        <f>if(VLOOKUP($B$2:$B$457,'各區加權風險人口'!$C$2:$T$13,10,0)=0,0,VLOOKUP($B$2:$B$457,'依個案研判日_台北市'!$C$2:$T$13,10,0)*'各里加權風險人口'!M346/VLOOKUP($B$2:$B$457,'各區加權風險人口'!$C$2:$T$13,10,0)*5.5/'陽性率'!I$3)</f>
        <v>33.47545716</v>
      </c>
      <c r="M346" s="5">
        <f>if(VLOOKUP($B$2:$B$457,'各區加權風險人口'!$C$2:$T$13,11,0)=0,0,VLOOKUP($B$2:$B$457,'依個案研判日_台北市'!$C$2:$T$13,11,0)*'各里加權風險人口'!N346/VLOOKUP($B$2:$B$457,'各區加權風險人口'!$C$2:$T$13,11,0)*5.5/'陽性率'!J$3)</f>
        <v>0</v>
      </c>
      <c r="N346" s="5">
        <f>if(VLOOKUP($B$2:$B$457,'各區加權風險人口'!$C$2:$T$13,12,0)=0,0,VLOOKUP($B$2:$B$457,'依個案研判日_台北市'!$C$2:$T$13,12,0)*'各里加權風險人口'!O346/VLOOKUP($B$2:$B$457,'各區加權風險人口'!$C$2:$T$13,12,0)*5.5/'陽性率'!K$3)</f>
        <v>7.876578156</v>
      </c>
      <c r="O346" s="5">
        <f>if(VLOOKUP($B$2:$B$457,'各區加權風險人口'!$C$2:$T$13,13,0)=0,0,VLOOKUP($B$2:$B$457,'依個案研判日_台北市'!$C$2:$T$13,13,0)*'各里加權風險人口'!P346/VLOOKUP($B$2:$B$457,'各區加權風險人口'!$C$2:$T$13,13,0)*5.5/'陽性率'!L$3)</f>
        <v>30.04207694</v>
      </c>
      <c r="P346" s="5">
        <f>if(VLOOKUP($B$2:$B$457,'各區加權風險人口'!$C$2:$T$13,14,0)=0,0,VLOOKUP($B$2:$B$457,'依個案研判日_台北市'!$C$2:$T$13,14,0)*'各里加權風險人口'!Q346/VLOOKUP($B$2:$B$457,'各區加權風險人口'!$C$2:$T$13,14,0)*5.5/'陽性率'!M$3)</f>
        <v>22.1661811</v>
      </c>
      <c r="Q346" s="5">
        <f>if(VLOOKUP($B$2:$B$457,'各區加權風險人口'!$C$2:$T$13,15,0)=0,0,VLOOKUP($B$2:$B$457,'依個案研判日_台北市'!$C$2:$T$13,15,0)*'各里加權風險人口'!R346/VLOOKUP($B$2:$B$457,'各區加權風險人口'!$C$2:$T$13,15,0)*5.5/'陽性率'!N$3)</f>
        <v>21.5474207</v>
      </c>
      <c r="R346" s="5">
        <f>if(VLOOKUP($B$2:$B$457,'各區加權風險人口'!$C$2:$T$13,16,0)=0,0,VLOOKUP($B$2:$B$457,'依個案研判日_台北市'!$C$2:$T$13,16,0)*'各里加權風險人口'!S346/VLOOKUP($B$2:$B$457,'各區加權風險人口'!$C$2:$T$13,16,0)*5.5/'陽性率'!O$3)</f>
        <v>41.35203532</v>
      </c>
      <c r="S346" s="5">
        <f>if(VLOOKUP($B$2:$B$457,'各區加權風險人口'!$C$2:$T$13,17,0)=0,0,VLOOKUP($B$2:$B$457,'依個案研判日_台北市'!$C$2:$T$13,17,0)*'各里加權風險人口'!T346/VLOOKUP($B$2:$B$457,'各區加權風險人口'!$C$2:$T$13,17,0)*5.5/'陽性率'!P$3)</f>
        <v>37.27948639</v>
      </c>
      <c r="T346" s="5">
        <f>if(VLOOKUP($B$2:$B$457,'各區加權風險人口'!$C$2:$T$13,18,0)=0,0,VLOOKUP($B$2:$B$457,'依個案研判日_台北市'!$C$2:$T$13,18,0)*'各里加權風險人口'!U346/VLOOKUP($B$2:$B$457,'各區加權風險人口'!$C$2:$T$13,18,0)*5.5/'陽性率'!Q$3)</f>
        <v>48.06732311</v>
      </c>
    </row>
    <row r="347">
      <c r="A347" s="3">
        <v>6.3000100023E10</v>
      </c>
      <c r="B347" s="4" t="s">
        <v>336</v>
      </c>
      <c r="C347" s="4" t="s">
        <v>358</v>
      </c>
      <c r="D347" s="5">
        <f>if(VLOOKUP($B$2:$B$457,'各區加權風險人口'!$C$2:$T$13,2,0)=0,0,VLOOKUP($B$2:$B$457,'依個案研判日_台北市'!$C$2:$T$13,2,0)*'各里加權風險人口'!E347/VLOOKUP($B$2:$B$457,'各區加權風險人口'!$C$2:$T$13,2,0)*5.5/'陽性率'!A$3)</f>
        <v>0</v>
      </c>
      <c r="E347" s="5">
        <f>if(VLOOKUP($B$2:$B$457,'各區加權風險人口'!$C$2:$T$13,3,0)=0,0,VLOOKUP($B$2:$B$457,'依個案研判日_台北市'!$C$2:$T$13,3,0)*'各里加權風險人口'!F347/VLOOKUP($B$2:$B$457,'各區加權風險人口'!$C$2:$T$13,3,0)*5.5/'陽性率'!B$3)</f>
        <v>1.533605003</v>
      </c>
      <c r="F347" s="5">
        <f>if(VLOOKUP($B$2:$B$457,'各區加權風險人口'!$C$2:$T$13,4,0)=0,0,VLOOKUP($B$2:$B$457,'依個案研判日_台北市'!$C$2:$T$13,4,0)*'各里加權風險人口'!G347/VLOOKUP($B$2:$B$457,'各區加權風險人口'!$C$2:$T$13,4,0)*5.5/'陽性率'!C$3)</f>
        <v>3.478279388</v>
      </c>
      <c r="G347" s="5">
        <f>if(VLOOKUP($B$2:$B$457,'各區加權風險人口'!$C$2:$T$13,5,0)=0,0,VLOOKUP($B$2:$B$457,'依個案研判日_台北市'!$C$2:$T$13,5,0)*'各里加權風險人口'!H347/VLOOKUP($B$2:$B$457,'各區加權風險人口'!$C$2:$T$13,5,0)*5.5/'陽性率'!D$3)</f>
        <v>6.747862013</v>
      </c>
      <c r="H347" s="5">
        <f>if(VLOOKUP($B$2:$B$457,'各區加權風險人口'!$C$2:$T$13,6,0)=0,0,VLOOKUP($B$2:$B$457,'依個案研判日_台北市'!$C$2:$T$13,6,0)*'各里加權風險人口'!I347/VLOOKUP($B$2:$B$457,'各區加權風險人口'!$C$2:$T$13,6,0)*5.5/'陽性率'!E$3)</f>
        <v>2.135399371</v>
      </c>
      <c r="I347" s="5">
        <f>if(VLOOKUP($B$2:$B$457,'各區加權風險人口'!$C$2:$T$13,7,0)=0,0,VLOOKUP($B$2:$B$457,'依個案研判日_台北市'!$C$2:$T$13,7,0)*'各里加權風險人口'!J347/VLOOKUP($B$2:$B$457,'各區加權風險人口'!$C$2:$T$13,7,0)*5.5/'陽性率'!F$3)</f>
        <v>6.615550994</v>
      </c>
      <c r="J347" s="5">
        <f>if(VLOOKUP($B$2:$B$457,'各區加權風險人口'!$C$2:$T$13,8,0)=0,0,VLOOKUP($B$2:$B$457,'依個案研判日_台北市'!$C$2:$T$13,8,0)*'各里加權風險人口'!K347/VLOOKUP($B$2:$B$457,'各區加權風險人口'!$C$2:$T$13,8,0)*5.5/'陽性率'!G$3)</f>
        <v>11.00194893</v>
      </c>
      <c r="K347" s="5">
        <f>if(VLOOKUP($B$2:$B$457,'各區加權風險人口'!$C$2:$T$13,9,0)=0,0,VLOOKUP($B$2:$B$457,'依個案研判日_台北市'!$C$2:$T$13,9,0)*'各里加權風險人口'!L347/VLOOKUP($B$2:$B$457,'各區加權風險人口'!$C$2:$T$13,9,0)*5.5/'陽性率'!H$3)</f>
        <v>9.201630018</v>
      </c>
      <c r="L347" s="5">
        <f>if(VLOOKUP($B$2:$B$457,'各區加權風險人口'!$C$2:$T$13,10,0)=0,0,VLOOKUP($B$2:$B$457,'依個案研判日_台北市'!$C$2:$T$13,10,0)*'各里加權風險人口'!M347/VLOOKUP($B$2:$B$457,'各區加權風險人口'!$C$2:$T$13,10,0)*5.5/'陽性率'!I$3)</f>
        <v>24.09950719</v>
      </c>
      <c r="M347" s="5">
        <f>if(VLOOKUP($B$2:$B$457,'各區加權風險人口'!$C$2:$T$13,11,0)=0,0,VLOOKUP($B$2:$B$457,'依個案研判日_台北市'!$C$2:$T$13,11,0)*'各里加權風險人口'!N347/VLOOKUP($B$2:$B$457,'各區加權風險人口'!$C$2:$T$13,11,0)*5.5/'陽性率'!J$3)</f>
        <v>0</v>
      </c>
      <c r="N347" s="5">
        <f>if(VLOOKUP($B$2:$B$457,'各區加權風險人口'!$C$2:$T$13,12,0)=0,0,VLOOKUP($B$2:$B$457,'依個案研判日_台北市'!$C$2:$T$13,12,0)*'各里加權風險人口'!O347/VLOOKUP($B$2:$B$457,'各區加權風險人口'!$C$2:$T$13,12,0)*5.5/'陽性率'!K$3)</f>
        <v>5.67047228</v>
      </c>
      <c r="O347" s="5">
        <f>if(VLOOKUP($B$2:$B$457,'各區加權風險人口'!$C$2:$T$13,13,0)=0,0,VLOOKUP($B$2:$B$457,'依個案研判日_台北市'!$C$2:$T$13,13,0)*'各里加權風險人口'!P347/VLOOKUP($B$2:$B$457,'各區加權風險人口'!$C$2:$T$13,13,0)*5.5/'陽性率'!L$3)</f>
        <v>21.62776286</v>
      </c>
      <c r="P347" s="5">
        <f>if(VLOOKUP($B$2:$B$457,'各區加權風險人口'!$C$2:$T$13,14,0)=0,0,VLOOKUP($B$2:$B$457,'依個案研判日_台北市'!$C$2:$T$13,14,0)*'各里加權風險人口'!Q347/VLOOKUP($B$2:$B$457,'各區加權風險人口'!$C$2:$T$13,14,0)*5.5/'陽性率'!M$3)</f>
        <v>15.95778179</v>
      </c>
      <c r="Q347" s="5">
        <f>if(VLOOKUP($B$2:$B$457,'各區加權風險人口'!$C$2:$T$13,15,0)=0,0,VLOOKUP($B$2:$B$457,'依個案研判日_台北市'!$C$2:$T$13,15,0)*'各里加權風險人口'!R347/VLOOKUP($B$2:$B$457,'各區加權風險人口'!$C$2:$T$13,15,0)*5.5/'陽性率'!N$3)</f>
        <v>15.51232647</v>
      </c>
      <c r="R347" s="5">
        <f>if(VLOOKUP($B$2:$B$457,'各區加權風險人口'!$C$2:$T$13,16,0)=0,0,VLOOKUP($B$2:$B$457,'依個案研判日_台北市'!$C$2:$T$13,16,0)*'各里加權風險人口'!S347/VLOOKUP($B$2:$B$457,'各區加權風險人口'!$C$2:$T$13,16,0)*5.5/'陽性率'!O$3)</f>
        <v>29.76997947</v>
      </c>
      <c r="S347" s="5">
        <f>if(VLOOKUP($B$2:$B$457,'各區加權風險人口'!$C$2:$T$13,17,0)=0,0,VLOOKUP($B$2:$B$457,'依個案研判日_台北市'!$C$2:$T$13,17,0)*'各里加權風險人口'!T347/VLOOKUP($B$2:$B$457,'各區加權風險人口'!$C$2:$T$13,17,0)*5.5/'陽性率'!P$3)</f>
        <v>26.83808755</v>
      </c>
      <c r="T347" s="5">
        <f>if(VLOOKUP($B$2:$B$457,'各區加權風險人口'!$C$2:$T$13,18,0)=0,0,VLOOKUP($B$2:$B$457,'依個案研判日_台北市'!$C$2:$T$13,18,0)*'各里加權風險人口'!U347/VLOOKUP($B$2:$B$457,'各區加權風險人口'!$C$2:$T$13,18,0)*5.5/'陽性率'!Q$3)</f>
        <v>34.60442058</v>
      </c>
    </row>
    <row r="348">
      <c r="A348" s="3">
        <v>6.3000100024E10</v>
      </c>
      <c r="B348" s="4" t="s">
        <v>336</v>
      </c>
      <c r="C348" s="4" t="s">
        <v>359</v>
      </c>
      <c r="D348" s="5">
        <f>if(VLOOKUP($B$2:$B$457,'各區加權風險人口'!$C$2:$T$13,2,0)=0,0,VLOOKUP($B$2:$B$457,'依個案研判日_台北市'!$C$2:$T$13,2,0)*'各里加權風險人口'!E348/VLOOKUP($B$2:$B$457,'各區加權風險人口'!$C$2:$T$13,2,0)*5.5/'陽性率'!A$3)</f>
        <v>0</v>
      </c>
      <c r="E348" s="5">
        <f>if(VLOOKUP($B$2:$B$457,'各區加權風險人口'!$C$2:$T$13,3,0)=0,0,VLOOKUP($B$2:$B$457,'依個案研判日_台北市'!$C$2:$T$13,3,0)*'各里加權風險人口'!F348/VLOOKUP($B$2:$B$457,'各區加權風險人口'!$C$2:$T$13,3,0)*5.5/'陽性率'!B$3)</f>
        <v>1.603944372</v>
      </c>
      <c r="F348" s="5">
        <f>if(VLOOKUP($B$2:$B$457,'各區加權風險人口'!$C$2:$T$13,4,0)=0,0,VLOOKUP($B$2:$B$457,'依個案研判日_台北市'!$C$2:$T$13,4,0)*'各里加權風險人口'!G348/VLOOKUP($B$2:$B$457,'各區加權風險人口'!$C$2:$T$13,4,0)*5.5/'陽性率'!C$3)</f>
        <v>3.637811977</v>
      </c>
      <c r="G348" s="5">
        <f>if(VLOOKUP($B$2:$B$457,'各區加權風險人口'!$C$2:$T$13,5,0)=0,0,VLOOKUP($B$2:$B$457,'依個案研判日_台北市'!$C$2:$T$13,5,0)*'各里加權風險人口'!H348/VLOOKUP($B$2:$B$457,'各區加權風險人口'!$C$2:$T$13,5,0)*5.5/'陽性率'!D$3)</f>
        <v>7.057355236</v>
      </c>
      <c r="H348" s="5">
        <f>if(VLOOKUP($B$2:$B$457,'各區加權風險人口'!$C$2:$T$13,6,0)=0,0,VLOOKUP($B$2:$B$457,'依個案研判日_台北市'!$C$2:$T$13,6,0)*'各里加權風險人口'!I348/VLOOKUP($B$2:$B$457,'各區加權風險人口'!$C$2:$T$13,6,0)*5.5/'陽性率'!E$3)</f>
        <v>2.233340264</v>
      </c>
      <c r="I348" s="5">
        <f>if(VLOOKUP($B$2:$B$457,'各區加權風險人口'!$C$2:$T$13,7,0)=0,0,VLOOKUP($B$2:$B$457,'依個案研判日_台北市'!$C$2:$T$13,7,0)*'各里加權風險人口'!J348/VLOOKUP($B$2:$B$457,'各區加權風險人口'!$C$2:$T$13,7,0)*5.5/'陽性率'!F$3)</f>
        <v>6.918975721</v>
      </c>
      <c r="J348" s="5">
        <f>if(VLOOKUP($B$2:$B$457,'各區加權風險人口'!$C$2:$T$13,8,0)=0,0,VLOOKUP($B$2:$B$457,'依個案研判日_台北市'!$C$2:$T$13,8,0)*'各里加權風險人口'!K348/VLOOKUP($B$2:$B$457,'各區加權風險人口'!$C$2:$T$13,8,0)*5.5/'陽性率'!G$3)</f>
        <v>11.50655745</v>
      </c>
      <c r="K348" s="5">
        <f>if(VLOOKUP($B$2:$B$457,'各區加權風險人口'!$C$2:$T$13,9,0)=0,0,VLOOKUP($B$2:$B$457,'依個案研判日_台北市'!$C$2:$T$13,9,0)*'各里加權風險人口'!L348/VLOOKUP($B$2:$B$457,'各區加權風險人口'!$C$2:$T$13,9,0)*5.5/'陽性率'!H$3)</f>
        <v>9.62366623</v>
      </c>
      <c r="L348" s="5">
        <f>if(VLOOKUP($B$2:$B$457,'各區加權風險人口'!$C$2:$T$13,10,0)=0,0,VLOOKUP($B$2:$B$457,'依個案研判日_台北市'!$C$2:$T$13,10,0)*'各里加權風險人口'!M348/VLOOKUP($B$2:$B$457,'各區加權風險人口'!$C$2:$T$13,10,0)*5.5/'陽性率'!I$3)</f>
        <v>25.20484013</v>
      </c>
      <c r="M348" s="5">
        <f>if(VLOOKUP($B$2:$B$457,'各區加權風險人口'!$C$2:$T$13,11,0)=0,0,VLOOKUP($B$2:$B$457,'依個案研判日_台北市'!$C$2:$T$13,11,0)*'各里加權風險人口'!N348/VLOOKUP($B$2:$B$457,'各區加權風險人口'!$C$2:$T$13,11,0)*5.5/'陽性率'!J$3)</f>
        <v>0</v>
      </c>
      <c r="N348" s="5">
        <f>if(VLOOKUP($B$2:$B$457,'各區加權風險人口'!$C$2:$T$13,12,0)=0,0,VLOOKUP($B$2:$B$457,'依個案研判日_台北市'!$C$2:$T$13,12,0)*'各里加權風險人口'!O348/VLOOKUP($B$2:$B$457,'各區加權風險人口'!$C$2:$T$13,12,0)*5.5/'陽性率'!K$3)</f>
        <v>5.930550618</v>
      </c>
      <c r="O348" s="5">
        <f>if(VLOOKUP($B$2:$B$457,'各區加權風險人口'!$C$2:$T$13,13,0)=0,0,VLOOKUP($B$2:$B$457,'依個案研判日_台北市'!$C$2:$T$13,13,0)*'各里加權風險人口'!P348/VLOOKUP($B$2:$B$457,'各區加權風險人口'!$C$2:$T$13,13,0)*5.5/'陽性率'!L$3)</f>
        <v>22.61972832</v>
      </c>
      <c r="P348" s="5">
        <f>if(VLOOKUP($B$2:$B$457,'各區加權風險人口'!$C$2:$T$13,14,0)=0,0,VLOOKUP($B$2:$B$457,'依個案研判日_台北市'!$C$2:$T$13,14,0)*'各里加權風險人口'!Q348/VLOOKUP($B$2:$B$457,'各區加權風險人口'!$C$2:$T$13,14,0)*5.5/'陽性率'!M$3)</f>
        <v>16.68969144</v>
      </c>
      <c r="Q348" s="5">
        <f>if(VLOOKUP($B$2:$B$457,'各區加權風險人口'!$C$2:$T$13,15,0)=0,0,VLOOKUP($B$2:$B$457,'依個案研判日_台北市'!$C$2:$T$13,15,0)*'各里加權風險人口'!R348/VLOOKUP($B$2:$B$457,'各區加權風險人口'!$C$2:$T$13,15,0)*5.5/'陽性率'!N$3)</f>
        <v>16.22380514</v>
      </c>
      <c r="R348" s="5">
        <f>if(VLOOKUP($B$2:$B$457,'各區加權風險人口'!$C$2:$T$13,16,0)=0,0,VLOOKUP($B$2:$B$457,'依個案研判日_台北市'!$C$2:$T$13,16,0)*'各里加權風險人口'!S348/VLOOKUP($B$2:$B$457,'各區加權風險人口'!$C$2:$T$13,16,0)*5.5/'陽性率'!O$3)</f>
        <v>31.13539074</v>
      </c>
      <c r="S348" s="5">
        <f>if(VLOOKUP($B$2:$B$457,'各區加權風險人口'!$C$2:$T$13,17,0)=0,0,VLOOKUP($B$2:$B$457,'依個案研判日_台北市'!$C$2:$T$13,17,0)*'各里加權風險人口'!T348/VLOOKUP($B$2:$B$457,'各區加權風險人口'!$C$2:$T$13,17,0)*5.5/'陽性率'!P$3)</f>
        <v>28.0690265</v>
      </c>
      <c r="T348" s="5">
        <f>if(VLOOKUP($B$2:$B$457,'各區加權風險人口'!$C$2:$T$13,18,0)=0,0,VLOOKUP($B$2:$B$457,'依個案研判日_台北市'!$C$2:$T$13,18,0)*'各里加權風險人口'!U348/VLOOKUP($B$2:$B$457,'各區加權風險人口'!$C$2:$T$13,18,0)*5.5/'陽性率'!Q$3)</f>
        <v>36.19156531</v>
      </c>
    </row>
    <row r="349">
      <c r="A349" s="3">
        <v>6.3000100025E10</v>
      </c>
      <c r="B349" s="4" t="s">
        <v>336</v>
      </c>
      <c r="C349" s="4" t="s">
        <v>360</v>
      </c>
      <c r="D349" s="5">
        <f>if(VLOOKUP($B$2:$B$457,'各區加權風險人口'!$C$2:$T$13,2,0)=0,0,VLOOKUP($B$2:$B$457,'依個案研判日_台北市'!$C$2:$T$13,2,0)*'各里加權風險人口'!E349/VLOOKUP($B$2:$B$457,'各區加權風險人口'!$C$2:$T$13,2,0)*5.5/'陽性率'!A$3)</f>
        <v>0</v>
      </c>
      <c r="E349" s="5">
        <f>if(VLOOKUP($B$2:$B$457,'各區加權風險人口'!$C$2:$T$13,3,0)=0,0,VLOOKUP($B$2:$B$457,'依個案研判日_台北市'!$C$2:$T$13,3,0)*'各里加權風險人口'!F349/VLOOKUP($B$2:$B$457,'各區加權風險人口'!$C$2:$T$13,3,0)*5.5/'陽性率'!B$3)</f>
        <v>0.7343937172</v>
      </c>
      <c r="F349" s="5">
        <f>if(VLOOKUP($B$2:$B$457,'各區加權風險人口'!$C$2:$T$13,4,0)=0,0,VLOOKUP($B$2:$B$457,'依個案研判日_台北市'!$C$2:$T$13,4,0)*'各里加權風險人口'!G349/VLOOKUP($B$2:$B$457,'各區加權風險人口'!$C$2:$T$13,4,0)*5.5/'陽性率'!C$3)</f>
        <v>1.665635235</v>
      </c>
      <c r="G349" s="5">
        <f>if(VLOOKUP($B$2:$B$457,'各區加權風險人口'!$C$2:$T$13,5,0)=0,0,VLOOKUP($B$2:$B$457,'依個案研判日_台北市'!$C$2:$T$13,5,0)*'各里加權風險人口'!H349/VLOOKUP($B$2:$B$457,'各區加權風險人口'!$C$2:$T$13,5,0)*5.5/'陽性率'!D$3)</f>
        <v>3.231332356</v>
      </c>
      <c r="H349" s="5">
        <f>if(VLOOKUP($B$2:$B$457,'各區加權風險人口'!$C$2:$T$13,6,0)=0,0,VLOOKUP($B$2:$B$457,'依個案研判日_台北市'!$C$2:$T$13,6,0)*'各里加權風險人口'!I349/VLOOKUP($B$2:$B$457,'各區加權風險人口'!$C$2:$T$13,6,0)*5.5/'陽性率'!E$3)</f>
        <v>1.02257353</v>
      </c>
      <c r="I349" s="5">
        <f>if(VLOOKUP($B$2:$B$457,'各區加權風險人口'!$C$2:$T$13,7,0)=0,0,VLOOKUP($B$2:$B$457,'依個案研判日_台北市'!$C$2:$T$13,7,0)*'各里加權風險人口'!J349/VLOOKUP($B$2:$B$457,'各區加權風險人口'!$C$2:$T$13,7,0)*5.5/'陽性率'!F$3)</f>
        <v>3.167972898</v>
      </c>
      <c r="J349" s="5">
        <f>if(VLOOKUP($B$2:$B$457,'各區加權風險人口'!$C$2:$T$13,8,0)=0,0,VLOOKUP($B$2:$B$457,'依個案研判日_台北市'!$C$2:$T$13,8,0)*'各里加權風險人口'!K349/VLOOKUP($B$2:$B$457,'各區加權風險人口'!$C$2:$T$13,8,0)*5.5/'陽性率'!G$3)</f>
        <v>5.268476667</v>
      </c>
      <c r="K349" s="5">
        <f>if(VLOOKUP($B$2:$B$457,'各區加權風險人口'!$C$2:$T$13,9,0)=0,0,VLOOKUP($B$2:$B$457,'依個案研判日_台北市'!$C$2:$T$13,9,0)*'各里加權風險人口'!L349/VLOOKUP($B$2:$B$457,'各區加權風險人口'!$C$2:$T$13,9,0)*5.5/'陽性率'!H$3)</f>
        <v>4.406362303</v>
      </c>
      <c r="L349" s="5">
        <f>if(VLOOKUP($B$2:$B$457,'各區加權風險人口'!$C$2:$T$13,10,0)=0,0,VLOOKUP($B$2:$B$457,'依個案研判日_台北市'!$C$2:$T$13,10,0)*'各里加權風險人口'!M349/VLOOKUP($B$2:$B$457,'各區加權風險人口'!$C$2:$T$13,10,0)*5.5/'陽性率'!I$3)</f>
        <v>11.5404727</v>
      </c>
      <c r="M349" s="5">
        <f>if(VLOOKUP($B$2:$B$457,'各區加權風險人口'!$C$2:$T$13,11,0)=0,0,VLOOKUP($B$2:$B$457,'依個案研判日_台北市'!$C$2:$T$13,11,0)*'各里加權風險人口'!N349/VLOOKUP($B$2:$B$457,'各區加權風險人口'!$C$2:$T$13,11,0)*5.5/'陽性率'!J$3)</f>
        <v>0</v>
      </c>
      <c r="N349" s="5">
        <f>if(VLOOKUP($B$2:$B$457,'各區加權風險人口'!$C$2:$T$13,12,0)=0,0,VLOOKUP($B$2:$B$457,'依個案研判日_台北市'!$C$2:$T$13,12,0)*'各里加權風險人口'!O349/VLOOKUP($B$2:$B$457,'各區加權風險人口'!$C$2:$T$13,12,0)*5.5/'陽性率'!K$3)</f>
        <v>2.715405341</v>
      </c>
      <c r="O349" s="5">
        <f>if(VLOOKUP($B$2:$B$457,'各區加權風險人口'!$C$2:$T$13,13,0)=0,0,VLOOKUP($B$2:$B$457,'依個案研判日_台北市'!$C$2:$T$13,13,0)*'各里加權風險人口'!P349/VLOOKUP($B$2:$B$457,'各區加權風險人口'!$C$2:$T$13,13,0)*5.5/'陽性率'!L$3)</f>
        <v>10.35683447</v>
      </c>
      <c r="P349" s="5">
        <f>if(VLOOKUP($B$2:$B$457,'各區加權風險人口'!$C$2:$T$13,14,0)=0,0,VLOOKUP($B$2:$B$457,'依個案研判日_台北市'!$C$2:$T$13,14,0)*'各里加權風險人口'!Q349/VLOOKUP($B$2:$B$457,'各區加權風險人口'!$C$2:$T$13,14,0)*5.5/'陽性率'!M$3)</f>
        <v>7.641664355</v>
      </c>
      <c r="Q349" s="5">
        <f>if(VLOOKUP($B$2:$B$457,'各區加權風險人口'!$C$2:$T$13,15,0)=0,0,VLOOKUP($B$2:$B$457,'依個案研判日_台北市'!$C$2:$T$13,15,0)*'各里加權風險人口'!R349/VLOOKUP($B$2:$B$457,'各區加權風險人口'!$C$2:$T$13,15,0)*5.5/'陽性率'!N$3)</f>
        <v>7.428350243</v>
      </c>
      <c r="R349" s="5">
        <f>if(VLOOKUP($B$2:$B$457,'各區加權風險人口'!$C$2:$T$13,16,0)=0,0,VLOOKUP($B$2:$B$457,'依個案研判日_台北市'!$C$2:$T$13,16,0)*'各里加權風險人口'!S349/VLOOKUP($B$2:$B$457,'各區加權風險人口'!$C$2:$T$13,16,0)*5.5/'陽性率'!O$3)</f>
        <v>14.25587804</v>
      </c>
      <c r="S349" s="5">
        <f>if(VLOOKUP($B$2:$B$457,'各區加權風險人口'!$C$2:$T$13,17,0)=0,0,VLOOKUP($B$2:$B$457,'依個案研判日_台北市'!$C$2:$T$13,17,0)*'各里加權風險人口'!T349/VLOOKUP($B$2:$B$457,'各區加權風險人口'!$C$2:$T$13,17,0)*5.5/'陽性率'!P$3)</f>
        <v>12.85189005</v>
      </c>
      <c r="T349" s="5">
        <f>if(VLOOKUP($B$2:$B$457,'各區加權風險人口'!$C$2:$T$13,18,0)=0,0,VLOOKUP($B$2:$B$457,'依個案研判日_台北市'!$C$2:$T$13,18,0)*'各里加權風險人口'!U349/VLOOKUP($B$2:$B$457,'各區加權風險人口'!$C$2:$T$13,18,0)*5.5/'陽性率'!Q$3)</f>
        <v>16.57093516</v>
      </c>
    </row>
    <row r="350">
      <c r="A350" s="3">
        <v>6.3000100026E10</v>
      </c>
      <c r="B350" s="4" t="s">
        <v>336</v>
      </c>
      <c r="C350" s="4" t="s">
        <v>361</v>
      </c>
      <c r="D350" s="5">
        <f>if(VLOOKUP($B$2:$B$457,'各區加權風險人口'!$C$2:$T$13,2,0)=0,0,VLOOKUP($B$2:$B$457,'依個案研判日_台北市'!$C$2:$T$13,2,0)*'各里加權風險人口'!E350/VLOOKUP($B$2:$B$457,'各區加權風險人口'!$C$2:$T$13,2,0)*5.5/'陽性率'!A$3)</f>
        <v>0</v>
      </c>
      <c r="E350" s="5">
        <f>if(VLOOKUP($B$2:$B$457,'各區加權風險人口'!$C$2:$T$13,3,0)=0,0,VLOOKUP($B$2:$B$457,'依個案研判日_台北市'!$C$2:$T$13,3,0)*'各里加權風險人口'!F350/VLOOKUP($B$2:$B$457,'各區加權風險人口'!$C$2:$T$13,3,0)*5.5/'陽性率'!B$3)</f>
        <v>1.601419974</v>
      </c>
      <c r="F350" s="5">
        <f>if(VLOOKUP($B$2:$B$457,'各區加權風險人口'!$C$2:$T$13,4,0)=0,0,VLOOKUP($B$2:$B$457,'依個案研判日_台北市'!$C$2:$T$13,4,0)*'各里加權風險人口'!G350/VLOOKUP($B$2:$B$457,'各區加權風險人口'!$C$2:$T$13,4,0)*5.5/'陽性率'!C$3)</f>
        <v>3.632086539</v>
      </c>
      <c r="G350" s="5">
        <f>if(VLOOKUP($B$2:$B$457,'各區加權風險人口'!$C$2:$T$13,5,0)=0,0,VLOOKUP($B$2:$B$457,'依個案研判日_台北市'!$C$2:$T$13,5,0)*'各里加權風險人口'!H350/VLOOKUP($B$2:$B$457,'各區加權風險人口'!$C$2:$T$13,5,0)*5.5/'陽性率'!D$3)</f>
        <v>7.046247885</v>
      </c>
      <c r="H350" s="5">
        <f>if(VLOOKUP($B$2:$B$457,'各區加權風險人口'!$C$2:$T$13,6,0)=0,0,VLOOKUP($B$2:$B$457,'依個案研判日_台北市'!$C$2:$T$13,6,0)*'各里加權風險人口'!I350/VLOOKUP($B$2:$B$457,'各區加權風險人口'!$C$2:$T$13,6,0)*5.5/'陽性率'!E$3)</f>
        <v>2.22982528</v>
      </c>
      <c r="I350" s="5">
        <f>if(VLOOKUP($B$2:$B$457,'各區加權風險人口'!$C$2:$T$13,7,0)=0,0,VLOOKUP($B$2:$B$457,'依個案研判日_台北市'!$C$2:$T$13,7,0)*'各里加權風險人口'!J350/VLOOKUP($B$2:$B$457,'各區加權風險人口'!$C$2:$T$13,7,0)*5.5/'陽性率'!F$3)</f>
        <v>6.908086161</v>
      </c>
      <c r="J350" s="5">
        <f>if(VLOOKUP($B$2:$B$457,'各區加權風險人口'!$C$2:$T$13,8,0)=0,0,VLOOKUP($B$2:$B$457,'依個案研判日_台北市'!$C$2:$T$13,8,0)*'各里加權風險人口'!K350/VLOOKUP($B$2:$B$457,'各區加權風險人口'!$C$2:$T$13,8,0)*5.5/'陽性率'!G$3)</f>
        <v>11.48844764</v>
      </c>
      <c r="K350" s="5">
        <f>if(VLOOKUP($B$2:$B$457,'各區加權風險人口'!$C$2:$T$13,9,0)=0,0,VLOOKUP($B$2:$B$457,'依個案研判日_台北市'!$C$2:$T$13,9,0)*'各里加權風險人口'!L350/VLOOKUP($B$2:$B$457,'各區加權風險人口'!$C$2:$T$13,9,0)*5.5/'陽性率'!H$3)</f>
        <v>9.608519843</v>
      </c>
      <c r="L350" s="5">
        <f>if(VLOOKUP($B$2:$B$457,'各區加權風險人口'!$C$2:$T$13,10,0)=0,0,VLOOKUP($B$2:$B$457,'依個案研判日_台北市'!$C$2:$T$13,10,0)*'各里加權風險人口'!M350/VLOOKUP($B$2:$B$457,'各區加權風險人口'!$C$2:$T$13,10,0)*5.5/'陽性率'!I$3)</f>
        <v>25.16517102</v>
      </c>
      <c r="M350" s="5">
        <f>if(VLOOKUP($B$2:$B$457,'各區加權風險人口'!$C$2:$T$13,11,0)=0,0,VLOOKUP($B$2:$B$457,'依個案研判日_台北市'!$C$2:$T$13,11,0)*'各里加權風險人口'!N350/VLOOKUP($B$2:$B$457,'各區加權風險人口'!$C$2:$T$13,11,0)*5.5/'陽性率'!J$3)</f>
        <v>0</v>
      </c>
      <c r="N350" s="5">
        <f>if(VLOOKUP($B$2:$B$457,'各區加權風險人口'!$C$2:$T$13,12,0)=0,0,VLOOKUP($B$2:$B$457,'依個案研判日_台北市'!$C$2:$T$13,12,0)*'各里加權風險人口'!O350/VLOOKUP($B$2:$B$457,'各區加權風險人口'!$C$2:$T$13,12,0)*5.5/'陽性率'!K$3)</f>
        <v>5.92121671</v>
      </c>
      <c r="O350" s="5">
        <f>if(VLOOKUP($B$2:$B$457,'各區加權風險人口'!$C$2:$T$13,13,0)=0,0,VLOOKUP($B$2:$B$457,'依個案研判日_台北市'!$C$2:$T$13,13,0)*'各里加權風險人口'!P350/VLOOKUP($B$2:$B$457,'各區加權風險人口'!$C$2:$T$13,13,0)*5.5/'陽性率'!L$3)</f>
        <v>22.58412784</v>
      </c>
      <c r="P350" s="5">
        <f>if(VLOOKUP($B$2:$B$457,'各區加權風險人口'!$C$2:$T$13,14,0)=0,0,VLOOKUP($B$2:$B$457,'依個案研判日_台北市'!$C$2:$T$13,14,0)*'各里加權風險人口'!Q350/VLOOKUP($B$2:$B$457,'各區加權風險人口'!$C$2:$T$13,14,0)*5.5/'陽性率'!M$3)</f>
        <v>16.66342405</v>
      </c>
      <c r="Q350" s="5">
        <f>if(VLOOKUP($B$2:$B$457,'各區加權風險人口'!$C$2:$T$13,15,0)=0,0,VLOOKUP($B$2:$B$457,'依個案研判日_台北市'!$C$2:$T$13,15,0)*'各里加權風險人口'!R350/VLOOKUP($B$2:$B$457,'各區加權風險人口'!$C$2:$T$13,15,0)*5.5/'陽性率'!N$3)</f>
        <v>16.198271</v>
      </c>
      <c r="R350" s="5">
        <f>if(VLOOKUP($B$2:$B$457,'各區加權風險人口'!$C$2:$T$13,16,0)=0,0,VLOOKUP($B$2:$B$457,'依個案研判日_台北市'!$C$2:$T$13,16,0)*'各里加權風險人口'!S350/VLOOKUP($B$2:$B$457,'各區加權風險人口'!$C$2:$T$13,16,0)*5.5/'陽性率'!O$3)</f>
        <v>31.08638773</v>
      </c>
      <c r="S350" s="5">
        <f>if(VLOOKUP($B$2:$B$457,'各區加權風險人口'!$C$2:$T$13,17,0)=0,0,VLOOKUP($B$2:$B$457,'依個案研判日_台北市'!$C$2:$T$13,17,0)*'各里加權風險人口'!T350/VLOOKUP($B$2:$B$457,'各區加權風險人口'!$C$2:$T$13,17,0)*5.5/'陽性率'!P$3)</f>
        <v>28.02484954</v>
      </c>
      <c r="T350" s="5">
        <f>if(VLOOKUP($B$2:$B$457,'各區加權風險人口'!$C$2:$T$13,18,0)=0,0,VLOOKUP($B$2:$B$457,'依個案研判日_台北市'!$C$2:$T$13,18,0)*'各里加權風險人口'!U350/VLOOKUP($B$2:$B$457,'各區加權風險人口'!$C$2:$T$13,18,0)*5.5/'陽性率'!Q$3)</f>
        <v>36.13460454</v>
      </c>
    </row>
    <row r="351">
      <c r="A351" s="3">
        <v>6.3000100027E10</v>
      </c>
      <c r="B351" s="4" t="s">
        <v>336</v>
      </c>
      <c r="C351" s="4" t="s">
        <v>362</v>
      </c>
      <c r="D351" s="5">
        <f>if(VLOOKUP($B$2:$B$457,'各區加權風險人口'!$C$2:$T$13,2,0)=0,0,VLOOKUP($B$2:$B$457,'依個案研判日_台北市'!$C$2:$T$13,2,0)*'各里加權風險人口'!E351/VLOOKUP($B$2:$B$457,'各區加權風險人口'!$C$2:$T$13,2,0)*5.5/'陽性率'!A$3)</f>
        <v>0</v>
      </c>
      <c r="E351" s="5">
        <f>if(VLOOKUP($B$2:$B$457,'各區加權風險人口'!$C$2:$T$13,3,0)=0,0,VLOOKUP($B$2:$B$457,'依個案研判日_台北市'!$C$2:$T$13,3,0)*'各里加權風險人口'!F351/VLOOKUP($B$2:$B$457,'各區加權風險人口'!$C$2:$T$13,3,0)*5.5/'陽性率'!B$3)</f>
        <v>1.239915509</v>
      </c>
      <c r="F351" s="5">
        <f>if(VLOOKUP($B$2:$B$457,'各區加權風險人口'!$C$2:$T$13,4,0)=0,0,VLOOKUP($B$2:$B$457,'依個案研判日_台北市'!$C$2:$T$13,4,0)*'各里加權風險人口'!G351/VLOOKUP($B$2:$B$457,'各區加權風險人口'!$C$2:$T$13,4,0)*5.5/'陽性率'!C$3)</f>
        <v>2.812179506</v>
      </c>
      <c r="G351" s="5">
        <f>if(VLOOKUP($B$2:$B$457,'各區加權風險人口'!$C$2:$T$13,5,0)=0,0,VLOOKUP($B$2:$B$457,'依個案研判日_台北市'!$C$2:$T$13,5,0)*'各里加權風險人口'!H351/VLOOKUP($B$2:$B$457,'各區加權風險人口'!$C$2:$T$13,5,0)*5.5/'陽性率'!D$3)</f>
        <v>5.455628241</v>
      </c>
      <c r="H351" s="5">
        <f>if(VLOOKUP($B$2:$B$457,'各區加權風險人口'!$C$2:$T$13,6,0)=0,0,VLOOKUP($B$2:$B$457,'依個案研判日_台北市'!$C$2:$T$13,6,0)*'各里加權風險人口'!I351/VLOOKUP($B$2:$B$457,'各區加權風險人口'!$C$2:$T$13,6,0)*5.5/'陽性率'!E$3)</f>
        <v>1.726464633</v>
      </c>
      <c r="I351" s="5">
        <f>if(VLOOKUP($B$2:$B$457,'各區加權風險人口'!$C$2:$T$13,7,0)=0,0,VLOOKUP($B$2:$B$457,'依個案研判日_台北市'!$C$2:$T$13,7,0)*'各里加權風險人口'!J351/VLOOKUP($B$2:$B$457,'各區加權風險人口'!$C$2:$T$13,7,0)*5.5/'陽性率'!F$3)</f>
        <v>5.348655138</v>
      </c>
      <c r="J351" s="5">
        <f>if(VLOOKUP($B$2:$B$457,'各區加權風險人口'!$C$2:$T$13,8,0)=0,0,VLOOKUP($B$2:$B$457,'依個案研判日_台北市'!$C$2:$T$13,8,0)*'各里加權風險人口'!K351/VLOOKUP($B$2:$B$457,'各區加權風險人口'!$C$2:$T$13,8,0)*5.5/'陽性率'!G$3)</f>
        <v>8.895046046</v>
      </c>
      <c r="K351" s="5">
        <f>if(VLOOKUP($B$2:$B$457,'各區加權風險人口'!$C$2:$T$13,9,0)=0,0,VLOOKUP($B$2:$B$457,'依個案研判日_台北市'!$C$2:$T$13,9,0)*'各里加權風險人口'!L351/VLOOKUP($B$2:$B$457,'各區加權風險人口'!$C$2:$T$13,9,0)*5.5/'陽性率'!H$3)</f>
        <v>7.439493056</v>
      </c>
      <c r="L351" s="5">
        <f>if(VLOOKUP($B$2:$B$457,'各區加權風險人口'!$C$2:$T$13,10,0)=0,0,VLOOKUP($B$2:$B$457,'依個案研判日_台北市'!$C$2:$T$13,10,0)*'各里加權風險人口'!M351/VLOOKUP($B$2:$B$457,'各區加權風險人口'!$C$2:$T$13,10,0)*5.5/'陽性率'!I$3)</f>
        <v>19.48438658</v>
      </c>
      <c r="M351" s="5">
        <f>if(VLOOKUP($B$2:$B$457,'各區加權風險人口'!$C$2:$T$13,11,0)=0,0,VLOOKUP($B$2:$B$457,'依個案研判日_台北市'!$C$2:$T$13,11,0)*'各里加權風險人口'!N351/VLOOKUP($B$2:$B$457,'各區加權風險人口'!$C$2:$T$13,11,0)*5.5/'陽性率'!J$3)</f>
        <v>0</v>
      </c>
      <c r="N351" s="5">
        <f>if(VLOOKUP($B$2:$B$457,'各區加權風險人口'!$C$2:$T$13,12,0)=0,0,VLOOKUP($B$2:$B$457,'依個案研判日_台北市'!$C$2:$T$13,12,0)*'各里加權風險人口'!O351/VLOOKUP($B$2:$B$457,'各區加權風險人口'!$C$2:$T$13,12,0)*5.5/'陽性率'!K$3)</f>
        <v>4.584561547</v>
      </c>
      <c r="O351" s="5">
        <f>if(VLOOKUP($B$2:$B$457,'各區加權風險人口'!$C$2:$T$13,13,0)=0,0,VLOOKUP($B$2:$B$457,'依個案研判日_台北市'!$C$2:$T$13,13,0)*'各里加權風險人口'!P351/VLOOKUP($B$2:$B$457,'各區加權風險人口'!$C$2:$T$13,13,0)*5.5/'陽性率'!L$3)</f>
        <v>17.48598795</v>
      </c>
      <c r="P351" s="5">
        <f>if(VLOOKUP($B$2:$B$457,'各區加權風險人口'!$C$2:$T$13,14,0)=0,0,VLOOKUP($B$2:$B$457,'依個案研判日_台北市'!$C$2:$T$13,14,0)*'各里加權風險人口'!Q351/VLOOKUP($B$2:$B$457,'各區加權風險人口'!$C$2:$T$13,14,0)*5.5/'陽性率'!M$3)</f>
        <v>12.90182354</v>
      </c>
      <c r="Q351" s="5">
        <f>if(VLOOKUP($B$2:$B$457,'各區加權風險人口'!$C$2:$T$13,15,0)=0,0,VLOOKUP($B$2:$B$457,'依個案研判日_台北市'!$C$2:$T$13,15,0)*'各里加權風險人口'!R351/VLOOKUP($B$2:$B$457,'各區加權風險人口'!$C$2:$T$13,15,0)*5.5/'陽性率'!N$3)</f>
        <v>12.54167412</v>
      </c>
      <c r="R351" s="5">
        <f>if(VLOOKUP($B$2:$B$457,'各區加權風險人口'!$C$2:$T$13,16,0)=0,0,VLOOKUP($B$2:$B$457,'依個案研判日_台北市'!$C$2:$T$13,16,0)*'各里加權風險人口'!S351/VLOOKUP($B$2:$B$457,'各區加權風險人口'!$C$2:$T$13,16,0)*5.5/'陽性率'!O$3)</f>
        <v>24.06894812</v>
      </c>
      <c r="S351" s="5">
        <f>if(VLOOKUP($B$2:$B$457,'各區加權風險人口'!$C$2:$T$13,17,0)=0,0,VLOOKUP($B$2:$B$457,'依個案研判日_台北市'!$C$2:$T$13,17,0)*'各里加權風險人口'!T351/VLOOKUP($B$2:$B$457,'各區加權風險人口'!$C$2:$T$13,17,0)*5.5/'陽性率'!P$3)</f>
        <v>21.69852141</v>
      </c>
      <c r="T351" s="5">
        <f>if(VLOOKUP($B$2:$B$457,'各區加權風險人口'!$C$2:$T$13,18,0)=0,0,VLOOKUP($B$2:$B$457,'依個案研判日_台北市'!$C$2:$T$13,18,0)*'各里加權風險人口'!U351/VLOOKUP($B$2:$B$457,'各區加權風險人口'!$C$2:$T$13,18,0)*5.5/'陽性率'!Q$3)</f>
        <v>27.97758072</v>
      </c>
    </row>
    <row r="352">
      <c r="A352" s="3">
        <v>6.3000100028E10</v>
      </c>
      <c r="B352" s="4" t="s">
        <v>336</v>
      </c>
      <c r="C352" s="4" t="s">
        <v>363</v>
      </c>
      <c r="D352" s="5">
        <f>if(VLOOKUP($B$2:$B$457,'各區加權風險人口'!$C$2:$T$13,2,0)=0,0,VLOOKUP($B$2:$B$457,'依個案研判日_台北市'!$C$2:$T$13,2,0)*'各里加權風險人口'!E352/VLOOKUP($B$2:$B$457,'各區加權風險人口'!$C$2:$T$13,2,0)*5.5/'陽性率'!A$3)</f>
        <v>0</v>
      </c>
      <c r="E352" s="5">
        <f>if(VLOOKUP($B$2:$B$457,'各區加權風險人口'!$C$2:$T$13,3,0)=0,0,VLOOKUP($B$2:$B$457,'依個案研判日_台北市'!$C$2:$T$13,3,0)*'各里加權風險人口'!F352/VLOOKUP($B$2:$B$457,'各區加權風險人口'!$C$2:$T$13,3,0)*5.5/'陽性率'!B$3)</f>
        <v>0.6100420746</v>
      </c>
      <c r="F352" s="5">
        <f>if(VLOOKUP($B$2:$B$457,'各區加權風險人口'!$C$2:$T$13,4,0)=0,0,VLOOKUP($B$2:$B$457,'依個案研判日_台北市'!$C$2:$T$13,4,0)*'各里加權風險人口'!G352/VLOOKUP($B$2:$B$457,'各區加權風險人口'!$C$2:$T$13,4,0)*5.5/'陽性率'!C$3)</f>
        <v>1.383600582</v>
      </c>
      <c r="G352" s="5">
        <f>if(VLOOKUP($B$2:$B$457,'各區加權風險人口'!$C$2:$T$13,5,0)=0,0,VLOOKUP($B$2:$B$457,'依個案研判日_台北市'!$C$2:$T$13,5,0)*'各里加權風險人口'!H352/VLOOKUP($B$2:$B$457,'各區加權風險人口'!$C$2:$T$13,5,0)*5.5/'陽性率'!D$3)</f>
        <v>2.684185128</v>
      </c>
      <c r="H352" s="5">
        <f>if(VLOOKUP($B$2:$B$457,'各區加權風險人口'!$C$2:$T$13,6,0)=0,0,VLOOKUP($B$2:$B$457,'依個案研判日_台北市'!$C$2:$T$13,6,0)*'各里加權風險人口'!I352/VLOOKUP($B$2:$B$457,'各區加權風險人口'!$C$2:$T$13,6,0)*5.5/'陽性率'!E$3)</f>
        <v>0.8494256735</v>
      </c>
      <c r="I352" s="5">
        <f>if(VLOOKUP($B$2:$B$457,'各區加權風險人口'!$C$2:$T$13,7,0)=0,0,VLOOKUP($B$2:$B$457,'依個案研判日_台北市'!$C$2:$T$13,7,0)*'各里加權風險人口'!J352/VLOOKUP($B$2:$B$457,'各區加權風險人口'!$C$2:$T$13,7,0)*5.5/'陽性率'!F$3)</f>
        <v>2.631554047</v>
      </c>
      <c r="J352" s="5">
        <f>if(VLOOKUP($B$2:$B$457,'各區加權風險人口'!$C$2:$T$13,8,0)=0,0,VLOOKUP($B$2:$B$457,'依個案研判日_台北市'!$C$2:$T$13,8,0)*'各里加權風險人口'!K352/VLOOKUP($B$2:$B$457,'各區加權風險人口'!$C$2:$T$13,8,0)*5.5/'陽性率'!G$3)</f>
        <v>4.376388796</v>
      </c>
      <c r="K352" s="5">
        <f>if(VLOOKUP($B$2:$B$457,'各區加權風險人口'!$C$2:$T$13,9,0)=0,0,VLOOKUP($B$2:$B$457,'依個案研判日_台北市'!$C$2:$T$13,9,0)*'各里加權風險人口'!L352/VLOOKUP($B$2:$B$457,'各區加權風險人口'!$C$2:$T$13,9,0)*5.5/'陽性率'!H$3)</f>
        <v>3.660252448</v>
      </c>
      <c r="L352" s="5">
        <f>if(VLOOKUP($B$2:$B$457,'各區加權風險人口'!$C$2:$T$13,10,0)=0,0,VLOOKUP($B$2:$B$457,'依個案研判日_台北市'!$C$2:$T$13,10,0)*'各里加權風險人口'!M352/VLOOKUP($B$2:$B$457,'各區加權風險人口'!$C$2:$T$13,10,0)*5.5/'陽性率'!I$3)</f>
        <v>9.586375458</v>
      </c>
      <c r="M352" s="5">
        <f>if(VLOOKUP($B$2:$B$457,'各區加權風險人口'!$C$2:$T$13,11,0)=0,0,VLOOKUP($B$2:$B$457,'依個案研判日_台北市'!$C$2:$T$13,11,0)*'各里加權風險人口'!N352/VLOOKUP($B$2:$B$457,'各區加權風險人口'!$C$2:$T$13,11,0)*5.5/'陽性率'!J$3)</f>
        <v>0</v>
      </c>
      <c r="N352" s="5">
        <f>if(VLOOKUP($B$2:$B$457,'各區加權風險人口'!$C$2:$T$13,12,0)=0,0,VLOOKUP($B$2:$B$457,'依個案研判日_台北市'!$C$2:$T$13,12,0)*'各里加權風險人口'!O352/VLOOKUP($B$2:$B$457,'各區加權風險人口'!$C$2:$T$13,12,0)*5.5/'陽性率'!K$3)</f>
        <v>2.255617755</v>
      </c>
      <c r="O352" s="5">
        <f>if(VLOOKUP($B$2:$B$457,'各區加權風險人口'!$C$2:$T$13,13,0)=0,0,VLOOKUP($B$2:$B$457,'依個案研判日_台北市'!$C$2:$T$13,13,0)*'各里加權風險人口'!P352/VLOOKUP($B$2:$B$457,'各區加權風險人口'!$C$2:$T$13,13,0)*5.5/'陽性率'!L$3)</f>
        <v>8.603157462</v>
      </c>
      <c r="P352" s="5">
        <f>if(VLOOKUP($B$2:$B$457,'各區加權風險人口'!$C$2:$T$13,14,0)=0,0,VLOOKUP($B$2:$B$457,'依個案研判日_台北市'!$C$2:$T$13,14,0)*'各里加權風險人口'!Q352/VLOOKUP($B$2:$B$457,'各區加權風險人口'!$C$2:$T$13,14,0)*5.5/'陽性率'!M$3)</f>
        <v>6.347735101</v>
      </c>
      <c r="Q352" s="5">
        <f>if(VLOOKUP($B$2:$B$457,'各區加權風險人口'!$C$2:$T$13,15,0)=0,0,VLOOKUP($B$2:$B$457,'依個案研判日_台北市'!$C$2:$T$13,15,0)*'各里加權風險人口'!R352/VLOOKUP($B$2:$B$457,'各區加權風險人口'!$C$2:$T$13,15,0)*5.5/'陽性率'!N$3)</f>
        <v>6.170540525</v>
      </c>
      <c r="R352" s="5">
        <f>if(VLOOKUP($B$2:$B$457,'各區加權風險人口'!$C$2:$T$13,16,0)=0,0,VLOOKUP($B$2:$B$457,'依個案研判日_台北市'!$C$2:$T$13,16,0)*'各里加權風險人口'!S352/VLOOKUP($B$2:$B$457,'各區加權風險人口'!$C$2:$T$13,16,0)*5.5/'陽性率'!O$3)</f>
        <v>11.84199321</v>
      </c>
      <c r="S352" s="5">
        <f>if(VLOOKUP($B$2:$B$457,'各區加權風險人口'!$C$2:$T$13,17,0)=0,0,VLOOKUP($B$2:$B$457,'依個案研判日_台北市'!$C$2:$T$13,17,0)*'各里加權風險人口'!T352/VLOOKUP($B$2:$B$457,'各區加權風險人口'!$C$2:$T$13,17,0)*5.5/'陽性率'!P$3)</f>
        <v>10.67573631</v>
      </c>
      <c r="T352" s="5">
        <f>if(VLOOKUP($B$2:$B$457,'各區加權風險人口'!$C$2:$T$13,18,0)=0,0,VLOOKUP($B$2:$B$457,'依個案研判日_台北市'!$C$2:$T$13,18,0)*'各里加權風險人口'!U352/VLOOKUP($B$2:$B$457,'各區加權風險人口'!$C$2:$T$13,18,0)*5.5/'陽性率'!Q$3)</f>
        <v>13.76505194</v>
      </c>
    </row>
    <row r="353">
      <c r="A353" s="3">
        <v>6.3000100029E10</v>
      </c>
      <c r="B353" s="4" t="s">
        <v>336</v>
      </c>
      <c r="C353" s="4" t="s">
        <v>364</v>
      </c>
      <c r="D353" s="5">
        <f>if(VLOOKUP($B$2:$B$457,'各區加權風險人口'!$C$2:$T$13,2,0)=0,0,VLOOKUP($B$2:$B$457,'依個案研判日_台北市'!$C$2:$T$13,2,0)*'各里加權風險人口'!E353/VLOOKUP($B$2:$B$457,'各區加權風險人口'!$C$2:$T$13,2,0)*5.5/'陽性率'!A$3)</f>
        <v>0</v>
      </c>
      <c r="E353" s="5">
        <f>if(VLOOKUP($B$2:$B$457,'各區加權風險人口'!$C$2:$T$13,3,0)=0,0,VLOOKUP($B$2:$B$457,'依個案研判日_台北市'!$C$2:$T$13,3,0)*'各里加權風險人口'!F353/VLOOKUP($B$2:$B$457,'各區加權風險人口'!$C$2:$T$13,3,0)*5.5/'陽性率'!B$3)</f>
        <v>1.533121131</v>
      </c>
      <c r="F353" s="5">
        <f>if(VLOOKUP($B$2:$B$457,'各區加權風險人口'!$C$2:$T$13,4,0)=0,0,VLOOKUP($B$2:$B$457,'依個案研判日_台北市'!$C$2:$T$13,4,0)*'各里加權風險人口'!G353/VLOOKUP($B$2:$B$457,'各區加權風險人口'!$C$2:$T$13,4,0)*5.5/'陽性率'!C$3)</f>
        <v>3.477181947</v>
      </c>
      <c r="G353" s="5">
        <f>if(VLOOKUP($B$2:$B$457,'各區加權風險人口'!$C$2:$T$13,5,0)=0,0,VLOOKUP($B$2:$B$457,'依個案研判日_台北市'!$C$2:$T$13,5,0)*'各里加權風險人口'!H353/VLOOKUP($B$2:$B$457,'各區加權風險人口'!$C$2:$T$13,5,0)*5.5/'陽性率'!D$3)</f>
        <v>6.745732976</v>
      </c>
      <c r="H353" s="5">
        <f>if(VLOOKUP($B$2:$B$457,'各區加權風險人口'!$C$2:$T$13,6,0)=0,0,VLOOKUP($B$2:$B$457,'依個案研判日_台北市'!$C$2:$T$13,6,0)*'各里加權風險人口'!I353/VLOOKUP($B$2:$B$457,'各區加權風險人口'!$C$2:$T$13,6,0)*5.5/'陽性率'!E$3)</f>
        <v>2.134725625</v>
      </c>
      <c r="I353" s="5">
        <f>if(VLOOKUP($B$2:$B$457,'各區加權風險人口'!$C$2:$T$13,7,0)=0,0,VLOOKUP($B$2:$B$457,'依個案研判日_台北市'!$C$2:$T$13,7,0)*'各里加權風險人口'!J353/VLOOKUP($B$2:$B$457,'各區加權風險人口'!$C$2:$T$13,7,0)*5.5/'陽性率'!F$3)</f>
        <v>6.613463702</v>
      </c>
      <c r="J353" s="5">
        <f>if(VLOOKUP($B$2:$B$457,'各區加權風險人口'!$C$2:$T$13,8,0)=0,0,VLOOKUP($B$2:$B$457,'依個案研判日_台北市'!$C$2:$T$13,8,0)*'各里加權風險人口'!K353/VLOOKUP($B$2:$B$457,'各區加權風險人口'!$C$2:$T$13,8,0)*5.5/'陽性率'!G$3)</f>
        <v>10.99847768</v>
      </c>
      <c r="K353" s="5">
        <f>if(VLOOKUP($B$2:$B$457,'各區加權風險人口'!$C$2:$T$13,9,0)=0,0,VLOOKUP($B$2:$B$457,'依個案研判日_台北市'!$C$2:$T$13,9,0)*'各里加權風險人口'!L353/VLOOKUP($B$2:$B$457,'各區加權風險人口'!$C$2:$T$13,9,0)*5.5/'陽性率'!H$3)</f>
        <v>9.198726786</v>
      </c>
      <c r="L353" s="5">
        <f>if(VLOOKUP($B$2:$B$457,'各區加權風險人口'!$C$2:$T$13,10,0)=0,0,VLOOKUP($B$2:$B$457,'依個案研判日_台北市'!$C$2:$T$13,10,0)*'各里加權風險人口'!M353/VLOOKUP($B$2:$B$457,'各區加權風險人口'!$C$2:$T$13,10,0)*5.5/'陽性率'!I$3)</f>
        <v>24.09190349</v>
      </c>
      <c r="M353" s="5">
        <f>if(VLOOKUP($B$2:$B$457,'各區加權風險人口'!$C$2:$T$13,11,0)=0,0,VLOOKUP($B$2:$B$457,'依個案研判日_台北市'!$C$2:$T$13,11,0)*'各里加權風險人口'!N353/VLOOKUP($B$2:$B$457,'各區加權風險人口'!$C$2:$T$13,11,0)*5.5/'陽性率'!J$3)</f>
        <v>0</v>
      </c>
      <c r="N353" s="5">
        <f>if(VLOOKUP($B$2:$B$457,'各區加權風險人口'!$C$2:$T$13,12,0)=0,0,VLOOKUP($B$2:$B$457,'依個案研判日_台北市'!$C$2:$T$13,12,0)*'各里加權風險人口'!O353/VLOOKUP($B$2:$B$457,'各區加權風險人口'!$C$2:$T$13,12,0)*5.5/'陽性率'!K$3)</f>
        <v>5.668683173</v>
      </c>
      <c r="O353" s="5">
        <f>if(VLOOKUP($B$2:$B$457,'各區加權風險人口'!$C$2:$T$13,13,0)=0,0,VLOOKUP($B$2:$B$457,'依個案研判日_台北市'!$C$2:$T$13,13,0)*'各里加權風險人口'!P353/VLOOKUP($B$2:$B$457,'各區加權風險人口'!$C$2:$T$13,13,0)*5.5/'陽性率'!L$3)</f>
        <v>21.62093903</v>
      </c>
      <c r="P353" s="5">
        <f>if(VLOOKUP($B$2:$B$457,'各區加權風險人口'!$C$2:$T$13,14,0)=0,0,VLOOKUP($B$2:$B$457,'依個案研判日_台北市'!$C$2:$T$13,14,0)*'各里加權風險人口'!Q353/VLOOKUP($B$2:$B$457,'各區加權風險人口'!$C$2:$T$13,14,0)*5.5/'陽性率'!M$3)</f>
        <v>15.9527469</v>
      </c>
      <c r="Q353" s="5">
        <f>if(VLOOKUP($B$2:$B$457,'各區加權風險人口'!$C$2:$T$13,15,0)=0,0,VLOOKUP($B$2:$B$457,'依個案研判日_台北市'!$C$2:$T$13,15,0)*'各里加權風險人口'!R353/VLOOKUP($B$2:$B$457,'各區加權風險人口'!$C$2:$T$13,15,0)*5.5/'陽性率'!N$3)</f>
        <v>15.50743213</v>
      </c>
      <c r="R353" s="5">
        <f>if(VLOOKUP($B$2:$B$457,'各區加權風險人口'!$C$2:$T$13,16,0)=0,0,VLOOKUP($B$2:$B$457,'依個案研判日_台北市'!$C$2:$T$13,16,0)*'各里加權風險人口'!S353/VLOOKUP($B$2:$B$457,'各區加權風險人口'!$C$2:$T$13,16,0)*5.5/'陽性率'!O$3)</f>
        <v>29.76058666</v>
      </c>
      <c r="S353" s="5">
        <f>if(VLOOKUP($B$2:$B$457,'各區加權風險人口'!$C$2:$T$13,17,0)=0,0,VLOOKUP($B$2:$B$457,'依個案研判日_台北市'!$C$2:$T$13,17,0)*'各里加權風險人口'!T353/VLOOKUP($B$2:$B$457,'各區加權風險人口'!$C$2:$T$13,17,0)*5.5/'陽性率'!P$3)</f>
        <v>26.82961979</v>
      </c>
      <c r="T353" s="5">
        <f>if(VLOOKUP($B$2:$B$457,'各區加權風險人口'!$C$2:$T$13,18,0)=0,0,VLOOKUP($B$2:$B$457,'依個案研判日_台北市'!$C$2:$T$13,18,0)*'各里加權風險人口'!U353/VLOOKUP($B$2:$B$457,'各區加權風險人口'!$C$2:$T$13,18,0)*5.5/'陽性率'!Q$3)</f>
        <v>34.59350244</v>
      </c>
    </row>
    <row r="354">
      <c r="A354" s="3">
        <v>6.300010003E10</v>
      </c>
      <c r="B354" s="4" t="s">
        <v>336</v>
      </c>
      <c r="C354" s="4" t="s">
        <v>365</v>
      </c>
      <c r="D354" s="5">
        <f>if(VLOOKUP($B$2:$B$457,'各區加權風險人口'!$C$2:$T$13,2,0)=0,0,VLOOKUP($B$2:$B$457,'依個案研判日_台北市'!$C$2:$T$13,2,0)*'各里加權風險人口'!E354/VLOOKUP($B$2:$B$457,'各區加權風險人口'!$C$2:$T$13,2,0)*5.5/'陽性率'!A$3)</f>
        <v>0</v>
      </c>
      <c r="E354" s="5">
        <f>if(VLOOKUP($B$2:$B$457,'各區加權風險人口'!$C$2:$T$13,3,0)=0,0,VLOOKUP($B$2:$B$457,'依個案研判日_台北市'!$C$2:$T$13,3,0)*'各里加權風險人口'!F354/VLOOKUP($B$2:$B$457,'各區加權風險人口'!$C$2:$T$13,3,0)*5.5/'陽性率'!B$3)</f>
        <v>0.8898795915</v>
      </c>
      <c r="F354" s="5">
        <f>if(VLOOKUP($B$2:$B$457,'各區加權風險人口'!$C$2:$T$13,4,0)=0,0,VLOOKUP($B$2:$B$457,'依個案研判日_台北市'!$C$2:$T$13,4,0)*'各里加權風險人口'!G354/VLOOKUP($B$2:$B$457,'各區加權風險人口'!$C$2:$T$13,4,0)*5.5/'陽性率'!C$3)</f>
        <v>2.01828361</v>
      </c>
      <c r="G354" s="5">
        <f>if(VLOOKUP($B$2:$B$457,'各區加權風險人口'!$C$2:$T$13,5,0)=0,0,VLOOKUP($B$2:$B$457,'依個案研判日_台北市'!$C$2:$T$13,5,0)*'各里加權風險人口'!H354/VLOOKUP($B$2:$B$457,'各區加權風險人口'!$C$2:$T$13,5,0)*5.5/'陽性率'!D$3)</f>
        <v>3.915470203</v>
      </c>
      <c r="H354" s="5">
        <f>if(VLOOKUP($B$2:$B$457,'各區加權風險人口'!$C$2:$T$13,6,0)=0,0,VLOOKUP($B$2:$B$457,'依個案研判日_台北市'!$C$2:$T$13,6,0)*'各里加權風險人口'!I354/VLOOKUP($B$2:$B$457,'各區加權風險人口'!$C$2:$T$13,6,0)*5.5/'陽性率'!E$3)</f>
        <v>1.239072849</v>
      </c>
      <c r="I354" s="5">
        <f>if(VLOOKUP($B$2:$B$457,'各區加權風險人口'!$C$2:$T$13,7,0)=0,0,VLOOKUP($B$2:$B$457,'依個案研判日_台北市'!$C$2:$T$13,7,0)*'各里加權風險人口'!J354/VLOOKUP($B$2:$B$457,'各區加權風險人口'!$C$2:$T$13,7,0)*5.5/'陽性率'!F$3)</f>
        <v>3.838696277</v>
      </c>
      <c r="J354" s="5">
        <f>if(VLOOKUP($B$2:$B$457,'各區加權風險人口'!$C$2:$T$13,8,0)=0,0,VLOOKUP($B$2:$B$457,'依個案研判日_台北市'!$C$2:$T$13,8,0)*'各里加權風險人口'!K354/VLOOKUP($B$2:$B$457,'各區加權風險人口'!$C$2:$T$13,8,0)*5.5/'陽性率'!G$3)</f>
        <v>6.383918809</v>
      </c>
      <c r="K354" s="5">
        <f>if(VLOOKUP($B$2:$B$457,'各區加權風險人口'!$C$2:$T$13,9,0)=0,0,VLOOKUP($B$2:$B$457,'依個案研判日_台北市'!$C$2:$T$13,9,0)*'各里加權風險人口'!L354/VLOOKUP($B$2:$B$457,'各區加權風險人口'!$C$2:$T$13,9,0)*5.5/'陽性率'!H$3)</f>
        <v>5.339277549</v>
      </c>
      <c r="L354" s="5">
        <f>if(VLOOKUP($B$2:$B$457,'各區加權風險人口'!$C$2:$T$13,10,0)=0,0,VLOOKUP($B$2:$B$457,'依個案研判日_台北市'!$C$2:$T$13,10,0)*'各里加權風險人口'!M354/VLOOKUP($B$2:$B$457,'各區加權風險人口'!$C$2:$T$13,10,0)*5.5/'陽性率'!I$3)</f>
        <v>13.98382215</v>
      </c>
      <c r="M354" s="5">
        <f>if(VLOOKUP($B$2:$B$457,'各區加權風險人口'!$C$2:$T$13,11,0)=0,0,VLOOKUP($B$2:$B$457,'依個案研判日_台北市'!$C$2:$T$13,11,0)*'各里加權風險人口'!N354/VLOOKUP($B$2:$B$457,'各區加權風險人口'!$C$2:$T$13,11,0)*5.5/'陽性率'!J$3)</f>
        <v>0</v>
      </c>
      <c r="N354" s="5">
        <f>if(VLOOKUP($B$2:$B$457,'各區加權風險人口'!$C$2:$T$13,12,0)=0,0,VLOOKUP($B$2:$B$457,'依個案研判日_台北市'!$C$2:$T$13,12,0)*'各里加權風險人口'!O354/VLOOKUP($B$2:$B$457,'各區加權風險人口'!$C$2:$T$13,12,0)*5.5/'陽性率'!K$3)</f>
        <v>3.290311095</v>
      </c>
      <c r="O354" s="5">
        <f>if(VLOOKUP($B$2:$B$457,'各區加權風險人口'!$C$2:$T$13,13,0)=0,0,VLOOKUP($B$2:$B$457,'依個案研判日_台北市'!$C$2:$T$13,13,0)*'各里加權風險人口'!P354/VLOOKUP($B$2:$B$457,'各區加權風險人口'!$C$2:$T$13,13,0)*5.5/'陽性率'!L$3)</f>
        <v>12.54958398</v>
      </c>
      <c r="P354" s="5">
        <f>if(VLOOKUP($B$2:$B$457,'各區加權風險人口'!$C$2:$T$13,14,0)=0,0,VLOOKUP($B$2:$B$457,'依個案研判日_台北市'!$C$2:$T$13,14,0)*'各里加權風險人口'!Q354/VLOOKUP($B$2:$B$457,'各區加權風險人口'!$C$2:$T$13,14,0)*5.5/'陽性率'!M$3)</f>
        <v>9.259557912</v>
      </c>
      <c r="Q354" s="5">
        <f>if(VLOOKUP($B$2:$B$457,'各區加權風險人口'!$C$2:$T$13,15,0)=0,0,VLOOKUP($B$2:$B$457,'依個案研判日_台北市'!$C$2:$T$13,15,0)*'各里加權風險人口'!R354/VLOOKUP($B$2:$B$457,'各區加權風險人口'!$C$2:$T$13,15,0)*5.5/'陽性率'!N$3)</f>
        <v>9.001080926</v>
      </c>
      <c r="R354" s="5">
        <f>if(VLOOKUP($B$2:$B$457,'各區加權風險人口'!$C$2:$T$13,16,0)=0,0,VLOOKUP($B$2:$B$457,'依個案研判日_台北市'!$C$2:$T$13,16,0)*'各里加權風險人口'!S354/VLOOKUP($B$2:$B$457,'各區加權風險人口'!$C$2:$T$13,16,0)*5.5/'陽性率'!O$3)</f>
        <v>17.27413325</v>
      </c>
      <c r="S354" s="5">
        <f>if(VLOOKUP($B$2:$B$457,'各區加權風險人口'!$C$2:$T$13,17,0)=0,0,VLOOKUP($B$2:$B$457,'依個案研判日_台北市'!$C$2:$T$13,17,0)*'各里加權風險人口'!T354/VLOOKUP($B$2:$B$457,'各區加權風險人口'!$C$2:$T$13,17,0)*5.5/'陽性率'!P$3)</f>
        <v>15.57289285</v>
      </c>
      <c r="T354" s="5">
        <f>if(VLOOKUP($B$2:$B$457,'各區加權風險人口'!$C$2:$T$13,18,0)=0,0,VLOOKUP($B$2:$B$457,'依個案研判日_台北市'!$C$2:$T$13,18,0)*'各里加權風險人口'!U354/VLOOKUP($B$2:$B$457,'各區加權風險人口'!$C$2:$T$13,18,0)*5.5/'陽性率'!Q$3)</f>
        <v>20.07933437</v>
      </c>
    </row>
    <row r="355">
      <c r="A355" s="3">
        <v>6.3000100031E10</v>
      </c>
      <c r="B355" s="4" t="s">
        <v>336</v>
      </c>
      <c r="C355" s="4" t="s">
        <v>366</v>
      </c>
      <c r="D355" s="5">
        <f>if(VLOOKUP($B$2:$B$457,'各區加權風險人口'!$C$2:$T$13,2,0)=0,0,VLOOKUP($B$2:$B$457,'依個案研判日_台北市'!$C$2:$T$13,2,0)*'各里加權風險人口'!E355/VLOOKUP($B$2:$B$457,'各區加權風險人口'!$C$2:$T$13,2,0)*5.5/'陽性率'!A$3)</f>
        <v>0</v>
      </c>
      <c r="E355" s="5">
        <f>if(VLOOKUP($B$2:$B$457,'各區加權風險人口'!$C$2:$T$13,3,0)=0,0,VLOOKUP($B$2:$B$457,'依個案研判日_台北市'!$C$2:$T$13,3,0)*'各里加權風險人口'!F355/VLOOKUP($B$2:$B$457,'各區加權風險人口'!$C$2:$T$13,3,0)*5.5/'陽性率'!B$3)</f>
        <v>1.514509771</v>
      </c>
      <c r="F355" s="5">
        <f>if(VLOOKUP($B$2:$B$457,'各區加權風險人口'!$C$2:$T$13,4,0)=0,0,VLOOKUP($B$2:$B$457,'依個案研判日_台北市'!$C$2:$T$13,4,0)*'各里加權風險人口'!G355/VLOOKUP($B$2:$B$457,'各區加權風險人口'!$C$2:$T$13,4,0)*5.5/'陽性率'!C$3)</f>
        <v>3.434970616</v>
      </c>
      <c r="G355" s="5">
        <f>if(VLOOKUP($B$2:$B$457,'各區加權風險人口'!$C$2:$T$13,5,0)=0,0,VLOOKUP($B$2:$B$457,'依個案研判日_台北市'!$C$2:$T$13,5,0)*'各里加權風險人口'!H355/VLOOKUP($B$2:$B$457,'各區加權風險人口'!$C$2:$T$13,5,0)*5.5/'陽性率'!D$3)</f>
        <v>6.663842994</v>
      </c>
      <c r="H355" s="5">
        <f>if(VLOOKUP($B$2:$B$457,'各區加權風險人口'!$C$2:$T$13,6,0)=0,0,VLOOKUP($B$2:$B$457,'依個案研判日_台北市'!$C$2:$T$13,6,0)*'各里加權風險人口'!I355/VLOOKUP($B$2:$B$457,'各區加權風險人口'!$C$2:$T$13,6,0)*5.5/'陽性率'!E$3)</f>
        <v>2.108811074</v>
      </c>
      <c r="I355" s="5">
        <f>if(VLOOKUP($B$2:$B$457,'各區加權風險人口'!$C$2:$T$13,7,0)=0,0,VLOOKUP($B$2:$B$457,'依個案研判日_台北市'!$C$2:$T$13,7,0)*'各里加權風險人口'!J355/VLOOKUP($B$2:$B$457,'各區加權風險人口'!$C$2:$T$13,7,0)*5.5/'陽性率'!F$3)</f>
        <v>6.533179406</v>
      </c>
      <c r="J355" s="5">
        <f>if(VLOOKUP($B$2:$B$457,'各區加權風險人口'!$C$2:$T$13,8,0)=0,0,VLOOKUP($B$2:$B$457,'依個案研判日_台北市'!$C$2:$T$13,8,0)*'各里加權風險人口'!K355/VLOOKUP($B$2:$B$457,'各區加權風險人口'!$C$2:$T$13,8,0)*5.5/'陽性率'!G$3)</f>
        <v>10.8649614</v>
      </c>
      <c r="K355" s="5">
        <f>if(VLOOKUP($B$2:$B$457,'各區加權風險人口'!$C$2:$T$13,9,0)=0,0,VLOOKUP($B$2:$B$457,'依個案研判日_台北市'!$C$2:$T$13,9,0)*'各里加權風險人口'!L355/VLOOKUP($B$2:$B$457,'各區加權風險人口'!$C$2:$T$13,9,0)*5.5/'陽性率'!H$3)</f>
        <v>9.087058628</v>
      </c>
      <c r="L355" s="5">
        <f>if(VLOOKUP($B$2:$B$457,'各區加權風險人口'!$C$2:$T$13,10,0)=0,0,VLOOKUP($B$2:$B$457,'依個案研判日_台北市'!$C$2:$T$13,10,0)*'各里加權風險人口'!M355/VLOOKUP($B$2:$B$457,'各區加權風險人口'!$C$2:$T$13,10,0)*5.5/'陽性率'!I$3)</f>
        <v>23.79943926</v>
      </c>
      <c r="M355" s="5">
        <f>if(VLOOKUP($B$2:$B$457,'各區加權風險人口'!$C$2:$T$13,11,0)=0,0,VLOOKUP($B$2:$B$457,'依個案研判日_台北市'!$C$2:$T$13,11,0)*'各里加權風險人口'!N355/VLOOKUP($B$2:$B$457,'各區加權風險人口'!$C$2:$T$13,11,0)*5.5/'陽性率'!J$3)</f>
        <v>0</v>
      </c>
      <c r="N355" s="5">
        <f>if(VLOOKUP($B$2:$B$457,'各區加權風險人口'!$C$2:$T$13,12,0)=0,0,VLOOKUP($B$2:$B$457,'依個案研判日_台北市'!$C$2:$T$13,12,0)*'各里加權風險人口'!O355/VLOOKUP($B$2:$B$457,'各區加權風險人口'!$C$2:$T$13,12,0)*5.5/'陽性率'!K$3)</f>
        <v>5.599868062</v>
      </c>
      <c r="O355" s="5">
        <f>if(VLOOKUP($B$2:$B$457,'各區加權風險人口'!$C$2:$T$13,13,0)=0,0,VLOOKUP($B$2:$B$457,'依個案研判日_台北市'!$C$2:$T$13,13,0)*'各里加權風險人口'!P355/VLOOKUP($B$2:$B$457,'各區加權風險人口'!$C$2:$T$13,13,0)*5.5/'陽性率'!L$3)</f>
        <v>21.35847114</v>
      </c>
      <c r="P355" s="5">
        <f>if(VLOOKUP($B$2:$B$457,'各區加權風險人口'!$C$2:$T$13,14,0)=0,0,VLOOKUP($B$2:$B$457,'依個案研判日_台北市'!$C$2:$T$13,14,0)*'各里加權風險人口'!Q355/VLOOKUP($B$2:$B$457,'各區加權風險人口'!$C$2:$T$13,14,0)*5.5/'陽性率'!M$3)</f>
        <v>15.75908816</v>
      </c>
      <c r="Q355" s="5">
        <f>if(VLOOKUP($B$2:$B$457,'各區加權風險人口'!$C$2:$T$13,15,0)=0,0,VLOOKUP($B$2:$B$457,'依個案研判日_台北市'!$C$2:$T$13,15,0)*'各里加權風險人口'!R355/VLOOKUP($B$2:$B$457,'各區加權風險人口'!$C$2:$T$13,15,0)*5.5/'陽性率'!N$3)</f>
        <v>15.3191793</v>
      </c>
      <c r="R355" s="5">
        <f>if(VLOOKUP($B$2:$B$457,'各區加權風險人口'!$C$2:$T$13,16,0)=0,0,VLOOKUP($B$2:$B$457,'依個案研判日_台北市'!$C$2:$T$13,16,0)*'各里加權風險人口'!S355/VLOOKUP($B$2:$B$457,'各區加權風險人口'!$C$2:$T$13,16,0)*5.5/'陽性率'!O$3)</f>
        <v>29.39930733</v>
      </c>
      <c r="S355" s="5">
        <f>if(VLOOKUP($B$2:$B$457,'各區加權風險人口'!$C$2:$T$13,17,0)=0,0,VLOOKUP($B$2:$B$457,'依個案研判日_台北市'!$C$2:$T$13,17,0)*'各里加權風險人口'!T355/VLOOKUP($B$2:$B$457,'各區加權風險人口'!$C$2:$T$13,17,0)*5.5/'陽性率'!P$3)</f>
        <v>26.503921</v>
      </c>
      <c r="T355" s="5">
        <f>if(VLOOKUP($B$2:$B$457,'各區加權風險人口'!$C$2:$T$13,18,0)=0,0,VLOOKUP($B$2:$B$457,'依個案研判日_台北市'!$C$2:$T$13,18,0)*'各里加權風險人口'!U355/VLOOKUP($B$2:$B$457,'各區加權風險人口'!$C$2:$T$13,18,0)*5.5/'陽性率'!Q$3)</f>
        <v>34.17355382</v>
      </c>
    </row>
    <row r="356">
      <c r="A356" s="3">
        <v>6.3000100032E10</v>
      </c>
      <c r="B356" s="4" t="s">
        <v>336</v>
      </c>
      <c r="C356" s="4" t="s">
        <v>367</v>
      </c>
      <c r="D356" s="5">
        <f>if(VLOOKUP($B$2:$B$457,'各區加權風險人口'!$C$2:$T$13,2,0)=0,0,VLOOKUP($B$2:$B$457,'依個案研判日_台北市'!$C$2:$T$13,2,0)*'各里加權風險人口'!E356/VLOOKUP($B$2:$B$457,'各區加權風險人口'!$C$2:$T$13,2,0)*5.5/'陽性率'!A$3)</f>
        <v>0</v>
      </c>
      <c r="E356" s="5">
        <f>if(VLOOKUP($B$2:$B$457,'各區加權風險人口'!$C$2:$T$13,3,0)=0,0,VLOOKUP($B$2:$B$457,'依個案研判日_台北市'!$C$2:$T$13,3,0)*'各里加權風險人口'!F356/VLOOKUP($B$2:$B$457,'各區加權風險人口'!$C$2:$T$13,3,0)*5.5/'陽性率'!B$3)</f>
        <v>1.05607123</v>
      </c>
      <c r="F356" s="5">
        <f>if(VLOOKUP($B$2:$B$457,'各區加權風險人口'!$C$2:$T$13,4,0)=0,0,VLOOKUP($B$2:$B$457,'依個案研判日_台北市'!$C$2:$T$13,4,0)*'各里加權風險人口'!G356/VLOOKUP($B$2:$B$457,'各區加權風險人口'!$C$2:$T$13,4,0)*5.5/'陽性率'!C$3)</f>
        <v>2.3952131</v>
      </c>
      <c r="G356" s="5">
        <f>if(VLOOKUP($B$2:$B$457,'各區加權風險人口'!$C$2:$T$13,5,0)=0,0,VLOOKUP($B$2:$B$457,'依個案研判日_台北市'!$C$2:$T$13,5,0)*'各里加權風險人口'!H356/VLOOKUP($B$2:$B$457,'各區加權風險人口'!$C$2:$T$13,5,0)*5.5/'陽性率'!D$3)</f>
        <v>4.646713414</v>
      </c>
      <c r="H356" s="5">
        <f>if(VLOOKUP($B$2:$B$457,'各區加權風險人口'!$C$2:$T$13,6,0)=0,0,VLOOKUP($B$2:$B$457,'依個案研判日_台北市'!$C$2:$T$13,6,0)*'各里加權風險人口'!I356/VLOOKUP($B$2:$B$457,'各區加權風險人口'!$C$2:$T$13,6,0)*5.5/'陽性率'!E$3)</f>
        <v>1.470478928</v>
      </c>
      <c r="I356" s="5">
        <f>if(VLOOKUP($B$2:$B$457,'各區加權風險人口'!$C$2:$T$13,7,0)=0,0,VLOOKUP($B$2:$B$457,'依個案研判日_台北市'!$C$2:$T$13,7,0)*'各里加權風險人口'!J356/VLOOKUP($B$2:$B$457,'各區加權風險人口'!$C$2:$T$13,7,0)*5.5/'陽性率'!F$3)</f>
        <v>4.555601386</v>
      </c>
      <c r="J356" s="5">
        <f>if(VLOOKUP($B$2:$B$457,'各區加權風險人口'!$C$2:$T$13,8,0)=0,0,VLOOKUP($B$2:$B$457,'依個案研判日_台北市'!$C$2:$T$13,8,0)*'各里加權風險人口'!K356/VLOOKUP($B$2:$B$457,'各區加權風險人口'!$C$2:$T$13,8,0)*5.5/'陽性率'!G$3)</f>
        <v>7.576163175</v>
      </c>
      <c r="K356" s="5">
        <f>if(VLOOKUP($B$2:$B$457,'各區加權風險人口'!$C$2:$T$13,9,0)=0,0,VLOOKUP($B$2:$B$457,'依個案研判日_台北市'!$C$2:$T$13,9,0)*'各里加權風險人口'!L356/VLOOKUP($B$2:$B$457,'各區加權風險人口'!$C$2:$T$13,9,0)*5.5/'陽性率'!H$3)</f>
        <v>6.336427383</v>
      </c>
      <c r="L356" s="5">
        <f>if(VLOOKUP($B$2:$B$457,'各區加權風險人口'!$C$2:$T$13,10,0)=0,0,VLOOKUP($B$2:$B$457,'依個案研判日_台北市'!$C$2:$T$13,10,0)*'各里加權風險人口'!M356/VLOOKUP($B$2:$B$457,'各區加權風險人口'!$C$2:$T$13,10,0)*5.5/'陽性率'!I$3)</f>
        <v>16.59540505</v>
      </c>
      <c r="M356" s="5">
        <f>if(VLOOKUP($B$2:$B$457,'各區加權風險人口'!$C$2:$T$13,11,0)=0,0,VLOOKUP($B$2:$B$457,'依個案研判日_台北市'!$C$2:$T$13,11,0)*'各里加權風險人口'!N356/VLOOKUP($B$2:$B$457,'各區加權風險人口'!$C$2:$T$13,11,0)*5.5/'陽性率'!J$3)</f>
        <v>0</v>
      </c>
      <c r="N356" s="5">
        <f>if(VLOOKUP($B$2:$B$457,'各區加權風險人口'!$C$2:$T$13,12,0)=0,0,VLOOKUP($B$2:$B$457,'依個案研判日_台北市'!$C$2:$T$13,12,0)*'各里加權風險人口'!O356/VLOOKUP($B$2:$B$457,'各區加權風險人口'!$C$2:$T$13,12,0)*5.5/'陽性率'!K$3)</f>
        <v>3.904801188</v>
      </c>
      <c r="O356" s="5">
        <f>if(VLOOKUP($B$2:$B$457,'各區加權風險人口'!$C$2:$T$13,13,0)=0,0,VLOOKUP($B$2:$B$457,'依個案研判日_台北市'!$C$2:$T$13,13,0)*'各里加權風險人口'!P356/VLOOKUP($B$2:$B$457,'各區加權風險人口'!$C$2:$T$13,13,0)*5.5/'陽性率'!L$3)</f>
        <v>14.89331222</v>
      </c>
      <c r="P356" s="5">
        <f>if(VLOOKUP($B$2:$B$457,'各區加權風險人口'!$C$2:$T$13,14,0)=0,0,VLOOKUP($B$2:$B$457,'依個案研判日_台北市'!$C$2:$T$13,14,0)*'各里加權風險人口'!Q356/VLOOKUP($B$2:$B$457,'各區加權風險人口'!$C$2:$T$13,14,0)*5.5/'陽性率'!M$3)</f>
        <v>10.98884929</v>
      </c>
      <c r="Q356" s="5">
        <f>if(VLOOKUP($B$2:$B$457,'各區加權風險人口'!$C$2:$T$13,15,0)=0,0,VLOOKUP($B$2:$B$457,'依個案研判日_台北市'!$C$2:$T$13,15,0)*'各里加權風險人口'!R356/VLOOKUP($B$2:$B$457,'各區加權風險人口'!$C$2:$T$13,15,0)*5.5/'陽性率'!N$3)</f>
        <v>10.6820998</v>
      </c>
      <c r="R356" s="5">
        <f>if(VLOOKUP($B$2:$B$457,'各區加權風險人口'!$C$2:$T$13,16,0)=0,0,VLOOKUP($B$2:$B$457,'依個案研判日_台北市'!$C$2:$T$13,16,0)*'各里加權風險人口'!S356/VLOOKUP($B$2:$B$457,'各區加權風險人口'!$C$2:$T$13,16,0)*5.5/'陽性率'!O$3)</f>
        <v>20.50020624</v>
      </c>
      <c r="S356" s="5">
        <f>if(VLOOKUP($B$2:$B$457,'各區加權風險人口'!$C$2:$T$13,17,0)=0,0,VLOOKUP($B$2:$B$457,'依個案研判日_台北市'!$C$2:$T$13,17,0)*'各里加權風險人口'!T356/VLOOKUP($B$2:$B$457,'各區加權風險人口'!$C$2:$T$13,17,0)*5.5/'陽性率'!P$3)</f>
        <v>18.48124653</v>
      </c>
      <c r="T356" s="5">
        <f>if(VLOOKUP($B$2:$B$457,'各區加權風險人口'!$C$2:$T$13,18,0)=0,0,VLOOKUP($B$2:$B$457,'依個案研判日_台北市'!$C$2:$T$13,18,0)*'各里加權風險人口'!U356/VLOOKUP($B$2:$B$457,'各區加權風險人口'!$C$2:$T$13,18,0)*5.5/'陽性率'!Q$3)</f>
        <v>23.82929956</v>
      </c>
    </row>
    <row r="357">
      <c r="A357" s="3">
        <v>6.3000100033E10</v>
      </c>
      <c r="B357" s="4" t="s">
        <v>336</v>
      </c>
      <c r="C357" s="4" t="s">
        <v>368</v>
      </c>
      <c r="D357" s="5">
        <f>if(VLOOKUP($B$2:$B$457,'各區加權風險人口'!$C$2:$T$13,2,0)=0,0,VLOOKUP($B$2:$B$457,'依個案研判日_台北市'!$C$2:$T$13,2,0)*'各里加權風險人口'!E357/VLOOKUP($B$2:$B$457,'各區加權風險人口'!$C$2:$T$13,2,0)*5.5/'陽性率'!A$3)</f>
        <v>0</v>
      </c>
      <c r="E357" s="5">
        <f>if(VLOOKUP($B$2:$B$457,'各區加權風險人口'!$C$2:$T$13,3,0)=0,0,VLOOKUP($B$2:$B$457,'依個案研判日_台北市'!$C$2:$T$13,3,0)*'各里加權風險人口'!F357/VLOOKUP($B$2:$B$457,'各區加權風險人口'!$C$2:$T$13,3,0)*5.5/'陽性率'!B$3)</f>
        <v>0.8844642675</v>
      </c>
      <c r="F357" s="5">
        <f>if(VLOOKUP($B$2:$B$457,'各區加權風險人口'!$C$2:$T$13,4,0)=0,0,VLOOKUP($B$2:$B$457,'依個案研判日_台北市'!$C$2:$T$13,4,0)*'各里加權風險人口'!G357/VLOOKUP($B$2:$B$457,'各區加權風險人口'!$C$2:$T$13,4,0)*5.5/'陽性率'!C$3)</f>
        <v>2.006001431</v>
      </c>
      <c r="G357" s="5">
        <f>if(VLOOKUP($B$2:$B$457,'各區加權風險人口'!$C$2:$T$13,5,0)=0,0,VLOOKUP($B$2:$B$457,'依個案研判日_台北市'!$C$2:$T$13,5,0)*'各里加權風險人口'!H357/VLOOKUP($B$2:$B$457,'各區加權風險人口'!$C$2:$T$13,5,0)*5.5/'陽性率'!D$3)</f>
        <v>3.891642777</v>
      </c>
      <c r="H357" s="5">
        <f>if(VLOOKUP($B$2:$B$457,'各區加權風險人口'!$C$2:$T$13,6,0)=0,0,VLOOKUP($B$2:$B$457,'依個案研判日_台北市'!$C$2:$T$13,6,0)*'各里加權風險人口'!I357/VLOOKUP($B$2:$B$457,'各區加權風險人口'!$C$2:$T$13,6,0)*5.5/'陽性率'!E$3)</f>
        <v>1.231532524</v>
      </c>
      <c r="I357" s="5">
        <f>if(VLOOKUP($B$2:$B$457,'各區加權風險人口'!$C$2:$T$13,7,0)=0,0,VLOOKUP($B$2:$B$457,'依個案研判日_台北市'!$C$2:$T$13,7,0)*'各里加權風險人口'!J357/VLOOKUP($B$2:$B$457,'各區加權風險人口'!$C$2:$T$13,7,0)*5.5/'陽性率'!F$3)</f>
        <v>3.815336056</v>
      </c>
      <c r="J357" s="5">
        <f>if(VLOOKUP($B$2:$B$457,'各區加權風險人口'!$C$2:$T$13,8,0)=0,0,VLOOKUP($B$2:$B$457,'依個案研判日_台北市'!$C$2:$T$13,8,0)*'各里加權風險人口'!K357/VLOOKUP($B$2:$B$457,'各區加權風險人口'!$C$2:$T$13,8,0)*5.5/'陽性率'!G$3)</f>
        <v>6.345069745</v>
      </c>
      <c r="K357" s="5">
        <f>if(VLOOKUP($B$2:$B$457,'各區加權風險人口'!$C$2:$T$13,9,0)=0,0,VLOOKUP($B$2:$B$457,'依個案研判日_台北市'!$C$2:$T$13,9,0)*'各里加權風險人口'!L357/VLOOKUP($B$2:$B$457,'各區加權風險人口'!$C$2:$T$13,9,0)*5.5/'陽性率'!H$3)</f>
        <v>5.306785605</v>
      </c>
      <c r="L357" s="5">
        <f>if(VLOOKUP($B$2:$B$457,'各區加權風險人口'!$C$2:$T$13,10,0)=0,0,VLOOKUP($B$2:$B$457,'依個案研判日_台北市'!$C$2:$T$13,10,0)*'各里加權風險人口'!M357/VLOOKUP($B$2:$B$457,'各區加權風險人口'!$C$2:$T$13,10,0)*5.5/'陽性率'!I$3)</f>
        <v>13.8987242</v>
      </c>
      <c r="M357" s="5">
        <f>if(VLOOKUP($B$2:$B$457,'各區加權風險人口'!$C$2:$T$13,11,0)=0,0,VLOOKUP($B$2:$B$457,'依個案研判日_台北市'!$C$2:$T$13,11,0)*'各里加權風險人口'!N357/VLOOKUP($B$2:$B$457,'各區加權風險人口'!$C$2:$T$13,11,0)*5.5/'陽性率'!J$3)</f>
        <v>0</v>
      </c>
      <c r="N357" s="5">
        <f>if(VLOOKUP($B$2:$B$457,'各區加權風險人口'!$C$2:$T$13,12,0)=0,0,VLOOKUP($B$2:$B$457,'依個案研判日_台北市'!$C$2:$T$13,12,0)*'各里加權風險人口'!O357/VLOOKUP($B$2:$B$457,'各區加權風險人口'!$C$2:$T$13,12,0)*5.5/'陽性率'!K$3)</f>
        <v>3.270288048</v>
      </c>
      <c r="O357" s="5">
        <f>if(VLOOKUP($B$2:$B$457,'各區加權風險人口'!$C$2:$T$13,13,0)=0,0,VLOOKUP($B$2:$B$457,'依個案研判日_台北市'!$C$2:$T$13,13,0)*'各里加權風險人口'!P357/VLOOKUP($B$2:$B$457,'各區加權風險人口'!$C$2:$T$13,13,0)*5.5/'陽性率'!L$3)</f>
        <v>12.47321403</v>
      </c>
      <c r="P357" s="5">
        <f>if(VLOOKUP($B$2:$B$457,'各區加權風險人口'!$C$2:$T$13,14,0)=0,0,VLOOKUP($B$2:$B$457,'依個案研判日_台北市'!$C$2:$T$13,14,0)*'各里加權風險人口'!Q357/VLOOKUP($B$2:$B$457,'各區加權風險人口'!$C$2:$T$13,14,0)*5.5/'陽性率'!M$3)</f>
        <v>9.20320927</v>
      </c>
      <c r="Q357" s="5">
        <f>if(VLOOKUP($B$2:$B$457,'各區加權風險人口'!$C$2:$T$13,15,0)=0,0,VLOOKUP($B$2:$B$457,'依個案研判日_台北市'!$C$2:$T$13,15,0)*'各里加權風險人口'!R357/VLOOKUP($B$2:$B$457,'各區加權風險人口'!$C$2:$T$13,15,0)*5.5/'陽性率'!N$3)</f>
        <v>8.946305235</v>
      </c>
      <c r="R357" s="5">
        <f>if(VLOOKUP($B$2:$B$457,'各區加權風險人口'!$C$2:$T$13,16,0)=0,0,VLOOKUP($B$2:$B$457,'依個案研判日_台北市'!$C$2:$T$13,16,0)*'各里加權風險人口'!S357/VLOOKUP($B$2:$B$457,'各區加權風險人口'!$C$2:$T$13,16,0)*5.5/'陽性率'!O$3)</f>
        <v>17.16901225</v>
      </c>
      <c r="S357" s="5">
        <f>if(VLOOKUP($B$2:$B$457,'各區加權風險人口'!$C$2:$T$13,17,0)=0,0,VLOOKUP($B$2:$B$457,'依個案研判日_台北市'!$C$2:$T$13,17,0)*'各里加權風險人口'!T357/VLOOKUP($B$2:$B$457,'各區加權風險人口'!$C$2:$T$13,17,0)*5.5/'陽性率'!P$3)</f>
        <v>15.47812468</v>
      </c>
      <c r="T357" s="5">
        <f>if(VLOOKUP($B$2:$B$457,'各區加權風險人口'!$C$2:$T$13,18,0)=0,0,VLOOKUP($B$2:$B$457,'依個案研判日_台北市'!$C$2:$T$13,18,0)*'各里加權風險人口'!U357/VLOOKUP($B$2:$B$457,'各區加權風險人口'!$C$2:$T$13,18,0)*5.5/'陽性率'!Q$3)</f>
        <v>19.95714245</v>
      </c>
    </row>
    <row r="358">
      <c r="A358" s="3">
        <v>6.3000100034E10</v>
      </c>
      <c r="B358" s="4" t="s">
        <v>336</v>
      </c>
      <c r="C358" s="4" t="s">
        <v>369</v>
      </c>
      <c r="D358" s="5">
        <f>if(VLOOKUP($B$2:$B$457,'各區加權風險人口'!$C$2:$T$13,2,0)=0,0,VLOOKUP($B$2:$B$457,'依個案研判日_台北市'!$C$2:$T$13,2,0)*'各里加權風險人口'!E358/VLOOKUP($B$2:$B$457,'各區加權風險人口'!$C$2:$T$13,2,0)*5.5/'陽性率'!A$3)</f>
        <v>0</v>
      </c>
      <c r="E358" s="5">
        <f>if(VLOOKUP($B$2:$B$457,'各區加權風險人口'!$C$2:$T$13,3,0)=0,0,VLOOKUP($B$2:$B$457,'依個案研判日_台北市'!$C$2:$T$13,3,0)*'各里加權風險人口'!F358/VLOOKUP($B$2:$B$457,'各區加權風險人口'!$C$2:$T$13,3,0)*5.5/'陽性率'!B$3)</f>
        <v>1.786433846</v>
      </c>
      <c r="F358" s="5">
        <f>if(VLOOKUP($B$2:$B$457,'各區加權風險人口'!$C$2:$T$13,4,0)=0,0,VLOOKUP($B$2:$B$457,'依個案研判日_台北市'!$C$2:$T$13,4,0)*'各里加權風險人口'!G358/VLOOKUP($B$2:$B$457,'各區加權風險人口'!$C$2:$T$13,4,0)*5.5/'陽性率'!C$3)</f>
        <v>4.05170563</v>
      </c>
      <c r="G358" s="5">
        <f>if(VLOOKUP($B$2:$B$457,'各區加權風險人口'!$C$2:$T$13,5,0)=0,0,VLOOKUP($B$2:$B$457,'依個案研判日_台北市'!$C$2:$T$13,5,0)*'各里加權風險人口'!H358/VLOOKUP($B$2:$B$457,'各區加權風險人口'!$C$2:$T$13,5,0)*5.5/'陽性率'!D$3)</f>
        <v>7.860308922</v>
      </c>
      <c r="H358" s="5">
        <f>if(VLOOKUP($B$2:$B$457,'各區加權風險人口'!$C$2:$T$13,6,0)=0,0,VLOOKUP($B$2:$B$457,'依個案研判日_台北市'!$C$2:$T$13,6,0)*'各里加權風險人口'!I358/VLOOKUP($B$2:$B$457,'各區加權風險人口'!$C$2:$T$13,6,0)*5.5/'陽性率'!E$3)</f>
        <v>2.487439532</v>
      </c>
      <c r="I358" s="5">
        <f>if(VLOOKUP($B$2:$B$457,'各區加權風險人口'!$C$2:$T$13,7,0)=0,0,VLOOKUP($B$2:$B$457,'依個案研判日_台北市'!$C$2:$T$13,7,0)*'各里加權風險人口'!J358/VLOOKUP($B$2:$B$457,'各區加權風險人口'!$C$2:$T$13,7,0)*5.5/'陽性率'!F$3)</f>
        <v>7.706185218</v>
      </c>
      <c r="J358" s="5">
        <f>if(VLOOKUP($B$2:$B$457,'各區加權風險人口'!$C$2:$T$13,8,0)=0,0,VLOOKUP($B$2:$B$457,'依個案研判日_台北市'!$C$2:$T$13,8,0)*'各里加權風險人口'!K358/VLOOKUP($B$2:$B$457,'各區加權風險人口'!$C$2:$T$13,8,0)*5.5/'陽性率'!G$3)</f>
        <v>12.81572107</v>
      </c>
      <c r="K358" s="5">
        <f>if(VLOOKUP($B$2:$B$457,'各區加權風險人口'!$C$2:$T$13,9,0)=0,0,VLOOKUP($B$2:$B$457,'依個案研判日_台北市'!$C$2:$T$13,9,0)*'各里加權風險人口'!L358/VLOOKUP($B$2:$B$457,'各區加權風險人口'!$C$2:$T$13,9,0)*5.5/'陽性率'!H$3)</f>
        <v>10.71860308</v>
      </c>
      <c r="L358" s="5">
        <f>if(VLOOKUP($B$2:$B$457,'各區加權風險人口'!$C$2:$T$13,10,0)=0,0,VLOOKUP($B$2:$B$457,'依個案研判日_台北市'!$C$2:$T$13,10,0)*'各里加權風險人口'!M358/VLOOKUP($B$2:$B$457,'各區加權風險人口'!$C$2:$T$13,10,0)*5.5/'陽性率'!I$3)</f>
        <v>28.07253187</v>
      </c>
      <c r="M358" s="5">
        <f>if(VLOOKUP($B$2:$B$457,'各區加權風險人口'!$C$2:$T$13,11,0)=0,0,VLOOKUP($B$2:$B$457,'依個案研判日_台北市'!$C$2:$T$13,11,0)*'各里加權風險人口'!N358/VLOOKUP($B$2:$B$457,'各區加權風險人口'!$C$2:$T$13,11,0)*5.5/'陽性率'!J$3)</f>
        <v>0</v>
      </c>
      <c r="N358" s="5">
        <f>if(VLOOKUP($B$2:$B$457,'各區加權風險人口'!$C$2:$T$13,12,0)=0,0,VLOOKUP($B$2:$B$457,'依個案研判日_台北市'!$C$2:$T$13,12,0)*'各里加權風險人口'!O358/VLOOKUP($B$2:$B$457,'各區加權風險人口'!$C$2:$T$13,12,0)*5.5/'陽性率'!K$3)</f>
        <v>6.605301615</v>
      </c>
      <c r="O358" s="5">
        <f>if(VLOOKUP($B$2:$B$457,'各區加權風險人口'!$C$2:$T$13,13,0)=0,0,VLOOKUP($B$2:$B$457,'依個案研判日_台北市'!$C$2:$T$13,13,0)*'各里加權風險人口'!P358/VLOOKUP($B$2:$B$457,'各區加權風險人口'!$C$2:$T$13,13,0)*5.5/'陽性率'!L$3)</f>
        <v>25.19329783</v>
      </c>
      <c r="P358" s="5">
        <f>if(VLOOKUP($B$2:$B$457,'各區加權風險人口'!$C$2:$T$13,14,0)=0,0,VLOOKUP($B$2:$B$457,'依個案研判日_台北市'!$C$2:$T$13,14,0)*'各里加權風險人口'!Q358/VLOOKUP($B$2:$B$457,'各區加權風險人口'!$C$2:$T$13,14,0)*5.5/'陽性率'!M$3)</f>
        <v>18.5885684</v>
      </c>
      <c r="Q358" s="5">
        <f>if(VLOOKUP($B$2:$B$457,'各區加權風險人口'!$C$2:$T$13,15,0)=0,0,VLOOKUP($B$2:$B$457,'依個案研判日_台北市'!$C$2:$T$13,15,0)*'各里加權風險人口'!R358/VLOOKUP($B$2:$B$457,'各區加權風險人口'!$C$2:$T$13,15,0)*5.5/'陽性率'!N$3)</f>
        <v>18.06967568</v>
      </c>
      <c r="R358" s="5">
        <f>if(VLOOKUP($B$2:$B$457,'各區加權風險人口'!$C$2:$T$13,16,0)=0,0,VLOOKUP($B$2:$B$457,'依個案研判日_台北市'!$C$2:$T$13,16,0)*'各里加權風險人口'!S358/VLOOKUP($B$2:$B$457,'各區加權風險人口'!$C$2:$T$13,16,0)*5.5/'陽性率'!O$3)</f>
        <v>34.67783348</v>
      </c>
      <c r="S358" s="5">
        <f>if(VLOOKUP($B$2:$B$457,'各區加權風險人口'!$C$2:$T$13,17,0)=0,0,VLOOKUP($B$2:$B$457,'依個案研判日_台北市'!$C$2:$T$13,17,0)*'各里加權風險人口'!T358/VLOOKUP($B$2:$B$457,'各區加權風險人口'!$C$2:$T$13,17,0)*5.5/'陽性率'!P$3)</f>
        <v>31.26259231</v>
      </c>
      <c r="T358" s="5">
        <f>if(VLOOKUP($B$2:$B$457,'各區加權風險人口'!$C$2:$T$13,18,0)=0,0,VLOOKUP($B$2:$B$457,'依個案研判日_台北市'!$C$2:$T$13,18,0)*'各里加權風險人口'!U358/VLOOKUP($B$2:$B$457,'各區加權風險人口'!$C$2:$T$13,18,0)*5.5/'陽性率'!Q$3)</f>
        <v>40.30927653</v>
      </c>
    </row>
    <row r="359">
      <c r="A359" s="3">
        <v>6.3000100035E10</v>
      </c>
      <c r="B359" s="4" t="s">
        <v>336</v>
      </c>
      <c r="C359" s="4" t="s">
        <v>370</v>
      </c>
      <c r="D359" s="5">
        <f>if(VLOOKUP($B$2:$B$457,'各區加權風險人口'!$C$2:$T$13,2,0)=0,0,VLOOKUP($B$2:$B$457,'依個案研判日_台北市'!$C$2:$T$13,2,0)*'各里加權風險人口'!E359/VLOOKUP($B$2:$B$457,'各區加權風險人口'!$C$2:$T$13,2,0)*5.5/'陽性率'!A$3)</f>
        <v>0</v>
      </c>
      <c r="E359" s="5">
        <f>if(VLOOKUP($B$2:$B$457,'各區加權風險人口'!$C$2:$T$13,3,0)=0,0,VLOOKUP($B$2:$B$457,'依個案研判日_台北市'!$C$2:$T$13,3,0)*'各里加權風險人口'!F359/VLOOKUP($B$2:$B$457,'各區加權風險人口'!$C$2:$T$13,3,0)*5.5/'陽性率'!B$3)</f>
        <v>1.648536067</v>
      </c>
      <c r="F359" s="5">
        <f>if(VLOOKUP($B$2:$B$457,'各區加權風險人口'!$C$2:$T$13,4,0)=0,0,VLOOKUP($B$2:$B$457,'依個案研判日_台北市'!$C$2:$T$13,4,0)*'各里加權風險人口'!G359/VLOOKUP($B$2:$B$457,'各區加權風險人口'!$C$2:$T$13,4,0)*5.5/'陽性率'!C$3)</f>
        <v>3.73894778</v>
      </c>
      <c r="G359" s="5">
        <f>if(VLOOKUP($B$2:$B$457,'各區加權風險人口'!$C$2:$T$13,5,0)=0,0,VLOOKUP($B$2:$B$457,'依個案研判日_台北市'!$C$2:$T$13,5,0)*'各里加權風險人口'!H359/VLOOKUP($B$2:$B$457,'各區加權風險人口'!$C$2:$T$13,5,0)*5.5/'陽性率'!D$3)</f>
        <v>7.253558693</v>
      </c>
      <c r="H359" s="5">
        <f>if(VLOOKUP($B$2:$B$457,'各區加權風險人口'!$C$2:$T$13,6,0)=0,0,VLOOKUP($B$2:$B$457,'依個案研判日_台北市'!$C$2:$T$13,6,0)*'各里加權風險人口'!I359/VLOOKUP($B$2:$B$457,'各區加權風險人口'!$C$2:$T$13,6,0)*5.5/'陽性率'!E$3)</f>
        <v>2.295429966</v>
      </c>
      <c r="I359" s="5">
        <f>if(VLOOKUP($B$2:$B$457,'各區加權風險人口'!$C$2:$T$13,7,0)=0,0,VLOOKUP($B$2:$B$457,'依個案研判日_台北市'!$C$2:$T$13,7,0)*'各里加權風險人口'!J359/VLOOKUP($B$2:$B$457,'各區加權風險人口'!$C$2:$T$13,7,0)*5.5/'陽性率'!F$3)</f>
        <v>7.111332052</v>
      </c>
      <c r="J359" s="5">
        <f>if(VLOOKUP($B$2:$B$457,'各區加權風險人口'!$C$2:$T$13,8,0)=0,0,VLOOKUP($B$2:$B$457,'依個案研判日_台北市'!$C$2:$T$13,8,0)*'各里加權風險人口'!K359/VLOOKUP($B$2:$B$457,'各區加權風險人口'!$C$2:$T$13,8,0)*5.5/'陽性率'!G$3)</f>
        <v>11.82645439</v>
      </c>
      <c r="K359" s="5">
        <f>if(VLOOKUP($B$2:$B$457,'各區加權風險人口'!$C$2:$T$13,9,0)=0,0,VLOOKUP($B$2:$B$457,'依個案研判日_台北市'!$C$2:$T$13,9,0)*'各里加權風險人口'!L359/VLOOKUP($B$2:$B$457,'各區加權風險人口'!$C$2:$T$13,9,0)*5.5/'陽性率'!H$3)</f>
        <v>9.8912164</v>
      </c>
      <c r="L359" s="5">
        <f>if(VLOOKUP($B$2:$B$457,'各區加權風險人口'!$C$2:$T$13,10,0)=0,0,VLOOKUP($B$2:$B$457,'依個案研判日_台北市'!$C$2:$T$13,10,0)*'各里加權風險人口'!M359/VLOOKUP($B$2:$B$457,'各區加權風險人口'!$C$2:$T$13,10,0)*5.5/'陽性率'!I$3)</f>
        <v>25.90556676</v>
      </c>
      <c r="M359" s="5">
        <f>if(VLOOKUP($B$2:$B$457,'各區加權風險人口'!$C$2:$T$13,11,0)=0,0,VLOOKUP($B$2:$B$457,'依個案研判日_台北市'!$C$2:$T$13,11,0)*'各里加權風險人口'!N359/VLOOKUP($B$2:$B$457,'各區加權風險人口'!$C$2:$T$13,11,0)*5.5/'陽性率'!J$3)</f>
        <v>0</v>
      </c>
      <c r="N359" s="5">
        <f>if(VLOOKUP($B$2:$B$457,'各區加權風險人口'!$C$2:$T$13,12,0)=0,0,VLOOKUP($B$2:$B$457,'依個案研判日_台北市'!$C$2:$T$13,12,0)*'各里加權風險人口'!O359/VLOOKUP($B$2:$B$457,'各區加權風險人口'!$C$2:$T$13,12,0)*5.5/'陽性率'!K$3)</f>
        <v>6.095427473</v>
      </c>
      <c r="O359" s="5">
        <f>if(VLOOKUP($B$2:$B$457,'各區加權風險人口'!$C$2:$T$13,13,0)=0,0,VLOOKUP($B$2:$B$457,'依個案研判日_台北市'!$C$2:$T$13,13,0)*'各里加權風險人口'!P359/VLOOKUP($B$2:$B$457,'各區加權風險人口'!$C$2:$T$13,13,0)*5.5/'陽性率'!L$3)</f>
        <v>23.24858556</v>
      </c>
      <c r="P359" s="5">
        <f>if(VLOOKUP($B$2:$B$457,'各區加權風險人口'!$C$2:$T$13,14,0)=0,0,VLOOKUP($B$2:$B$457,'依個案研判日_台北市'!$C$2:$T$13,14,0)*'各里加權風險人口'!Q359/VLOOKUP($B$2:$B$457,'各區加權風險人口'!$C$2:$T$13,14,0)*5.5/'陽性率'!M$3)</f>
        <v>17.1536861</v>
      </c>
      <c r="Q359" s="5">
        <f>if(VLOOKUP($B$2:$B$457,'各區加權風險人口'!$C$2:$T$13,15,0)=0,0,VLOOKUP($B$2:$B$457,'依個案研判日_台北市'!$C$2:$T$13,15,0)*'各里加權風險人口'!R359/VLOOKUP($B$2:$B$457,'各區加權風險人口'!$C$2:$T$13,15,0)*5.5/'陽性率'!N$3)</f>
        <v>16.67484757</v>
      </c>
      <c r="R359" s="5">
        <f>if(VLOOKUP($B$2:$B$457,'各區加權風險人口'!$C$2:$T$13,16,0)=0,0,VLOOKUP($B$2:$B$457,'依個案研判日_台北市'!$C$2:$T$13,16,0)*'各里加權風險人口'!S359/VLOOKUP($B$2:$B$457,'各區加權風險人口'!$C$2:$T$13,16,0)*5.5/'陽性率'!O$3)</f>
        <v>32.00099424</v>
      </c>
      <c r="S359" s="5">
        <f>if(VLOOKUP($B$2:$B$457,'各區加權風險人口'!$C$2:$T$13,17,0)=0,0,VLOOKUP($B$2:$B$457,'依個案研判日_台北市'!$C$2:$T$13,17,0)*'各里加權風險人口'!T359/VLOOKUP($B$2:$B$457,'各區加權風險人口'!$C$2:$T$13,17,0)*5.5/'陽性率'!P$3)</f>
        <v>28.84938117</v>
      </c>
      <c r="T359" s="5">
        <f>if(VLOOKUP($B$2:$B$457,'各區加權風險人口'!$C$2:$T$13,18,0)=0,0,VLOOKUP($B$2:$B$457,'依個案研判日_台北市'!$C$2:$T$13,18,0)*'各里加權風險人口'!U359/VLOOKUP($B$2:$B$457,'各區加權風險人口'!$C$2:$T$13,18,0)*5.5/'陽性率'!Q$3)</f>
        <v>37.19773689</v>
      </c>
    </row>
    <row r="360">
      <c r="A360" s="3">
        <v>6.3000100036E10</v>
      </c>
      <c r="B360" s="4" t="s">
        <v>336</v>
      </c>
      <c r="C360" s="4" t="s">
        <v>371</v>
      </c>
      <c r="D360" s="5">
        <f>if(VLOOKUP($B$2:$B$457,'各區加權風險人口'!$C$2:$T$13,2,0)=0,0,VLOOKUP($B$2:$B$457,'依個案研判日_台北市'!$C$2:$T$13,2,0)*'各里加權風險人口'!E360/VLOOKUP($B$2:$B$457,'各區加權風險人口'!$C$2:$T$13,2,0)*5.5/'陽性率'!A$3)</f>
        <v>0</v>
      </c>
      <c r="E360" s="5">
        <f>if(VLOOKUP($B$2:$B$457,'各區加權風險人口'!$C$2:$T$13,3,0)=0,0,VLOOKUP($B$2:$B$457,'依個案研判日_台北市'!$C$2:$T$13,3,0)*'各里加權風險人口'!F360/VLOOKUP($B$2:$B$457,'各區加權風險人口'!$C$2:$T$13,3,0)*5.5/'陽性率'!B$3)</f>
        <v>1.009124264</v>
      </c>
      <c r="F360" s="5">
        <f>if(VLOOKUP($B$2:$B$457,'各區加權風險人口'!$C$2:$T$13,4,0)=0,0,VLOOKUP($B$2:$B$457,'依個案研判日_台北市'!$C$2:$T$13,4,0)*'各里加權風險人口'!G360/VLOOKUP($B$2:$B$457,'各區加權風險人口'!$C$2:$T$13,4,0)*5.5/'陽性率'!C$3)</f>
        <v>2.288735445</v>
      </c>
      <c r="G360" s="5">
        <f>if(VLOOKUP($B$2:$B$457,'各區加權風險人口'!$C$2:$T$13,5,0)=0,0,VLOOKUP($B$2:$B$457,'依個案研判日_台北市'!$C$2:$T$13,5,0)*'各里加權風險人口'!H360/VLOOKUP($B$2:$B$457,'各區加權風險人口'!$C$2:$T$13,5,0)*5.5/'陽性率'!D$3)</f>
        <v>4.440146763</v>
      </c>
      <c r="H360" s="5">
        <f>if(VLOOKUP($B$2:$B$457,'各區加權風險人口'!$C$2:$T$13,6,0)=0,0,VLOOKUP($B$2:$B$457,'依個案研判日_台北市'!$C$2:$T$13,6,0)*'各里加權風險人口'!I360/VLOOKUP($B$2:$B$457,'各區加權風險人口'!$C$2:$T$13,6,0)*5.5/'陽性率'!E$3)</f>
        <v>1.405109735</v>
      </c>
      <c r="I360" s="5">
        <f>if(VLOOKUP($B$2:$B$457,'各區加權風險人口'!$C$2:$T$13,7,0)=0,0,VLOOKUP($B$2:$B$457,'依個案研判日_台北市'!$C$2:$T$13,7,0)*'各里加權風險人口'!J360/VLOOKUP($B$2:$B$457,'各區加權風險人口'!$C$2:$T$13,7,0)*5.5/'陽性率'!F$3)</f>
        <v>4.353085062</v>
      </c>
      <c r="J360" s="5">
        <f>if(VLOOKUP($B$2:$B$457,'各區加權風險人口'!$C$2:$T$13,8,0)=0,0,VLOOKUP($B$2:$B$457,'依個案研判日_台北市'!$C$2:$T$13,8,0)*'各里加權風險人口'!K360/VLOOKUP($B$2:$B$457,'各區加權風險人口'!$C$2:$T$13,8,0)*5.5/'陽性率'!G$3)</f>
        <v>7.239369722</v>
      </c>
      <c r="K360" s="5">
        <f>if(VLOOKUP($B$2:$B$457,'各區加權風險人口'!$C$2:$T$13,9,0)=0,0,VLOOKUP($B$2:$B$457,'依個案研判日_台北市'!$C$2:$T$13,9,0)*'各里加權風險人口'!L360/VLOOKUP($B$2:$B$457,'各區加權風險人口'!$C$2:$T$13,9,0)*5.5/'陽性率'!H$3)</f>
        <v>6.054745586</v>
      </c>
      <c r="L360" s="5">
        <f>if(VLOOKUP($B$2:$B$457,'各區加權風險人口'!$C$2:$T$13,10,0)=0,0,VLOOKUP($B$2:$B$457,'依個案研判日_台北市'!$C$2:$T$13,10,0)*'各里加權風險人口'!M360/VLOOKUP($B$2:$B$457,'各區加權風險人口'!$C$2:$T$13,10,0)*5.5/'陽性率'!I$3)</f>
        <v>15.85766701</v>
      </c>
      <c r="M360" s="5">
        <f>if(VLOOKUP($B$2:$B$457,'各區加權風險人口'!$C$2:$T$13,11,0)=0,0,VLOOKUP($B$2:$B$457,'依個案研判日_台北市'!$C$2:$T$13,11,0)*'各里加權風險人口'!N360/VLOOKUP($B$2:$B$457,'各區加權風險人口'!$C$2:$T$13,11,0)*5.5/'陽性率'!J$3)</f>
        <v>0</v>
      </c>
      <c r="N360" s="5">
        <f>if(VLOOKUP($B$2:$B$457,'各區加權風險人口'!$C$2:$T$13,12,0)=0,0,VLOOKUP($B$2:$B$457,'依個案研判日_台北市'!$C$2:$T$13,12,0)*'各里加權風險人口'!O360/VLOOKUP($B$2:$B$457,'各區加權風險人口'!$C$2:$T$13,12,0)*5.5/'陽性率'!K$3)</f>
        <v>3.731215767</v>
      </c>
      <c r="O360" s="5">
        <f>if(VLOOKUP($B$2:$B$457,'各區加權風險人口'!$C$2:$T$13,13,0)=0,0,VLOOKUP($B$2:$B$457,'依個案研判日_台北市'!$C$2:$T$13,13,0)*'各里加權風險人口'!P360/VLOOKUP($B$2:$B$457,'各區加權風險人口'!$C$2:$T$13,13,0)*5.5/'陽性率'!L$3)</f>
        <v>14.23123962</v>
      </c>
      <c r="P360" s="5">
        <f>if(VLOOKUP($B$2:$B$457,'各區加權風險人口'!$C$2:$T$13,14,0)=0,0,VLOOKUP($B$2:$B$457,'依個案研判日_台北市'!$C$2:$T$13,14,0)*'各里加權風險人口'!Q360/VLOOKUP($B$2:$B$457,'各區加權風險人口'!$C$2:$T$13,14,0)*5.5/'陽性率'!M$3)</f>
        <v>10.50034707</v>
      </c>
      <c r="Q360" s="5">
        <f>if(VLOOKUP($B$2:$B$457,'各區加權風險人口'!$C$2:$T$13,15,0)=0,0,VLOOKUP($B$2:$B$457,'依個案研判日_台北市'!$C$2:$T$13,15,0)*'各里加權風險人口'!R360/VLOOKUP($B$2:$B$457,'各區加權風險人口'!$C$2:$T$13,15,0)*5.5/'陽性率'!N$3)</f>
        <v>10.20723394</v>
      </c>
      <c r="R360" s="5">
        <f>if(VLOOKUP($B$2:$B$457,'各區加權風險人口'!$C$2:$T$13,16,0)=0,0,VLOOKUP($B$2:$B$457,'依個案研判日_台北市'!$C$2:$T$13,16,0)*'各里加權風險人口'!S360/VLOOKUP($B$2:$B$457,'各區加權風險人口'!$C$2:$T$13,16,0)*5.5/'陽性率'!O$3)</f>
        <v>19.58888278</v>
      </c>
      <c r="S360" s="5">
        <f>if(VLOOKUP($B$2:$B$457,'各區加權風險人口'!$C$2:$T$13,17,0)=0,0,VLOOKUP($B$2:$B$457,'依個案研判日_台北市'!$C$2:$T$13,17,0)*'各里加權風險人口'!T360/VLOOKUP($B$2:$B$457,'各區加權風險人口'!$C$2:$T$13,17,0)*5.5/'陽性率'!P$3)</f>
        <v>17.65967462</v>
      </c>
      <c r="T360" s="5">
        <f>if(VLOOKUP($B$2:$B$457,'各區加權風險人口'!$C$2:$T$13,18,0)=0,0,VLOOKUP($B$2:$B$457,'依個案研判日_台北市'!$C$2:$T$13,18,0)*'各里加權風險人口'!U360/VLOOKUP($B$2:$B$457,'各區加權風險人口'!$C$2:$T$13,18,0)*5.5/'陽性率'!Q$3)</f>
        <v>22.7699834</v>
      </c>
    </row>
    <row r="361">
      <c r="A361" s="3">
        <v>6.3000100037E10</v>
      </c>
      <c r="B361" s="4" t="s">
        <v>336</v>
      </c>
      <c r="C361" s="4" t="s">
        <v>372</v>
      </c>
      <c r="D361" s="5">
        <f>if(VLOOKUP($B$2:$B$457,'各區加權風險人口'!$C$2:$T$13,2,0)=0,0,VLOOKUP($B$2:$B$457,'依個案研判日_台北市'!$C$2:$T$13,2,0)*'各里加權風險人口'!E361/VLOOKUP($B$2:$B$457,'各區加權風險人口'!$C$2:$T$13,2,0)*5.5/'陽性率'!A$3)</f>
        <v>0</v>
      </c>
      <c r="E361" s="5">
        <f>if(VLOOKUP($B$2:$B$457,'各區加權風險人口'!$C$2:$T$13,3,0)=0,0,VLOOKUP($B$2:$B$457,'依個案研判日_台北市'!$C$2:$T$13,3,0)*'各里加權風險人口'!F361/VLOOKUP($B$2:$B$457,'各區加權風險人口'!$C$2:$T$13,3,0)*5.5/'陽性率'!B$3)</f>
        <v>0.1855778668</v>
      </c>
      <c r="F361" s="5">
        <f>if(VLOOKUP($B$2:$B$457,'各區加權風險人口'!$C$2:$T$13,4,0)=0,0,VLOOKUP($B$2:$B$457,'依個案研判日_台北市'!$C$2:$T$13,4,0)*'各里加權風險人口'!G361/VLOOKUP($B$2:$B$457,'各區加權風險人口'!$C$2:$T$13,4,0)*5.5/'陽性率'!C$3)</f>
        <v>0.4208982545</v>
      </c>
      <c r="G361" s="5">
        <f>if(VLOOKUP($B$2:$B$457,'各區加權風險人口'!$C$2:$T$13,5,0)=0,0,VLOOKUP($B$2:$B$457,'依個案研判日_台北市'!$C$2:$T$13,5,0)*'各里加權風險人口'!H361/VLOOKUP($B$2:$B$457,'各區加權風險人口'!$C$2:$T$13,5,0)*5.5/'陽性率'!D$3)</f>
        <v>0.8165426138</v>
      </c>
      <c r="H361" s="5">
        <f>if(VLOOKUP($B$2:$B$457,'各區加權風險人口'!$C$2:$T$13,6,0)=0,0,VLOOKUP($B$2:$B$457,'依個案研判日_台北市'!$C$2:$T$13,6,0)*'各里加權風險人口'!I361/VLOOKUP($B$2:$B$457,'各區加權風險人口'!$C$2:$T$13,6,0)*5.5/'陽性率'!E$3)</f>
        <v>0.2583995613</v>
      </c>
      <c r="I361" s="5">
        <f>if(VLOOKUP($B$2:$B$457,'各區加權風險人口'!$C$2:$T$13,7,0)=0,0,VLOOKUP($B$2:$B$457,'依個案研判日_台北市'!$C$2:$T$13,7,0)*'各里加權風險人口'!J361/VLOOKUP($B$2:$B$457,'各區加權風險人口'!$C$2:$T$13,7,0)*5.5/'陽性率'!F$3)</f>
        <v>0.8005319743</v>
      </c>
      <c r="J361" s="5">
        <f>if(VLOOKUP($B$2:$B$457,'各區加權風險人口'!$C$2:$T$13,8,0)=0,0,VLOOKUP($B$2:$B$457,'依個案研判日_台北市'!$C$2:$T$13,8,0)*'各里加權風險人口'!K361/VLOOKUP($B$2:$B$457,'各區加權風險人口'!$C$2:$T$13,8,0)*5.5/'陽性率'!G$3)</f>
        <v>1.331319479</v>
      </c>
      <c r="K361" s="5">
        <f>if(VLOOKUP($B$2:$B$457,'各區加權風險人口'!$C$2:$T$13,9,0)=0,0,VLOOKUP($B$2:$B$457,'依個案研判日_台北市'!$C$2:$T$13,9,0)*'各里加權風險人口'!L361/VLOOKUP($B$2:$B$457,'各區加權風險人口'!$C$2:$T$13,9,0)*5.5/'陽性率'!H$3)</f>
        <v>1.113467201</v>
      </c>
      <c r="L361" s="5">
        <f>if(VLOOKUP($B$2:$B$457,'各區加權風險人口'!$C$2:$T$13,10,0)=0,0,VLOOKUP($B$2:$B$457,'依個案研判日_台北市'!$C$2:$T$13,10,0)*'各里加權風險人口'!M361/VLOOKUP($B$2:$B$457,'各區加權風險人口'!$C$2:$T$13,10,0)*5.5/'陽性率'!I$3)</f>
        <v>2.916223621</v>
      </c>
      <c r="M361" s="5">
        <f>if(VLOOKUP($B$2:$B$457,'各區加權風險人口'!$C$2:$T$13,11,0)=0,0,VLOOKUP($B$2:$B$457,'依個案研判日_台北市'!$C$2:$T$13,11,0)*'各里加權風險人口'!N361/VLOOKUP($B$2:$B$457,'各區加權風險人口'!$C$2:$T$13,11,0)*5.5/'陽性率'!J$3)</f>
        <v>0</v>
      </c>
      <c r="N361" s="5">
        <f>if(VLOOKUP($B$2:$B$457,'各區加權風險人口'!$C$2:$T$13,12,0)=0,0,VLOOKUP($B$2:$B$457,'依個案研判日_台北市'!$C$2:$T$13,12,0)*'各里加權風險人口'!O361/VLOOKUP($B$2:$B$457,'各區加權風險人口'!$C$2:$T$13,12,0)*5.5/'陽性率'!K$3)</f>
        <v>0.6861702637</v>
      </c>
      <c r="O361" s="5">
        <f>if(VLOOKUP($B$2:$B$457,'各區加權風險人口'!$C$2:$T$13,13,0)=0,0,VLOOKUP($B$2:$B$457,'依個案研判日_台北市'!$C$2:$T$13,13,0)*'各里加權風險人口'!P361/VLOOKUP($B$2:$B$457,'各區加權風險人口'!$C$2:$T$13,13,0)*5.5/'陽性率'!L$3)</f>
        <v>2.617123762</v>
      </c>
      <c r="P361" s="5">
        <f>if(VLOOKUP($B$2:$B$457,'各區加權風險人口'!$C$2:$T$13,14,0)=0,0,VLOOKUP($B$2:$B$457,'依個案研判日_台北市'!$C$2:$T$13,14,0)*'各里加權風險人口'!Q361/VLOOKUP($B$2:$B$457,'各區加權風險人口'!$C$2:$T$13,14,0)*5.5/'陽性率'!M$3)</f>
        <v>1.931012938</v>
      </c>
      <c r="Q361" s="5">
        <f>if(VLOOKUP($B$2:$B$457,'各區加權風險人口'!$C$2:$T$13,15,0)=0,0,VLOOKUP($B$2:$B$457,'依個案研判日_台北市'!$C$2:$T$13,15,0)*'各里加權風險人口'!R361/VLOOKUP($B$2:$B$457,'各區加權風險人口'!$C$2:$T$13,15,0)*5.5/'陽性率'!N$3)</f>
        <v>1.877109457</v>
      </c>
      <c r="R361" s="5">
        <f>if(VLOOKUP($B$2:$B$457,'各區加權風險人口'!$C$2:$T$13,16,0)=0,0,VLOOKUP($B$2:$B$457,'依個案研判日_台北市'!$C$2:$T$13,16,0)*'各里加權風險人口'!S361/VLOOKUP($B$2:$B$457,'各區加權風險人口'!$C$2:$T$13,16,0)*5.5/'陽性率'!O$3)</f>
        <v>3.602393884</v>
      </c>
      <c r="S361" s="5">
        <f>if(VLOOKUP($B$2:$B$457,'各區加權風險人口'!$C$2:$T$13,17,0)=0,0,VLOOKUP($B$2:$B$457,'依個案研判日_台北市'!$C$2:$T$13,17,0)*'各里加權風險人口'!T361/VLOOKUP($B$2:$B$457,'各區加權風險人口'!$C$2:$T$13,17,0)*5.5/'陽性率'!P$3)</f>
        <v>3.247612668</v>
      </c>
      <c r="T361" s="5">
        <f>if(VLOOKUP($B$2:$B$457,'各區加權風險人口'!$C$2:$T$13,18,0)=0,0,VLOOKUP($B$2:$B$457,'依個案研判日_台北市'!$C$2:$T$13,18,0)*'各里加權風險人口'!U361/VLOOKUP($B$2:$B$457,'各區加權風險人口'!$C$2:$T$13,18,0)*5.5/'陽性率'!Q$3)</f>
        <v>4.187398019</v>
      </c>
    </row>
    <row r="362">
      <c r="A362" s="3">
        <v>6.3000100038E10</v>
      </c>
      <c r="B362" s="4" t="s">
        <v>336</v>
      </c>
      <c r="C362" s="4" t="s">
        <v>373</v>
      </c>
      <c r="D362" s="5">
        <f>if(VLOOKUP($B$2:$B$457,'各區加權風險人口'!$C$2:$T$13,2,0)=0,0,VLOOKUP($B$2:$B$457,'依個案研判日_台北市'!$C$2:$T$13,2,0)*'各里加權風險人口'!E362/VLOOKUP($B$2:$B$457,'各區加權風險人口'!$C$2:$T$13,2,0)*5.5/'陽性率'!A$3)</f>
        <v>0</v>
      </c>
      <c r="E362" s="5">
        <f>if(VLOOKUP($B$2:$B$457,'各區加權風險人口'!$C$2:$T$13,3,0)=0,0,VLOOKUP($B$2:$B$457,'依個案研判日_台北市'!$C$2:$T$13,3,0)*'各里加權風險人口'!F362/VLOOKUP($B$2:$B$457,'各區加權風險人口'!$C$2:$T$13,3,0)*5.5/'陽性率'!B$3)</f>
        <v>1.083058013</v>
      </c>
      <c r="F362" s="5">
        <f>if(VLOOKUP($B$2:$B$457,'各區加權風險人口'!$C$2:$T$13,4,0)=0,0,VLOOKUP($B$2:$B$457,'依個案研判日_台北市'!$C$2:$T$13,4,0)*'各里加權風險人口'!G362/VLOOKUP($B$2:$B$457,'各區加權風險人口'!$C$2:$T$13,4,0)*5.5/'陽性率'!C$3)</f>
        <v>2.456420236</v>
      </c>
      <c r="G362" s="5">
        <f>if(VLOOKUP($B$2:$B$457,'各區加權風險人口'!$C$2:$T$13,5,0)=0,0,VLOOKUP($B$2:$B$457,'依個案研判日_台北市'!$C$2:$T$13,5,0)*'各里加權風險人口'!H362/VLOOKUP($B$2:$B$457,'各區加權風險人口'!$C$2:$T$13,5,0)*5.5/'陽性率'!D$3)</f>
        <v>4.765455258</v>
      </c>
      <c r="H362" s="5">
        <f>if(VLOOKUP($B$2:$B$457,'各區加權風險人口'!$C$2:$T$13,6,0)=0,0,VLOOKUP($B$2:$B$457,'依個案研判日_台北市'!$C$2:$T$13,6,0)*'各里加權風險人口'!I362/VLOOKUP($B$2:$B$457,'各區加權風險人口'!$C$2:$T$13,6,0)*5.5/'陽性率'!E$3)</f>
        <v>1.508055461</v>
      </c>
      <c r="I362" s="5">
        <f>if(VLOOKUP($B$2:$B$457,'各區加權風險人口'!$C$2:$T$13,7,0)=0,0,VLOOKUP($B$2:$B$457,'依個案研判日_台北市'!$C$2:$T$13,7,0)*'各里加權風險人口'!J362/VLOOKUP($B$2:$B$457,'各區加權風險人口'!$C$2:$T$13,7,0)*5.5/'陽性率'!F$3)</f>
        <v>4.672014959</v>
      </c>
      <c r="J362" s="5">
        <f>if(VLOOKUP($B$2:$B$457,'各區加權風險人口'!$C$2:$T$13,8,0)=0,0,VLOOKUP($B$2:$B$457,'依個案研判日_台北市'!$C$2:$T$13,8,0)*'各里加權風險人口'!K362/VLOOKUP($B$2:$B$457,'各區加權風險人口'!$C$2:$T$13,8,0)*5.5/'陽性率'!G$3)</f>
        <v>7.769764008</v>
      </c>
      <c r="K362" s="5">
        <f>if(VLOOKUP($B$2:$B$457,'各區加權風險人口'!$C$2:$T$13,9,0)=0,0,VLOOKUP($B$2:$B$457,'依個案研判日_台北市'!$C$2:$T$13,9,0)*'各里加權風險人口'!L362/VLOOKUP($B$2:$B$457,'各區加權風險人口'!$C$2:$T$13,9,0)*5.5/'陽性率'!H$3)</f>
        <v>6.498348079</v>
      </c>
      <c r="L362" s="5">
        <f>if(VLOOKUP($B$2:$B$457,'各區加權風險人口'!$C$2:$T$13,10,0)=0,0,VLOOKUP($B$2:$B$457,'依個案研判日_台北市'!$C$2:$T$13,10,0)*'各里加權風險人口'!M362/VLOOKUP($B$2:$B$457,'各區加權風險人口'!$C$2:$T$13,10,0)*5.5/'陽性率'!I$3)</f>
        <v>17.01948306</v>
      </c>
      <c r="M362" s="5">
        <f>if(VLOOKUP($B$2:$B$457,'各區加權風險人口'!$C$2:$T$13,11,0)=0,0,VLOOKUP($B$2:$B$457,'依個案研判日_台北市'!$C$2:$T$13,11,0)*'各里加權風險人口'!N362/VLOOKUP($B$2:$B$457,'各區加權風險人口'!$C$2:$T$13,11,0)*5.5/'陽性率'!J$3)</f>
        <v>0</v>
      </c>
      <c r="N362" s="5">
        <f>if(VLOOKUP($B$2:$B$457,'各區加權風險人口'!$C$2:$T$13,12,0)=0,0,VLOOKUP($B$2:$B$457,'依個案研判日_台北市'!$C$2:$T$13,12,0)*'各里加權風險人口'!O362/VLOOKUP($B$2:$B$457,'各區加權風險人口'!$C$2:$T$13,12,0)*5.5/'陽性率'!K$3)</f>
        <v>4.004584251</v>
      </c>
      <c r="O362" s="5">
        <f>if(VLOOKUP($B$2:$B$457,'各區加權風險人口'!$C$2:$T$13,13,0)=0,0,VLOOKUP($B$2:$B$457,'依個案研判日_台北市'!$C$2:$T$13,13,0)*'各里加權風險人口'!P362/VLOOKUP($B$2:$B$457,'各區加權風險人口'!$C$2:$T$13,13,0)*5.5/'陽性率'!L$3)</f>
        <v>15.27389506</v>
      </c>
      <c r="P362" s="5">
        <f>if(VLOOKUP($B$2:$B$457,'各區加權風險人口'!$C$2:$T$13,14,0)=0,0,VLOOKUP($B$2:$B$457,'依個案研判日_台北市'!$C$2:$T$13,14,0)*'各里加權風險人口'!Q362/VLOOKUP($B$2:$B$457,'各區加權風險人口'!$C$2:$T$13,14,0)*5.5/'陽性率'!M$3)</f>
        <v>11.26965771</v>
      </c>
      <c r="Q362" s="5">
        <f>if(VLOOKUP($B$2:$B$457,'各區加權風險人口'!$C$2:$T$13,15,0)=0,0,VLOOKUP($B$2:$B$457,'依個案研判日_台北市'!$C$2:$T$13,15,0)*'各里加權風險人口'!R362/VLOOKUP($B$2:$B$457,'各區加權風險人口'!$C$2:$T$13,15,0)*5.5/'陽性率'!N$3)</f>
        <v>10.95506956</v>
      </c>
      <c r="R362" s="5">
        <f>if(VLOOKUP($B$2:$B$457,'各區加權風險人口'!$C$2:$T$13,16,0)=0,0,VLOOKUP($B$2:$B$457,'依個案研判日_台北市'!$C$2:$T$13,16,0)*'各里加權風險人口'!S362/VLOOKUP($B$2:$B$457,'各區加權風險人口'!$C$2:$T$13,16,0)*5.5/'陽性率'!O$3)</f>
        <v>21.02406732</v>
      </c>
      <c r="S362" s="5">
        <f>if(VLOOKUP($B$2:$B$457,'各區加權風險人口'!$C$2:$T$13,17,0)=0,0,VLOOKUP($B$2:$B$457,'依個案研判日_台北市'!$C$2:$T$13,17,0)*'各里加權風險人口'!T362/VLOOKUP($B$2:$B$457,'各區加權風險人口'!$C$2:$T$13,17,0)*5.5/'陽性率'!P$3)</f>
        <v>18.95351523</v>
      </c>
      <c r="T362" s="5">
        <f>if(VLOOKUP($B$2:$B$457,'各區加權風險人口'!$C$2:$T$13,18,0)=0,0,VLOOKUP($B$2:$B$457,'依個案研判日_台北市'!$C$2:$T$13,18,0)*'各里加權風險人口'!U362/VLOOKUP($B$2:$B$457,'各區加權風險人口'!$C$2:$T$13,18,0)*5.5/'陽性率'!Q$3)</f>
        <v>24.43823209</v>
      </c>
    </row>
    <row r="363">
      <c r="A363" s="3">
        <v>6.3000100039E10</v>
      </c>
      <c r="B363" s="4" t="s">
        <v>336</v>
      </c>
      <c r="C363" s="4" t="s">
        <v>374</v>
      </c>
      <c r="D363" s="5">
        <f>if(VLOOKUP($B$2:$B$457,'各區加權風險人口'!$C$2:$T$13,2,0)=0,0,VLOOKUP($B$2:$B$457,'依個案研判日_台北市'!$C$2:$T$13,2,0)*'各里加權風險人口'!E363/VLOOKUP($B$2:$B$457,'各區加權風險人口'!$C$2:$T$13,2,0)*5.5/'陽性率'!A$3)</f>
        <v>0</v>
      </c>
      <c r="E363" s="5">
        <f>if(VLOOKUP($B$2:$B$457,'各區加權風險人口'!$C$2:$T$13,3,0)=0,0,VLOOKUP($B$2:$B$457,'依個案研判日_台北市'!$C$2:$T$13,3,0)*'各里加權風險人口'!F363/VLOOKUP($B$2:$B$457,'各區加權風險人口'!$C$2:$T$13,3,0)*5.5/'陽性率'!B$3)</f>
        <v>1.763711748</v>
      </c>
      <c r="F363" s="5">
        <f>if(VLOOKUP($B$2:$B$457,'各區加權風險人口'!$C$2:$T$13,4,0)=0,0,VLOOKUP($B$2:$B$457,'依個案研判日_台北市'!$C$2:$T$13,4,0)*'各里加權風險人口'!G363/VLOOKUP($B$2:$B$457,'各區加權風險人口'!$C$2:$T$13,4,0)*5.5/'陽性率'!C$3)</f>
        <v>4.000170974</v>
      </c>
      <c r="G363" s="5">
        <f>if(VLOOKUP($B$2:$B$457,'各區加權風險人口'!$C$2:$T$13,5,0)=0,0,VLOOKUP($B$2:$B$457,'依個案研判日_台北市'!$C$2:$T$13,5,0)*'各里加權風險人口'!H363/VLOOKUP($B$2:$B$457,'各區加權風險人口'!$C$2:$T$13,5,0)*5.5/'陽性率'!D$3)</f>
        <v>7.760331689</v>
      </c>
      <c r="H363" s="5">
        <f>if(VLOOKUP($B$2:$B$457,'各區加權風險人口'!$C$2:$T$13,6,0)=0,0,VLOOKUP($B$2:$B$457,'依個案研判日_台北市'!$C$2:$T$13,6,0)*'各里加權風險人口'!I363/VLOOKUP($B$2:$B$457,'各區加權風險人口'!$C$2:$T$13,6,0)*5.5/'陽性率'!E$3)</f>
        <v>2.455801167</v>
      </c>
      <c r="I363" s="5">
        <f>if(VLOOKUP($B$2:$B$457,'各區加權風險人口'!$C$2:$T$13,7,0)=0,0,VLOOKUP($B$2:$B$457,'依個案研判日_台北市'!$C$2:$T$13,7,0)*'各里加權風險人口'!J363/VLOOKUP($B$2:$B$457,'各區加權風險人口'!$C$2:$T$13,7,0)*5.5/'陽性率'!F$3)</f>
        <v>7.608168323</v>
      </c>
      <c r="J363" s="5">
        <f>if(VLOOKUP($B$2:$B$457,'各區加權風險人口'!$C$2:$T$13,8,0)=0,0,VLOOKUP($B$2:$B$457,'依個案研判日_台北市'!$C$2:$T$13,8,0)*'各里加權風險人口'!K363/VLOOKUP($B$2:$B$457,'各區加權風險人口'!$C$2:$T$13,8,0)*5.5/'陽性率'!G$3)</f>
        <v>12.65271471</v>
      </c>
      <c r="K363" s="5">
        <f>if(VLOOKUP($B$2:$B$457,'各區加權風險人口'!$C$2:$T$13,9,0)=0,0,VLOOKUP($B$2:$B$457,'依個案研判日_台北市'!$C$2:$T$13,9,0)*'各里加權風險人口'!L363/VLOOKUP($B$2:$B$457,'各區加權風險人口'!$C$2:$T$13,9,0)*5.5/'陽性率'!H$3)</f>
        <v>10.58227049</v>
      </c>
      <c r="L363" s="5">
        <f>if(VLOOKUP($B$2:$B$457,'各區加權風險人口'!$C$2:$T$13,10,0)=0,0,VLOOKUP($B$2:$B$457,'依個案研判日_台北市'!$C$2:$T$13,10,0)*'各里加權風險人口'!M363/VLOOKUP($B$2:$B$457,'各區加權風險人口'!$C$2:$T$13,10,0)*5.5/'陽性率'!I$3)</f>
        <v>27.71547032</v>
      </c>
      <c r="M363" s="5">
        <f>if(VLOOKUP($B$2:$B$457,'各區加權風險人口'!$C$2:$T$13,11,0)=0,0,VLOOKUP($B$2:$B$457,'依個案研判日_台北市'!$C$2:$T$13,11,0)*'各里加權風險人口'!N363/VLOOKUP($B$2:$B$457,'各區加權風險人口'!$C$2:$T$13,11,0)*5.5/'陽性率'!J$3)</f>
        <v>0</v>
      </c>
      <c r="N363" s="5">
        <f>if(VLOOKUP($B$2:$B$457,'各區加權風險人口'!$C$2:$T$13,12,0)=0,0,VLOOKUP($B$2:$B$457,'依個案研判日_台北市'!$C$2:$T$13,12,0)*'各里加權風險人口'!O363/VLOOKUP($B$2:$B$457,'各區加權風險人口'!$C$2:$T$13,12,0)*5.5/'陽性率'!K$3)</f>
        <v>6.521287134</v>
      </c>
      <c r="O363" s="5">
        <f>if(VLOOKUP($B$2:$B$457,'各區加權風險人口'!$C$2:$T$13,13,0)=0,0,VLOOKUP($B$2:$B$457,'依個案研判日_台北市'!$C$2:$T$13,13,0)*'各里加權風險人口'!P363/VLOOKUP($B$2:$B$457,'各區加權風險人口'!$C$2:$T$13,13,0)*5.5/'陽性率'!L$3)</f>
        <v>24.87285798</v>
      </c>
      <c r="P363" s="5">
        <f>if(VLOOKUP($B$2:$B$457,'各區加權風險人口'!$C$2:$T$13,14,0)=0,0,VLOOKUP($B$2:$B$457,'依個案研判日_台北市'!$C$2:$T$13,14,0)*'各里加權風險人口'!Q363/VLOOKUP($B$2:$B$457,'各區加權風險人口'!$C$2:$T$13,14,0)*5.5/'陽性率'!M$3)</f>
        <v>18.35213575</v>
      </c>
      <c r="Q363" s="5">
        <f>if(VLOOKUP($B$2:$B$457,'各區加權風險人口'!$C$2:$T$13,15,0)=0,0,VLOOKUP($B$2:$B$457,'依個案研判日_台北市'!$C$2:$T$13,15,0)*'各里加權風險人口'!R363/VLOOKUP($B$2:$B$457,'各區加權風險人口'!$C$2:$T$13,15,0)*5.5/'陽性率'!N$3)</f>
        <v>17.83984296</v>
      </c>
      <c r="R363" s="5">
        <f>if(VLOOKUP($B$2:$B$457,'各區加權風險人口'!$C$2:$T$13,16,0)=0,0,VLOOKUP($B$2:$B$457,'依個案研判日_台北市'!$C$2:$T$13,16,0)*'各里加權風險人口'!S363/VLOOKUP($B$2:$B$457,'各區加權風險人口'!$C$2:$T$13,16,0)*5.5/'陽性率'!O$3)</f>
        <v>34.23675745</v>
      </c>
      <c r="S363" s="5">
        <f>if(VLOOKUP($B$2:$B$457,'各區加權風險人口'!$C$2:$T$13,17,0)=0,0,VLOOKUP($B$2:$B$457,'依個案研判日_台北市'!$C$2:$T$13,17,0)*'各里加權風險人口'!T363/VLOOKUP($B$2:$B$457,'各區加權風險人口'!$C$2:$T$13,17,0)*5.5/'陽性率'!P$3)</f>
        <v>30.86495558</v>
      </c>
      <c r="T363" s="5">
        <f>if(VLOOKUP($B$2:$B$457,'各區加權風險人口'!$C$2:$T$13,18,0)=0,0,VLOOKUP($B$2:$B$457,'依個案研判日_台北市'!$C$2:$T$13,18,0)*'各里加權風險人口'!U363/VLOOKUP($B$2:$B$457,'各區加權風險人口'!$C$2:$T$13,18,0)*5.5/'陽性率'!Q$3)</f>
        <v>39.79657277</v>
      </c>
    </row>
    <row r="364">
      <c r="A364" s="3">
        <v>6.300010004E10</v>
      </c>
      <c r="B364" s="4" t="s">
        <v>336</v>
      </c>
      <c r="C364" s="4" t="s">
        <v>375</v>
      </c>
      <c r="D364" s="5">
        <f>if(VLOOKUP($B$2:$B$457,'各區加權風險人口'!$C$2:$T$13,2,0)=0,0,VLOOKUP($B$2:$B$457,'依個案研判日_台北市'!$C$2:$T$13,2,0)*'各里加權風險人口'!E364/VLOOKUP($B$2:$B$457,'各區加權風險人口'!$C$2:$T$13,2,0)*5.5/'陽性率'!A$3)</f>
        <v>0</v>
      </c>
      <c r="E364" s="5">
        <f>if(VLOOKUP($B$2:$B$457,'各區加權風險人口'!$C$2:$T$13,3,0)=0,0,VLOOKUP($B$2:$B$457,'依個案研判日_台北市'!$C$2:$T$13,3,0)*'各里加權風險人口'!F364/VLOOKUP($B$2:$B$457,'各區加權風險人口'!$C$2:$T$13,3,0)*5.5/'陽性率'!B$3)</f>
        <v>1.021920722</v>
      </c>
      <c r="F364" s="5">
        <f>if(VLOOKUP($B$2:$B$457,'各區加權風險人口'!$C$2:$T$13,4,0)=0,0,VLOOKUP($B$2:$B$457,'依個案研判日_台北市'!$C$2:$T$13,4,0)*'各里加權風險人口'!G364/VLOOKUP($B$2:$B$457,'各區加權風險人口'!$C$2:$T$13,4,0)*5.5/'陽性率'!C$3)</f>
        <v>2.317758339</v>
      </c>
      <c r="G364" s="5">
        <f>if(VLOOKUP($B$2:$B$457,'各區加權風險人口'!$C$2:$T$13,5,0)=0,0,VLOOKUP($B$2:$B$457,'依個案研判日_台北市'!$C$2:$T$13,5,0)*'各里加權風險人口'!H364/VLOOKUP($B$2:$B$457,'各區加權風險人口'!$C$2:$T$13,5,0)*5.5/'陽性率'!D$3)</f>
        <v>4.496451177</v>
      </c>
      <c r="H364" s="5">
        <f>if(VLOOKUP($B$2:$B$457,'各區加權風險人口'!$C$2:$T$13,6,0)=0,0,VLOOKUP($B$2:$B$457,'依個案研判日_台北市'!$C$2:$T$13,6,0)*'各里加權風險人口'!I364/VLOOKUP($B$2:$B$457,'各區加權風險人口'!$C$2:$T$13,6,0)*5.5/'陽性率'!E$3)</f>
        <v>1.422927588</v>
      </c>
      <c r="I364" s="5">
        <f>if(VLOOKUP($B$2:$B$457,'各區加權風險人口'!$C$2:$T$13,7,0)=0,0,VLOOKUP($B$2:$B$457,'依個案研判日_台北市'!$C$2:$T$13,7,0)*'各里加權風險人口'!J364/VLOOKUP($B$2:$B$457,'各區加權風險人口'!$C$2:$T$13,7,0)*5.5/'陽性率'!F$3)</f>
        <v>4.408285468</v>
      </c>
      <c r="J364" s="5">
        <f>if(VLOOKUP($B$2:$B$457,'各區加權風險人口'!$C$2:$T$13,8,0)=0,0,VLOOKUP($B$2:$B$457,'依個案研判日_台北市'!$C$2:$T$13,8,0)*'各里加權風險人口'!K364/VLOOKUP($B$2:$B$457,'各區加權風險人口'!$C$2:$T$13,8,0)*5.5/'陽性率'!G$3)</f>
        <v>7.331170398</v>
      </c>
      <c r="K364" s="5">
        <f>if(VLOOKUP($B$2:$B$457,'各區加權風險人口'!$C$2:$T$13,9,0)=0,0,VLOOKUP($B$2:$B$457,'依個案研判日_台北市'!$C$2:$T$13,9,0)*'各里加權風險人口'!L364/VLOOKUP($B$2:$B$457,'各區加權風險人口'!$C$2:$T$13,9,0)*5.5/'陽性率'!H$3)</f>
        <v>6.131524333</v>
      </c>
      <c r="L364" s="5">
        <f>if(VLOOKUP($B$2:$B$457,'各區加權風險人口'!$C$2:$T$13,10,0)=0,0,VLOOKUP($B$2:$B$457,'依個案研判日_台北市'!$C$2:$T$13,10,0)*'各里加權風險人口'!M364/VLOOKUP($B$2:$B$457,'各區加權風險人口'!$C$2:$T$13,10,0)*5.5/'陽性率'!I$3)</f>
        <v>16.0587542</v>
      </c>
      <c r="M364" s="5">
        <f>if(VLOOKUP($B$2:$B$457,'各區加權風險人口'!$C$2:$T$13,11,0)=0,0,VLOOKUP($B$2:$B$457,'依個案研判日_台北市'!$C$2:$T$13,11,0)*'各里加權風險人口'!N364/VLOOKUP($B$2:$B$457,'各區加權風險人口'!$C$2:$T$13,11,0)*5.5/'陽性率'!J$3)</f>
        <v>0</v>
      </c>
      <c r="N364" s="5">
        <f>if(VLOOKUP($B$2:$B$457,'各區加權風險人口'!$C$2:$T$13,12,0)=0,0,VLOOKUP($B$2:$B$457,'依個案研判日_台北市'!$C$2:$T$13,12,0)*'各里加權風險人口'!O364/VLOOKUP($B$2:$B$457,'各區加權風險人口'!$C$2:$T$13,12,0)*5.5/'陽性率'!K$3)</f>
        <v>3.778530401</v>
      </c>
      <c r="O364" s="5">
        <f>if(VLOOKUP($B$2:$B$457,'各區加權風險人口'!$C$2:$T$13,13,0)=0,0,VLOOKUP($B$2:$B$457,'依個案研判日_台北市'!$C$2:$T$13,13,0)*'各里加權風險人口'!P364/VLOOKUP($B$2:$B$457,'各區加權風險人口'!$C$2:$T$13,13,0)*5.5/'陽性率'!L$3)</f>
        <v>14.41170249</v>
      </c>
      <c r="P364" s="5">
        <f>if(VLOOKUP($B$2:$B$457,'各區加權風險人口'!$C$2:$T$13,14,0)=0,0,VLOOKUP($B$2:$B$457,'依個案研判日_台北市'!$C$2:$T$13,14,0)*'各里加權風險人口'!Q364/VLOOKUP($B$2:$B$457,'各區加權風險人口'!$C$2:$T$13,14,0)*5.5/'陽性率'!M$3)</f>
        <v>10.63349941</v>
      </c>
      <c r="Q364" s="5">
        <f>if(VLOOKUP($B$2:$B$457,'各區加權風險人口'!$C$2:$T$13,15,0)=0,0,VLOOKUP($B$2:$B$457,'依個案研判日_台北市'!$C$2:$T$13,15,0)*'各里加權風險人口'!R364/VLOOKUP($B$2:$B$457,'各區加權風險人口'!$C$2:$T$13,15,0)*5.5/'陽性率'!N$3)</f>
        <v>10.33666937</v>
      </c>
      <c r="R364" s="5">
        <f>if(VLOOKUP($B$2:$B$457,'各區加權風險人口'!$C$2:$T$13,16,0)=0,0,VLOOKUP($B$2:$B$457,'依個案研判日_台北市'!$C$2:$T$13,16,0)*'各里加權風險人口'!S364/VLOOKUP($B$2:$B$457,'各區加權風險人口'!$C$2:$T$13,16,0)*5.5/'陽性率'!O$3)</f>
        <v>19.83728461</v>
      </c>
      <c r="S364" s="5">
        <f>if(VLOOKUP($B$2:$B$457,'各區加權風險人口'!$C$2:$T$13,17,0)=0,0,VLOOKUP($B$2:$B$457,'依個案研判日_台北市'!$C$2:$T$13,17,0)*'各里加權風險人口'!T364/VLOOKUP($B$2:$B$457,'各區加權風險人口'!$C$2:$T$13,17,0)*5.5/'陽性率'!P$3)</f>
        <v>17.88361264</v>
      </c>
      <c r="T364" s="5">
        <f>if(VLOOKUP($B$2:$B$457,'各區加權風險人口'!$C$2:$T$13,18,0)=0,0,VLOOKUP($B$2:$B$457,'依個案研判日_台北市'!$C$2:$T$13,18,0)*'各里加權風險人口'!U364/VLOOKUP($B$2:$B$457,'各區加權風險人口'!$C$2:$T$13,18,0)*5.5/'陽性率'!Q$3)</f>
        <v>23.05872399</v>
      </c>
    </row>
    <row r="365">
      <c r="A365" s="3">
        <v>6.3000110001E10</v>
      </c>
      <c r="B365" s="4" t="s">
        <v>376</v>
      </c>
      <c r="C365" s="4" t="s">
        <v>377</v>
      </c>
      <c r="D365" s="5">
        <f>if(VLOOKUP($B$2:$B$457,'各區加權風險人口'!$C$2:$T$13,2,0)=0,0,VLOOKUP($B$2:$B$457,'依個案研判日_台北市'!$C$2:$T$13,2,0)*'各里加權風險人口'!E365/VLOOKUP($B$2:$B$457,'各區加權風險人口'!$C$2:$T$13,2,0)*5.5/'陽性率'!A$3)</f>
        <v>0</v>
      </c>
      <c r="E365" s="5">
        <f>if(VLOOKUP($B$2:$B$457,'各區加權風險人口'!$C$2:$T$13,3,0)=0,0,VLOOKUP($B$2:$B$457,'依個案研判日_台北市'!$C$2:$T$13,3,0)*'各里加權風險人口'!F365/VLOOKUP($B$2:$B$457,'各區加權風險人口'!$C$2:$T$13,3,0)*5.5/'陽性率'!B$3)</f>
        <v>0</v>
      </c>
      <c r="F365" s="5">
        <f>if(VLOOKUP($B$2:$B$457,'各區加權風險人口'!$C$2:$T$13,4,0)=0,0,VLOOKUP($B$2:$B$457,'依個案研判日_台北市'!$C$2:$T$13,4,0)*'各里加權風險人口'!G365/VLOOKUP($B$2:$B$457,'各區加權風險人口'!$C$2:$T$13,4,0)*5.5/'陽性率'!C$3)</f>
        <v>1.567398776</v>
      </c>
      <c r="G365" s="5">
        <f>if(VLOOKUP($B$2:$B$457,'各區加權風險人口'!$C$2:$T$13,5,0)=0,0,VLOOKUP($B$2:$B$457,'依個案研判日_台北市'!$C$2:$T$13,5,0)*'各里加權風險人口'!H365/VLOOKUP($B$2:$B$457,'各區加權風險人口'!$C$2:$T$13,5,0)*5.5/'陽性率'!D$3)</f>
        <v>0</v>
      </c>
      <c r="H365" s="5">
        <f>if(VLOOKUP($B$2:$B$457,'各區加權風險人口'!$C$2:$T$13,6,0)=0,0,VLOOKUP($B$2:$B$457,'依個案研判日_台北市'!$C$2:$T$13,6,0)*'各里加權風險人口'!I365/VLOOKUP($B$2:$B$457,'各區加權風險人口'!$C$2:$T$13,6,0)*5.5/'陽性率'!E$3)</f>
        <v>0.9622638053</v>
      </c>
      <c r="I365" s="5">
        <f>if(VLOOKUP($B$2:$B$457,'各區加權風險人口'!$C$2:$T$13,7,0)=0,0,VLOOKUP($B$2:$B$457,'依個案研判日_台北市'!$C$2:$T$13,7,0)*'各里加權風險人口'!J365/VLOOKUP($B$2:$B$457,'各區加權風險人口'!$C$2:$T$13,7,0)*5.5/'陽性率'!F$3)</f>
        <v>14.90565502</v>
      </c>
      <c r="J365" s="5">
        <f>if(VLOOKUP($B$2:$B$457,'各區加權風險人口'!$C$2:$T$13,8,0)=0,0,VLOOKUP($B$2:$B$457,'依個案研判日_台北市'!$C$2:$T$13,8,0)*'各里加權風險人口'!K365/VLOOKUP($B$2:$B$457,'各區加權風險人口'!$C$2:$T$13,8,0)*5.5/'陽性率'!G$3)</f>
        <v>3.305166984</v>
      </c>
      <c r="K365" s="5">
        <f>if(VLOOKUP($B$2:$B$457,'各區加權風險人口'!$C$2:$T$13,9,0)=0,0,VLOOKUP($B$2:$B$457,'依個案研判日_台北市'!$C$2:$T$13,9,0)*'各里加權風險人口'!L365/VLOOKUP($B$2:$B$457,'各區加權風險人口'!$C$2:$T$13,9,0)*5.5/'陽性率'!H$3)</f>
        <v>8.292964431</v>
      </c>
      <c r="L365" s="5">
        <f>if(VLOOKUP($B$2:$B$457,'各區加權風險人口'!$C$2:$T$13,10,0)=0,0,VLOOKUP($B$2:$B$457,'依個案研判日_台北市'!$C$2:$T$13,10,0)*'各里加權風險人口'!M365/VLOOKUP($B$2:$B$457,'各區加權風險人口'!$C$2:$T$13,10,0)*5.5/'陽性率'!I$3)</f>
        <v>14.11778469</v>
      </c>
      <c r="M365" s="5">
        <f>if(VLOOKUP($B$2:$B$457,'各區加權風險人口'!$C$2:$T$13,11,0)=0,0,VLOOKUP($B$2:$B$457,'依個案研判日_台北市'!$C$2:$T$13,11,0)*'各里加權風險人口'!N365/VLOOKUP($B$2:$B$457,'各區加權風險人口'!$C$2:$T$13,11,0)*5.5/'陽性率'!J$3)</f>
        <v>3.577357206</v>
      </c>
      <c r="N365" s="5">
        <f>if(VLOOKUP($B$2:$B$457,'各區加權風險人口'!$C$2:$T$13,12,0)=0,0,VLOOKUP($B$2:$B$457,'依個案研判日_台北市'!$C$2:$T$13,12,0)*'各里加權風險人口'!O365/VLOOKUP($B$2:$B$457,'各區加權風險人口'!$C$2:$T$13,12,0)*5.5/'陽性率'!K$3)</f>
        <v>20.44204118</v>
      </c>
      <c r="O365" s="5">
        <f>if(VLOOKUP($B$2:$B$457,'各區加權風險人口'!$C$2:$T$13,13,0)=0,0,VLOOKUP($B$2:$B$457,'依個案研判日_台北市'!$C$2:$T$13,13,0)*'各里加權風險人口'!P365/VLOOKUP($B$2:$B$457,'各區加權風險人口'!$C$2:$T$13,13,0)*5.5/'陽性率'!L$3)</f>
        <v>5.847603125</v>
      </c>
      <c r="P365" s="5">
        <f>if(VLOOKUP($B$2:$B$457,'各區加權風險人口'!$C$2:$T$13,14,0)=0,0,VLOOKUP($B$2:$B$457,'依個案研判日_台北市'!$C$2:$T$13,14,0)*'各里加權風險人口'!Q365/VLOOKUP($B$2:$B$457,'各區加權風險人口'!$C$2:$T$13,14,0)*5.5/'陽性率'!M$3)</f>
        <v>25.68204075</v>
      </c>
      <c r="Q365" s="5">
        <f>if(VLOOKUP($B$2:$B$457,'各區加權風險人口'!$C$2:$T$13,15,0)=0,0,VLOOKUP($B$2:$B$457,'依個案研判日_台北市'!$C$2:$T$13,15,0)*'各里加權風險人口'!R365/VLOOKUP($B$2:$B$457,'各區加權風險人口'!$C$2:$T$13,15,0)*5.5/'陽性率'!N$3)</f>
        <v>7.864017995</v>
      </c>
      <c r="R365" s="5">
        <f>if(VLOOKUP($B$2:$B$457,'各區加權風險人口'!$C$2:$T$13,16,0)=0,0,VLOOKUP($B$2:$B$457,'依個案研判日_台北市'!$C$2:$T$13,16,0)*'各里加權風險人口'!S365/VLOOKUP($B$2:$B$457,'各區加權風險人口'!$C$2:$T$13,16,0)*5.5/'陽性率'!O$3)</f>
        <v>13.41508952</v>
      </c>
      <c r="S365" s="5">
        <f>if(VLOOKUP($B$2:$B$457,'各區加權風險人口'!$C$2:$T$13,17,0)=0,0,VLOOKUP($B$2:$B$457,'依個案研判日_台北市'!$C$2:$T$13,17,0)*'各里加權風險人口'!T365/VLOOKUP($B$2:$B$457,'各區加權風險人口'!$C$2:$T$13,17,0)*5.5/'陽性率'!P$3)</f>
        <v>15.54930831</v>
      </c>
      <c r="T365" s="5">
        <f>if(VLOOKUP($B$2:$B$457,'各區加權風險人口'!$C$2:$T$13,18,0)=0,0,VLOOKUP($B$2:$B$457,'依個案研判日_台北市'!$C$2:$T$13,18,0)*'各里加權風險人口'!U365/VLOOKUP($B$2:$B$457,'各區加權風險人口'!$C$2:$T$13,18,0)*5.5/'陽性率'!Q$3)</f>
        <v>19.49201042</v>
      </c>
    </row>
    <row r="366">
      <c r="A366" s="3">
        <v>6.3000110002E10</v>
      </c>
      <c r="B366" s="4" t="s">
        <v>376</v>
      </c>
      <c r="C366" s="4" t="s">
        <v>378</v>
      </c>
      <c r="D366" s="5">
        <f>if(VLOOKUP($B$2:$B$457,'各區加權風險人口'!$C$2:$T$13,2,0)=0,0,VLOOKUP($B$2:$B$457,'依個案研判日_台北市'!$C$2:$T$13,2,0)*'各里加權風險人口'!E366/VLOOKUP($B$2:$B$457,'各區加權風險人口'!$C$2:$T$13,2,0)*5.5/'陽性率'!A$3)</f>
        <v>0</v>
      </c>
      <c r="E366" s="5">
        <f>if(VLOOKUP($B$2:$B$457,'各區加權風險人口'!$C$2:$T$13,3,0)=0,0,VLOOKUP($B$2:$B$457,'依個案研判日_台北市'!$C$2:$T$13,3,0)*'各里加權風險人口'!F366/VLOOKUP($B$2:$B$457,'各區加權風險人口'!$C$2:$T$13,3,0)*5.5/'陽性率'!B$3)</f>
        <v>0</v>
      </c>
      <c r="F366" s="5">
        <f>if(VLOOKUP($B$2:$B$457,'各區加權風險人口'!$C$2:$T$13,4,0)=0,0,VLOOKUP($B$2:$B$457,'依個案研判日_台北市'!$C$2:$T$13,4,0)*'各里加權風險人口'!G366/VLOOKUP($B$2:$B$457,'各區加權風險人口'!$C$2:$T$13,4,0)*5.5/'陽性率'!C$3)</f>
        <v>1.271155602</v>
      </c>
      <c r="G366" s="5">
        <f>if(VLOOKUP($B$2:$B$457,'各區加權風險人口'!$C$2:$T$13,5,0)=0,0,VLOOKUP($B$2:$B$457,'依個案研判日_台北市'!$C$2:$T$13,5,0)*'各里加權風險人口'!H366/VLOOKUP($B$2:$B$457,'各區加權風險人口'!$C$2:$T$13,5,0)*5.5/'陽性率'!D$3)</f>
        <v>0</v>
      </c>
      <c r="H366" s="5">
        <f>if(VLOOKUP($B$2:$B$457,'各區加權風險人口'!$C$2:$T$13,6,0)=0,0,VLOOKUP($B$2:$B$457,'依個案研判日_台北市'!$C$2:$T$13,6,0)*'各里加權風險人口'!I366/VLOOKUP($B$2:$B$457,'各區加權風險人口'!$C$2:$T$13,6,0)*5.5/'陽性率'!E$3)</f>
        <v>0.7803929959</v>
      </c>
      <c r="I366" s="5">
        <f>if(VLOOKUP($B$2:$B$457,'各區加權風險人口'!$C$2:$T$13,7,0)=0,0,VLOOKUP($B$2:$B$457,'依個案研判日_台北市'!$C$2:$T$13,7,0)*'各里加權風險人口'!J366/VLOOKUP($B$2:$B$457,'各區加權風險人口'!$C$2:$T$13,7,0)*5.5/'陽性率'!F$3)</f>
        <v>12.08844053</v>
      </c>
      <c r="J366" s="5">
        <f>if(VLOOKUP($B$2:$B$457,'各區加權風險人口'!$C$2:$T$13,8,0)=0,0,VLOOKUP($B$2:$B$457,'依個案研判日_台北市'!$C$2:$T$13,8,0)*'各里加權風險人口'!K366/VLOOKUP($B$2:$B$457,'各區加權風險人口'!$C$2:$T$13,8,0)*5.5/'陽性率'!G$3)</f>
        <v>2.68048029</v>
      </c>
      <c r="K366" s="5">
        <f>if(VLOOKUP($B$2:$B$457,'各區加權風險人口'!$C$2:$T$13,9,0)=0,0,VLOOKUP($B$2:$B$457,'依個案研判日_台北市'!$C$2:$T$13,9,0)*'各里加權風險人口'!L366/VLOOKUP($B$2:$B$457,'各區加權風險人口'!$C$2:$T$13,9,0)*5.5/'陽性率'!H$3)</f>
        <v>6.725568729</v>
      </c>
      <c r="L366" s="5">
        <f>if(VLOOKUP($B$2:$B$457,'各區加權風險人口'!$C$2:$T$13,10,0)=0,0,VLOOKUP($B$2:$B$457,'依個案研判日_台北市'!$C$2:$T$13,10,0)*'各里加權風險人口'!M366/VLOOKUP($B$2:$B$457,'各區加權風險人口'!$C$2:$T$13,10,0)*5.5/'陽性率'!I$3)</f>
        <v>11.4494801</v>
      </c>
      <c r="M366" s="5">
        <f>if(VLOOKUP($B$2:$B$457,'各區加權風險人口'!$C$2:$T$13,11,0)=0,0,VLOOKUP($B$2:$B$457,'依個案研判日_台北市'!$C$2:$T$13,11,0)*'各里加權風險人口'!N366/VLOOKUP($B$2:$B$457,'各區加權風險人口'!$C$2:$T$13,11,0)*5.5/'陽性率'!J$3)</f>
        <v>2.901225726</v>
      </c>
      <c r="N366" s="5">
        <f>if(VLOOKUP($B$2:$B$457,'各區加權風險人口'!$C$2:$T$13,12,0)=0,0,VLOOKUP($B$2:$B$457,'依個案研判日_台北市'!$C$2:$T$13,12,0)*'各里加權風險人口'!O366/VLOOKUP($B$2:$B$457,'各區加權風險人口'!$C$2:$T$13,12,0)*5.5/'陽性率'!K$3)</f>
        <v>16.57843272</v>
      </c>
      <c r="O366" s="5">
        <f>if(VLOOKUP($B$2:$B$457,'各區加權風險人口'!$C$2:$T$13,13,0)=0,0,VLOOKUP($B$2:$B$457,'依個案研判日_台北市'!$C$2:$T$13,13,0)*'各里加權風險人口'!P366/VLOOKUP($B$2:$B$457,'各區加權風險人口'!$C$2:$T$13,13,0)*5.5/'陽性率'!L$3)</f>
        <v>4.742388206</v>
      </c>
      <c r="P366" s="5">
        <f>if(VLOOKUP($B$2:$B$457,'各區加權風險人口'!$C$2:$T$13,14,0)=0,0,VLOOKUP($B$2:$B$457,'依個案研判日_台北市'!$C$2:$T$13,14,0)*'各里加權風險人口'!Q366/VLOOKUP($B$2:$B$457,'各區加權風險人口'!$C$2:$T$13,14,0)*5.5/'陽性率'!M$3)</f>
        <v>20.82805631</v>
      </c>
      <c r="Q366" s="5">
        <f>if(VLOOKUP($B$2:$B$457,'各區加權風險人口'!$C$2:$T$13,15,0)=0,0,VLOOKUP($B$2:$B$457,'依個案研判日_台北市'!$C$2:$T$13,15,0)*'各里加權風險人口'!R366/VLOOKUP($B$2:$B$457,'各區加權風險人口'!$C$2:$T$13,15,0)*5.5/'陽性率'!N$3)</f>
        <v>6.377694484</v>
      </c>
      <c r="R366" s="5">
        <f>if(VLOOKUP($B$2:$B$457,'各區加權風險人口'!$C$2:$T$13,16,0)=0,0,VLOOKUP($B$2:$B$457,'依個案研判日_台北市'!$C$2:$T$13,16,0)*'各里加權風險人口'!S366/VLOOKUP($B$2:$B$457,'各區加權風險人口'!$C$2:$T$13,16,0)*5.5/'陽性率'!O$3)</f>
        <v>10.87959647</v>
      </c>
      <c r="S366" s="5">
        <f>if(VLOOKUP($B$2:$B$457,'各區加權風險人口'!$C$2:$T$13,17,0)=0,0,VLOOKUP($B$2:$B$457,'依個案研判日_台北市'!$C$2:$T$13,17,0)*'各里加權風險人口'!T366/VLOOKUP($B$2:$B$457,'各區加權風險人口'!$C$2:$T$13,17,0)*5.5/'陽性率'!P$3)</f>
        <v>12.61044137</v>
      </c>
      <c r="T366" s="5">
        <f>if(VLOOKUP($B$2:$B$457,'各區加權風險人口'!$C$2:$T$13,18,0)=0,0,VLOOKUP($B$2:$B$457,'依個案研判日_台北市'!$C$2:$T$13,18,0)*'各里加權風險人口'!U366/VLOOKUP($B$2:$B$457,'各區加權風險人口'!$C$2:$T$13,18,0)*5.5/'陽性率'!Q$3)</f>
        <v>15.80796069</v>
      </c>
    </row>
    <row r="367">
      <c r="A367" s="3">
        <v>6.3000110003E10</v>
      </c>
      <c r="B367" s="4" t="s">
        <v>376</v>
      </c>
      <c r="C367" s="4" t="s">
        <v>379</v>
      </c>
      <c r="D367" s="5">
        <f>if(VLOOKUP($B$2:$B$457,'各區加權風險人口'!$C$2:$T$13,2,0)=0,0,VLOOKUP($B$2:$B$457,'依個案研判日_台北市'!$C$2:$T$13,2,0)*'各里加權風險人口'!E367/VLOOKUP($B$2:$B$457,'各區加權風險人口'!$C$2:$T$13,2,0)*5.5/'陽性率'!A$3)</f>
        <v>0</v>
      </c>
      <c r="E367" s="5">
        <f>if(VLOOKUP($B$2:$B$457,'各區加權風險人口'!$C$2:$T$13,3,0)=0,0,VLOOKUP($B$2:$B$457,'依個案研判日_台北市'!$C$2:$T$13,3,0)*'各里加權風險人口'!F367/VLOOKUP($B$2:$B$457,'各區加權風險人口'!$C$2:$T$13,3,0)*5.5/'陽性率'!B$3)</f>
        <v>0</v>
      </c>
      <c r="F367" s="5">
        <f>if(VLOOKUP($B$2:$B$457,'各區加權風險人口'!$C$2:$T$13,4,0)=0,0,VLOOKUP($B$2:$B$457,'依個案研判日_台北市'!$C$2:$T$13,4,0)*'各里加權風險人口'!G367/VLOOKUP($B$2:$B$457,'各區加權風險人口'!$C$2:$T$13,4,0)*5.5/'陽性率'!C$3)</f>
        <v>1.129952689</v>
      </c>
      <c r="G367" s="5">
        <f>if(VLOOKUP($B$2:$B$457,'各區加權風險人口'!$C$2:$T$13,5,0)=0,0,VLOOKUP($B$2:$B$457,'依個案研判日_台北市'!$C$2:$T$13,5,0)*'各里加權風險人口'!H367/VLOOKUP($B$2:$B$457,'各區加權風險人口'!$C$2:$T$13,5,0)*5.5/'陽性率'!D$3)</f>
        <v>0</v>
      </c>
      <c r="H367" s="5">
        <f>if(VLOOKUP($B$2:$B$457,'各區加權風險人口'!$C$2:$T$13,6,0)=0,0,VLOOKUP($B$2:$B$457,'依個案研判日_台北市'!$C$2:$T$13,6,0)*'各里加權風險人口'!I367/VLOOKUP($B$2:$B$457,'各區加權風險人口'!$C$2:$T$13,6,0)*5.5/'陽性率'!E$3)</f>
        <v>0.6937051316</v>
      </c>
      <c r="I367" s="5">
        <f>if(VLOOKUP($B$2:$B$457,'各區加權風險人口'!$C$2:$T$13,7,0)=0,0,VLOOKUP($B$2:$B$457,'依個案研判日_台北市'!$C$2:$T$13,7,0)*'各里加權風險人口'!J367/VLOOKUP($B$2:$B$457,'各區加權風險人口'!$C$2:$T$13,7,0)*5.5/'陽性率'!F$3)</f>
        <v>10.74562851</v>
      </c>
      <c r="J367" s="5">
        <f>if(VLOOKUP($B$2:$B$457,'各區加權風險人口'!$C$2:$T$13,8,0)=0,0,VLOOKUP($B$2:$B$457,'依個案研判日_台北市'!$C$2:$T$13,8,0)*'各里加權風險人口'!K367/VLOOKUP($B$2:$B$457,'各區加權風險人口'!$C$2:$T$13,8,0)*5.5/'陽性率'!G$3)</f>
        <v>2.382726321</v>
      </c>
      <c r="K367" s="5">
        <f>if(VLOOKUP($B$2:$B$457,'各區加權風險人口'!$C$2:$T$13,9,0)=0,0,VLOOKUP($B$2:$B$457,'依個案研判日_台北市'!$C$2:$T$13,9,0)*'各里加權風險人口'!L367/VLOOKUP($B$2:$B$457,'各區加權風險人口'!$C$2:$T$13,9,0)*5.5/'陽性率'!H$3)</f>
        <v>5.978476952</v>
      </c>
      <c r="L367" s="5">
        <f>if(VLOOKUP($B$2:$B$457,'各區加權風險人口'!$C$2:$T$13,10,0)=0,0,VLOOKUP($B$2:$B$457,'依個案研判日_台北市'!$C$2:$T$13,10,0)*'各里加權風險人口'!M367/VLOOKUP($B$2:$B$457,'各區加權風險人口'!$C$2:$T$13,10,0)*5.5/'陽性率'!I$3)</f>
        <v>10.17764529</v>
      </c>
      <c r="M367" s="5">
        <f>if(VLOOKUP($B$2:$B$457,'各區加權風險人口'!$C$2:$T$13,11,0)=0,0,VLOOKUP($B$2:$B$457,'依個案研判日_台北市'!$C$2:$T$13,11,0)*'各里加權風險人口'!N367/VLOOKUP($B$2:$B$457,'各區加權風險人口'!$C$2:$T$13,11,0)*5.5/'陽性率'!J$3)</f>
        <v>2.578950842</v>
      </c>
      <c r="N367" s="5">
        <f>if(VLOOKUP($B$2:$B$457,'各區加權風險人口'!$C$2:$T$13,12,0)=0,0,VLOOKUP($B$2:$B$457,'依個案研判日_台北市'!$C$2:$T$13,12,0)*'各里加權風險人口'!O367/VLOOKUP($B$2:$B$457,'各區加權風險人口'!$C$2:$T$13,12,0)*5.5/'陽性率'!K$3)</f>
        <v>14.73686195</v>
      </c>
      <c r="O367" s="5">
        <f>if(VLOOKUP($B$2:$B$457,'各區加權風險人口'!$C$2:$T$13,13,0)=0,0,VLOOKUP($B$2:$B$457,'依個案研判日_台北市'!$C$2:$T$13,13,0)*'各里加權風險人口'!P367/VLOOKUP($B$2:$B$457,'各區加權風險人口'!$C$2:$T$13,13,0)*5.5/'陽性率'!L$3)</f>
        <v>4.215592723</v>
      </c>
      <c r="P367" s="5">
        <f>if(VLOOKUP($B$2:$B$457,'各區加權風險人口'!$C$2:$T$13,14,0)=0,0,VLOOKUP($B$2:$B$457,'依個案研判日_台北市'!$C$2:$T$13,14,0)*'各里加權風險人口'!Q367/VLOOKUP($B$2:$B$457,'各區加權風險人口'!$C$2:$T$13,14,0)*5.5/'陽性率'!M$3)</f>
        <v>18.5144275</v>
      </c>
      <c r="Q367" s="5">
        <f>if(VLOOKUP($B$2:$B$457,'各區加權風險人口'!$C$2:$T$13,15,0)=0,0,VLOOKUP($B$2:$B$457,'依個案研判日_台北市'!$C$2:$T$13,15,0)*'各里加權風險人口'!R367/VLOOKUP($B$2:$B$457,'各區加權風險人口'!$C$2:$T$13,15,0)*5.5/'陽性率'!N$3)</f>
        <v>5.669245386</v>
      </c>
      <c r="R367" s="5">
        <f>if(VLOOKUP($B$2:$B$457,'各區加權風險人口'!$C$2:$T$13,16,0)=0,0,VLOOKUP($B$2:$B$457,'依個案研判日_台北市'!$C$2:$T$13,16,0)*'各里加權風險人口'!S367/VLOOKUP($B$2:$B$457,'各區加權風險人口'!$C$2:$T$13,16,0)*5.5/'陽性率'!O$3)</f>
        <v>9.671065658</v>
      </c>
      <c r="S367" s="5">
        <f>if(VLOOKUP($B$2:$B$457,'各區加權風險人口'!$C$2:$T$13,17,0)=0,0,VLOOKUP($B$2:$B$457,'依個案研判日_台北市'!$C$2:$T$13,17,0)*'各里加權風險人口'!T367/VLOOKUP($B$2:$B$457,'各區加權風險人口'!$C$2:$T$13,17,0)*5.5/'陽性率'!P$3)</f>
        <v>11.20964429</v>
      </c>
      <c r="T367" s="5">
        <f>if(VLOOKUP($B$2:$B$457,'各區加權風險人口'!$C$2:$T$13,18,0)=0,0,VLOOKUP($B$2:$B$457,'依個案研判日_台北市'!$C$2:$T$13,18,0)*'各里加權風險人口'!U367/VLOOKUP($B$2:$B$457,'各區加權風險人口'!$C$2:$T$13,18,0)*5.5/'陽性率'!Q$3)</f>
        <v>14.05197574</v>
      </c>
    </row>
    <row r="368">
      <c r="A368" s="3">
        <v>6.3000110004E10</v>
      </c>
      <c r="B368" s="4" t="s">
        <v>376</v>
      </c>
      <c r="C368" s="4" t="s">
        <v>380</v>
      </c>
      <c r="D368" s="5">
        <f>if(VLOOKUP($B$2:$B$457,'各區加權風險人口'!$C$2:$T$13,2,0)=0,0,VLOOKUP($B$2:$B$457,'依個案研判日_台北市'!$C$2:$T$13,2,0)*'各里加權風險人口'!E368/VLOOKUP($B$2:$B$457,'各區加權風險人口'!$C$2:$T$13,2,0)*5.5/'陽性率'!A$3)</f>
        <v>0</v>
      </c>
      <c r="E368" s="5">
        <f>if(VLOOKUP($B$2:$B$457,'各區加權風險人口'!$C$2:$T$13,3,0)=0,0,VLOOKUP($B$2:$B$457,'依個案研判日_台北市'!$C$2:$T$13,3,0)*'各里加權風險人口'!F368/VLOOKUP($B$2:$B$457,'各區加權風險人口'!$C$2:$T$13,3,0)*5.5/'陽性率'!B$3)</f>
        <v>0</v>
      </c>
      <c r="F368" s="5">
        <f>if(VLOOKUP($B$2:$B$457,'各區加權風險人口'!$C$2:$T$13,4,0)=0,0,VLOOKUP($B$2:$B$457,'依個案研判日_台北市'!$C$2:$T$13,4,0)*'各里加權風險人口'!G368/VLOOKUP($B$2:$B$457,'各區加權風險人口'!$C$2:$T$13,4,0)*5.5/'陽性率'!C$3)</f>
        <v>2.316282229</v>
      </c>
      <c r="G368" s="5">
        <f>if(VLOOKUP($B$2:$B$457,'各區加權風險人口'!$C$2:$T$13,5,0)=0,0,VLOOKUP($B$2:$B$457,'依個案研判日_台北市'!$C$2:$T$13,5,0)*'各里加權風險人口'!H368/VLOOKUP($B$2:$B$457,'各區加權風險人口'!$C$2:$T$13,5,0)*5.5/'陽性率'!D$3)</f>
        <v>0</v>
      </c>
      <c r="H368" s="5">
        <f>if(VLOOKUP($B$2:$B$457,'各區加權風險人口'!$C$2:$T$13,6,0)=0,0,VLOOKUP($B$2:$B$457,'依個案研判日_台北市'!$C$2:$T$13,6,0)*'各里加權風險人口'!I368/VLOOKUP($B$2:$B$457,'各區加權風險人口'!$C$2:$T$13,6,0)*5.5/'陽性率'!E$3)</f>
        <v>1.422021369</v>
      </c>
      <c r="I368" s="5">
        <f>if(VLOOKUP($B$2:$B$457,'各區加權風險人口'!$C$2:$T$13,7,0)=0,0,VLOOKUP($B$2:$B$457,'依個案研判日_台北市'!$C$2:$T$13,7,0)*'各里加權風險人口'!J368/VLOOKUP($B$2:$B$457,'各區加權風險人口'!$C$2:$T$13,7,0)*5.5/'陽性率'!F$3)</f>
        <v>22.02738983</v>
      </c>
      <c r="J368" s="5">
        <f>if(VLOOKUP($B$2:$B$457,'各區加權風險人口'!$C$2:$T$13,8,0)=0,0,VLOOKUP($B$2:$B$457,'依個案研判日_台北市'!$C$2:$T$13,8,0)*'各里加權風險人口'!K368/VLOOKUP($B$2:$B$457,'各區加權風險人口'!$C$2:$T$13,8,0)*5.5/'陽性率'!G$3)</f>
        <v>4.884334266</v>
      </c>
      <c r="K368" s="5">
        <f>if(VLOOKUP($B$2:$B$457,'各區加權風險人口'!$C$2:$T$13,9,0)=0,0,VLOOKUP($B$2:$B$457,'依個案研判日_台北市'!$C$2:$T$13,9,0)*'各里加權風險人口'!L368/VLOOKUP($B$2:$B$457,'各區加權風險人口'!$C$2:$T$13,9,0)*5.5/'陽性率'!H$3)</f>
        <v>12.2552387</v>
      </c>
      <c r="L368" s="5">
        <f>if(VLOOKUP($B$2:$B$457,'各區加權風險人口'!$C$2:$T$13,10,0)=0,0,VLOOKUP($B$2:$B$457,'依個案研判日_台北市'!$C$2:$T$13,10,0)*'各里加權風險人口'!M368/VLOOKUP($B$2:$B$457,'各區加權風險人口'!$C$2:$T$13,10,0)*5.5/'陽性率'!I$3)</f>
        <v>20.86308494</v>
      </c>
      <c r="M368" s="5">
        <f>if(VLOOKUP($B$2:$B$457,'各區加權風險人口'!$C$2:$T$13,11,0)=0,0,VLOOKUP($B$2:$B$457,'依個案研判日_台北市'!$C$2:$T$13,11,0)*'各里加權風險人口'!N368/VLOOKUP($B$2:$B$457,'各區加權風險人口'!$C$2:$T$13,11,0)*5.5/'陽性率'!J$3)</f>
        <v>5.286573558</v>
      </c>
      <c r="N368" s="5">
        <f>if(VLOOKUP($B$2:$B$457,'各區加權風險人口'!$C$2:$T$13,12,0)=0,0,VLOOKUP($B$2:$B$457,'依個案研判日_台北市'!$C$2:$T$13,12,0)*'各里加權風險人口'!O368/VLOOKUP($B$2:$B$457,'各區加權風險人口'!$C$2:$T$13,12,0)*5.5/'陽性率'!K$3)</f>
        <v>30.20899176</v>
      </c>
      <c r="O368" s="5">
        <f>if(VLOOKUP($B$2:$B$457,'各區加權風險人口'!$C$2:$T$13,13,0)=0,0,VLOOKUP($B$2:$B$457,'依個案研判日_台北市'!$C$2:$T$13,13,0)*'各里加權風險人口'!P368/VLOOKUP($B$2:$B$457,'各區加權風險人口'!$C$2:$T$13,13,0)*5.5/'陽性率'!L$3)</f>
        <v>8.64151447</v>
      </c>
      <c r="P368" s="5">
        <f>if(VLOOKUP($B$2:$B$457,'各區加權風險人口'!$C$2:$T$13,14,0)=0,0,VLOOKUP($B$2:$B$457,'依個案研判日_台北市'!$C$2:$T$13,14,0)*'各里加權風險人口'!Q368/VLOOKUP($B$2:$B$457,'各區加權風險人口'!$C$2:$T$13,14,0)*5.5/'陽性率'!M$3)</f>
        <v>37.95259734</v>
      </c>
      <c r="Q368" s="5">
        <f>if(VLOOKUP($B$2:$B$457,'各區加權風險人口'!$C$2:$T$13,15,0)=0,0,VLOOKUP($B$2:$B$457,'依個案研判日_台北市'!$C$2:$T$13,15,0)*'各里加權風險人口'!R368/VLOOKUP($B$2:$B$457,'各區加權風險人口'!$C$2:$T$13,15,0)*5.5/'陽性率'!N$3)</f>
        <v>11.62134705</v>
      </c>
      <c r="R368" s="5">
        <f>if(VLOOKUP($B$2:$B$457,'各區加權風險人口'!$C$2:$T$13,16,0)=0,0,VLOOKUP($B$2:$B$457,'依個案研判日_台北市'!$C$2:$T$13,16,0)*'各里加權風險人口'!S368/VLOOKUP($B$2:$B$457,'各區加權風險人口'!$C$2:$T$13,16,0)*5.5/'陽性率'!O$3)</f>
        <v>19.82465084</v>
      </c>
      <c r="S368" s="5">
        <f>if(VLOOKUP($B$2:$B$457,'各區加權風險人口'!$C$2:$T$13,17,0)=0,0,VLOOKUP($B$2:$B$457,'依個案研判日_台北市'!$C$2:$T$13,17,0)*'各里加權風險人口'!T368/VLOOKUP($B$2:$B$457,'各區加權風險人口'!$C$2:$T$13,17,0)*5.5/'陽性率'!P$3)</f>
        <v>22.97857257</v>
      </c>
      <c r="T368" s="5">
        <f>if(VLOOKUP($B$2:$B$457,'各區加權風險人口'!$C$2:$T$13,18,0)=0,0,VLOOKUP($B$2:$B$457,'依個案研判日_台北市'!$C$2:$T$13,18,0)*'各里加權風險人口'!U368/VLOOKUP($B$2:$B$457,'各區加權風險人口'!$C$2:$T$13,18,0)*5.5/'陽性率'!Q$3)</f>
        <v>28.80504823</v>
      </c>
    </row>
    <row r="369">
      <c r="A369" s="3">
        <v>6.3000110005E10</v>
      </c>
      <c r="B369" s="4" t="s">
        <v>376</v>
      </c>
      <c r="C369" s="4" t="s">
        <v>381</v>
      </c>
      <c r="D369" s="5">
        <f>if(VLOOKUP($B$2:$B$457,'各區加權風險人口'!$C$2:$T$13,2,0)=0,0,VLOOKUP($B$2:$B$457,'依個案研判日_台北市'!$C$2:$T$13,2,0)*'各里加權風險人口'!E369/VLOOKUP($B$2:$B$457,'各區加權風險人口'!$C$2:$T$13,2,0)*5.5/'陽性率'!A$3)</f>
        <v>0</v>
      </c>
      <c r="E369" s="5">
        <f>if(VLOOKUP($B$2:$B$457,'各區加權風險人口'!$C$2:$T$13,3,0)=0,0,VLOOKUP($B$2:$B$457,'依個案研判日_台北市'!$C$2:$T$13,3,0)*'各里加權風險人口'!F369/VLOOKUP($B$2:$B$457,'各區加權風險人口'!$C$2:$T$13,3,0)*5.5/'陽性率'!B$3)</f>
        <v>0</v>
      </c>
      <c r="F369" s="5">
        <f>if(VLOOKUP($B$2:$B$457,'各區加權風險人口'!$C$2:$T$13,4,0)=0,0,VLOOKUP($B$2:$B$457,'依個案研判日_台北市'!$C$2:$T$13,4,0)*'各里加權風險人口'!G369/VLOOKUP($B$2:$B$457,'各區加權風險人口'!$C$2:$T$13,4,0)*5.5/'陽性率'!C$3)</f>
        <v>3.23925768</v>
      </c>
      <c r="G369" s="5">
        <f>if(VLOOKUP($B$2:$B$457,'各區加權風險人口'!$C$2:$T$13,5,0)=0,0,VLOOKUP($B$2:$B$457,'依個案研判日_台北市'!$C$2:$T$13,5,0)*'各里加權風險人口'!H369/VLOOKUP($B$2:$B$457,'各區加權風險人口'!$C$2:$T$13,5,0)*5.5/'陽性率'!D$3)</f>
        <v>0</v>
      </c>
      <c r="H369" s="5">
        <f>if(VLOOKUP($B$2:$B$457,'各區加權風險人口'!$C$2:$T$13,6,0)=0,0,VLOOKUP($B$2:$B$457,'依個案研判日_台北市'!$C$2:$T$13,6,0)*'各里加權風險人口'!I369/VLOOKUP($B$2:$B$457,'各區加權風險人口'!$C$2:$T$13,6,0)*5.5/'陽性率'!E$3)</f>
        <v>1.988658196</v>
      </c>
      <c r="I369" s="5">
        <f>if(VLOOKUP($B$2:$B$457,'各區加權風險人口'!$C$2:$T$13,7,0)=0,0,VLOOKUP($B$2:$B$457,'依個案研判日_台北市'!$C$2:$T$13,7,0)*'各里加權風險人口'!J369/VLOOKUP($B$2:$B$457,'各區加權風險人口'!$C$2:$T$13,7,0)*5.5/'陽性率'!F$3)</f>
        <v>30.80470539</v>
      </c>
      <c r="J369" s="5">
        <f>if(VLOOKUP($B$2:$B$457,'各區加權風險人口'!$C$2:$T$13,8,0)=0,0,VLOOKUP($B$2:$B$457,'依個案研判日_台北市'!$C$2:$T$13,8,0)*'各里加權風險人口'!K369/VLOOKUP($B$2:$B$457,'各區加權風險人口'!$C$2:$T$13,8,0)*5.5/'陽性率'!G$3)</f>
        <v>6.830608587</v>
      </c>
      <c r="K369" s="5">
        <f>if(VLOOKUP($B$2:$B$457,'各區加權風險人口'!$C$2:$T$13,9,0)=0,0,VLOOKUP($B$2:$B$457,'依個案研判日_台北市'!$C$2:$T$13,9,0)*'各里加權風險人口'!L369/VLOOKUP($B$2:$B$457,'各區加權風險人口'!$C$2:$T$13,9,0)*5.5/'陽性率'!H$3)</f>
        <v>17.13861791</v>
      </c>
      <c r="L369" s="5">
        <f>if(VLOOKUP($B$2:$B$457,'各區加權風險人口'!$C$2:$T$13,10,0)=0,0,VLOOKUP($B$2:$B$457,'依個案研判日_台北市'!$C$2:$T$13,10,0)*'各里加權風險人口'!M369/VLOOKUP($B$2:$B$457,'各區加權風險人口'!$C$2:$T$13,10,0)*5.5/'陽性率'!I$3)</f>
        <v>29.17645668</v>
      </c>
      <c r="M369" s="5">
        <f>if(VLOOKUP($B$2:$B$457,'各區加權風險人口'!$C$2:$T$13,11,0)=0,0,VLOOKUP($B$2:$B$457,'依個案研判日_台北市'!$C$2:$T$13,11,0)*'各里加權風險人口'!N369/VLOOKUP($B$2:$B$457,'各區加權風險人口'!$C$2:$T$13,11,0)*5.5/'陽性率'!J$3)</f>
        <v>7.393129294</v>
      </c>
      <c r="N369" s="5">
        <f>if(VLOOKUP($B$2:$B$457,'各區加權風險人口'!$C$2:$T$13,12,0)=0,0,VLOOKUP($B$2:$B$457,'依個案研判日_台北市'!$C$2:$T$13,12,0)*'各里加權風險人口'!O369/VLOOKUP($B$2:$B$457,'各區加權風險人口'!$C$2:$T$13,12,0)*5.5/'陽性率'!K$3)</f>
        <v>42.24645311</v>
      </c>
      <c r="O369" s="5">
        <f>if(VLOOKUP($B$2:$B$457,'各區加權風險人口'!$C$2:$T$13,13,0)=0,0,VLOOKUP($B$2:$B$457,'依個案研判日_台北市'!$C$2:$T$13,13,0)*'各里加權風險人口'!P369/VLOOKUP($B$2:$B$457,'各區加權風險人口'!$C$2:$T$13,13,0)*5.5/'陽性率'!L$3)</f>
        <v>12.08492288</v>
      </c>
      <c r="P369" s="5">
        <f>if(VLOOKUP($B$2:$B$457,'各區加權風險人口'!$C$2:$T$13,14,0)=0,0,VLOOKUP($B$2:$B$457,'依個案研判日_台北市'!$C$2:$T$13,14,0)*'各里加權風險人口'!Q369/VLOOKUP($B$2:$B$457,'各區加權風險人口'!$C$2:$T$13,14,0)*5.5/'陽性率'!M$3)</f>
        <v>53.07567483</v>
      </c>
      <c r="Q369" s="5">
        <f>if(VLOOKUP($B$2:$B$457,'各區加權風險人口'!$C$2:$T$13,15,0)=0,0,VLOOKUP($B$2:$B$457,'依個案研判日_台北市'!$C$2:$T$13,15,0)*'各里加權風險人口'!R369/VLOOKUP($B$2:$B$457,'各區加權風險人口'!$C$2:$T$13,15,0)*5.5/'陽性率'!N$3)</f>
        <v>16.25213767</v>
      </c>
      <c r="R369" s="5">
        <f>if(VLOOKUP($B$2:$B$457,'各區加權風險人口'!$C$2:$T$13,16,0)=0,0,VLOOKUP($B$2:$B$457,'依個案研判日_台北市'!$C$2:$T$13,16,0)*'各里加權風險人口'!S369/VLOOKUP($B$2:$B$457,'各區加權風險人口'!$C$2:$T$13,16,0)*5.5/'陽性率'!O$3)</f>
        <v>27.72423485</v>
      </c>
      <c r="S369" s="5">
        <f>if(VLOOKUP($B$2:$B$457,'各區加權風險人口'!$C$2:$T$13,17,0)=0,0,VLOOKUP($B$2:$B$457,'依個案研判日_台北市'!$C$2:$T$13,17,0)*'各里加權風險人口'!T369/VLOOKUP($B$2:$B$457,'各區加權風險人口'!$C$2:$T$13,17,0)*5.5/'陽性率'!P$3)</f>
        <v>32.13490858</v>
      </c>
      <c r="T369" s="5">
        <f>if(VLOOKUP($B$2:$B$457,'各區加權風險人口'!$C$2:$T$13,18,0)=0,0,VLOOKUP($B$2:$B$457,'依個案研判日_台北市'!$C$2:$T$13,18,0)*'各里加權風險人口'!U369/VLOOKUP($B$2:$B$457,'各區加權風險人口'!$C$2:$T$13,18,0)*5.5/'陽性率'!Q$3)</f>
        <v>40.28307628</v>
      </c>
    </row>
    <row r="370">
      <c r="A370" s="3">
        <v>6.3000110006E10</v>
      </c>
      <c r="B370" s="4" t="s">
        <v>376</v>
      </c>
      <c r="C370" s="4" t="s">
        <v>382</v>
      </c>
      <c r="D370" s="5">
        <f>if(VLOOKUP($B$2:$B$457,'各區加權風險人口'!$C$2:$T$13,2,0)=0,0,VLOOKUP($B$2:$B$457,'依個案研判日_台北市'!$C$2:$T$13,2,0)*'各里加權風險人口'!E370/VLOOKUP($B$2:$B$457,'各區加權風險人口'!$C$2:$T$13,2,0)*5.5/'陽性率'!A$3)</f>
        <v>0</v>
      </c>
      <c r="E370" s="5">
        <f>if(VLOOKUP($B$2:$B$457,'各區加權風險人口'!$C$2:$T$13,3,0)=0,0,VLOOKUP($B$2:$B$457,'依個案研判日_台北市'!$C$2:$T$13,3,0)*'各里加權風險人口'!F370/VLOOKUP($B$2:$B$457,'各區加權風險人口'!$C$2:$T$13,3,0)*5.5/'陽性率'!B$3)</f>
        <v>0</v>
      </c>
      <c r="F370" s="5">
        <f>if(VLOOKUP($B$2:$B$457,'各區加權風險人口'!$C$2:$T$13,4,0)=0,0,VLOOKUP($B$2:$B$457,'依個案研判日_台北市'!$C$2:$T$13,4,0)*'各里加權風險人口'!G370/VLOOKUP($B$2:$B$457,'各區加權風險人口'!$C$2:$T$13,4,0)*5.5/'陽性率'!C$3)</f>
        <v>2.846921122</v>
      </c>
      <c r="G370" s="5">
        <f>if(VLOOKUP($B$2:$B$457,'各區加權風險人口'!$C$2:$T$13,5,0)=0,0,VLOOKUP($B$2:$B$457,'依個案研判日_台北市'!$C$2:$T$13,5,0)*'各里加權風險人口'!H370/VLOOKUP($B$2:$B$457,'各區加權風險人口'!$C$2:$T$13,5,0)*5.5/'陽性率'!D$3)</f>
        <v>0</v>
      </c>
      <c r="H370" s="5">
        <f>if(VLOOKUP($B$2:$B$457,'各區加權風險人口'!$C$2:$T$13,6,0)=0,0,VLOOKUP($B$2:$B$457,'依個案研判日_台北市'!$C$2:$T$13,6,0)*'各里加權風險人口'!I370/VLOOKUP($B$2:$B$457,'各區加權風險人口'!$C$2:$T$13,6,0)*5.5/'陽性率'!E$3)</f>
        <v>1.747793347</v>
      </c>
      <c r="I370" s="5">
        <f>if(VLOOKUP($B$2:$B$457,'各區加權風險人口'!$C$2:$T$13,7,0)=0,0,VLOOKUP($B$2:$B$457,'依個案研判日_台北市'!$C$2:$T$13,7,0)*'各里加權風險人口'!J370/VLOOKUP($B$2:$B$457,'各區加權風險人口'!$C$2:$T$13,7,0)*5.5/'陽性率'!F$3)</f>
        <v>27.07366165</v>
      </c>
      <c r="J370" s="5">
        <f>if(VLOOKUP($B$2:$B$457,'各區加權風險人口'!$C$2:$T$13,8,0)=0,0,VLOOKUP($B$2:$B$457,'依個案研判日_台北市'!$C$2:$T$13,8,0)*'各里加權風險人口'!K370/VLOOKUP($B$2:$B$457,'各區加權風險人口'!$C$2:$T$13,8,0)*5.5/'陽性率'!G$3)</f>
        <v>6.003290191</v>
      </c>
      <c r="K370" s="5">
        <f>if(VLOOKUP($B$2:$B$457,'各區加權風險人口'!$C$2:$T$13,9,0)=0,0,VLOOKUP($B$2:$B$457,'依個案研判日_台北市'!$C$2:$T$13,9,0)*'各里加權風險人口'!L370/VLOOKUP($B$2:$B$457,'各區加權風險人口'!$C$2:$T$13,9,0)*5.5/'陽性率'!H$3)</f>
        <v>15.06280084</v>
      </c>
      <c r="L370" s="5">
        <f>if(VLOOKUP($B$2:$B$457,'各區加權風險人口'!$C$2:$T$13,10,0)=0,0,VLOOKUP($B$2:$B$457,'依個案研判日_台北市'!$C$2:$T$13,10,0)*'各里加權風險人口'!M370/VLOOKUP($B$2:$B$457,'各區加權風險人口'!$C$2:$T$13,10,0)*5.5/'陽性率'!I$3)</f>
        <v>25.64262525</v>
      </c>
      <c r="M370" s="5">
        <f>if(VLOOKUP($B$2:$B$457,'各區加權風險人口'!$C$2:$T$13,11,0)=0,0,VLOOKUP($B$2:$B$457,'依個案研判日_台北市'!$C$2:$T$13,11,0)*'各里加權風險人口'!N370/VLOOKUP($B$2:$B$457,'各區加權風險人口'!$C$2:$T$13,11,0)*5.5/'陽性率'!J$3)</f>
        <v>6.497678795</v>
      </c>
      <c r="N370" s="5">
        <f>if(VLOOKUP($B$2:$B$457,'各區加權風險人口'!$C$2:$T$13,12,0)=0,0,VLOOKUP($B$2:$B$457,'依個案研判日_台北市'!$C$2:$T$13,12,0)*'各里加權風險人口'!O370/VLOOKUP($B$2:$B$457,'各區加權風險人口'!$C$2:$T$13,12,0)*5.5/'陽性率'!K$3)</f>
        <v>37.12959312</v>
      </c>
      <c r="O370" s="5">
        <f>if(VLOOKUP($B$2:$B$457,'各區加權風險人口'!$C$2:$T$13,13,0)=0,0,VLOOKUP($B$2:$B$457,'依個案研判日_台北市'!$C$2:$T$13,13,0)*'各里加權風險人口'!P370/VLOOKUP($B$2:$B$457,'各區加權風險人口'!$C$2:$T$13,13,0)*5.5/'陽性率'!L$3)</f>
        <v>10.62120572</v>
      </c>
      <c r="P370" s="5">
        <f>if(VLOOKUP($B$2:$B$457,'各區加權風險人口'!$C$2:$T$13,14,0)=0,0,VLOOKUP($B$2:$B$457,'依個案研判日_台北市'!$C$2:$T$13,14,0)*'各里加權風險人口'!Q370/VLOOKUP($B$2:$B$457,'各區加權風險人口'!$C$2:$T$13,14,0)*5.5/'陽性率'!M$3)</f>
        <v>46.6471873</v>
      </c>
      <c r="Q370" s="5">
        <f>if(VLOOKUP($B$2:$B$457,'各區加權風險人口'!$C$2:$T$13,15,0)=0,0,VLOOKUP($B$2:$B$457,'依個案研判日_台北市'!$C$2:$T$13,15,0)*'各里加權風險人口'!R370/VLOOKUP($B$2:$B$457,'各區加權風險人口'!$C$2:$T$13,15,0)*5.5/'陽性率'!N$3)</f>
        <v>14.28369045</v>
      </c>
      <c r="R370" s="5">
        <f>if(VLOOKUP($B$2:$B$457,'各區加權風險人口'!$C$2:$T$13,16,0)=0,0,VLOOKUP($B$2:$B$457,'依個案研判日_台北市'!$C$2:$T$13,16,0)*'各里加權風險人口'!S370/VLOOKUP($B$2:$B$457,'各區加權風險人口'!$C$2:$T$13,16,0)*5.5/'陽性率'!O$3)</f>
        <v>24.36629548</v>
      </c>
      <c r="S370" s="5">
        <f>if(VLOOKUP($B$2:$B$457,'各區加權風險人口'!$C$2:$T$13,17,0)=0,0,VLOOKUP($B$2:$B$457,'依個案研判日_台北市'!$C$2:$T$13,17,0)*'各里加權風險人口'!T370/VLOOKUP($B$2:$B$457,'各區加權風險人口'!$C$2:$T$13,17,0)*5.5/'陽性率'!P$3)</f>
        <v>28.24275158</v>
      </c>
      <c r="T370" s="5">
        <f>if(VLOOKUP($B$2:$B$457,'各區加權風險人口'!$C$2:$T$13,18,0)=0,0,VLOOKUP($B$2:$B$457,'依個案研判日_台北市'!$C$2:$T$13,18,0)*'各里加權風險人口'!U370/VLOOKUP($B$2:$B$457,'各區加權風險人口'!$C$2:$T$13,18,0)*5.5/'陽性率'!Q$3)</f>
        <v>35.40401908</v>
      </c>
    </row>
    <row r="371">
      <c r="A371" s="3">
        <v>6.3000110007E10</v>
      </c>
      <c r="B371" s="4" t="s">
        <v>376</v>
      </c>
      <c r="C371" s="4" t="s">
        <v>383</v>
      </c>
      <c r="D371" s="5">
        <f>if(VLOOKUP($B$2:$B$457,'各區加權風險人口'!$C$2:$T$13,2,0)=0,0,VLOOKUP($B$2:$B$457,'依個案研判日_台北市'!$C$2:$T$13,2,0)*'各里加權風險人口'!E371/VLOOKUP($B$2:$B$457,'各區加權風險人口'!$C$2:$T$13,2,0)*5.5/'陽性率'!A$3)</f>
        <v>0</v>
      </c>
      <c r="E371" s="5">
        <f>if(VLOOKUP($B$2:$B$457,'各區加權風險人口'!$C$2:$T$13,3,0)=0,0,VLOOKUP($B$2:$B$457,'依個案研判日_台北市'!$C$2:$T$13,3,0)*'各里加權風險人口'!F371/VLOOKUP($B$2:$B$457,'各區加權風險人口'!$C$2:$T$13,3,0)*5.5/'陽性率'!B$3)</f>
        <v>0</v>
      </c>
      <c r="F371" s="5">
        <f>if(VLOOKUP($B$2:$B$457,'各區加權風險人口'!$C$2:$T$13,4,0)=0,0,VLOOKUP($B$2:$B$457,'依個案研判日_台北市'!$C$2:$T$13,4,0)*'各里加權風險人口'!G371/VLOOKUP($B$2:$B$457,'各區加權風險人口'!$C$2:$T$13,4,0)*5.5/'陽性率'!C$3)</f>
        <v>3.189559723</v>
      </c>
      <c r="G371" s="5">
        <f>if(VLOOKUP($B$2:$B$457,'各區加權風險人口'!$C$2:$T$13,5,0)=0,0,VLOOKUP($B$2:$B$457,'依個案研判日_台北市'!$C$2:$T$13,5,0)*'各里加權風險人口'!H371/VLOOKUP($B$2:$B$457,'各區加權風險人口'!$C$2:$T$13,5,0)*5.5/'陽性率'!D$3)</f>
        <v>0</v>
      </c>
      <c r="H371" s="5">
        <f>if(VLOOKUP($B$2:$B$457,'各區加權風險人口'!$C$2:$T$13,6,0)=0,0,VLOOKUP($B$2:$B$457,'依個案研判日_台北市'!$C$2:$T$13,6,0)*'各里加權風險人口'!I371/VLOOKUP($B$2:$B$457,'各區加權風險人口'!$C$2:$T$13,6,0)*5.5/'陽性率'!E$3)</f>
        <v>1.958147425</v>
      </c>
      <c r="I371" s="5">
        <f>if(VLOOKUP($B$2:$B$457,'各區加權風險人口'!$C$2:$T$13,7,0)=0,0,VLOOKUP($B$2:$B$457,'依個案研判日_台北市'!$C$2:$T$13,7,0)*'各里加權風險人口'!J371/VLOOKUP($B$2:$B$457,'各區加權風險人口'!$C$2:$T$13,7,0)*5.5/'陽性率'!F$3)</f>
        <v>30.33208757</v>
      </c>
      <c r="J371" s="5">
        <f>if(VLOOKUP($B$2:$B$457,'各區加權風險人口'!$C$2:$T$13,8,0)=0,0,VLOOKUP($B$2:$B$457,'依個案研判日_台北市'!$C$2:$T$13,8,0)*'各里加權風險人口'!K371/VLOOKUP($B$2:$B$457,'各區加權風險人口'!$C$2:$T$13,8,0)*5.5/'陽性率'!G$3)</f>
        <v>6.725810721</v>
      </c>
      <c r="K371" s="5">
        <f>if(VLOOKUP($B$2:$B$457,'各區加權風險人口'!$C$2:$T$13,9,0)=0,0,VLOOKUP($B$2:$B$457,'依個案研判日_台北市'!$C$2:$T$13,9,0)*'各里加權風險人口'!L371/VLOOKUP($B$2:$B$457,'各區加權風險人口'!$C$2:$T$13,9,0)*5.5/'陽性率'!H$3)</f>
        <v>16.87567054</v>
      </c>
      <c r="L371" s="5">
        <f>if(VLOOKUP($B$2:$B$457,'各區加權風險人口'!$C$2:$T$13,10,0)=0,0,VLOOKUP($B$2:$B$457,'依個案研判日_台北市'!$C$2:$T$13,10,0)*'各里加權風險人口'!M371/VLOOKUP($B$2:$B$457,'各區加權風險人口'!$C$2:$T$13,10,0)*5.5/'陽性率'!I$3)</f>
        <v>28.72882008</v>
      </c>
      <c r="M371" s="5">
        <f>if(VLOOKUP($B$2:$B$457,'各區加權風險人口'!$C$2:$T$13,11,0)=0,0,VLOOKUP($B$2:$B$457,'依個案研判日_台北市'!$C$2:$T$13,11,0)*'各里加權風險人口'!N371/VLOOKUP($B$2:$B$457,'各區加權風險人口'!$C$2:$T$13,11,0)*5.5/'陽性率'!J$3)</f>
        <v>7.279701016</v>
      </c>
      <c r="N371" s="5">
        <f>if(VLOOKUP($B$2:$B$457,'各區加權風險人口'!$C$2:$T$13,12,0)=0,0,VLOOKUP($B$2:$B$457,'依個案研判日_台北市'!$C$2:$T$13,12,0)*'各里加權風險人口'!O371/VLOOKUP($B$2:$B$457,'各區加權風險人口'!$C$2:$T$13,12,0)*5.5/'陽性率'!K$3)</f>
        <v>41.59829152</v>
      </c>
      <c r="O371" s="5">
        <f>if(VLOOKUP($B$2:$B$457,'各區加權風險人口'!$C$2:$T$13,13,0)=0,0,VLOOKUP($B$2:$B$457,'依個案研判日_台北市'!$C$2:$T$13,13,0)*'各里加權風險人口'!P371/VLOOKUP($B$2:$B$457,'各區加權風險人口'!$C$2:$T$13,13,0)*5.5/'陽性率'!L$3)</f>
        <v>11.89951128</v>
      </c>
      <c r="P371" s="5">
        <f>if(VLOOKUP($B$2:$B$457,'各區加權風險人口'!$C$2:$T$13,14,0)=0,0,VLOOKUP($B$2:$B$457,'依個案研判日_台北市'!$C$2:$T$13,14,0)*'各里加權風險人口'!Q371/VLOOKUP($B$2:$B$457,'各區加權風險人口'!$C$2:$T$13,14,0)*5.5/'陽性率'!M$3)</f>
        <v>52.26136709</v>
      </c>
      <c r="Q371" s="5">
        <f>if(VLOOKUP($B$2:$B$457,'各區加權風險人口'!$C$2:$T$13,15,0)=0,0,VLOOKUP($B$2:$B$457,'依個案研判日_台北市'!$C$2:$T$13,15,0)*'各里加權風險人口'!R371/VLOOKUP($B$2:$B$457,'各區加權風險人口'!$C$2:$T$13,15,0)*5.5/'陽性率'!N$3)</f>
        <v>16.00279103</v>
      </c>
      <c r="R371" s="5">
        <f>if(VLOOKUP($B$2:$B$457,'各區加權風險人口'!$C$2:$T$13,16,0)=0,0,VLOOKUP($B$2:$B$457,'依個案研判日_台北市'!$C$2:$T$13,16,0)*'各里加權風險人口'!S371/VLOOKUP($B$2:$B$457,'各區加權風險人口'!$C$2:$T$13,16,0)*5.5/'陽性率'!O$3)</f>
        <v>27.29887881</v>
      </c>
      <c r="S371" s="5">
        <f>if(VLOOKUP($B$2:$B$457,'各區加權風險人口'!$C$2:$T$13,17,0)=0,0,VLOOKUP($B$2:$B$457,'依個案研判日_台北市'!$C$2:$T$13,17,0)*'各里加權風險人口'!T371/VLOOKUP($B$2:$B$457,'各區加權風險人口'!$C$2:$T$13,17,0)*5.5/'陽性率'!P$3)</f>
        <v>31.64188226</v>
      </c>
      <c r="T371" s="5">
        <f>if(VLOOKUP($B$2:$B$457,'各區加權風險人口'!$C$2:$T$13,18,0)=0,0,VLOOKUP($B$2:$B$457,'依個案研判日_台北市'!$C$2:$T$13,18,0)*'各里加權風險人口'!U371/VLOOKUP($B$2:$B$457,'各區加權風險人口'!$C$2:$T$13,18,0)*5.5/'陽性率'!Q$3)</f>
        <v>39.66503759</v>
      </c>
    </row>
    <row r="372">
      <c r="A372" s="3">
        <v>6.3000110008E10</v>
      </c>
      <c r="B372" s="4" t="s">
        <v>376</v>
      </c>
      <c r="C372" s="4" t="s">
        <v>384</v>
      </c>
      <c r="D372" s="5">
        <f>if(VLOOKUP($B$2:$B$457,'各區加權風險人口'!$C$2:$T$13,2,0)=0,0,VLOOKUP($B$2:$B$457,'依個案研判日_台北市'!$C$2:$T$13,2,0)*'各里加權風險人口'!E372/VLOOKUP($B$2:$B$457,'各區加權風險人口'!$C$2:$T$13,2,0)*5.5/'陽性率'!A$3)</f>
        <v>0</v>
      </c>
      <c r="E372" s="5">
        <f>if(VLOOKUP($B$2:$B$457,'各區加權風險人口'!$C$2:$T$13,3,0)=0,0,VLOOKUP($B$2:$B$457,'依個案研判日_台北市'!$C$2:$T$13,3,0)*'各里加權風險人口'!F372/VLOOKUP($B$2:$B$457,'各區加權風險人口'!$C$2:$T$13,3,0)*5.5/'陽性率'!B$3)</f>
        <v>0</v>
      </c>
      <c r="F372" s="5">
        <f>if(VLOOKUP($B$2:$B$457,'各區加權風險人口'!$C$2:$T$13,4,0)=0,0,VLOOKUP($B$2:$B$457,'依個案研判日_台北市'!$C$2:$T$13,4,0)*'各里加權風險人口'!G372/VLOOKUP($B$2:$B$457,'各區加權風險人口'!$C$2:$T$13,4,0)*5.5/'陽性率'!C$3)</f>
        <v>3.30363995</v>
      </c>
      <c r="G372" s="5">
        <f>if(VLOOKUP($B$2:$B$457,'各區加權風險人口'!$C$2:$T$13,5,0)=0,0,VLOOKUP($B$2:$B$457,'依個案研判日_台北市'!$C$2:$T$13,5,0)*'各里加權風險人口'!H372/VLOOKUP($B$2:$B$457,'各區加權風險人口'!$C$2:$T$13,5,0)*5.5/'陽性率'!D$3)</f>
        <v>0</v>
      </c>
      <c r="H372" s="5">
        <f>if(VLOOKUP($B$2:$B$457,'各區加權風險人口'!$C$2:$T$13,6,0)=0,0,VLOOKUP($B$2:$B$457,'依個案研判日_台北市'!$C$2:$T$13,6,0)*'各里加權風險人口'!I372/VLOOKUP($B$2:$B$457,'各區加權風險人口'!$C$2:$T$13,6,0)*5.5/'陽性率'!E$3)</f>
        <v>2.02818402</v>
      </c>
      <c r="I372" s="5">
        <f>if(VLOOKUP($B$2:$B$457,'各區加權風險人口'!$C$2:$T$13,7,0)=0,0,VLOOKUP($B$2:$B$457,'依個案研判日_台北市'!$C$2:$T$13,7,0)*'各里加權風險人口'!J372/VLOOKUP($B$2:$B$457,'各區加權風險人口'!$C$2:$T$13,7,0)*5.5/'陽性率'!F$3)</f>
        <v>31.41696816</v>
      </c>
      <c r="J372" s="5">
        <f>if(VLOOKUP($B$2:$B$457,'各區加權風險人口'!$C$2:$T$13,8,0)=0,0,VLOOKUP($B$2:$B$457,'依個案研判日_台北市'!$C$2:$T$13,8,0)*'各里加權風險人口'!K372/VLOOKUP($B$2:$B$457,'各區加權風險人口'!$C$2:$T$13,8,0)*5.5/'陽性率'!G$3)</f>
        <v>6.9663712</v>
      </c>
      <c r="K372" s="5">
        <f>if(VLOOKUP($B$2:$B$457,'各區加權風險人口'!$C$2:$T$13,9,0)=0,0,VLOOKUP($B$2:$B$457,'依個案研判日_台北市'!$C$2:$T$13,9,0)*'各里加權風險人口'!L372/VLOOKUP($B$2:$B$457,'各區加權風險人口'!$C$2:$T$13,9,0)*5.5/'陽性率'!H$3)</f>
        <v>17.47925865</v>
      </c>
      <c r="L372" s="5">
        <f>if(VLOOKUP($B$2:$B$457,'各區加權風險人口'!$C$2:$T$13,10,0)=0,0,VLOOKUP($B$2:$B$457,'依個案研判日_台北市'!$C$2:$T$13,10,0)*'各里加權風險人口'!M372/VLOOKUP($B$2:$B$457,'各區加權風險人口'!$C$2:$T$13,10,0)*5.5/'陽性率'!I$3)</f>
        <v>29.75635698</v>
      </c>
      <c r="M372" s="5">
        <f>if(VLOOKUP($B$2:$B$457,'各區加權風險人口'!$C$2:$T$13,11,0)=0,0,VLOOKUP($B$2:$B$457,'依個案研判日_台北市'!$C$2:$T$13,11,0)*'各里加權風險人口'!N372/VLOOKUP($B$2:$B$457,'各區加權風險人口'!$C$2:$T$13,11,0)*5.5/'陽性率'!J$3)</f>
        <v>7.540072357</v>
      </c>
      <c r="N372" s="5">
        <f>if(VLOOKUP($B$2:$B$457,'各區加權風險人口'!$C$2:$T$13,12,0)=0,0,VLOOKUP($B$2:$B$457,'依個案研判日_台北市'!$C$2:$T$13,12,0)*'各里加權風險人口'!O372/VLOOKUP($B$2:$B$457,'各區加權風險人口'!$C$2:$T$13,12,0)*5.5/'陽性率'!K$3)</f>
        <v>43.08612776</v>
      </c>
      <c r="O372" s="5">
        <f>if(VLOOKUP($B$2:$B$457,'各區加權風險人口'!$C$2:$T$13,13,0)=0,0,VLOOKUP($B$2:$B$457,'依個案研判日_台北市'!$C$2:$T$13,13,0)*'各里加權風險人口'!P372/VLOOKUP($B$2:$B$457,'各區加權風險人口'!$C$2:$T$13,13,0)*5.5/'陽性率'!L$3)</f>
        <v>12.32511828</v>
      </c>
      <c r="P372" s="5">
        <f>if(VLOOKUP($B$2:$B$457,'各區加權風險人口'!$C$2:$T$13,14,0)=0,0,VLOOKUP($B$2:$B$457,'依個案研判日_台北市'!$C$2:$T$13,14,0)*'各里加權風險人口'!Q372/VLOOKUP($B$2:$B$457,'各區加權風險人口'!$C$2:$T$13,14,0)*5.5/'陽性率'!M$3)</f>
        <v>54.13058702</v>
      </c>
      <c r="Q372" s="5">
        <f>if(VLOOKUP($B$2:$B$457,'各區加權風險人口'!$C$2:$T$13,15,0)=0,0,VLOOKUP($B$2:$B$457,'依個案研判日_台北市'!$C$2:$T$13,15,0)*'各里加權風險人口'!R372/VLOOKUP($B$2:$B$457,'各區加權風險人口'!$C$2:$T$13,15,0)*5.5/'陽性率'!N$3)</f>
        <v>16.57515906</v>
      </c>
      <c r="R372" s="5">
        <f>if(VLOOKUP($B$2:$B$457,'各區加權風險人口'!$C$2:$T$13,16,0)=0,0,VLOOKUP($B$2:$B$457,'依個案研判日_台北市'!$C$2:$T$13,16,0)*'各里加權風險人口'!S372/VLOOKUP($B$2:$B$457,'各區加權風險人口'!$C$2:$T$13,16,0)*5.5/'陽性率'!O$3)</f>
        <v>28.27527134</v>
      </c>
      <c r="S372" s="5">
        <f>if(VLOOKUP($B$2:$B$457,'各區加權風險人口'!$C$2:$T$13,17,0)=0,0,VLOOKUP($B$2:$B$457,'依個案研判日_台北市'!$C$2:$T$13,17,0)*'各里加權風險人口'!T372/VLOOKUP($B$2:$B$457,'各區加權風險人口'!$C$2:$T$13,17,0)*5.5/'陽性率'!P$3)</f>
        <v>32.77360996</v>
      </c>
      <c r="T372" s="5">
        <f>if(VLOOKUP($B$2:$B$457,'各區加權風險人口'!$C$2:$T$13,18,0)=0,0,VLOOKUP($B$2:$B$457,'依個案研判日_台北市'!$C$2:$T$13,18,0)*'各里加權風險人口'!U372/VLOOKUP($B$2:$B$457,'各區加權風險人口'!$C$2:$T$13,18,0)*5.5/'陽性率'!Q$3)</f>
        <v>41.08372759</v>
      </c>
    </row>
    <row r="373">
      <c r="A373" s="3">
        <v>6.3000110009E10</v>
      </c>
      <c r="B373" s="4" t="s">
        <v>376</v>
      </c>
      <c r="C373" s="4" t="s">
        <v>385</v>
      </c>
      <c r="D373" s="5">
        <f>if(VLOOKUP($B$2:$B$457,'各區加權風險人口'!$C$2:$T$13,2,0)=0,0,VLOOKUP($B$2:$B$457,'依個案研判日_台北市'!$C$2:$T$13,2,0)*'各里加權風險人口'!E373/VLOOKUP($B$2:$B$457,'各區加權風險人口'!$C$2:$T$13,2,0)*5.5/'陽性率'!A$3)</f>
        <v>0</v>
      </c>
      <c r="E373" s="5">
        <f>if(VLOOKUP($B$2:$B$457,'各區加權風險人口'!$C$2:$T$13,3,0)=0,0,VLOOKUP($B$2:$B$457,'依個案研判日_台北市'!$C$2:$T$13,3,0)*'各里加權風險人口'!F373/VLOOKUP($B$2:$B$457,'各區加權風險人口'!$C$2:$T$13,3,0)*5.5/'陽性率'!B$3)</f>
        <v>0</v>
      </c>
      <c r="F373" s="5">
        <f>if(VLOOKUP($B$2:$B$457,'各區加權風險人口'!$C$2:$T$13,4,0)=0,0,VLOOKUP($B$2:$B$457,'依個案研判日_台北市'!$C$2:$T$13,4,0)*'各里加權風險人口'!G373/VLOOKUP($B$2:$B$457,'各區加權風險人口'!$C$2:$T$13,4,0)*5.5/'陽性率'!C$3)</f>
        <v>2.87219551</v>
      </c>
      <c r="G373" s="5">
        <f>if(VLOOKUP($B$2:$B$457,'各區加權風險人口'!$C$2:$T$13,5,0)=0,0,VLOOKUP($B$2:$B$457,'依個案研判日_台北市'!$C$2:$T$13,5,0)*'各里加權風險人口'!H373/VLOOKUP($B$2:$B$457,'各區加權風險人口'!$C$2:$T$13,5,0)*5.5/'陽性率'!D$3)</f>
        <v>0</v>
      </c>
      <c r="H373" s="5">
        <f>if(VLOOKUP($B$2:$B$457,'各區加權風險人口'!$C$2:$T$13,6,0)=0,0,VLOOKUP($B$2:$B$457,'依個案研判日_台北市'!$C$2:$T$13,6,0)*'各里加權風險人口'!I373/VLOOKUP($B$2:$B$457,'各區加權風險人口'!$C$2:$T$13,6,0)*5.5/'陽性率'!E$3)</f>
        <v>1.763309902</v>
      </c>
      <c r="I373" s="5">
        <f>if(VLOOKUP($B$2:$B$457,'各區加權風險人口'!$C$2:$T$13,7,0)=0,0,VLOOKUP($B$2:$B$457,'依個案研判日_台北市'!$C$2:$T$13,7,0)*'各里加權風險人口'!J373/VLOOKUP($B$2:$B$457,'各區加權風險人口'!$C$2:$T$13,7,0)*5.5/'陽性率'!F$3)</f>
        <v>27.31401613</v>
      </c>
      <c r="J373" s="5">
        <f>if(VLOOKUP($B$2:$B$457,'各區加權風險人口'!$C$2:$T$13,8,0)=0,0,VLOOKUP($B$2:$B$457,'依個案研判日_台北市'!$C$2:$T$13,8,0)*'各里加權風險人口'!K373/VLOOKUP($B$2:$B$457,'各區加權風險人口'!$C$2:$T$13,8,0)*5.5/'陽性率'!G$3)</f>
        <v>6.056586185</v>
      </c>
      <c r="K373" s="5">
        <f>if(VLOOKUP($B$2:$B$457,'各區加權風險人口'!$C$2:$T$13,9,0)=0,0,VLOOKUP($B$2:$B$457,'依個案研判日_台北市'!$C$2:$T$13,9,0)*'各里加權風險人口'!L373/VLOOKUP($B$2:$B$457,'各區加權風險人口'!$C$2:$T$13,9,0)*5.5/'陽性率'!H$3)</f>
        <v>15.19652534</v>
      </c>
      <c r="L373" s="5">
        <f>if(VLOOKUP($B$2:$B$457,'各區加權風險人口'!$C$2:$T$13,10,0)=0,0,VLOOKUP($B$2:$B$457,'依個案研判日_台北市'!$C$2:$T$13,10,0)*'各里加權風險人口'!M373/VLOOKUP($B$2:$B$457,'各區加權風險人口'!$C$2:$T$13,10,0)*5.5/'陽性率'!I$3)</f>
        <v>25.87027527</v>
      </c>
      <c r="M373" s="5">
        <f>if(VLOOKUP($B$2:$B$457,'各區加權風險人口'!$C$2:$T$13,11,0)=0,0,VLOOKUP($B$2:$B$457,'依個案研判日_台北市'!$C$2:$T$13,11,0)*'各里加權風險人口'!N373/VLOOKUP($B$2:$B$457,'各區加權風險人口'!$C$2:$T$13,11,0)*5.5/'陽性率'!J$3)</f>
        <v>6.555363871</v>
      </c>
      <c r="N373" s="5">
        <f>if(VLOOKUP($B$2:$B$457,'各區加權風險人口'!$C$2:$T$13,12,0)=0,0,VLOOKUP($B$2:$B$457,'依個案研判日_台北市'!$C$2:$T$13,12,0)*'各里加權風險人口'!O373/VLOOKUP($B$2:$B$457,'各區加權風險人口'!$C$2:$T$13,12,0)*5.5/'陽性率'!K$3)</f>
        <v>37.45922212</v>
      </c>
      <c r="O373" s="5">
        <f>if(VLOOKUP($B$2:$B$457,'各區加權風險人口'!$C$2:$T$13,13,0)=0,0,VLOOKUP($B$2:$B$457,'依個案研判日_台北市'!$C$2:$T$13,13,0)*'各里加權風險人口'!P373/VLOOKUP($B$2:$B$457,'各區加權風險人口'!$C$2:$T$13,13,0)*5.5/'陽性率'!L$3)</f>
        <v>10.71549863</v>
      </c>
      <c r="P373" s="5">
        <f>if(VLOOKUP($B$2:$B$457,'各區加權風險人口'!$C$2:$T$13,14,0)=0,0,VLOOKUP($B$2:$B$457,'依個案研判日_台北市'!$C$2:$T$13,14,0)*'各里加權風險人口'!Q373/VLOOKUP($B$2:$B$457,'各區加權風險人口'!$C$2:$T$13,14,0)*5.5/'陽性率'!M$3)</f>
        <v>47.06131157</v>
      </c>
      <c r="Q373" s="5">
        <f>if(VLOOKUP($B$2:$B$457,'各區加權風險人口'!$C$2:$T$13,15,0)=0,0,VLOOKUP($B$2:$B$457,'依個案研判日_台北市'!$C$2:$T$13,15,0)*'各里加權風險人口'!R373/VLOOKUP($B$2:$B$457,'各區加權風險人口'!$C$2:$T$13,15,0)*5.5/'陽性率'!N$3)</f>
        <v>14.41049816</v>
      </c>
      <c r="R373" s="5">
        <f>if(VLOOKUP($B$2:$B$457,'各區加權風險人口'!$C$2:$T$13,16,0)=0,0,VLOOKUP($B$2:$B$457,'依個案研判日_台北市'!$C$2:$T$13,16,0)*'各里加權風險人口'!S373/VLOOKUP($B$2:$B$457,'各區加權風險人口'!$C$2:$T$13,16,0)*5.5/'陽性率'!O$3)</f>
        <v>24.58261451</v>
      </c>
      <c r="S373" s="5">
        <f>if(VLOOKUP($B$2:$B$457,'各區加權風險人口'!$C$2:$T$13,17,0)=0,0,VLOOKUP($B$2:$B$457,'依個案研判日_台北市'!$C$2:$T$13,17,0)*'各里加權風險人口'!T373/VLOOKUP($B$2:$B$457,'各區加權風險人口'!$C$2:$T$13,17,0)*5.5/'陽性率'!P$3)</f>
        <v>28.49348501</v>
      </c>
      <c r="T373" s="5">
        <f>if(VLOOKUP($B$2:$B$457,'各區加權風險人口'!$C$2:$T$13,18,0)=0,0,VLOOKUP($B$2:$B$457,'依個案研判日_台北市'!$C$2:$T$13,18,0)*'各里加權風險人口'!U373/VLOOKUP($B$2:$B$457,'各區加權風險人口'!$C$2:$T$13,18,0)*5.5/'陽性率'!Q$3)</f>
        <v>35.71832878</v>
      </c>
    </row>
    <row r="374">
      <c r="A374" s="3">
        <v>6.300011001E10</v>
      </c>
      <c r="B374" s="4" t="s">
        <v>376</v>
      </c>
      <c r="C374" s="4" t="s">
        <v>386</v>
      </c>
      <c r="D374" s="5">
        <f>if(VLOOKUP($B$2:$B$457,'各區加權風險人口'!$C$2:$T$13,2,0)=0,0,VLOOKUP($B$2:$B$457,'依個案研判日_台北市'!$C$2:$T$13,2,0)*'各里加權風險人口'!E374/VLOOKUP($B$2:$B$457,'各區加權風險人口'!$C$2:$T$13,2,0)*5.5/'陽性率'!A$3)</f>
        <v>0</v>
      </c>
      <c r="E374" s="5">
        <f>if(VLOOKUP($B$2:$B$457,'各區加權風險人口'!$C$2:$T$13,3,0)=0,0,VLOOKUP($B$2:$B$457,'依個案研判日_台北市'!$C$2:$T$13,3,0)*'各里加權風險人口'!F374/VLOOKUP($B$2:$B$457,'各區加權風險人口'!$C$2:$T$13,3,0)*5.5/'陽性率'!B$3)</f>
        <v>0</v>
      </c>
      <c r="F374" s="5">
        <f>if(VLOOKUP($B$2:$B$457,'各區加權風險人口'!$C$2:$T$13,4,0)=0,0,VLOOKUP($B$2:$B$457,'依個案研判日_台北市'!$C$2:$T$13,4,0)*'各里加權風險人口'!G374/VLOOKUP($B$2:$B$457,'各區加權風險人口'!$C$2:$T$13,4,0)*5.5/'陽性率'!C$3)</f>
        <v>1.77578975</v>
      </c>
      <c r="G374" s="5">
        <f>if(VLOOKUP($B$2:$B$457,'各區加權風險人口'!$C$2:$T$13,5,0)=0,0,VLOOKUP($B$2:$B$457,'依個案研判日_台北市'!$C$2:$T$13,5,0)*'各里加權風險人口'!H374/VLOOKUP($B$2:$B$457,'各區加權風險人口'!$C$2:$T$13,5,0)*5.5/'陽性率'!D$3)</f>
        <v>0</v>
      </c>
      <c r="H374" s="5">
        <f>if(VLOOKUP($B$2:$B$457,'各區加權風險人口'!$C$2:$T$13,6,0)=0,0,VLOOKUP($B$2:$B$457,'依個案研判日_台北市'!$C$2:$T$13,6,0)*'各里加權風險人口'!I374/VLOOKUP($B$2:$B$457,'各區加權風險人口'!$C$2:$T$13,6,0)*5.5/'陽性率'!E$3)</f>
        <v>1.090200037</v>
      </c>
      <c r="I374" s="5">
        <f>if(VLOOKUP($B$2:$B$457,'各區加權風險人口'!$C$2:$T$13,7,0)=0,0,VLOOKUP($B$2:$B$457,'依個案研判日_台北市'!$C$2:$T$13,7,0)*'各里加權風險人口'!J374/VLOOKUP($B$2:$B$457,'各區加權風險人口'!$C$2:$T$13,7,0)*5.5/'陽性率'!F$3)</f>
        <v>16.88741233</v>
      </c>
      <c r="J374" s="5">
        <f>if(VLOOKUP($B$2:$B$457,'各區加權風險人口'!$C$2:$T$13,8,0)=0,0,VLOOKUP($B$2:$B$457,'依個案研判日_台北市'!$C$2:$T$13,8,0)*'各里加權風險人口'!K374/VLOOKUP($B$2:$B$457,'各區加權風險人口'!$C$2:$T$13,8,0)*5.5/'陽性率'!G$3)</f>
        <v>3.744600126</v>
      </c>
      <c r="K374" s="5">
        <f>if(VLOOKUP($B$2:$B$457,'各區加權風險人口'!$C$2:$T$13,9,0)=0,0,VLOOKUP($B$2:$B$457,'依個案研判日_台北市'!$C$2:$T$13,9,0)*'各里加權風險人口'!L374/VLOOKUP($B$2:$B$457,'各區加權風險人口'!$C$2:$T$13,9,0)*5.5/'陽性率'!H$3)</f>
        <v>9.395542134</v>
      </c>
      <c r="L374" s="5">
        <f>if(VLOOKUP($B$2:$B$457,'各區加權風險人口'!$C$2:$T$13,10,0)=0,0,VLOOKUP($B$2:$B$457,'依個案研判日_台北市'!$C$2:$T$13,10,0)*'各里加權風險人口'!M374/VLOOKUP($B$2:$B$457,'各區加權風險人口'!$C$2:$T$13,10,0)*5.5/'陽性率'!I$3)</f>
        <v>15.99479197</v>
      </c>
      <c r="M374" s="5">
        <f>if(VLOOKUP($B$2:$B$457,'各區加權風險人口'!$C$2:$T$13,11,0)=0,0,VLOOKUP($B$2:$B$457,'依個案研判日_台北市'!$C$2:$T$13,11,0)*'各里加權風險人口'!N374/VLOOKUP($B$2:$B$457,'各區加權風險人口'!$C$2:$T$13,11,0)*5.5/'陽性率'!J$3)</f>
        <v>4.05297896</v>
      </c>
      <c r="N374" s="5">
        <f>if(VLOOKUP($B$2:$B$457,'各區加權風險人口'!$C$2:$T$13,12,0)=0,0,VLOOKUP($B$2:$B$457,'依個案研判日_台北市'!$C$2:$T$13,12,0)*'各里加權風險人口'!O374/VLOOKUP($B$2:$B$457,'各區加權風險人口'!$C$2:$T$13,12,0)*5.5/'陽性率'!K$3)</f>
        <v>23.15987977</v>
      </c>
      <c r="O374" s="5">
        <f>if(VLOOKUP($B$2:$B$457,'各區加權風險人口'!$C$2:$T$13,13,0)=0,0,VLOOKUP($B$2:$B$457,'依個案研判日_台北市'!$C$2:$T$13,13,0)*'各里加權風險人口'!P374/VLOOKUP($B$2:$B$457,'各區加權風險人口'!$C$2:$T$13,13,0)*5.5/'陽性率'!L$3)</f>
        <v>6.625061761</v>
      </c>
      <c r="P374" s="5">
        <f>if(VLOOKUP($B$2:$B$457,'各區加權風險人口'!$C$2:$T$13,14,0)=0,0,VLOOKUP($B$2:$B$457,'依個案研判日_台北市'!$C$2:$T$13,14,0)*'各里加權風險人口'!Q374/VLOOKUP($B$2:$B$457,'各區加權風險人口'!$C$2:$T$13,14,0)*5.5/'陽性率'!M$3)</f>
        <v>29.09655503</v>
      </c>
      <c r="Q374" s="5">
        <f>if(VLOOKUP($B$2:$B$457,'各區加權風險人口'!$C$2:$T$13,15,0)=0,0,VLOOKUP($B$2:$B$457,'依個案研判日_台北市'!$C$2:$T$13,15,0)*'各里加權風險人口'!R374/VLOOKUP($B$2:$B$457,'各區加權風險人口'!$C$2:$T$13,15,0)*5.5/'陽性率'!N$3)</f>
        <v>8.909565817</v>
      </c>
      <c r="R374" s="5">
        <f>if(VLOOKUP($B$2:$B$457,'各區加權風險人口'!$C$2:$T$13,16,0)=0,0,VLOOKUP($B$2:$B$457,'依個案研判日_台北市'!$C$2:$T$13,16,0)*'各里加權風險人口'!S374/VLOOKUP($B$2:$B$457,'各區加權風險人口'!$C$2:$T$13,16,0)*5.5/'陽性率'!O$3)</f>
        <v>15.1986711</v>
      </c>
      <c r="S374" s="5">
        <f>if(VLOOKUP($B$2:$B$457,'各區加權風險人口'!$C$2:$T$13,17,0)=0,0,VLOOKUP($B$2:$B$457,'依個案研判日_台北市'!$C$2:$T$13,17,0)*'各里加權風險人口'!T374/VLOOKUP($B$2:$B$457,'各區加權風險人口'!$C$2:$T$13,17,0)*5.5/'陽性率'!P$3)</f>
        <v>17.6166415</v>
      </c>
      <c r="T374" s="5">
        <f>if(VLOOKUP($B$2:$B$457,'各區加權風險人口'!$C$2:$T$13,18,0)=0,0,VLOOKUP($B$2:$B$457,'依個案研判日_台北市'!$C$2:$T$13,18,0)*'各里加權風險人口'!U374/VLOOKUP($B$2:$B$457,'各區加權風險人口'!$C$2:$T$13,18,0)*5.5/'陽性率'!Q$3)</f>
        <v>22.0835392</v>
      </c>
    </row>
    <row r="375">
      <c r="A375" s="3">
        <v>6.3000110011E10</v>
      </c>
      <c r="B375" s="4" t="s">
        <v>376</v>
      </c>
      <c r="C375" s="4" t="s">
        <v>387</v>
      </c>
      <c r="D375" s="5">
        <f>if(VLOOKUP($B$2:$B$457,'各區加權風險人口'!$C$2:$T$13,2,0)=0,0,VLOOKUP($B$2:$B$457,'依個案研判日_台北市'!$C$2:$T$13,2,0)*'各里加權風險人口'!E375/VLOOKUP($B$2:$B$457,'各區加權風險人口'!$C$2:$T$13,2,0)*5.5/'陽性率'!A$3)</f>
        <v>0</v>
      </c>
      <c r="E375" s="5">
        <f>if(VLOOKUP($B$2:$B$457,'各區加權風險人口'!$C$2:$T$13,3,0)=0,0,VLOOKUP($B$2:$B$457,'依個案研判日_台北市'!$C$2:$T$13,3,0)*'各里加權風險人口'!F375/VLOOKUP($B$2:$B$457,'各區加權風險人口'!$C$2:$T$13,3,0)*5.5/'陽性率'!B$3)</f>
        <v>0</v>
      </c>
      <c r="F375" s="5">
        <f>if(VLOOKUP($B$2:$B$457,'各區加權風險人口'!$C$2:$T$13,4,0)=0,0,VLOOKUP($B$2:$B$457,'依個案研判日_台北市'!$C$2:$T$13,4,0)*'各里加權風險人口'!G375/VLOOKUP($B$2:$B$457,'各區加權風險人口'!$C$2:$T$13,4,0)*5.5/'陽性率'!C$3)</f>
        <v>2.916838688</v>
      </c>
      <c r="G375" s="5">
        <f>if(VLOOKUP($B$2:$B$457,'各區加權風險人口'!$C$2:$T$13,5,0)=0,0,VLOOKUP($B$2:$B$457,'依個案研判日_台北市'!$C$2:$T$13,5,0)*'各里加權風險人口'!H375/VLOOKUP($B$2:$B$457,'各區加權風險人口'!$C$2:$T$13,5,0)*5.5/'陽性率'!D$3)</f>
        <v>0</v>
      </c>
      <c r="H375" s="5">
        <f>if(VLOOKUP($B$2:$B$457,'各區加權風險人口'!$C$2:$T$13,6,0)=0,0,VLOOKUP($B$2:$B$457,'依個案研判日_台北市'!$C$2:$T$13,6,0)*'各里加權風險人口'!I375/VLOOKUP($B$2:$B$457,'各區加權風險人口'!$C$2:$T$13,6,0)*5.5/'陽性率'!E$3)</f>
        <v>1.790717422</v>
      </c>
      <c r="I375" s="5">
        <f>if(VLOOKUP($B$2:$B$457,'各區加權風險人口'!$C$2:$T$13,7,0)=0,0,VLOOKUP($B$2:$B$457,'依個案研判日_台北市'!$C$2:$T$13,7,0)*'各里加權風險人口'!J375/VLOOKUP($B$2:$B$457,'各區加權風險人口'!$C$2:$T$13,7,0)*5.5/'陽性率'!F$3)</f>
        <v>27.73856399</v>
      </c>
      <c r="J375" s="5">
        <f>if(VLOOKUP($B$2:$B$457,'各區加權風險人口'!$C$2:$T$13,8,0)=0,0,VLOOKUP($B$2:$B$457,'依個案研判日_台北市'!$C$2:$T$13,8,0)*'各里加權風險人口'!K375/VLOOKUP($B$2:$B$457,'各區加權風險人口'!$C$2:$T$13,8,0)*5.5/'陽性率'!G$3)</f>
        <v>6.150725059</v>
      </c>
      <c r="K375" s="5">
        <f>if(VLOOKUP($B$2:$B$457,'各區加權風險人口'!$C$2:$T$13,9,0)=0,0,VLOOKUP($B$2:$B$457,'依個案研判日_台北市'!$C$2:$T$13,9,0)*'各里加權風險人口'!L375/VLOOKUP($B$2:$B$457,'各區加權風險人口'!$C$2:$T$13,9,0)*5.5/'陽性率'!H$3)</f>
        <v>15.43272833</v>
      </c>
      <c r="L375" s="5">
        <f>if(VLOOKUP($B$2:$B$457,'各區加權風險人口'!$C$2:$T$13,10,0)=0,0,VLOOKUP($B$2:$B$457,'依個案研判日_台北市'!$C$2:$T$13,10,0)*'各里加權風險人口'!M375/VLOOKUP($B$2:$B$457,'各區加權風險人口'!$C$2:$T$13,10,0)*5.5/'陽性率'!I$3)</f>
        <v>26.27238275</v>
      </c>
      <c r="M375" s="5">
        <f>if(VLOOKUP($B$2:$B$457,'各區加權風險人口'!$C$2:$T$13,11,0)=0,0,VLOOKUP($B$2:$B$457,'依個案研判日_台北市'!$C$2:$T$13,11,0)*'各里加權風險人口'!N375/VLOOKUP($B$2:$B$457,'各區加權風險人口'!$C$2:$T$13,11,0)*5.5/'陽性率'!J$3)</f>
        <v>6.657255358</v>
      </c>
      <c r="N375" s="5">
        <f>if(VLOOKUP($B$2:$B$457,'各區加權風險人口'!$C$2:$T$13,12,0)=0,0,VLOOKUP($B$2:$B$457,'依個案研判日_台北市'!$C$2:$T$13,12,0)*'各里加權風險人口'!O375/VLOOKUP($B$2:$B$457,'各區加權風險人口'!$C$2:$T$13,12,0)*5.5/'陽性率'!K$3)</f>
        <v>38.04145919</v>
      </c>
      <c r="O375" s="5">
        <f>if(VLOOKUP($B$2:$B$457,'各區加權風險人口'!$C$2:$T$13,13,0)=0,0,VLOOKUP($B$2:$B$457,'依個案研判日_台北市'!$C$2:$T$13,13,0)*'各里加權風險人口'!P375/VLOOKUP($B$2:$B$457,'各區加權風險人口'!$C$2:$T$13,13,0)*5.5/'陽性率'!L$3)</f>
        <v>10.88205203</v>
      </c>
      <c r="P375" s="5">
        <f>if(VLOOKUP($B$2:$B$457,'各區加權風險人口'!$C$2:$T$13,14,0)=0,0,VLOOKUP($B$2:$B$457,'依個案研判日_台北市'!$C$2:$T$13,14,0)*'各里加權風險人口'!Q375/VLOOKUP($B$2:$B$457,'各區加權風險人口'!$C$2:$T$13,14,0)*5.5/'陽性率'!M$3)</f>
        <v>47.79279607</v>
      </c>
      <c r="Q375" s="5">
        <f>if(VLOOKUP($B$2:$B$457,'各區加權風險人口'!$C$2:$T$13,15,0)=0,0,VLOOKUP($B$2:$B$457,'依個案研判日_台北市'!$C$2:$T$13,15,0)*'各里加權風險人口'!R375/VLOOKUP($B$2:$B$457,'各區加權風險人口'!$C$2:$T$13,15,0)*5.5/'陽性率'!N$3)</f>
        <v>14.63448376</v>
      </c>
      <c r="R375" s="5">
        <f>if(VLOOKUP($B$2:$B$457,'各區加權風險人口'!$C$2:$T$13,16,0)=0,0,VLOOKUP($B$2:$B$457,'依個案研判日_台北市'!$C$2:$T$13,16,0)*'各里加權風險人口'!S375/VLOOKUP($B$2:$B$457,'各區加權風險人口'!$C$2:$T$13,16,0)*5.5/'陽性率'!O$3)</f>
        <v>24.96470759</v>
      </c>
      <c r="S375" s="5">
        <f>if(VLOOKUP($B$2:$B$457,'各區加權風險人口'!$C$2:$T$13,17,0)=0,0,VLOOKUP($B$2:$B$457,'依個案研判日_台北市'!$C$2:$T$13,17,0)*'各里加權風險人口'!T375/VLOOKUP($B$2:$B$457,'各區加權風險人口'!$C$2:$T$13,17,0)*5.5/'陽性率'!P$3)</f>
        <v>28.93636562</v>
      </c>
      <c r="T375" s="5">
        <f>if(VLOOKUP($B$2:$B$457,'各區加權風險人口'!$C$2:$T$13,18,0)=0,0,VLOOKUP($B$2:$B$457,'依個案研判日_台北市'!$C$2:$T$13,18,0)*'各里加權風險人口'!U375/VLOOKUP($B$2:$B$457,'各區加權風險人口'!$C$2:$T$13,18,0)*5.5/'陽性率'!Q$3)</f>
        <v>36.27350676</v>
      </c>
    </row>
    <row r="376">
      <c r="A376" s="3">
        <v>6.3000110012E10</v>
      </c>
      <c r="B376" s="4" t="s">
        <v>376</v>
      </c>
      <c r="C376" s="4" t="s">
        <v>388</v>
      </c>
      <c r="D376" s="5">
        <f>if(VLOOKUP($B$2:$B$457,'各區加權風險人口'!$C$2:$T$13,2,0)=0,0,VLOOKUP($B$2:$B$457,'依個案研判日_台北市'!$C$2:$T$13,2,0)*'各里加權風險人口'!E376/VLOOKUP($B$2:$B$457,'各區加權風險人口'!$C$2:$T$13,2,0)*5.5/'陽性率'!A$3)</f>
        <v>0</v>
      </c>
      <c r="E376" s="5">
        <f>if(VLOOKUP($B$2:$B$457,'各區加權風險人口'!$C$2:$T$13,3,0)=0,0,VLOOKUP($B$2:$B$457,'依個案研判日_台北市'!$C$2:$T$13,3,0)*'各里加權風險人口'!F376/VLOOKUP($B$2:$B$457,'各區加權風險人口'!$C$2:$T$13,3,0)*5.5/'陽性率'!B$3)</f>
        <v>0</v>
      </c>
      <c r="F376" s="5">
        <f>if(VLOOKUP($B$2:$B$457,'各區加權風險人口'!$C$2:$T$13,4,0)=0,0,VLOOKUP($B$2:$B$457,'依個案研判日_台北市'!$C$2:$T$13,4,0)*'各里加權風險人口'!G376/VLOOKUP($B$2:$B$457,'各區加權風險人口'!$C$2:$T$13,4,0)*5.5/'陽性率'!C$3)</f>
        <v>2.395046016</v>
      </c>
      <c r="G376" s="5">
        <f>if(VLOOKUP($B$2:$B$457,'各區加權風險人口'!$C$2:$T$13,5,0)=0,0,VLOOKUP($B$2:$B$457,'依個案研判日_台北市'!$C$2:$T$13,5,0)*'各里加權風險人口'!H376/VLOOKUP($B$2:$B$457,'各區加權風險人口'!$C$2:$T$13,5,0)*5.5/'陽性率'!D$3)</f>
        <v>0</v>
      </c>
      <c r="H376" s="5">
        <f>if(VLOOKUP($B$2:$B$457,'各區加權風險人口'!$C$2:$T$13,6,0)=0,0,VLOOKUP($B$2:$B$457,'依個案研判日_台北市'!$C$2:$T$13,6,0)*'各里加權風險人口'!I376/VLOOKUP($B$2:$B$457,'各區加權風險人口'!$C$2:$T$13,6,0)*5.5/'陽性率'!E$3)</f>
        <v>1.470376352</v>
      </c>
      <c r="I376" s="5">
        <f>if(VLOOKUP($B$2:$B$457,'各區加權風險人口'!$C$2:$T$13,7,0)=0,0,VLOOKUP($B$2:$B$457,'依個案研判日_台北市'!$C$2:$T$13,7,0)*'各里加權風險人口'!J376/VLOOKUP($B$2:$B$457,'各區加權風險人口'!$C$2:$T$13,7,0)*5.5/'陽性率'!F$3)</f>
        <v>22.77641799</v>
      </c>
      <c r="J376" s="5">
        <f>if(VLOOKUP($B$2:$B$457,'各區加權風險人口'!$C$2:$T$13,8,0)=0,0,VLOOKUP($B$2:$B$457,'依個案研判日_台北市'!$C$2:$T$13,8,0)*'各里加權風險人口'!K376/VLOOKUP($B$2:$B$457,'各區加權風險人口'!$C$2:$T$13,8,0)*5.5/'陽性率'!G$3)</f>
        <v>5.05042312</v>
      </c>
      <c r="K376" s="5">
        <f>if(VLOOKUP($B$2:$B$457,'各區加權風險人口'!$C$2:$T$13,9,0)=0,0,VLOOKUP($B$2:$B$457,'依個案研判日_台北市'!$C$2:$T$13,9,0)*'各里加權風險人口'!L376/VLOOKUP($B$2:$B$457,'各區加權風險人口'!$C$2:$T$13,9,0)*5.5/'陽性率'!H$3)</f>
        <v>12.67197074</v>
      </c>
      <c r="L376" s="5">
        <f>if(VLOOKUP($B$2:$B$457,'各區加權風險人口'!$C$2:$T$13,10,0)=0,0,VLOOKUP($B$2:$B$457,'依個案研判日_台北市'!$C$2:$T$13,10,0)*'各里加權風險人口'!M376/VLOOKUP($B$2:$B$457,'各區加權風險人口'!$C$2:$T$13,10,0)*5.5/'陽性率'!I$3)</f>
        <v>21.57252161</v>
      </c>
      <c r="M376" s="5">
        <f>if(VLOOKUP($B$2:$B$457,'各區加權風險人口'!$C$2:$T$13,11,0)=0,0,VLOOKUP($B$2:$B$457,'依個案研判日_台北市'!$C$2:$T$13,11,0)*'各里加權風險人口'!N376/VLOOKUP($B$2:$B$457,'各區加權風險人口'!$C$2:$T$13,11,0)*5.5/'陽性率'!J$3)</f>
        <v>5.466340319</v>
      </c>
      <c r="N376" s="5">
        <f>if(VLOOKUP($B$2:$B$457,'各區加權風險人口'!$C$2:$T$13,12,0)=0,0,VLOOKUP($B$2:$B$457,'依個案研判日_台北市'!$C$2:$T$13,12,0)*'各里加權風險人口'!O376/VLOOKUP($B$2:$B$457,'各區加權風險人口'!$C$2:$T$13,12,0)*5.5/'陽性率'!K$3)</f>
        <v>31.23623039</v>
      </c>
      <c r="O376" s="5">
        <f>if(VLOOKUP($B$2:$B$457,'各區加權風險人口'!$C$2:$T$13,13,0)=0,0,VLOOKUP($B$2:$B$457,'依個案研判日_台北市'!$C$2:$T$13,13,0)*'各里加權風險人口'!P376/VLOOKUP($B$2:$B$457,'各區加權風險人口'!$C$2:$T$13,13,0)*5.5/'陽性率'!L$3)</f>
        <v>8.935363982</v>
      </c>
      <c r="P376" s="5">
        <f>if(VLOOKUP($B$2:$B$457,'各區加權風險人口'!$C$2:$T$13,14,0)=0,0,VLOOKUP($B$2:$B$457,'依個案研判日_台北市'!$C$2:$T$13,14,0)*'各里加權風險人口'!Q376/VLOOKUP($B$2:$B$457,'各區加權風險人口'!$C$2:$T$13,14,0)*5.5/'陽性率'!M$3)</f>
        <v>39.24315263</v>
      </c>
      <c r="Q376" s="5">
        <f>if(VLOOKUP($B$2:$B$457,'各區加權風險人口'!$C$2:$T$13,15,0)=0,0,VLOOKUP($B$2:$B$457,'依個案研判日_台北市'!$C$2:$T$13,15,0)*'各里加權風險人口'!R376/VLOOKUP($B$2:$B$457,'各區加權風險人口'!$C$2:$T$13,15,0)*5.5/'陽性率'!N$3)</f>
        <v>12.01652398</v>
      </c>
      <c r="R376" s="5">
        <f>if(VLOOKUP($B$2:$B$457,'各區加權風險人口'!$C$2:$T$13,16,0)=0,0,VLOOKUP($B$2:$B$457,'依個案研判日_台北市'!$C$2:$T$13,16,0)*'各里加權風險人口'!S376/VLOOKUP($B$2:$B$457,'各區加權風險人口'!$C$2:$T$13,16,0)*5.5/'陽性率'!O$3)</f>
        <v>20.49877619</v>
      </c>
      <c r="S376" s="5">
        <f>if(VLOOKUP($B$2:$B$457,'各區加權風險人口'!$C$2:$T$13,17,0)=0,0,VLOOKUP($B$2:$B$457,'依個案研判日_台北市'!$C$2:$T$13,17,0)*'各里加權風險人口'!T376/VLOOKUP($B$2:$B$457,'各區加權風險人口'!$C$2:$T$13,17,0)*5.5/'陽性率'!P$3)</f>
        <v>23.75994514</v>
      </c>
      <c r="T376" s="5">
        <f>if(VLOOKUP($B$2:$B$457,'各區加權風險人口'!$C$2:$T$13,18,0)=0,0,VLOOKUP($B$2:$B$457,'依個案研判日_台北市'!$C$2:$T$13,18,0)*'各里加權風險人口'!U376/VLOOKUP($B$2:$B$457,'各區加權風險人口'!$C$2:$T$13,18,0)*5.5/'陽性率'!Q$3)</f>
        <v>29.78454661</v>
      </c>
    </row>
    <row r="377">
      <c r="A377" s="3">
        <v>6.3000110013E10</v>
      </c>
      <c r="B377" s="4" t="s">
        <v>376</v>
      </c>
      <c r="C377" s="4" t="s">
        <v>389</v>
      </c>
      <c r="D377" s="5">
        <f>if(VLOOKUP($B$2:$B$457,'各區加權風險人口'!$C$2:$T$13,2,0)=0,0,VLOOKUP($B$2:$B$457,'依個案研判日_台北市'!$C$2:$T$13,2,0)*'各里加權風險人口'!E377/VLOOKUP($B$2:$B$457,'各區加權風險人口'!$C$2:$T$13,2,0)*5.5/'陽性率'!A$3)</f>
        <v>0</v>
      </c>
      <c r="E377" s="5">
        <f>if(VLOOKUP($B$2:$B$457,'各區加權風險人口'!$C$2:$T$13,3,0)=0,0,VLOOKUP($B$2:$B$457,'依個案研判日_台北市'!$C$2:$T$13,3,0)*'各里加權風險人口'!F377/VLOOKUP($B$2:$B$457,'各區加權風險人口'!$C$2:$T$13,3,0)*5.5/'陽性率'!B$3)</f>
        <v>0</v>
      </c>
      <c r="F377" s="5">
        <f>if(VLOOKUP($B$2:$B$457,'各區加權風險人口'!$C$2:$T$13,4,0)=0,0,VLOOKUP($B$2:$B$457,'依個案研判日_台北市'!$C$2:$T$13,4,0)*'各里加權風險人口'!G377/VLOOKUP($B$2:$B$457,'各區加權風險人口'!$C$2:$T$13,4,0)*5.5/'陽性率'!C$3)</f>
        <v>2.61693024</v>
      </c>
      <c r="G377" s="5">
        <f>if(VLOOKUP($B$2:$B$457,'各區加權風險人口'!$C$2:$T$13,5,0)=0,0,VLOOKUP($B$2:$B$457,'依個案研判日_台北市'!$C$2:$T$13,5,0)*'各里加權風險人口'!H377/VLOOKUP($B$2:$B$457,'各區加權風險人口'!$C$2:$T$13,5,0)*5.5/'陽性率'!D$3)</f>
        <v>0</v>
      </c>
      <c r="H377" s="5">
        <f>if(VLOOKUP($B$2:$B$457,'各區加權風險人口'!$C$2:$T$13,6,0)=0,0,VLOOKUP($B$2:$B$457,'依個案研判日_台北市'!$C$2:$T$13,6,0)*'各里加權風險人口'!I377/VLOOKUP($B$2:$B$457,'各區加權風險人口'!$C$2:$T$13,6,0)*5.5/'陽性率'!E$3)</f>
        <v>1.606596413</v>
      </c>
      <c r="I377" s="5">
        <f>if(VLOOKUP($B$2:$B$457,'各區加權風險人口'!$C$2:$T$13,7,0)=0,0,VLOOKUP($B$2:$B$457,'依個案研判日_台北市'!$C$2:$T$13,7,0)*'各里加權風險人口'!J377/VLOOKUP($B$2:$B$457,'各區加權風險人口'!$C$2:$T$13,7,0)*5.5/'陽性率'!F$3)</f>
        <v>24.88649346</v>
      </c>
      <c r="J377" s="5">
        <f>if(VLOOKUP($B$2:$B$457,'各區加權風險人口'!$C$2:$T$13,8,0)=0,0,VLOOKUP($B$2:$B$457,'依個案研判日_台北市'!$C$2:$T$13,8,0)*'各里加權風險人口'!K377/VLOOKUP($B$2:$B$457,'各區加權風險人口'!$C$2:$T$13,8,0)*5.5/'陽性率'!G$3)</f>
        <v>5.51830942</v>
      </c>
      <c r="K377" s="5">
        <f>if(VLOOKUP($B$2:$B$457,'各區加權風險人口'!$C$2:$T$13,9,0)=0,0,VLOOKUP($B$2:$B$457,'依個案研判日_台北市'!$C$2:$T$13,9,0)*'各里加權風險人口'!L377/VLOOKUP($B$2:$B$457,'各區加權風險人口'!$C$2:$T$13,9,0)*5.5/'陽性率'!H$3)</f>
        <v>13.84594</v>
      </c>
      <c r="L377" s="5">
        <f>if(VLOOKUP($B$2:$B$457,'各區加權風險人口'!$C$2:$T$13,10,0)=0,0,VLOOKUP($B$2:$B$457,'依個案研判日_台北市'!$C$2:$T$13,10,0)*'各里加權風險人口'!M377/VLOOKUP($B$2:$B$457,'各區加權風險人口'!$C$2:$T$13,10,0)*5.5/'陽性率'!I$3)</f>
        <v>23.57106452</v>
      </c>
      <c r="M377" s="5">
        <f>if(VLOOKUP($B$2:$B$457,'各區加權風險人口'!$C$2:$T$13,11,0)=0,0,VLOOKUP($B$2:$B$457,'依個案研判日_台北市'!$C$2:$T$13,11,0)*'各里加權風險人口'!N377/VLOOKUP($B$2:$B$457,'各區加權風險人口'!$C$2:$T$13,11,0)*5.5/'陽性率'!J$3)</f>
        <v>5.972758431</v>
      </c>
      <c r="N377" s="5">
        <f>if(VLOOKUP($B$2:$B$457,'各區加權風險人口'!$C$2:$T$13,12,0)=0,0,VLOOKUP($B$2:$B$457,'依個案研判日_台北市'!$C$2:$T$13,12,0)*'各里加權風險人口'!O377/VLOOKUP($B$2:$B$457,'各區加權風險人口'!$C$2:$T$13,12,0)*5.5/'陽性率'!K$3)</f>
        <v>34.13004818</v>
      </c>
      <c r="O377" s="5">
        <f>if(VLOOKUP($B$2:$B$457,'各區加權風險人口'!$C$2:$T$13,13,0)=0,0,VLOOKUP($B$2:$B$457,'依個案研判日_台北市'!$C$2:$T$13,13,0)*'各里加權風險人口'!P377/VLOOKUP($B$2:$B$457,'各區加權風險人口'!$C$2:$T$13,13,0)*5.5/'陽性率'!L$3)</f>
        <v>9.76316282</v>
      </c>
      <c r="P377" s="5">
        <f>if(VLOOKUP($B$2:$B$457,'各區加權風險人口'!$C$2:$T$13,14,0)=0,0,VLOOKUP($B$2:$B$457,'依個案研判日_台北市'!$C$2:$T$13,14,0)*'各里加權風險人口'!Q377/VLOOKUP($B$2:$B$457,'各區加權風險人口'!$C$2:$T$13,14,0)*5.5/'陽性率'!M$3)</f>
        <v>42.87875563</v>
      </c>
      <c r="Q377" s="5">
        <f>if(VLOOKUP($B$2:$B$457,'各區加權風險人口'!$C$2:$T$13,15,0)=0,0,VLOOKUP($B$2:$B$457,'依個案研判日_台北市'!$C$2:$T$13,15,0)*'各里加權風險人口'!R377/VLOOKUP($B$2:$B$457,'各區加權風險人口'!$C$2:$T$13,15,0)*5.5/'陽性率'!N$3)</f>
        <v>13.12977069</v>
      </c>
      <c r="R377" s="5">
        <f>if(VLOOKUP($B$2:$B$457,'各區加權風險人口'!$C$2:$T$13,16,0)=0,0,VLOOKUP($B$2:$B$457,'依個案研判日_台北市'!$C$2:$T$13,16,0)*'各里加權風險人口'!S377/VLOOKUP($B$2:$B$457,'各區加權風險人口'!$C$2:$T$13,16,0)*5.5/'陽性率'!O$3)</f>
        <v>22.39784412</v>
      </c>
      <c r="S377" s="5">
        <f>if(VLOOKUP($B$2:$B$457,'各區加權風險人口'!$C$2:$T$13,17,0)=0,0,VLOOKUP($B$2:$B$457,'依個案研判日_台北市'!$C$2:$T$13,17,0)*'各里加權風險人口'!T377/VLOOKUP($B$2:$B$457,'各區加權風險人口'!$C$2:$T$13,17,0)*5.5/'陽性率'!P$3)</f>
        <v>25.9611375</v>
      </c>
      <c r="T377" s="5">
        <f>if(VLOOKUP($B$2:$B$457,'各區加權風險人口'!$C$2:$T$13,18,0)=0,0,VLOOKUP($B$2:$B$457,'依個案研判日_台北市'!$C$2:$T$13,18,0)*'各里加權風險人口'!U377/VLOOKUP($B$2:$B$457,'各區加權風險人口'!$C$2:$T$13,18,0)*5.5/'陽性率'!Q$3)</f>
        <v>32.54387607</v>
      </c>
    </row>
    <row r="378">
      <c r="A378" s="3">
        <v>6.3000110014E10</v>
      </c>
      <c r="B378" s="4" t="s">
        <v>376</v>
      </c>
      <c r="C378" s="4" t="s">
        <v>390</v>
      </c>
      <c r="D378" s="5">
        <f>if(VLOOKUP($B$2:$B$457,'各區加權風險人口'!$C$2:$T$13,2,0)=0,0,VLOOKUP($B$2:$B$457,'依個案研判日_台北市'!$C$2:$T$13,2,0)*'各里加權風險人口'!E378/VLOOKUP($B$2:$B$457,'各區加權風險人口'!$C$2:$T$13,2,0)*5.5/'陽性率'!A$3)</f>
        <v>0</v>
      </c>
      <c r="E378" s="5">
        <f>if(VLOOKUP($B$2:$B$457,'各區加權風險人口'!$C$2:$T$13,3,0)=0,0,VLOOKUP($B$2:$B$457,'依個案研判日_台北市'!$C$2:$T$13,3,0)*'各里加權風險人口'!F378/VLOOKUP($B$2:$B$457,'各區加權風險人口'!$C$2:$T$13,3,0)*5.5/'陽性率'!B$3)</f>
        <v>0</v>
      </c>
      <c r="F378" s="5">
        <f>if(VLOOKUP($B$2:$B$457,'各區加權風險人口'!$C$2:$T$13,4,0)=0,0,VLOOKUP($B$2:$B$457,'依個案研判日_台北市'!$C$2:$T$13,4,0)*'各里加權風險人口'!G378/VLOOKUP($B$2:$B$457,'各區加權風險人口'!$C$2:$T$13,4,0)*5.5/'陽性率'!C$3)</f>
        <v>1.96554489</v>
      </c>
      <c r="G378" s="5">
        <f>if(VLOOKUP($B$2:$B$457,'各區加權風險人口'!$C$2:$T$13,5,0)=0,0,VLOOKUP($B$2:$B$457,'依個案研判日_台北市'!$C$2:$T$13,5,0)*'各里加權風險人口'!H378/VLOOKUP($B$2:$B$457,'各區加權風險人口'!$C$2:$T$13,5,0)*5.5/'陽性率'!D$3)</f>
        <v>0</v>
      </c>
      <c r="H378" s="5">
        <f>if(VLOOKUP($B$2:$B$457,'各區加權風險人口'!$C$2:$T$13,6,0)=0,0,VLOOKUP($B$2:$B$457,'依個案研判日_台北市'!$C$2:$T$13,6,0)*'各里加權風險人口'!I378/VLOOKUP($B$2:$B$457,'各區加權風險人口'!$C$2:$T$13,6,0)*5.5/'陽性率'!E$3)</f>
        <v>1.206695281</v>
      </c>
      <c r="I378" s="5">
        <f>if(VLOOKUP($B$2:$B$457,'各區加權風險人口'!$C$2:$T$13,7,0)=0,0,VLOOKUP($B$2:$B$457,'依個案研判日_台北市'!$C$2:$T$13,7,0)*'各里加權風險人口'!J378/VLOOKUP($B$2:$B$457,'各區加權風險人口'!$C$2:$T$13,7,0)*5.5/'陽性率'!F$3)</f>
        <v>18.69194651</v>
      </c>
      <c r="J378" s="5">
        <f>if(VLOOKUP($B$2:$B$457,'各區加權風險人口'!$C$2:$T$13,8,0)=0,0,VLOOKUP($B$2:$B$457,'依個案研判日_台北市'!$C$2:$T$13,8,0)*'各里加權風險人口'!K378/VLOOKUP($B$2:$B$457,'各區加權風險人口'!$C$2:$T$13,8,0)*5.5/'陽性率'!G$3)</f>
        <v>4.144735965</v>
      </c>
      <c r="K378" s="5">
        <f>if(VLOOKUP($B$2:$B$457,'各區加權風險人口'!$C$2:$T$13,9,0)=0,0,VLOOKUP($B$2:$B$457,'依個案研判日_台北市'!$C$2:$T$13,9,0)*'各里加權風險人口'!L378/VLOOKUP($B$2:$B$457,'各區加權風險人口'!$C$2:$T$13,9,0)*5.5/'陽性率'!H$3)</f>
        <v>10.39951933</v>
      </c>
      <c r="L378" s="5">
        <f>if(VLOOKUP($B$2:$B$457,'各區加權風險人口'!$C$2:$T$13,10,0)=0,0,VLOOKUP($B$2:$B$457,'依個案研判日_台北市'!$C$2:$T$13,10,0)*'各里加權風險人口'!M378/VLOOKUP($B$2:$B$457,'各區加權風險人口'!$C$2:$T$13,10,0)*5.5/'陽性率'!I$3)</f>
        <v>17.70394362</v>
      </c>
      <c r="M378" s="5">
        <f>if(VLOOKUP($B$2:$B$457,'各區加權風險人口'!$C$2:$T$13,11,0)=0,0,VLOOKUP($B$2:$B$457,'依個案研判日_台北市'!$C$2:$T$13,11,0)*'各里加權風險人口'!N378/VLOOKUP($B$2:$B$457,'各區加權風險人口'!$C$2:$T$13,11,0)*5.5/'陽性率'!J$3)</f>
        <v>4.486067162</v>
      </c>
      <c r="N378" s="5">
        <f>if(VLOOKUP($B$2:$B$457,'各區加權風險人口'!$C$2:$T$13,12,0)=0,0,VLOOKUP($B$2:$B$457,'依個案研判日_台北市'!$C$2:$T$13,12,0)*'各里加權風險人口'!O378/VLOOKUP($B$2:$B$457,'各區加權風險人口'!$C$2:$T$13,12,0)*5.5/'陽性率'!K$3)</f>
        <v>25.6346695</v>
      </c>
      <c r="O378" s="5">
        <f>if(VLOOKUP($B$2:$B$457,'各區加權風險人口'!$C$2:$T$13,13,0)=0,0,VLOOKUP($B$2:$B$457,'依個案研判日_台北市'!$C$2:$T$13,13,0)*'各里加權風險人口'!P378/VLOOKUP($B$2:$B$457,'各區加權風險人口'!$C$2:$T$13,13,0)*5.5/'陽性率'!L$3)</f>
        <v>7.332994399</v>
      </c>
      <c r="P378" s="5">
        <f>if(VLOOKUP($B$2:$B$457,'各區加權風險人口'!$C$2:$T$13,14,0)=0,0,VLOOKUP($B$2:$B$457,'依個案研判日_台北市'!$C$2:$T$13,14,0)*'各里加權風險人口'!Q378/VLOOKUP($B$2:$B$457,'各區加權風險人口'!$C$2:$T$13,14,0)*5.5/'陽性率'!M$3)</f>
        <v>32.20571864</v>
      </c>
      <c r="Q378" s="5">
        <f>if(VLOOKUP($B$2:$B$457,'各區加權風險人口'!$C$2:$T$13,15,0)=0,0,VLOOKUP($B$2:$B$457,'依個案研判日_台北市'!$C$2:$T$13,15,0)*'各里加權風險人口'!R378/VLOOKUP($B$2:$B$457,'各區加權風險人口'!$C$2:$T$13,15,0)*5.5/'陽性率'!N$3)</f>
        <v>9.861613157</v>
      </c>
      <c r="R378" s="5">
        <f>if(VLOOKUP($B$2:$B$457,'各區加權風險人口'!$C$2:$T$13,16,0)=0,0,VLOOKUP($B$2:$B$457,'依個案研判日_台北市'!$C$2:$T$13,16,0)*'各里加權風險人口'!S378/VLOOKUP($B$2:$B$457,'各區加權風險人口'!$C$2:$T$13,16,0)*5.5/'陽性率'!O$3)</f>
        <v>16.82275186</v>
      </c>
      <c r="S378" s="5">
        <f>if(VLOOKUP($B$2:$B$457,'各區加權風險人口'!$C$2:$T$13,17,0)=0,0,VLOOKUP($B$2:$B$457,'依個案研判日_台北市'!$C$2:$T$13,17,0)*'各里加權風險人口'!T378/VLOOKUP($B$2:$B$457,'各區加權風險人口'!$C$2:$T$13,17,0)*5.5/'陽性率'!P$3)</f>
        <v>19.49909874</v>
      </c>
      <c r="T378" s="5">
        <f>if(VLOOKUP($B$2:$B$457,'各區加權風險人口'!$C$2:$T$13,18,0)=0,0,VLOOKUP($B$2:$B$457,'依個案研判日_台北市'!$C$2:$T$13,18,0)*'各里加權風險人口'!U378/VLOOKUP($B$2:$B$457,'各區加權風險人口'!$C$2:$T$13,18,0)*5.5/'陽性率'!Q$3)</f>
        <v>24.44331466</v>
      </c>
    </row>
    <row r="379">
      <c r="A379" s="3">
        <v>6.3000110015E10</v>
      </c>
      <c r="B379" s="4" t="s">
        <v>376</v>
      </c>
      <c r="C379" s="4" t="s">
        <v>391</v>
      </c>
      <c r="D379" s="5">
        <f>if(VLOOKUP($B$2:$B$457,'各區加權風險人口'!$C$2:$T$13,2,0)=0,0,VLOOKUP($B$2:$B$457,'依個案研判日_台北市'!$C$2:$T$13,2,0)*'各里加權風險人口'!E379/VLOOKUP($B$2:$B$457,'各區加權風險人口'!$C$2:$T$13,2,0)*5.5/'陽性率'!A$3)</f>
        <v>0</v>
      </c>
      <c r="E379" s="5">
        <f>if(VLOOKUP($B$2:$B$457,'各區加權風險人口'!$C$2:$T$13,3,0)=0,0,VLOOKUP($B$2:$B$457,'依個案研判日_台北市'!$C$2:$T$13,3,0)*'各里加權風險人口'!F379/VLOOKUP($B$2:$B$457,'各區加權風險人口'!$C$2:$T$13,3,0)*5.5/'陽性率'!B$3)</f>
        <v>0</v>
      </c>
      <c r="F379" s="5">
        <f>if(VLOOKUP($B$2:$B$457,'各區加權風險人口'!$C$2:$T$13,4,0)=0,0,VLOOKUP($B$2:$B$457,'依個案研判日_台北市'!$C$2:$T$13,4,0)*'各里加權風險人口'!G379/VLOOKUP($B$2:$B$457,'各區加權風險人口'!$C$2:$T$13,4,0)*5.5/'陽性率'!C$3)</f>
        <v>2.252267116</v>
      </c>
      <c r="G379" s="5">
        <f>if(VLOOKUP($B$2:$B$457,'各區加權風險人口'!$C$2:$T$13,5,0)=0,0,VLOOKUP($B$2:$B$457,'依個案研判日_台北市'!$C$2:$T$13,5,0)*'各里加權風險人口'!H379/VLOOKUP($B$2:$B$457,'各區加權風險人口'!$C$2:$T$13,5,0)*5.5/'陽性率'!D$3)</f>
        <v>0</v>
      </c>
      <c r="H379" s="5">
        <f>if(VLOOKUP($B$2:$B$457,'各區加權風險人口'!$C$2:$T$13,6,0)=0,0,VLOOKUP($B$2:$B$457,'依個案研判日_台北市'!$C$2:$T$13,6,0)*'各里加權風險人口'!I379/VLOOKUP($B$2:$B$457,'各區加權風險人口'!$C$2:$T$13,6,0)*5.5/'陽性率'!E$3)</f>
        <v>1.382720951</v>
      </c>
      <c r="I379" s="5">
        <f>if(VLOOKUP($B$2:$B$457,'各區加權風險人口'!$C$2:$T$13,7,0)=0,0,VLOOKUP($B$2:$B$457,'依個案研判日_台北市'!$C$2:$T$13,7,0)*'各里加權風險人口'!J379/VLOOKUP($B$2:$B$457,'各區加權風險人口'!$C$2:$T$13,7,0)*5.5/'陽性率'!F$3)</f>
        <v>21.41861865</v>
      </c>
      <c r="J379" s="5">
        <f>if(VLOOKUP($B$2:$B$457,'各區加權風險人口'!$C$2:$T$13,8,0)=0,0,VLOOKUP($B$2:$B$457,'依個案研判日_台北市'!$C$2:$T$13,8,0)*'各里加權風險人口'!K379/VLOOKUP($B$2:$B$457,'各區加權風險人口'!$C$2:$T$13,8,0)*5.5/'陽性率'!G$3)</f>
        <v>4.749345874</v>
      </c>
      <c r="K379" s="5">
        <f>if(VLOOKUP($B$2:$B$457,'各區加權風險人口'!$C$2:$T$13,9,0)=0,0,VLOOKUP($B$2:$B$457,'依個案研判日_台北市'!$C$2:$T$13,9,0)*'各里加權風險人口'!L379/VLOOKUP($B$2:$B$457,'各區加權風險人口'!$C$2:$T$13,9,0)*5.5/'陽性率'!H$3)</f>
        <v>11.91654056</v>
      </c>
      <c r="L379" s="5">
        <f>if(VLOOKUP($B$2:$B$457,'各區加權風險人口'!$C$2:$T$13,10,0)=0,0,VLOOKUP($B$2:$B$457,'依個案研判日_台北市'!$C$2:$T$13,10,0)*'各里加權風險人口'!M379/VLOOKUP($B$2:$B$457,'各區加權風險人口'!$C$2:$T$13,10,0)*5.5/'陽性率'!I$3)</f>
        <v>20.28649166</v>
      </c>
      <c r="M379" s="5">
        <f>if(VLOOKUP($B$2:$B$457,'各區加權風險人口'!$C$2:$T$13,11,0)=0,0,VLOOKUP($B$2:$B$457,'依個案研判日_台北市'!$C$2:$T$13,11,0)*'各里加權風險人口'!N379/VLOOKUP($B$2:$B$457,'各區加權風險人口'!$C$2:$T$13,11,0)*5.5/'陽性率'!J$3)</f>
        <v>5.140468476</v>
      </c>
      <c r="N379" s="5">
        <f>if(VLOOKUP($B$2:$B$457,'各區加權風險人口'!$C$2:$T$13,12,0)=0,0,VLOOKUP($B$2:$B$457,'依個案研判日_台北市'!$C$2:$T$13,12,0)*'各里加權風險人口'!O379/VLOOKUP($B$2:$B$457,'各區加權風險人口'!$C$2:$T$13,12,0)*5.5/'陽性率'!K$3)</f>
        <v>29.37410558</v>
      </c>
      <c r="O379" s="5">
        <f>if(VLOOKUP($B$2:$B$457,'各區加權風險人口'!$C$2:$T$13,13,0)=0,0,VLOOKUP($B$2:$B$457,'依個案研判日_台北市'!$C$2:$T$13,13,0)*'各里加權風險人口'!P379/VLOOKUP($B$2:$B$457,'各區加權風險人口'!$C$2:$T$13,13,0)*5.5/'陽性率'!L$3)</f>
        <v>8.402688855</v>
      </c>
      <c r="P379" s="5">
        <f>if(VLOOKUP($B$2:$B$457,'各區加權風險人口'!$C$2:$T$13,14,0)=0,0,VLOOKUP($B$2:$B$457,'依個案研判日_台北市'!$C$2:$T$13,14,0)*'各里加權風險人口'!Q379/VLOOKUP($B$2:$B$457,'各區加權風險人口'!$C$2:$T$13,14,0)*5.5/'陽性率'!M$3)</f>
        <v>36.90370105</v>
      </c>
      <c r="Q379" s="5">
        <f>if(VLOOKUP($B$2:$B$457,'各區加權風險人口'!$C$2:$T$13,15,0)=0,0,VLOOKUP($B$2:$B$457,'依個案研判日_台北市'!$C$2:$T$13,15,0)*'各里加權風險人口'!R379/VLOOKUP($B$2:$B$457,'各區加權風險人口'!$C$2:$T$13,15,0)*5.5/'陽性率'!N$3)</f>
        <v>11.30016777</v>
      </c>
      <c r="R379" s="5">
        <f>if(VLOOKUP($B$2:$B$457,'各區加權風險人口'!$C$2:$T$13,16,0)=0,0,VLOOKUP($B$2:$B$457,'依個案研判日_台北市'!$C$2:$T$13,16,0)*'各里加權風險人口'!S379/VLOOKUP($B$2:$B$457,'各區加權風險人口'!$C$2:$T$13,16,0)*5.5/'陽性率'!O$3)</f>
        <v>19.27675678</v>
      </c>
      <c r="S379" s="5">
        <f>if(VLOOKUP($B$2:$B$457,'各區加權風險人口'!$C$2:$T$13,17,0)=0,0,VLOOKUP($B$2:$B$457,'依個案研判日_台北市'!$C$2:$T$13,17,0)*'各里加權風險人口'!T379/VLOOKUP($B$2:$B$457,'各區加權風險人口'!$C$2:$T$13,17,0)*5.5/'陽性率'!P$3)</f>
        <v>22.34351355</v>
      </c>
      <c r="T379" s="5">
        <f>if(VLOOKUP($B$2:$B$457,'各區加權風險人口'!$C$2:$T$13,18,0)=0,0,VLOOKUP($B$2:$B$457,'依個案研判日_台北市'!$C$2:$T$13,18,0)*'各里加權風險人口'!U379/VLOOKUP($B$2:$B$457,'各區加權風險人口'!$C$2:$T$13,18,0)*5.5/'陽性率'!Q$3)</f>
        <v>28.00896285</v>
      </c>
    </row>
    <row r="380">
      <c r="A380" s="3">
        <v>6.3000110016E10</v>
      </c>
      <c r="B380" s="4" t="s">
        <v>376</v>
      </c>
      <c r="C380" s="4" t="s">
        <v>392</v>
      </c>
      <c r="D380" s="5">
        <f>if(VLOOKUP($B$2:$B$457,'各區加權風險人口'!$C$2:$T$13,2,0)=0,0,VLOOKUP($B$2:$B$457,'依個案研判日_台北市'!$C$2:$T$13,2,0)*'各里加權風險人口'!E380/VLOOKUP($B$2:$B$457,'各區加權風險人口'!$C$2:$T$13,2,0)*5.5/'陽性率'!A$3)</f>
        <v>0</v>
      </c>
      <c r="E380" s="5">
        <f>if(VLOOKUP($B$2:$B$457,'各區加權風險人口'!$C$2:$T$13,3,0)=0,0,VLOOKUP($B$2:$B$457,'依個案研判日_台北市'!$C$2:$T$13,3,0)*'各里加權風險人口'!F380/VLOOKUP($B$2:$B$457,'各區加權風險人口'!$C$2:$T$13,3,0)*5.5/'陽性率'!B$3)</f>
        <v>0</v>
      </c>
      <c r="F380" s="5">
        <f>if(VLOOKUP($B$2:$B$457,'各區加權風險人口'!$C$2:$T$13,4,0)=0,0,VLOOKUP($B$2:$B$457,'依個案研判日_台北市'!$C$2:$T$13,4,0)*'各里加權風險人口'!G380/VLOOKUP($B$2:$B$457,'各區加權風險人口'!$C$2:$T$13,4,0)*5.5/'陽性率'!C$3)</f>
        <v>2.377284948</v>
      </c>
      <c r="G380" s="5">
        <f>if(VLOOKUP($B$2:$B$457,'各區加權風險人口'!$C$2:$T$13,5,0)=0,0,VLOOKUP($B$2:$B$457,'依個案研判日_台北市'!$C$2:$T$13,5,0)*'各里加權風險人口'!H380/VLOOKUP($B$2:$B$457,'各區加權風險人口'!$C$2:$T$13,5,0)*5.5/'陽性率'!D$3)</f>
        <v>0</v>
      </c>
      <c r="H380" s="5">
        <f>if(VLOOKUP($B$2:$B$457,'各區加權風險人口'!$C$2:$T$13,6,0)=0,0,VLOOKUP($B$2:$B$457,'依個案研判日_台北市'!$C$2:$T$13,6,0)*'各里加權風險人口'!I380/VLOOKUP($B$2:$B$457,'各區加權風險人口'!$C$2:$T$13,6,0)*5.5/'陽性率'!E$3)</f>
        <v>1.459472405</v>
      </c>
      <c r="I380" s="5">
        <f>if(VLOOKUP($B$2:$B$457,'各區加權風險人口'!$C$2:$T$13,7,0)=0,0,VLOOKUP($B$2:$B$457,'依個案研判日_台北市'!$C$2:$T$13,7,0)*'各里加權風險人口'!J380/VLOOKUP($B$2:$B$457,'各區加權風險人口'!$C$2:$T$13,7,0)*5.5/'陽性率'!F$3)</f>
        <v>22.60751372</v>
      </c>
      <c r="J380" s="5">
        <f>if(VLOOKUP($B$2:$B$457,'各區加權風險人口'!$C$2:$T$13,8,0)=0,0,VLOOKUP($B$2:$B$457,'依個案研判日_台北市'!$C$2:$T$13,8,0)*'各里加權風險人口'!K380/VLOOKUP($B$2:$B$457,'各區加權風險人口'!$C$2:$T$13,8,0)*5.5/'陽性率'!G$3)</f>
        <v>5.012970433</v>
      </c>
      <c r="K380" s="5">
        <f>if(VLOOKUP($B$2:$B$457,'各區加權風險人口'!$C$2:$T$13,9,0)=0,0,VLOOKUP($B$2:$B$457,'依個案研判日_台北市'!$C$2:$T$13,9,0)*'各里加權風險人口'!L380/VLOOKUP($B$2:$B$457,'各區加權風險人口'!$C$2:$T$13,9,0)*5.5/'陽性率'!H$3)</f>
        <v>12.57799854</v>
      </c>
      <c r="L380" s="5">
        <f>if(VLOOKUP($B$2:$B$457,'各區加權風險人口'!$C$2:$T$13,10,0)=0,0,VLOOKUP($B$2:$B$457,'依個案研判日_台北市'!$C$2:$T$13,10,0)*'各里加權風險人口'!M380/VLOOKUP($B$2:$B$457,'各區加權風險人口'!$C$2:$T$13,10,0)*5.5/'陽性率'!I$3)</f>
        <v>21.41254513</v>
      </c>
      <c r="M380" s="5">
        <f>if(VLOOKUP($B$2:$B$457,'各區加權風險人口'!$C$2:$T$13,11,0)=0,0,VLOOKUP($B$2:$B$457,'依個案研判日_台北市'!$C$2:$T$13,11,0)*'各里加權風險人口'!N380/VLOOKUP($B$2:$B$457,'各區加權風險人口'!$C$2:$T$13,11,0)*5.5/'陽性率'!J$3)</f>
        <v>5.425803292</v>
      </c>
      <c r="N380" s="5">
        <f>if(VLOOKUP($B$2:$B$457,'各區加權風險人口'!$C$2:$T$13,12,0)=0,0,VLOOKUP($B$2:$B$457,'依個案研判日_台北市'!$C$2:$T$13,12,0)*'各里加權風險人口'!O380/VLOOKUP($B$2:$B$457,'各區加權風險人口'!$C$2:$T$13,12,0)*5.5/'陽性率'!K$3)</f>
        <v>31.00459024</v>
      </c>
      <c r="O380" s="5">
        <f>if(VLOOKUP($B$2:$B$457,'各區加權風險人口'!$C$2:$T$13,13,0)=0,0,VLOOKUP($B$2:$B$457,'依個案研判日_台北市'!$C$2:$T$13,13,0)*'各里加權風險人口'!P380/VLOOKUP($B$2:$B$457,'各區加權風險人口'!$C$2:$T$13,13,0)*5.5/'陽性率'!L$3)</f>
        <v>8.869101535</v>
      </c>
      <c r="P380" s="5">
        <f>if(VLOOKUP($B$2:$B$457,'各區加權風險人口'!$C$2:$T$13,14,0)=0,0,VLOOKUP($B$2:$B$457,'依個案研判日_台北市'!$C$2:$T$13,14,0)*'各里加權風險人口'!Q380/VLOOKUP($B$2:$B$457,'各區加權風險人口'!$C$2:$T$13,14,0)*5.5/'陽性率'!M$3)</f>
        <v>38.95213512</v>
      </c>
      <c r="Q380" s="5">
        <f>if(VLOOKUP($B$2:$B$457,'各區加權風險人口'!$C$2:$T$13,15,0)=0,0,VLOOKUP($B$2:$B$457,'依個案研判日_台北市'!$C$2:$T$13,15,0)*'各里加權風險人口'!R380/VLOOKUP($B$2:$B$457,'各區加權風險人口'!$C$2:$T$13,15,0)*5.5/'陽性率'!N$3)</f>
        <v>11.92741241</v>
      </c>
      <c r="R380" s="5">
        <f>if(VLOOKUP($B$2:$B$457,'各區加權風險人口'!$C$2:$T$13,16,0)=0,0,VLOOKUP($B$2:$B$457,'依個案研判日_台北市'!$C$2:$T$13,16,0)*'各里加權風險人口'!S380/VLOOKUP($B$2:$B$457,'各區加權風險人口'!$C$2:$T$13,16,0)*5.5/'陽性率'!O$3)</f>
        <v>20.34676235</v>
      </c>
      <c r="S380" s="5">
        <f>if(VLOOKUP($B$2:$B$457,'各區加權風險人口'!$C$2:$T$13,17,0)=0,0,VLOOKUP($B$2:$B$457,'依個案研判日_台北市'!$C$2:$T$13,17,0)*'各里加權風險人口'!T380/VLOOKUP($B$2:$B$457,'各區加權風險人口'!$C$2:$T$13,17,0)*5.5/'陽性率'!P$3)</f>
        <v>23.58374726</v>
      </c>
      <c r="T380" s="5">
        <f>if(VLOOKUP($B$2:$B$457,'各區加權風險人口'!$C$2:$T$13,18,0)=0,0,VLOOKUP($B$2:$B$457,'依個案研判日_台北市'!$C$2:$T$13,18,0)*'各里加權風險人口'!U380/VLOOKUP($B$2:$B$457,'各區加權風險人口'!$C$2:$T$13,18,0)*5.5/'陽性率'!Q$3)</f>
        <v>29.56367178</v>
      </c>
    </row>
    <row r="381">
      <c r="A381" s="3">
        <v>6.3000110017E10</v>
      </c>
      <c r="B381" s="4" t="s">
        <v>376</v>
      </c>
      <c r="C381" s="4" t="s">
        <v>393</v>
      </c>
      <c r="D381" s="5">
        <f>if(VLOOKUP($B$2:$B$457,'各區加權風險人口'!$C$2:$T$13,2,0)=0,0,VLOOKUP($B$2:$B$457,'依個案研判日_台北市'!$C$2:$T$13,2,0)*'各里加權風險人口'!E381/VLOOKUP($B$2:$B$457,'各區加權風險人口'!$C$2:$T$13,2,0)*5.5/'陽性率'!A$3)</f>
        <v>0</v>
      </c>
      <c r="E381" s="5">
        <f>if(VLOOKUP($B$2:$B$457,'各區加權風險人口'!$C$2:$T$13,3,0)=0,0,VLOOKUP($B$2:$B$457,'依個案研判日_台北市'!$C$2:$T$13,3,0)*'各里加權風險人口'!F381/VLOOKUP($B$2:$B$457,'各區加權風險人口'!$C$2:$T$13,3,0)*5.5/'陽性率'!B$3)</f>
        <v>0</v>
      </c>
      <c r="F381" s="5">
        <f>if(VLOOKUP($B$2:$B$457,'各區加權風險人口'!$C$2:$T$13,4,0)=0,0,VLOOKUP($B$2:$B$457,'依個案研判日_台北市'!$C$2:$T$13,4,0)*'各里加權風險人口'!G381/VLOOKUP($B$2:$B$457,'各區加權風險人口'!$C$2:$T$13,4,0)*5.5/'陽性率'!C$3)</f>
        <v>3.206472091</v>
      </c>
      <c r="G381" s="5">
        <f>if(VLOOKUP($B$2:$B$457,'各區加權風險人口'!$C$2:$T$13,5,0)=0,0,VLOOKUP($B$2:$B$457,'依個案研判日_台北市'!$C$2:$T$13,5,0)*'各里加權風險人口'!H381/VLOOKUP($B$2:$B$457,'各區加權風險人口'!$C$2:$T$13,5,0)*5.5/'陽性率'!D$3)</f>
        <v>0</v>
      </c>
      <c r="H381" s="5">
        <f>if(VLOOKUP($B$2:$B$457,'各區加權風險人口'!$C$2:$T$13,6,0)=0,0,VLOOKUP($B$2:$B$457,'依個案研判日_台北市'!$C$2:$T$13,6,0)*'各里加權風險人口'!I381/VLOOKUP($B$2:$B$457,'各區加權風險人口'!$C$2:$T$13,6,0)*5.5/'陽性率'!E$3)</f>
        <v>1.968530334</v>
      </c>
      <c r="I381" s="5">
        <f>if(VLOOKUP($B$2:$B$457,'各區加權風險人口'!$C$2:$T$13,7,0)=0,0,VLOOKUP($B$2:$B$457,'依個案研判日_台北市'!$C$2:$T$13,7,0)*'各里加權風險人口'!J381/VLOOKUP($B$2:$B$457,'各區加權風險人口'!$C$2:$T$13,7,0)*5.5/'陽性率'!F$3)</f>
        <v>30.49292087</v>
      </c>
      <c r="J381" s="5">
        <f>if(VLOOKUP($B$2:$B$457,'各區加權風險人口'!$C$2:$T$13,8,0)=0,0,VLOOKUP($B$2:$B$457,'依個案研判日_台北市'!$C$2:$T$13,8,0)*'各里加權風險人口'!K381/VLOOKUP($B$2:$B$457,'各區加權風險人口'!$C$2:$T$13,8,0)*5.5/'陽性率'!G$3)</f>
        <v>6.761473757</v>
      </c>
      <c r="K381" s="5">
        <f>if(VLOOKUP($B$2:$B$457,'各區加權風險人口'!$C$2:$T$13,9,0)=0,0,VLOOKUP($B$2:$B$457,'依個案研判日_台北市'!$C$2:$T$13,9,0)*'各里加權風險人口'!L381/VLOOKUP($B$2:$B$457,'各區加權風險人口'!$C$2:$T$13,9,0)*5.5/'陽性率'!H$3)</f>
        <v>16.96515234</v>
      </c>
      <c r="L381" s="5">
        <f>if(VLOOKUP($B$2:$B$457,'各區加權風險人口'!$C$2:$T$13,10,0)=0,0,VLOOKUP($B$2:$B$457,'依個案研判日_台北市'!$C$2:$T$13,10,0)*'各里加權風險人口'!M381/VLOOKUP($B$2:$B$457,'各區加權風險人口'!$C$2:$T$13,10,0)*5.5/'陽性率'!I$3)</f>
        <v>28.88115219</v>
      </c>
      <c r="M381" s="5">
        <f>if(VLOOKUP($B$2:$B$457,'各區加權風險人口'!$C$2:$T$13,11,0)=0,0,VLOOKUP($B$2:$B$457,'依個案研判日_台北市'!$C$2:$T$13,11,0)*'各里加權風險人口'!N381/VLOOKUP($B$2:$B$457,'各區加權風險人口'!$C$2:$T$13,11,0)*5.5/'陽性率'!J$3)</f>
        <v>7.318301008</v>
      </c>
      <c r="N381" s="5">
        <f>if(VLOOKUP($B$2:$B$457,'各區加權風險人口'!$C$2:$T$13,12,0)=0,0,VLOOKUP($B$2:$B$457,'依個案研判日_台北市'!$C$2:$T$13,12,0)*'各里加權風險人口'!O381/VLOOKUP($B$2:$B$457,'各區加權風險人口'!$C$2:$T$13,12,0)*5.5/'陽性率'!K$3)</f>
        <v>41.8188629</v>
      </c>
      <c r="O381" s="5">
        <f>if(VLOOKUP($B$2:$B$457,'各區加權風險人口'!$C$2:$T$13,13,0)=0,0,VLOOKUP($B$2:$B$457,'依個案研判日_台北市'!$C$2:$T$13,13,0)*'各里加權風險人口'!P381/VLOOKUP($B$2:$B$457,'各區加權風險人口'!$C$2:$T$13,13,0)*5.5/'陽性率'!L$3)</f>
        <v>11.96260742</v>
      </c>
      <c r="P381" s="5">
        <f>if(VLOOKUP($B$2:$B$457,'各區加權風險人口'!$C$2:$T$13,14,0)=0,0,VLOOKUP($B$2:$B$457,'依個案研判日_台北市'!$C$2:$T$13,14,0)*'各里加權風險人口'!Q381/VLOOKUP($B$2:$B$457,'各區加權風險人口'!$C$2:$T$13,14,0)*5.5/'陽性率'!M$3)</f>
        <v>52.53847852</v>
      </c>
      <c r="Q381" s="5">
        <f>if(VLOOKUP($B$2:$B$457,'各區加權風險人口'!$C$2:$T$13,15,0)=0,0,VLOOKUP($B$2:$B$457,'依個案研判日_台北市'!$C$2:$T$13,15,0)*'各里加權風險人口'!R381/VLOOKUP($B$2:$B$457,'各區加權風險人口'!$C$2:$T$13,15,0)*5.5/'陽性率'!N$3)</f>
        <v>16.08764446</v>
      </c>
      <c r="R381" s="5">
        <f>if(VLOOKUP($B$2:$B$457,'各區加權風險人口'!$C$2:$T$13,16,0)=0,0,VLOOKUP($B$2:$B$457,'依個案研判日_台北市'!$C$2:$T$13,16,0)*'各里加權風險人口'!S381/VLOOKUP($B$2:$B$457,'各區加權風險人口'!$C$2:$T$13,16,0)*5.5/'陽性率'!O$3)</f>
        <v>27.44362878</v>
      </c>
      <c r="S381" s="5">
        <f>if(VLOOKUP($B$2:$B$457,'各區加權風險人口'!$C$2:$T$13,17,0)=0,0,VLOOKUP($B$2:$B$457,'依個案研判日_台北市'!$C$2:$T$13,17,0)*'各里加權風險人口'!T381/VLOOKUP($B$2:$B$457,'各區加權風險人口'!$C$2:$T$13,17,0)*5.5/'陽性率'!P$3)</f>
        <v>31.80966063</v>
      </c>
      <c r="T381" s="5">
        <f>if(VLOOKUP($B$2:$B$457,'各區加權風險人口'!$C$2:$T$13,18,0)=0,0,VLOOKUP($B$2:$B$457,'依個案研判日_台北市'!$C$2:$T$13,18,0)*'各里加權風險人口'!U381/VLOOKUP($B$2:$B$457,'各區加權風險人口'!$C$2:$T$13,18,0)*5.5/'陽性率'!Q$3)</f>
        <v>39.87535806</v>
      </c>
    </row>
    <row r="382">
      <c r="A382" s="3">
        <v>6.3000110018E10</v>
      </c>
      <c r="B382" s="4" t="s">
        <v>376</v>
      </c>
      <c r="C382" s="4" t="s">
        <v>394</v>
      </c>
      <c r="D382" s="5">
        <f>if(VLOOKUP($B$2:$B$457,'各區加權風險人口'!$C$2:$T$13,2,0)=0,0,VLOOKUP($B$2:$B$457,'依個案研判日_台北市'!$C$2:$T$13,2,0)*'各里加權風險人口'!E382/VLOOKUP($B$2:$B$457,'各區加權風險人口'!$C$2:$T$13,2,0)*5.5/'陽性率'!A$3)</f>
        <v>0</v>
      </c>
      <c r="E382" s="5">
        <f>if(VLOOKUP($B$2:$B$457,'各區加權風險人口'!$C$2:$T$13,3,0)=0,0,VLOOKUP($B$2:$B$457,'依個案研判日_台北市'!$C$2:$T$13,3,0)*'各里加權風險人口'!F382/VLOOKUP($B$2:$B$457,'各區加權風險人口'!$C$2:$T$13,3,0)*5.5/'陽性率'!B$3)</f>
        <v>0</v>
      </c>
      <c r="F382" s="5">
        <f>if(VLOOKUP($B$2:$B$457,'各區加權風險人口'!$C$2:$T$13,4,0)=0,0,VLOOKUP($B$2:$B$457,'依個案研判日_台北市'!$C$2:$T$13,4,0)*'各里加權風險人口'!G382/VLOOKUP($B$2:$B$457,'各區加權風險人口'!$C$2:$T$13,4,0)*5.5/'陽性率'!C$3)</f>
        <v>1.596813337</v>
      </c>
      <c r="G382" s="5">
        <f>if(VLOOKUP($B$2:$B$457,'各區加權風險人口'!$C$2:$T$13,5,0)=0,0,VLOOKUP($B$2:$B$457,'依個案研判日_台北市'!$C$2:$T$13,5,0)*'各里加權風險人口'!H382/VLOOKUP($B$2:$B$457,'各區加權風險人口'!$C$2:$T$13,5,0)*5.5/'陽性率'!D$3)</f>
        <v>0</v>
      </c>
      <c r="H382" s="5">
        <f>if(VLOOKUP($B$2:$B$457,'各區加權風險人口'!$C$2:$T$13,6,0)=0,0,VLOOKUP($B$2:$B$457,'依個案研判日_台北市'!$C$2:$T$13,6,0)*'各里加權風險人口'!I382/VLOOKUP($B$2:$B$457,'各區加權風險人口'!$C$2:$T$13,6,0)*5.5/'陽性率'!E$3)</f>
        <v>0.9803221123</v>
      </c>
      <c r="I382" s="5">
        <f>if(VLOOKUP($B$2:$B$457,'各區加權風險人口'!$C$2:$T$13,7,0)=0,0,VLOOKUP($B$2:$B$457,'依個案研判日_台北市'!$C$2:$T$13,7,0)*'各里加權風險人口'!J382/VLOOKUP($B$2:$B$457,'各區加權風險人口'!$C$2:$T$13,7,0)*5.5/'陽性率'!F$3)</f>
        <v>15.18538174</v>
      </c>
      <c r="J382" s="5">
        <f>if(VLOOKUP($B$2:$B$457,'各區加權風險人口'!$C$2:$T$13,8,0)=0,0,VLOOKUP($B$2:$B$457,'依個案研判日_台北市'!$C$2:$T$13,8,0)*'各里加權風險人口'!K382/VLOOKUP($B$2:$B$457,'各區加權風險人口'!$C$2:$T$13,8,0)*5.5/'陽性率'!G$3)</f>
        <v>3.367193342</v>
      </c>
      <c r="K382" s="5">
        <f>if(VLOOKUP($B$2:$B$457,'各區加權風險人口'!$C$2:$T$13,9,0)=0,0,VLOOKUP($B$2:$B$457,'依個案研判日_台北市'!$C$2:$T$13,9,0)*'各里加權風險人口'!L382/VLOOKUP($B$2:$B$457,'各區加權風險人口'!$C$2:$T$13,9,0)*5.5/'陽性率'!H$3)</f>
        <v>8.448594204</v>
      </c>
      <c r="L382" s="5">
        <f>if(VLOOKUP($B$2:$B$457,'各區加權風險人口'!$C$2:$T$13,10,0)=0,0,VLOOKUP($B$2:$B$457,'依個案研判日_台北市'!$C$2:$T$13,10,0)*'各里加權風險人口'!M382/VLOOKUP($B$2:$B$457,'各區加權風險人口'!$C$2:$T$13,10,0)*5.5/'陽性率'!I$3)</f>
        <v>14.38272585</v>
      </c>
      <c r="M382" s="5">
        <f>if(VLOOKUP($B$2:$B$457,'各區加權風險人口'!$C$2:$T$13,11,0)=0,0,VLOOKUP($B$2:$B$457,'依個案研判日_台北市'!$C$2:$T$13,11,0)*'各里加權風險人口'!N382/VLOOKUP($B$2:$B$457,'各區加權風險人口'!$C$2:$T$13,11,0)*5.5/'陽性率'!J$3)</f>
        <v>3.644491617</v>
      </c>
      <c r="N382" s="5">
        <f>if(VLOOKUP($B$2:$B$457,'各區加權風險人口'!$C$2:$T$13,12,0)=0,0,VLOOKUP($B$2:$B$457,'依個案研判日_台北市'!$C$2:$T$13,12,0)*'各里加權風險人口'!O382/VLOOKUP($B$2:$B$457,'各區加權風險人口'!$C$2:$T$13,12,0)*5.5/'陽性率'!K$3)</f>
        <v>20.82566638</v>
      </c>
      <c r="O382" s="5">
        <f>if(VLOOKUP($B$2:$B$457,'各區加權風險人口'!$C$2:$T$13,13,0)=0,0,VLOOKUP($B$2:$B$457,'依個案研判日_台北市'!$C$2:$T$13,13,0)*'各里加權風險人口'!P382/VLOOKUP($B$2:$B$457,'各區加權風險人口'!$C$2:$T$13,13,0)*5.5/'陽性率'!L$3)</f>
        <v>5.957342067</v>
      </c>
      <c r="P382" s="5">
        <f>if(VLOOKUP($B$2:$B$457,'各區加權風險人口'!$C$2:$T$13,14,0)=0,0,VLOOKUP($B$2:$B$457,'依個案研判日_台北市'!$C$2:$T$13,14,0)*'各里加權風險人口'!Q382/VLOOKUP($B$2:$B$457,'各區加權風險人口'!$C$2:$T$13,14,0)*5.5/'陽性率'!M$3)</f>
        <v>26.16400232</v>
      </c>
      <c r="Q382" s="5">
        <f>if(VLOOKUP($B$2:$B$457,'各區加權風險人口'!$C$2:$T$13,15,0)=0,0,VLOOKUP($B$2:$B$457,'依個案研判日_台北市'!$C$2:$T$13,15,0)*'各里加權風險人口'!R382/VLOOKUP($B$2:$B$457,'各區加權風險人口'!$C$2:$T$13,15,0)*5.5/'陽性率'!N$3)</f>
        <v>8.011597952</v>
      </c>
      <c r="R382" s="5">
        <f>if(VLOOKUP($B$2:$B$457,'各區加權風險人口'!$C$2:$T$13,16,0)=0,0,VLOOKUP($B$2:$B$457,'依個案研判日_台北市'!$C$2:$T$13,16,0)*'各里加權風險人口'!S382/VLOOKUP($B$2:$B$457,'各區加權風險人口'!$C$2:$T$13,16,0)*5.5/'陽性率'!O$3)</f>
        <v>13.66684357</v>
      </c>
      <c r="S382" s="5">
        <f>if(VLOOKUP($B$2:$B$457,'各區加權風險人口'!$C$2:$T$13,17,0)=0,0,VLOOKUP($B$2:$B$457,'依個案研判日_台北市'!$C$2:$T$13,17,0)*'各里加權風險人口'!T382/VLOOKUP($B$2:$B$457,'各區加權風險人口'!$C$2:$T$13,17,0)*5.5/'陽性率'!P$3)</f>
        <v>15.84111413</v>
      </c>
      <c r="T382" s="5">
        <f>if(VLOOKUP($B$2:$B$457,'各區加權風險人口'!$C$2:$T$13,18,0)=0,0,VLOOKUP($B$2:$B$457,'依個案研判日_台北市'!$C$2:$T$13,18,0)*'各里加權風險人口'!U382/VLOOKUP($B$2:$B$457,'各區加權風險人口'!$C$2:$T$13,18,0)*5.5/'陽性率'!Q$3)</f>
        <v>19.85780689</v>
      </c>
    </row>
    <row r="383">
      <c r="A383" s="3">
        <v>6.3000110019E10</v>
      </c>
      <c r="B383" s="4" t="s">
        <v>376</v>
      </c>
      <c r="C383" s="4" t="s">
        <v>395</v>
      </c>
      <c r="D383" s="5">
        <f>if(VLOOKUP($B$2:$B$457,'各區加權風險人口'!$C$2:$T$13,2,0)=0,0,VLOOKUP($B$2:$B$457,'依個案研判日_台北市'!$C$2:$T$13,2,0)*'各里加權風險人口'!E383/VLOOKUP($B$2:$B$457,'各區加權風險人口'!$C$2:$T$13,2,0)*5.5/'陽性率'!A$3)</f>
        <v>0</v>
      </c>
      <c r="E383" s="5">
        <f>if(VLOOKUP($B$2:$B$457,'各區加權風險人口'!$C$2:$T$13,3,0)=0,0,VLOOKUP($B$2:$B$457,'依個案研判日_台北市'!$C$2:$T$13,3,0)*'各里加權風險人口'!F383/VLOOKUP($B$2:$B$457,'各區加權風險人口'!$C$2:$T$13,3,0)*5.5/'陽性率'!B$3)</f>
        <v>0</v>
      </c>
      <c r="F383" s="5">
        <f>if(VLOOKUP($B$2:$B$457,'各區加權風險人口'!$C$2:$T$13,4,0)=0,0,VLOOKUP($B$2:$B$457,'依個案研判日_台北市'!$C$2:$T$13,4,0)*'各里加權風險人口'!G383/VLOOKUP($B$2:$B$457,'各區加權風險人口'!$C$2:$T$13,4,0)*5.5/'陽性率'!C$3)</f>
        <v>2.695195861</v>
      </c>
      <c r="G383" s="5">
        <f>if(VLOOKUP($B$2:$B$457,'各區加權風險人口'!$C$2:$T$13,5,0)=0,0,VLOOKUP($B$2:$B$457,'依個案研判日_台北市'!$C$2:$T$13,5,0)*'各里加權風險人口'!H383/VLOOKUP($B$2:$B$457,'各區加權風險人口'!$C$2:$T$13,5,0)*5.5/'陽性率'!D$3)</f>
        <v>0</v>
      </c>
      <c r="H383" s="5">
        <f>if(VLOOKUP($B$2:$B$457,'各區加權風險人口'!$C$2:$T$13,6,0)=0,0,VLOOKUP($B$2:$B$457,'依個案研判日_台北市'!$C$2:$T$13,6,0)*'各里加權風險人口'!I383/VLOOKUP($B$2:$B$457,'各區加權風險人口'!$C$2:$T$13,6,0)*5.5/'陽性率'!E$3)</f>
        <v>1.65464556</v>
      </c>
      <c r="I383" s="5">
        <f>if(VLOOKUP($B$2:$B$457,'各區加權風險人口'!$C$2:$T$13,7,0)=0,0,VLOOKUP($B$2:$B$457,'依個案研判日_台北市'!$C$2:$T$13,7,0)*'各里加權風險人口'!J383/VLOOKUP($B$2:$B$457,'各區加權風險人口'!$C$2:$T$13,7,0)*5.5/'陽性率'!F$3)</f>
        <v>25.63078417</v>
      </c>
      <c r="J383" s="5">
        <f>if(VLOOKUP($B$2:$B$457,'各區加權風險人口'!$C$2:$T$13,8,0)=0,0,VLOOKUP($B$2:$B$457,'依個案研判日_台北市'!$C$2:$T$13,8,0)*'各里加權風險人口'!K383/VLOOKUP($B$2:$B$457,'各區加權風險人口'!$C$2:$T$13,8,0)*5.5/'陽性率'!G$3)</f>
        <v>5.683347795</v>
      </c>
      <c r="K383" s="5">
        <f>if(VLOOKUP($B$2:$B$457,'各區加權風險人口'!$C$2:$T$13,9,0)=0,0,VLOOKUP($B$2:$B$457,'依個案研判日_台北市'!$C$2:$T$13,9,0)*'各里加權風險人口'!L383/VLOOKUP($B$2:$B$457,'各區加權風險人口'!$C$2:$T$13,9,0)*5.5/'陽性率'!H$3)</f>
        <v>14.26003628</v>
      </c>
      <c r="L383" s="5">
        <f>if(VLOOKUP($B$2:$B$457,'各區加權風險人口'!$C$2:$T$13,10,0)=0,0,VLOOKUP($B$2:$B$457,'依個案研判日_台北市'!$C$2:$T$13,10,0)*'各里加權風險人口'!M383/VLOOKUP($B$2:$B$457,'各區加權風險人口'!$C$2:$T$13,10,0)*5.5/'陽性率'!I$3)</f>
        <v>24.27601415</v>
      </c>
      <c r="M383" s="5">
        <f>if(VLOOKUP($B$2:$B$457,'各區加權風險人口'!$C$2:$T$13,11,0)=0,0,VLOOKUP($B$2:$B$457,'依個案研判日_台北市'!$C$2:$T$13,11,0)*'各里加權風險人口'!N383/VLOOKUP($B$2:$B$457,'各區加權風險人口'!$C$2:$T$13,11,0)*5.5/'陽性率'!J$3)</f>
        <v>6.151388201</v>
      </c>
      <c r="N383" s="5">
        <f>if(VLOOKUP($B$2:$B$457,'各區加權風險人口'!$C$2:$T$13,12,0)=0,0,VLOOKUP($B$2:$B$457,'依個案研判日_台北市'!$C$2:$T$13,12,0)*'各里加權風險人口'!O383/VLOOKUP($B$2:$B$457,'各區加權風險人口'!$C$2:$T$13,12,0)*5.5/'陽性率'!K$3)</f>
        <v>35.15078972</v>
      </c>
      <c r="O383" s="5">
        <f>if(VLOOKUP($B$2:$B$457,'各區加權風險人口'!$C$2:$T$13,13,0)=0,0,VLOOKUP($B$2:$B$457,'依個案研判日_台北市'!$C$2:$T$13,13,0)*'各里加權風險人口'!P383/VLOOKUP($B$2:$B$457,'各區加權風險人口'!$C$2:$T$13,13,0)*5.5/'陽性率'!L$3)</f>
        <v>10.05515379</v>
      </c>
      <c r="P383" s="5">
        <f>if(VLOOKUP($B$2:$B$457,'各區加權風險人口'!$C$2:$T$13,14,0)=0,0,VLOOKUP($B$2:$B$457,'依個案研判日_台北市'!$C$2:$T$13,14,0)*'各里加權風險人口'!Q383/VLOOKUP($B$2:$B$457,'各區加權風險人口'!$C$2:$T$13,14,0)*5.5/'陽性率'!M$3)</f>
        <v>44.1611484</v>
      </c>
      <c r="Q383" s="5">
        <f>if(VLOOKUP($B$2:$B$457,'各區加權風險人口'!$C$2:$T$13,15,0)=0,0,VLOOKUP($B$2:$B$457,'依個案研判日_台北市'!$C$2:$T$13,15,0)*'各里加權風險人口'!R383/VLOOKUP($B$2:$B$457,'各區加權風險人口'!$C$2:$T$13,15,0)*5.5/'陽性率'!N$3)</f>
        <v>13.5224482</v>
      </c>
      <c r="R383" s="5">
        <f>if(VLOOKUP($B$2:$B$457,'各區加權風險人口'!$C$2:$T$13,16,0)=0,0,VLOOKUP($B$2:$B$457,'依個案研判日_台北市'!$C$2:$T$13,16,0)*'各里加權風險人口'!S383/VLOOKUP($B$2:$B$457,'各區加權風險人口'!$C$2:$T$13,16,0)*5.5/'陽性率'!O$3)</f>
        <v>23.06770575</v>
      </c>
      <c r="S383" s="5">
        <f>if(VLOOKUP($B$2:$B$457,'各區加權風險人口'!$C$2:$T$13,17,0)=0,0,VLOOKUP($B$2:$B$457,'依個案研判日_台北市'!$C$2:$T$13,17,0)*'各里加權風險人口'!T383/VLOOKUP($B$2:$B$457,'各區加權風險人口'!$C$2:$T$13,17,0)*5.5/'陽性率'!P$3)</f>
        <v>26.73756803</v>
      </c>
      <c r="T383" s="5">
        <f>if(VLOOKUP($B$2:$B$457,'各區加權風險人口'!$C$2:$T$13,18,0)=0,0,VLOOKUP($B$2:$B$457,'依個案研判日_台北市'!$C$2:$T$13,18,0)*'各里加權風險人口'!U383/VLOOKUP($B$2:$B$457,'各區加權風險人口'!$C$2:$T$13,18,0)*5.5/'陽性率'!Q$3)</f>
        <v>33.5171793</v>
      </c>
    </row>
    <row r="384">
      <c r="A384" s="3">
        <v>6.300011002E10</v>
      </c>
      <c r="B384" s="4" t="s">
        <v>376</v>
      </c>
      <c r="C384" s="4" t="s">
        <v>396</v>
      </c>
      <c r="D384" s="5">
        <f>if(VLOOKUP($B$2:$B$457,'各區加權風險人口'!$C$2:$T$13,2,0)=0,0,VLOOKUP($B$2:$B$457,'依個案研判日_台北市'!$C$2:$T$13,2,0)*'各里加權風險人口'!E384/VLOOKUP($B$2:$B$457,'各區加權風險人口'!$C$2:$T$13,2,0)*5.5/'陽性率'!A$3)</f>
        <v>0</v>
      </c>
      <c r="E384" s="5">
        <f>if(VLOOKUP($B$2:$B$457,'各區加權風險人口'!$C$2:$T$13,3,0)=0,0,VLOOKUP($B$2:$B$457,'依個案研判日_台北市'!$C$2:$T$13,3,0)*'各里加權風險人口'!F384/VLOOKUP($B$2:$B$457,'各區加權風險人口'!$C$2:$T$13,3,0)*5.5/'陽性率'!B$3)</f>
        <v>0</v>
      </c>
      <c r="F384" s="5">
        <f>if(VLOOKUP($B$2:$B$457,'各區加權風險人口'!$C$2:$T$13,4,0)=0,0,VLOOKUP($B$2:$B$457,'依個案研判日_台北市'!$C$2:$T$13,4,0)*'各里加權風險人口'!G384/VLOOKUP($B$2:$B$457,'各區加權風險人口'!$C$2:$T$13,4,0)*5.5/'陽性率'!C$3)</f>
        <v>4.010132932</v>
      </c>
      <c r="G384" s="5">
        <f>if(VLOOKUP($B$2:$B$457,'各區加權風險人口'!$C$2:$T$13,5,0)=0,0,VLOOKUP($B$2:$B$457,'依個案研判日_台北市'!$C$2:$T$13,5,0)*'各里加權風險人口'!H384/VLOOKUP($B$2:$B$457,'各區加權風險人口'!$C$2:$T$13,5,0)*5.5/'陽性率'!D$3)</f>
        <v>0</v>
      </c>
      <c r="H384" s="5">
        <f>if(VLOOKUP($B$2:$B$457,'各區加權風險人口'!$C$2:$T$13,6,0)=0,0,VLOOKUP($B$2:$B$457,'依個案研判日_台北市'!$C$2:$T$13,6,0)*'各里加權風險人口'!I384/VLOOKUP($B$2:$B$457,'各區加權風險人口'!$C$2:$T$13,6,0)*5.5/'陽性率'!E$3)</f>
        <v>2.461917053</v>
      </c>
      <c r="I384" s="5">
        <f>if(VLOOKUP($B$2:$B$457,'各區加權風險人口'!$C$2:$T$13,7,0)=0,0,VLOOKUP($B$2:$B$457,'依個案研判日_台北市'!$C$2:$T$13,7,0)*'各里加權風險人口'!J384/VLOOKUP($B$2:$B$457,'各區加權風險人口'!$C$2:$T$13,7,0)*5.5/'陽性率'!F$3)</f>
        <v>38.13557788</v>
      </c>
      <c r="J384" s="5">
        <f>if(VLOOKUP($B$2:$B$457,'各區加權風險人口'!$C$2:$T$13,8,0)=0,0,VLOOKUP($B$2:$B$457,'依個案研判日_台北市'!$C$2:$T$13,8,0)*'各里加權風險人口'!K384/VLOOKUP($B$2:$B$457,'各區加權風險人口'!$C$2:$T$13,8,0)*5.5/'陽性率'!G$3)</f>
        <v>8.456149879</v>
      </c>
      <c r="K384" s="5">
        <f>if(VLOOKUP($B$2:$B$457,'各區加權風險人口'!$C$2:$T$13,9,0)=0,0,VLOOKUP($B$2:$B$457,'依個案研判日_台北市'!$C$2:$T$13,9,0)*'各里加權風險人口'!L384/VLOOKUP($B$2:$B$457,'各區加權風險人口'!$C$2:$T$13,9,0)*5.5/'陽性率'!H$3)</f>
        <v>21.21724879</v>
      </c>
      <c r="L384" s="5">
        <f>if(VLOOKUP($B$2:$B$457,'各區加權風險人口'!$C$2:$T$13,10,0)=0,0,VLOOKUP($B$2:$B$457,'依個案研判日_台北市'!$C$2:$T$13,10,0)*'各里加權風險人口'!M384/VLOOKUP($B$2:$B$457,'各區加權風險人口'!$C$2:$T$13,10,0)*5.5/'陽性率'!I$3)</f>
        <v>36.1198402</v>
      </c>
      <c r="M384" s="5">
        <f>if(VLOOKUP($B$2:$B$457,'各區加權風險人口'!$C$2:$T$13,11,0)=0,0,VLOOKUP($B$2:$B$457,'依個案研判日_台北市'!$C$2:$T$13,11,0)*'各里加權風險人口'!N384/VLOOKUP($B$2:$B$457,'各區加權風險人口'!$C$2:$T$13,11,0)*5.5/'陽性率'!J$3)</f>
        <v>9.152538692</v>
      </c>
      <c r="N384" s="5">
        <f>if(VLOOKUP($B$2:$B$457,'各區加權風險人口'!$C$2:$T$13,12,0)=0,0,VLOOKUP($B$2:$B$457,'依個案研判日_台北市'!$C$2:$T$13,12,0)*'各里加權風險人口'!O384/VLOOKUP($B$2:$B$457,'各區加權風險人口'!$C$2:$T$13,12,0)*5.5/'陽性率'!K$3)</f>
        <v>52.3002211</v>
      </c>
      <c r="O384" s="5">
        <f>if(VLOOKUP($B$2:$B$457,'各區加權風險人口'!$C$2:$T$13,13,0)=0,0,VLOOKUP($B$2:$B$457,'依個案研判日_台北市'!$C$2:$T$13,13,0)*'各里加權風險人口'!P384/VLOOKUP($B$2:$B$457,'各區加權風險人口'!$C$2:$T$13,13,0)*5.5/'陽性率'!L$3)</f>
        <v>14.96088055</v>
      </c>
      <c r="P384" s="5">
        <f>if(VLOOKUP($B$2:$B$457,'各區加權風險人口'!$C$2:$T$13,14,0)=0,0,VLOOKUP($B$2:$B$457,'依個案研判日_台北市'!$C$2:$T$13,14,0)*'各里加權風險人口'!Q384/VLOOKUP($B$2:$B$457,'各區加權風險人口'!$C$2:$T$13,14,0)*5.5/'陽性率'!M$3)</f>
        <v>65.70657</v>
      </c>
      <c r="Q384" s="5">
        <f>if(VLOOKUP($B$2:$B$457,'各區加權風險人口'!$C$2:$T$13,15,0)=0,0,VLOOKUP($B$2:$B$457,'依個案研判日_台北市'!$C$2:$T$13,15,0)*'各里加權風險人口'!R384/VLOOKUP($B$2:$B$457,'各區加權風險人口'!$C$2:$T$13,15,0)*5.5/'陽性率'!N$3)</f>
        <v>20.11980488</v>
      </c>
      <c r="R384" s="5">
        <f>if(VLOOKUP($B$2:$B$457,'各區加權風險人口'!$C$2:$T$13,16,0)=0,0,VLOOKUP($B$2:$B$457,'依個案研判日_台北市'!$C$2:$T$13,16,0)*'各里加權風險人口'!S384/VLOOKUP($B$2:$B$457,'各區加權風險人口'!$C$2:$T$13,16,0)*5.5/'陽性率'!O$3)</f>
        <v>34.3220201</v>
      </c>
      <c r="S384" s="5">
        <f>if(VLOOKUP($B$2:$B$457,'各區加權風險人口'!$C$2:$T$13,17,0)=0,0,VLOOKUP($B$2:$B$457,'依個案研判日_台北市'!$C$2:$T$13,17,0)*'各里加權風險人口'!T384/VLOOKUP($B$2:$B$457,'各區加權風險人口'!$C$2:$T$13,17,0)*5.5/'陽性率'!P$3)</f>
        <v>39.78234147</v>
      </c>
      <c r="T384" s="5">
        <f>if(VLOOKUP($B$2:$B$457,'各區加權風險人口'!$C$2:$T$13,18,0)=0,0,VLOOKUP($B$2:$B$457,'依個案研判日_台北市'!$C$2:$T$13,18,0)*'各里加權風險人口'!U384/VLOOKUP($B$2:$B$457,'各區加權風險人口'!$C$2:$T$13,18,0)*5.5/'陽性率'!Q$3)</f>
        <v>49.86960185</v>
      </c>
    </row>
    <row r="385">
      <c r="A385" s="3">
        <v>6.3000110021E10</v>
      </c>
      <c r="B385" s="4" t="s">
        <v>376</v>
      </c>
      <c r="C385" s="4" t="s">
        <v>397</v>
      </c>
      <c r="D385" s="5">
        <f>if(VLOOKUP($B$2:$B$457,'各區加權風險人口'!$C$2:$T$13,2,0)=0,0,VLOOKUP($B$2:$B$457,'依個案研判日_台北市'!$C$2:$T$13,2,0)*'各里加權風險人口'!E385/VLOOKUP($B$2:$B$457,'各區加權風險人口'!$C$2:$T$13,2,0)*5.5/'陽性率'!A$3)</f>
        <v>0</v>
      </c>
      <c r="E385" s="5">
        <f>if(VLOOKUP($B$2:$B$457,'各區加權風險人口'!$C$2:$T$13,3,0)=0,0,VLOOKUP($B$2:$B$457,'依個案研判日_台北市'!$C$2:$T$13,3,0)*'各里加權風險人口'!F385/VLOOKUP($B$2:$B$457,'各區加權風險人口'!$C$2:$T$13,3,0)*5.5/'陽性率'!B$3)</f>
        <v>0</v>
      </c>
      <c r="F385" s="5">
        <f>if(VLOOKUP($B$2:$B$457,'各區加權風險人口'!$C$2:$T$13,4,0)=0,0,VLOOKUP($B$2:$B$457,'依個案研判日_台北市'!$C$2:$T$13,4,0)*'各里加權風險人口'!G385/VLOOKUP($B$2:$B$457,'各區加權風險人口'!$C$2:$T$13,4,0)*5.5/'陽性率'!C$3)</f>
        <v>3.320423606</v>
      </c>
      <c r="G385" s="5">
        <f>if(VLOOKUP($B$2:$B$457,'各區加權風險人口'!$C$2:$T$13,5,0)=0,0,VLOOKUP($B$2:$B$457,'依個案研判日_台北市'!$C$2:$T$13,5,0)*'各里加權風險人口'!H385/VLOOKUP($B$2:$B$457,'各區加權風險人口'!$C$2:$T$13,5,0)*5.5/'陽性率'!D$3)</f>
        <v>0</v>
      </c>
      <c r="H385" s="5">
        <f>if(VLOOKUP($B$2:$B$457,'各區加權風險人口'!$C$2:$T$13,6,0)=0,0,VLOOKUP($B$2:$B$457,'依個案研判日_台北市'!$C$2:$T$13,6,0)*'各里加權風險人口'!I385/VLOOKUP($B$2:$B$457,'各區加權風險人口'!$C$2:$T$13,6,0)*5.5/'陽性率'!E$3)</f>
        <v>2.03848791</v>
      </c>
      <c r="I385" s="5">
        <f>if(VLOOKUP($B$2:$B$457,'各區加權風險人口'!$C$2:$T$13,7,0)=0,0,VLOOKUP($B$2:$B$457,'依個案研判日_台北市'!$C$2:$T$13,7,0)*'各里加權風險人口'!J385/VLOOKUP($B$2:$B$457,'各區加權風險人口'!$C$2:$T$13,7,0)*5.5/'陽性率'!F$3)</f>
        <v>31.57657743</v>
      </c>
      <c r="J385" s="5">
        <f>if(VLOOKUP($B$2:$B$457,'各區加權風險人口'!$C$2:$T$13,8,0)=0,0,VLOOKUP($B$2:$B$457,'依個案研判日_台北市'!$C$2:$T$13,8,0)*'各里加權風險人口'!K385/VLOOKUP($B$2:$B$457,'各區加權風險人口'!$C$2:$T$13,8,0)*5.5/'陽性率'!G$3)</f>
        <v>7.00176282</v>
      </c>
      <c r="K385" s="5">
        <f>if(VLOOKUP($B$2:$B$457,'各區加權風險人口'!$C$2:$T$13,9,0)=0,0,VLOOKUP($B$2:$B$457,'依個案研判日_台北市'!$C$2:$T$13,9,0)*'各里加權風險人口'!L385/VLOOKUP($B$2:$B$457,'各區加權風險人口'!$C$2:$T$13,9,0)*5.5/'陽性率'!H$3)</f>
        <v>17.56805944</v>
      </c>
      <c r="L385" s="5">
        <f>if(VLOOKUP($B$2:$B$457,'各區加權風險人口'!$C$2:$T$13,10,0)=0,0,VLOOKUP($B$2:$B$457,'依個案研判日_台北市'!$C$2:$T$13,10,0)*'各里加權風險人口'!M385/VLOOKUP($B$2:$B$457,'各區加權風險人口'!$C$2:$T$13,10,0)*5.5/'陽性率'!I$3)</f>
        <v>29.90752976</v>
      </c>
      <c r="M385" s="5">
        <f>if(VLOOKUP($B$2:$B$457,'各區加權風險人口'!$C$2:$T$13,11,0)=0,0,VLOOKUP($B$2:$B$457,'依個案研判日_台北市'!$C$2:$T$13,11,0)*'各里加權風險人口'!N385/VLOOKUP($B$2:$B$457,'各區加權風險人口'!$C$2:$T$13,11,0)*5.5/'陽性率'!J$3)</f>
        <v>7.578378582</v>
      </c>
      <c r="N385" s="5">
        <f>if(VLOOKUP($B$2:$B$457,'各區加權風險人口'!$C$2:$T$13,12,0)=0,0,VLOOKUP($B$2:$B$457,'依個案研判日_台北市'!$C$2:$T$13,12,0)*'各里加權風險人口'!O385/VLOOKUP($B$2:$B$457,'各區加權風險人口'!$C$2:$T$13,12,0)*5.5/'陽性率'!K$3)</f>
        <v>43.30502047</v>
      </c>
      <c r="O385" s="5">
        <f>if(VLOOKUP($B$2:$B$457,'各區加權風險人口'!$C$2:$T$13,13,0)=0,0,VLOOKUP($B$2:$B$457,'依個案研判日_台北市'!$C$2:$T$13,13,0)*'各里加權風險人口'!P385/VLOOKUP($B$2:$B$457,'各區加權風險人口'!$C$2:$T$13,13,0)*5.5/'陽性率'!L$3)</f>
        <v>12.38773422</v>
      </c>
      <c r="P385" s="5">
        <f>if(VLOOKUP($B$2:$B$457,'各區加權風險人口'!$C$2:$T$13,14,0)=0,0,VLOOKUP($B$2:$B$457,'依個案研判日_台北市'!$C$2:$T$13,14,0)*'各里加權風險人口'!Q385/VLOOKUP($B$2:$B$457,'各區加權風險人口'!$C$2:$T$13,14,0)*5.5/'陽性率'!M$3)</f>
        <v>54.40558948</v>
      </c>
      <c r="Q385" s="5">
        <f>if(VLOOKUP($B$2:$B$457,'各區加權風險人口'!$C$2:$T$13,15,0)=0,0,VLOOKUP($B$2:$B$457,'依個案研判日_台北市'!$C$2:$T$13,15,0)*'各里加權風險人口'!R385/VLOOKUP($B$2:$B$457,'各區加權風險人口'!$C$2:$T$13,15,0)*5.5/'陽性率'!N$3)</f>
        <v>16.65936671</v>
      </c>
      <c r="R385" s="5">
        <f>if(VLOOKUP($B$2:$B$457,'各區加權風險人口'!$C$2:$T$13,16,0)=0,0,VLOOKUP($B$2:$B$457,'依個案研判日_台北市'!$C$2:$T$13,16,0)*'各里加權風險人口'!S385/VLOOKUP($B$2:$B$457,'各區加權風險人口'!$C$2:$T$13,16,0)*5.5/'陽性率'!O$3)</f>
        <v>28.41891968</v>
      </c>
      <c r="S385" s="5">
        <f>if(VLOOKUP($B$2:$B$457,'各區加權風險人口'!$C$2:$T$13,17,0)=0,0,VLOOKUP($B$2:$B$457,'依個案研判日_台北市'!$C$2:$T$13,17,0)*'各里加權風險人口'!T385/VLOOKUP($B$2:$B$457,'各區加權風險人口'!$C$2:$T$13,17,0)*5.5/'陽性率'!P$3)</f>
        <v>32.94011145</v>
      </c>
      <c r="T385" s="5">
        <f>if(VLOOKUP($B$2:$B$457,'各區加權風險人口'!$C$2:$T$13,18,0)=0,0,VLOOKUP($B$2:$B$457,'依個案研判日_台北市'!$C$2:$T$13,18,0)*'各里加權風險人口'!U385/VLOOKUP($B$2:$B$457,'各區加權風險人口'!$C$2:$T$13,18,0)*5.5/'陽性率'!Q$3)</f>
        <v>41.2924474</v>
      </c>
    </row>
    <row r="386">
      <c r="A386" s="3">
        <v>6.3000110022E10</v>
      </c>
      <c r="B386" s="4" t="s">
        <v>376</v>
      </c>
      <c r="C386" s="4" t="s">
        <v>398</v>
      </c>
      <c r="D386" s="5">
        <f>if(VLOOKUP($B$2:$B$457,'各區加權風險人口'!$C$2:$T$13,2,0)=0,0,VLOOKUP($B$2:$B$457,'依個案研判日_台北市'!$C$2:$T$13,2,0)*'各里加權風險人口'!E386/VLOOKUP($B$2:$B$457,'各區加權風險人口'!$C$2:$T$13,2,0)*5.5/'陽性率'!A$3)</f>
        <v>0</v>
      </c>
      <c r="E386" s="5">
        <f>if(VLOOKUP($B$2:$B$457,'各區加權風險人口'!$C$2:$T$13,3,0)=0,0,VLOOKUP($B$2:$B$457,'依個案研判日_台北市'!$C$2:$T$13,3,0)*'各里加權風險人口'!F386/VLOOKUP($B$2:$B$457,'各區加權風險人口'!$C$2:$T$13,3,0)*5.5/'陽性率'!B$3)</f>
        <v>0</v>
      </c>
      <c r="F386" s="5">
        <f>if(VLOOKUP($B$2:$B$457,'各區加權風險人口'!$C$2:$T$13,4,0)=0,0,VLOOKUP($B$2:$B$457,'依個案研判日_台北市'!$C$2:$T$13,4,0)*'各里加權風險人口'!G386/VLOOKUP($B$2:$B$457,'各區加權風險人口'!$C$2:$T$13,4,0)*5.5/'陽性率'!C$3)</f>
        <v>2.807555634</v>
      </c>
      <c r="G386" s="5">
        <f>if(VLOOKUP($B$2:$B$457,'各區加權風險人口'!$C$2:$T$13,5,0)=0,0,VLOOKUP($B$2:$B$457,'依個案研判日_台北市'!$C$2:$T$13,5,0)*'各里加權風險人口'!H386/VLOOKUP($B$2:$B$457,'各區加權風險人口'!$C$2:$T$13,5,0)*5.5/'陽性率'!D$3)</f>
        <v>0</v>
      </c>
      <c r="H386" s="5">
        <f>if(VLOOKUP($B$2:$B$457,'各區加權風險人口'!$C$2:$T$13,6,0)=0,0,VLOOKUP($B$2:$B$457,'依個案研判日_台北市'!$C$2:$T$13,6,0)*'各里加權風險人口'!I386/VLOOKUP($B$2:$B$457,'各區加權風險人口'!$C$2:$T$13,6,0)*5.5/'陽性率'!E$3)</f>
        <v>1.723625927</v>
      </c>
      <c r="I386" s="5">
        <f>if(VLOOKUP($B$2:$B$457,'各區加權風險人口'!$C$2:$T$13,7,0)=0,0,VLOOKUP($B$2:$B$457,'依個案研判日_台北市'!$C$2:$T$13,7,0)*'各里加權風險人口'!J386/VLOOKUP($B$2:$B$457,'各區加權風險人口'!$C$2:$T$13,7,0)*5.5/'陽性率'!F$3)</f>
        <v>26.69930358</v>
      </c>
      <c r="J386" s="5">
        <f>if(VLOOKUP($B$2:$B$457,'各區加權風險人口'!$C$2:$T$13,8,0)=0,0,VLOOKUP($B$2:$B$457,'依個案研判日_台北市'!$C$2:$T$13,8,0)*'各里加權風險人口'!K386/VLOOKUP($B$2:$B$457,'各區加權風險人口'!$C$2:$T$13,8,0)*5.5/'陽性率'!G$3)</f>
        <v>5.92028036</v>
      </c>
      <c r="K386" s="5">
        <f>if(VLOOKUP($B$2:$B$457,'各區加權風險人口'!$C$2:$T$13,9,0)=0,0,VLOOKUP($B$2:$B$457,'依個案研判日_台北市'!$C$2:$T$13,9,0)*'各里加權風險人口'!L386/VLOOKUP($B$2:$B$457,'各區加權風險人口'!$C$2:$T$13,9,0)*5.5/'陽性率'!H$3)</f>
        <v>14.85452163</v>
      </c>
      <c r="L386" s="5">
        <f>if(VLOOKUP($B$2:$B$457,'各區加權風險人口'!$C$2:$T$13,10,0)=0,0,VLOOKUP($B$2:$B$457,'依個案研判日_台北市'!$C$2:$T$13,10,0)*'各里加權風險人口'!M386/VLOOKUP($B$2:$B$457,'各區加權風險人口'!$C$2:$T$13,10,0)*5.5/'陽性率'!I$3)</f>
        <v>25.28805468</v>
      </c>
      <c r="M386" s="5">
        <f>if(VLOOKUP($B$2:$B$457,'各區加權風險人口'!$C$2:$T$13,11,0)=0,0,VLOOKUP($B$2:$B$457,'依個案研判日_台北市'!$C$2:$T$13,11,0)*'各里加權風險人口'!N386/VLOOKUP($B$2:$B$457,'各區加權風險人口'!$C$2:$T$13,11,0)*5.5/'陽性率'!J$3)</f>
        <v>6.40783286</v>
      </c>
      <c r="N386" s="5">
        <f>if(VLOOKUP($B$2:$B$457,'各區加權風險人口'!$C$2:$T$13,12,0)=0,0,VLOOKUP($B$2:$B$457,'依個案研判日_台北市'!$C$2:$T$13,12,0)*'各里加權風險人口'!O386/VLOOKUP($B$2:$B$457,'各區加權風險人口'!$C$2:$T$13,12,0)*5.5/'陽性率'!K$3)</f>
        <v>36.61618777</v>
      </c>
      <c r="O386" s="5">
        <f>if(VLOOKUP($B$2:$B$457,'各區加權風險人口'!$C$2:$T$13,13,0)=0,0,VLOOKUP($B$2:$B$457,'依個案研判日_台北市'!$C$2:$T$13,13,0)*'各里加權風險人口'!P386/VLOOKUP($B$2:$B$457,'各區加權風險人口'!$C$2:$T$13,13,0)*5.5/'陽性率'!L$3)</f>
        <v>10.47434217</v>
      </c>
      <c r="P386" s="5">
        <f>if(VLOOKUP($B$2:$B$457,'各區加權風險人口'!$C$2:$T$13,14,0)=0,0,VLOOKUP($B$2:$B$457,'依個案研判日_台北市'!$C$2:$T$13,14,0)*'各里加權風險人口'!Q386/VLOOKUP($B$2:$B$457,'各區加權風險人口'!$C$2:$T$13,14,0)*5.5/'陽性率'!M$3)</f>
        <v>46.00217847</v>
      </c>
      <c r="Q386" s="5">
        <f>if(VLOOKUP($B$2:$B$457,'各區加權風險人口'!$C$2:$T$13,15,0)=0,0,VLOOKUP($B$2:$B$457,'依個案研判日_台北市'!$C$2:$T$13,15,0)*'各里加權風險人口'!R386/VLOOKUP($B$2:$B$457,'各區加權風險人口'!$C$2:$T$13,15,0)*5.5/'陽性率'!N$3)</f>
        <v>14.0861843</v>
      </c>
      <c r="R386" s="5">
        <f>if(VLOOKUP($B$2:$B$457,'各區加權風險人口'!$C$2:$T$13,16,0)=0,0,VLOOKUP($B$2:$B$457,'依個案研判日_台北市'!$C$2:$T$13,16,0)*'各里加權風險人口'!S386/VLOOKUP($B$2:$B$457,'各區加權風險人口'!$C$2:$T$13,16,0)*5.5/'陽性率'!O$3)</f>
        <v>24.02937322</v>
      </c>
      <c r="S386" s="5">
        <f>if(VLOOKUP($B$2:$B$457,'各區加權風險人口'!$C$2:$T$13,17,0)=0,0,VLOOKUP($B$2:$B$457,'依個案研判日_台北市'!$C$2:$T$13,17,0)*'各里加權風險人口'!T386/VLOOKUP($B$2:$B$457,'各區加權風險人口'!$C$2:$T$13,17,0)*5.5/'陽性率'!P$3)</f>
        <v>27.85222805</v>
      </c>
      <c r="T386" s="5">
        <f>if(VLOOKUP($B$2:$B$457,'各區加權風險人口'!$C$2:$T$13,18,0)=0,0,VLOOKUP($B$2:$B$457,'依個案研判日_台北市'!$C$2:$T$13,18,0)*'各里加權風險人口'!U386/VLOOKUP($B$2:$B$457,'各區加權風險人口'!$C$2:$T$13,18,0)*5.5/'陽性率'!Q$3)</f>
        <v>34.91447392</v>
      </c>
    </row>
    <row r="387">
      <c r="A387" s="3">
        <v>6.3000110023E10</v>
      </c>
      <c r="B387" s="4" t="s">
        <v>376</v>
      </c>
      <c r="C387" s="4" t="s">
        <v>399</v>
      </c>
      <c r="D387" s="5">
        <f>if(VLOOKUP($B$2:$B$457,'各區加權風險人口'!$C$2:$T$13,2,0)=0,0,VLOOKUP($B$2:$B$457,'依個案研判日_台北市'!$C$2:$T$13,2,0)*'各里加權風險人口'!E387/VLOOKUP($B$2:$B$457,'各區加權風險人口'!$C$2:$T$13,2,0)*5.5/'陽性率'!A$3)</f>
        <v>0</v>
      </c>
      <c r="E387" s="5">
        <f>if(VLOOKUP($B$2:$B$457,'各區加權風險人口'!$C$2:$T$13,3,0)=0,0,VLOOKUP($B$2:$B$457,'依個案研判日_台北市'!$C$2:$T$13,3,0)*'各里加權風險人口'!F387/VLOOKUP($B$2:$B$457,'各區加權風險人口'!$C$2:$T$13,3,0)*5.5/'陽性率'!B$3)</f>
        <v>0</v>
      </c>
      <c r="F387" s="5">
        <f>if(VLOOKUP($B$2:$B$457,'各區加權風險人口'!$C$2:$T$13,4,0)=0,0,VLOOKUP($B$2:$B$457,'依個案研判日_台北市'!$C$2:$T$13,4,0)*'各里加權風險人口'!G387/VLOOKUP($B$2:$B$457,'各區加權風險人口'!$C$2:$T$13,4,0)*5.5/'陽性率'!C$3)</f>
        <v>1.848177459</v>
      </c>
      <c r="G387" s="5">
        <f>if(VLOOKUP($B$2:$B$457,'各區加權風險人口'!$C$2:$T$13,5,0)=0,0,VLOOKUP($B$2:$B$457,'依個案研判日_台北市'!$C$2:$T$13,5,0)*'各里加權風險人口'!H387/VLOOKUP($B$2:$B$457,'各區加權風險人口'!$C$2:$T$13,5,0)*5.5/'陽性率'!D$3)</f>
        <v>0</v>
      </c>
      <c r="H387" s="5">
        <f>if(VLOOKUP($B$2:$B$457,'各區加權風險人口'!$C$2:$T$13,6,0)=0,0,VLOOKUP($B$2:$B$457,'依個案研判日_台北市'!$C$2:$T$13,6,0)*'各里加權風險人口'!I387/VLOOKUP($B$2:$B$457,'各區加權風險人口'!$C$2:$T$13,6,0)*5.5/'陽性率'!E$3)</f>
        <v>1.134640592</v>
      </c>
      <c r="I387" s="5">
        <f>if(VLOOKUP($B$2:$B$457,'各區加權風險人口'!$C$2:$T$13,7,0)=0,0,VLOOKUP($B$2:$B$457,'依個案研判日_台北市'!$C$2:$T$13,7,0)*'各里加權風險人口'!J387/VLOOKUP($B$2:$B$457,'各區加權風險人口'!$C$2:$T$13,7,0)*5.5/'陽性率'!F$3)</f>
        <v>17.57580525</v>
      </c>
      <c r="J387" s="5">
        <f>if(VLOOKUP($B$2:$B$457,'各區加權風險人口'!$C$2:$T$13,8,0)=0,0,VLOOKUP($B$2:$B$457,'依個案研判日_台北市'!$C$2:$T$13,8,0)*'各里加權風險人口'!K387/VLOOKUP($B$2:$B$457,'各區加權風險人口'!$C$2:$T$13,8,0)*5.5/'陽性率'!G$3)</f>
        <v>3.897243772</v>
      </c>
      <c r="K387" s="5">
        <f>if(VLOOKUP($B$2:$B$457,'各區加權風險人口'!$C$2:$T$13,9,0)=0,0,VLOOKUP($B$2:$B$457,'依個案研判日_台北市'!$C$2:$T$13,9,0)*'各里加權風險人口'!L387/VLOOKUP($B$2:$B$457,'各區加權風險人口'!$C$2:$T$13,9,0)*5.5/'陽性率'!H$3)</f>
        <v>9.778538919</v>
      </c>
      <c r="L387" s="5">
        <f>if(VLOOKUP($B$2:$B$457,'各區加權風險人口'!$C$2:$T$13,10,0)=0,0,VLOOKUP($B$2:$B$457,'依個案研判日_台北市'!$C$2:$T$13,10,0)*'各里加權風險人口'!M387/VLOOKUP($B$2:$B$457,'各區加權風險人口'!$C$2:$T$13,10,0)*5.5/'陽性率'!I$3)</f>
        <v>16.6467984</v>
      </c>
      <c r="M387" s="5">
        <f>if(VLOOKUP($B$2:$B$457,'各區加權風險人口'!$C$2:$T$13,11,0)=0,0,VLOOKUP($B$2:$B$457,'依個案研判日_台北市'!$C$2:$T$13,11,0)*'各里加權風險人口'!N387/VLOOKUP($B$2:$B$457,'各區加權風險人口'!$C$2:$T$13,11,0)*5.5/'陽性率'!J$3)</f>
        <v>4.218193259</v>
      </c>
      <c r="N387" s="5">
        <f>if(VLOOKUP($B$2:$B$457,'各區加權風險人口'!$C$2:$T$13,12,0)=0,0,VLOOKUP($B$2:$B$457,'依個案研判日_台北市'!$C$2:$T$13,12,0)*'各里加權風險人口'!O387/VLOOKUP($B$2:$B$457,'各區加權風險人口'!$C$2:$T$13,12,0)*5.5/'陽性率'!K$3)</f>
        <v>24.10396148</v>
      </c>
      <c r="O387" s="5">
        <f>if(VLOOKUP($B$2:$B$457,'各區加權風險人口'!$C$2:$T$13,13,0)=0,0,VLOOKUP($B$2:$B$457,'依個案研判日_台北市'!$C$2:$T$13,13,0)*'各里加權風險人口'!P387/VLOOKUP($B$2:$B$457,'各區加權風險人口'!$C$2:$T$13,13,0)*5.5/'陽性率'!L$3)</f>
        <v>6.895123597</v>
      </c>
      <c r="P387" s="5">
        <f>if(VLOOKUP($B$2:$B$457,'各區加權風險人口'!$C$2:$T$13,14,0)=0,0,VLOOKUP($B$2:$B$457,'依個案研判日_台北市'!$C$2:$T$13,14,0)*'各里加權風險人口'!Q387/VLOOKUP($B$2:$B$457,'各區加權風險人口'!$C$2:$T$13,14,0)*5.5/'陽性率'!M$3)</f>
        <v>30.28263742</v>
      </c>
      <c r="Q387" s="5">
        <f>if(VLOOKUP($B$2:$B$457,'各區加權風險人口'!$C$2:$T$13,15,0)=0,0,VLOOKUP($B$2:$B$457,'依個案研判日_台北市'!$C$2:$T$13,15,0)*'各里加權風險人口'!R387/VLOOKUP($B$2:$B$457,'各區加權風險人口'!$C$2:$T$13,15,0)*5.5/'陽性率'!N$3)</f>
        <v>9.272752423</v>
      </c>
      <c r="R387" s="5">
        <f>if(VLOOKUP($B$2:$B$457,'各區加權風險人口'!$C$2:$T$13,16,0)=0,0,VLOOKUP($B$2:$B$457,'依個案研判日_台北市'!$C$2:$T$13,16,0)*'各里加權風險人口'!S387/VLOOKUP($B$2:$B$457,'各區加權風險人口'!$C$2:$T$13,16,0)*5.5/'陽性率'!O$3)</f>
        <v>15.81822472</v>
      </c>
      <c r="S387" s="5">
        <f>if(VLOOKUP($B$2:$B$457,'各區加權風險人口'!$C$2:$T$13,17,0)=0,0,VLOOKUP($B$2:$B$457,'依個案研判日_台北市'!$C$2:$T$13,17,0)*'各里加權風險人口'!T387/VLOOKUP($B$2:$B$457,'各區加權風險人口'!$C$2:$T$13,17,0)*5.5/'陽性率'!P$3)</f>
        <v>18.33476047</v>
      </c>
      <c r="T387" s="5">
        <f>if(VLOOKUP($B$2:$B$457,'各區加權風險人口'!$C$2:$T$13,18,0)=0,0,VLOOKUP($B$2:$B$457,'依個案研判日_台北市'!$C$2:$T$13,18,0)*'各里加權風險人口'!U387/VLOOKUP($B$2:$B$457,'各區加權風險人口'!$C$2:$T$13,18,0)*5.5/'陽性率'!Q$3)</f>
        <v>22.98374532</v>
      </c>
    </row>
    <row r="388">
      <c r="A388" s="3">
        <v>6.3000110024E10</v>
      </c>
      <c r="B388" s="4" t="s">
        <v>376</v>
      </c>
      <c r="C388" s="4" t="s">
        <v>400</v>
      </c>
      <c r="D388" s="5">
        <f>if(VLOOKUP($B$2:$B$457,'各區加權風險人口'!$C$2:$T$13,2,0)=0,0,VLOOKUP($B$2:$B$457,'依個案研判日_台北市'!$C$2:$T$13,2,0)*'各里加權風險人口'!E388/VLOOKUP($B$2:$B$457,'各區加權風險人口'!$C$2:$T$13,2,0)*5.5/'陽性率'!A$3)</f>
        <v>0</v>
      </c>
      <c r="E388" s="5">
        <f>if(VLOOKUP($B$2:$B$457,'各區加權風險人口'!$C$2:$T$13,3,0)=0,0,VLOOKUP($B$2:$B$457,'依個案研判日_台北市'!$C$2:$T$13,3,0)*'各里加權風險人口'!F388/VLOOKUP($B$2:$B$457,'各區加權風險人口'!$C$2:$T$13,3,0)*5.5/'陽性率'!B$3)</f>
        <v>0</v>
      </c>
      <c r="F388" s="5">
        <f>if(VLOOKUP($B$2:$B$457,'各區加權風險人口'!$C$2:$T$13,4,0)=0,0,VLOOKUP($B$2:$B$457,'依個案研判日_台北市'!$C$2:$T$13,4,0)*'各里加權風險人口'!G388/VLOOKUP($B$2:$B$457,'各區加權風險人口'!$C$2:$T$13,4,0)*5.5/'陽性率'!C$3)</f>
        <v>2.347850942</v>
      </c>
      <c r="G388" s="5">
        <f>if(VLOOKUP($B$2:$B$457,'各區加權風險人口'!$C$2:$T$13,5,0)=0,0,VLOOKUP($B$2:$B$457,'依個案研判日_台北市'!$C$2:$T$13,5,0)*'各里加權風險人口'!H388/VLOOKUP($B$2:$B$457,'各區加權風險人口'!$C$2:$T$13,5,0)*5.5/'陽性率'!D$3)</f>
        <v>0</v>
      </c>
      <c r="H388" s="5">
        <f>if(VLOOKUP($B$2:$B$457,'各區加權風險人口'!$C$2:$T$13,6,0)=0,0,VLOOKUP($B$2:$B$457,'依個案研判日_台北市'!$C$2:$T$13,6,0)*'各里加權風險人口'!I388/VLOOKUP($B$2:$B$457,'各區加權風險人口'!$C$2:$T$13,6,0)*5.5/'陽性率'!E$3)</f>
        <v>1.441402161</v>
      </c>
      <c r="I388" s="5">
        <f>if(VLOOKUP($B$2:$B$457,'各區加權風險人口'!$C$2:$T$13,7,0)=0,0,VLOOKUP($B$2:$B$457,'依個案研判日_台北市'!$C$2:$T$13,7,0)*'各里加權風險人口'!J388/VLOOKUP($B$2:$B$457,'各區加權風險人口'!$C$2:$T$13,7,0)*5.5/'陽性率'!F$3)</f>
        <v>22.32760209</v>
      </c>
      <c r="J388" s="5">
        <f>if(VLOOKUP($B$2:$B$457,'各區加權風險人口'!$C$2:$T$13,8,0)=0,0,VLOOKUP($B$2:$B$457,'依個案研判日_台北市'!$C$2:$T$13,8,0)*'各里加權風險人口'!K388/VLOOKUP($B$2:$B$457,'各區加權風險人口'!$C$2:$T$13,8,0)*5.5/'陽性率'!G$3)</f>
        <v>4.950903073</v>
      </c>
      <c r="K388" s="5">
        <f>if(VLOOKUP($B$2:$B$457,'各區加權風險人口'!$C$2:$T$13,9,0)=0,0,VLOOKUP($B$2:$B$457,'依個案研判日_台北市'!$C$2:$T$13,9,0)*'各里加權風險人口'!L388/VLOOKUP($B$2:$B$457,'各區加權風險人口'!$C$2:$T$13,9,0)*5.5/'陽性率'!H$3)</f>
        <v>12.42226589</v>
      </c>
      <c r="L388" s="5">
        <f>if(VLOOKUP($B$2:$B$457,'各區加權風險人口'!$C$2:$T$13,10,0)=0,0,VLOOKUP($B$2:$B$457,'依個案研判日_台北市'!$C$2:$T$13,10,0)*'各里加權風險人口'!M388/VLOOKUP($B$2:$B$457,'各區加權風險人口'!$C$2:$T$13,10,0)*5.5/'陽性率'!I$3)</f>
        <v>21.14742884</v>
      </c>
      <c r="M388" s="5">
        <f>if(VLOOKUP($B$2:$B$457,'各區加權風險人口'!$C$2:$T$13,11,0)=0,0,VLOOKUP($B$2:$B$457,'依個案研判日_台北市'!$C$2:$T$13,11,0)*'各里加權風險人口'!N388/VLOOKUP($B$2:$B$457,'各區加權風險人口'!$C$2:$T$13,11,0)*5.5/'陽性率'!J$3)</f>
        <v>5.358624503</v>
      </c>
      <c r="N388" s="5">
        <f>if(VLOOKUP($B$2:$B$457,'各區加權風險人口'!$C$2:$T$13,12,0)=0,0,VLOOKUP($B$2:$B$457,'依個案研判日_台北市'!$C$2:$T$13,12,0)*'各里加權風險人口'!O388/VLOOKUP($B$2:$B$457,'各區加權風險人口'!$C$2:$T$13,12,0)*5.5/'陽性率'!K$3)</f>
        <v>30.62071144</v>
      </c>
      <c r="O388" s="5">
        <f>if(VLOOKUP($B$2:$B$457,'各區加權風險人口'!$C$2:$T$13,13,0)=0,0,VLOOKUP($B$2:$B$457,'依個案研判日_台北市'!$C$2:$T$13,13,0)*'各里加權風險人口'!P388/VLOOKUP($B$2:$B$457,'各區加權風險人口'!$C$2:$T$13,13,0)*5.5/'陽性率'!L$3)</f>
        <v>8.759290053</v>
      </c>
      <c r="P388" s="5">
        <f>if(VLOOKUP($B$2:$B$457,'各區加權風險人口'!$C$2:$T$13,14,0)=0,0,VLOOKUP($B$2:$B$457,'依個案研判日_台北市'!$C$2:$T$13,14,0)*'各里加權風險人口'!Q388/VLOOKUP($B$2:$B$457,'各區加權風險人口'!$C$2:$T$13,14,0)*5.5/'陽性率'!M$3)</f>
        <v>38.46985496</v>
      </c>
      <c r="Q388" s="5">
        <f>if(VLOOKUP($B$2:$B$457,'各區加權風險人口'!$C$2:$T$13,15,0)=0,0,VLOOKUP($B$2:$B$457,'依個案研判日_台北市'!$C$2:$T$13,15,0)*'各里加權風險人口'!R388/VLOOKUP($B$2:$B$457,'各區加權風險人口'!$C$2:$T$13,15,0)*5.5/'陽性率'!N$3)</f>
        <v>11.7797349</v>
      </c>
      <c r="R388" s="5">
        <f>if(VLOOKUP($B$2:$B$457,'各區加權風險人口'!$C$2:$T$13,16,0)=0,0,VLOOKUP($B$2:$B$457,'依個案研判日_台北市'!$C$2:$T$13,16,0)*'各里加權風險人口'!S388/VLOOKUP($B$2:$B$457,'各區加權風險人口'!$C$2:$T$13,16,0)*5.5/'陽性率'!O$3)</f>
        <v>20.09484189</v>
      </c>
      <c r="S388" s="5">
        <f>if(VLOOKUP($B$2:$B$457,'各區加權風險人口'!$C$2:$T$13,17,0)=0,0,VLOOKUP($B$2:$B$457,'依個案研判日_台北市'!$C$2:$T$13,17,0)*'各里加權風險人口'!T388/VLOOKUP($B$2:$B$457,'各區加權風險人口'!$C$2:$T$13,17,0)*5.5/'陽性率'!P$3)</f>
        <v>23.29174855</v>
      </c>
      <c r="T388" s="5">
        <f>if(VLOOKUP($B$2:$B$457,'各區加權風險人口'!$C$2:$T$13,18,0)=0,0,VLOOKUP($B$2:$B$457,'依個案研判日_台北市'!$C$2:$T$13,18,0)*'各里加權風險人口'!U388/VLOOKUP($B$2:$B$457,'各區加權風險人口'!$C$2:$T$13,18,0)*5.5/'陽性率'!Q$3)</f>
        <v>29.19763351</v>
      </c>
    </row>
    <row r="389">
      <c r="A389" s="3">
        <v>6.3000110025E10</v>
      </c>
      <c r="B389" s="4" t="s">
        <v>376</v>
      </c>
      <c r="C389" s="4" t="s">
        <v>401</v>
      </c>
      <c r="D389" s="5">
        <f>if(VLOOKUP($B$2:$B$457,'各區加權風險人口'!$C$2:$T$13,2,0)=0,0,VLOOKUP($B$2:$B$457,'依個案研判日_台北市'!$C$2:$T$13,2,0)*'各里加權風險人口'!E389/VLOOKUP($B$2:$B$457,'各區加權風險人口'!$C$2:$T$13,2,0)*5.5/'陽性率'!A$3)</f>
        <v>0</v>
      </c>
      <c r="E389" s="5">
        <f>if(VLOOKUP($B$2:$B$457,'各區加權風險人口'!$C$2:$T$13,3,0)=0,0,VLOOKUP($B$2:$B$457,'依個案研判日_台北市'!$C$2:$T$13,3,0)*'各里加權風險人口'!F389/VLOOKUP($B$2:$B$457,'各區加權風險人口'!$C$2:$T$13,3,0)*5.5/'陽性率'!B$3)</f>
        <v>0</v>
      </c>
      <c r="F389" s="5">
        <f>if(VLOOKUP($B$2:$B$457,'各區加權風險人口'!$C$2:$T$13,4,0)=0,0,VLOOKUP($B$2:$B$457,'依個案研判日_台北市'!$C$2:$T$13,4,0)*'各里加權風險人口'!G389/VLOOKUP($B$2:$B$457,'各區加權風險人口'!$C$2:$T$13,4,0)*5.5/'陽性率'!C$3)</f>
        <v>1.234691977</v>
      </c>
      <c r="G389" s="5">
        <f>if(VLOOKUP($B$2:$B$457,'各區加權風險人口'!$C$2:$T$13,5,0)=0,0,VLOOKUP($B$2:$B$457,'依個案研判日_台北市'!$C$2:$T$13,5,0)*'各里加權風險人口'!H389/VLOOKUP($B$2:$B$457,'各區加權風險人口'!$C$2:$T$13,5,0)*5.5/'陽性率'!D$3)</f>
        <v>0</v>
      </c>
      <c r="H389" s="5">
        <f>if(VLOOKUP($B$2:$B$457,'各區加權風險人口'!$C$2:$T$13,6,0)=0,0,VLOOKUP($B$2:$B$457,'依個案研判日_台北市'!$C$2:$T$13,6,0)*'各里加權風險人口'!I389/VLOOKUP($B$2:$B$457,'各區加權風險人口'!$C$2:$T$13,6,0)*5.5/'陽性率'!E$3)</f>
        <v>0.7580070995</v>
      </c>
      <c r="I389" s="5">
        <f>if(VLOOKUP($B$2:$B$457,'各區加權風險人口'!$C$2:$T$13,7,0)=0,0,VLOOKUP($B$2:$B$457,'依個案研判日_台北市'!$C$2:$T$13,7,0)*'各里加權風險人口'!J389/VLOOKUP($B$2:$B$457,'各區加權風險人口'!$C$2:$T$13,7,0)*5.5/'陽性率'!F$3)</f>
        <v>11.7416786</v>
      </c>
      <c r="J389" s="5">
        <f>if(VLOOKUP($B$2:$B$457,'各區加權風險人口'!$C$2:$T$13,8,0)=0,0,VLOOKUP($B$2:$B$457,'依個案研判日_台北市'!$C$2:$T$13,8,0)*'各里加權風險人口'!K389/VLOOKUP($B$2:$B$457,'各區加權風險人口'!$C$2:$T$13,8,0)*5.5/'陽性率'!G$3)</f>
        <v>2.603589603</v>
      </c>
      <c r="K389" s="5">
        <f>if(VLOOKUP($B$2:$B$457,'各區加權風險人口'!$C$2:$T$13,9,0)=0,0,VLOOKUP($B$2:$B$457,'依個案研判日_台北市'!$C$2:$T$13,9,0)*'各里加權風險人口'!L389/VLOOKUP($B$2:$B$457,'各區加權風險人口'!$C$2:$T$13,9,0)*5.5/'陽性率'!H$3)</f>
        <v>6.532643003</v>
      </c>
      <c r="L389" s="5">
        <f>if(VLOOKUP($B$2:$B$457,'各區加權風險人口'!$C$2:$T$13,10,0)=0,0,VLOOKUP($B$2:$B$457,'依個案研判日_台北市'!$C$2:$T$13,10,0)*'各里加權風險人口'!M389/VLOOKUP($B$2:$B$457,'各區加權風險人口'!$C$2:$T$13,10,0)*5.5/'陽性率'!I$3)</f>
        <v>11.12104702</v>
      </c>
      <c r="M389" s="5">
        <f>if(VLOOKUP($B$2:$B$457,'各區加權風險人口'!$C$2:$T$13,11,0)=0,0,VLOOKUP($B$2:$B$457,'依個案研判日_台北市'!$C$2:$T$13,11,0)*'各里加權風險人口'!N389/VLOOKUP($B$2:$B$457,'各區加權風險人口'!$C$2:$T$13,11,0)*5.5/'陽性率'!J$3)</f>
        <v>2.818002864</v>
      </c>
      <c r="N389" s="5">
        <f>if(VLOOKUP($B$2:$B$457,'各區加權風險人口'!$C$2:$T$13,12,0)=0,0,VLOOKUP($B$2:$B$457,'依個案研判日_台北市'!$C$2:$T$13,12,0)*'各里加權風險人口'!O389/VLOOKUP($B$2:$B$457,'各區加權風險人口'!$C$2:$T$13,12,0)*5.5/'陽性率'!K$3)</f>
        <v>16.10287351</v>
      </c>
      <c r="O389" s="5">
        <f>if(VLOOKUP($B$2:$B$457,'各區加權風險人口'!$C$2:$T$13,13,0)=0,0,VLOOKUP($B$2:$B$457,'依個案研判日_台北市'!$C$2:$T$13,13,0)*'各里加權風險人口'!P389/VLOOKUP($B$2:$B$457,'各區加權風險人口'!$C$2:$T$13,13,0)*5.5/'陽性率'!L$3)</f>
        <v>4.606350836</v>
      </c>
      <c r="P389" s="5">
        <f>if(VLOOKUP($B$2:$B$457,'各區加權風險人口'!$C$2:$T$13,14,0)=0,0,VLOOKUP($B$2:$B$457,'依個案研判日_台北市'!$C$2:$T$13,14,0)*'各里加權風險人口'!Q389/VLOOKUP($B$2:$B$457,'各區加權風險人口'!$C$2:$T$13,14,0)*5.5/'陽性率'!M$3)</f>
        <v>20.23059489</v>
      </c>
      <c r="Q389" s="5">
        <f>if(VLOOKUP($B$2:$B$457,'各區加權風險人口'!$C$2:$T$13,15,0)=0,0,VLOOKUP($B$2:$B$457,'依個案研判日_台北市'!$C$2:$T$13,15,0)*'各里加權風險人口'!R389/VLOOKUP($B$2:$B$457,'各區加權風險人口'!$C$2:$T$13,15,0)*5.5/'陽性率'!N$3)</f>
        <v>6.194747675</v>
      </c>
      <c r="R389" s="5">
        <f>if(VLOOKUP($B$2:$B$457,'各區加權風險人口'!$C$2:$T$13,16,0)=0,0,VLOOKUP($B$2:$B$457,'依個案研判日_台北市'!$C$2:$T$13,16,0)*'各里加權風險人口'!S389/VLOOKUP($B$2:$B$457,'各區加權風險人口'!$C$2:$T$13,16,0)*5.5/'陽性率'!O$3)</f>
        <v>10.56751074</v>
      </c>
      <c r="S389" s="5">
        <f>if(VLOOKUP($B$2:$B$457,'各區加權風險人口'!$C$2:$T$13,17,0)=0,0,VLOOKUP($B$2:$B$457,'依個案研判日_台北市'!$C$2:$T$13,17,0)*'各里加權風險人口'!T389/VLOOKUP($B$2:$B$457,'各區加權風險人口'!$C$2:$T$13,17,0)*5.5/'陽性率'!P$3)</f>
        <v>12.24870563</v>
      </c>
      <c r="T389" s="5">
        <f>if(VLOOKUP($B$2:$B$457,'各區加權風險人口'!$C$2:$T$13,18,0)=0,0,VLOOKUP($B$2:$B$457,'依個案研判日_台北市'!$C$2:$T$13,18,0)*'各里加權風險人口'!U389/VLOOKUP($B$2:$B$457,'各區加權風險人口'!$C$2:$T$13,18,0)*5.5/'陽性率'!Q$3)</f>
        <v>15.35450279</v>
      </c>
    </row>
    <row r="390">
      <c r="A390" s="3">
        <v>6.3000110026E10</v>
      </c>
      <c r="B390" s="4" t="s">
        <v>376</v>
      </c>
      <c r="C390" s="4" t="s">
        <v>402</v>
      </c>
      <c r="D390" s="5">
        <f>if(VLOOKUP($B$2:$B$457,'各區加權風險人口'!$C$2:$T$13,2,0)=0,0,VLOOKUP($B$2:$B$457,'依個案研判日_台北市'!$C$2:$T$13,2,0)*'各里加權風險人口'!E390/VLOOKUP($B$2:$B$457,'各區加權風險人口'!$C$2:$T$13,2,0)*5.5/'陽性率'!A$3)</f>
        <v>0</v>
      </c>
      <c r="E390" s="5">
        <f>if(VLOOKUP($B$2:$B$457,'各區加權風險人口'!$C$2:$T$13,3,0)=0,0,VLOOKUP($B$2:$B$457,'依個案研判日_台北市'!$C$2:$T$13,3,0)*'各里加權風險人口'!F390/VLOOKUP($B$2:$B$457,'各區加權風險人口'!$C$2:$T$13,3,0)*5.5/'陽性率'!B$3)</f>
        <v>0</v>
      </c>
      <c r="F390" s="5">
        <f>if(VLOOKUP($B$2:$B$457,'各區加權風險人口'!$C$2:$T$13,4,0)=0,0,VLOOKUP($B$2:$B$457,'依個案研判日_台北市'!$C$2:$T$13,4,0)*'各里加權風險人口'!G390/VLOOKUP($B$2:$B$457,'各區加權風險人口'!$C$2:$T$13,4,0)*5.5/'陽性率'!C$3)</f>
        <v>3.113030933</v>
      </c>
      <c r="G390" s="5">
        <f>if(VLOOKUP($B$2:$B$457,'各區加權風險人口'!$C$2:$T$13,5,0)=0,0,VLOOKUP($B$2:$B$457,'依個案研判日_台北市'!$C$2:$T$13,5,0)*'各里加權風險人口'!H390/VLOOKUP($B$2:$B$457,'各區加權風險人口'!$C$2:$T$13,5,0)*5.5/'陽性率'!D$3)</f>
        <v>0</v>
      </c>
      <c r="H390" s="5">
        <f>if(VLOOKUP($B$2:$B$457,'各區加權風險人口'!$C$2:$T$13,6,0)=0,0,VLOOKUP($B$2:$B$457,'依個案研判日_台北市'!$C$2:$T$13,6,0)*'各里加權風險人口'!I390/VLOOKUP($B$2:$B$457,'各區加權風險人口'!$C$2:$T$13,6,0)*5.5/'陽性率'!E$3)</f>
        <v>1.91116456</v>
      </c>
      <c r="I390" s="5">
        <f>if(VLOOKUP($B$2:$B$457,'各區加權風險人口'!$C$2:$T$13,7,0)=0,0,VLOOKUP($B$2:$B$457,'依個案研判日_台北市'!$C$2:$T$13,7,0)*'各里加權風險人口'!J390/VLOOKUP($B$2:$B$457,'各區加權風險人口'!$C$2:$T$13,7,0)*5.5/'陽性率'!F$3)</f>
        <v>29.60431378</v>
      </c>
      <c r="J390" s="5">
        <f>if(VLOOKUP($B$2:$B$457,'各區加權風險人口'!$C$2:$T$13,8,0)=0,0,VLOOKUP($B$2:$B$457,'依個案研判日_台北市'!$C$2:$T$13,8,0)*'各里加權風險人口'!K390/VLOOKUP($B$2:$B$457,'各區加權風險人口'!$C$2:$T$13,8,0)*5.5/'陽性率'!G$3)</f>
        <v>6.564434794</v>
      </c>
      <c r="K390" s="5">
        <f>if(VLOOKUP($B$2:$B$457,'各區加權風險人口'!$C$2:$T$13,9,0)=0,0,VLOOKUP($B$2:$B$457,'依個案研判日_台北市'!$C$2:$T$13,9,0)*'各里加權風險人口'!L390/VLOOKUP($B$2:$B$457,'各區加權風險人口'!$C$2:$T$13,9,0)*5.5/'陽性率'!H$3)</f>
        <v>16.47076367</v>
      </c>
      <c r="L390" s="5">
        <f>if(VLOOKUP($B$2:$B$457,'各區加權風險人口'!$C$2:$T$13,10,0)=0,0,VLOOKUP($B$2:$B$457,'依個案研判日_台北市'!$C$2:$T$13,10,0)*'各里加權風險人口'!M390/VLOOKUP($B$2:$B$457,'各區加權風險人口'!$C$2:$T$13,10,0)*5.5/'陽性率'!I$3)</f>
        <v>28.03951434</v>
      </c>
      <c r="M390" s="5">
        <f>if(VLOOKUP($B$2:$B$457,'各區加權風險人口'!$C$2:$T$13,11,0)=0,0,VLOOKUP($B$2:$B$457,'依個案研判日_台北市'!$C$2:$T$13,11,0)*'各里加權風險人口'!N390/VLOOKUP($B$2:$B$457,'各區加權風險人口'!$C$2:$T$13,11,0)*5.5/'陽性率'!J$3)</f>
        <v>7.105035307</v>
      </c>
      <c r="N390" s="5">
        <f>if(VLOOKUP($B$2:$B$457,'各區加權風險人口'!$C$2:$T$13,12,0)=0,0,VLOOKUP($B$2:$B$457,'依個案研判日_台北市'!$C$2:$T$13,12,0)*'各里加權風險人口'!O390/VLOOKUP($B$2:$B$457,'各區加權風險人口'!$C$2:$T$13,12,0)*5.5/'陽性率'!K$3)</f>
        <v>40.60020175</v>
      </c>
      <c r="O390" s="5">
        <f>if(VLOOKUP($B$2:$B$457,'各區加權風險人口'!$C$2:$T$13,13,0)=0,0,VLOOKUP($B$2:$B$457,'依個案研判日_台北市'!$C$2:$T$13,13,0)*'各里加權風險人口'!P390/VLOOKUP($B$2:$B$457,'各區加權風險人口'!$C$2:$T$13,13,0)*5.5/'陽性率'!L$3)</f>
        <v>11.61400002</v>
      </c>
      <c r="P390" s="5">
        <f>if(VLOOKUP($B$2:$B$457,'各區加權風險人口'!$C$2:$T$13,14,0)=0,0,VLOOKUP($B$2:$B$457,'依個案研判日_台北市'!$C$2:$T$13,14,0)*'各里加權風險人口'!Q390/VLOOKUP($B$2:$B$457,'各區加權風險人口'!$C$2:$T$13,14,0)*5.5/'陽性率'!M$3)</f>
        <v>51.00743252</v>
      </c>
      <c r="Q390" s="5">
        <f>if(VLOOKUP($B$2:$B$457,'各區加權風險人口'!$C$2:$T$13,15,0)=0,0,VLOOKUP($B$2:$B$457,'依個案研判日_台北市'!$C$2:$T$13,15,0)*'各里加權風險人口'!R390/VLOOKUP($B$2:$B$457,'各區加權風險人口'!$C$2:$T$13,15,0)*5.5/'陽性率'!N$3)</f>
        <v>15.61882761</v>
      </c>
      <c r="R390" s="5">
        <f>if(VLOOKUP($B$2:$B$457,'各區加權風險人口'!$C$2:$T$13,16,0)=0,0,VLOOKUP($B$2:$B$457,'依個案研判日_台北市'!$C$2:$T$13,16,0)*'各里加權風險人口'!S390/VLOOKUP($B$2:$B$457,'各區加權風險人口'!$C$2:$T$13,16,0)*5.5/'陽性率'!O$3)</f>
        <v>26.6438824</v>
      </c>
      <c r="S390" s="5">
        <f>if(VLOOKUP($B$2:$B$457,'各區加權風險人口'!$C$2:$T$13,17,0)=0,0,VLOOKUP($B$2:$B$457,'依個案研判日_台北市'!$C$2:$T$13,17,0)*'各里加權風險人口'!T390/VLOOKUP($B$2:$B$457,'各區加權風險人口'!$C$2:$T$13,17,0)*5.5/'陽性率'!P$3)</f>
        <v>30.88268187</v>
      </c>
      <c r="T390" s="5">
        <f>if(VLOOKUP($B$2:$B$457,'各區加權風險人口'!$C$2:$T$13,18,0)=0,0,VLOOKUP($B$2:$B$457,'依個案研判日_台北市'!$C$2:$T$13,18,0)*'各里加權風險人口'!U390/VLOOKUP($B$2:$B$457,'各區加權風險人口'!$C$2:$T$13,18,0)*5.5/'陽性率'!Q$3)</f>
        <v>38.7133334</v>
      </c>
    </row>
    <row r="391">
      <c r="A391" s="3">
        <v>6.3000110027E10</v>
      </c>
      <c r="B391" s="4" t="s">
        <v>376</v>
      </c>
      <c r="C391" s="4" t="s">
        <v>403</v>
      </c>
      <c r="D391" s="5">
        <f>if(VLOOKUP($B$2:$B$457,'各區加權風險人口'!$C$2:$T$13,2,0)=0,0,VLOOKUP($B$2:$B$457,'依個案研判日_台北市'!$C$2:$T$13,2,0)*'各里加權風險人口'!E391/VLOOKUP($B$2:$B$457,'各區加權風險人口'!$C$2:$T$13,2,0)*5.5/'陽性率'!A$3)</f>
        <v>0</v>
      </c>
      <c r="E391" s="5">
        <f>if(VLOOKUP($B$2:$B$457,'各區加權風險人口'!$C$2:$T$13,3,0)=0,0,VLOOKUP($B$2:$B$457,'依個案研判日_台北市'!$C$2:$T$13,3,0)*'各里加權風險人口'!F391/VLOOKUP($B$2:$B$457,'各區加權風險人口'!$C$2:$T$13,3,0)*5.5/'陽性率'!B$3)</f>
        <v>0</v>
      </c>
      <c r="F391" s="5">
        <f>if(VLOOKUP($B$2:$B$457,'各區加權風險人口'!$C$2:$T$13,4,0)=0,0,VLOOKUP($B$2:$B$457,'依個案研判日_台北市'!$C$2:$T$13,4,0)*'各里加權風險人口'!G391/VLOOKUP($B$2:$B$457,'各區加權風險人口'!$C$2:$T$13,4,0)*5.5/'陽性率'!C$3)</f>
        <v>1.766727878</v>
      </c>
      <c r="G391" s="5">
        <f>if(VLOOKUP($B$2:$B$457,'各區加權風險人口'!$C$2:$T$13,5,0)=0,0,VLOOKUP($B$2:$B$457,'依個案研判日_台北市'!$C$2:$T$13,5,0)*'各里加權風險人口'!H391/VLOOKUP($B$2:$B$457,'各區加權風險人口'!$C$2:$T$13,5,0)*5.5/'陽性率'!D$3)</f>
        <v>0</v>
      </c>
      <c r="H391" s="5">
        <f>if(VLOOKUP($B$2:$B$457,'各區加權風險人口'!$C$2:$T$13,6,0)=0,0,VLOOKUP($B$2:$B$457,'依個案研判日_台北市'!$C$2:$T$13,6,0)*'各里加權風險人口'!I391/VLOOKUP($B$2:$B$457,'各區加權風險人口'!$C$2:$T$13,6,0)*5.5/'陽性率'!E$3)</f>
        <v>1.084636735</v>
      </c>
      <c r="I391" s="5">
        <f>if(VLOOKUP($B$2:$B$457,'各區加權風險人口'!$C$2:$T$13,7,0)=0,0,VLOOKUP($B$2:$B$457,'依個案研判日_台北市'!$C$2:$T$13,7,0)*'各里加權風險人口'!J391/VLOOKUP($B$2:$B$457,'各區加權風險人口'!$C$2:$T$13,7,0)*5.5/'陽性率'!F$3)</f>
        <v>16.8012357</v>
      </c>
      <c r="J391" s="5">
        <f>if(VLOOKUP($B$2:$B$457,'各區加權風險人口'!$C$2:$T$13,8,0)=0,0,VLOOKUP($B$2:$B$457,'依個案研判日_台北市'!$C$2:$T$13,8,0)*'各里加權風險人口'!K391/VLOOKUP($B$2:$B$457,'各區加權風險人口'!$C$2:$T$13,8,0)*5.5/'陽性率'!G$3)</f>
        <v>3.725491395</v>
      </c>
      <c r="K391" s="5">
        <f>if(VLOOKUP($B$2:$B$457,'各區加權風險人口'!$C$2:$T$13,9,0)=0,0,VLOOKUP($B$2:$B$457,'依個案研判日_台北市'!$C$2:$T$13,9,0)*'各里加權風險人口'!L391/VLOOKUP($B$2:$B$457,'各區加權風險人口'!$C$2:$T$13,9,0)*5.5/'陽性率'!H$3)</f>
        <v>9.347596591</v>
      </c>
      <c r="L391" s="5">
        <f>if(VLOOKUP($B$2:$B$457,'各區加權風險人口'!$C$2:$T$13,10,0)=0,0,VLOOKUP($B$2:$B$457,'依個案研判日_台北市'!$C$2:$T$13,10,0)*'各里加權風險人口'!M391/VLOOKUP($B$2:$B$457,'各區加權風險人口'!$C$2:$T$13,10,0)*5.5/'陽性率'!I$3)</f>
        <v>15.91317039</v>
      </c>
      <c r="M391" s="5">
        <f>if(VLOOKUP($B$2:$B$457,'各區加權風險人口'!$C$2:$T$13,11,0)=0,0,VLOOKUP($B$2:$B$457,'依個案研判日_台北市'!$C$2:$T$13,11,0)*'各里加權風險人口'!N391/VLOOKUP($B$2:$B$457,'各區加權風險人口'!$C$2:$T$13,11,0)*5.5/'陽性率'!J$3)</f>
        <v>4.032296569</v>
      </c>
      <c r="N391" s="5">
        <f>if(VLOOKUP($B$2:$B$457,'各區加權風險人口'!$C$2:$T$13,12,0)=0,0,VLOOKUP($B$2:$B$457,'依個案研判日_台北市'!$C$2:$T$13,12,0)*'各里加權風險人口'!O391/VLOOKUP($B$2:$B$457,'各區加權風險人口'!$C$2:$T$13,12,0)*5.5/'陽性率'!K$3)</f>
        <v>23.04169468</v>
      </c>
      <c r="O391" s="5">
        <f>if(VLOOKUP($B$2:$B$457,'各區加權風險人口'!$C$2:$T$13,13,0)=0,0,VLOOKUP($B$2:$B$457,'依個案研判日_台北市'!$C$2:$T$13,13,0)*'各里加權風險人口'!P391/VLOOKUP($B$2:$B$457,'各區加權風險人口'!$C$2:$T$13,13,0)*5.5/'陽性率'!L$3)</f>
        <v>6.591254007</v>
      </c>
      <c r="P391" s="5">
        <f>if(VLOOKUP($B$2:$B$457,'各區加權風險人口'!$C$2:$T$13,14,0)=0,0,VLOOKUP($B$2:$B$457,'依個案研判日_台北市'!$C$2:$T$13,14,0)*'各里加權風險人口'!Q391/VLOOKUP($B$2:$B$457,'各區加權風險人口'!$C$2:$T$13,14,0)*5.5/'陽性率'!M$3)</f>
        <v>28.94807503</v>
      </c>
      <c r="Q391" s="5">
        <f>if(VLOOKUP($B$2:$B$457,'各區加權風險人口'!$C$2:$T$13,15,0)=0,0,VLOOKUP($B$2:$B$457,'依個案研判日_台北市'!$C$2:$T$13,15,0)*'各里加權風險人口'!R391/VLOOKUP($B$2:$B$457,'各區加權風險人口'!$C$2:$T$13,15,0)*5.5/'陽性率'!N$3)</f>
        <v>8.864100216</v>
      </c>
      <c r="R391" s="5">
        <f>if(VLOOKUP($B$2:$B$457,'各區加權風險人口'!$C$2:$T$13,16,0)=0,0,VLOOKUP($B$2:$B$457,'依個案研判日_台北市'!$C$2:$T$13,16,0)*'各里加權風險人口'!S391/VLOOKUP($B$2:$B$457,'各區加權風險人口'!$C$2:$T$13,16,0)*5.5/'陽性率'!O$3)</f>
        <v>15.12111213</v>
      </c>
      <c r="S391" s="5">
        <f>if(VLOOKUP($B$2:$B$457,'各區加權風險人口'!$C$2:$T$13,17,0)=0,0,VLOOKUP($B$2:$B$457,'依個案研判日_台北市'!$C$2:$T$13,17,0)*'各里加權風險人口'!T391/VLOOKUP($B$2:$B$457,'各區加權風險人口'!$C$2:$T$13,17,0)*5.5/'陽性率'!P$3)</f>
        <v>17.52674361</v>
      </c>
      <c r="T391" s="5">
        <f>if(VLOOKUP($B$2:$B$457,'各區加權風險人口'!$C$2:$T$13,18,0)=0,0,VLOOKUP($B$2:$B$457,'依個案研判日_台北市'!$C$2:$T$13,18,0)*'各里加權風險人口'!U391/VLOOKUP($B$2:$B$457,'各區加權風險人口'!$C$2:$T$13,18,0)*5.5/'陽性率'!Q$3)</f>
        <v>21.97084669</v>
      </c>
    </row>
    <row r="392">
      <c r="A392" s="3">
        <v>6.3000110028E10</v>
      </c>
      <c r="B392" s="4" t="s">
        <v>376</v>
      </c>
      <c r="C392" s="4" t="s">
        <v>404</v>
      </c>
      <c r="D392" s="5">
        <f>if(VLOOKUP($B$2:$B$457,'各區加權風險人口'!$C$2:$T$13,2,0)=0,0,VLOOKUP($B$2:$B$457,'依個案研判日_台北市'!$C$2:$T$13,2,0)*'各里加權風險人口'!E392/VLOOKUP($B$2:$B$457,'各區加權風險人口'!$C$2:$T$13,2,0)*5.5/'陽性率'!A$3)</f>
        <v>0</v>
      </c>
      <c r="E392" s="5">
        <f>if(VLOOKUP($B$2:$B$457,'各區加權風險人口'!$C$2:$T$13,3,0)=0,0,VLOOKUP($B$2:$B$457,'依個案研判日_台北市'!$C$2:$T$13,3,0)*'各里加權風險人口'!F392/VLOOKUP($B$2:$B$457,'各區加權風險人口'!$C$2:$T$13,3,0)*5.5/'陽性率'!B$3)</f>
        <v>0</v>
      </c>
      <c r="F392" s="5">
        <f>if(VLOOKUP($B$2:$B$457,'各區加權風險人口'!$C$2:$T$13,4,0)=0,0,VLOOKUP($B$2:$B$457,'依個案研判日_台北市'!$C$2:$T$13,4,0)*'各里加權風險人口'!G392/VLOOKUP($B$2:$B$457,'各區加權風險人口'!$C$2:$T$13,4,0)*5.5/'陽性率'!C$3)</f>
        <v>2.442627225</v>
      </c>
      <c r="G392" s="5">
        <f>if(VLOOKUP($B$2:$B$457,'各區加權風險人口'!$C$2:$T$13,5,0)=0,0,VLOOKUP($B$2:$B$457,'依個案研判日_台北市'!$C$2:$T$13,5,0)*'各里加權風險人口'!H392/VLOOKUP($B$2:$B$457,'各區加權風險人口'!$C$2:$T$13,5,0)*5.5/'陽性率'!D$3)</f>
        <v>0</v>
      </c>
      <c r="H392" s="5">
        <f>if(VLOOKUP($B$2:$B$457,'各區加權風險人口'!$C$2:$T$13,6,0)=0,0,VLOOKUP($B$2:$B$457,'依個案研判日_台北市'!$C$2:$T$13,6,0)*'各里加權風險人口'!I392/VLOOKUP($B$2:$B$457,'各區加權風險人口'!$C$2:$T$13,6,0)*5.5/'陽性率'!E$3)</f>
        <v>1.4995876</v>
      </c>
      <c r="I392" s="5">
        <f>if(VLOOKUP($B$2:$B$457,'各區加權風險人口'!$C$2:$T$13,7,0)=0,0,VLOOKUP($B$2:$B$457,'依個案研判日_台北市'!$C$2:$T$13,7,0)*'各里加權風險人口'!J392/VLOOKUP($B$2:$B$457,'各區加權風險人口'!$C$2:$T$13,7,0)*5.5/'陽性率'!F$3)</f>
        <v>23.22890596</v>
      </c>
      <c r="J392" s="5">
        <f>if(VLOOKUP($B$2:$B$457,'各區加權風險人口'!$C$2:$T$13,8,0)=0,0,VLOOKUP($B$2:$B$457,'依個案研判日_台北市'!$C$2:$T$13,8,0)*'各里加權風險人口'!K392/VLOOKUP($B$2:$B$457,'各區加權風險人口'!$C$2:$T$13,8,0)*5.5/'陽性率'!G$3)</f>
        <v>5.150757409</v>
      </c>
      <c r="K392" s="5">
        <f>if(VLOOKUP($B$2:$B$457,'各區加權風險人口'!$C$2:$T$13,9,0)=0,0,VLOOKUP($B$2:$B$457,'依個案研判日_台北市'!$C$2:$T$13,9,0)*'各里加權風險人口'!L392/VLOOKUP($B$2:$B$457,'各區加權風險人口'!$C$2:$T$13,9,0)*5.5/'陽性率'!H$3)</f>
        <v>12.92371859</v>
      </c>
      <c r="L392" s="5">
        <f>if(VLOOKUP($B$2:$B$457,'各區加權風險人口'!$C$2:$T$13,10,0)=0,0,VLOOKUP($B$2:$B$457,'依個案研判日_台北市'!$C$2:$T$13,10,0)*'各里加權風險人口'!M392/VLOOKUP($B$2:$B$457,'各區加權風險人口'!$C$2:$T$13,10,0)*5.5/'陽性率'!I$3)</f>
        <v>22.00109236</v>
      </c>
      <c r="M392" s="5">
        <f>if(VLOOKUP($B$2:$B$457,'各區加權風險人口'!$C$2:$T$13,11,0)=0,0,VLOOKUP($B$2:$B$457,'依個案研判日_台北市'!$C$2:$T$13,11,0)*'各里加權風險人口'!N392/VLOOKUP($B$2:$B$457,'各區加權風險人口'!$C$2:$T$13,11,0)*5.5/'陽性率'!J$3)</f>
        <v>5.574937431</v>
      </c>
      <c r="N392" s="5">
        <f>if(VLOOKUP($B$2:$B$457,'各區加權風險人口'!$C$2:$T$13,12,0)=0,0,VLOOKUP($B$2:$B$457,'依個案研判日_台北市'!$C$2:$T$13,12,0)*'各里加權風險人口'!O392/VLOOKUP($B$2:$B$457,'各區加權風險人口'!$C$2:$T$13,12,0)*5.5/'陽性率'!K$3)</f>
        <v>31.85678532</v>
      </c>
      <c r="O392" s="5">
        <f>if(VLOOKUP($B$2:$B$457,'各區加權風險人口'!$C$2:$T$13,13,0)=0,0,VLOOKUP($B$2:$B$457,'依個案研判日_台北市'!$C$2:$T$13,13,0)*'各里加權風險人口'!P392/VLOOKUP($B$2:$B$457,'各區加權風險人口'!$C$2:$T$13,13,0)*5.5/'陽性率'!L$3)</f>
        <v>9.112878494</v>
      </c>
      <c r="P392" s="5">
        <f>if(VLOOKUP($B$2:$B$457,'各區加權風險人口'!$C$2:$T$13,14,0)=0,0,VLOOKUP($B$2:$B$457,'依個案研判日_台北市'!$C$2:$T$13,14,0)*'各里加權風險人口'!Q392/VLOOKUP($B$2:$B$457,'各區加權風險人口'!$C$2:$T$13,14,0)*5.5/'陽性率'!M$3)</f>
        <v>40.02277717</v>
      </c>
      <c r="Q392" s="5">
        <f>if(VLOOKUP($B$2:$B$457,'各區加權風險人口'!$C$2:$T$13,15,0)=0,0,VLOOKUP($B$2:$B$457,'依個案研判日_台北市'!$C$2:$T$13,15,0)*'各里加權風險人口'!R392/VLOOKUP($B$2:$B$457,'各區加權風險人口'!$C$2:$T$13,15,0)*5.5/'陽性率'!N$3)</f>
        <v>12.25525039</v>
      </c>
      <c r="R392" s="5">
        <f>if(VLOOKUP($B$2:$B$457,'各區加權風險人口'!$C$2:$T$13,16,0)=0,0,VLOOKUP($B$2:$B$457,'依個案研判日_台北市'!$C$2:$T$13,16,0)*'各里加權風險人口'!S392/VLOOKUP($B$2:$B$457,'各區加權風險人口'!$C$2:$T$13,16,0)*5.5/'陽性率'!O$3)</f>
        <v>20.90601537</v>
      </c>
      <c r="S392" s="5">
        <f>if(VLOOKUP($B$2:$B$457,'各區加權風險人口'!$C$2:$T$13,17,0)=0,0,VLOOKUP($B$2:$B$457,'依個案研判日_台北市'!$C$2:$T$13,17,0)*'各里加權風險人口'!T392/VLOOKUP($B$2:$B$457,'各區加權風險人口'!$C$2:$T$13,17,0)*5.5/'陽性率'!P$3)</f>
        <v>24.23197236</v>
      </c>
      <c r="T392" s="5">
        <f>if(VLOOKUP($B$2:$B$457,'各區加權風險人口'!$C$2:$T$13,18,0)=0,0,VLOOKUP($B$2:$B$457,'依個案研判日_台北市'!$C$2:$T$13,18,0)*'各里加權風險人口'!U392/VLOOKUP($B$2:$B$457,'各區加權風險人口'!$C$2:$T$13,18,0)*5.5/'陽性率'!Q$3)</f>
        <v>30.37626165</v>
      </c>
    </row>
    <row r="393">
      <c r="A393" s="3">
        <v>6.3000110029E10</v>
      </c>
      <c r="B393" s="4" t="s">
        <v>376</v>
      </c>
      <c r="C393" s="4" t="s">
        <v>405</v>
      </c>
      <c r="D393" s="5">
        <f>if(VLOOKUP($B$2:$B$457,'各區加權風險人口'!$C$2:$T$13,2,0)=0,0,VLOOKUP($B$2:$B$457,'依個案研判日_台北市'!$C$2:$T$13,2,0)*'各里加權風險人口'!E393/VLOOKUP($B$2:$B$457,'各區加權風險人口'!$C$2:$T$13,2,0)*5.5/'陽性率'!A$3)</f>
        <v>0</v>
      </c>
      <c r="E393" s="5">
        <f>if(VLOOKUP($B$2:$B$457,'各區加權風險人口'!$C$2:$T$13,3,0)=0,0,VLOOKUP($B$2:$B$457,'依個案研判日_台北市'!$C$2:$T$13,3,0)*'各里加權風險人口'!F393/VLOOKUP($B$2:$B$457,'各區加權風險人口'!$C$2:$T$13,3,0)*5.5/'陽性率'!B$3)</f>
        <v>0</v>
      </c>
      <c r="F393" s="5">
        <f>if(VLOOKUP($B$2:$B$457,'各區加權風險人口'!$C$2:$T$13,4,0)=0,0,VLOOKUP($B$2:$B$457,'依個案研判日_台北市'!$C$2:$T$13,4,0)*'各里加權風險人口'!G393/VLOOKUP($B$2:$B$457,'各區加權風險人口'!$C$2:$T$13,4,0)*5.5/'陽性率'!C$3)</f>
        <v>2.132850882</v>
      </c>
      <c r="G393" s="5">
        <f>if(VLOOKUP($B$2:$B$457,'各區加權風險人口'!$C$2:$T$13,5,0)=0,0,VLOOKUP($B$2:$B$457,'依個案研判日_台北市'!$C$2:$T$13,5,0)*'各里加權風險人口'!H393/VLOOKUP($B$2:$B$457,'各區加權風險人口'!$C$2:$T$13,5,0)*5.5/'陽性率'!D$3)</f>
        <v>0</v>
      </c>
      <c r="H393" s="5">
        <f>if(VLOOKUP($B$2:$B$457,'各區加權風險人口'!$C$2:$T$13,6,0)=0,0,VLOOKUP($B$2:$B$457,'依個案研判日_台北市'!$C$2:$T$13,6,0)*'各里加權風險人口'!I393/VLOOKUP($B$2:$B$457,'各區加權風險人口'!$C$2:$T$13,6,0)*5.5/'陽性率'!E$3)</f>
        <v>1.309408453</v>
      </c>
      <c r="I393" s="5">
        <f>if(VLOOKUP($B$2:$B$457,'各區加權風險人口'!$C$2:$T$13,7,0)=0,0,VLOOKUP($B$2:$B$457,'依個案研判日_台北市'!$C$2:$T$13,7,0)*'各里加權風險人口'!J393/VLOOKUP($B$2:$B$457,'各區加權風險人口'!$C$2:$T$13,7,0)*5.5/'陽性率'!F$3)</f>
        <v>20.28299368</v>
      </c>
      <c r="J393" s="5">
        <f>if(VLOOKUP($B$2:$B$457,'各區加權風險人口'!$C$2:$T$13,8,0)=0,0,VLOOKUP($B$2:$B$457,'依個案研判日_台北市'!$C$2:$T$13,8,0)*'各里加權風險人口'!K393/VLOOKUP($B$2:$B$457,'各區加權風險人口'!$C$2:$T$13,8,0)*5.5/'陽性率'!G$3)</f>
        <v>4.497533381</v>
      </c>
      <c r="K393" s="5">
        <f>if(VLOOKUP($B$2:$B$457,'各區加權風險人口'!$C$2:$T$13,9,0)=0,0,VLOOKUP($B$2:$B$457,'依個案研判日_台北市'!$C$2:$T$13,9,0)*'各里加權風險人口'!L393/VLOOKUP($B$2:$B$457,'各區加權風險人口'!$C$2:$T$13,9,0)*5.5/'陽性率'!H$3)</f>
        <v>11.28472012</v>
      </c>
      <c r="L393" s="5">
        <f>if(VLOOKUP($B$2:$B$457,'各區加權風險人口'!$C$2:$T$13,10,0)=0,0,VLOOKUP($B$2:$B$457,'依個案研判日_台北市'!$C$2:$T$13,10,0)*'各里加權風險人口'!M393/VLOOKUP($B$2:$B$457,'各區加權風險人口'!$C$2:$T$13,10,0)*5.5/'陽性率'!I$3)</f>
        <v>19.21089259</v>
      </c>
      <c r="M393" s="5">
        <f>if(VLOOKUP($B$2:$B$457,'各區加權風險人口'!$C$2:$T$13,11,0)=0,0,VLOOKUP($B$2:$B$457,'依個案研判日_台北市'!$C$2:$T$13,11,0)*'各里加權風險人口'!N393/VLOOKUP($B$2:$B$457,'各區加權風險人口'!$C$2:$T$13,11,0)*5.5/'陽性率'!J$3)</f>
        <v>4.867918483</v>
      </c>
      <c r="N393" s="5">
        <f>if(VLOOKUP($B$2:$B$457,'各區加權風險人口'!$C$2:$T$13,12,0)=0,0,VLOOKUP($B$2:$B$457,'依個案研判日_台北市'!$C$2:$T$13,12,0)*'各里加權風險人口'!O393/VLOOKUP($B$2:$B$457,'各區加權風險人口'!$C$2:$T$13,12,0)*5.5/'陽性率'!K$3)</f>
        <v>27.81667705</v>
      </c>
      <c r="O393" s="5">
        <f>if(VLOOKUP($B$2:$B$457,'各區加權風險人口'!$C$2:$T$13,13,0)=0,0,VLOOKUP($B$2:$B$457,'依個案研判日_台北市'!$C$2:$T$13,13,0)*'各里加權風險人口'!P393/VLOOKUP($B$2:$B$457,'各區加權風險人口'!$C$2:$T$13,13,0)*5.5/'陽性率'!L$3)</f>
        <v>7.957174444</v>
      </c>
      <c r="P393" s="5">
        <f>if(VLOOKUP($B$2:$B$457,'各區加權風險人口'!$C$2:$T$13,14,0)=0,0,VLOOKUP($B$2:$B$457,'依個案研判日_台北市'!$C$2:$T$13,14,0)*'各里加權風險人口'!Q393/VLOOKUP($B$2:$B$457,'各區加權風險人口'!$C$2:$T$13,14,0)*5.5/'陽性率'!M$3)</f>
        <v>34.94704992</v>
      </c>
      <c r="Q393" s="5">
        <f>if(VLOOKUP($B$2:$B$457,'各區加權風險人口'!$C$2:$T$13,15,0)=0,0,VLOOKUP($B$2:$B$457,'依個案研判日_台北市'!$C$2:$T$13,15,0)*'各里加權風險人口'!R393/VLOOKUP($B$2:$B$457,'各區加權風險人口'!$C$2:$T$13,15,0)*5.5/'陽性率'!N$3)</f>
        <v>10.7010277</v>
      </c>
      <c r="R393" s="5">
        <f>if(VLOOKUP($B$2:$B$457,'各區加權風險人口'!$C$2:$T$13,16,0)=0,0,VLOOKUP($B$2:$B$457,'依個案研判日_台北市'!$C$2:$T$13,16,0)*'各里加權風險人口'!S393/VLOOKUP($B$2:$B$457,'各區加權風險人口'!$C$2:$T$13,16,0)*5.5/'陽性率'!O$3)</f>
        <v>18.25469431</v>
      </c>
      <c r="S393" s="5">
        <f>if(VLOOKUP($B$2:$B$457,'各區加權風險人口'!$C$2:$T$13,17,0)=0,0,VLOOKUP($B$2:$B$457,'依個案研判日_台北市'!$C$2:$T$13,17,0)*'各里加權風險人口'!T393/VLOOKUP($B$2:$B$457,'各區加權風險人口'!$C$2:$T$13,17,0)*5.5/'陽性率'!P$3)</f>
        <v>21.15885023</v>
      </c>
      <c r="T393" s="5">
        <f>if(VLOOKUP($B$2:$B$457,'各區加權風險人口'!$C$2:$T$13,18,0)=0,0,VLOOKUP($B$2:$B$457,'依個案研判日_台北市'!$C$2:$T$13,18,0)*'各里加權風險人口'!U393/VLOOKUP($B$2:$B$457,'各區加權風險人口'!$C$2:$T$13,18,0)*5.5/'陽性率'!Q$3)</f>
        <v>26.52391481</v>
      </c>
    </row>
    <row r="394">
      <c r="A394" s="3">
        <v>6.300011003E10</v>
      </c>
      <c r="B394" s="4" t="s">
        <v>376</v>
      </c>
      <c r="C394" s="4" t="s">
        <v>406</v>
      </c>
      <c r="D394" s="5">
        <f>if(VLOOKUP($B$2:$B$457,'各區加權風險人口'!$C$2:$T$13,2,0)=0,0,VLOOKUP($B$2:$B$457,'依個案研判日_台北市'!$C$2:$T$13,2,0)*'各里加權風險人口'!E394/VLOOKUP($B$2:$B$457,'各區加權風險人口'!$C$2:$T$13,2,0)*5.5/'陽性率'!A$3)</f>
        <v>0</v>
      </c>
      <c r="E394" s="5">
        <f>if(VLOOKUP($B$2:$B$457,'各區加權風險人口'!$C$2:$T$13,3,0)=0,0,VLOOKUP($B$2:$B$457,'依個案研判日_台北市'!$C$2:$T$13,3,0)*'各里加權風險人口'!F394/VLOOKUP($B$2:$B$457,'各區加權風險人口'!$C$2:$T$13,3,0)*5.5/'陽性率'!B$3)</f>
        <v>0</v>
      </c>
      <c r="F394" s="5">
        <f>if(VLOOKUP($B$2:$B$457,'各區加權風險人口'!$C$2:$T$13,4,0)=0,0,VLOOKUP($B$2:$B$457,'依個案研判日_台北市'!$C$2:$T$13,4,0)*'各里加權風險人口'!G394/VLOOKUP($B$2:$B$457,'各區加權風險人口'!$C$2:$T$13,4,0)*5.5/'陽性率'!C$3)</f>
        <v>2.344097999</v>
      </c>
      <c r="G394" s="5">
        <f>if(VLOOKUP($B$2:$B$457,'各區加權風險人口'!$C$2:$T$13,5,0)=0,0,VLOOKUP($B$2:$B$457,'依個案研判日_台北市'!$C$2:$T$13,5,0)*'各里加權風險人口'!H394/VLOOKUP($B$2:$B$457,'各區加權風險人口'!$C$2:$T$13,5,0)*5.5/'陽性率'!D$3)</f>
        <v>0</v>
      </c>
      <c r="H394" s="5">
        <f>if(VLOOKUP($B$2:$B$457,'各區加權風險人口'!$C$2:$T$13,6,0)=0,0,VLOOKUP($B$2:$B$457,'依個案研判日_台北市'!$C$2:$T$13,6,0)*'各里加權風險人口'!I394/VLOOKUP($B$2:$B$457,'各區加權風險人口'!$C$2:$T$13,6,0)*5.5/'陽性率'!E$3)</f>
        <v>1.439098139</v>
      </c>
      <c r="I394" s="5">
        <f>if(VLOOKUP($B$2:$B$457,'各區加權風險人口'!$C$2:$T$13,7,0)=0,0,VLOOKUP($B$2:$B$457,'依個案研判日_台北市'!$C$2:$T$13,7,0)*'各里加權風險人口'!J394/VLOOKUP($B$2:$B$457,'各區加權風險人口'!$C$2:$T$13,7,0)*5.5/'陽性率'!F$3)</f>
        <v>22.29191234</v>
      </c>
      <c r="J394" s="5">
        <f>if(VLOOKUP($B$2:$B$457,'各區加權風險人口'!$C$2:$T$13,8,0)=0,0,VLOOKUP($B$2:$B$457,'依個案研判日_台北市'!$C$2:$T$13,8,0)*'各里加權風險人口'!K394/VLOOKUP($B$2:$B$457,'各區加權風險人口'!$C$2:$T$13,8,0)*5.5/'陽性率'!G$3)</f>
        <v>4.942989259</v>
      </c>
      <c r="K394" s="5">
        <f>if(VLOOKUP($B$2:$B$457,'各區加權風險人口'!$C$2:$T$13,9,0)=0,0,VLOOKUP($B$2:$B$457,'依個案研判日_台北市'!$C$2:$T$13,9,0)*'各里加權風險人口'!L394/VLOOKUP($B$2:$B$457,'各區加權風險人口'!$C$2:$T$13,9,0)*5.5/'陽性率'!H$3)</f>
        <v>12.40240941</v>
      </c>
      <c r="L394" s="5">
        <f>if(VLOOKUP($B$2:$B$457,'各區加權風險人口'!$C$2:$T$13,10,0)=0,0,VLOOKUP($B$2:$B$457,'依個案研判日_台北市'!$C$2:$T$13,10,0)*'各里加權風險人口'!M394/VLOOKUP($B$2:$B$457,'各區加權風險人口'!$C$2:$T$13,10,0)*5.5/'陽性率'!I$3)</f>
        <v>21.11362555</v>
      </c>
      <c r="M394" s="5">
        <f>if(VLOOKUP($B$2:$B$457,'各區加權風險人口'!$C$2:$T$13,11,0)=0,0,VLOOKUP($B$2:$B$457,'依個案研判日_台北市'!$C$2:$T$13,11,0)*'各里加權風險人口'!N394/VLOOKUP($B$2:$B$457,'各區加權風險人口'!$C$2:$T$13,11,0)*5.5/'陽性率'!J$3)</f>
        <v>5.350058963</v>
      </c>
      <c r="N394" s="5">
        <f>if(VLOOKUP($B$2:$B$457,'各區加權風險人口'!$C$2:$T$13,12,0)=0,0,VLOOKUP($B$2:$B$457,'依個案研判日_台北市'!$C$2:$T$13,12,0)*'各里加權風險人口'!O394/VLOOKUP($B$2:$B$457,'各區加權風險人口'!$C$2:$T$13,12,0)*5.5/'陽性率'!K$3)</f>
        <v>30.5717655</v>
      </c>
      <c r="O394" s="5">
        <f>if(VLOOKUP($B$2:$B$457,'各區加權風險人口'!$C$2:$T$13,13,0)=0,0,VLOOKUP($B$2:$B$457,'依個案研判日_台北市'!$C$2:$T$13,13,0)*'各里加權風險人口'!P394/VLOOKUP($B$2:$B$457,'各區加權風險人口'!$C$2:$T$13,13,0)*5.5/'陽性率'!L$3)</f>
        <v>8.745288689</v>
      </c>
      <c r="P394" s="5">
        <f>if(VLOOKUP($B$2:$B$457,'各區加權風險人口'!$C$2:$T$13,14,0)=0,0,VLOOKUP($B$2:$B$457,'依個案研判日_台北市'!$C$2:$T$13,14,0)*'各里加權風險人口'!Q394/VLOOKUP($B$2:$B$457,'各區加權風險人口'!$C$2:$T$13,14,0)*5.5/'陽性率'!M$3)</f>
        <v>38.40836249</v>
      </c>
      <c r="Q394" s="5">
        <f>if(VLOOKUP($B$2:$B$457,'各區加權風險人口'!$C$2:$T$13,15,0)=0,0,VLOOKUP($B$2:$B$457,'依個案研判日_台北市'!$C$2:$T$13,15,0)*'各里加權風險人口'!R394/VLOOKUP($B$2:$B$457,'各區加權風險人口'!$C$2:$T$13,15,0)*5.5/'陽性率'!N$3)</f>
        <v>11.76090548</v>
      </c>
      <c r="R394" s="5">
        <f>if(VLOOKUP($B$2:$B$457,'各區加權風險人口'!$C$2:$T$13,16,0)=0,0,VLOOKUP($B$2:$B$457,'依個案研判日_台北市'!$C$2:$T$13,16,0)*'各里加權風險人口'!S394/VLOOKUP($B$2:$B$457,'各區加權風險人口'!$C$2:$T$13,16,0)*5.5/'陽性率'!O$3)</f>
        <v>20.06272111</v>
      </c>
      <c r="S394" s="5">
        <f>if(VLOOKUP($B$2:$B$457,'各區加權風險人口'!$C$2:$T$13,17,0)=0,0,VLOOKUP($B$2:$B$457,'依個案研判日_台北市'!$C$2:$T$13,17,0)*'各里加權風險人口'!T394/VLOOKUP($B$2:$B$457,'各區加權風險人口'!$C$2:$T$13,17,0)*5.5/'陽性率'!P$3)</f>
        <v>23.25451765</v>
      </c>
      <c r="T394" s="5">
        <f>if(VLOOKUP($B$2:$B$457,'各區加權風險人口'!$C$2:$T$13,18,0)=0,0,VLOOKUP($B$2:$B$457,'依個案研判日_台北市'!$C$2:$T$13,18,0)*'各里加權風險人口'!U394/VLOOKUP($B$2:$B$457,'各區加權風險人口'!$C$2:$T$13,18,0)*5.5/'陽性率'!Q$3)</f>
        <v>29.1509623</v>
      </c>
    </row>
    <row r="395">
      <c r="A395" s="3">
        <v>6.3000110031E10</v>
      </c>
      <c r="B395" s="4" t="s">
        <v>376</v>
      </c>
      <c r="C395" s="4" t="s">
        <v>407</v>
      </c>
      <c r="D395" s="5">
        <f>if(VLOOKUP($B$2:$B$457,'各區加權風險人口'!$C$2:$T$13,2,0)=0,0,VLOOKUP($B$2:$B$457,'依個案研判日_台北市'!$C$2:$T$13,2,0)*'各里加權風險人口'!E395/VLOOKUP($B$2:$B$457,'各區加權風險人口'!$C$2:$T$13,2,0)*5.5/'陽性率'!A$3)</f>
        <v>0</v>
      </c>
      <c r="E395" s="5">
        <f>if(VLOOKUP($B$2:$B$457,'各區加權風險人口'!$C$2:$T$13,3,0)=0,0,VLOOKUP($B$2:$B$457,'依個案研判日_台北市'!$C$2:$T$13,3,0)*'各里加權風險人口'!F395/VLOOKUP($B$2:$B$457,'各區加權風險人口'!$C$2:$T$13,3,0)*5.5/'陽性率'!B$3)</f>
        <v>0</v>
      </c>
      <c r="F395" s="5">
        <f>if(VLOOKUP($B$2:$B$457,'各區加權風險人口'!$C$2:$T$13,4,0)=0,0,VLOOKUP($B$2:$B$457,'依個案研判日_台北市'!$C$2:$T$13,4,0)*'各里加權風險人口'!G395/VLOOKUP($B$2:$B$457,'各區加權風險人口'!$C$2:$T$13,4,0)*5.5/'陽性率'!C$3)</f>
        <v>3.050264601</v>
      </c>
      <c r="G395" s="5">
        <f>if(VLOOKUP($B$2:$B$457,'各區加權風險人口'!$C$2:$T$13,5,0)=0,0,VLOOKUP($B$2:$B$457,'依個案研判日_台北市'!$C$2:$T$13,5,0)*'各里加權風險人口'!H395/VLOOKUP($B$2:$B$457,'各區加權風險人口'!$C$2:$T$13,5,0)*5.5/'陽性率'!D$3)</f>
        <v>0</v>
      </c>
      <c r="H395" s="5">
        <f>if(VLOOKUP($B$2:$B$457,'各區加權風險人口'!$C$2:$T$13,6,0)=0,0,VLOOKUP($B$2:$B$457,'依個案研判日_台北市'!$C$2:$T$13,6,0)*'各里加權風險人口'!I395/VLOOKUP($B$2:$B$457,'各區加權風險人口'!$C$2:$T$13,6,0)*5.5/'陽性率'!E$3)</f>
        <v>1.872630799</v>
      </c>
      <c r="I395" s="5">
        <f>if(VLOOKUP($B$2:$B$457,'各區加權風險人口'!$C$2:$T$13,7,0)=0,0,VLOOKUP($B$2:$B$457,'依個案研判日_台北市'!$C$2:$T$13,7,0)*'各里加權風險人口'!J395/VLOOKUP($B$2:$B$457,'各區加權風險人口'!$C$2:$T$13,7,0)*5.5/'陽性率'!F$3)</f>
        <v>29.00741826</v>
      </c>
      <c r="J395" s="5">
        <f>if(VLOOKUP($B$2:$B$457,'各區加權風險人口'!$C$2:$T$13,8,0)=0,0,VLOOKUP($B$2:$B$457,'依個案研判日_台北市'!$C$2:$T$13,8,0)*'各里加權風險人口'!K395/VLOOKUP($B$2:$B$457,'各區加權風險人口'!$C$2:$T$13,8,0)*5.5/'陽性率'!G$3)</f>
        <v>6.432079701</v>
      </c>
      <c r="K395" s="5">
        <f>if(VLOOKUP($B$2:$B$457,'各區加權風險人口'!$C$2:$T$13,9,0)=0,0,VLOOKUP($B$2:$B$457,'依個案研判日_台北市'!$C$2:$T$13,9,0)*'各里加權風險人口'!L395/VLOOKUP($B$2:$B$457,'各區加權風險人口'!$C$2:$T$13,9,0)*5.5/'陽性率'!H$3)</f>
        <v>16.13867271</v>
      </c>
      <c r="L395" s="5">
        <f>if(VLOOKUP($B$2:$B$457,'各區加權風險人口'!$C$2:$T$13,10,0)=0,0,VLOOKUP($B$2:$B$457,'依個案研判日_台北市'!$C$2:$T$13,10,0)*'各里加權風險人口'!M395/VLOOKUP($B$2:$B$457,'各區加權風險人口'!$C$2:$T$13,10,0)*5.5/'陽性率'!I$3)</f>
        <v>27.47416901</v>
      </c>
      <c r="M395" s="5">
        <f>if(VLOOKUP($B$2:$B$457,'各區加權風險人口'!$C$2:$T$13,11,0)=0,0,VLOOKUP($B$2:$B$457,'依個案研判日_台北市'!$C$2:$T$13,11,0)*'各里加權風險人口'!N395/VLOOKUP($B$2:$B$457,'各區加權風險人口'!$C$2:$T$13,11,0)*5.5/'陽性率'!J$3)</f>
        <v>6.961780383</v>
      </c>
      <c r="N395" s="5">
        <f>if(VLOOKUP($B$2:$B$457,'各區加權風險人口'!$C$2:$T$13,12,0)=0,0,VLOOKUP($B$2:$B$457,'依個案研判日_台北市'!$C$2:$T$13,12,0)*'各里加權風險人口'!O395/VLOOKUP($B$2:$B$457,'各區加權風險人口'!$C$2:$T$13,12,0)*5.5/'陽性率'!K$3)</f>
        <v>39.78160219</v>
      </c>
      <c r="O395" s="5">
        <f>if(VLOOKUP($B$2:$B$457,'各區加權風險人口'!$C$2:$T$13,13,0)=0,0,VLOOKUP($B$2:$B$457,'依個案研判日_台北市'!$C$2:$T$13,13,0)*'各里加權風險人口'!P395/VLOOKUP($B$2:$B$457,'各區加權風險人口'!$C$2:$T$13,13,0)*5.5/'陽性率'!L$3)</f>
        <v>11.37983332</v>
      </c>
      <c r="P395" s="5">
        <f>if(VLOOKUP($B$2:$B$457,'各區加權風險人口'!$C$2:$T$13,14,0)=0,0,VLOOKUP($B$2:$B$457,'依個案研判日_台北市'!$C$2:$T$13,14,0)*'各里加權風險人口'!Q395/VLOOKUP($B$2:$B$457,'各區加權風險人口'!$C$2:$T$13,14,0)*5.5/'陽性率'!M$3)</f>
        <v>49.97899768</v>
      </c>
      <c r="Q395" s="5">
        <f>if(VLOOKUP($B$2:$B$457,'各區加權風險人口'!$C$2:$T$13,15,0)=0,0,VLOOKUP($B$2:$B$457,'依個案研判日_台北市'!$C$2:$T$13,15,0)*'各里加權風險人口'!R395/VLOOKUP($B$2:$B$457,'各區加權風險人口'!$C$2:$T$13,15,0)*5.5/'陽性率'!N$3)</f>
        <v>15.30391377</v>
      </c>
      <c r="R395" s="5">
        <f>if(VLOOKUP($B$2:$B$457,'各區加權風險人口'!$C$2:$T$13,16,0)=0,0,VLOOKUP($B$2:$B$457,'依個案研判日_台北市'!$C$2:$T$13,16,0)*'各里加權風險人口'!S395/VLOOKUP($B$2:$B$457,'各區加權風險人口'!$C$2:$T$13,16,0)*5.5/'陽性率'!O$3)</f>
        <v>26.10667643</v>
      </c>
      <c r="S395" s="5">
        <f>if(VLOOKUP($B$2:$B$457,'各區加權風險人口'!$C$2:$T$13,17,0)=0,0,VLOOKUP($B$2:$B$457,'依個案研判日_台北市'!$C$2:$T$13,17,0)*'各里加權風險人口'!T395/VLOOKUP($B$2:$B$457,'各區加權風險人口'!$C$2:$T$13,17,0)*5.5/'陽性率'!P$3)</f>
        <v>30.26001132</v>
      </c>
      <c r="T395" s="5">
        <f>if(VLOOKUP($B$2:$B$457,'各區加權風險人口'!$C$2:$T$13,18,0)=0,0,VLOOKUP($B$2:$B$457,'依個案研判日_台北市'!$C$2:$T$13,18,0)*'各里加權風險人口'!U395/VLOOKUP($B$2:$B$457,'各區加權風險人口'!$C$2:$T$13,18,0)*5.5/'陽性率'!Q$3)</f>
        <v>37.93277773</v>
      </c>
    </row>
    <row r="396">
      <c r="A396" s="3">
        <v>6.3000110032E10</v>
      </c>
      <c r="B396" s="4" t="s">
        <v>376</v>
      </c>
      <c r="C396" s="4" t="s">
        <v>408</v>
      </c>
      <c r="D396" s="5">
        <f>if(VLOOKUP($B$2:$B$457,'各區加權風險人口'!$C$2:$T$13,2,0)=0,0,VLOOKUP($B$2:$B$457,'依個案研判日_台北市'!$C$2:$T$13,2,0)*'各里加權風險人口'!E396/VLOOKUP($B$2:$B$457,'各區加權風險人口'!$C$2:$T$13,2,0)*5.5/'陽性率'!A$3)</f>
        <v>0</v>
      </c>
      <c r="E396" s="5">
        <f>if(VLOOKUP($B$2:$B$457,'各區加權風險人口'!$C$2:$T$13,3,0)=0,0,VLOOKUP($B$2:$B$457,'依個案研判日_台北市'!$C$2:$T$13,3,0)*'各里加權風險人口'!F396/VLOOKUP($B$2:$B$457,'各區加權風險人口'!$C$2:$T$13,3,0)*5.5/'陽性率'!B$3)</f>
        <v>0</v>
      </c>
      <c r="F396" s="5">
        <f>if(VLOOKUP($B$2:$B$457,'各區加權風險人口'!$C$2:$T$13,4,0)=0,0,VLOOKUP($B$2:$B$457,'依個案研判日_台北市'!$C$2:$T$13,4,0)*'各里加權風險人口'!G396/VLOOKUP($B$2:$B$457,'各區加權風險人口'!$C$2:$T$13,4,0)*5.5/'陽性率'!C$3)</f>
        <v>2.18475332</v>
      </c>
      <c r="G396" s="5">
        <f>if(VLOOKUP($B$2:$B$457,'各區加權風險人口'!$C$2:$T$13,5,0)=0,0,VLOOKUP($B$2:$B$457,'依個案研判日_台北市'!$C$2:$T$13,5,0)*'各里加權風險人口'!H396/VLOOKUP($B$2:$B$457,'各區加權風險人口'!$C$2:$T$13,5,0)*5.5/'陽性率'!D$3)</f>
        <v>0</v>
      </c>
      <c r="H396" s="5">
        <f>if(VLOOKUP($B$2:$B$457,'各區加權風險人口'!$C$2:$T$13,6,0)=0,0,VLOOKUP($B$2:$B$457,'依個案研判日_台北市'!$C$2:$T$13,6,0)*'各里加權風險人口'!I396/VLOOKUP($B$2:$B$457,'各區加權風險人口'!$C$2:$T$13,6,0)*5.5/'陽性率'!E$3)</f>
        <v>1.341272608</v>
      </c>
      <c r="I396" s="5">
        <f>if(VLOOKUP($B$2:$B$457,'各區加權風險人口'!$C$2:$T$13,7,0)=0,0,VLOOKUP($B$2:$B$457,'依個案研判日_台北市'!$C$2:$T$13,7,0)*'各里加權風險人口'!J396/VLOOKUP($B$2:$B$457,'各區加權風險人口'!$C$2:$T$13,7,0)*5.5/'陽性率'!F$3)</f>
        <v>20.77657569</v>
      </c>
      <c r="J396" s="5">
        <f>if(VLOOKUP($B$2:$B$457,'各區加權風險人口'!$C$2:$T$13,8,0)=0,0,VLOOKUP($B$2:$B$457,'依個案研判日_台北市'!$C$2:$T$13,8,0)*'各里加權風險人口'!K396/VLOOKUP($B$2:$B$457,'各區加權風險人口'!$C$2:$T$13,8,0)*5.5/'陽性率'!G$3)</f>
        <v>4.606979826</v>
      </c>
      <c r="K396" s="5">
        <f>if(VLOOKUP($B$2:$B$457,'各區加權風險人口'!$C$2:$T$13,9,0)=0,0,VLOOKUP($B$2:$B$457,'依個案研判日_台北市'!$C$2:$T$13,9,0)*'各里加權風險人口'!L396/VLOOKUP($B$2:$B$457,'各區加權風險人口'!$C$2:$T$13,9,0)*5.5/'陽性率'!H$3)</f>
        <v>11.5593312</v>
      </c>
      <c r="L396" s="5">
        <f>if(VLOOKUP($B$2:$B$457,'各區加權風險人口'!$C$2:$T$13,10,0)=0,0,VLOOKUP($B$2:$B$457,'依個案研判日_台北市'!$C$2:$T$13,10,0)*'各里加權風險人口'!M396/VLOOKUP($B$2:$B$457,'各區加權風險人口'!$C$2:$T$13,10,0)*5.5/'陽性率'!I$3)</f>
        <v>19.67838526</v>
      </c>
      <c r="M396" s="5">
        <f>if(VLOOKUP($B$2:$B$457,'各區加權風險人口'!$C$2:$T$13,11,0)=0,0,VLOOKUP($B$2:$B$457,'依個案研判日_台北市'!$C$2:$T$13,11,0)*'各里加權風險人口'!N396/VLOOKUP($B$2:$B$457,'各區加權風險人口'!$C$2:$T$13,11,0)*5.5/'陽性率'!J$3)</f>
        <v>4.986378165</v>
      </c>
      <c r="N396" s="5">
        <f>if(VLOOKUP($B$2:$B$457,'各區加權風險人口'!$C$2:$T$13,12,0)=0,0,VLOOKUP($B$2:$B$457,'依個案研判日_台北市'!$C$2:$T$13,12,0)*'各里加權風險人口'!O396/VLOOKUP($B$2:$B$457,'各區加權風險人口'!$C$2:$T$13,12,0)*5.5/'陽性率'!K$3)</f>
        <v>28.49358951</v>
      </c>
      <c r="O396" s="5">
        <f>if(VLOOKUP($B$2:$B$457,'各區加權風險人口'!$C$2:$T$13,13,0)=0,0,VLOOKUP($B$2:$B$457,'依個案研判日_台北市'!$C$2:$T$13,13,0)*'各里加權風險人口'!P396/VLOOKUP($B$2:$B$457,'各區加權風險人口'!$C$2:$T$13,13,0)*5.5/'陽性率'!L$3)</f>
        <v>8.150810462</v>
      </c>
      <c r="P396" s="5">
        <f>if(VLOOKUP($B$2:$B$457,'各區加權風險人口'!$C$2:$T$13,14,0)=0,0,VLOOKUP($B$2:$B$457,'依個案研判日_台北市'!$C$2:$T$13,14,0)*'各里加權風險人口'!Q396/VLOOKUP($B$2:$B$457,'各區加權風險人口'!$C$2:$T$13,14,0)*5.5/'陽性率'!M$3)</f>
        <v>35.79747838</v>
      </c>
      <c r="Q396" s="5">
        <f>if(VLOOKUP($B$2:$B$457,'各區加權風險人口'!$C$2:$T$13,15,0)=0,0,VLOOKUP($B$2:$B$457,'依個案研判日_台北市'!$C$2:$T$13,15,0)*'各里加權風險人口'!R396/VLOOKUP($B$2:$B$457,'各區加權風險人口'!$C$2:$T$13,15,0)*5.5/'陽性率'!N$3)</f>
        <v>10.96143476</v>
      </c>
      <c r="R396" s="5">
        <f>if(VLOOKUP($B$2:$B$457,'各區加權風險人口'!$C$2:$T$13,16,0)=0,0,VLOOKUP($B$2:$B$457,'依個案研判日_台北市'!$C$2:$T$13,16,0)*'各里加權風險人口'!S396/VLOOKUP($B$2:$B$457,'各區加權風險人口'!$C$2:$T$13,16,0)*5.5/'陽性率'!O$3)</f>
        <v>18.69891812</v>
      </c>
      <c r="S396" s="5">
        <f>if(VLOOKUP($B$2:$B$457,'各區加權風險人口'!$C$2:$T$13,17,0)=0,0,VLOOKUP($B$2:$B$457,'依個案研判日_台北市'!$C$2:$T$13,17,0)*'各里加權風險人口'!T396/VLOOKUP($B$2:$B$457,'各區加權風險人口'!$C$2:$T$13,17,0)*5.5/'陽性率'!P$3)</f>
        <v>21.673746</v>
      </c>
      <c r="T396" s="5">
        <f>if(VLOOKUP($B$2:$B$457,'各區加權風險人口'!$C$2:$T$13,18,0)=0,0,VLOOKUP($B$2:$B$457,'依個案研判日_台北市'!$C$2:$T$13,18,0)*'各里加權風險人口'!U396/VLOOKUP($B$2:$B$457,'各區加權風險人口'!$C$2:$T$13,18,0)*5.5/'陽性率'!Q$3)</f>
        <v>27.16936821</v>
      </c>
    </row>
    <row r="397">
      <c r="A397" s="3">
        <v>6.3000110033E10</v>
      </c>
      <c r="B397" s="4" t="s">
        <v>376</v>
      </c>
      <c r="C397" s="4" t="s">
        <v>409</v>
      </c>
      <c r="D397" s="5">
        <f>if(VLOOKUP($B$2:$B$457,'各區加權風險人口'!$C$2:$T$13,2,0)=0,0,VLOOKUP($B$2:$B$457,'依個案研判日_台北市'!$C$2:$T$13,2,0)*'各里加權風險人口'!E397/VLOOKUP($B$2:$B$457,'各區加權風險人口'!$C$2:$T$13,2,0)*5.5/'陽性率'!A$3)</f>
        <v>0</v>
      </c>
      <c r="E397" s="5">
        <f>if(VLOOKUP($B$2:$B$457,'各區加權風險人口'!$C$2:$T$13,3,0)=0,0,VLOOKUP($B$2:$B$457,'依個案研判日_台北市'!$C$2:$T$13,3,0)*'各里加權風險人口'!F397/VLOOKUP($B$2:$B$457,'各區加權風險人口'!$C$2:$T$13,3,0)*5.5/'陽性率'!B$3)</f>
        <v>0</v>
      </c>
      <c r="F397" s="5">
        <f>if(VLOOKUP($B$2:$B$457,'各區加權風險人口'!$C$2:$T$13,4,0)=0,0,VLOOKUP($B$2:$B$457,'依個案研判日_台北市'!$C$2:$T$13,4,0)*'各里加權風險人口'!G397/VLOOKUP($B$2:$B$457,'各區加權風險人口'!$C$2:$T$13,4,0)*5.5/'陽性率'!C$3)</f>
        <v>2.254481463</v>
      </c>
      <c r="G397" s="5">
        <f>if(VLOOKUP($B$2:$B$457,'各區加權風險人口'!$C$2:$T$13,5,0)=0,0,VLOOKUP($B$2:$B$457,'依個案研判日_台北市'!$C$2:$T$13,5,0)*'各里加權風險人口'!H397/VLOOKUP($B$2:$B$457,'各區加權風險人口'!$C$2:$T$13,5,0)*5.5/'陽性率'!D$3)</f>
        <v>0</v>
      </c>
      <c r="H397" s="5">
        <f>if(VLOOKUP($B$2:$B$457,'各區加權風險人口'!$C$2:$T$13,6,0)=0,0,VLOOKUP($B$2:$B$457,'依個案研判日_台北市'!$C$2:$T$13,6,0)*'各里加權風險人口'!I397/VLOOKUP($B$2:$B$457,'各區加權風險人口'!$C$2:$T$13,6,0)*5.5/'陽性率'!E$3)</f>
        <v>1.384080392</v>
      </c>
      <c r="I397" s="5">
        <f>if(VLOOKUP($B$2:$B$457,'各區加權風險人口'!$C$2:$T$13,7,0)=0,0,VLOOKUP($B$2:$B$457,'依個案研判日_台北市'!$C$2:$T$13,7,0)*'各里加權風險人口'!J397/VLOOKUP($B$2:$B$457,'各區加權風險人口'!$C$2:$T$13,7,0)*5.5/'陽性率'!F$3)</f>
        <v>21.43967666</v>
      </c>
      <c r="J397" s="5">
        <f>if(VLOOKUP($B$2:$B$457,'各區加權風險人口'!$C$2:$T$13,8,0)=0,0,VLOOKUP($B$2:$B$457,'依個案研判日_台北市'!$C$2:$T$13,8,0)*'各里加權風險人口'!K397/VLOOKUP($B$2:$B$457,'各區加權風險人口'!$C$2:$T$13,8,0)*5.5/'陽性率'!G$3)</f>
        <v>4.754015259</v>
      </c>
      <c r="K397" s="5">
        <f>if(VLOOKUP($B$2:$B$457,'各區加權風險人口'!$C$2:$T$13,9,0)=0,0,VLOOKUP($B$2:$B$457,'依個案研判日_台北市'!$C$2:$T$13,9,0)*'各里加權風險人口'!L397/VLOOKUP($B$2:$B$457,'各區加權風險人口'!$C$2:$T$13,9,0)*5.5/'陽性率'!H$3)</f>
        <v>11.92825647</v>
      </c>
      <c r="L397" s="5">
        <f>if(VLOOKUP($B$2:$B$457,'各區加權風險人口'!$C$2:$T$13,10,0)=0,0,VLOOKUP($B$2:$B$457,'依個案研判日_台北市'!$C$2:$T$13,10,0)*'各里加權風險人口'!M397/VLOOKUP($B$2:$B$457,'各區加權風險人口'!$C$2:$T$13,10,0)*5.5/'陽性率'!I$3)</f>
        <v>20.30643661</v>
      </c>
      <c r="M397" s="5">
        <f>if(VLOOKUP($B$2:$B$457,'各區加權風險人口'!$C$2:$T$13,11,0)=0,0,VLOOKUP($B$2:$B$457,'依個案研判日_台北市'!$C$2:$T$13,11,0)*'各里加權風險人口'!N397/VLOOKUP($B$2:$B$457,'各區加權風險人口'!$C$2:$T$13,11,0)*5.5/'陽性率'!J$3)</f>
        <v>5.145522398</v>
      </c>
      <c r="N397" s="5">
        <f>if(VLOOKUP($B$2:$B$457,'各區加權風險人口'!$C$2:$T$13,12,0)=0,0,VLOOKUP($B$2:$B$457,'依個案研判日_台北市'!$C$2:$T$13,12,0)*'各里加權風險人口'!O397/VLOOKUP($B$2:$B$457,'各區加權風險人口'!$C$2:$T$13,12,0)*5.5/'陽性率'!K$3)</f>
        <v>29.40298513</v>
      </c>
      <c r="O397" s="5">
        <f>if(VLOOKUP($B$2:$B$457,'各區加權風險人口'!$C$2:$T$13,13,0)=0,0,VLOOKUP($B$2:$B$457,'依個案研判日_台北市'!$C$2:$T$13,13,0)*'各里加權風險人口'!P397/VLOOKUP($B$2:$B$457,'各區加權風險人口'!$C$2:$T$13,13,0)*5.5/'陽性率'!L$3)</f>
        <v>8.410950074</v>
      </c>
      <c r="P397" s="5">
        <f>if(VLOOKUP($B$2:$B$457,'各區加權風險人口'!$C$2:$T$13,14,0)=0,0,VLOOKUP($B$2:$B$457,'依個案研判日_台北市'!$C$2:$T$13,14,0)*'各里加權風險人口'!Q397/VLOOKUP($B$2:$B$457,'各區加權風險人口'!$C$2:$T$13,14,0)*5.5/'陽性率'!M$3)</f>
        <v>36.93998343</v>
      </c>
      <c r="Q397" s="5">
        <f>if(VLOOKUP($B$2:$B$457,'各區加權風險人口'!$C$2:$T$13,15,0)=0,0,VLOOKUP($B$2:$B$457,'依個案研判日_台北市'!$C$2:$T$13,15,0)*'各里加權風險人口'!R397/VLOOKUP($B$2:$B$457,'各區加權風險人口'!$C$2:$T$13,15,0)*5.5/'陽性率'!N$3)</f>
        <v>11.31127769</v>
      </c>
      <c r="R397" s="5">
        <f>if(VLOOKUP($B$2:$B$457,'各區加權風險人口'!$C$2:$T$13,16,0)=0,0,VLOOKUP($B$2:$B$457,'依個案研判日_台北市'!$C$2:$T$13,16,0)*'各里加權風險人口'!S397/VLOOKUP($B$2:$B$457,'各區加權風險人口'!$C$2:$T$13,16,0)*5.5/'陽性率'!O$3)</f>
        <v>19.29570899</v>
      </c>
      <c r="S397" s="5">
        <f>if(VLOOKUP($B$2:$B$457,'各區加權風險人口'!$C$2:$T$13,17,0)=0,0,VLOOKUP($B$2:$B$457,'依個案研判日_台北市'!$C$2:$T$13,17,0)*'各里加權風險人口'!T397/VLOOKUP($B$2:$B$457,'各區加權風險人口'!$C$2:$T$13,17,0)*5.5/'陽性率'!P$3)</f>
        <v>22.36548088</v>
      </c>
      <c r="T397" s="5">
        <f>if(VLOOKUP($B$2:$B$457,'各區加權風險人口'!$C$2:$T$13,18,0)=0,0,VLOOKUP($B$2:$B$457,'依個案研判日_台北市'!$C$2:$T$13,18,0)*'各里加權風險人口'!U397/VLOOKUP($B$2:$B$457,'各區加權風險人口'!$C$2:$T$13,18,0)*5.5/'陽性率'!Q$3)</f>
        <v>28.03650025</v>
      </c>
    </row>
    <row r="398">
      <c r="A398" s="3">
        <v>6.3000110034E10</v>
      </c>
      <c r="B398" s="4" t="s">
        <v>376</v>
      </c>
      <c r="C398" s="4" t="s">
        <v>410</v>
      </c>
      <c r="D398" s="5">
        <f>if(VLOOKUP($B$2:$B$457,'各區加權風險人口'!$C$2:$T$13,2,0)=0,0,VLOOKUP($B$2:$B$457,'依個案研判日_台北市'!$C$2:$T$13,2,0)*'各里加權風險人口'!E398/VLOOKUP($B$2:$B$457,'各區加權風險人口'!$C$2:$T$13,2,0)*5.5/'陽性率'!A$3)</f>
        <v>0</v>
      </c>
      <c r="E398" s="5">
        <f>if(VLOOKUP($B$2:$B$457,'各區加權風險人口'!$C$2:$T$13,3,0)=0,0,VLOOKUP($B$2:$B$457,'依個案研判日_台北市'!$C$2:$T$13,3,0)*'各里加權風險人口'!F398/VLOOKUP($B$2:$B$457,'各區加權風險人口'!$C$2:$T$13,3,0)*5.5/'陽性率'!B$3)</f>
        <v>0</v>
      </c>
      <c r="F398" s="5">
        <f>if(VLOOKUP($B$2:$B$457,'各區加權風險人口'!$C$2:$T$13,4,0)=0,0,VLOOKUP($B$2:$B$457,'依個案研判日_台北市'!$C$2:$T$13,4,0)*'各里加權風險人口'!G398/VLOOKUP($B$2:$B$457,'各區加權風險人口'!$C$2:$T$13,4,0)*5.5/'陽性率'!C$3)</f>
        <v>3.878082471</v>
      </c>
      <c r="G398" s="5">
        <f>if(VLOOKUP($B$2:$B$457,'各區加權風險人口'!$C$2:$T$13,5,0)=0,0,VLOOKUP($B$2:$B$457,'依個案研判日_台北市'!$C$2:$T$13,5,0)*'各里加權風險人口'!H398/VLOOKUP($B$2:$B$457,'各區加權風險人口'!$C$2:$T$13,5,0)*5.5/'陽性率'!D$3)</f>
        <v>0</v>
      </c>
      <c r="H398" s="5">
        <f>if(VLOOKUP($B$2:$B$457,'各區加權風險人口'!$C$2:$T$13,6,0)=0,0,VLOOKUP($B$2:$B$457,'依個案研判日_台北市'!$C$2:$T$13,6,0)*'各里加權風險人口'!I398/VLOOKUP($B$2:$B$457,'各區加權風險人口'!$C$2:$T$13,6,0)*5.5/'陽性率'!E$3)</f>
        <v>2.380848099</v>
      </c>
      <c r="I398" s="5">
        <f>if(VLOOKUP($B$2:$B$457,'各區加權風險人口'!$C$2:$T$13,7,0)=0,0,VLOOKUP($B$2:$B$457,'依個案研判日_台北市'!$C$2:$T$13,7,0)*'各里加權風險人口'!J398/VLOOKUP($B$2:$B$457,'各區加權風險人口'!$C$2:$T$13,7,0)*5.5/'陽性率'!F$3)</f>
        <v>36.87980389</v>
      </c>
      <c r="J398" s="5">
        <f>if(VLOOKUP($B$2:$B$457,'各區加權風險人口'!$C$2:$T$13,8,0)=0,0,VLOOKUP($B$2:$B$457,'依個案研判日_台北市'!$C$2:$T$13,8,0)*'各里加權風險人口'!K398/VLOOKUP($B$2:$B$457,'各區加權風險人口'!$C$2:$T$13,8,0)*5.5/'陽性率'!G$3)</f>
        <v>8.177695646</v>
      </c>
      <c r="K398" s="5">
        <f>if(VLOOKUP($B$2:$B$457,'各區加權風險人口'!$C$2:$T$13,9,0)=0,0,VLOOKUP($B$2:$B$457,'依個案研判日_台北市'!$C$2:$T$13,9,0)*'各里加權風險人口'!L398/VLOOKUP($B$2:$B$457,'各區加權風險人口'!$C$2:$T$13,9,0)*5.5/'陽性率'!H$3)</f>
        <v>20.5185818</v>
      </c>
      <c r="L398" s="5">
        <f>if(VLOOKUP($B$2:$B$457,'各區加權風險人口'!$C$2:$T$13,10,0)=0,0,VLOOKUP($B$2:$B$457,'依個案研判日_台北市'!$C$2:$T$13,10,0)*'各里加權風險人口'!M398/VLOOKUP($B$2:$B$457,'各區加權風險人口'!$C$2:$T$13,10,0)*5.5/'陽性率'!I$3)</f>
        <v>34.93044283</v>
      </c>
      <c r="M398" s="5">
        <f>if(VLOOKUP($B$2:$B$457,'各區加權風險人口'!$C$2:$T$13,11,0)=0,0,VLOOKUP($B$2:$B$457,'依個案研判日_台北市'!$C$2:$T$13,11,0)*'各里加權風險人口'!N398/VLOOKUP($B$2:$B$457,'各區加權風險人口'!$C$2:$T$13,11,0)*5.5/'陽性率'!J$3)</f>
        <v>8.851152935</v>
      </c>
      <c r="N398" s="5">
        <f>if(VLOOKUP($B$2:$B$457,'各區加權風險人口'!$C$2:$T$13,12,0)=0,0,VLOOKUP($B$2:$B$457,'依個案研判日_台北市'!$C$2:$T$13,12,0)*'各里加權風險人口'!O398/VLOOKUP($B$2:$B$457,'各區加權風險人口'!$C$2:$T$13,12,0)*5.5/'陽性率'!K$3)</f>
        <v>50.57801677</v>
      </c>
      <c r="O398" s="5">
        <f>if(VLOOKUP($B$2:$B$457,'各區加權風險人口'!$C$2:$T$13,13,0)=0,0,VLOOKUP($B$2:$B$457,'依個案研判日_台北市'!$C$2:$T$13,13,0)*'各里加權風險人口'!P398/VLOOKUP($B$2:$B$457,'各區加權風險人口'!$C$2:$T$13,13,0)*5.5/'陽性率'!L$3)</f>
        <v>14.46823076</v>
      </c>
      <c r="P398" s="5">
        <f>if(VLOOKUP($B$2:$B$457,'各區加權風險人口'!$C$2:$T$13,14,0)=0,0,VLOOKUP($B$2:$B$457,'依個案研判日_台北市'!$C$2:$T$13,14,0)*'各里加權風險人口'!Q398/VLOOKUP($B$2:$B$457,'各區加權風險人口'!$C$2:$T$13,14,0)*5.5/'陽性率'!M$3)</f>
        <v>63.54290536</v>
      </c>
      <c r="Q398" s="5">
        <f>if(VLOOKUP($B$2:$B$457,'各區加權風險人口'!$C$2:$T$13,15,0)=0,0,VLOOKUP($B$2:$B$457,'依個案研判日_台北市'!$C$2:$T$13,15,0)*'各里加權風險人口'!R398/VLOOKUP($B$2:$B$457,'各區加權風險人口'!$C$2:$T$13,15,0)*5.5/'陽性率'!N$3)</f>
        <v>19.45727585</v>
      </c>
      <c r="R398" s="5">
        <f>if(VLOOKUP($B$2:$B$457,'各區加權風險人口'!$C$2:$T$13,16,0)=0,0,VLOOKUP($B$2:$B$457,'依個案研判日_台北市'!$C$2:$T$13,16,0)*'各里加權風險人口'!S398/VLOOKUP($B$2:$B$457,'各區加權風險人口'!$C$2:$T$13,16,0)*5.5/'陽性率'!O$3)</f>
        <v>33.1918235</v>
      </c>
      <c r="S398" s="5">
        <f>if(VLOOKUP($B$2:$B$457,'各區加權風險人口'!$C$2:$T$13,17,0)=0,0,VLOOKUP($B$2:$B$457,'依個案研判日_台北市'!$C$2:$T$13,17,0)*'各里加權風險人口'!T398/VLOOKUP($B$2:$B$457,'各區加權風險人口'!$C$2:$T$13,17,0)*5.5/'陽性率'!P$3)</f>
        <v>38.47234088</v>
      </c>
      <c r="T398" s="5">
        <f>if(VLOOKUP($B$2:$B$457,'各區加權風險人口'!$C$2:$T$13,18,0)=0,0,VLOOKUP($B$2:$B$457,'依個案研判日_台北市'!$C$2:$T$13,18,0)*'各里加權風險人口'!U398/VLOOKUP($B$2:$B$457,'各區加權風險人口'!$C$2:$T$13,18,0)*5.5/'陽性率'!Q$3)</f>
        <v>48.22743586</v>
      </c>
    </row>
    <row r="399">
      <c r="A399" s="3">
        <v>6.3000110035E10</v>
      </c>
      <c r="B399" s="4" t="s">
        <v>376</v>
      </c>
      <c r="C399" s="4" t="s">
        <v>411</v>
      </c>
      <c r="D399" s="5">
        <f>if(VLOOKUP($B$2:$B$457,'各區加權風險人口'!$C$2:$T$13,2,0)=0,0,VLOOKUP($B$2:$B$457,'依個案研判日_台北市'!$C$2:$T$13,2,0)*'各里加權風險人口'!E399/VLOOKUP($B$2:$B$457,'各區加權風險人口'!$C$2:$T$13,2,0)*5.5/'陽性率'!A$3)</f>
        <v>0</v>
      </c>
      <c r="E399" s="5">
        <f>if(VLOOKUP($B$2:$B$457,'各區加權風險人口'!$C$2:$T$13,3,0)=0,0,VLOOKUP($B$2:$B$457,'依個案研判日_台北市'!$C$2:$T$13,3,0)*'各里加權風險人口'!F399/VLOOKUP($B$2:$B$457,'各區加權風險人口'!$C$2:$T$13,3,0)*5.5/'陽性率'!B$3)</f>
        <v>0</v>
      </c>
      <c r="F399" s="5">
        <f>if(VLOOKUP($B$2:$B$457,'各區加權風險人口'!$C$2:$T$13,4,0)=0,0,VLOOKUP($B$2:$B$457,'依個案研判日_台北市'!$C$2:$T$13,4,0)*'各里加權風險人口'!G399/VLOOKUP($B$2:$B$457,'各區加權風險人口'!$C$2:$T$13,4,0)*5.5/'陽性率'!C$3)</f>
        <v>2.707329705</v>
      </c>
      <c r="G399" s="5">
        <f>if(VLOOKUP($B$2:$B$457,'各區加權風險人口'!$C$2:$T$13,5,0)=0,0,VLOOKUP($B$2:$B$457,'依個案研判日_台北市'!$C$2:$T$13,5,0)*'各里加權風險人口'!H399/VLOOKUP($B$2:$B$457,'各區加權風險人口'!$C$2:$T$13,5,0)*5.5/'陽性率'!D$3)</f>
        <v>0</v>
      </c>
      <c r="H399" s="5">
        <f>if(VLOOKUP($B$2:$B$457,'各區加權風險人口'!$C$2:$T$13,6,0)=0,0,VLOOKUP($B$2:$B$457,'依個案研判日_台北市'!$C$2:$T$13,6,0)*'各里加權風險人口'!I399/VLOOKUP($B$2:$B$457,'各區加權風險人口'!$C$2:$T$13,6,0)*5.5/'陽性率'!E$3)</f>
        <v>1.662094819</v>
      </c>
      <c r="I399" s="5">
        <f>if(VLOOKUP($B$2:$B$457,'各區加權風險人口'!$C$2:$T$13,7,0)=0,0,VLOOKUP($B$2:$B$457,'依個案研判日_台北市'!$C$2:$T$13,7,0)*'各里加權風險人口'!J399/VLOOKUP($B$2:$B$457,'各區加權風險人口'!$C$2:$T$13,7,0)*5.5/'陽性率'!F$3)</f>
        <v>25.74617465</v>
      </c>
      <c r="J399" s="5">
        <f>if(VLOOKUP($B$2:$B$457,'各區加權風險人口'!$C$2:$T$13,8,0)=0,0,VLOOKUP($B$2:$B$457,'依個案研判日_台北市'!$C$2:$T$13,8,0)*'各里加權風險人口'!K399/VLOOKUP($B$2:$B$457,'各區加權風險人口'!$C$2:$T$13,8,0)*5.5/'陽性率'!G$3)</f>
        <v>5.708934379</v>
      </c>
      <c r="K399" s="5">
        <f>if(VLOOKUP($B$2:$B$457,'各區加權風險人口'!$C$2:$T$13,9,0)=0,0,VLOOKUP($B$2:$B$457,'依個案研判日_台北市'!$C$2:$T$13,9,0)*'各里加權風險人口'!L399/VLOOKUP($B$2:$B$457,'各區加權風險人口'!$C$2:$T$13,9,0)*5.5/'陽性率'!H$3)</f>
        <v>14.32423535</v>
      </c>
      <c r="L399" s="5">
        <f>if(VLOOKUP($B$2:$B$457,'各區加權風險人口'!$C$2:$T$13,10,0)=0,0,VLOOKUP($B$2:$B$457,'依個案研判日_台北市'!$C$2:$T$13,10,0)*'各里加權風險人口'!M399/VLOOKUP($B$2:$B$457,'各區加權風險人口'!$C$2:$T$13,10,0)*5.5/'陽性率'!I$3)</f>
        <v>24.38530542</v>
      </c>
      <c r="M399" s="5">
        <f>if(VLOOKUP($B$2:$B$457,'各區加權風險人口'!$C$2:$T$13,11,0)=0,0,VLOOKUP($B$2:$B$457,'依個案研判日_台北市'!$C$2:$T$13,11,0)*'各里加權風險人口'!N399/VLOOKUP($B$2:$B$457,'各區加權風險人口'!$C$2:$T$13,11,0)*5.5/'陽性率'!J$3)</f>
        <v>6.179081916</v>
      </c>
      <c r="N399" s="5">
        <f>if(VLOOKUP($B$2:$B$457,'各區加權風險人口'!$C$2:$T$13,12,0)=0,0,VLOOKUP($B$2:$B$457,'依個案研判日_台北市'!$C$2:$T$13,12,0)*'各里加權風險人口'!O399/VLOOKUP($B$2:$B$457,'各區加權風險人口'!$C$2:$T$13,12,0)*5.5/'陽性率'!K$3)</f>
        <v>35.30903952</v>
      </c>
      <c r="O399" s="5">
        <f>if(VLOOKUP($B$2:$B$457,'各區加權風險人口'!$C$2:$T$13,13,0)=0,0,VLOOKUP($B$2:$B$457,'依個案研判日_台北市'!$C$2:$T$13,13,0)*'各里加權風險人口'!P399/VLOOKUP($B$2:$B$457,'各區加權風險人口'!$C$2:$T$13,13,0)*5.5/'陽性率'!L$3)</f>
        <v>10.10042236</v>
      </c>
      <c r="P399" s="5">
        <f>if(VLOOKUP($B$2:$B$457,'各區加權風險人口'!$C$2:$T$13,14,0)=0,0,VLOOKUP($B$2:$B$457,'依個案研判日_台北市'!$C$2:$T$13,14,0)*'各里加權風險人口'!Q399/VLOOKUP($B$2:$B$457,'各區加權風險人口'!$C$2:$T$13,14,0)*5.5/'陽性率'!M$3)</f>
        <v>44.35996308</v>
      </c>
      <c r="Q399" s="5">
        <f>if(VLOOKUP($B$2:$B$457,'各區加權風險人口'!$C$2:$T$13,15,0)=0,0,VLOOKUP($B$2:$B$457,'依個案研判日_台北市'!$C$2:$T$13,15,0)*'各里加權風險人口'!R399/VLOOKUP($B$2:$B$457,'各區加權風險人口'!$C$2:$T$13,15,0)*5.5/'陽性率'!N$3)</f>
        <v>13.58332663</v>
      </c>
      <c r="R399" s="5">
        <f>if(VLOOKUP($B$2:$B$457,'各區加權風險人口'!$C$2:$T$13,16,0)=0,0,VLOOKUP($B$2:$B$457,'依個案研判日_台北市'!$C$2:$T$13,16,0)*'各里加權風險人口'!S399/VLOOKUP($B$2:$B$457,'各區加權風險人口'!$C$2:$T$13,16,0)*5.5/'陽性率'!O$3)</f>
        <v>23.17155719</v>
      </c>
      <c r="S399" s="5">
        <f>if(VLOOKUP($B$2:$B$457,'各區加權風險人口'!$C$2:$T$13,17,0)=0,0,VLOOKUP($B$2:$B$457,'依個案研判日_台北市'!$C$2:$T$13,17,0)*'各里加權風險人口'!T399/VLOOKUP($B$2:$B$457,'各區加權風險人口'!$C$2:$T$13,17,0)*5.5/'陽性率'!P$3)</f>
        <v>26.85794128</v>
      </c>
      <c r="T399" s="5">
        <f>if(VLOOKUP($B$2:$B$457,'各區加權風險人口'!$C$2:$T$13,18,0)=0,0,VLOOKUP($B$2:$B$457,'依個案研判日_台北市'!$C$2:$T$13,18,0)*'各里加權風險人口'!U399/VLOOKUP($B$2:$B$457,'各區加權風險人口'!$C$2:$T$13,18,0)*5.5/'陽性率'!Q$3)</f>
        <v>33.66807454</v>
      </c>
    </row>
    <row r="400">
      <c r="A400" s="3">
        <v>6.3000110036E10</v>
      </c>
      <c r="B400" s="4" t="s">
        <v>376</v>
      </c>
      <c r="C400" s="4" t="s">
        <v>412</v>
      </c>
      <c r="D400" s="5">
        <f>if(VLOOKUP($B$2:$B$457,'各區加權風險人口'!$C$2:$T$13,2,0)=0,0,VLOOKUP($B$2:$B$457,'依個案研判日_台北市'!$C$2:$T$13,2,0)*'各里加權風險人口'!E400/VLOOKUP($B$2:$B$457,'各區加權風險人口'!$C$2:$T$13,2,0)*5.5/'陽性率'!A$3)</f>
        <v>0</v>
      </c>
      <c r="E400" s="5">
        <f>if(VLOOKUP($B$2:$B$457,'各區加權風險人口'!$C$2:$T$13,3,0)=0,0,VLOOKUP($B$2:$B$457,'依個案研判日_台北市'!$C$2:$T$13,3,0)*'各里加權風險人口'!F400/VLOOKUP($B$2:$B$457,'各區加權風險人口'!$C$2:$T$13,3,0)*5.5/'陽性率'!B$3)</f>
        <v>0</v>
      </c>
      <c r="F400" s="5">
        <f>if(VLOOKUP($B$2:$B$457,'各區加權風險人口'!$C$2:$T$13,4,0)=0,0,VLOOKUP($B$2:$B$457,'依個案研判日_台北市'!$C$2:$T$13,4,0)*'各里加權風險人口'!G400/VLOOKUP($B$2:$B$457,'各區加權風險人口'!$C$2:$T$13,4,0)*5.5/'陽性率'!C$3)</f>
        <v>2.802892643</v>
      </c>
      <c r="G400" s="5">
        <f>if(VLOOKUP($B$2:$B$457,'各區加權風險人口'!$C$2:$T$13,5,0)=0,0,VLOOKUP($B$2:$B$457,'依個案研判日_台北市'!$C$2:$T$13,5,0)*'各里加權風險人口'!H400/VLOOKUP($B$2:$B$457,'各區加權風險人口'!$C$2:$T$13,5,0)*5.5/'陽性率'!D$3)</f>
        <v>0</v>
      </c>
      <c r="H400" s="5">
        <f>if(VLOOKUP($B$2:$B$457,'各區加權風險人口'!$C$2:$T$13,6,0)=0,0,VLOOKUP($B$2:$B$457,'依個案研判日_台北市'!$C$2:$T$13,6,0)*'各里加權風險人口'!I400/VLOOKUP($B$2:$B$457,'各區加權風險人口'!$C$2:$T$13,6,0)*5.5/'陽性率'!E$3)</f>
        <v>1.720763205</v>
      </c>
      <c r="I400" s="5">
        <f>if(VLOOKUP($B$2:$B$457,'各區加權風險人口'!$C$2:$T$13,7,0)=0,0,VLOOKUP($B$2:$B$457,'依個案研判日_台北市'!$C$2:$T$13,7,0)*'各里加權風險人口'!J400/VLOOKUP($B$2:$B$457,'各區加權風險人口'!$C$2:$T$13,7,0)*5.5/'陽性率'!F$3)</f>
        <v>26.65495945</v>
      </c>
      <c r="J400" s="5">
        <f>if(VLOOKUP($B$2:$B$457,'各區加權風險人口'!$C$2:$T$13,8,0)=0,0,VLOOKUP($B$2:$B$457,'依個案研判日_台北市'!$C$2:$T$13,8,0)*'各里加權風險人口'!K400/VLOOKUP($B$2:$B$457,'各區加權風險人口'!$C$2:$T$13,8,0)*5.5/'陽性率'!G$3)</f>
        <v>5.910447531</v>
      </c>
      <c r="K400" s="5">
        <f>if(VLOOKUP($B$2:$B$457,'各區加權風險人口'!$C$2:$T$13,9,0)=0,0,VLOOKUP($B$2:$B$457,'依個案研判日_台北市'!$C$2:$T$13,9,0)*'各里加權風險人口'!L400/VLOOKUP($B$2:$B$457,'各區加權風險人口'!$C$2:$T$13,9,0)*5.5/'陽性率'!H$3)</f>
        <v>14.82985017</v>
      </c>
      <c r="L400" s="5">
        <f>if(VLOOKUP($B$2:$B$457,'各區加權風險人口'!$C$2:$T$13,10,0)=0,0,VLOOKUP($B$2:$B$457,'依個案研判日_台北市'!$C$2:$T$13,10,0)*'各里加權風險人口'!M400/VLOOKUP($B$2:$B$457,'各區加權風險人口'!$C$2:$T$13,10,0)*5.5/'陽性率'!I$3)</f>
        <v>25.24605445</v>
      </c>
      <c r="M400" s="5">
        <f>if(VLOOKUP($B$2:$B$457,'各區加權風險人口'!$C$2:$T$13,11,0)=0,0,VLOOKUP($B$2:$B$457,'依個案研判日_台北市'!$C$2:$T$13,11,0)*'各里加權風險人口'!N400/VLOOKUP($B$2:$B$457,'各區加權風險人口'!$C$2:$T$13,11,0)*5.5/'陽性率'!J$3)</f>
        <v>6.397190268</v>
      </c>
      <c r="N400" s="5">
        <f>if(VLOOKUP($B$2:$B$457,'各區加權風險人口'!$C$2:$T$13,12,0)=0,0,VLOOKUP($B$2:$B$457,'依個案研判日_台北市'!$C$2:$T$13,12,0)*'各里加權風險人口'!O400/VLOOKUP($B$2:$B$457,'各區加權風險人口'!$C$2:$T$13,12,0)*5.5/'陽性率'!K$3)</f>
        <v>36.55537296</v>
      </c>
      <c r="O400" s="5">
        <f>if(VLOOKUP($B$2:$B$457,'各區加權風險人口'!$C$2:$T$13,13,0)=0,0,VLOOKUP($B$2:$B$457,'依個案研判日_台北市'!$C$2:$T$13,13,0)*'各里加權風險人口'!P400/VLOOKUP($B$2:$B$457,'各區加權風險人口'!$C$2:$T$13,13,0)*5.5/'陽性率'!L$3)</f>
        <v>10.45694563</v>
      </c>
      <c r="P400" s="5">
        <f>if(VLOOKUP($B$2:$B$457,'各區加權風險人口'!$C$2:$T$13,14,0)=0,0,VLOOKUP($B$2:$B$457,'依個案研判日_台北市'!$C$2:$T$13,14,0)*'各里加權風險人口'!Q400/VLOOKUP($B$2:$B$457,'各區加權風險人口'!$C$2:$T$13,14,0)*5.5/'陽性率'!M$3)</f>
        <v>45.92577473</v>
      </c>
      <c r="Q400" s="5">
        <f>if(VLOOKUP($B$2:$B$457,'各區加權風險人口'!$C$2:$T$13,15,0)=0,0,VLOOKUP($B$2:$B$457,'依個案研判日_台北市'!$C$2:$T$13,15,0)*'各里加權風險人口'!R400/VLOOKUP($B$2:$B$457,'各區加權風險人口'!$C$2:$T$13,15,0)*5.5/'陽性率'!N$3)</f>
        <v>14.06278895</v>
      </c>
      <c r="R400" s="5">
        <f>if(VLOOKUP($B$2:$B$457,'各區加權風險人口'!$C$2:$T$13,16,0)=0,0,VLOOKUP($B$2:$B$457,'依個案研判日_台北市'!$C$2:$T$13,16,0)*'各里加權風險人口'!S400/VLOOKUP($B$2:$B$457,'各區加權風險人口'!$C$2:$T$13,16,0)*5.5/'陽性率'!O$3)</f>
        <v>23.98946351</v>
      </c>
      <c r="S400" s="5">
        <f>if(VLOOKUP($B$2:$B$457,'各區加權風險人口'!$C$2:$T$13,17,0)=0,0,VLOOKUP($B$2:$B$457,'依個案研判日_台北市'!$C$2:$T$13,17,0)*'各里加權風險人口'!T400/VLOOKUP($B$2:$B$457,'各區加權風險人口'!$C$2:$T$13,17,0)*5.5/'陽性率'!P$3)</f>
        <v>27.80596906</v>
      </c>
      <c r="T400" s="5">
        <f>if(VLOOKUP($B$2:$B$457,'各區加權風險人口'!$C$2:$T$13,18,0)=0,0,VLOOKUP($B$2:$B$457,'依個案研判日_台北市'!$C$2:$T$13,18,0)*'各里加權風險人口'!U400/VLOOKUP($B$2:$B$457,'各區加權風險人口'!$C$2:$T$13,18,0)*5.5/'陽性率'!Q$3)</f>
        <v>34.85648544</v>
      </c>
    </row>
    <row r="401">
      <c r="A401" s="3">
        <v>6.3000110037E10</v>
      </c>
      <c r="B401" s="4" t="s">
        <v>376</v>
      </c>
      <c r="C401" s="4" t="s">
        <v>413</v>
      </c>
      <c r="D401" s="5">
        <f>if(VLOOKUP($B$2:$B$457,'各區加權風險人口'!$C$2:$T$13,2,0)=0,0,VLOOKUP($B$2:$B$457,'依個案研判日_台北市'!$C$2:$T$13,2,0)*'各里加權風險人口'!E401/VLOOKUP($B$2:$B$457,'各區加權風險人口'!$C$2:$T$13,2,0)*5.5/'陽性率'!A$3)</f>
        <v>0</v>
      </c>
      <c r="E401" s="5">
        <f>if(VLOOKUP($B$2:$B$457,'各區加權風險人口'!$C$2:$T$13,3,0)=0,0,VLOOKUP($B$2:$B$457,'依個案研判日_台北市'!$C$2:$T$13,3,0)*'各里加權風險人口'!F401/VLOOKUP($B$2:$B$457,'各區加權風險人口'!$C$2:$T$13,3,0)*5.5/'陽性率'!B$3)</f>
        <v>0</v>
      </c>
      <c r="F401" s="5">
        <f>if(VLOOKUP($B$2:$B$457,'各區加權風險人口'!$C$2:$T$13,4,0)=0,0,VLOOKUP($B$2:$B$457,'依個案研判日_台北市'!$C$2:$T$13,4,0)*'各里加權風險人口'!G401/VLOOKUP($B$2:$B$457,'各區加權風險人口'!$C$2:$T$13,4,0)*5.5/'陽性率'!C$3)</f>
        <v>2.148026526</v>
      </c>
      <c r="G401" s="5">
        <f>if(VLOOKUP($B$2:$B$457,'各區加權風險人口'!$C$2:$T$13,5,0)=0,0,VLOOKUP($B$2:$B$457,'依個案研判日_台北市'!$C$2:$T$13,5,0)*'各里加權風險人口'!H401/VLOOKUP($B$2:$B$457,'各區加權風險人口'!$C$2:$T$13,5,0)*5.5/'陽性率'!D$3)</f>
        <v>0</v>
      </c>
      <c r="H401" s="5">
        <f>if(VLOOKUP($B$2:$B$457,'各區加權風險人口'!$C$2:$T$13,6,0)=0,0,VLOOKUP($B$2:$B$457,'依個案研判日_台北市'!$C$2:$T$13,6,0)*'各里加權風險人口'!I401/VLOOKUP($B$2:$B$457,'各區加權風險人口'!$C$2:$T$13,6,0)*5.5/'陽性率'!E$3)</f>
        <v>1.318725146</v>
      </c>
      <c r="I401" s="5">
        <f>if(VLOOKUP($B$2:$B$457,'各區加權風險人口'!$C$2:$T$13,7,0)=0,0,VLOOKUP($B$2:$B$457,'依個案研判日_台北市'!$C$2:$T$13,7,0)*'各里加權風險人口'!J401/VLOOKUP($B$2:$B$457,'各區加權風險人口'!$C$2:$T$13,7,0)*5.5/'陽性率'!F$3)</f>
        <v>20.42731108</v>
      </c>
      <c r="J401" s="5">
        <f>if(VLOOKUP($B$2:$B$457,'各區加權風險人口'!$C$2:$T$13,8,0)=0,0,VLOOKUP($B$2:$B$457,'依個案研判日_台北市'!$C$2:$T$13,8,0)*'各里加權風險人口'!K401/VLOOKUP($B$2:$B$457,'各區加權風險人口'!$C$2:$T$13,8,0)*5.5/'陽性率'!G$3)</f>
        <v>4.529534197</v>
      </c>
      <c r="K401" s="5">
        <f>if(VLOOKUP($B$2:$B$457,'各區加權風險人口'!$C$2:$T$13,9,0)=0,0,VLOOKUP($B$2:$B$457,'依個案研判日_台北市'!$C$2:$T$13,9,0)*'各里加權風險人口'!L401/VLOOKUP($B$2:$B$457,'各區加權風險人口'!$C$2:$T$13,9,0)*5.5/'陽性率'!H$3)</f>
        <v>11.36501308</v>
      </c>
      <c r="L401" s="5">
        <f>if(VLOOKUP($B$2:$B$457,'各區加權風險人口'!$C$2:$T$13,10,0)=0,0,VLOOKUP($B$2:$B$457,'依個案研判日_台北市'!$C$2:$T$13,10,0)*'各里加權風險人口'!M401/VLOOKUP($B$2:$B$457,'各區加權風險人口'!$C$2:$T$13,10,0)*5.5/'陽性率'!I$3)</f>
        <v>19.34758178</v>
      </c>
      <c r="M401" s="5">
        <f>if(VLOOKUP($B$2:$B$457,'各區加權風險人口'!$C$2:$T$13,11,0)=0,0,VLOOKUP($B$2:$B$457,'依個案研判日_台北市'!$C$2:$T$13,11,0)*'各里加權風險人口'!N401/VLOOKUP($B$2:$B$457,'各區加權風險人口'!$C$2:$T$13,11,0)*5.5/'陽性率'!J$3)</f>
        <v>4.90255466</v>
      </c>
      <c r="N401" s="5">
        <f>if(VLOOKUP($B$2:$B$457,'各區加權風險人口'!$C$2:$T$13,12,0)=0,0,VLOOKUP($B$2:$B$457,'依個案研判日_台北市'!$C$2:$T$13,12,0)*'各里加權風險人口'!O401/VLOOKUP($B$2:$B$457,'各區加權風險人口'!$C$2:$T$13,12,0)*5.5/'陽性率'!K$3)</f>
        <v>28.01459806</v>
      </c>
      <c r="O401" s="5">
        <f>if(VLOOKUP($B$2:$B$457,'各區加權風險人口'!$C$2:$T$13,13,0)=0,0,VLOOKUP($B$2:$B$457,'依個案研判日_台北市'!$C$2:$T$13,13,0)*'各里加權風險人口'!P401/VLOOKUP($B$2:$B$457,'各區加權風險人口'!$C$2:$T$13,13,0)*5.5/'陽性率'!L$3)</f>
        <v>8.013791272</v>
      </c>
      <c r="P401" s="5">
        <f>if(VLOOKUP($B$2:$B$457,'各區加權風險人口'!$C$2:$T$13,14,0)=0,0,VLOOKUP($B$2:$B$457,'依個案研判日_台北市'!$C$2:$T$13,14,0)*'各里加權風險人口'!Q401/VLOOKUP($B$2:$B$457,'各區加權風險人口'!$C$2:$T$13,14,0)*5.5/'陽性率'!M$3)</f>
        <v>35.19570491</v>
      </c>
      <c r="Q401" s="5">
        <f>if(VLOOKUP($B$2:$B$457,'各區加權風險人口'!$C$2:$T$13,15,0)=0,0,VLOOKUP($B$2:$B$457,'依個案研判日_台北市'!$C$2:$T$13,15,0)*'各里加權風險人口'!R401/VLOOKUP($B$2:$B$457,'各區加權風險人口'!$C$2:$T$13,15,0)*5.5/'陽性率'!N$3)</f>
        <v>10.77716757</v>
      </c>
      <c r="R401" s="5">
        <f>if(VLOOKUP($B$2:$B$457,'各區加權風險人口'!$C$2:$T$13,16,0)=0,0,VLOOKUP($B$2:$B$457,'依個案研判日_台北市'!$C$2:$T$13,16,0)*'各里加權風險人口'!S401/VLOOKUP($B$2:$B$457,'各區加權風險人口'!$C$2:$T$13,16,0)*5.5/'陽性率'!O$3)</f>
        <v>18.38457998</v>
      </c>
      <c r="S401" s="5">
        <f>if(VLOOKUP($B$2:$B$457,'各區加權風險人口'!$C$2:$T$13,17,0)=0,0,VLOOKUP($B$2:$B$457,'依個案研判日_台北市'!$C$2:$T$13,17,0)*'各里加權風險人口'!T401/VLOOKUP($B$2:$B$457,'各區加權風險人口'!$C$2:$T$13,17,0)*5.5/'陽性率'!P$3)</f>
        <v>21.30939952</v>
      </c>
      <c r="T401" s="5">
        <f>if(VLOOKUP($B$2:$B$457,'各區加權風險人口'!$C$2:$T$13,18,0)=0,0,VLOOKUP($B$2:$B$457,'依個案研判日_台北市'!$C$2:$T$13,18,0)*'各里加權風險人口'!U401/VLOOKUP($B$2:$B$457,'各區加權風險人口'!$C$2:$T$13,18,0)*5.5/'陽性率'!Q$3)</f>
        <v>26.71263757</v>
      </c>
    </row>
    <row r="402">
      <c r="A402" s="3">
        <v>6.3000110038E10</v>
      </c>
      <c r="B402" s="4" t="s">
        <v>376</v>
      </c>
      <c r="C402" s="4" t="s">
        <v>414</v>
      </c>
      <c r="D402" s="5">
        <f>if(VLOOKUP($B$2:$B$457,'各區加權風險人口'!$C$2:$T$13,2,0)=0,0,VLOOKUP($B$2:$B$457,'依個案研判日_台北市'!$C$2:$T$13,2,0)*'各里加權風險人口'!E402/VLOOKUP($B$2:$B$457,'各區加權風險人口'!$C$2:$T$13,2,0)*5.5/'陽性率'!A$3)</f>
        <v>0</v>
      </c>
      <c r="E402" s="5">
        <f>if(VLOOKUP($B$2:$B$457,'各區加權風險人口'!$C$2:$T$13,3,0)=0,0,VLOOKUP($B$2:$B$457,'依個案研判日_台北市'!$C$2:$T$13,3,0)*'各里加權風險人口'!F402/VLOOKUP($B$2:$B$457,'各區加權風險人口'!$C$2:$T$13,3,0)*5.5/'陽性率'!B$3)</f>
        <v>0</v>
      </c>
      <c r="F402" s="5">
        <f>if(VLOOKUP($B$2:$B$457,'各區加權風險人口'!$C$2:$T$13,4,0)=0,0,VLOOKUP($B$2:$B$457,'依個案研判日_台北市'!$C$2:$T$13,4,0)*'各里加權風險人口'!G402/VLOOKUP($B$2:$B$457,'各區加權風險人口'!$C$2:$T$13,4,0)*5.5/'陽性率'!C$3)</f>
        <v>2.087908605</v>
      </c>
      <c r="G402" s="5">
        <f>if(VLOOKUP($B$2:$B$457,'各區加權風險人口'!$C$2:$T$13,5,0)=0,0,VLOOKUP($B$2:$B$457,'依個案研判日_台北市'!$C$2:$T$13,5,0)*'各里加權風險人口'!H402/VLOOKUP($B$2:$B$457,'各區加權風險人口'!$C$2:$T$13,5,0)*5.5/'陽性率'!D$3)</f>
        <v>0</v>
      </c>
      <c r="H402" s="5">
        <f>if(VLOOKUP($B$2:$B$457,'各區加權風險人口'!$C$2:$T$13,6,0)=0,0,VLOOKUP($B$2:$B$457,'依個案研判日_台北市'!$C$2:$T$13,6,0)*'各里加權風險人口'!I402/VLOOKUP($B$2:$B$457,'各區加權風險人口'!$C$2:$T$13,6,0)*5.5/'陽性率'!E$3)</f>
        <v>1.281817308</v>
      </c>
      <c r="I402" s="5">
        <f>if(VLOOKUP($B$2:$B$457,'各區加權風險人口'!$C$2:$T$13,7,0)=0,0,VLOOKUP($B$2:$B$457,'依個案研判日_台北市'!$C$2:$T$13,7,0)*'各里加權風險人口'!J402/VLOOKUP($B$2:$B$457,'各區加權風險人口'!$C$2:$T$13,7,0)*5.5/'陽性率'!F$3)</f>
        <v>19.85560144</v>
      </c>
      <c r="J402" s="5">
        <f>if(VLOOKUP($B$2:$B$457,'各區加權風險人口'!$C$2:$T$13,8,0)=0,0,VLOOKUP($B$2:$B$457,'依個案研判日_台北市'!$C$2:$T$13,8,0)*'各里加權風險人口'!K402/VLOOKUP($B$2:$B$457,'各區加權風險人口'!$C$2:$T$13,8,0)*5.5/'陽性率'!G$3)</f>
        <v>4.402763797</v>
      </c>
      <c r="K402" s="5">
        <f>if(VLOOKUP($B$2:$B$457,'各區加權風險人口'!$C$2:$T$13,9,0)=0,0,VLOOKUP($B$2:$B$457,'依個案研判日_台北市'!$C$2:$T$13,9,0)*'各里加權風險人口'!L402/VLOOKUP($B$2:$B$457,'各區加權風險人口'!$C$2:$T$13,9,0)*5.5/'陽性率'!H$3)</f>
        <v>11.04693462</v>
      </c>
      <c r="L402" s="5">
        <f>if(VLOOKUP($B$2:$B$457,'各區加權風險人口'!$C$2:$T$13,10,0)=0,0,VLOOKUP($B$2:$B$457,'依個案研判日_台北市'!$C$2:$T$13,10,0)*'各里加權風險人口'!M402/VLOOKUP($B$2:$B$457,'各區加權風險人口'!$C$2:$T$13,10,0)*5.5/'陽性率'!I$3)</f>
        <v>18.80609108</v>
      </c>
      <c r="M402" s="5">
        <f>if(VLOOKUP($B$2:$B$457,'各區加權風險人口'!$C$2:$T$13,11,0)=0,0,VLOOKUP($B$2:$B$457,'依個案研判日_台北市'!$C$2:$T$13,11,0)*'各里加權風險人口'!N402/VLOOKUP($B$2:$B$457,'各區加權風險人口'!$C$2:$T$13,11,0)*5.5/'陽性率'!J$3)</f>
        <v>4.765344345</v>
      </c>
      <c r="N402" s="5">
        <f>if(VLOOKUP($B$2:$B$457,'各區加權風險人口'!$C$2:$T$13,12,0)=0,0,VLOOKUP($B$2:$B$457,'依個案研判日_台北市'!$C$2:$T$13,12,0)*'各里加權風險人口'!O402/VLOOKUP($B$2:$B$457,'各區加權風險人口'!$C$2:$T$13,12,0)*5.5/'陽性率'!K$3)</f>
        <v>27.23053912</v>
      </c>
      <c r="O402" s="5">
        <f>if(VLOOKUP($B$2:$B$457,'各區加權風險人口'!$C$2:$T$13,13,0)=0,0,VLOOKUP($B$2:$B$457,'依個案研判日_台北市'!$C$2:$T$13,13,0)*'各里加權風險人口'!P402/VLOOKUP($B$2:$B$457,'各區加權風險人口'!$C$2:$T$13,13,0)*5.5/'陽性率'!L$3)</f>
        <v>7.78950518</v>
      </c>
      <c r="P402" s="5">
        <f>if(VLOOKUP($B$2:$B$457,'各區加權風險人口'!$C$2:$T$13,14,0)=0,0,VLOOKUP($B$2:$B$457,'依個案研判日_台北市'!$C$2:$T$13,14,0)*'各里加權風險人口'!Q402/VLOOKUP($B$2:$B$457,'各區加權風險人口'!$C$2:$T$13,14,0)*5.5/'陽性率'!M$3)</f>
        <v>34.21066464</v>
      </c>
      <c r="Q402" s="5">
        <f>if(VLOOKUP($B$2:$B$457,'各區加權風險人口'!$C$2:$T$13,15,0)=0,0,VLOOKUP($B$2:$B$457,'依個案研判日_台北市'!$C$2:$T$13,15,0)*'各里加權風險人口'!R402/VLOOKUP($B$2:$B$457,'各區加權風險人口'!$C$2:$T$13,15,0)*5.5/'陽性率'!N$3)</f>
        <v>10.47554145</v>
      </c>
      <c r="R402" s="5">
        <f>if(VLOOKUP($B$2:$B$457,'各區加權風險人口'!$C$2:$T$13,16,0)=0,0,VLOOKUP($B$2:$B$457,'依個案研判日_台北市'!$C$2:$T$13,16,0)*'各里加權風險人口'!S402/VLOOKUP($B$2:$B$457,'各區加權風險人口'!$C$2:$T$13,16,0)*5.5/'陽性率'!O$3)</f>
        <v>17.87004129</v>
      </c>
      <c r="S402" s="5">
        <f>if(VLOOKUP($B$2:$B$457,'各區加權風險人口'!$C$2:$T$13,17,0)=0,0,VLOOKUP($B$2:$B$457,'依個案研判日_台北市'!$C$2:$T$13,17,0)*'各里加權風險人口'!T402/VLOOKUP($B$2:$B$457,'各區加權風險人口'!$C$2:$T$13,17,0)*5.5/'陽性率'!P$3)</f>
        <v>20.71300241</v>
      </c>
      <c r="T402" s="5">
        <f>if(VLOOKUP($B$2:$B$457,'各區加權風險人口'!$C$2:$T$13,18,0)=0,0,VLOOKUP($B$2:$B$457,'依個案研判日_台北市'!$C$2:$T$13,18,0)*'各里加權風險人口'!U402/VLOOKUP($B$2:$B$457,'各區加權風險人口'!$C$2:$T$13,18,0)*5.5/'陽性率'!Q$3)</f>
        <v>25.96501727</v>
      </c>
    </row>
    <row r="403">
      <c r="A403" s="3">
        <v>6.3000110039E10</v>
      </c>
      <c r="B403" s="4" t="s">
        <v>376</v>
      </c>
      <c r="C403" s="4" t="s">
        <v>415</v>
      </c>
      <c r="D403" s="5">
        <f>if(VLOOKUP($B$2:$B$457,'各區加權風險人口'!$C$2:$T$13,2,0)=0,0,VLOOKUP($B$2:$B$457,'依個案研判日_台北市'!$C$2:$T$13,2,0)*'各里加權風險人口'!E403/VLOOKUP($B$2:$B$457,'各區加權風險人口'!$C$2:$T$13,2,0)*5.5/'陽性率'!A$3)</f>
        <v>0</v>
      </c>
      <c r="E403" s="5">
        <f>if(VLOOKUP($B$2:$B$457,'各區加權風險人口'!$C$2:$T$13,3,0)=0,0,VLOOKUP($B$2:$B$457,'依個案研判日_台北市'!$C$2:$T$13,3,0)*'各里加權風險人口'!F403/VLOOKUP($B$2:$B$457,'各區加權風險人口'!$C$2:$T$13,3,0)*5.5/'陽性率'!B$3)</f>
        <v>0</v>
      </c>
      <c r="F403" s="5">
        <f>if(VLOOKUP($B$2:$B$457,'各區加權風險人口'!$C$2:$T$13,4,0)=0,0,VLOOKUP($B$2:$B$457,'依個案研判日_台北市'!$C$2:$T$13,4,0)*'各里加權風險人口'!G403/VLOOKUP($B$2:$B$457,'各區加權風險人口'!$C$2:$T$13,4,0)*5.5/'陽性率'!C$3)</f>
        <v>3.132704115</v>
      </c>
      <c r="G403" s="5">
        <f>if(VLOOKUP($B$2:$B$457,'各區加權風險人口'!$C$2:$T$13,5,0)=0,0,VLOOKUP($B$2:$B$457,'依個案研判日_台北市'!$C$2:$T$13,5,0)*'各里加權風險人口'!H403/VLOOKUP($B$2:$B$457,'各區加權風險人口'!$C$2:$T$13,5,0)*5.5/'陽性率'!D$3)</f>
        <v>0</v>
      </c>
      <c r="H403" s="5">
        <f>if(VLOOKUP($B$2:$B$457,'各區加權風險人口'!$C$2:$T$13,6,0)=0,0,VLOOKUP($B$2:$B$457,'依個案研判日_台北市'!$C$2:$T$13,6,0)*'各里加權風險人口'!I403/VLOOKUP($B$2:$B$457,'各區加權風險人口'!$C$2:$T$13,6,0)*5.5/'陽性率'!E$3)</f>
        <v>1.9232424</v>
      </c>
      <c r="I403" s="5">
        <f>if(VLOOKUP($B$2:$B$457,'各區加權風險人口'!$C$2:$T$13,7,0)=0,0,VLOOKUP($B$2:$B$457,'依個案研判日_台北市'!$C$2:$T$13,7,0)*'各里加權風險人口'!J403/VLOOKUP($B$2:$B$457,'各區加權風險人口'!$C$2:$T$13,7,0)*5.5/'陽性率'!F$3)</f>
        <v>29.79140188</v>
      </c>
      <c r="J403" s="5">
        <f>if(VLOOKUP($B$2:$B$457,'各區加權風險人口'!$C$2:$T$13,8,0)=0,0,VLOOKUP($B$2:$B$457,'依個案研判日_台北市'!$C$2:$T$13,8,0)*'各里加權風險人口'!K403/VLOOKUP($B$2:$B$457,'各區加權風險人口'!$C$2:$T$13,8,0)*5.5/'陽性率'!G$3)</f>
        <v>6.605919547</v>
      </c>
      <c r="K403" s="5">
        <f>if(VLOOKUP($B$2:$B$457,'各區加權風險人口'!$C$2:$T$13,9,0)=0,0,VLOOKUP($B$2:$B$457,'依個案研判日_台北市'!$C$2:$T$13,9,0)*'各里加權風險人口'!L403/VLOOKUP($B$2:$B$457,'各區加權風險人口'!$C$2:$T$13,9,0)*5.5/'陽性率'!H$3)</f>
        <v>16.57485268</v>
      </c>
      <c r="L403" s="5">
        <f>if(VLOOKUP($B$2:$B$457,'各區加權風險人口'!$C$2:$T$13,10,0)=0,0,VLOOKUP($B$2:$B$457,'依個案研判日_台北市'!$C$2:$T$13,10,0)*'各里加權風險人口'!M403/VLOOKUP($B$2:$B$457,'各區加權風險人口'!$C$2:$T$13,10,0)*5.5/'陽性率'!I$3)</f>
        <v>28.21671349</v>
      </c>
      <c r="M403" s="5">
        <f>if(VLOOKUP($B$2:$B$457,'各區加權風險人口'!$C$2:$T$13,11,0)=0,0,VLOOKUP($B$2:$B$457,'依個案研判日_台北市'!$C$2:$T$13,11,0)*'各里加權風險人口'!N403/VLOOKUP($B$2:$B$457,'各區加權風險人口'!$C$2:$T$13,11,0)*5.5/'陽性率'!J$3)</f>
        <v>7.149936451</v>
      </c>
      <c r="N403" s="5">
        <f>if(VLOOKUP($B$2:$B$457,'各區加權風險人口'!$C$2:$T$13,12,0)=0,0,VLOOKUP($B$2:$B$457,'依個案研判日_台北市'!$C$2:$T$13,12,0)*'各里加權風險人口'!O403/VLOOKUP($B$2:$B$457,'各區加權風險人口'!$C$2:$T$13,12,0)*5.5/'陽性率'!K$3)</f>
        <v>40.85677972</v>
      </c>
      <c r="O403" s="5">
        <f>if(VLOOKUP($B$2:$B$457,'各區加權風險人口'!$C$2:$T$13,13,0)=0,0,VLOOKUP($B$2:$B$457,'依個案研判日_台北市'!$C$2:$T$13,13,0)*'各里加權風險人口'!P403/VLOOKUP($B$2:$B$457,'各區加權風險人口'!$C$2:$T$13,13,0)*5.5/'陽性率'!L$3)</f>
        <v>11.68739612</v>
      </c>
      <c r="P403" s="5">
        <f>if(VLOOKUP($B$2:$B$457,'各區加權風險人口'!$C$2:$T$13,14,0)=0,0,VLOOKUP($B$2:$B$457,'依個案研判日_台北市'!$C$2:$T$13,14,0)*'各里加權風險人口'!Q403/VLOOKUP($B$2:$B$457,'各區加權風險人口'!$C$2:$T$13,14,0)*5.5/'陽性率'!M$3)</f>
        <v>51.32978026</v>
      </c>
      <c r="Q403" s="5">
        <f>if(VLOOKUP($B$2:$B$457,'各區加權風險人口'!$C$2:$T$13,15,0)=0,0,VLOOKUP($B$2:$B$457,'依個案研判日_台北市'!$C$2:$T$13,15,0)*'各里加權風險人口'!R403/VLOOKUP($B$2:$B$457,'各區加權風險人口'!$C$2:$T$13,15,0)*5.5/'陽性率'!N$3)</f>
        <v>15.71753272</v>
      </c>
      <c r="R403" s="5">
        <f>if(VLOOKUP($B$2:$B$457,'各區加權風險人口'!$C$2:$T$13,16,0)=0,0,VLOOKUP($B$2:$B$457,'依個案研判日_台北市'!$C$2:$T$13,16,0)*'各里加權風險人口'!S403/VLOOKUP($B$2:$B$457,'各區加權風險人口'!$C$2:$T$13,16,0)*5.5/'陽性率'!O$3)</f>
        <v>26.81226169</v>
      </c>
      <c r="S403" s="5">
        <f>if(VLOOKUP($B$2:$B$457,'各區加權風險人口'!$C$2:$T$13,17,0)=0,0,VLOOKUP($B$2:$B$457,'依個案研判日_台北市'!$C$2:$T$13,17,0)*'各里加權風險人口'!T403/VLOOKUP($B$2:$B$457,'各區加權風險人口'!$C$2:$T$13,17,0)*5.5/'陽性率'!P$3)</f>
        <v>31.07784878</v>
      </c>
      <c r="T403" s="5">
        <f>if(VLOOKUP($B$2:$B$457,'各區加權風險人口'!$C$2:$T$13,18,0)=0,0,VLOOKUP($B$2:$B$457,'依個案研判日_台北市'!$C$2:$T$13,18,0)*'各里加權風險人口'!U403/VLOOKUP($B$2:$B$457,'各區加權風險人口'!$C$2:$T$13,18,0)*5.5/'陽性率'!Q$3)</f>
        <v>38.95798707</v>
      </c>
    </row>
    <row r="404">
      <c r="A404" s="3">
        <v>6.300011004E10</v>
      </c>
      <c r="B404" s="4" t="s">
        <v>376</v>
      </c>
      <c r="C404" s="4" t="s">
        <v>416</v>
      </c>
      <c r="D404" s="5">
        <f>if(VLOOKUP($B$2:$B$457,'各區加權風險人口'!$C$2:$T$13,2,0)=0,0,VLOOKUP($B$2:$B$457,'依個案研判日_台北市'!$C$2:$T$13,2,0)*'各里加權風險人口'!E404/VLOOKUP($B$2:$B$457,'各區加權風險人口'!$C$2:$T$13,2,0)*5.5/'陽性率'!A$3)</f>
        <v>0</v>
      </c>
      <c r="E404" s="5">
        <f>if(VLOOKUP($B$2:$B$457,'各區加權風險人口'!$C$2:$T$13,3,0)=0,0,VLOOKUP($B$2:$B$457,'依個案研判日_台北市'!$C$2:$T$13,3,0)*'各里加權風險人口'!F404/VLOOKUP($B$2:$B$457,'各區加權風險人口'!$C$2:$T$13,3,0)*5.5/'陽性率'!B$3)</f>
        <v>0</v>
      </c>
      <c r="F404" s="5">
        <f>if(VLOOKUP($B$2:$B$457,'各區加權風險人口'!$C$2:$T$13,4,0)=0,0,VLOOKUP($B$2:$B$457,'依個案研判日_台北市'!$C$2:$T$13,4,0)*'各里加權風險人口'!G404/VLOOKUP($B$2:$B$457,'各區加權風險人口'!$C$2:$T$13,4,0)*5.5/'陽性率'!C$3)</f>
        <v>3.014873212</v>
      </c>
      <c r="G404" s="5">
        <f>if(VLOOKUP($B$2:$B$457,'各區加權風險人口'!$C$2:$T$13,5,0)=0,0,VLOOKUP($B$2:$B$457,'依個案研判日_台北市'!$C$2:$T$13,5,0)*'各里加權風險人口'!H404/VLOOKUP($B$2:$B$457,'各區加權風險人口'!$C$2:$T$13,5,0)*5.5/'陽性率'!D$3)</f>
        <v>0</v>
      </c>
      <c r="H404" s="5">
        <f>if(VLOOKUP($B$2:$B$457,'各區加權風險人口'!$C$2:$T$13,6,0)=0,0,VLOOKUP($B$2:$B$457,'依個案研判日_台北市'!$C$2:$T$13,6,0)*'各里加權風險人口'!I404/VLOOKUP($B$2:$B$457,'各區加權風險人口'!$C$2:$T$13,6,0)*5.5/'陽性率'!E$3)</f>
        <v>1.850903174</v>
      </c>
      <c r="I404" s="5">
        <f>if(VLOOKUP($B$2:$B$457,'各區加權風險人口'!$C$2:$T$13,7,0)=0,0,VLOOKUP($B$2:$B$457,'依個案研判日_台北市'!$C$2:$T$13,7,0)*'各里加權風險人口'!J404/VLOOKUP($B$2:$B$457,'各區加權風險人口'!$C$2:$T$13,7,0)*5.5/'陽性率'!F$3)</f>
        <v>28.67085309</v>
      </c>
      <c r="J404" s="5">
        <f>if(VLOOKUP($B$2:$B$457,'各區加權風險人口'!$C$2:$T$13,8,0)=0,0,VLOOKUP($B$2:$B$457,'依個案研判日_台北市'!$C$2:$T$13,8,0)*'各里加權風險人口'!K404/VLOOKUP($B$2:$B$457,'各區加權風險人口'!$C$2:$T$13,8,0)*5.5/'陽性率'!G$3)</f>
        <v>6.357450034</v>
      </c>
      <c r="K404" s="5">
        <f>if(VLOOKUP($B$2:$B$457,'各區加權風險人口'!$C$2:$T$13,9,0)=0,0,VLOOKUP($B$2:$B$457,'依個案研判日_台北市'!$C$2:$T$13,9,0)*'各里加權風險人口'!L404/VLOOKUP($B$2:$B$457,'各區加權風險人口'!$C$2:$T$13,9,0)*5.5/'陽性率'!H$3)</f>
        <v>15.95142009</v>
      </c>
      <c r="L404" s="5">
        <f>if(VLOOKUP($B$2:$B$457,'各區加權風險人口'!$C$2:$T$13,10,0)=0,0,VLOOKUP($B$2:$B$457,'依個案研判日_台北市'!$C$2:$T$13,10,0)*'各里加權風險人口'!M404/VLOOKUP($B$2:$B$457,'各區加權風險人口'!$C$2:$T$13,10,0)*5.5/'陽性率'!I$3)</f>
        <v>27.15539372</v>
      </c>
      <c r="M404" s="5">
        <f>if(VLOOKUP($B$2:$B$457,'各區加權風險人口'!$C$2:$T$13,11,0)=0,0,VLOOKUP($B$2:$B$457,'依個案研判日_台北市'!$C$2:$T$13,11,0)*'各里加權風險人口'!N404/VLOOKUP($B$2:$B$457,'各區加權風險人口'!$C$2:$T$13,11,0)*5.5/'陽性率'!J$3)</f>
        <v>6.881004743</v>
      </c>
      <c r="N404" s="5">
        <f>if(VLOOKUP($B$2:$B$457,'各區加權風險人口'!$C$2:$T$13,12,0)=0,0,VLOOKUP($B$2:$B$457,'依個案研判日_台北市'!$C$2:$T$13,12,0)*'各里加權風險人口'!O404/VLOOKUP($B$2:$B$457,'各區加權風險人口'!$C$2:$T$13,12,0)*5.5/'陽性率'!K$3)</f>
        <v>39.3200271</v>
      </c>
      <c r="O404" s="5">
        <f>if(VLOOKUP($B$2:$B$457,'各區加權風險人口'!$C$2:$T$13,13,0)=0,0,VLOOKUP($B$2:$B$457,'依個案研判日_台北市'!$C$2:$T$13,13,0)*'各里加權風險人口'!P404/VLOOKUP($B$2:$B$457,'各區加權風險人口'!$C$2:$T$13,13,0)*5.5/'陽性率'!L$3)</f>
        <v>11.24779621</v>
      </c>
      <c r="P404" s="5">
        <f>if(VLOOKUP($B$2:$B$457,'各區加權風險人口'!$C$2:$T$13,14,0)=0,0,VLOOKUP($B$2:$B$457,'依個案研判日_台北市'!$C$2:$T$13,14,0)*'各里加權風險人口'!Q404/VLOOKUP($B$2:$B$457,'各區加權風險人口'!$C$2:$T$13,14,0)*5.5/'陽性率'!M$3)</f>
        <v>49.39910499</v>
      </c>
      <c r="Q404" s="5">
        <f>if(VLOOKUP($B$2:$B$457,'各區加權風險人口'!$C$2:$T$13,15,0)=0,0,VLOOKUP($B$2:$B$457,'依個案研判日_台北市'!$C$2:$T$13,15,0)*'各里加權風險人口'!R404/VLOOKUP($B$2:$B$457,'各區加權風險人口'!$C$2:$T$13,15,0)*5.5/'陽性率'!N$3)</f>
        <v>15.12634663</v>
      </c>
      <c r="R404" s="5">
        <f>if(VLOOKUP($B$2:$B$457,'各區加權風險人口'!$C$2:$T$13,16,0)=0,0,VLOOKUP($B$2:$B$457,'依個案研判日_台北市'!$C$2:$T$13,16,0)*'各里加權風險人口'!S404/VLOOKUP($B$2:$B$457,'各區加權風險人口'!$C$2:$T$13,16,0)*5.5/'陽性率'!O$3)</f>
        <v>25.80376778</v>
      </c>
      <c r="S404" s="5">
        <f>if(VLOOKUP($B$2:$B$457,'各區加權風險人口'!$C$2:$T$13,17,0)=0,0,VLOOKUP($B$2:$B$457,'依個案研判日_台北市'!$C$2:$T$13,17,0)*'各里加權風險人口'!T404/VLOOKUP($B$2:$B$457,'各區加權風險人口'!$C$2:$T$13,17,0)*5.5/'陽性率'!P$3)</f>
        <v>29.90891266</v>
      </c>
      <c r="T404" s="5">
        <f>if(VLOOKUP($B$2:$B$457,'各區加權風險人口'!$C$2:$T$13,18,0)=0,0,VLOOKUP($B$2:$B$457,'依個案研判日_台北市'!$C$2:$T$13,18,0)*'各里加權風險人口'!U404/VLOOKUP($B$2:$B$457,'各區加權風險人口'!$C$2:$T$13,18,0)*5.5/'陽性率'!Q$3)</f>
        <v>37.49265405</v>
      </c>
    </row>
    <row r="405">
      <c r="A405" s="3">
        <v>6.3000110041E10</v>
      </c>
      <c r="B405" s="4" t="s">
        <v>376</v>
      </c>
      <c r="C405" s="4" t="s">
        <v>417</v>
      </c>
      <c r="D405" s="5">
        <f>if(VLOOKUP($B$2:$B$457,'各區加權風險人口'!$C$2:$T$13,2,0)=0,0,VLOOKUP($B$2:$B$457,'依個案研判日_台北市'!$C$2:$T$13,2,0)*'各里加權風險人口'!E405/VLOOKUP($B$2:$B$457,'各區加權風險人口'!$C$2:$T$13,2,0)*5.5/'陽性率'!A$3)</f>
        <v>0</v>
      </c>
      <c r="E405" s="5">
        <f>if(VLOOKUP($B$2:$B$457,'各區加權風險人口'!$C$2:$T$13,3,0)=0,0,VLOOKUP($B$2:$B$457,'依個案研判日_台北市'!$C$2:$T$13,3,0)*'各里加權風險人口'!F405/VLOOKUP($B$2:$B$457,'各區加權風險人口'!$C$2:$T$13,3,0)*5.5/'陽性率'!B$3)</f>
        <v>0</v>
      </c>
      <c r="F405" s="5">
        <f>if(VLOOKUP($B$2:$B$457,'各區加權風險人口'!$C$2:$T$13,4,0)=0,0,VLOOKUP($B$2:$B$457,'依個案研判日_台北市'!$C$2:$T$13,4,0)*'各里加權風險人口'!G405/VLOOKUP($B$2:$B$457,'各區加權風險人口'!$C$2:$T$13,4,0)*5.5/'陽性率'!C$3)</f>
        <v>3.941785028</v>
      </c>
      <c r="G405" s="5">
        <f>if(VLOOKUP($B$2:$B$457,'各區加權風險人口'!$C$2:$T$13,5,0)=0,0,VLOOKUP($B$2:$B$457,'依個案研判日_台北市'!$C$2:$T$13,5,0)*'各里加權風險人口'!H405/VLOOKUP($B$2:$B$457,'各區加權風險人口'!$C$2:$T$13,5,0)*5.5/'陽性率'!D$3)</f>
        <v>0</v>
      </c>
      <c r="H405" s="5">
        <f>if(VLOOKUP($B$2:$B$457,'各區加權風險人口'!$C$2:$T$13,6,0)=0,0,VLOOKUP($B$2:$B$457,'依個案研判日_台北市'!$C$2:$T$13,6,0)*'各里加權風險人口'!I405/VLOOKUP($B$2:$B$457,'各區加權風險人口'!$C$2:$T$13,6,0)*5.5/'陽性率'!E$3)</f>
        <v>2.419956631</v>
      </c>
      <c r="I405" s="5">
        <f>if(VLOOKUP($B$2:$B$457,'各區加權風險人口'!$C$2:$T$13,7,0)=0,0,VLOOKUP($B$2:$B$457,'依個案研判日_台北市'!$C$2:$T$13,7,0)*'各里加權風險人口'!J405/VLOOKUP($B$2:$B$457,'各區加權風險人口'!$C$2:$T$13,7,0)*5.5/'陽性率'!F$3)</f>
        <v>37.48560272</v>
      </c>
      <c r="J405" s="5">
        <f>if(VLOOKUP($B$2:$B$457,'各區加權風險人口'!$C$2:$T$13,8,0)=0,0,VLOOKUP($B$2:$B$457,'依個案研判日_台北市'!$C$2:$T$13,8,0)*'各里加權風險人口'!K405/VLOOKUP($B$2:$B$457,'各區加權風險人口'!$C$2:$T$13,8,0)*5.5/'陽性率'!G$3)</f>
        <v>8.31202495</v>
      </c>
      <c r="K405" s="5">
        <f>if(VLOOKUP($B$2:$B$457,'各區加權風險人口'!$C$2:$T$13,9,0)=0,0,VLOOKUP($B$2:$B$457,'依個案研判日_台北市'!$C$2:$T$13,9,0)*'各里加權風險人口'!L405/VLOOKUP($B$2:$B$457,'各區加權風險人口'!$C$2:$T$13,9,0)*5.5/'陽性率'!H$3)</f>
        <v>20.85562624</v>
      </c>
      <c r="L405" s="5">
        <f>if(VLOOKUP($B$2:$B$457,'各區加權風險人口'!$C$2:$T$13,10,0)=0,0,VLOOKUP($B$2:$B$457,'依個案研判日_台北市'!$C$2:$T$13,10,0)*'各里加權風險人口'!M405/VLOOKUP($B$2:$B$457,'各區加權風險人口'!$C$2:$T$13,10,0)*5.5/'陽性率'!I$3)</f>
        <v>35.50422086</v>
      </c>
      <c r="M405" s="5">
        <f>if(VLOOKUP($B$2:$B$457,'各區加權風險人口'!$C$2:$T$13,11,0)=0,0,VLOOKUP($B$2:$B$457,'依個案研判日_台北市'!$C$2:$T$13,11,0)*'各里加權風險人口'!N405/VLOOKUP($B$2:$B$457,'各區加權風險人口'!$C$2:$T$13,11,0)*5.5/'陽性率'!J$3)</f>
        <v>8.996544652</v>
      </c>
      <c r="N405" s="5">
        <f>if(VLOOKUP($B$2:$B$457,'各區加權風險人口'!$C$2:$T$13,12,0)=0,0,VLOOKUP($B$2:$B$457,'依個案研判日_台北市'!$C$2:$T$13,12,0)*'各里加權風險人口'!O405/VLOOKUP($B$2:$B$457,'各區加權風險人口'!$C$2:$T$13,12,0)*5.5/'陽性率'!K$3)</f>
        <v>51.40882658</v>
      </c>
      <c r="O405" s="5">
        <f>if(VLOOKUP($B$2:$B$457,'各區加權風險人口'!$C$2:$T$13,13,0)=0,0,VLOOKUP($B$2:$B$457,'依個案研判日_台北市'!$C$2:$T$13,13,0)*'各里加權風險人口'!P405/VLOOKUP($B$2:$B$457,'各區加權風險人口'!$C$2:$T$13,13,0)*5.5/'陽性率'!L$3)</f>
        <v>14.7058903</v>
      </c>
      <c r="P405" s="5">
        <f>if(VLOOKUP($B$2:$B$457,'各區加權風險人口'!$C$2:$T$13,14,0)=0,0,VLOOKUP($B$2:$B$457,'依個案研判日_台北市'!$C$2:$T$13,14,0)*'各里加權風險人口'!Q405/VLOOKUP($B$2:$B$457,'各區加權風險人口'!$C$2:$T$13,14,0)*5.5/'陽性率'!M$3)</f>
        <v>64.58668035</v>
      </c>
      <c r="Q405" s="5">
        <f>if(VLOOKUP($B$2:$B$457,'各區加權風險人口'!$C$2:$T$13,15,0)=0,0,VLOOKUP($B$2:$B$457,'依個案研判日_台北市'!$C$2:$T$13,15,0)*'各里加權風險人口'!R405/VLOOKUP($B$2:$B$457,'各區加權風險人口'!$C$2:$T$13,15,0)*5.5/'陽性率'!N$3)</f>
        <v>19.77688695</v>
      </c>
      <c r="R405" s="5">
        <f>if(VLOOKUP($B$2:$B$457,'各區加權風險人口'!$C$2:$T$13,16,0)=0,0,VLOOKUP($B$2:$B$457,'依個案研判日_台北市'!$C$2:$T$13,16,0)*'各里加權風險人口'!S405/VLOOKUP($B$2:$B$457,'各區加權風險人口'!$C$2:$T$13,16,0)*5.5/'陽性率'!O$3)</f>
        <v>33.73704244</v>
      </c>
      <c r="S405" s="5">
        <f>if(VLOOKUP($B$2:$B$457,'各區加權風險人口'!$C$2:$T$13,17,0)=0,0,VLOOKUP($B$2:$B$457,'依個案研判日_台北市'!$C$2:$T$13,17,0)*'各里加權風險人口'!T405/VLOOKUP($B$2:$B$457,'各區加權風險人口'!$C$2:$T$13,17,0)*5.5/'陽性率'!P$3)</f>
        <v>39.1042992</v>
      </c>
      <c r="T405" s="5">
        <f>if(VLOOKUP($B$2:$B$457,'各區加權風險人口'!$C$2:$T$13,18,0)=0,0,VLOOKUP($B$2:$B$457,'依個案研判日_台北市'!$C$2:$T$13,18,0)*'各里加權風險人口'!U405/VLOOKUP($B$2:$B$457,'各區加權風險人口'!$C$2:$T$13,18,0)*5.5/'陽性率'!Q$3)</f>
        <v>49.01963432</v>
      </c>
    </row>
    <row r="406">
      <c r="A406" s="3">
        <v>6.3000110042E10</v>
      </c>
      <c r="B406" s="4" t="s">
        <v>376</v>
      </c>
      <c r="C406" s="4" t="s">
        <v>418</v>
      </c>
      <c r="D406" s="5">
        <f>if(VLOOKUP($B$2:$B$457,'各區加權風險人口'!$C$2:$T$13,2,0)=0,0,VLOOKUP($B$2:$B$457,'依個案研判日_台北市'!$C$2:$T$13,2,0)*'各里加權風險人口'!E406/VLOOKUP($B$2:$B$457,'各區加權風險人口'!$C$2:$T$13,2,0)*5.5/'陽性率'!A$3)</f>
        <v>0</v>
      </c>
      <c r="E406" s="5">
        <f>if(VLOOKUP($B$2:$B$457,'各區加權風險人口'!$C$2:$T$13,3,0)=0,0,VLOOKUP($B$2:$B$457,'依個案研判日_台北市'!$C$2:$T$13,3,0)*'各里加權風險人口'!F406/VLOOKUP($B$2:$B$457,'各區加權風險人口'!$C$2:$T$13,3,0)*5.5/'陽性率'!B$3)</f>
        <v>0</v>
      </c>
      <c r="F406" s="5">
        <f>if(VLOOKUP($B$2:$B$457,'各區加權風險人口'!$C$2:$T$13,4,0)=0,0,VLOOKUP($B$2:$B$457,'依個案研判日_台北市'!$C$2:$T$13,4,0)*'各里加權風險人口'!G406/VLOOKUP($B$2:$B$457,'各區加權風險人口'!$C$2:$T$13,4,0)*5.5/'陽性率'!C$3)</f>
        <v>3.108907152</v>
      </c>
      <c r="G406" s="5">
        <f>if(VLOOKUP($B$2:$B$457,'各區加權風險人口'!$C$2:$T$13,5,0)=0,0,VLOOKUP($B$2:$B$457,'依個案研判日_台北市'!$C$2:$T$13,5,0)*'各里加權風險人口'!H406/VLOOKUP($B$2:$B$457,'各區加權風險人口'!$C$2:$T$13,5,0)*5.5/'陽性率'!D$3)</f>
        <v>0</v>
      </c>
      <c r="H406" s="5">
        <f>if(VLOOKUP($B$2:$B$457,'各區加權風險人口'!$C$2:$T$13,6,0)=0,0,VLOOKUP($B$2:$B$457,'依個案研判日_台北市'!$C$2:$T$13,6,0)*'各里加權風險人口'!I406/VLOOKUP($B$2:$B$457,'各區加權風險人口'!$C$2:$T$13,6,0)*5.5/'陽性率'!E$3)</f>
        <v>1.908632872</v>
      </c>
      <c r="I406" s="5">
        <f>if(VLOOKUP($B$2:$B$457,'各區加權風險人口'!$C$2:$T$13,7,0)=0,0,VLOOKUP($B$2:$B$457,'依個案研判日_台北市'!$C$2:$T$13,7,0)*'各里加權風險人口'!J406/VLOOKUP($B$2:$B$457,'各區加權風險人口'!$C$2:$T$13,7,0)*5.5/'陽性率'!F$3)</f>
        <v>29.56509742</v>
      </c>
      <c r="J406" s="5">
        <f>if(VLOOKUP($B$2:$B$457,'各區加權風險人口'!$C$2:$T$13,8,0)=0,0,VLOOKUP($B$2:$B$457,'依個案研判日_台北市'!$C$2:$T$13,8,0)*'各里加權風險人口'!K406/VLOOKUP($B$2:$B$457,'各區加權風險人口'!$C$2:$T$13,8,0)*5.5/'陽性率'!G$3)</f>
        <v>6.555738994</v>
      </c>
      <c r="K406" s="5">
        <f>if(VLOOKUP($B$2:$B$457,'各區加權風險人口'!$C$2:$T$13,9,0)=0,0,VLOOKUP($B$2:$B$457,'依個案研判日_台北市'!$C$2:$T$13,9,0)*'各里加權風險人口'!L406/VLOOKUP($B$2:$B$457,'各區加權風險人口'!$C$2:$T$13,9,0)*5.5/'陽性率'!H$3)</f>
        <v>16.44894511</v>
      </c>
      <c r="L406" s="5">
        <f>if(VLOOKUP($B$2:$B$457,'各區加權風險人口'!$C$2:$T$13,10,0)=0,0,VLOOKUP($B$2:$B$457,'依個案研判日_台北市'!$C$2:$T$13,10,0)*'各里加權風險人口'!M406/VLOOKUP($B$2:$B$457,'各區加權風險人口'!$C$2:$T$13,10,0)*5.5/'陽性率'!I$3)</f>
        <v>28.00237084</v>
      </c>
      <c r="M406" s="5">
        <f>if(VLOOKUP($B$2:$B$457,'各區加權風險人口'!$C$2:$T$13,11,0)=0,0,VLOOKUP($B$2:$B$457,'依個案研判日_台北市'!$C$2:$T$13,11,0)*'各里加權風險人口'!N406/VLOOKUP($B$2:$B$457,'各區加權風險人口'!$C$2:$T$13,11,0)*5.5/'陽性率'!J$3)</f>
        <v>7.095623382</v>
      </c>
      <c r="N406" s="5">
        <f>if(VLOOKUP($B$2:$B$457,'各區加權風險人口'!$C$2:$T$13,12,0)=0,0,VLOOKUP($B$2:$B$457,'依個案研判日_台北市'!$C$2:$T$13,12,0)*'各里加權風險人口'!O406/VLOOKUP($B$2:$B$457,'各區加權風險人口'!$C$2:$T$13,12,0)*5.5/'陽性率'!K$3)</f>
        <v>40.54641932</v>
      </c>
      <c r="O406" s="5">
        <f>if(VLOOKUP($B$2:$B$457,'各區加權風險人口'!$C$2:$T$13,13,0)=0,0,VLOOKUP($B$2:$B$457,'依個案研判日_台北市'!$C$2:$T$13,13,0)*'各里加權風險人口'!P406/VLOOKUP($B$2:$B$457,'各區加權風險人口'!$C$2:$T$13,13,0)*5.5/'陽性率'!L$3)</f>
        <v>11.59861514</v>
      </c>
      <c r="P406" s="5">
        <f>if(VLOOKUP($B$2:$B$457,'各區加權風險人口'!$C$2:$T$13,14,0)=0,0,VLOOKUP($B$2:$B$457,'依個案研判日_台北市'!$C$2:$T$13,14,0)*'各里加權風險人口'!Q406/VLOOKUP($B$2:$B$457,'各區加權風險人口'!$C$2:$T$13,14,0)*5.5/'陽性率'!M$3)</f>
        <v>50.9398638</v>
      </c>
      <c r="Q406" s="5">
        <f>if(VLOOKUP($B$2:$B$457,'各區加權風險人口'!$C$2:$T$13,15,0)=0,0,VLOOKUP($B$2:$B$457,'依個案研判日_台北市'!$C$2:$T$13,15,0)*'各里加權風險人口'!R406/VLOOKUP($B$2:$B$457,'各區加權風險人口'!$C$2:$T$13,15,0)*5.5/'陽性率'!N$3)</f>
        <v>15.59813761</v>
      </c>
      <c r="R406" s="5">
        <f>if(VLOOKUP($B$2:$B$457,'各區加權風險人口'!$C$2:$T$13,16,0)=0,0,VLOOKUP($B$2:$B$457,'依個案研判日_台北市'!$C$2:$T$13,16,0)*'各里加權風險人口'!S406/VLOOKUP($B$2:$B$457,'各區加權風險人口'!$C$2:$T$13,16,0)*5.5/'陽性率'!O$3)</f>
        <v>26.60858768</v>
      </c>
      <c r="S406" s="5">
        <f>if(VLOOKUP($B$2:$B$457,'各區加權風險人口'!$C$2:$T$13,17,0)=0,0,VLOOKUP($B$2:$B$457,'依個案研判日_台北市'!$C$2:$T$13,17,0)*'各里加權風險人口'!T406/VLOOKUP($B$2:$B$457,'各區加權風險人口'!$C$2:$T$13,17,0)*5.5/'陽性率'!P$3)</f>
        <v>30.84177208</v>
      </c>
      <c r="T406" s="5">
        <f>if(VLOOKUP($B$2:$B$457,'各區加權風險人口'!$C$2:$T$13,18,0)=0,0,VLOOKUP($B$2:$B$457,'依個案研判日_台北市'!$C$2:$T$13,18,0)*'各里加權風險人口'!U406/VLOOKUP($B$2:$B$457,'各區加權風險人口'!$C$2:$T$13,18,0)*5.5/'陽性率'!Q$3)</f>
        <v>38.66205048</v>
      </c>
    </row>
    <row r="407">
      <c r="A407" s="3">
        <v>6.3000110043E10</v>
      </c>
      <c r="B407" s="4" t="s">
        <v>376</v>
      </c>
      <c r="C407" s="4" t="s">
        <v>419</v>
      </c>
      <c r="D407" s="5">
        <f>if(VLOOKUP($B$2:$B$457,'各區加權風險人口'!$C$2:$T$13,2,0)=0,0,VLOOKUP($B$2:$B$457,'依個案研判日_台北市'!$C$2:$T$13,2,0)*'各里加權風險人口'!E407/VLOOKUP($B$2:$B$457,'各區加權風險人口'!$C$2:$T$13,2,0)*5.5/'陽性率'!A$3)</f>
        <v>0</v>
      </c>
      <c r="E407" s="5">
        <f>if(VLOOKUP($B$2:$B$457,'各區加權風險人口'!$C$2:$T$13,3,0)=0,0,VLOOKUP($B$2:$B$457,'依個案研判日_台北市'!$C$2:$T$13,3,0)*'各里加權風險人口'!F407/VLOOKUP($B$2:$B$457,'各區加權風險人口'!$C$2:$T$13,3,0)*5.5/'陽性率'!B$3)</f>
        <v>0</v>
      </c>
      <c r="F407" s="5">
        <f>if(VLOOKUP($B$2:$B$457,'各區加權風險人口'!$C$2:$T$13,4,0)=0,0,VLOOKUP($B$2:$B$457,'依個案研判日_台北市'!$C$2:$T$13,4,0)*'各里加權風險人口'!G407/VLOOKUP($B$2:$B$457,'各區加權風險人口'!$C$2:$T$13,4,0)*5.5/'陽性率'!C$3)</f>
        <v>0.462588377</v>
      </c>
      <c r="G407" s="5">
        <f>if(VLOOKUP($B$2:$B$457,'各區加權風險人口'!$C$2:$T$13,5,0)=0,0,VLOOKUP($B$2:$B$457,'依個案研判日_台北市'!$C$2:$T$13,5,0)*'各里加權風險人口'!H407/VLOOKUP($B$2:$B$457,'各區加權風險人口'!$C$2:$T$13,5,0)*5.5/'陽性率'!D$3)</f>
        <v>0</v>
      </c>
      <c r="H407" s="5">
        <f>if(VLOOKUP($B$2:$B$457,'各區加權風險人口'!$C$2:$T$13,6,0)=0,0,VLOOKUP($B$2:$B$457,'依個案研判日_台北市'!$C$2:$T$13,6,0)*'各里加權風險人口'!I407/VLOOKUP($B$2:$B$457,'各區加權風險人口'!$C$2:$T$13,6,0)*5.5/'陽性率'!E$3)</f>
        <v>0.2839941302</v>
      </c>
      <c r="I407" s="5">
        <f>if(VLOOKUP($B$2:$B$457,'各區加權風險人口'!$C$2:$T$13,7,0)=0,0,VLOOKUP($B$2:$B$457,'依個案研判日_台北市'!$C$2:$T$13,7,0)*'各里加權風險人口'!J407/VLOOKUP($B$2:$B$457,'各區加權風險人口'!$C$2:$T$13,7,0)*5.5/'陽性率'!F$3)</f>
        <v>4.399124762</v>
      </c>
      <c r="J407" s="5">
        <f>if(VLOOKUP($B$2:$B$457,'各區加權風險人口'!$C$2:$T$13,8,0)=0,0,VLOOKUP($B$2:$B$457,'依個案研判日_台北市'!$C$2:$T$13,8,0)*'各里加權風險人口'!K407/VLOOKUP($B$2:$B$457,'各區加權風險人口'!$C$2:$T$13,8,0)*5.5/'陽性率'!G$3)</f>
        <v>0.9754580994</v>
      </c>
      <c r="K407" s="5">
        <f>if(VLOOKUP($B$2:$B$457,'各區加權風險人口'!$C$2:$T$13,9,0)=0,0,VLOOKUP($B$2:$B$457,'依個案研判日_台北市'!$C$2:$T$13,9,0)*'各里加權風險人口'!L407/VLOOKUP($B$2:$B$457,'各區加權風險人口'!$C$2:$T$13,9,0)*5.5/'陽性率'!H$3)</f>
        <v>2.447513049</v>
      </c>
      <c r="L407" s="5">
        <f>if(VLOOKUP($B$2:$B$457,'各區加權風險人口'!$C$2:$T$13,10,0)=0,0,VLOOKUP($B$2:$B$457,'依個案研判日_台北市'!$C$2:$T$13,10,0)*'各里加權風險人口'!M407/VLOOKUP($B$2:$B$457,'各區加權風險人口'!$C$2:$T$13,10,0)*5.5/'陽性率'!I$3)</f>
        <v>4.166599596</v>
      </c>
      <c r="M407" s="5">
        <f>if(VLOOKUP($B$2:$B$457,'各區加權風險人口'!$C$2:$T$13,11,0)=0,0,VLOOKUP($B$2:$B$457,'依個案研判日_台北市'!$C$2:$T$13,11,0)*'各里加權風險人口'!N407/VLOOKUP($B$2:$B$457,'各區加權風險人口'!$C$2:$T$13,11,0)*5.5/'陽性率'!J$3)</f>
        <v>1.055789943</v>
      </c>
      <c r="N407" s="5">
        <f>if(VLOOKUP($B$2:$B$457,'各區加權風險人口'!$C$2:$T$13,12,0)=0,0,VLOOKUP($B$2:$B$457,'依個案研判日_台北市'!$C$2:$T$13,12,0)*'各里加權風險人口'!O407/VLOOKUP($B$2:$B$457,'各區加權風險人口'!$C$2:$T$13,12,0)*5.5/'陽性率'!K$3)</f>
        <v>6.033085388</v>
      </c>
      <c r="O407" s="5">
        <f>if(VLOOKUP($B$2:$B$457,'各區加權風險人口'!$C$2:$T$13,13,0)=0,0,VLOOKUP($B$2:$B$457,'依個案研判日_台北市'!$C$2:$T$13,13,0)*'各里加權風險人口'!P407/VLOOKUP($B$2:$B$457,'各區加權風險人口'!$C$2:$T$13,13,0)*5.5/'陽性率'!L$3)</f>
        <v>1.725810483</v>
      </c>
      <c r="P407" s="5">
        <f>if(VLOOKUP($B$2:$B$457,'各區加權風險人口'!$C$2:$T$13,14,0)=0,0,VLOOKUP($B$2:$B$457,'依個案研判日_台北市'!$C$2:$T$13,14,0)*'各里加權風險人口'!Q407/VLOOKUP($B$2:$B$457,'各區加權風險人口'!$C$2:$T$13,14,0)*5.5/'陽性率'!M$3)</f>
        <v>7.579573069</v>
      </c>
      <c r="Q407" s="5">
        <f>if(VLOOKUP($B$2:$B$457,'各區加權風險人口'!$C$2:$T$13,15,0)=0,0,VLOOKUP($B$2:$B$457,'依個案研判日_台北市'!$C$2:$T$13,15,0)*'各里加權風險人口'!R407/VLOOKUP($B$2:$B$457,'各區加權風險人口'!$C$2:$T$13,15,0)*5.5/'陽性率'!N$3)</f>
        <v>2.320917547</v>
      </c>
      <c r="R407" s="5">
        <f>if(VLOOKUP($B$2:$B$457,'各區加權風險人口'!$C$2:$T$13,16,0)=0,0,VLOOKUP($B$2:$B$457,'依個案研判日_台北市'!$C$2:$T$13,16,0)*'各里加權風險人口'!S407/VLOOKUP($B$2:$B$457,'各區加權風險人口'!$C$2:$T$13,16,0)*5.5/'陽性率'!O$3)</f>
        <v>3.959212286</v>
      </c>
      <c r="S407" s="5">
        <f>if(VLOOKUP($B$2:$B$457,'各區加權風險人口'!$C$2:$T$13,17,0)=0,0,VLOOKUP($B$2:$B$457,'依個案研判日_台北市'!$C$2:$T$13,17,0)*'各里加權風險人口'!T407/VLOOKUP($B$2:$B$457,'各區加權風險人口'!$C$2:$T$13,17,0)*5.5/'陽性率'!P$3)</f>
        <v>4.589086967</v>
      </c>
      <c r="T407" s="5">
        <f>if(VLOOKUP($B$2:$B$457,'各區加權風險人口'!$C$2:$T$13,18,0)=0,0,VLOOKUP($B$2:$B$457,'依個案研判日_台北市'!$C$2:$T$13,18,0)*'各里加權風險人口'!U407/VLOOKUP($B$2:$B$457,'各區加權風險人口'!$C$2:$T$13,18,0)*5.5/'陽性率'!Q$3)</f>
        <v>5.752701612</v>
      </c>
    </row>
    <row r="408">
      <c r="A408" s="3">
        <v>6.3000110044E10</v>
      </c>
      <c r="B408" s="4" t="s">
        <v>376</v>
      </c>
      <c r="C408" s="4" t="s">
        <v>420</v>
      </c>
      <c r="D408" s="5">
        <f>if(VLOOKUP($B$2:$B$457,'各區加權風險人口'!$C$2:$T$13,2,0)=0,0,VLOOKUP($B$2:$B$457,'依個案研判日_台北市'!$C$2:$T$13,2,0)*'各里加權風險人口'!E408/VLOOKUP($B$2:$B$457,'各區加權風險人口'!$C$2:$T$13,2,0)*5.5/'陽性率'!A$3)</f>
        <v>0</v>
      </c>
      <c r="E408" s="5">
        <f>if(VLOOKUP($B$2:$B$457,'各區加權風險人口'!$C$2:$T$13,3,0)=0,0,VLOOKUP($B$2:$B$457,'依個案研判日_台北市'!$C$2:$T$13,3,0)*'各里加權風險人口'!F408/VLOOKUP($B$2:$B$457,'各區加權風險人口'!$C$2:$T$13,3,0)*5.5/'陽性率'!B$3)</f>
        <v>0</v>
      </c>
      <c r="F408" s="5">
        <f>if(VLOOKUP($B$2:$B$457,'各區加權風險人口'!$C$2:$T$13,4,0)=0,0,VLOOKUP($B$2:$B$457,'依個案研判日_台北市'!$C$2:$T$13,4,0)*'各里加權風險人口'!G408/VLOOKUP($B$2:$B$457,'各區加權風險人口'!$C$2:$T$13,4,0)*5.5/'陽性率'!C$3)</f>
        <v>0.4607914549</v>
      </c>
      <c r="G408" s="5">
        <f>if(VLOOKUP($B$2:$B$457,'各區加權風險人口'!$C$2:$T$13,5,0)=0,0,VLOOKUP($B$2:$B$457,'依個案研判日_台北市'!$C$2:$T$13,5,0)*'各里加權風險人口'!H408/VLOOKUP($B$2:$B$457,'各區加權風險人口'!$C$2:$T$13,5,0)*5.5/'陽性率'!D$3)</f>
        <v>0</v>
      </c>
      <c r="H408" s="5">
        <f>if(VLOOKUP($B$2:$B$457,'各區加權風險人口'!$C$2:$T$13,6,0)=0,0,VLOOKUP($B$2:$B$457,'依個案研判日_台北市'!$C$2:$T$13,6,0)*'各里加權風險人口'!I408/VLOOKUP($B$2:$B$457,'各區加權風險人口'!$C$2:$T$13,6,0)*5.5/'陽性率'!E$3)</f>
        <v>0.2828909565</v>
      </c>
      <c r="I408" s="5">
        <f>if(VLOOKUP($B$2:$B$457,'各區加權風險人口'!$C$2:$T$13,7,0)=0,0,VLOOKUP($B$2:$B$457,'依個案研判日_台北市'!$C$2:$T$13,7,0)*'各里加權風險人口'!J408/VLOOKUP($B$2:$B$457,'各區加權風險人口'!$C$2:$T$13,7,0)*5.5/'陽性率'!F$3)</f>
        <v>4.382036385</v>
      </c>
      <c r="J408" s="5">
        <f>if(VLOOKUP($B$2:$B$457,'各區加權風險人口'!$C$2:$T$13,8,0)=0,0,VLOOKUP($B$2:$B$457,'依個案研判日_台北市'!$C$2:$T$13,8,0)*'各里加權風險人口'!K408/VLOOKUP($B$2:$B$457,'各區加權風險人口'!$C$2:$T$13,8,0)*5.5/'陽性率'!G$3)</f>
        <v>0.9716689375</v>
      </c>
      <c r="K408" s="5">
        <f>if(VLOOKUP($B$2:$B$457,'各區加權風險人口'!$C$2:$T$13,9,0)=0,0,VLOOKUP($B$2:$B$457,'依個案研判日_台北市'!$C$2:$T$13,9,0)*'各里加權風險人口'!L408/VLOOKUP($B$2:$B$457,'各區加權風險人口'!$C$2:$T$13,9,0)*5.5/'陽性率'!H$3)</f>
        <v>2.438005698</v>
      </c>
      <c r="L408" s="5">
        <f>if(VLOOKUP($B$2:$B$457,'各區加權風險人口'!$C$2:$T$13,10,0)=0,0,VLOOKUP($B$2:$B$457,'依個案研判日_台北市'!$C$2:$T$13,10,0)*'各里加權風險人口'!M408/VLOOKUP($B$2:$B$457,'各區加權風險人口'!$C$2:$T$13,10,0)*5.5/'陽性率'!I$3)</f>
        <v>4.150414462</v>
      </c>
      <c r="M408" s="5">
        <f>if(VLOOKUP($B$2:$B$457,'各區加權風險人口'!$C$2:$T$13,11,0)=0,0,VLOOKUP($B$2:$B$457,'依個案研判日_台北市'!$C$2:$T$13,11,0)*'各里加權風險人口'!N408/VLOOKUP($B$2:$B$457,'各區加權風險人口'!$C$2:$T$13,11,0)*5.5/'陽性率'!J$3)</f>
        <v>1.051688732</v>
      </c>
      <c r="N408" s="5">
        <f>if(VLOOKUP($B$2:$B$457,'各區加權風險人口'!$C$2:$T$13,12,0)=0,0,VLOOKUP($B$2:$B$457,'依個案研判日_台北市'!$C$2:$T$13,12,0)*'各里加權風險人口'!O408/VLOOKUP($B$2:$B$457,'各區加權風險人口'!$C$2:$T$13,12,0)*5.5/'陽性率'!K$3)</f>
        <v>6.009649899</v>
      </c>
      <c r="O408" s="5">
        <f>if(VLOOKUP($B$2:$B$457,'各區加權風險人口'!$C$2:$T$13,13,0)=0,0,VLOOKUP($B$2:$B$457,'依個案研判日_台北市'!$C$2:$T$13,13,0)*'各里加權風險人口'!P408/VLOOKUP($B$2:$B$457,'各區加權風險人口'!$C$2:$T$13,13,0)*5.5/'陽性率'!L$3)</f>
        <v>1.719106582</v>
      </c>
      <c r="P408" s="5">
        <f>if(VLOOKUP($B$2:$B$457,'各區加權風險人口'!$C$2:$T$13,14,0)=0,0,VLOOKUP($B$2:$B$457,'依個案研判日_台北市'!$C$2:$T$13,14,0)*'各里加權風險人口'!Q408/VLOOKUP($B$2:$B$457,'各區加權風險人口'!$C$2:$T$13,14,0)*5.5/'陽性率'!M$3)</f>
        <v>7.550130258</v>
      </c>
      <c r="Q408" s="5">
        <f>if(VLOOKUP($B$2:$B$457,'各區加權風險人口'!$C$2:$T$13,15,0)=0,0,VLOOKUP($B$2:$B$457,'依個案研判日_台北市'!$C$2:$T$13,15,0)*'各里加權風險人口'!R408/VLOOKUP($B$2:$B$457,'各區加權風險人口'!$C$2:$T$13,15,0)*5.5/'陽性率'!N$3)</f>
        <v>2.311901955</v>
      </c>
      <c r="R408" s="5">
        <f>if(VLOOKUP($B$2:$B$457,'各區加權風險人口'!$C$2:$T$13,16,0)=0,0,VLOOKUP($B$2:$B$457,'依個案研判日_台北市'!$C$2:$T$13,16,0)*'各里加權風險人口'!S408/VLOOKUP($B$2:$B$457,'各區加權風險人口'!$C$2:$T$13,16,0)*5.5/'陽性率'!O$3)</f>
        <v>3.943832747</v>
      </c>
      <c r="S408" s="5">
        <f>if(VLOOKUP($B$2:$B$457,'各區加權風險人口'!$C$2:$T$13,17,0)=0,0,VLOOKUP($B$2:$B$457,'依個案研判日_台北市'!$C$2:$T$13,17,0)*'各里加權風險人口'!T408/VLOOKUP($B$2:$B$457,'各區加權風險人口'!$C$2:$T$13,17,0)*5.5/'陽性率'!P$3)</f>
        <v>4.571260683</v>
      </c>
      <c r="T408" s="5">
        <f>if(VLOOKUP($B$2:$B$457,'各區加權風險人口'!$C$2:$T$13,18,0)=0,0,VLOOKUP($B$2:$B$457,'依個案研判日_台北市'!$C$2:$T$13,18,0)*'各里加權風險人口'!U408/VLOOKUP($B$2:$B$457,'各區加權風險人口'!$C$2:$T$13,18,0)*5.5/'陽性率'!Q$3)</f>
        <v>5.730355273</v>
      </c>
    </row>
    <row r="409">
      <c r="A409" s="3">
        <v>6.3000110045E10</v>
      </c>
      <c r="B409" s="4" t="s">
        <v>376</v>
      </c>
      <c r="C409" s="4" t="s">
        <v>255</v>
      </c>
      <c r="D409" s="5">
        <f>if(VLOOKUP($B$2:$B$457,'各區加權風險人口'!$C$2:$T$13,2,0)=0,0,VLOOKUP($B$2:$B$457,'依個案研判日_台北市'!$C$2:$T$13,2,0)*'各里加權風險人口'!E409/VLOOKUP($B$2:$B$457,'各區加權風險人口'!$C$2:$T$13,2,0)*5.5/'陽性率'!A$3)</f>
        <v>0</v>
      </c>
      <c r="E409" s="5">
        <f>if(VLOOKUP($B$2:$B$457,'各區加權風險人口'!$C$2:$T$13,3,0)=0,0,VLOOKUP($B$2:$B$457,'依個案研判日_台北市'!$C$2:$T$13,3,0)*'各里加權風險人口'!F409/VLOOKUP($B$2:$B$457,'各區加權風險人口'!$C$2:$T$13,3,0)*5.5/'陽性率'!B$3)</f>
        <v>0</v>
      </c>
      <c r="F409" s="5">
        <f>if(VLOOKUP($B$2:$B$457,'各區加權風險人口'!$C$2:$T$13,4,0)=0,0,VLOOKUP($B$2:$B$457,'依個案研判日_台北市'!$C$2:$T$13,4,0)*'各里加權風險人口'!G409/VLOOKUP($B$2:$B$457,'各區加權風險人口'!$C$2:$T$13,4,0)*5.5/'陽性率'!C$3)</f>
        <v>0.6115774215</v>
      </c>
      <c r="G409" s="5">
        <f>if(VLOOKUP($B$2:$B$457,'各區加權風險人口'!$C$2:$T$13,5,0)=0,0,VLOOKUP($B$2:$B$457,'依個案研判日_台北市'!$C$2:$T$13,5,0)*'各里加權風險人口'!H409/VLOOKUP($B$2:$B$457,'各區加權風險人口'!$C$2:$T$13,5,0)*5.5/'陽性率'!D$3)</f>
        <v>0</v>
      </c>
      <c r="H409" s="5">
        <f>if(VLOOKUP($B$2:$B$457,'各區加權風險人口'!$C$2:$T$13,6,0)=0,0,VLOOKUP($B$2:$B$457,'依個案研判日_台北市'!$C$2:$T$13,6,0)*'各里加權風險人口'!I409/VLOOKUP($B$2:$B$457,'各區加權風險人口'!$C$2:$T$13,6,0)*5.5/'陽性率'!E$3)</f>
        <v>0.3754620879</v>
      </c>
      <c r="I409" s="5">
        <f>if(VLOOKUP($B$2:$B$457,'各區加權風險人口'!$C$2:$T$13,7,0)=0,0,VLOOKUP($B$2:$B$457,'依個案研判日_台北市'!$C$2:$T$13,7,0)*'各里加權風險人口'!J409/VLOOKUP($B$2:$B$457,'各區加權風險人口'!$C$2:$T$13,7,0)*5.5/'陽性率'!F$3)</f>
        <v>5.815981362</v>
      </c>
      <c r="J409" s="5">
        <f>if(VLOOKUP($B$2:$B$457,'各區加權風險人口'!$C$2:$T$13,8,0)=0,0,VLOOKUP($B$2:$B$457,'依個案研判日_台北市'!$C$2:$T$13,8,0)*'各里加權風險人口'!K409/VLOOKUP($B$2:$B$457,'各區加權風險人口'!$C$2:$T$13,8,0)*5.5/'陽性率'!G$3)</f>
        <v>1.28963065</v>
      </c>
      <c r="K409" s="5">
        <f>if(VLOOKUP($B$2:$B$457,'各區加權風險人口'!$C$2:$T$13,9,0)=0,0,VLOOKUP($B$2:$B$457,'依個案研判日_台北市'!$C$2:$T$13,9,0)*'各里加權風險人口'!L409/VLOOKUP($B$2:$B$457,'各區加權風險人口'!$C$2:$T$13,9,0)*5.5/'陽性率'!H$3)</f>
        <v>3.235800539</v>
      </c>
      <c r="L409" s="5">
        <f>if(VLOOKUP($B$2:$B$457,'各區加權風險人口'!$C$2:$T$13,10,0)=0,0,VLOOKUP($B$2:$B$457,'依個案研判日_台北市'!$C$2:$T$13,10,0)*'各里加權風險人口'!M409/VLOOKUP($B$2:$B$457,'各區加權風險人口'!$C$2:$T$13,10,0)*5.5/'陽性率'!I$3)</f>
        <v>5.508565204</v>
      </c>
      <c r="M409" s="5">
        <f>if(VLOOKUP($B$2:$B$457,'各區加權風險人口'!$C$2:$T$13,11,0)=0,0,VLOOKUP($B$2:$B$457,'依個案研判日_台北市'!$C$2:$T$13,11,0)*'各里加權風險人口'!N409/VLOOKUP($B$2:$B$457,'各區加權風險人口'!$C$2:$T$13,11,0)*5.5/'陽性率'!J$3)</f>
        <v>1.395835527</v>
      </c>
      <c r="N409" s="5">
        <f>if(VLOOKUP($B$2:$B$457,'各區加權風險人口'!$C$2:$T$13,12,0)=0,0,VLOOKUP($B$2:$B$457,'依個案研判日_台北市'!$C$2:$T$13,12,0)*'各里加權風險人口'!O409/VLOOKUP($B$2:$B$457,'各區加權風險人口'!$C$2:$T$13,12,0)*5.5/'陽性率'!K$3)</f>
        <v>7.97620301</v>
      </c>
      <c r="O409" s="5">
        <f>if(VLOOKUP($B$2:$B$457,'各區加權風險人口'!$C$2:$T$13,13,0)=0,0,VLOOKUP($B$2:$B$457,'依個案研判日_台北市'!$C$2:$T$13,13,0)*'各里加權風險人口'!P409/VLOOKUP($B$2:$B$457,'各區加權風險人口'!$C$2:$T$13,13,0)*5.5/'陽性率'!L$3)</f>
        <v>2.281654227</v>
      </c>
      <c r="P409" s="5">
        <f>if(VLOOKUP($B$2:$B$457,'各區加權風險人口'!$C$2:$T$13,14,0)=0,0,VLOOKUP($B$2:$B$457,'依個案研判日_台北市'!$C$2:$T$13,14,0)*'各里加權風險人口'!Q409/VLOOKUP($B$2:$B$457,'各區加權風險人口'!$C$2:$T$13,14,0)*5.5/'陽性率'!M$3)</f>
        <v>10.0207787</v>
      </c>
      <c r="Q409" s="5">
        <f>if(VLOOKUP($B$2:$B$457,'各區加權風險人口'!$C$2:$T$13,15,0)=0,0,VLOOKUP($B$2:$B$457,'依個案研判日_台北市'!$C$2:$T$13,15,0)*'各里加權風險人口'!R409/VLOOKUP($B$2:$B$457,'各區加權風險人口'!$C$2:$T$13,15,0)*5.5/'陽性率'!N$3)</f>
        <v>3.068431546</v>
      </c>
      <c r="R409" s="5">
        <f>if(VLOOKUP($B$2:$B$457,'各區加權風險人口'!$C$2:$T$13,16,0)=0,0,VLOOKUP($B$2:$B$457,'依個案研判日_台北市'!$C$2:$T$13,16,0)*'各里加權風險人口'!S409/VLOOKUP($B$2:$B$457,'各區加權風險人口'!$C$2:$T$13,16,0)*5.5/'陽性率'!O$3)</f>
        <v>5.234383226</v>
      </c>
      <c r="S409" s="5">
        <f>if(VLOOKUP($B$2:$B$457,'各區加權風險人口'!$C$2:$T$13,17,0)=0,0,VLOOKUP($B$2:$B$457,'依個案研判日_台北市'!$C$2:$T$13,17,0)*'各里加權風險人口'!T409/VLOOKUP($B$2:$B$457,'各區加權風險人口'!$C$2:$T$13,17,0)*5.5/'陽性率'!P$3)</f>
        <v>6.067126011</v>
      </c>
      <c r="T409" s="5">
        <f>if(VLOOKUP($B$2:$B$457,'各區加權風險人口'!$C$2:$T$13,18,0)=0,0,VLOOKUP($B$2:$B$457,'依個案研判日_台北市'!$C$2:$T$13,18,0)*'各里加權風險人口'!U409/VLOOKUP($B$2:$B$457,'各區加權風險人口'!$C$2:$T$13,18,0)*5.5/'陽性率'!Q$3)</f>
        <v>7.605514088</v>
      </c>
    </row>
    <row r="410">
      <c r="A410" s="3">
        <v>6.3000110046E10</v>
      </c>
      <c r="B410" s="4" t="s">
        <v>376</v>
      </c>
      <c r="C410" s="4" t="s">
        <v>421</v>
      </c>
      <c r="D410" s="5">
        <f>if(VLOOKUP($B$2:$B$457,'各區加權風險人口'!$C$2:$T$13,2,0)=0,0,VLOOKUP($B$2:$B$457,'依個案研判日_台北市'!$C$2:$T$13,2,0)*'各里加權風險人口'!E410/VLOOKUP($B$2:$B$457,'各區加權風險人口'!$C$2:$T$13,2,0)*5.5/'陽性率'!A$3)</f>
        <v>0</v>
      </c>
      <c r="E410" s="5">
        <f>if(VLOOKUP($B$2:$B$457,'各區加權風險人口'!$C$2:$T$13,3,0)=0,0,VLOOKUP($B$2:$B$457,'依個案研判日_台北市'!$C$2:$T$13,3,0)*'各里加權風險人口'!F410/VLOOKUP($B$2:$B$457,'各區加權風險人口'!$C$2:$T$13,3,0)*5.5/'陽性率'!B$3)</f>
        <v>0</v>
      </c>
      <c r="F410" s="5">
        <f>if(VLOOKUP($B$2:$B$457,'各區加權風險人口'!$C$2:$T$13,4,0)=0,0,VLOOKUP($B$2:$B$457,'依個案研判日_台北市'!$C$2:$T$13,4,0)*'各里加權風險人口'!G410/VLOOKUP($B$2:$B$457,'各區加權風險人口'!$C$2:$T$13,4,0)*5.5/'陽性率'!C$3)</f>
        <v>1.134648375</v>
      </c>
      <c r="G410" s="5">
        <f>if(VLOOKUP($B$2:$B$457,'各區加權風險人口'!$C$2:$T$13,5,0)=0,0,VLOOKUP($B$2:$B$457,'依個案研判日_台北市'!$C$2:$T$13,5,0)*'各里加權風險人口'!H410/VLOOKUP($B$2:$B$457,'各區加權風險人口'!$C$2:$T$13,5,0)*5.5/'陽性率'!D$3)</f>
        <v>0</v>
      </c>
      <c r="H410" s="5">
        <f>if(VLOOKUP($B$2:$B$457,'各區加權風險人口'!$C$2:$T$13,6,0)=0,0,VLOOKUP($B$2:$B$457,'依個案研判日_台北市'!$C$2:$T$13,6,0)*'各里加權風險人口'!I410/VLOOKUP($B$2:$B$457,'各區加權風險人口'!$C$2:$T$13,6,0)*5.5/'陽性率'!E$3)</f>
        <v>0.6965879267</v>
      </c>
      <c r="I410" s="5">
        <f>if(VLOOKUP($B$2:$B$457,'各區加權風險人口'!$C$2:$T$13,7,0)=0,0,VLOOKUP($B$2:$B$457,'依個案研判日_台北市'!$C$2:$T$13,7,0)*'各里加權風險人口'!J410/VLOOKUP($B$2:$B$457,'各區加權風險人口'!$C$2:$T$13,7,0)*5.5/'陽性率'!F$3)</f>
        <v>10.79028357</v>
      </c>
      <c r="J410" s="5">
        <f>if(VLOOKUP($B$2:$B$457,'各區加權風險人口'!$C$2:$T$13,8,0)=0,0,VLOOKUP($B$2:$B$457,'依個案研判日_台北市'!$C$2:$T$13,8,0)*'各里加權風險人口'!K410/VLOOKUP($B$2:$B$457,'各區加權風險人口'!$C$2:$T$13,8,0)*5.5/'陽性率'!G$3)</f>
        <v>2.392628096</v>
      </c>
      <c r="K410" s="5">
        <f>if(VLOOKUP($B$2:$B$457,'各區加權風險人口'!$C$2:$T$13,9,0)=0,0,VLOOKUP($B$2:$B$457,'依個案研判日_台北市'!$C$2:$T$13,9,0)*'各里加權風險人口'!L410/VLOOKUP($B$2:$B$457,'各區加權風險人口'!$C$2:$T$13,9,0)*5.5/'陽性率'!H$3)</f>
        <v>6.003321405</v>
      </c>
      <c r="L410" s="5">
        <f>if(VLOOKUP($B$2:$B$457,'各區加權風險人口'!$C$2:$T$13,10,0)=0,0,VLOOKUP($B$2:$B$457,'依個案研判日_台北市'!$C$2:$T$13,10,0)*'各里加權風險人口'!M410/VLOOKUP($B$2:$B$457,'各區加權風險人口'!$C$2:$T$13,10,0)*5.5/'陽性率'!I$3)</f>
        <v>10.21994001</v>
      </c>
      <c r="M410" s="5">
        <f>if(VLOOKUP($B$2:$B$457,'各區加權風險人口'!$C$2:$T$13,11,0)=0,0,VLOOKUP($B$2:$B$457,'依個案研判日_台北市'!$C$2:$T$13,11,0)*'各里加權風險人口'!N410/VLOOKUP($B$2:$B$457,'各區加權風險人口'!$C$2:$T$13,11,0)*5.5/'陽性率'!J$3)</f>
        <v>2.589668057</v>
      </c>
      <c r="N410" s="5">
        <f>if(VLOOKUP($B$2:$B$457,'各區加權風險人口'!$C$2:$T$13,12,0)=0,0,VLOOKUP($B$2:$B$457,'依個案研判日_台北市'!$C$2:$T$13,12,0)*'各里加權風險人口'!O410/VLOOKUP($B$2:$B$457,'各區加權風險人口'!$C$2:$T$13,12,0)*5.5/'陽性率'!K$3)</f>
        <v>14.79810318</v>
      </c>
      <c r="O410" s="5">
        <f>if(VLOOKUP($B$2:$B$457,'各區加權風險人口'!$C$2:$T$13,13,0)=0,0,VLOOKUP($B$2:$B$457,'依個案研判日_台北市'!$C$2:$T$13,13,0)*'各里加權風險人口'!P410/VLOOKUP($B$2:$B$457,'各區加權風險人口'!$C$2:$T$13,13,0)*5.5/'陽性率'!L$3)</f>
        <v>4.233111247</v>
      </c>
      <c r="P410" s="5">
        <f>if(VLOOKUP($B$2:$B$457,'各區加權風險人口'!$C$2:$T$13,14,0)=0,0,VLOOKUP($B$2:$B$457,'依個案研判日_台北市'!$C$2:$T$13,14,0)*'各里加權風險人口'!Q410/VLOOKUP($B$2:$B$457,'各區加權風險人口'!$C$2:$T$13,14,0)*5.5/'陽性率'!M$3)</f>
        <v>18.59136696</v>
      </c>
      <c r="Q410" s="5">
        <f>if(VLOOKUP($B$2:$B$457,'各區加權風險人口'!$C$2:$T$13,15,0)=0,0,VLOOKUP($B$2:$B$457,'依個案研判日_台北市'!$C$2:$T$13,15,0)*'各里加權風險人口'!R410/VLOOKUP($B$2:$B$457,'各區加權風險人口'!$C$2:$T$13,15,0)*5.5/'陽性率'!N$3)</f>
        <v>5.69280478</v>
      </c>
      <c r="R410" s="5">
        <f>if(VLOOKUP($B$2:$B$457,'各區加權風險人口'!$C$2:$T$13,16,0)=0,0,VLOOKUP($B$2:$B$457,'依個案研判日_台北市'!$C$2:$T$13,16,0)*'各里加權風險人口'!S410/VLOOKUP($B$2:$B$457,'各區加權風險人口'!$C$2:$T$13,16,0)*5.5/'陽性率'!O$3)</f>
        <v>9.711255214</v>
      </c>
      <c r="S410" s="5">
        <f>if(VLOOKUP($B$2:$B$457,'各區加權風險人口'!$C$2:$T$13,17,0)=0,0,VLOOKUP($B$2:$B$457,'依個案研判日_台北市'!$C$2:$T$13,17,0)*'各里加權風險人口'!T410/VLOOKUP($B$2:$B$457,'各區加權風險人口'!$C$2:$T$13,17,0)*5.5/'陽性率'!P$3)</f>
        <v>11.25622763</v>
      </c>
      <c r="T410" s="5">
        <f>if(VLOOKUP($B$2:$B$457,'各區加權風險人口'!$C$2:$T$13,18,0)=0,0,VLOOKUP($B$2:$B$457,'依個案研判日_台北市'!$C$2:$T$13,18,0)*'各里加權風險人口'!U410/VLOOKUP($B$2:$B$457,'各區加權風險人口'!$C$2:$T$13,18,0)*5.5/'陽性率'!Q$3)</f>
        <v>14.11037082</v>
      </c>
    </row>
    <row r="411">
      <c r="A411" s="3">
        <v>6.3000110047E10</v>
      </c>
      <c r="B411" s="4" t="s">
        <v>376</v>
      </c>
      <c r="C411" s="4" t="s">
        <v>422</v>
      </c>
      <c r="D411" s="5">
        <f>if(VLOOKUP($B$2:$B$457,'各區加權風險人口'!$C$2:$T$13,2,0)=0,0,VLOOKUP($B$2:$B$457,'依個案研判日_台北市'!$C$2:$T$13,2,0)*'各里加權風險人口'!E411/VLOOKUP($B$2:$B$457,'各區加權風險人口'!$C$2:$T$13,2,0)*5.5/'陽性率'!A$3)</f>
        <v>0</v>
      </c>
      <c r="E411" s="5">
        <f>if(VLOOKUP($B$2:$B$457,'各區加權風險人口'!$C$2:$T$13,3,0)=0,0,VLOOKUP($B$2:$B$457,'依個案研判日_台北市'!$C$2:$T$13,3,0)*'各里加權風險人口'!F411/VLOOKUP($B$2:$B$457,'各區加權風險人口'!$C$2:$T$13,3,0)*5.5/'陽性率'!B$3)</f>
        <v>0</v>
      </c>
      <c r="F411" s="5">
        <f>if(VLOOKUP($B$2:$B$457,'各區加權風險人口'!$C$2:$T$13,4,0)=0,0,VLOOKUP($B$2:$B$457,'依個案研判日_台北市'!$C$2:$T$13,4,0)*'各里加權風險人口'!G411/VLOOKUP($B$2:$B$457,'各區加權風險人口'!$C$2:$T$13,4,0)*5.5/'陽性率'!C$3)</f>
        <v>0.4545356994</v>
      </c>
      <c r="G411" s="5">
        <f>if(VLOOKUP($B$2:$B$457,'各區加權風險人口'!$C$2:$T$13,5,0)=0,0,VLOOKUP($B$2:$B$457,'依個案研判日_台北市'!$C$2:$T$13,5,0)*'各里加權風險人口'!H411/VLOOKUP($B$2:$B$457,'各區加權風險人口'!$C$2:$T$13,5,0)*5.5/'陽性率'!D$3)</f>
        <v>0</v>
      </c>
      <c r="H411" s="5">
        <f>if(VLOOKUP($B$2:$B$457,'各區加權風險人口'!$C$2:$T$13,6,0)=0,0,VLOOKUP($B$2:$B$457,'依個案研判日_台北市'!$C$2:$T$13,6,0)*'各里加權風險人口'!I411/VLOOKUP($B$2:$B$457,'各區加權風險人口'!$C$2:$T$13,6,0)*5.5/'陽性率'!E$3)</f>
        <v>0.2790503977</v>
      </c>
      <c r="I411" s="5">
        <f>if(VLOOKUP($B$2:$B$457,'各區加權風險人口'!$C$2:$T$13,7,0)=0,0,VLOOKUP($B$2:$B$457,'依個案研判日_台北市'!$C$2:$T$13,7,0)*'各里加權風險人口'!J411/VLOOKUP($B$2:$B$457,'各區加權風險人口'!$C$2:$T$13,7,0)*5.5/'陽性率'!F$3)</f>
        <v>4.322545376</v>
      </c>
      <c r="J411" s="5">
        <f>if(VLOOKUP($B$2:$B$457,'各區加權風險人口'!$C$2:$T$13,8,0)=0,0,VLOOKUP($B$2:$B$457,'依個案研判日_台北市'!$C$2:$T$13,8,0)*'各里加權風險人口'!K411/VLOOKUP($B$2:$B$457,'各區加權風險人口'!$C$2:$T$13,8,0)*5.5/'陽性率'!G$3)</f>
        <v>0.958477453</v>
      </c>
      <c r="K411" s="5">
        <f>if(VLOOKUP($B$2:$B$457,'各區加權風險人口'!$C$2:$T$13,9,0)=0,0,VLOOKUP($B$2:$B$457,'依個案研判日_台北市'!$C$2:$T$13,9,0)*'各里加權風險人口'!L411/VLOOKUP($B$2:$B$457,'各區加權風險人口'!$C$2:$T$13,9,0)*5.5/'陽性率'!H$3)</f>
        <v>2.404907064</v>
      </c>
      <c r="L411" s="5">
        <f>if(VLOOKUP($B$2:$B$457,'各區加權風險人口'!$C$2:$T$13,10,0)=0,0,VLOOKUP($B$2:$B$457,'依個案研判日_台北市'!$C$2:$T$13,10,0)*'各里加權風險人口'!M411/VLOOKUP($B$2:$B$457,'各區加權風險人口'!$C$2:$T$13,10,0)*5.5/'陽性率'!I$3)</f>
        <v>4.094067978</v>
      </c>
      <c r="M411" s="5">
        <f>if(VLOOKUP($B$2:$B$457,'各區加權風險人口'!$C$2:$T$13,11,0)=0,0,VLOOKUP($B$2:$B$457,'依個案研判日_台北市'!$C$2:$T$13,11,0)*'各里加權風險人口'!N411/VLOOKUP($B$2:$B$457,'各區加權風險人口'!$C$2:$T$13,11,0)*5.5/'陽性率'!J$3)</f>
        <v>1.03741089</v>
      </c>
      <c r="N411" s="5">
        <f>if(VLOOKUP($B$2:$B$457,'各區加權風險人口'!$C$2:$T$13,12,0)=0,0,VLOOKUP($B$2:$B$457,'依個案研判日_台北市'!$C$2:$T$13,12,0)*'各里加權風險人口'!O411/VLOOKUP($B$2:$B$457,'各區加權風險人口'!$C$2:$T$13,12,0)*5.5/'陽性率'!K$3)</f>
        <v>5.928062231</v>
      </c>
      <c r="O411" s="5">
        <f>if(VLOOKUP($B$2:$B$457,'各區加權風險人口'!$C$2:$T$13,13,0)=0,0,VLOOKUP($B$2:$B$457,'依個案研判日_台北市'!$C$2:$T$13,13,0)*'各里加權風險人口'!P411/VLOOKUP($B$2:$B$457,'各區加權風險人口'!$C$2:$T$13,13,0)*5.5/'陽性率'!L$3)</f>
        <v>1.695767802</v>
      </c>
      <c r="P411" s="5">
        <f>if(VLOOKUP($B$2:$B$457,'各區加權風險人口'!$C$2:$T$13,14,0)=0,0,VLOOKUP($B$2:$B$457,'依個案研判日_台北市'!$C$2:$T$13,14,0)*'各里加權風險人口'!Q411/VLOOKUP($B$2:$B$457,'各區加權風險人口'!$C$2:$T$13,14,0)*5.5/'陽性率'!M$3)</f>
        <v>7.447628858</v>
      </c>
      <c r="Q411" s="5">
        <f>if(VLOOKUP($B$2:$B$457,'各區加權風險人口'!$C$2:$T$13,15,0)=0,0,VLOOKUP($B$2:$B$457,'依個案研判日_台北市'!$C$2:$T$13,15,0)*'各里加權風險人口'!R411/VLOOKUP($B$2:$B$457,'各區加權風險人口'!$C$2:$T$13,15,0)*5.5/'陽性率'!N$3)</f>
        <v>2.280515319</v>
      </c>
      <c r="R411" s="5">
        <f>if(VLOOKUP($B$2:$B$457,'各區加權風險人口'!$C$2:$T$13,16,0)=0,0,VLOOKUP($B$2:$B$457,'依個案研判日_台北市'!$C$2:$T$13,16,0)*'各里加權風險人口'!S411/VLOOKUP($B$2:$B$457,'各區加權風險人口'!$C$2:$T$13,16,0)*5.5/'陽性率'!O$3)</f>
        <v>3.890290839</v>
      </c>
      <c r="S411" s="5">
        <f>if(VLOOKUP($B$2:$B$457,'各區加權風險人口'!$C$2:$T$13,17,0)=0,0,VLOOKUP($B$2:$B$457,'依個案研判日_台北市'!$C$2:$T$13,17,0)*'各里加權風險人口'!T411/VLOOKUP($B$2:$B$457,'各區加權風險人口'!$C$2:$T$13,17,0)*5.5/'陽性率'!P$3)</f>
        <v>4.509200745</v>
      </c>
      <c r="T411" s="5">
        <f>if(VLOOKUP($B$2:$B$457,'各區加權風險人口'!$C$2:$T$13,18,0)=0,0,VLOOKUP($B$2:$B$457,'依個案研判日_台北市'!$C$2:$T$13,18,0)*'各里加權風險人口'!U411/VLOOKUP($B$2:$B$457,'各區加權風險人口'!$C$2:$T$13,18,0)*5.5/'陽性率'!Q$3)</f>
        <v>5.652559338</v>
      </c>
    </row>
    <row r="412">
      <c r="A412" s="3">
        <v>6.3000110048E10</v>
      </c>
      <c r="B412" s="4" t="s">
        <v>376</v>
      </c>
      <c r="C412" s="4" t="s">
        <v>423</v>
      </c>
      <c r="D412" s="5">
        <f>if(VLOOKUP($B$2:$B$457,'各區加權風險人口'!$C$2:$T$13,2,0)=0,0,VLOOKUP($B$2:$B$457,'依個案研判日_台北市'!$C$2:$T$13,2,0)*'各里加權風險人口'!E412/VLOOKUP($B$2:$B$457,'各區加權風險人口'!$C$2:$T$13,2,0)*5.5/'陽性率'!A$3)</f>
        <v>0</v>
      </c>
      <c r="E412" s="5">
        <f>if(VLOOKUP($B$2:$B$457,'各區加權風險人口'!$C$2:$T$13,3,0)=0,0,VLOOKUP($B$2:$B$457,'依個案研判日_台北市'!$C$2:$T$13,3,0)*'各里加權風險人口'!F412/VLOOKUP($B$2:$B$457,'各區加權風險人口'!$C$2:$T$13,3,0)*5.5/'陽性率'!B$3)</f>
        <v>0</v>
      </c>
      <c r="F412" s="5">
        <f>if(VLOOKUP($B$2:$B$457,'各區加權風險人口'!$C$2:$T$13,4,0)=0,0,VLOOKUP($B$2:$B$457,'依個案研判日_台北市'!$C$2:$T$13,4,0)*'各里加權風險人口'!G412/VLOOKUP($B$2:$B$457,'各區加權風險人口'!$C$2:$T$13,4,0)*5.5/'陽性率'!C$3)</f>
        <v>0.5110714947</v>
      </c>
      <c r="G412" s="5">
        <f>if(VLOOKUP($B$2:$B$457,'各區加權風險人口'!$C$2:$T$13,5,0)=0,0,VLOOKUP($B$2:$B$457,'依個案研判日_台北市'!$C$2:$T$13,5,0)*'各里加權風險人口'!H412/VLOOKUP($B$2:$B$457,'各區加權風險人口'!$C$2:$T$13,5,0)*5.5/'陽性率'!D$3)</f>
        <v>0</v>
      </c>
      <c r="H412" s="5">
        <f>if(VLOOKUP($B$2:$B$457,'各區加權風險人口'!$C$2:$T$13,6,0)=0,0,VLOOKUP($B$2:$B$457,'依個案研判日_台北市'!$C$2:$T$13,6,0)*'各里加權風險人口'!I412/VLOOKUP($B$2:$B$457,'各區加權風險人口'!$C$2:$T$13,6,0)*5.5/'陽性率'!E$3)</f>
        <v>0.3137590822</v>
      </c>
      <c r="I412" s="5">
        <f>if(VLOOKUP($B$2:$B$457,'各區加權風險人口'!$C$2:$T$13,7,0)=0,0,VLOOKUP($B$2:$B$457,'依個案研判日_台北市'!$C$2:$T$13,7,0)*'各里加權風險人口'!J412/VLOOKUP($B$2:$B$457,'各區加權風險人口'!$C$2:$T$13,7,0)*5.5/'陽性率'!F$3)</f>
        <v>4.860189704</v>
      </c>
      <c r="J412" s="5">
        <f>if(VLOOKUP($B$2:$B$457,'各區加權風險人口'!$C$2:$T$13,8,0)=0,0,VLOOKUP($B$2:$B$457,'依個案研判日_台北市'!$C$2:$T$13,8,0)*'各里加權風險人口'!K412/VLOOKUP($B$2:$B$457,'各區加權風險人口'!$C$2:$T$13,8,0)*5.5/'陽性率'!G$3)</f>
        <v>1.077694239</v>
      </c>
      <c r="K412" s="5">
        <f>if(VLOOKUP($B$2:$B$457,'各區加權風險人口'!$C$2:$T$13,9,0)=0,0,VLOOKUP($B$2:$B$457,'依個案研判日_台北市'!$C$2:$T$13,9,0)*'各里加權風險人口'!L412/VLOOKUP($B$2:$B$457,'各區加權風險人口'!$C$2:$T$13,9,0)*5.5/'陽性率'!H$3)</f>
        <v>2.704032817</v>
      </c>
      <c r="L412" s="5">
        <f>if(VLOOKUP($B$2:$B$457,'各區加權風險人口'!$C$2:$T$13,10,0)=0,0,VLOOKUP($B$2:$B$457,'依個案研判日_台北市'!$C$2:$T$13,10,0)*'各里加權風險人口'!M412/VLOOKUP($B$2:$B$457,'各區加權風險人口'!$C$2:$T$13,10,0)*5.5/'陽性率'!I$3)</f>
        <v>4.603293963</v>
      </c>
      <c r="M412" s="5">
        <f>if(VLOOKUP($B$2:$B$457,'各區加權風險人口'!$C$2:$T$13,11,0)=0,0,VLOOKUP($B$2:$B$457,'依個案研判日_台北市'!$C$2:$T$13,11,0)*'各里加權風險人口'!N412/VLOOKUP($B$2:$B$457,'各區加權風險人口'!$C$2:$T$13,11,0)*5.5/'陽性率'!J$3)</f>
        <v>1.166445529</v>
      </c>
      <c r="N412" s="5">
        <f>if(VLOOKUP($B$2:$B$457,'各區加權風險人口'!$C$2:$T$13,12,0)=0,0,VLOOKUP($B$2:$B$457,'依個案研判日_台北市'!$C$2:$T$13,12,0)*'各里加權風險人口'!O412/VLOOKUP($B$2:$B$457,'各區加權風險人口'!$C$2:$T$13,12,0)*5.5/'陽性率'!K$3)</f>
        <v>6.665403023</v>
      </c>
      <c r="O412" s="5">
        <f>if(VLOOKUP($B$2:$B$457,'各區加權風險人口'!$C$2:$T$13,13,0)=0,0,VLOOKUP($B$2:$B$457,'依個案研判日_台北市'!$C$2:$T$13,13,0)*'各里加權風險人口'!P412/VLOOKUP($B$2:$B$457,'各區加權風險人口'!$C$2:$T$13,13,0)*5.5/'陽性率'!L$3)</f>
        <v>1.906689807</v>
      </c>
      <c r="P412" s="5">
        <f>if(VLOOKUP($B$2:$B$457,'各區加權風險人口'!$C$2:$T$13,14,0)=0,0,VLOOKUP($B$2:$B$457,'依個案研判日_台北市'!$C$2:$T$13,14,0)*'各里加權風險人口'!Q412/VLOOKUP($B$2:$B$457,'各區加權風險人口'!$C$2:$T$13,14,0)*5.5/'陽性率'!M$3)</f>
        <v>8.373975504</v>
      </c>
      <c r="Q412" s="5">
        <f>if(VLOOKUP($B$2:$B$457,'各區加權風險人口'!$C$2:$T$13,15,0)=0,0,VLOOKUP($B$2:$B$457,'依個案研判日_台北市'!$C$2:$T$13,15,0)*'各里加權風險人口'!R412/VLOOKUP($B$2:$B$457,'各區加權風險人口'!$C$2:$T$13,15,0)*5.5/'陽性率'!N$3)</f>
        <v>2.564169051</v>
      </c>
      <c r="R412" s="5">
        <f>if(VLOOKUP($B$2:$B$457,'各區加權風險人口'!$C$2:$T$13,16,0)=0,0,VLOOKUP($B$2:$B$457,'依個案研判日_台北市'!$C$2:$T$13,16,0)*'各里加權風險人口'!S412/VLOOKUP($B$2:$B$457,'各區加權風險人口'!$C$2:$T$13,16,0)*5.5/'陽性率'!O$3)</f>
        <v>4.374170734</v>
      </c>
      <c r="S412" s="5">
        <f>if(VLOOKUP($B$2:$B$457,'各區加權風險人口'!$C$2:$T$13,17,0)=0,0,VLOOKUP($B$2:$B$457,'依個案研判日_台北市'!$C$2:$T$13,17,0)*'各里加權風險人口'!T412/VLOOKUP($B$2:$B$457,'各區加權風險人口'!$C$2:$T$13,17,0)*5.5/'陽性率'!P$3)</f>
        <v>5.070061532</v>
      </c>
      <c r="T412" s="5">
        <f>if(VLOOKUP($B$2:$B$457,'各區加權風險人口'!$C$2:$T$13,18,0)=0,0,VLOOKUP($B$2:$B$457,'依個案研判日_台北市'!$C$2:$T$13,18,0)*'各里加權風險人口'!U412/VLOOKUP($B$2:$B$457,'各區加權風險人口'!$C$2:$T$13,18,0)*5.5/'陽性率'!Q$3)</f>
        <v>6.35563269</v>
      </c>
    </row>
    <row r="413">
      <c r="A413" s="3">
        <v>6.3000110049E10</v>
      </c>
      <c r="B413" s="4" t="s">
        <v>376</v>
      </c>
      <c r="C413" s="4" t="s">
        <v>424</v>
      </c>
      <c r="D413" s="5">
        <f>if(VLOOKUP($B$2:$B$457,'各區加權風險人口'!$C$2:$T$13,2,0)=0,0,VLOOKUP($B$2:$B$457,'依個案研判日_台北市'!$C$2:$T$13,2,0)*'各里加權風險人口'!E413/VLOOKUP($B$2:$B$457,'各區加權風險人口'!$C$2:$T$13,2,0)*5.5/'陽性率'!A$3)</f>
        <v>0</v>
      </c>
      <c r="E413" s="5">
        <f>if(VLOOKUP($B$2:$B$457,'各區加權風險人口'!$C$2:$T$13,3,0)=0,0,VLOOKUP($B$2:$B$457,'依個案研判日_台北市'!$C$2:$T$13,3,0)*'各里加權風險人口'!F413/VLOOKUP($B$2:$B$457,'各區加權風險人口'!$C$2:$T$13,3,0)*5.5/'陽性率'!B$3)</f>
        <v>0</v>
      </c>
      <c r="F413" s="5">
        <f>if(VLOOKUP($B$2:$B$457,'各區加權風險人口'!$C$2:$T$13,4,0)=0,0,VLOOKUP($B$2:$B$457,'依個案研判日_台北市'!$C$2:$T$13,4,0)*'各里加權風險人口'!G413/VLOOKUP($B$2:$B$457,'各區加權風險人口'!$C$2:$T$13,4,0)*5.5/'陽性率'!C$3)</f>
        <v>0.4802835123</v>
      </c>
      <c r="G413" s="5">
        <f>if(VLOOKUP($B$2:$B$457,'各區加權風險人口'!$C$2:$T$13,5,0)=0,0,VLOOKUP($B$2:$B$457,'依個案研判日_台北市'!$C$2:$T$13,5,0)*'各里加權風險人口'!H413/VLOOKUP($B$2:$B$457,'各區加權風險人口'!$C$2:$T$13,5,0)*5.5/'陽性率'!D$3)</f>
        <v>0</v>
      </c>
      <c r="H413" s="5">
        <f>if(VLOOKUP($B$2:$B$457,'各區加權風險人口'!$C$2:$T$13,6,0)=0,0,VLOOKUP($B$2:$B$457,'依個案研判日_台北市'!$C$2:$T$13,6,0)*'各里加權風險人口'!I413/VLOOKUP($B$2:$B$457,'各區加權風險人口'!$C$2:$T$13,6,0)*5.5/'陽性率'!E$3)</f>
        <v>0.2948575993</v>
      </c>
      <c r="I413" s="5">
        <f>if(VLOOKUP($B$2:$B$457,'各區加權風險人口'!$C$2:$T$13,7,0)=0,0,VLOOKUP($B$2:$B$457,'依個案研判日_台北市'!$C$2:$T$13,7,0)*'各里加權風險人口'!J413/VLOOKUP($B$2:$B$457,'各區加權風險人口'!$C$2:$T$13,7,0)*5.5/'陽性率'!F$3)</f>
        <v>4.567402028</v>
      </c>
      <c r="J413" s="5">
        <f>if(VLOOKUP($B$2:$B$457,'各區加權風險人口'!$C$2:$T$13,8,0)=0,0,VLOOKUP($B$2:$B$457,'依個案研判日_台北市'!$C$2:$T$13,8,0)*'各里加權風險人口'!K413/VLOOKUP($B$2:$B$457,'各區加權風險人口'!$C$2:$T$13,8,0)*5.5/'陽性率'!G$3)</f>
        <v>1.012771754</v>
      </c>
      <c r="K413" s="5">
        <f>if(VLOOKUP($B$2:$B$457,'各區加權風險人口'!$C$2:$T$13,9,0)=0,0,VLOOKUP($B$2:$B$457,'依個案研判日_台北市'!$C$2:$T$13,9,0)*'各里加權風險人口'!L413/VLOOKUP($B$2:$B$457,'各區加權風險人口'!$C$2:$T$13,9,0)*5.5/'陽性率'!H$3)</f>
        <v>2.541136401</v>
      </c>
      <c r="L413" s="5">
        <f>if(VLOOKUP($B$2:$B$457,'各區加權風險人口'!$C$2:$T$13,10,0)=0,0,VLOOKUP($B$2:$B$457,'依個案研判日_台北市'!$C$2:$T$13,10,0)*'各里加權風險人口'!M413/VLOOKUP($B$2:$B$457,'各區加權風險人口'!$C$2:$T$13,10,0)*5.5/'陽性率'!I$3)</f>
        <v>4.325982207</v>
      </c>
      <c r="M413" s="5">
        <f>if(VLOOKUP($B$2:$B$457,'各區加權風險人口'!$C$2:$T$13,11,0)=0,0,VLOOKUP($B$2:$B$457,'依個案研判日_台北市'!$C$2:$T$13,11,0)*'各里加權風險人口'!N413/VLOOKUP($B$2:$B$457,'各區加權風險人口'!$C$2:$T$13,11,0)*5.5/'陽性率'!J$3)</f>
        <v>1.096176487</v>
      </c>
      <c r="N413" s="5">
        <f>if(VLOOKUP($B$2:$B$457,'各區加權風險人口'!$C$2:$T$13,12,0)=0,0,VLOOKUP($B$2:$B$457,'依個案研判日_台北市'!$C$2:$T$13,12,0)*'各里加權風險人口'!O413/VLOOKUP($B$2:$B$457,'各區加權風險人口'!$C$2:$T$13,12,0)*5.5/'陽性率'!K$3)</f>
        <v>6.263865639</v>
      </c>
      <c r="O413" s="5">
        <f>if(VLOOKUP($B$2:$B$457,'各區加權風險人口'!$C$2:$T$13,13,0)=0,0,VLOOKUP($B$2:$B$457,'依個案研判日_台北市'!$C$2:$T$13,13,0)*'各里加權風險人口'!P413/VLOOKUP($B$2:$B$457,'各區加權風險人口'!$C$2:$T$13,13,0)*5.5/'陽性率'!L$3)</f>
        <v>1.79182695</v>
      </c>
      <c r="P413" s="5">
        <f>if(VLOOKUP($B$2:$B$457,'各區加權風險人口'!$C$2:$T$13,14,0)=0,0,VLOOKUP($B$2:$B$457,'依個案研判日_台北市'!$C$2:$T$13,14,0)*'各里加權風險人口'!Q413/VLOOKUP($B$2:$B$457,'各區加權風險人口'!$C$2:$T$13,14,0)*5.5/'陽性率'!M$3)</f>
        <v>7.869510251</v>
      </c>
      <c r="Q413" s="5">
        <f>if(VLOOKUP($B$2:$B$457,'各區加權風險人口'!$C$2:$T$13,15,0)=0,0,VLOOKUP($B$2:$B$457,'依個案研判日_台北市'!$C$2:$T$13,15,0)*'各里加權風險人口'!R413/VLOOKUP($B$2:$B$457,'各區加權風險人口'!$C$2:$T$13,15,0)*5.5/'陽性率'!N$3)</f>
        <v>2.409698311</v>
      </c>
      <c r="R413" s="5">
        <f>if(VLOOKUP($B$2:$B$457,'各區加權風險人口'!$C$2:$T$13,16,0)=0,0,VLOOKUP($B$2:$B$457,'依個案研判日_台北市'!$C$2:$T$13,16,0)*'各里加權風險人口'!S413/VLOOKUP($B$2:$B$457,'各區加權風險人口'!$C$2:$T$13,16,0)*5.5/'陽性率'!O$3)</f>
        <v>4.110661825</v>
      </c>
      <c r="S413" s="5">
        <f>if(VLOOKUP($B$2:$B$457,'各區加權風險人口'!$C$2:$T$13,17,0)=0,0,VLOOKUP($B$2:$B$457,'依個案研判日_台北市'!$C$2:$T$13,17,0)*'各里加權風險人口'!T413/VLOOKUP($B$2:$B$457,'各區加權風險人口'!$C$2:$T$13,17,0)*5.5/'陽性率'!P$3)</f>
        <v>4.764630752</v>
      </c>
      <c r="T413" s="5">
        <f>if(VLOOKUP($B$2:$B$457,'各區加權風險人口'!$C$2:$T$13,18,0)=0,0,VLOOKUP($B$2:$B$457,'依個案研判日_台北市'!$C$2:$T$13,18,0)*'各里加權風險人口'!U413/VLOOKUP($B$2:$B$457,'各區加權風險人口'!$C$2:$T$13,18,0)*5.5/'陽性率'!Q$3)</f>
        <v>5.972756499</v>
      </c>
    </row>
    <row r="414">
      <c r="A414" s="3">
        <v>6.300011005E10</v>
      </c>
      <c r="B414" s="4" t="s">
        <v>376</v>
      </c>
      <c r="C414" s="4" t="s">
        <v>425</v>
      </c>
      <c r="D414" s="5">
        <f>if(VLOOKUP($B$2:$B$457,'各區加權風險人口'!$C$2:$T$13,2,0)=0,0,VLOOKUP($B$2:$B$457,'依個案研判日_台北市'!$C$2:$T$13,2,0)*'各里加權風險人口'!E414/VLOOKUP($B$2:$B$457,'各區加權風險人口'!$C$2:$T$13,2,0)*5.5/'陽性率'!A$3)</f>
        <v>0</v>
      </c>
      <c r="E414" s="5">
        <f>if(VLOOKUP($B$2:$B$457,'各區加權風險人口'!$C$2:$T$13,3,0)=0,0,VLOOKUP($B$2:$B$457,'依個案研判日_台北市'!$C$2:$T$13,3,0)*'各里加權風險人口'!F414/VLOOKUP($B$2:$B$457,'各區加權風險人口'!$C$2:$T$13,3,0)*5.5/'陽性率'!B$3)</f>
        <v>0</v>
      </c>
      <c r="F414" s="5">
        <f>if(VLOOKUP($B$2:$B$457,'各區加權風險人口'!$C$2:$T$13,4,0)=0,0,VLOOKUP($B$2:$B$457,'依個案研判日_台北市'!$C$2:$T$13,4,0)*'各里加權風險人口'!G414/VLOOKUP($B$2:$B$457,'各區加權風險人口'!$C$2:$T$13,4,0)*5.5/'陽性率'!C$3)</f>
        <v>0.9403724766</v>
      </c>
      <c r="G414" s="5">
        <f>if(VLOOKUP($B$2:$B$457,'各區加權風險人口'!$C$2:$T$13,5,0)=0,0,VLOOKUP($B$2:$B$457,'依個案研判日_台北市'!$C$2:$T$13,5,0)*'各里加權風險人口'!H414/VLOOKUP($B$2:$B$457,'各區加權風險人口'!$C$2:$T$13,5,0)*5.5/'陽性率'!D$3)</f>
        <v>0</v>
      </c>
      <c r="H414" s="5">
        <f>if(VLOOKUP($B$2:$B$457,'各區加權風險人口'!$C$2:$T$13,6,0)=0,0,VLOOKUP($B$2:$B$457,'依個案研判日_台北市'!$C$2:$T$13,6,0)*'各里加權風險人口'!I414/VLOOKUP($B$2:$B$457,'各區加權風險人口'!$C$2:$T$13,6,0)*5.5/'陽性率'!E$3)</f>
        <v>0.5773172799</v>
      </c>
      <c r="I414" s="5">
        <f>if(VLOOKUP($B$2:$B$457,'各區加權風險人口'!$C$2:$T$13,7,0)=0,0,VLOOKUP($B$2:$B$457,'依個案研判日_台北市'!$C$2:$T$13,7,0)*'各里加權風險人口'!J414/VLOOKUP($B$2:$B$457,'各區加權風險人口'!$C$2:$T$13,7,0)*5.5/'陽性率'!F$3)</f>
        <v>8.942757865</v>
      </c>
      <c r="J414" s="5">
        <f>if(VLOOKUP($B$2:$B$457,'各區加權風險人口'!$C$2:$T$13,8,0)=0,0,VLOOKUP($B$2:$B$457,'依個案研判日_台北市'!$C$2:$T$13,8,0)*'各里加權風險人口'!K414/VLOOKUP($B$2:$B$457,'各區加權風險人口'!$C$2:$T$13,8,0)*5.5/'陽性率'!G$3)</f>
        <v>1.982959353</v>
      </c>
      <c r="K414" s="5">
        <f>if(VLOOKUP($B$2:$B$457,'各區加權風險人口'!$C$2:$T$13,9,0)=0,0,VLOOKUP($B$2:$B$457,'依個案研判日_台北市'!$C$2:$T$13,9,0)*'各里加權風險人口'!L414/VLOOKUP($B$2:$B$457,'各區加權風險人口'!$C$2:$T$13,9,0)*5.5/'陽性率'!H$3)</f>
        <v>4.975425285</v>
      </c>
      <c r="L414" s="5">
        <f>if(VLOOKUP($B$2:$B$457,'各區加權風險人口'!$C$2:$T$13,10,0)=0,0,VLOOKUP($B$2:$B$457,'依個案研判日_台北市'!$C$2:$T$13,10,0)*'各里加權風險人口'!M414/VLOOKUP($B$2:$B$457,'各區加權風險人口'!$C$2:$T$13,10,0)*5.5/'陽性率'!I$3)</f>
        <v>8.470069235</v>
      </c>
      <c r="M414" s="5">
        <f>if(VLOOKUP($B$2:$B$457,'各區加權風險人口'!$C$2:$T$13,11,0)=0,0,VLOOKUP($B$2:$B$457,'依個案研判日_台北市'!$C$2:$T$13,11,0)*'各里加權風險人口'!N414/VLOOKUP($B$2:$B$457,'各區加權風險人口'!$C$2:$T$13,11,0)*5.5/'陽性率'!J$3)</f>
        <v>2.146261888</v>
      </c>
      <c r="N414" s="5">
        <f>if(VLOOKUP($B$2:$B$457,'各區加權風險人口'!$C$2:$T$13,12,0)=0,0,VLOOKUP($B$2:$B$457,'依個案研判日_台北市'!$C$2:$T$13,12,0)*'各里加權風險人口'!O414/VLOOKUP($B$2:$B$457,'各區加權風險人口'!$C$2:$T$13,12,0)*5.5/'陽性率'!K$3)</f>
        <v>12.26435364</v>
      </c>
      <c r="O414" s="5">
        <f>if(VLOOKUP($B$2:$B$457,'各區加權風險人口'!$C$2:$T$13,13,0)=0,0,VLOOKUP($B$2:$B$457,'依個案研判日_台北市'!$C$2:$T$13,13,0)*'各里加權風險人口'!P414/VLOOKUP($B$2:$B$457,'各區加權風險人口'!$C$2:$T$13,13,0)*5.5/'陽性率'!L$3)</f>
        <v>3.508312701</v>
      </c>
      <c r="P414" s="5">
        <f>if(VLOOKUP($B$2:$B$457,'各區加權風險人口'!$C$2:$T$13,14,0)=0,0,VLOOKUP($B$2:$B$457,'依個案研判日_台北市'!$C$2:$T$13,14,0)*'各里加權風險人口'!Q414/VLOOKUP($B$2:$B$457,'各區加權風險人口'!$C$2:$T$13,14,0)*5.5/'陽性率'!M$3)</f>
        <v>15.40813011</v>
      </c>
      <c r="Q414" s="5">
        <f>if(VLOOKUP($B$2:$B$457,'各區加權風險人口'!$C$2:$T$13,15,0)=0,0,VLOOKUP($B$2:$B$457,'依個案研判日_台北市'!$C$2:$T$13,15,0)*'各里加權風險人口'!R414/VLOOKUP($B$2:$B$457,'各區加權風險人口'!$C$2:$T$13,15,0)*5.5/'陽性率'!N$3)</f>
        <v>4.718075701</v>
      </c>
      <c r="R414" s="5">
        <f>if(VLOOKUP($B$2:$B$457,'各區加權風險人口'!$C$2:$T$13,16,0)=0,0,VLOOKUP($B$2:$B$457,'依個案研判日_台北市'!$C$2:$T$13,16,0)*'各里加權風險人口'!S414/VLOOKUP($B$2:$B$457,'各區加權風險人口'!$C$2:$T$13,16,0)*5.5/'陽性率'!O$3)</f>
        <v>8.048482079</v>
      </c>
      <c r="S414" s="5">
        <f>if(VLOOKUP($B$2:$B$457,'各區加權風險人口'!$C$2:$T$13,17,0)=0,0,VLOOKUP($B$2:$B$457,'依個案研判日_台北市'!$C$2:$T$13,17,0)*'各里加權風險人口'!T414/VLOOKUP($B$2:$B$457,'各區加權風險人口'!$C$2:$T$13,17,0)*5.5/'陽性率'!P$3)</f>
        <v>9.328922409</v>
      </c>
      <c r="T414" s="5">
        <f>if(VLOOKUP($B$2:$B$457,'各區加權風險人口'!$C$2:$T$13,18,0)=0,0,VLOOKUP($B$2:$B$457,'依個案研判日_台北市'!$C$2:$T$13,18,0)*'各里加權風險人口'!U414/VLOOKUP($B$2:$B$457,'各區加權風險人口'!$C$2:$T$13,18,0)*5.5/'陽性率'!Q$3)</f>
        <v>11.69437567</v>
      </c>
    </row>
    <row r="415">
      <c r="A415" s="3">
        <v>6.3000110051E10</v>
      </c>
      <c r="B415" s="4" t="s">
        <v>376</v>
      </c>
      <c r="C415" s="4" t="s">
        <v>426</v>
      </c>
      <c r="D415" s="5">
        <f>if(VLOOKUP($B$2:$B$457,'各區加權風險人口'!$C$2:$T$13,2,0)=0,0,VLOOKUP($B$2:$B$457,'依個案研判日_台北市'!$C$2:$T$13,2,0)*'各里加權風險人口'!E415/VLOOKUP($B$2:$B$457,'各區加權風險人口'!$C$2:$T$13,2,0)*5.5/'陽性率'!A$3)</f>
        <v>0</v>
      </c>
      <c r="E415" s="5">
        <f>if(VLOOKUP($B$2:$B$457,'各區加權風險人口'!$C$2:$T$13,3,0)=0,0,VLOOKUP($B$2:$B$457,'依個案研判日_台北市'!$C$2:$T$13,3,0)*'各里加權風險人口'!F415/VLOOKUP($B$2:$B$457,'各區加權風險人口'!$C$2:$T$13,3,0)*5.5/'陽性率'!B$3)</f>
        <v>0</v>
      </c>
      <c r="F415" s="5">
        <f>if(VLOOKUP($B$2:$B$457,'各區加權風險人口'!$C$2:$T$13,4,0)=0,0,VLOOKUP($B$2:$B$457,'依個案研判日_台北市'!$C$2:$T$13,4,0)*'各里加權風險人口'!G415/VLOOKUP($B$2:$B$457,'各區加權風險人口'!$C$2:$T$13,4,0)*5.5/'陽性率'!C$3)</f>
        <v>1.131470516</v>
      </c>
      <c r="G415" s="5">
        <f>if(VLOOKUP($B$2:$B$457,'各區加權風險人口'!$C$2:$T$13,5,0)=0,0,VLOOKUP($B$2:$B$457,'依個案研判日_台北市'!$C$2:$T$13,5,0)*'各里加權風險人口'!H415/VLOOKUP($B$2:$B$457,'各區加權風險人口'!$C$2:$T$13,5,0)*5.5/'陽性率'!D$3)</f>
        <v>0</v>
      </c>
      <c r="H415" s="5">
        <f>if(VLOOKUP($B$2:$B$457,'各區加權風險人口'!$C$2:$T$13,6,0)=0,0,VLOOKUP($B$2:$B$457,'依個案研判日_台北市'!$C$2:$T$13,6,0)*'各里加權風險人口'!I415/VLOOKUP($B$2:$B$457,'各區加權風險人口'!$C$2:$T$13,6,0)*5.5/'陽性率'!E$3)</f>
        <v>0.6946369623</v>
      </c>
      <c r="I415" s="5">
        <f>if(VLOOKUP($B$2:$B$457,'各區加權風險人口'!$C$2:$T$13,7,0)=0,0,VLOOKUP($B$2:$B$457,'依個案研判日_台北市'!$C$2:$T$13,7,0)*'各里加權風險人口'!J415/VLOOKUP($B$2:$B$457,'各區加權風險人口'!$C$2:$T$13,7,0)*5.5/'陽性率'!F$3)</f>
        <v>10.76006275</v>
      </c>
      <c r="J415" s="5">
        <f>if(VLOOKUP($B$2:$B$457,'各區加權風險人口'!$C$2:$T$13,8,0)=0,0,VLOOKUP($B$2:$B$457,'依個案研判日_台北市'!$C$2:$T$13,8,0)*'各里加權風險人口'!K415/VLOOKUP($B$2:$B$457,'各區加權風險人口'!$C$2:$T$13,8,0)*5.5/'陽性率'!G$3)</f>
        <v>2.385926957</v>
      </c>
      <c r="K415" s="5">
        <f>if(VLOOKUP($B$2:$B$457,'各區加權風險人口'!$C$2:$T$13,9,0)=0,0,VLOOKUP($B$2:$B$457,'依個案研判日_台北市'!$C$2:$T$13,9,0)*'各里加權風險人口'!L415/VLOOKUP($B$2:$B$457,'各區加權風險人口'!$C$2:$T$13,9,0)*5.5/'陽性率'!H$3)</f>
        <v>5.986507639</v>
      </c>
      <c r="L415" s="5">
        <f>if(VLOOKUP($B$2:$B$457,'各區加權風險人口'!$C$2:$T$13,10,0)=0,0,VLOOKUP($B$2:$B$457,'依個案研判日_台北市'!$C$2:$T$13,10,0)*'各里加權風險人口'!M415/VLOOKUP($B$2:$B$457,'各區加權風險人口'!$C$2:$T$13,10,0)*5.5/'陽性率'!I$3)</f>
        <v>10.19131658</v>
      </c>
      <c r="M415" s="5">
        <f>if(VLOOKUP($B$2:$B$457,'各區加權風險人口'!$C$2:$T$13,11,0)=0,0,VLOOKUP($B$2:$B$457,'依個案研判日_台北市'!$C$2:$T$13,11,0)*'各里加權風險人口'!N415/VLOOKUP($B$2:$B$457,'各區加權風險人口'!$C$2:$T$13,11,0)*5.5/'陽性率'!J$3)</f>
        <v>2.58241506</v>
      </c>
      <c r="N415" s="5">
        <f>if(VLOOKUP($B$2:$B$457,'各區加權風險人口'!$C$2:$T$13,12,0)=0,0,VLOOKUP($B$2:$B$457,'依個案研判日_台北市'!$C$2:$T$13,12,0)*'各里加權風險人口'!O415/VLOOKUP($B$2:$B$457,'各區加權風險人口'!$C$2:$T$13,12,0)*5.5/'陽性率'!K$3)</f>
        <v>14.75665748</v>
      </c>
      <c r="O415" s="5">
        <f>if(VLOOKUP($B$2:$B$457,'各區加權風險人口'!$C$2:$T$13,13,0)=0,0,VLOOKUP($B$2:$B$457,'依個案研判日_台北市'!$C$2:$T$13,13,0)*'各里加權風險人口'!P415/VLOOKUP($B$2:$B$457,'各區加權風險人口'!$C$2:$T$13,13,0)*5.5/'陽性率'!L$3)</f>
        <v>4.221255386</v>
      </c>
      <c r="P415" s="5">
        <f>if(VLOOKUP($B$2:$B$457,'各區加權風險人口'!$C$2:$T$13,14,0)=0,0,VLOOKUP($B$2:$B$457,'依個案研判日_台北市'!$C$2:$T$13,14,0)*'各里加權風險人口'!Q415/VLOOKUP($B$2:$B$457,'各區加權風險人口'!$C$2:$T$13,14,0)*5.5/'陽性率'!M$3)</f>
        <v>18.5392973</v>
      </c>
      <c r="Q415" s="5">
        <f>if(VLOOKUP($B$2:$B$457,'各區加權風險人口'!$C$2:$T$13,15,0)=0,0,VLOOKUP($B$2:$B$457,'依個案研判日_台北市'!$C$2:$T$13,15,0)*'各里加權風險人口'!R415/VLOOKUP($B$2:$B$457,'各區加權風險人口'!$C$2:$T$13,15,0)*5.5/'陽性率'!N$3)</f>
        <v>5.676860692</v>
      </c>
      <c r="R415" s="5">
        <f>if(VLOOKUP($B$2:$B$457,'各區加權風險人口'!$C$2:$T$13,16,0)=0,0,VLOOKUP($B$2:$B$457,'依個案研判日_台北市'!$C$2:$T$13,16,0)*'各里加權風險人口'!S415/VLOOKUP($B$2:$B$457,'各區加權風險人口'!$C$2:$T$13,16,0)*5.5/'陽性率'!O$3)</f>
        <v>9.684056474</v>
      </c>
      <c r="S415" s="5">
        <f>if(VLOOKUP($B$2:$B$457,'各區加權風險人口'!$C$2:$T$13,17,0)=0,0,VLOOKUP($B$2:$B$457,'依個案研判日_台北市'!$C$2:$T$13,17,0)*'各里加權風險人口'!T415/VLOOKUP($B$2:$B$457,'各區加權風險人口'!$C$2:$T$13,17,0)*5.5/'陽性率'!P$3)</f>
        <v>11.22470182</v>
      </c>
      <c r="T415" s="5">
        <f>if(VLOOKUP($B$2:$B$457,'各區加權風險人口'!$C$2:$T$13,18,0)=0,0,VLOOKUP($B$2:$B$457,'依個案研判日_台北市'!$C$2:$T$13,18,0)*'各里加權風險人口'!U415/VLOOKUP($B$2:$B$457,'各區加權風險人口'!$C$2:$T$13,18,0)*5.5/'陽性率'!Q$3)</f>
        <v>14.07085129</v>
      </c>
    </row>
    <row r="416">
      <c r="A416" s="3">
        <v>6.3000120001E10</v>
      </c>
      <c r="B416" s="4" t="s">
        <v>427</v>
      </c>
      <c r="C416" s="4" t="s">
        <v>428</v>
      </c>
      <c r="D416" s="5">
        <f>if(VLOOKUP($B$2:$B$457,'各區加權風險人口'!$C$2:$T$13,2,0)=0,0,VLOOKUP($B$2:$B$457,'依個案研判日_台北市'!$C$2:$T$13,2,0)*'各里加權風險人口'!E416/VLOOKUP($B$2:$B$457,'各區加權風險人口'!$C$2:$T$13,2,0)*5.5/'陽性率'!A$3)</f>
        <v>1.67655837</v>
      </c>
      <c r="E416" s="5">
        <f>if(VLOOKUP($B$2:$B$457,'各區加權風險人口'!$C$2:$T$13,3,0)=0,0,VLOOKUP($B$2:$B$457,'依個案研判日_台北市'!$C$2:$T$13,3,0)*'各里加權風險人口'!F416/VLOOKUP($B$2:$B$457,'各區加權風險人口'!$C$2:$T$13,3,0)*5.5/'陽性率'!B$3)</f>
        <v>4.115188727</v>
      </c>
      <c r="F416" s="5">
        <f>if(VLOOKUP($B$2:$B$457,'各區加權風險人口'!$C$2:$T$13,4,0)=0,0,VLOOKUP($B$2:$B$457,'依個案研判日_台北市'!$C$2:$T$13,4,0)*'各里加權風險人口'!G416/VLOOKUP($B$2:$B$457,'各區加權風險人口'!$C$2:$T$13,4,0)*5.5/'陽性率'!C$3)</f>
        <v>0</v>
      </c>
      <c r="G416" s="5">
        <f>if(VLOOKUP($B$2:$B$457,'各區加權風險人口'!$C$2:$T$13,5,0)=0,0,VLOOKUP($B$2:$B$457,'依個案研判日_台北市'!$C$2:$T$13,5,0)*'各里加權風險人口'!H416/VLOOKUP($B$2:$B$457,'各區加權風險人口'!$C$2:$T$13,5,0)*5.5/'陽性率'!D$3)</f>
        <v>4.5267076</v>
      </c>
      <c r="H416" s="5">
        <f>if(VLOOKUP($B$2:$B$457,'各區加權風險人口'!$C$2:$T$13,6,0)=0,0,VLOOKUP($B$2:$B$457,'依個案研判日_台北市'!$C$2:$T$13,6,0)*'各里加權風險人口'!I416/VLOOKUP($B$2:$B$457,'各區加權風險人口'!$C$2:$T$13,6,0)*5.5/'陽性率'!E$3)</f>
        <v>1.146001924</v>
      </c>
      <c r="I416" s="5">
        <f>if(VLOOKUP($B$2:$B$457,'各區加權風險人口'!$C$2:$T$13,7,0)=0,0,VLOOKUP($B$2:$B$457,'依個案研判日_台北市'!$C$2:$T$13,7,0)*'各里加權風險人口'!J416/VLOOKUP($B$2:$B$457,'各區加權風險人口'!$C$2:$T$13,7,0)*5.5/'陽性率'!F$3)</f>
        <v>1.775179451</v>
      </c>
      <c r="J416" s="5">
        <f>if(VLOOKUP($B$2:$B$457,'各區加權風險人口'!$C$2:$T$13,8,0)=0,0,VLOOKUP($B$2:$B$457,'依個案研判日_台北市'!$C$2:$T$13,8,0)*'各里加權風險人口'!K416/VLOOKUP($B$2:$B$457,'各區加權風險人口'!$C$2:$T$13,8,0)*5.5/'陽性率'!G$3)</f>
        <v>9.840668696</v>
      </c>
      <c r="K416" s="5">
        <f>if(VLOOKUP($B$2:$B$457,'各區加權風險人口'!$C$2:$T$13,9,0)=0,0,VLOOKUP($B$2:$B$457,'依個案研判日_台北市'!$C$2:$T$13,9,0)*'各里加權風險人口'!L416/VLOOKUP($B$2:$B$457,'各區加權風險人口'!$C$2:$T$13,9,0)*5.5/'陽性率'!H$3)</f>
        <v>8.230377455</v>
      </c>
      <c r="L416" s="5">
        <f>if(VLOOKUP($B$2:$B$457,'各區加權風險人口'!$C$2:$T$13,10,0)=0,0,VLOOKUP($B$2:$B$457,'依個案研判日_台北市'!$C$2:$T$13,10,0)*'各里加權風險人口'!M416/VLOOKUP($B$2:$B$457,'各區加權風險人口'!$C$2:$T$13,10,0)*5.5/'陽性率'!I$3)</f>
        <v>7.760070171</v>
      </c>
      <c r="M416" s="5">
        <f>if(VLOOKUP($B$2:$B$457,'各區加權風險人口'!$C$2:$T$13,11,0)=0,0,VLOOKUP($B$2:$B$457,'依個案研判日_台北市'!$C$2:$T$13,11,0)*'各里加權風險人口'!N416/VLOOKUP($B$2:$B$457,'各區加權風險人口'!$C$2:$T$13,11,0)*5.5/'陽性率'!J$3)</f>
        <v>7.455753694</v>
      </c>
      <c r="N416" s="5">
        <f>if(VLOOKUP($B$2:$B$457,'各區加權風險人口'!$C$2:$T$13,12,0)=0,0,VLOOKUP($B$2:$B$457,'依個案研判日_台北市'!$C$2:$T$13,12,0)*'各里加權風險人口'!O416/VLOOKUP($B$2:$B$457,'各區加權風險人口'!$C$2:$T$13,12,0)*5.5/'陽性率'!K$3)</f>
        <v>16.73740625</v>
      </c>
      <c r="O416" s="5">
        <f>if(VLOOKUP($B$2:$B$457,'各區加權風險人口'!$C$2:$T$13,13,0)=0,0,VLOOKUP($B$2:$B$457,'依個案研判日_台北市'!$C$2:$T$13,13,0)*'各里加權風險人口'!P416/VLOOKUP($B$2:$B$457,'各區加權風險人口'!$C$2:$T$13,13,0)*5.5/'陽性率'!L$3)</f>
        <v>4.642777026</v>
      </c>
      <c r="P416" s="5">
        <f>if(VLOOKUP($B$2:$B$457,'各區加權風險人口'!$C$2:$T$13,14,0)=0,0,VLOOKUP($B$2:$B$457,'依個案研判日_台北市'!$C$2:$T$13,14,0)*'各里加權風險人口'!Q416/VLOOKUP($B$2:$B$457,'各區加權風險人口'!$C$2:$T$13,14,0)*5.5/'陽性率'!M$3)</f>
        <v>12.23434486</v>
      </c>
      <c r="Q416" s="5">
        <f>if(VLOOKUP($B$2:$B$457,'各區加權風險人口'!$C$2:$T$13,15,0)=0,0,VLOOKUP($B$2:$B$457,'依個案研判日_台北市'!$C$2:$T$13,15,0)*'各里加權風險人口'!R416/VLOOKUP($B$2:$B$457,'各區加權風險人口'!$C$2:$T$13,15,0)*5.5/'陽性率'!N$3)</f>
        <v>6.243734621</v>
      </c>
      <c r="R416" s="5">
        <f>if(VLOOKUP($B$2:$B$457,'各區加權風險人口'!$C$2:$T$13,16,0)=0,0,VLOOKUP($B$2:$B$457,'依個案研判日_台北市'!$C$2:$T$13,16,0)*'各里加權風險人口'!S416/VLOOKUP($B$2:$B$457,'各區加權風險人口'!$C$2:$T$13,16,0)*5.5/'陽性率'!O$3)</f>
        <v>35.50358902</v>
      </c>
      <c r="S416" s="5">
        <f>if(VLOOKUP($B$2:$B$457,'各區加權風險人口'!$C$2:$T$13,17,0)=0,0,VLOOKUP($B$2:$B$457,'依個案研判日_台北市'!$C$2:$T$13,17,0)*'各里加權風險人口'!T416/VLOOKUP($B$2:$B$457,'各區加權風險人口'!$C$2:$T$13,17,0)*5.5/'陽性率'!P$3)</f>
        <v>20.57594364</v>
      </c>
      <c r="T416" s="5">
        <f>if(VLOOKUP($B$2:$B$457,'各區加權風險人口'!$C$2:$T$13,18,0)=0,0,VLOOKUP($B$2:$B$457,'依個案研判日_台北市'!$C$2:$T$13,18,0)*'各里加權風險人口'!U416/VLOOKUP($B$2:$B$457,'各區加權風險人口'!$C$2:$T$13,18,0)*5.5/'陽性率'!Q$3)</f>
        <v>16.24971959</v>
      </c>
    </row>
    <row r="417">
      <c r="A417" s="3">
        <v>6.3000120002E10</v>
      </c>
      <c r="B417" s="4" t="s">
        <v>427</v>
      </c>
      <c r="C417" s="4" t="s">
        <v>429</v>
      </c>
      <c r="D417" s="5">
        <f>if(VLOOKUP($B$2:$B$457,'各區加權風險人口'!$C$2:$T$13,2,0)=0,0,VLOOKUP($B$2:$B$457,'依個案研判日_台北市'!$C$2:$T$13,2,0)*'各里加權風險人口'!E417/VLOOKUP($B$2:$B$457,'各區加權風險人口'!$C$2:$T$13,2,0)*5.5/'陽性率'!A$3)</f>
        <v>1.785455807</v>
      </c>
      <c r="E417" s="5">
        <f>if(VLOOKUP($B$2:$B$457,'各區加權風險人口'!$C$2:$T$13,3,0)=0,0,VLOOKUP($B$2:$B$457,'依個案研判日_台北市'!$C$2:$T$13,3,0)*'各里加權風險人口'!F417/VLOOKUP($B$2:$B$457,'各區加權風險人口'!$C$2:$T$13,3,0)*5.5/'陽性率'!B$3)</f>
        <v>4.382482436</v>
      </c>
      <c r="F417" s="5">
        <f>if(VLOOKUP($B$2:$B$457,'各區加權風險人口'!$C$2:$T$13,4,0)=0,0,VLOOKUP($B$2:$B$457,'依個案研判日_台北市'!$C$2:$T$13,4,0)*'各里加權風險人口'!G417/VLOOKUP($B$2:$B$457,'各區加權風險人口'!$C$2:$T$13,4,0)*5.5/'陽性率'!C$3)</f>
        <v>0</v>
      </c>
      <c r="G417" s="5">
        <f>if(VLOOKUP($B$2:$B$457,'各區加權風險人口'!$C$2:$T$13,5,0)=0,0,VLOOKUP($B$2:$B$457,'依個案研判日_台北市'!$C$2:$T$13,5,0)*'各里加權風險人口'!H417/VLOOKUP($B$2:$B$457,'各區加權風險人口'!$C$2:$T$13,5,0)*5.5/'陽性率'!D$3)</f>
        <v>4.820730679</v>
      </c>
      <c r="H417" s="5">
        <f>if(VLOOKUP($B$2:$B$457,'各區加權風險人口'!$C$2:$T$13,6,0)=0,0,VLOOKUP($B$2:$B$457,'依個案研判日_台北市'!$C$2:$T$13,6,0)*'各里加權風險人口'!I417/VLOOKUP($B$2:$B$457,'各區加權風險人口'!$C$2:$T$13,6,0)*5.5/'陽性率'!E$3)</f>
        <v>1.220438147</v>
      </c>
      <c r="I417" s="5">
        <f>if(VLOOKUP($B$2:$B$457,'各區加權風險人口'!$C$2:$T$13,7,0)=0,0,VLOOKUP($B$2:$B$457,'依個案研判日_台北市'!$C$2:$T$13,7,0)*'各里加權風險人口'!J417/VLOOKUP($B$2:$B$457,'各區加權風險人口'!$C$2:$T$13,7,0)*5.5/'陽性率'!F$3)</f>
        <v>1.890482619</v>
      </c>
      <c r="J417" s="5">
        <f>if(VLOOKUP($B$2:$B$457,'各區加權風險人口'!$C$2:$T$13,8,0)=0,0,VLOOKUP($B$2:$B$457,'依個案研判日_台北市'!$C$2:$T$13,8,0)*'各里加權風險人口'!K417/VLOOKUP($B$2:$B$457,'各區加權風險人口'!$C$2:$T$13,8,0)*5.5/'陽性率'!G$3)</f>
        <v>10.4798493</v>
      </c>
      <c r="K417" s="5">
        <f>if(VLOOKUP($B$2:$B$457,'各區加權風險人口'!$C$2:$T$13,9,0)=0,0,VLOOKUP($B$2:$B$457,'依個案研判日_台北市'!$C$2:$T$13,9,0)*'各里加權風險人口'!L417/VLOOKUP($B$2:$B$457,'各區加權風險人口'!$C$2:$T$13,9,0)*5.5/'陽性率'!H$3)</f>
        <v>8.764964871</v>
      </c>
      <c r="L417" s="5">
        <f>if(VLOOKUP($B$2:$B$457,'各區加權風險人口'!$C$2:$T$13,10,0)=0,0,VLOOKUP($B$2:$B$457,'依個案研判日_台北市'!$C$2:$T$13,10,0)*'各里加權風險人口'!M417/VLOOKUP($B$2:$B$457,'各區加權風險人口'!$C$2:$T$13,10,0)*5.5/'陽性率'!I$3)</f>
        <v>8.264109736</v>
      </c>
      <c r="M417" s="5">
        <f>if(VLOOKUP($B$2:$B$457,'各區加權風險人口'!$C$2:$T$13,11,0)=0,0,VLOOKUP($B$2:$B$457,'依個案研判日_台北市'!$C$2:$T$13,11,0)*'各里加權風險人口'!N417/VLOOKUP($B$2:$B$457,'各區加權風險人口'!$C$2:$T$13,11,0)*5.5/'陽性率'!J$3)</f>
        <v>7.940027001</v>
      </c>
      <c r="N417" s="5">
        <f>if(VLOOKUP($B$2:$B$457,'各區加權風險人口'!$C$2:$T$13,12,0)=0,0,VLOOKUP($B$2:$B$457,'依個案研判日_台北市'!$C$2:$T$13,12,0)*'各里加權風險人口'!O417/VLOOKUP($B$2:$B$457,'各區加權風險人口'!$C$2:$T$13,12,0)*5.5/'陽性率'!K$3)</f>
        <v>17.82455041</v>
      </c>
      <c r="O417" s="5">
        <f>if(VLOOKUP($B$2:$B$457,'各區加權風險人口'!$C$2:$T$13,13,0)=0,0,VLOOKUP($B$2:$B$457,'依個案研判日_台北市'!$C$2:$T$13,13,0)*'各里加權風險人口'!P417/VLOOKUP($B$2:$B$457,'各區加權風險人口'!$C$2:$T$13,13,0)*5.5/'陽性率'!L$3)</f>
        <v>4.944339158</v>
      </c>
      <c r="P417" s="5">
        <f>if(VLOOKUP($B$2:$B$457,'各區加權風險人口'!$C$2:$T$13,14,0)=0,0,VLOOKUP($B$2:$B$457,'依個案研判日_台北市'!$C$2:$T$13,14,0)*'各里加權風險人口'!Q417/VLOOKUP($B$2:$B$457,'各區加權風險人口'!$C$2:$T$13,14,0)*5.5/'陽性率'!M$3)</f>
        <v>13.02900184</v>
      </c>
      <c r="Q417" s="5">
        <f>if(VLOOKUP($B$2:$B$457,'各區加權風險人口'!$C$2:$T$13,15,0)=0,0,VLOOKUP($B$2:$B$457,'依個案研判日_台北市'!$C$2:$T$13,15,0)*'各里加權風險人口'!R417/VLOOKUP($B$2:$B$457,'各區加權風險人口'!$C$2:$T$13,15,0)*5.5/'陽性率'!N$3)</f>
        <v>6.649283695</v>
      </c>
      <c r="R417" s="5">
        <f>if(VLOOKUP($B$2:$B$457,'各區加權風險人口'!$C$2:$T$13,16,0)=0,0,VLOOKUP($B$2:$B$457,'依個案研判日_台北市'!$C$2:$T$13,16,0)*'各里加權風險人口'!S417/VLOOKUP($B$2:$B$457,'各區加權風險人口'!$C$2:$T$13,16,0)*5.5/'陽性率'!O$3)</f>
        <v>37.80965239</v>
      </c>
      <c r="S417" s="5">
        <f>if(VLOOKUP($B$2:$B$457,'各區加權風險人口'!$C$2:$T$13,17,0)=0,0,VLOOKUP($B$2:$B$457,'依個案研判日_台北市'!$C$2:$T$13,17,0)*'各里加權風險人口'!T417/VLOOKUP($B$2:$B$457,'各區加權風險人口'!$C$2:$T$13,17,0)*5.5/'陽性率'!P$3)</f>
        <v>21.91241218</v>
      </c>
      <c r="T417" s="5">
        <f>if(VLOOKUP($B$2:$B$457,'各區加權風險人口'!$C$2:$T$13,18,0)=0,0,VLOOKUP($B$2:$B$457,'依個案研判日_台北市'!$C$2:$T$13,18,0)*'各里加權風險人口'!U417/VLOOKUP($B$2:$B$457,'各區加權風險人口'!$C$2:$T$13,18,0)*5.5/'陽性率'!Q$3)</f>
        <v>17.30518705</v>
      </c>
    </row>
    <row r="418">
      <c r="A418" s="3">
        <v>6.3000120003E10</v>
      </c>
      <c r="B418" s="4" t="s">
        <v>427</v>
      </c>
      <c r="C418" s="4" t="s">
        <v>430</v>
      </c>
      <c r="D418" s="5">
        <f>if(VLOOKUP($B$2:$B$457,'各區加權風險人口'!$C$2:$T$13,2,0)=0,0,VLOOKUP($B$2:$B$457,'依個案研判日_台北市'!$C$2:$T$13,2,0)*'各里加權風險人口'!E418/VLOOKUP($B$2:$B$457,'各區加權風險人口'!$C$2:$T$13,2,0)*5.5/'陽性率'!A$3)</f>
        <v>2.165900609</v>
      </c>
      <c r="E418" s="5">
        <f>if(VLOOKUP($B$2:$B$457,'各區加權風險人口'!$C$2:$T$13,3,0)=0,0,VLOOKUP($B$2:$B$457,'依個案研判日_台北市'!$C$2:$T$13,3,0)*'各里加權風險人口'!F418/VLOOKUP($B$2:$B$457,'各區加權風險人口'!$C$2:$T$13,3,0)*5.5/'陽性率'!B$3)</f>
        <v>5.316301495</v>
      </c>
      <c r="F418" s="5">
        <f>if(VLOOKUP($B$2:$B$457,'各區加權風險人口'!$C$2:$T$13,4,0)=0,0,VLOOKUP($B$2:$B$457,'依個案研判日_台北市'!$C$2:$T$13,4,0)*'各里加權風險人口'!G418/VLOOKUP($B$2:$B$457,'各區加權風險人口'!$C$2:$T$13,4,0)*5.5/'陽性率'!C$3)</f>
        <v>0</v>
      </c>
      <c r="G418" s="5">
        <f>if(VLOOKUP($B$2:$B$457,'各區加權風險人口'!$C$2:$T$13,5,0)=0,0,VLOOKUP($B$2:$B$457,'依個案研判日_台北市'!$C$2:$T$13,5,0)*'各里加權風險人口'!H418/VLOOKUP($B$2:$B$457,'各區加權風險人口'!$C$2:$T$13,5,0)*5.5/'陽性率'!D$3)</f>
        <v>5.847931645</v>
      </c>
      <c r="H418" s="5">
        <f>if(VLOOKUP($B$2:$B$457,'各區加權風險人口'!$C$2:$T$13,6,0)=0,0,VLOOKUP($B$2:$B$457,'依個案研判日_台北市'!$C$2:$T$13,6,0)*'各里加權風險人口'!I418/VLOOKUP($B$2:$B$457,'各區加權風險人口'!$C$2:$T$13,6,0)*5.5/'陽性率'!E$3)</f>
        <v>1.480489024</v>
      </c>
      <c r="I418" s="5">
        <f>if(VLOOKUP($B$2:$B$457,'各區加權風險人口'!$C$2:$T$13,7,0)=0,0,VLOOKUP($B$2:$B$457,'依個案研判日_台北市'!$C$2:$T$13,7,0)*'各里加權風險人口'!J418/VLOOKUP($B$2:$B$457,'各區加權風險人口'!$C$2:$T$13,7,0)*5.5/'陽性率'!F$3)</f>
        <v>2.293306527</v>
      </c>
      <c r="J418" s="5">
        <f>if(VLOOKUP($B$2:$B$457,'各區加權風險人口'!$C$2:$T$13,8,0)=0,0,VLOOKUP($B$2:$B$457,'依個案研判日_台北市'!$C$2:$T$13,8,0)*'各里加權風險人口'!K418/VLOOKUP($B$2:$B$457,'各區加權風險人口'!$C$2:$T$13,8,0)*5.5/'陽性率'!G$3)</f>
        <v>12.71289488</v>
      </c>
      <c r="K418" s="5">
        <f>if(VLOOKUP($B$2:$B$457,'各區加權風險人口'!$C$2:$T$13,9,0)=0,0,VLOOKUP($B$2:$B$457,'依個案研判日_台北市'!$C$2:$T$13,9,0)*'各里加權風險人口'!L418/VLOOKUP($B$2:$B$457,'各區加權風險人口'!$C$2:$T$13,9,0)*5.5/'陽性率'!H$3)</f>
        <v>10.63260299</v>
      </c>
      <c r="L418" s="5">
        <f>if(VLOOKUP($B$2:$B$457,'各區加權風險人口'!$C$2:$T$13,10,0)=0,0,VLOOKUP($B$2:$B$457,'依個案研判日_台北市'!$C$2:$T$13,10,0)*'各里加權風險人口'!M418/VLOOKUP($B$2:$B$457,'各區加權風險人口'!$C$2:$T$13,10,0)*5.5/'陽性率'!I$3)</f>
        <v>10.02502568</v>
      </c>
      <c r="M418" s="5">
        <f>if(VLOOKUP($B$2:$B$457,'各區加權風險人口'!$C$2:$T$13,11,0)=0,0,VLOOKUP($B$2:$B$457,'依個案研判日_台北市'!$C$2:$T$13,11,0)*'各里加權風險人口'!N418/VLOOKUP($B$2:$B$457,'各區加權風險人口'!$C$2:$T$13,11,0)*5.5/'陽性率'!J$3)</f>
        <v>9.631887414</v>
      </c>
      <c r="N418" s="5">
        <f>if(VLOOKUP($B$2:$B$457,'各區加權風險人口'!$C$2:$T$13,12,0)=0,0,VLOOKUP($B$2:$B$457,'依個案研判日_台北市'!$C$2:$T$13,12,0)*'各里加權風險人口'!O418/VLOOKUP($B$2:$B$457,'各區加權風險人口'!$C$2:$T$13,12,0)*5.5/'陽性率'!K$3)</f>
        <v>21.6226044</v>
      </c>
      <c r="O418" s="5">
        <f>if(VLOOKUP($B$2:$B$457,'各區加權風險人口'!$C$2:$T$13,13,0)=0,0,VLOOKUP($B$2:$B$457,'依個案研判日_台北市'!$C$2:$T$13,13,0)*'各里加權風險人口'!P418/VLOOKUP($B$2:$B$457,'各區加權風險人口'!$C$2:$T$13,13,0)*5.5/'陽性率'!L$3)</f>
        <v>5.99787861</v>
      </c>
      <c r="P418" s="5">
        <f>if(VLOOKUP($B$2:$B$457,'各區加權風險人口'!$C$2:$T$13,14,0)=0,0,VLOOKUP($B$2:$B$457,'依個案研判日_台北市'!$C$2:$T$13,14,0)*'各里加權風險人口'!Q418/VLOOKUP($B$2:$B$457,'各區加權風險人口'!$C$2:$T$13,14,0)*5.5/'陽性率'!M$3)</f>
        <v>15.80522066</v>
      </c>
      <c r="Q418" s="5">
        <f>if(VLOOKUP($B$2:$B$457,'各區加權風險人口'!$C$2:$T$13,15,0)=0,0,VLOOKUP($B$2:$B$457,'依個案研判日_台北市'!$C$2:$T$13,15,0)*'各里加權風險人口'!R418/VLOOKUP($B$2:$B$457,'各區加權風險人口'!$C$2:$T$13,15,0)*5.5/'陽性率'!N$3)</f>
        <v>8.066112613</v>
      </c>
      <c r="R418" s="5">
        <f>if(VLOOKUP($B$2:$B$457,'各區加權風險人口'!$C$2:$T$13,16,0)=0,0,VLOOKUP($B$2:$B$457,'依個案研判日_台北市'!$C$2:$T$13,16,0)*'各里加權風險人口'!S418/VLOOKUP($B$2:$B$457,'各區加權風險人口'!$C$2:$T$13,16,0)*5.5/'陽性率'!O$3)</f>
        <v>45.86613055</v>
      </c>
      <c r="S418" s="5">
        <f>if(VLOOKUP($B$2:$B$457,'各區加權風險人口'!$C$2:$T$13,17,0)=0,0,VLOOKUP($B$2:$B$457,'依個案研判日_台北市'!$C$2:$T$13,17,0)*'各里加權風險人口'!T418/VLOOKUP($B$2:$B$457,'各區加權風險人口'!$C$2:$T$13,17,0)*5.5/'陽性率'!P$3)</f>
        <v>26.58150748</v>
      </c>
      <c r="T418" s="5">
        <f>if(VLOOKUP($B$2:$B$457,'各區加權風險人口'!$C$2:$T$13,18,0)=0,0,VLOOKUP($B$2:$B$457,'依個案研判日_台北市'!$C$2:$T$13,18,0)*'各里加權風險人口'!U418/VLOOKUP($B$2:$B$457,'各區加權風險人口'!$C$2:$T$13,18,0)*5.5/'陽性率'!Q$3)</f>
        <v>20.99257513</v>
      </c>
    </row>
    <row r="419">
      <c r="A419" s="3">
        <v>6.3000120004E10</v>
      </c>
      <c r="B419" s="4" t="s">
        <v>427</v>
      </c>
      <c r="C419" s="4" t="s">
        <v>431</v>
      </c>
      <c r="D419" s="5">
        <f>if(VLOOKUP($B$2:$B$457,'各區加權風險人口'!$C$2:$T$13,2,0)=0,0,VLOOKUP($B$2:$B$457,'依個案研判日_台北市'!$C$2:$T$13,2,0)*'各里加權風險人口'!E419/VLOOKUP($B$2:$B$457,'各區加權風險人口'!$C$2:$T$13,2,0)*5.5/'陽性率'!A$3)</f>
        <v>3.290621247</v>
      </c>
      <c r="E419" s="5">
        <f>if(VLOOKUP($B$2:$B$457,'各區加權風險人口'!$C$2:$T$13,3,0)=0,0,VLOOKUP($B$2:$B$457,'依個案研判日_台北市'!$C$2:$T$13,3,0)*'各里加權風險人口'!F419/VLOOKUP($B$2:$B$457,'各區加權風險人口'!$C$2:$T$13,3,0)*5.5/'陽性率'!B$3)</f>
        <v>8.076979425</v>
      </c>
      <c r="F419" s="5">
        <f>if(VLOOKUP($B$2:$B$457,'各區加權風險人口'!$C$2:$T$13,4,0)=0,0,VLOOKUP($B$2:$B$457,'依個案研判日_台北市'!$C$2:$T$13,4,0)*'各里加權風險人口'!G419/VLOOKUP($B$2:$B$457,'各區加權風險人口'!$C$2:$T$13,4,0)*5.5/'陽性率'!C$3)</f>
        <v>0</v>
      </c>
      <c r="G419" s="5">
        <f>if(VLOOKUP($B$2:$B$457,'各區加權風險人口'!$C$2:$T$13,5,0)=0,0,VLOOKUP($B$2:$B$457,'依個案研判日_台北市'!$C$2:$T$13,5,0)*'各里加權風險人口'!H419/VLOOKUP($B$2:$B$457,'各區加權風險人口'!$C$2:$T$13,5,0)*5.5/'陽性率'!D$3)</f>
        <v>8.884677368</v>
      </c>
      <c r="H419" s="5">
        <f>if(VLOOKUP($B$2:$B$457,'各區加權風險人口'!$C$2:$T$13,6,0)=0,0,VLOOKUP($B$2:$B$457,'依個案研判日_台北市'!$C$2:$T$13,6,0)*'各里加權風險人口'!I419/VLOOKUP($B$2:$B$457,'各區加權風險人口'!$C$2:$T$13,6,0)*5.5/'陽性率'!E$3)</f>
        <v>2.24928541</v>
      </c>
      <c r="I419" s="5">
        <f>if(VLOOKUP($B$2:$B$457,'各區加權風險人口'!$C$2:$T$13,7,0)=0,0,VLOOKUP($B$2:$B$457,'依個案研判日_台北市'!$C$2:$T$13,7,0)*'各里加權風險人口'!J419/VLOOKUP($B$2:$B$457,'各區加權風險人口'!$C$2:$T$13,7,0)*5.5/'陽性率'!F$3)</f>
        <v>3.484187203</v>
      </c>
      <c r="J419" s="5">
        <f>if(VLOOKUP($B$2:$B$457,'各區加權風險人口'!$C$2:$T$13,8,0)=0,0,VLOOKUP($B$2:$B$457,'依個案研判日_台北市'!$C$2:$T$13,8,0)*'各里加權風險人口'!K419/VLOOKUP($B$2:$B$457,'各區加權風險人口'!$C$2:$T$13,8,0)*5.5/'陽性率'!G$3)</f>
        <v>19.31451602</v>
      </c>
      <c r="K419" s="5">
        <f>if(VLOOKUP($B$2:$B$457,'各區加權風險人口'!$C$2:$T$13,9,0)=0,0,VLOOKUP($B$2:$B$457,'依個案研判日_台北市'!$C$2:$T$13,9,0)*'各里加權風險人口'!L419/VLOOKUP($B$2:$B$457,'各區加權風險人口'!$C$2:$T$13,9,0)*5.5/'陽性率'!H$3)</f>
        <v>16.15395885</v>
      </c>
      <c r="L419" s="5">
        <f>if(VLOOKUP($B$2:$B$457,'各區加權風險人口'!$C$2:$T$13,10,0)=0,0,VLOOKUP($B$2:$B$457,'依個案研判日_台北市'!$C$2:$T$13,10,0)*'各里加權風險人口'!M419/VLOOKUP($B$2:$B$457,'各區加權風險人口'!$C$2:$T$13,10,0)*5.5/'陽性率'!I$3)</f>
        <v>15.23087549</v>
      </c>
      <c r="M419" s="5">
        <f>if(VLOOKUP($B$2:$B$457,'各區加權風險人口'!$C$2:$T$13,11,0)=0,0,VLOOKUP($B$2:$B$457,'依個案研判日_台北市'!$C$2:$T$13,11,0)*'各里加權風險人口'!N419/VLOOKUP($B$2:$B$457,'各區加權風險人口'!$C$2:$T$13,11,0)*5.5/'陽性率'!J$3)</f>
        <v>14.63358625</v>
      </c>
      <c r="N419" s="5">
        <f>if(VLOOKUP($B$2:$B$457,'各區加權風險人口'!$C$2:$T$13,12,0)=0,0,VLOOKUP($B$2:$B$457,'依個案研判日_台北市'!$C$2:$T$13,12,0)*'各里加權風險人口'!O419/VLOOKUP($B$2:$B$457,'各區加權風險人口'!$C$2:$T$13,12,0)*5.5/'陽性率'!K$3)</f>
        <v>32.85090791</v>
      </c>
      <c r="O419" s="5">
        <f>if(VLOOKUP($B$2:$B$457,'各區加權風險人口'!$C$2:$T$13,13,0)=0,0,VLOOKUP($B$2:$B$457,'依個案研判日_台北市'!$C$2:$T$13,13,0)*'各里加權風險人口'!P419/VLOOKUP($B$2:$B$457,'各區加權風險人口'!$C$2:$T$13,13,0)*5.5/'陽性率'!L$3)</f>
        <v>9.112489608</v>
      </c>
      <c r="P419" s="5">
        <f>if(VLOOKUP($B$2:$B$457,'各區加權風險人口'!$C$2:$T$13,14,0)=0,0,VLOOKUP($B$2:$B$457,'依個案研判日_台北市'!$C$2:$T$13,14,0)*'各里加權風險人口'!Q419/VLOOKUP($B$2:$B$457,'各區加權風險人口'!$C$2:$T$13,14,0)*5.5/'陽性率'!M$3)</f>
        <v>24.01264153</v>
      </c>
      <c r="Q419" s="5">
        <f>if(VLOOKUP($B$2:$B$457,'各區加權風險人口'!$C$2:$T$13,15,0)=0,0,VLOOKUP($B$2:$B$457,'依個案研判日_台北市'!$C$2:$T$13,15,0)*'各里加權風險人口'!R419/VLOOKUP($B$2:$B$457,'各區加權風險人口'!$C$2:$T$13,15,0)*5.5/'陽性率'!N$3)</f>
        <v>12.2547274</v>
      </c>
      <c r="R419" s="5">
        <f>if(VLOOKUP($B$2:$B$457,'各區加權風險人口'!$C$2:$T$13,16,0)=0,0,VLOOKUP($B$2:$B$457,'依個案研判日_台北市'!$C$2:$T$13,16,0)*'各里加權風險人口'!S419/VLOOKUP($B$2:$B$457,'各區加權風險人口'!$C$2:$T$13,16,0)*5.5/'陽性率'!O$3)</f>
        <v>69.68374406</v>
      </c>
      <c r="S419" s="5">
        <f>if(VLOOKUP($B$2:$B$457,'各區加權風險人口'!$C$2:$T$13,17,0)=0,0,VLOOKUP($B$2:$B$457,'依個案研判日_台北市'!$C$2:$T$13,17,0)*'各里加權風險人口'!T419/VLOOKUP($B$2:$B$457,'各區加權風險人口'!$C$2:$T$13,17,0)*5.5/'陽性率'!P$3)</f>
        <v>40.38489713</v>
      </c>
      <c r="T419" s="5">
        <f>if(VLOOKUP($B$2:$B$457,'各區加權風險人口'!$C$2:$T$13,18,0)=0,0,VLOOKUP($B$2:$B$457,'依個案研判日_台北市'!$C$2:$T$13,18,0)*'各里加權風險人口'!U419/VLOOKUP($B$2:$B$457,'各區加權風險人口'!$C$2:$T$13,18,0)*5.5/'陽性率'!Q$3)</f>
        <v>31.89371363</v>
      </c>
    </row>
    <row r="420">
      <c r="A420" s="3">
        <v>6.3000120005E10</v>
      </c>
      <c r="B420" s="4" t="s">
        <v>427</v>
      </c>
      <c r="C420" s="4" t="s">
        <v>432</v>
      </c>
      <c r="D420" s="5">
        <f>if(VLOOKUP($B$2:$B$457,'各區加權風險人口'!$C$2:$T$13,2,0)=0,0,VLOOKUP($B$2:$B$457,'依個案研判日_台北市'!$C$2:$T$13,2,0)*'各里加權風險人口'!E420/VLOOKUP($B$2:$B$457,'各區加權風險人口'!$C$2:$T$13,2,0)*5.5/'陽性率'!A$3)</f>
        <v>3.303057947</v>
      </c>
      <c r="E420" s="5">
        <f>if(VLOOKUP($B$2:$B$457,'各區加權風險人口'!$C$2:$T$13,3,0)=0,0,VLOOKUP($B$2:$B$457,'依個案研判日_台北市'!$C$2:$T$13,3,0)*'各里加權風險人口'!F420/VLOOKUP($B$2:$B$457,'各區加權風險人口'!$C$2:$T$13,3,0)*5.5/'陽性率'!B$3)</f>
        <v>8.107505869</v>
      </c>
      <c r="F420" s="5">
        <f>if(VLOOKUP($B$2:$B$457,'各區加權風險人口'!$C$2:$T$13,4,0)=0,0,VLOOKUP($B$2:$B$457,'依個案研判日_台北市'!$C$2:$T$13,4,0)*'各里加權風險人口'!G420/VLOOKUP($B$2:$B$457,'各區加權風險人口'!$C$2:$T$13,4,0)*5.5/'陽性率'!C$3)</f>
        <v>0</v>
      </c>
      <c r="G420" s="5">
        <f>if(VLOOKUP($B$2:$B$457,'各區加權風險人口'!$C$2:$T$13,5,0)=0,0,VLOOKUP($B$2:$B$457,'依個案研判日_台北市'!$C$2:$T$13,5,0)*'各里加權風險人口'!H420/VLOOKUP($B$2:$B$457,'各區加權風險人口'!$C$2:$T$13,5,0)*5.5/'陽性率'!D$3)</f>
        <v>8.918256456</v>
      </c>
      <c r="H420" s="5">
        <f>if(VLOOKUP($B$2:$B$457,'各區加權風險人口'!$C$2:$T$13,6,0)=0,0,VLOOKUP($B$2:$B$457,'依個案研判日_台北市'!$C$2:$T$13,6,0)*'各里加權風險人口'!I420/VLOOKUP($B$2:$B$457,'各區加權風險人口'!$C$2:$T$13,6,0)*5.5/'陽性率'!E$3)</f>
        <v>2.257786445</v>
      </c>
      <c r="I420" s="5">
        <f>if(VLOOKUP($B$2:$B$457,'各區加權風險人口'!$C$2:$T$13,7,0)=0,0,VLOOKUP($B$2:$B$457,'依個案研判日_台北市'!$C$2:$T$13,7,0)*'各里加權風險人口'!J420/VLOOKUP($B$2:$B$457,'各區加權風險人口'!$C$2:$T$13,7,0)*5.5/'陽性率'!F$3)</f>
        <v>3.497355473</v>
      </c>
      <c r="J420" s="5">
        <f>if(VLOOKUP($B$2:$B$457,'各區加權風險人口'!$C$2:$T$13,8,0)=0,0,VLOOKUP($B$2:$B$457,'依個案研判日_台北市'!$C$2:$T$13,8,0)*'各里加權風險人口'!K420/VLOOKUP($B$2:$B$457,'各區加權風險人口'!$C$2:$T$13,8,0)*5.5/'陽性率'!G$3)</f>
        <v>19.38751403</v>
      </c>
      <c r="K420" s="5">
        <f>if(VLOOKUP($B$2:$B$457,'各區加權風險人口'!$C$2:$T$13,9,0)=0,0,VLOOKUP($B$2:$B$457,'依個案研判日_台北市'!$C$2:$T$13,9,0)*'各里加權風險人口'!L420/VLOOKUP($B$2:$B$457,'各區加權風險人口'!$C$2:$T$13,9,0)*5.5/'陽性率'!H$3)</f>
        <v>16.21501174</v>
      </c>
      <c r="L420" s="5">
        <f>if(VLOOKUP($B$2:$B$457,'各區加權風險人口'!$C$2:$T$13,10,0)=0,0,VLOOKUP($B$2:$B$457,'依個案研判日_台北市'!$C$2:$T$13,10,0)*'各里加權風險人口'!M420/VLOOKUP($B$2:$B$457,'各區加權風險人口'!$C$2:$T$13,10,0)*5.5/'陽性率'!I$3)</f>
        <v>15.28843964</v>
      </c>
      <c r="M420" s="5">
        <f>if(VLOOKUP($B$2:$B$457,'各區加權風險人口'!$C$2:$T$13,11,0)=0,0,VLOOKUP($B$2:$B$457,'依個案研判日_台北市'!$C$2:$T$13,11,0)*'各里加權風險人口'!N420/VLOOKUP($B$2:$B$457,'各區加權風險人口'!$C$2:$T$13,11,0)*5.5/'陽性率'!J$3)</f>
        <v>14.68889299</v>
      </c>
      <c r="N420" s="5">
        <f>if(VLOOKUP($B$2:$B$457,'各區加權風險人口'!$C$2:$T$13,12,0)=0,0,VLOOKUP($B$2:$B$457,'依個案研判日_台北市'!$C$2:$T$13,12,0)*'各里加權風險人口'!O420/VLOOKUP($B$2:$B$457,'各區加權風險人口'!$C$2:$T$13,12,0)*5.5/'陽性率'!K$3)</f>
        <v>32.97506589</v>
      </c>
      <c r="O420" s="5">
        <f>if(VLOOKUP($B$2:$B$457,'各區加權風險人口'!$C$2:$T$13,13,0)=0,0,VLOOKUP($B$2:$B$457,'依個案研判日_台北市'!$C$2:$T$13,13,0)*'各里加權風險人口'!P420/VLOOKUP($B$2:$B$457,'各區加權風險人口'!$C$2:$T$13,13,0)*5.5/'陽性率'!L$3)</f>
        <v>9.146929698</v>
      </c>
      <c r="P420" s="5">
        <f>if(VLOOKUP($B$2:$B$457,'各區加權風險人口'!$C$2:$T$13,14,0)=0,0,VLOOKUP($B$2:$B$457,'依個案研判日_台北市'!$C$2:$T$13,14,0)*'各里加權風險人口'!Q420/VLOOKUP($B$2:$B$457,'各區加權風險人口'!$C$2:$T$13,14,0)*5.5/'陽性率'!M$3)</f>
        <v>24.10339583</v>
      </c>
      <c r="Q420" s="5">
        <f>if(VLOOKUP($B$2:$B$457,'各區加權風險人口'!$C$2:$T$13,15,0)=0,0,VLOOKUP($B$2:$B$457,'依個案研判日_台北市'!$C$2:$T$13,15,0)*'各里加權風險人口'!R420/VLOOKUP($B$2:$B$457,'各區加權風險人口'!$C$2:$T$13,15,0)*5.5/'陽性率'!N$3)</f>
        <v>12.30104339</v>
      </c>
      <c r="R420" s="5">
        <f>if(VLOOKUP($B$2:$B$457,'各區加權風險人口'!$C$2:$T$13,16,0)=0,0,VLOOKUP($B$2:$B$457,'依個案研判日_台北市'!$C$2:$T$13,16,0)*'各里加權風險人口'!S420/VLOOKUP($B$2:$B$457,'各區加權風險人口'!$C$2:$T$13,16,0)*5.5/'陽性率'!O$3)</f>
        <v>69.94710946</v>
      </c>
      <c r="S420" s="5">
        <f>if(VLOOKUP($B$2:$B$457,'各區加權風險人口'!$C$2:$T$13,17,0)=0,0,VLOOKUP($B$2:$B$457,'依個案研判日_台北市'!$C$2:$T$13,17,0)*'各里加權風險人口'!T420/VLOOKUP($B$2:$B$457,'各區加權風險人口'!$C$2:$T$13,17,0)*5.5/'陽性率'!P$3)</f>
        <v>40.53752935</v>
      </c>
      <c r="T420" s="5">
        <f>if(VLOOKUP($B$2:$B$457,'各區加權風險人口'!$C$2:$T$13,18,0)=0,0,VLOOKUP($B$2:$B$457,'依個案研判日_台北市'!$C$2:$T$13,18,0)*'各里加權風險人口'!U420/VLOOKUP($B$2:$B$457,'各區加權風險人口'!$C$2:$T$13,18,0)*5.5/'陽性率'!Q$3)</f>
        <v>32.01425394</v>
      </c>
    </row>
    <row r="421">
      <c r="A421" s="3">
        <v>6.3000120006E10</v>
      </c>
      <c r="B421" s="4" t="s">
        <v>427</v>
      </c>
      <c r="C421" s="4" t="s">
        <v>433</v>
      </c>
      <c r="D421" s="5">
        <f>if(VLOOKUP($B$2:$B$457,'各區加權風險人口'!$C$2:$T$13,2,0)=0,0,VLOOKUP($B$2:$B$457,'依個案研判日_台北市'!$C$2:$T$13,2,0)*'各里加權風險人口'!E421/VLOOKUP($B$2:$B$457,'各區加權風險人口'!$C$2:$T$13,2,0)*5.5/'陽性率'!A$3)</f>
        <v>3.055747721</v>
      </c>
      <c r="E421" s="5">
        <f>if(VLOOKUP($B$2:$B$457,'各區加權風險人口'!$C$2:$T$13,3,0)=0,0,VLOOKUP($B$2:$B$457,'依個案研判日_台北市'!$C$2:$T$13,3,0)*'各里加權風險人口'!F421/VLOOKUP($B$2:$B$457,'各區加權風險人口'!$C$2:$T$13,3,0)*5.5/'陽性率'!B$3)</f>
        <v>7.500471678</v>
      </c>
      <c r="F421" s="5">
        <f>if(VLOOKUP($B$2:$B$457,'各區加權風險人口'!$C$2:$T$13,4,0)=0,0,VLOOKUP($B$2:$B$457,'依個案研判日_台北市'!$C$2:$T$13,4,0)*'各里加權風險人口'!G421/VLOOKUP($B$2:$B$457,'各區加權風險人口'!$C$2:$T$13,4,0)*5.5/'陽性率'!C$3)</f>
        <v>0</v>
      </c>
      <c r="G421" s="5">
        <f>if(VLOOKUP($B$2:$B$457,'各區加權風險人口'!$C$2:$T$13,5,0)=0,0,VLOOKUP($B$2:$B$457,'依個案研判日_台北市'!$C$2:$T$13,5,0)*'各里加權風險人口'!H421/VLOOKUP($B$2:$B$457,'各區加權風險人口'!$C$2:$T$13,5,0)*5.5/'陽性率'!D$3)</f>
        <v>8.250518846</v>
      </c>
      <c r="H421" s="5">
        <f>if(VLOOKUP($B$2:$B$457,'各區加權風險人口'!$C$2:$T$13,6,0)=0,0,VLOOKUP($B$2:$B$457,'依個案研判日_台北市'!$C$2:$T$13,6,0)*'各里加權風險人口'!I421/VLOOKUP($B$2:$B$457,'各區加權風險人口'!$C$2:$T$13,6,0)*5.5/'陽性率'!E$3)</f>
        <v>2.088738948</v>
      </c>
      <c r="I421" s="5">
        <f>if(VLOOKUP($B$2:$B$457,'各區加權風險人口'!$C$2:$T$13,7,0)=0,0,VLOOKUP($B$2:$B$457,'依個案研判日_台北市'!$C$2:$T$13,7,0)*'各里加權風險人口'!J421/VLOOKUP($B$2:$B$457,'各區加權風險人口'!$C$2:$T$13,7,0)*5.5/'陽性率'!F$3)</f>
        <v>3.235497587</v>
      </c>
      <c r="J421" s="5">
        <f>if(VLOOKUP($B$2:$B$457,'各區加權風險人口'!$C$2:$T$13,8,0)=0,0,VLOOKUP($B$2:$B$457,'依個案研判日_台北市'!$C$2:$T$13,8,0)*'各里加權風險人口'!K421/VLOOKUP($B$2:$B$457,'各區加權風險人口'!$C$2:$T$13,8,0)*5.5/'陽性率'!G$3)</f>
        <v>17.93591054</v>
      </c>
      <c r="K421" s="5">
        <f>if(VLOOKUP($B$2:$B$457,'各區加權風險人口'!$C$2:$T$13,9,0)=0,0,VLOOKUP($B$2:$B$457,'依個案研判日_台北市'!$C$2:$T$13,9,0)*'各里加權風險人口'!L421/VLOOKUP($B$2:$B$457,'各區加權風險人口'!$C$2:$T$13,9,0)*5.5/'陽性率'!H$3)</f>
        <v>15.00094336</v>
      </c>
      <c r="L421" s="5">
        <f>if(VLOOKUP($B$2:$B$457,'各區加權風險人口'!$C$2:$T$13,10,0)=0,0,VLOOKUP($B$2:$B$457,'依個案研判日_台北市'!$C$2:$T$13,10,0)*'各里加權風險人口'!M421/VLOOKUP($B$2:$B$457,'各區加權風險人口'!$C$2:$T$13,10,0)*5.5/'陽性率'!I$3)</f>
        <v>14.14374659</v>
      </c>
      <c r="M421" s="5">
        <f>if(VLOOKUP($B$2:$B$457,'各區加權風險人口'!$C$2:$T$13,11,0)=0,0,VLOOKUP($B$2:$B$457,'依個案研判日_台北市'!$C$2:$T$13,11,0)*'各里加權風險人口'!N421/VLOOKUP($B$2:$B$457,'各區加權風險人口'!$C$2:$T$13,11,0)*5.5/'陽性率'!J$3)</f>
        <v>13.58908986</v>
      </c>
      <c r="N421" s="5">
        <f>if(VLOOKUP($B$2:$B$457,'各區加權風險人口'!$C$2:$T$13,12,0)=0,0,VLOOKUP($B$2:$B$457,'依個案研判日_台北市'!$C$2:$T$13,12,0)*'各里加權風險人口'!O421/VLOOKUP($B$2:$B$457,'各區加權風險人口'!$C$2:$T$13,12,0)*5.5/'陽性率'!K$3)</f>
        <v>30.5061201</v>
      </c>
      <c r="O421" s="5">
        <f>if(VLOOKUP($B$2:$B$457,'各區加權風險人口'!$C$2:$T$13,13,0)=0,0,VLOOKUP($B$2:$B$457,'依個案研判日_台北市'!$C$2:$T$13,13,0)*'各里加權風險人口'!P421/VLOOKUP($B$2:$B$457,'各區加權風險人口'!$C$2:$T$13,13,0)*5.5/'陽性率'!L$3)</f>
        <v>8.462070611</v>
      </c>
      <c r="P421" s="5">
        <f>if(VLOOKUP($B$2:$B$457,'各區加權風險人口'!$C$2:$T$13,14,0)=0,0,VLOOKUP($B$2:$B$457,'依個案研判日_台北市'!$C$2:$T$13,14,0)*'各里加權風險人口'!Q421/VLOOKUP($B$2:$B$457,'各區加權風險人口'!$C$2:$T$13,14,0)*5.5/'陽性率'!M$3)</f>
        <v>22.29869958</v>
      </c>
      <c r="Q421" s="5">
        <f>if(VLOOKUP($B$2:$B$457,'各區加權風險人口'!$C$2:$T$13,15,0)=0,0,VLOOKUP($B$2:$B$457,'依個案研判日_台北市'!$C$2:$T$13,15,0)*'各里加權風險人口'!R421/VLOOKUP($B$2:$B$457,'各區加權風險人口'!$C$2:$T$13,15,0)*5.5/'陽性率'!N$3)</f>
        <v>11.38002599</v>
      </c>
      <c r="R421" s="5">
        <f>if(VLOOKUP($B$2:$B$457,'各區加權風險人口'!$C$2:$T$13,16,0)=0,0,VLOOKUP($B$2:$B$457,'依個案研判日_台北市'!$C$2:$T$13,16,0)*'各里加權風險人口'!S421/VLOOKUP($B$2:$B$457,'各區加權風險人口'!$C$2:$T$13,16,0)*5.5/'陽性率'!O$3)</f>
        <v>64.70995173</v>
      </c>
      <c r="S421" s="5">
        <f>if(VLOOKUP($B$2:$B$457,'各區加權風險人口'!$C$2:$T$13,17,0)=0,0,VLOOKUP($B$2:$B$457,'依個案研判日_台北市'!$C$2:$T$13,17,0)*'各里加權風險人口'!T421/VLOOKUP($B$2:$B$457,'各區加權風險人口'!$C$2:$T$13,17,0)*5.5/'陽性率'!P$3)</f>
        <v>37.50235839</v>
      </c>
      <c r="T421" s="5">
        <f>if(VLOOKUP($B$2:$B$457,'各區加權風險人口'!$C$2:$T$13,18,0)=0,0,VLOOKUP($B$2:$B$457,'依個案研判日_台北市'!$C$2:$T$13,18,0)*'各里加權風險人口'!U421/VLOOKUP($B$2:$B$457,'各區加權風險人口'!$C$2:$T$13,18,0)*5.5/'陽性率'!Q$3)</f>
        <v>29.61724714</v>
      </c>
    </row>
    <row r="422">
      <c r="A422" s="3">
        <v>6.3000120007E10</v>
      </c>
      <c r="B422" s="4" t="s">
        <v>427</v>
      </c>
      <c r="C422" s="4" t="s">
        <v>434</v>
      </c>
      <c r="D422" s="5">
        <f>if(VLOOKUP($B$2:$B$457,'各區加權風險人口'!$C$2:$T$13,2,0)=0,0,VLOOKUP($B$2:$B$457,'依個案研判日_台北市'!$C$2:$T$13,2,0)*'各里加權風險人口'!E422/VLOOKUP($B$2:$B$457,'各區加權風險人口'!$C$2:$T$13,2,0)*5.5/'陽性率'!A$3)</f>
        <v>3.522249937</v>
      </c>
      <c r="E422" s="5">
        <f>if(VLOOKUP($B$2:$B$457,'各區加權風險人口'!$C$2:$T$13,3,0)=0,0,VLOOKUP($B$2:$B$457,'依個案研判日_台北市'!$C$2:$T$13,3,0)*'各里加權風險人口'!F422/VLOOKUP($B$2:$B$457,'各區加權風險人口'!$C$2:$T$13,3,0)*5.5/'陽性率'!B$3)</f>
        <v>8.645522573</v>
      </c>
      <c r="F422" s="5">
        <f>if(VLOOKUP($B$2:$B$457,'各區加權風險人口'!$C$2:$T$13,4,0)=0,0,VLOOKUP($B$2:$B$457,'依個案研判日_台北市'!$C$2:$T$13,4,0)*'各里加權風險人口'!G422/VLOOKUP($B$2:$B$457,'各區加權風險人口'!$C$2:$T$13,4,0)*5.5/'陽性率'!C$3)</f>
        <v>0</v>
      </c>
      <c r="G422" s="5">
        <f>if(VLOOKUP($B$2:$B$457,'各區加權風險人口'!$C$2:$T$13,5,0)=0,0,VLOOKUP($B$2:$B$457,'依個案研判日_台北市'!$C$2:$T$13,5,0)*'各里加權風險人口'!H422/VLOOKUP($B$2:$B$457,'各區加權風險人口'!$C$2:$T$13,5,0)*5.5/'陽性率'!D$3)</f>
        <v>9.510074831</v>
      </c>
      <c r="H422" s="5">
        <f>if(VLOOKUP($B$2:$B$457,'各區加權風險人口'!$C$2:$T$13,6,0)=0,0,VLOOKUP($B$2:$B$457,'依個案研判日_台北市'!$C$2:$T$13,6,0)*'各里加權風險人口'!I422/VLOOKUP($B$2:$B$457,'各區加權風險人口'!$C$2:$T$13,6,0)*5.5/'陽性率'!E$3)</f>
        <v>2.407613881</v>
      </c>
      <c r="I422" s="5">
        <f>if(VLOOKUP($B$2:$B$457,'各區加權風險人口'!$C$2:$T$13,7,0)=0,0,VLOOKUP($B$2:$B$457,'依個案研判日_台北市'!$C$2:$T$13,7,0)*'各里加權風險人口'!J422/VLOOKUP($B$2:$B$457,'各區加權風險人口'!$C$2:$T$13,7,0)*5.5/'陽性率'!F$3)</f>
        <v>3.72944111</v>
      </c>
      <c r="J422" s="5">
        <f>if(VLOOKUP($B$2:$B$457,'各區加權風險人口'!$C$2:$T$13,8,0)=0,0,VLOOKUP($B$2:$B$457,'依個案研判日_台北市'!$C$2:$T$13,8,0)*'各里加權風險人口'!K422/VLOOKUP($B$2:$B$457,'各區加權風險人口'!$C$2:$T$13,8,0)*5.5/'陽性率'!G$3)</f>
        <v>20.67407572</v>
      </c>
      <c r="K422" s="5">
        <f>if(VLOOKUP($B$2:$B$457,'各區加權風險人口'!$C$2:$T$13,9,0)=0,0,VLOOKUP($B$2:$B$457,'依個案研判日_台北市'!$C$2:$T$13,9,0)*'各里加權風險人口'!L422/VLOOKUP($B$2:$B$457,'各區加權風險人口'!$C$2:$T$13,9,0)*5.5/'陽性率'!H$3)</f>
        <v>17.29104515</v>
      </c>
      <c r="L422" s="5">
        <f>if(VLOOKUP($B$2:$B$457,'各區加權風險人口'!$C$2:$T$13,10,0)=0,0,VLOOKUP($B$2:$B$457,'依個案研判日_台北市'!$C$2:$T$13,10,0)*'各里加權風險人口'!M422/VLOOKUP($B$2:$B$457,'各區加權風險人口'!$C$2:$T$13,10,0)*5.5/'陽性率'!I$3)</f>
        <v>16.30298542</v>
      </c>
      <c r="M422" s="5">
        <f>if(VLOOKUP($B$2:$B$457,'各區加權風險人口'!$C$2:$T$13,11,0)=0,0,VLOOKUP($B$2:$B$457,'依個案研判日_台北市'!$C$2:$T$13,11,0)*'各里加權風險人口'!N422/VLOOKUP($B$2:$B$457,'各區加權風險人口'!$C$2:$T$13,11,0)*5.5/'陽性率'!J$3)</f>
        <v>15.66365266</v>
      </c>
      <c r="N422" s="5">
        <f>if(VLOOKUP($B$2:$B$457,'各區加權風險人口'!$C$2:$T$13,12,0)=0,0,VLOOKUP($B$2:$B$457,'依個案研判日_台北市'!$C$2:$T$13,12,0)*'各里加權風險人口'!O422/VLOOKUP($B$2:$B$457,'各區加權風險人口'!$C$2:$T$13,12,0)*5.5/'陽性率'!K$3)</f>
        <v>35.1633019</v>
      </c>
      <c r="O422" s="5">
        <f>if(VLOOKUP($B$2:$B$457,'各區加權風險人口'!$C$2:$T$13,13,0)=0,0,VLOOKUP($B$2:$B$457,'依個案研判日_台北市'!$C$2:$T$13,13,0)*'各里加權風險人口'!P422/VLOOKUP($B$2:$B$457,'各區加權風險人口'!$C$2:$T$13,13,0)*5.5/'陽性率'!L$3)</f>
        <v>9.753922903</v>
      </c>
      <c r="P422" s="5">
        <f>if(VLOOKUP($B$2:$B$457,'各區加權風險人口'!$C$2:$T$13,14,0)=0,0,VLOOKUP($B$2:$B$457,'依個案研判日_台北市'!$C$2:$T$13,14,0)*'各里加權風險人口'!Q422/VLOOKUP($B$2:$B$457,'各區加權風險人口'!$C$2:$T$13,14,0)*5.5/'陽性率'!M$3)</f>
        <v>25.70290495</v>
      </c>
      <c r="Q422" s="5">
        <f>if(VLOOKUP($B$2:$B$457,'各區加權風險人口'!$C$2:$T$13,15,0)=0,0,VLOOKUP($B$2:$B$457,'依個案研判日_台北市'!$C$2:$T$13,15,0)*'各里加權風險人口'!R422/VLOOKUP($B$2:$B$457,'各區加權風險人口'!$C$2:$T$13,15,0)*5.5/'陽性率'!N$3)</f>
        <v>13.11734459</v>
      </c>
      <c r="R422" s="5">
        <f>if(VLOOKUP($B$2:$B$457,'各區加權風險人口'!$C$2:$T$13,16,0)=0,0,VLOOKUP($B$2:$B$457,'依個案研判日_台北市'!$C$2:$T$13,16,0)*'各里加權風險人口'!S422/VLOOKUP($B$2:$B$457,'各區加權風險人口'!$C$2:$T$13,16,0)*5.5/'陽性率'!O$3)</f>
        <v>74.5888222</v>
      </c>
      <c r="S422" s="5">
        <f>if(VLOOKUP($B$2:$B$457,'各區加權風險人口'!$C$2:$T$13,17,0)=0,0,VLOOKUP($B$2:$B$457,'依個案研判日_台北市'!$C$2:$T$13,17,0)*'各里加權風險人口'!T422/VLOOKUP($B$2:$B$457,'各區加權風險人口'!$C$2:$T$13,17,0)*5.5/'陽性率'!P$3)</f>
        <v>43.22761287</v>
      </c>
      <c r="T422" s="5">
        <f>if(VLOOKUP($B$2:$B$457,'各區加權風險人口'!$C$2:$T$13,18,0)=0,0,VLOOKUP($B$2:$B$457,'依個案研判日_台北市'!$C$2:$T$13,18,0)*'各里加權風險人口'!U422/VLOOKUP($B$2:$B$457,'各區加權風險人口'!$C$2:$T$13,18,0)*5.5/'陽性率'!Q$3)</f>
        <v>34.13873016</v>
      </c>
    </row>
    <row r="423">
      <c r="A423" s="3">
        <v>6.3000120008E10</v>
      </c>
      <c r="B423" s="4" t="s">
        <v>427</v>
      </c>
      <c r="C423" s="4" t="s">
        <v>435</v>
      </c>
      <c r="D423" s="5">
        <f>if(VLOOKUP($B$2:$B$457,'各區加權風險人口'!$C$2:$T$13,2,0)=0,0,VLOOKUP($B$2:$B$457,'依個案研判日_台北市'!$C$2:$T$13,2,0)*'各里加權風險人口'!E423/VLOOKUP($B$2:$B$457,'各區加權風險人口'!$C$2:$T$13,2,0)*5.5/'陽性率'!A$3)</f>
        <v>3.213965234</v>
      </c>
      <c r="E423" s="5">
        <f>if(VLOOKUP($B$2:$B$457,'各區加權風險人口'!$C$2:$T$13,3,0)=0,0,VLOOKUP($B$2:$B$457,'依個案研判日_台北市'!$C$2:$T$13,3,0)*'各里加權風險人口'!F423/VLOOKUP($B$2:$B$457,'各區加權風險人口'!$C$2:$T$13,3,0)*5.5/'陽性率'!B$3)</f>
        <v>7.888823757</v>
      </c>
      <c r="F423" s="5">
        <f>if(VLOOKUP($B$2:$B$457,'各區加權風險人口'!$C$2:$T$13,4,0)=0,0,VLOOKUP($B$2:$B$457,'依個案研判日_台北市'!$C$2:$T$13,4,0)*'各里加權風險人口'!G423/VLOOKUP($B$2:$B$457,'各區加權風險人口'!$C$2:$T$13,4,0)*5.5/'陽性率'!C$3)</f>
        <v>0</v>
      </c>
      <c r="G423" s="5">
        <f>if(VLOOKUP($B$2:$B$457,'各區加權風險人口'!$C$2:$T$13,5,0)=0,0,VLOOKUP($B$2:$B$457,'依個案研判日_台北市'!$C$2:$T$13,5,0)*'各里加權風險人口'!H423/VLOOKUP($B$2:$B$457,'各區加權風險人口'!$C$2:$T$13,5,0)*5.5/'陽性率'!D$3)</f>
        <v>8.677706132</v>
      </c>
      <c r="H423" s="5">
        <f>if(VLOOKUP($B$2:$B$457,'各區加權風險人口'!$C$2:$T$13,6,0)=0,0,VLOOKUP($B$2:$B$457,'依個案研判日_台北市'!$C$2:$T$13,6,0)*'各里加權風險人口'!I423/VLOOKUP($B$2:$B$457,'各區加權風險人口'!$C$2:$T$13,6,0)*5.5/'陽性率'!E$3)</f>
        <v>2.196887628</v>
      </c>
      <c r="I423" s="5">
        <f>if(VLOOKUP($B$2:$B$457,'各區加權風險人口'!$C$2:$T$13,7,0)=0,0,VLOOKUP($B$2:$B$457,'依個案研判日_台北市'!$C$2:$T$13,7,0)*'各里加權風險人口'!J423/VLOOKUP($B$2:$B$457,'各區加權風險人口'!$C$2:$T$13,7,0)*5.5/'陽性率'!F$3)</f>
        <v>3.403022013</v>
      </c>
      <c r="J423" s="5">
        <f>if(VLOOKUP($B$2:$B$457,'各區加權風險人口'!$C$2:$T$13,8,0)=0,0,VLOOKUP($B$2:$B$457,'依個案研判日_台北市'!$C$2:$T$13,8,0)*'各里加權風險人口'!K423/VLOOKUP($B$2:$B$457,'各區加權風險人口'!$C$2:$T$13,8,0)*5.5/'陽性率'!G$3)</f>
        <v>18.86457855</v>
      </c>
      <c r="K423" s="5">
        <f>if(VLOOKUP($B$2:$B$457,'各區加權風險人口'!$C$2:$T$13,9,0)=0,0,VLOOKUP($B$2:$B$457,'依個案研判日_台北市'!$C$2:$T$13,9,0)*'各里加權風險人口'!L423/VLOOKUP($B$2:$B$457,'各區加權風險人口'!$C$2:$T$13,9,0)*5.5/'陽性率'!H$3)</f>
        <v>15.77764751</v>
      </c>
      <c r="L423" s="5">
        <f>if(VLOOKUP($B$2:$B$457,'各區加權風險人口'!$C$2:$T$13,10,0)=0,0,VLOOKUP($B$2:$B$457,'依個案研判日_台北市'!$C$2:$T$13,10,0)*'各里加權風險人口'!M423/VLOOKUP($B$2:$B$457,'各區加權風險人口'!$C$2:$T$13,10,0)*5.5/'陽性率'!I$3)</f>
        <v>14.87606766</v>
      </c>
      <c r="M423" s="5">
        <f>if(VLOOKUP($B$2:$B$457,'各區加權風險人口'!$C$2:$T$13,11,0)=0,0,VLOOKUP($B$2:$B$457,'依個案研判日_台北市'!$C$2:$T$13,11,0)*'各里加權風險人口'!N423/VLOOKUP($B$2:$B$457,'各區加權風險人口'!$C$2:$T$13,11,0)*5.5/'陽性率'!J$3)</f>
        <v>14.29269245</v>
      </c>
      <c r="N423" s="5">
        <f>if(VLOOKUP($B$2:$B$457,'各區加權風險人口'!$C$2:$T$13,12,0)=0,0,VLOOKUP($B$2:$B$457,'依個案研判日_台北市'!$C$2:$T$13,12,0)*'各里加權風險人口'!O423/VLOOKUP($B$2:$B$457,'各區加權風險人口'!$C$2:$T$13,12,0)*5.5/'陽性率'!K$3)</f>
        <v>32.08563612</v>
      </c>
      <c r="O423" s="5">
        <f>if(VLOOKUP($B$2:$B$457,'各區加權風險人口'!$C$2:$T$13,13,0)=0,0,VLOOKUP($B$2:$B$457,'依個案研判日_台北市'!$C$2:$T$13,13,0)*'各里加權風險人口'!P423/VLOOKUP($B$2:$B$457,'各區加權風險人口'!$C$2:$T$13,13,0)*5.5/'陽性率'!L$3)</f>
        <v>8.900211418</v>
      </c>
      <c r="P423" s="5">
        <f>if(VLOOKUP($B$2:$B$457,'各區加權風險人口'!$C$2:$T$13,14,0)=0,0,VLOOKUP($B$2:$B$457,'依個案研判日_台北市'!$C$2:$T$13,14,0)*'各里加權風險人口'!Q423/VLOOKUP($B$2:$B$457,'各區加權風險人口'!$C$2:$T$13,14,0)*5.5/'陽性率'!M$3)</f>
        <v>23.45325982</v>
      </c>
      <c r="Q423" s="5">
        <f>if(VLOOKUP($B$2:$B$457,'各區加權風險人口'!$C$2:$T$13,15,0)=0,0,VLOOKUP($B$2:$B$457,'依個案研判日_台北市'!$C$2:$T$13,15,0)*'各里加權風險人口'!R423/VLOOKUP($B$2:$B$457,'各區加權風險人口'!$C$2:$T$13,15,0)*5.5/'陽性率'!N$3)</f>
        <v>11.96924984</v>
      </c>
      <c r="R423" s="5">
        <f>if(VLOOKUP($B$2:$B$457,'各區加權風險人口'!$C$2:$T$13,16,0)=0,0,VLOOKUP($B$2:$B$457,'依個案研判日_台北市'!$C$2:$T$13,16,0)*'各里加權風險人口'!S423/VLOOKUP($B$2:$B$457,'各區加權風險人口'!$C$2:$T$13,16,0)*5.5/'陽性率'!O$3)</f>
        <v>68.06044025</v>
      </c>
      <c r="S423" s="5">
        <f>if(VLOOKUP($B$2:$B$457,'各區加權風險人口'!$C$2:$T$13,17,0)=0,0,VLOOKUP($B$2:$B$457,'依個案研判日_台北市'!$C$2:$T$13,17,0)*'各里加權風險人口'!T423/VLOOKUP($B$2:$B$457,'各區加權風險人口'!$C$2:$T$13,17,0)*5.5/'陽性率'!P$3)</f>
        <v>39.44411878</v>
      </c>
      <c r="T423" s="5">
        <f>if(VLOOKUP($B$2:$B$457,'各區加權風險人口'!$C$2:$T$13,18,0)=0,0,VLOOKUP($B$2:$B$457,'依個案研判日_台北市'!$C$2:$T$13,18,0)*'各里加權風險人口'!U423/VLOOKUP($B$2:$B$457,'各區加權風險人口'!$C$2:$T$13,18,0)*5.5/'陽性率'!Q$3)</f>
        <v>31.15073996</v>
      </c>
    </row>
    <row r="424">
      <c r="A424" s="3">
        <v>6.3000120009E10</v>
      </c>
      <c r="B424" s="4" t="s">
        <v>427</v>
      </c>
      <c r="C424" s="4" t="s">
        <v>436</v>
      </c>
      <c r="D424" s="5">
        <f>if(VLOOKUP($B$2:$B$457,'各區加權風險人口'!$C$2:$T$13,2,0)=0,0,VLOOKUP($B$2:$B$457,'依個案研判日_台北市'!$C$2:$T$13,2,0)*'各里加權風險人口'!E424/VLOOKUP($B$2:$B$457,'各區加權風險人口'!$C$2:$T$13,2,0)*5.5/'陽性率'!A$3)</f>
        <v>3.905793004</v>
      </c>
      <c r="E424" s="5">
        <f>if(VLOOKUP($B$2:$B$457,'各區加權風險人口'!$C$2:$T$13,3,0)=0,0,VLOOKUP($B$2:$B$457,'依個案研判日_台北市'!$C$2:$T$13,3,0)*'各里加權風險人口'!F424/VLOOKUP($B$2:$B$457,'各區加權風險人口'!$C$2:$T$13,3,0)*5.5/'陽性率'!B$3)</f>
        <v>9.586946464</v>
      </c>
      <c r="F424" s="5">
        <f>if(VLOOKUP($B$2:$B$457,'各區加權風險人口'!$C$2:$T$13,4,0)=0,0,VLOOKUP($B$2:$B$457,'依個案研判日_台北市'!$C$2:$T$13,4,0)*'各里加權風險人口'!G424/VLOOKUP($B$2:$B$457,'各區加權風險人口'!$C$2:$T$13,4,0)*5.5/'陽性率'!C$3)</f>
        <v>0</v>
      </c>
      <c r="G424" s="5">
        <f>if(VLOOKUP($B$2:$B$457,'各區加權風險人口'!$C$2:$T$13,5,0)=0,0,VLOOKUP($B$2:$B$457,'依個案研判日_台北市'!$C$2:$T$13,5,0)*'各里加權風險人口'!H424/VLOOKUP($B$2:$B$457,'各區加權風險人口'!$C$2:$T$13,5,0)*5.5/'陽性率'!D$3)</f>
        <v>10.54564111</v>
      </c>
      <c r="H424" s="5">
        <f>if(VLOOKUP($B$2:$B$457,'各區加權風險人口'!$C$2:$T$13,6,0)=0,0,VLOOKUP($B$2:$B$457,'依個案研判日_台北市'!$C$2:$T$13,6,0)*'各里加權風險人口'!I424/VLOOKUP($B$2:$B$457,'各區加權風險人口'!$C$2:$T$13,6,0)*5.5/'陽性率'!E$3)</f>
        <v>2.66978256</v>
      </c>
      <c r="I424" s="5">
        <f>if(VLOOKUP($B$2:$B$457,'各區加權風險人口'!$C$2:$T$13,7,0)=0,0,VLOOKUP($B$2:$B$457,'依個案研判日_台北市'!$C$2:$T$13,7,0)*'各里加權風險人口'!J424/VLOOKUP($B$2:$B$457,'各區加權風險人口'!$C$2:$T$13,7,0)*5.5/'陽性率'!F$3)</f>
        <v>4.135545533</v>
      </c>
      <c r="J424" s="5">
        <f>if(VLOOKUP($B$2:$B$457,'各區加權風險人口'!$C$2:$T$13,8,0)=0,0,VLOOKUP($B$2:$B$457,'依個案研判日_台北市'!$C$2:$T$13,8,0)*'各里加權風險人口'!K424/VLOOKUP($B$2:$B$457,'各區加權風險人口'!$C$2:$T$13,8,0)*5.5/'陽性率'!G$3)</f>
        <v>22.92530676</v>
      </c>
      <c r="K424" s="5">
        <f>if(VLOOKUP($B$2:$B$457,'各區加權風險人口'!$C$2:$T$13,9,0)=0,0,VLOOKUP($B$2:$B$457,'依個案研判日_台北市'!$C$2:$T$13,9,0)*'各里加權風險人口'!L424/VLOOKUP($B$2:$B$457,'各區加權風險人口'!$C$2:$T$13,9,0)*5.5/'陽性率'!H$3)</f>
        <v>19.17389293</v>
      </c>
      <c r="L424" s="5">
        <f>if(VLOOKUP($B$2:$B$457,'各區加權風險人口'!$C$2:$T$13,10,0)=0,0,VLOOKUP($B$2:$B$457,'依個案研判日_台北市'!$C$2:$T$13,10,0)*'各里加權風險人口'!M424/VLOOKUP($B$2:$B$457,'各區加權風險人口'!$C$2:$T$13,10,0)*5.5/'陽性率'!I$3)</f>
        <v>18.0782419</v>
      </c>
      <c r="M424" s="5">
        <f>if(VLOOKUP($B$2:$B$457,'各區加權風險人口'!$C$2:$T$13,11,0)=0,0,VLOOKUP($B$2:$B$457,'依個案研判日_台北市'!$C$2:$T$13,11,0)*'各里加權風險人口'!N424/VLOOKUP($B$2:$B$457,'各區加權風險人口'!$C$2:$T$13,11,0)*5.5/'陽性率'!J$3)</f>
        <v>17.36929124</v>
      </c>
      <c r="N424" s="5">
        <f>if(VLOOKUP($B$2:$B$457,'各區加權風險人口'!$C$2:$T$13,12,0)=0,0,VLOOKUP($B$2:$B$457,'依個案研判日_台北市'!$C$2:$T$13,12,0)*'各里加權風險人口'!O424/VLOOKUP($B$2:$B$457,'各區加權風險人口'!$C$2:$T$13,12,0)*5.5/'陽性率'!K$3)</f>
        <v>38.99228646</v>
      </c>
      <c r="O424" s="5">
        <f>if(VLOOKUP($B$2:$B$457,'各區加權風險人口'!$C$2:$T$13,13,0)=0,0,VLOOKUP($B$2:$B$457,'依個案研判日_台北市'!$C$2:$T$13,13,0)*'各里加權風險人口'!P424/VLOOKUP($B$2:$B$457,'各區加權風險人口'!$C$2:$T$13,13,0)*5.5/'陽性率'!L$3)</f>
        <v>10.81604216</v>
      </c>
      <c r="P424" s="5">
        <f>if(VLOOKUP($B$2:$B$457,'各區加權風險人口'!$C$2:$T$13,14,0)=0,0,VLOOKUP($B$2:$B$457,'依個案研判日_台北市'!$C$2:$T$13,14,0)*'各里加權風險人口'!Q424/VLOOKUP($B$2:$B$457,'各區加權風險人口'!$C$2:$T$13,14,0)*5.5/'陽性率'!M$3)</f>
        <v>28.50173273</v>
      </c>
      <c r="Q424" s="5">
        <f>if(VLOOKUP($B$2:$B$457,'各區加權風險人口'!$C$2:$T$13,15,0)=0,0,VLOOKUP($B$2:$B$457,'依個案研判日_台北市'!$C$2:$T$13,15,0)*'各里加權風險人口'!R424/VLOOKUP($B$2:$B$457,'各區加權風險人口'!$C$2:$T$13,15,0)*5.5/'陽性率'!N$3)</f>
        <v>14.54571188</v>
      </c>
      <c r="R424" s="5">
        <f>if(VLOOKUP($B$2:$B$457,'各區加權風險人口'!$C$2:$T$13,16,0)=0,0,VLOOKUP($B$2:$B$457,'依個案研判日_台北市'!$C$2:$T$13,16,0)*'各里加權風險人口'!S424/VLOOKUP($B$2:$B$457,'各區加權風險人口'!$C$2:$T$13,16,0)*5.5/'陽性率'!O$3)</f>
        <v>82.71091067</v>
      </c>
      <c r="S424" s="5">
        <f>if(VLOOKUP($B$2:$B$457,'各區加權風險人口'!$C$2:$T$13,17,0)=0,0,VLOOKUP($B$2:$B$457,'依個案研判日_台北市'!$C$2:$T$13,17,0)*'各里加權風險人口'!T424/VLOOKUP($B$2:$B$457,'各區加權風險人口'!$C$2:$T$13,17,0)*5.5/'陽性率'!P$3)</f>
        <v>47.93473232</v>
      </c>
      <c r="T424" s="5">
        <f>if(VLOOKUP($B$2:$B$457,'各區加權風險人口'!$C$2:$T$13,18,0)=0,0,VLOOKUP($B$2:$B$457,'依個案研判日_台北市'!$C$2:$T$13,18,0)*'各里加權風險人口'!U424/VLOOKUP($B$2:$B$457,'各區加權風險人口'!$C$2:$T$13,18,0)*5.5/'陽性率'!Q$3)</f>
        <v>37.85614758</v>
      </c>
    </row>
    <row r="425">
      <c r="A425" s="3">
        <v>6.300012001E10</v>
      </c>
      <c r="B425" s="4" t="s">
        <v>427</v>
      </c>
      <c r="C425" s="4" t="s">
        <v>437</v>
      </c>
      <c r="D425" s="5">
        <f>if(VLOOKUP($B$2:$B$457,'各區加權風險人口'!$C$2:$T$13,2,0)=0,0,VLOOKUP($B$2:$B$457,'依個案研判日_台北市'!$C$2:$T$13,2,0)*'各里加權風險人口'!E425/VLOOKUP($B$2:$B$457,'各區加權風險人口'!$C$2:$T$13,2,0)*5.5/'陽性率'!A$3)</f>
        <v>3.425862443</v>
      </c>
      <c r="E425" s="5">
        <f>if(VLOOKUP($B$2:$B$457,'各區加權風險人口'!$C$2:$T$13,3,0)=0,0,VLOOKUP($B$2:$B$457,'依個案研判日_台北市'!$C$2:$T$13,3,0)*'各里加權風險人口'!F425/VLOOKUP($B$2:$B$457,'各區加權風險人口'!$C$2:$T$13,3,0)*5.5/'陽性率'!B$3)</f>
        <v>8.408935087</v>
      </c>
      <c r="F425" s="5">
        <f>if(VLOOKUP($B$2:$B$457,'各區加權風險人口'!$C$2:$T$13,4,0)=0,0,VLOOKUP($B$2:$B$457,'依個案研判日_台北市'!$C$2:$T$13,4,0)*'各里加權風險人口'!G425/VLOOKUP($B$2:$B$457,'各區加權風險人口'!$C$2:$T$13,4,0)*5.5/'陽性率'!C$3)</f>
        <v>0</v>
      </c>
      <c r="G425" s="5">
        <f>if(VLOOKUP($B$2:$B$457,'各區加權風險人口'!$C$2:$T$13,5,0)=0,0,VLOOKUP($B$2:$B$457,'依個案研判日_台北市'!$C$2:$T$13,5,0)*'各里加權風險人口'!H425/VLOOKUP($B$2:$B$457,'各區加權風險人口'!$C$2:$T$13,5,0)*5.5/'陽性率'!D$3)</f>
        <v>9.249828596</v>
      </c>
      <c r="H425" s="5">
        <f>if(VLOOKUP($B$2:$B$457,'各區加權風險人口'!$C$2:$T$13,6,0)=0,0,VLOOKUP($B$2:$B$457,'依個案研判日_台北市'!$C$2:$T$13,6,0)*'各里加權風險人口'!I425/VLOOKUP($B$2:$B$457,'各區加權風險人口'!$C$2:$T$13,6,0)*5.5/'陽性率'!E$3)</f>
        <v>2.341728758</v>
      </c>
      <c r="I425" s="5">
        <f>if(VLOOKUP($B$2:$B$457,'各區加權風險人口'!$C$2:$T$13,7,0)=0,0,VLOOKUP($B$2:$B$457,'依個案研判日_台北市'!$C$2:$T$13,7,0)*'各里加權風險人口'!J425/VLOOKUP($B$2:$B$457,'各區加權風險人口'!$C$2:$T$13,7,0)*5.5/'陽性率'!F$3)</f>
        <v>3.627383763</v>
      </c>
      <c r="J425" s="5">
        <f>if(VLOOKUP($B$2:$B$457,'各區加權風險人口'!$C$2:$T$13,8,0)=0,0,VLOOKUP($B$2:$B$457,'依個案研判日_台北市'!$C$2:$T$13,8,0)*'各里加權風險人口'!K425/VLOOKUP($B$2:$B$457,'各區加權風險人口'!$C$2:$T$13,8,0)*5.5/'陽性率'!G$3)</f>
        <v>20.10832303</v>
      </c>
      <c r="K425" s="5">
        <f>if(VLOOKUP($B$2:$B$457,'各區加權風險人口'!$C$2:$T$13,9,0)=0,0,VLOOKUP($B$2:$B$457,'依個案研判日_台北市'!$C$2:$T$13,9,0)*'各里加權風險人口'!L425/VLOOKUP($B$2:$B$457,'各區加權風險人口'!$C$2:$T$13,9,0)*5.5/'陽性率'!H$3)</f>
        <v>16.81787017</v>
      </c>
      <c r="L425" s="5">
        <f>if(VLOOKUP($B$2:$B$457,'各區加權風險人口'!$C$2:$T$13,10,0)=0,0,VLOOKUP($B$2:$B$457,'依個案研判日_台北市'!$C$2:$T$13,10,0)*'各里加權風險人口'!M425/VLOOKUP($B$2:$B$457,'各區加權風險人口'!$C$2:$T$13,10,0)*5.5/'陽性率'!I$3)</f>
        <v>15.85684902</v>
      </c>
      <c r="M425" s="5">
        <f>if(VLOOKUP($B$2:$B$457,'各區加權風險人口'!$C$2:$T$13,11,0)=0,0,VLOOKUP($B$2:$B$457,'依個案研判日_台北市'!$C$2:$T$13,11,0)*'各里加權風險人口'!N425/VLOOKUP($B$2:$B$457,'各區加權風險人口'!$C$2:$T$13,11,0)*5.5/'陽性率'!J$3)</f>
        <v>15.23501181</v>
      </c>
      <c r="N425" s="5">
        <f>if(VLOOKUP($B$2:$B$457,'各區加權風險人口'!$C$2:$T$13,12,0)=0,0,VLOOKUP($B$2:$B$457,'依個案研判日_台北市'!$C$2:$T$13,12,0)*'各里加權風險人口'!O425/VLOOKUP($B$2:$B$457,'各區加權風險人口'!$C$2:$T$13,12,0)*5.5/'陽性率'!K$3)</f>
        <v>34.20104691</v>
      </c>
      <c r="O425" s="5">
        <f>if(VLOOKUP($B$2:$B$457,'各區加權風險人口'!$C$2:$T$13,13,0)=0,0,VLOOKUP($B$2:$B$457,'依個案研判日_台北市'!$C$2:$T$13,13,0)*'各里加權風險人口'!P425/VLOOKUP($B$2:$B$457,'各區加權風險人口'!$C$2:$T$13,13,0)*5.5/'陽性率'!L$3)</f>
        <v>9.487003688</v>
      </c>
      <c r="P425" s="5">
        <f>if(VLOOKUP($B$2:$B$457,'各區加權風險人口'!$C$2:$T$13,14,0)=0,0,VLOOKUP($B$2:$B$457,'依個案研判日_台北市'!$C$2:$T$13,14,0)*'各里加權風險人口'!Q425/VLOOKUP($B$2:$B$457,'各區加權風險人口'!$C$2:$T$13,14,0)*5.5/'陽性率'!M$3)</f>
        <v>24.99953675</v>
      </c>
      <c r="Q425" s="5">
        <f>if(VLOOKUP($B$2:$B$457,'各區加權風險人口'!$C$2:$T$13,15,0)=0,0,VLOOKUP($B$2:$B$457,'依個案研判日_台北市'!$C$2:$T$13,15,0)*'各里加權風險人口'!R425/VLOOKUP($B$2:$B$457,'各區加權風險人口'!$C$2:$T$13,15,0)*5.5/'陽性率'!N$3)</f>
        <v>12.75838427</v>
      </c>
      <c r="R425" s="5">
        <f>if(VLOOKUP($B$2:$B$457,'各區加權風險人口'!$C$2:$T$13,16,0)=0,0,VLOOKUP($B$2:$B$457,'依個案研判日_台北市'!$C$2:$T$13,16,0)*'各里加權風險人口'!S425/VLOOKUP($B$2:$B$457,'各區加權風險人口'!$C$2:$T$13,16,0)*5.5/'陽性率'!O$3)</f>
        <v>72.54767526</v>
      </c>
      <c r="S425" s="5">
        <f>if(VLOOKUP($B$2:$B$457,'各區加權風險人口'!$C$2:$T$13,17,0)=0,0,VLOOKUP($B$2:$B$457,'依個案研判日_台北市'!$C$2:$T$13,17,0)*'各里加權風險人口'!T425/VLOOKUP($B$2:$B$457,'各區加權風險人口'!$C$2:$T$13,17,0)*5.5/'陽性率'!P$3)</f>
        <v>42.04467544</v>
      </c>
      <c r="T425" s="5">
        <f>if(VLOOKUP($B$2:$B$457,'各區加權風險人口'!$C$2:$T$13,18,0)=0,0,VLOOKUP($B$2:$B$457,'依個案研判日_台北市'!$C$2:$T$13,18,0)*'各里加權風險人口'!U425/VLOOKUP($B$2:$B$457,'各區加權風險人口'!$C$2:$T$13,18,0)*5.5/'陽性率'!Q$3)</f>
        <v>33.20451291</v>
      </c>
    </row>
    <row r="426">
      <c r="A426" s="3">
        <v>6.3000120011E10</v>
      </c>
      <c r="B426" s="4" t="s">
        <v>427</v>
      </c>
      <c r="C426" s="4" t="s">
        <v>438</v>
      </c>
      <c r="D426" s="5">
        <f>if(VLOOKUP($B$2:$B$457,'各區加權風險人口'!$C$2:$T$13,2,0)=0,0,VLOOKUP($B$2:$B$457,'依個案研判日_台北市'!$C$2:$T$13,2,0)*'各里加權風險人口'!E426/VLOOKUP($B$2:$B$457,'各區加權風險人口'!$C$2:$T$13,2,0)*5.5/'陽性率'!A$3)</f>
        <v>2.00055135</v>
      </c>
      <c r="E426" s="5">
        <f>if(VLOOKUP($B$2:$B$457,'各區加權風險人口'!$C$2:$T$13,3,0)=0,0,VLOOKUP($B$2:$B$457,'依個案研判日_台北市'!$C$2:$T$13,3,0)*'各里加權風險人口'!F426/VLOOKUP($B$2:$B$457,'各區加權風險人口'!$C$2:$T$13,3,0)*5.5/'陽性率'!B$3)</f>
        <v>4.910444222</v>
      </c>
      <c r="F426" s="5">
        <f>if(VLOOKUP($B$2:$B$457,'各區加權風險人口'!$C$2:$T$13,4,0)=0,0,VLOOKUP($B$2:$B$457,'依個案研判日_台北市'!$C$2:$T$13,4,0)*'各里加權風險人口'!G426/VLOOKUP($B$2:$B$457,'各區加權風險人口'!$C$2:$T$13,4,0)*5.5/'陽性率'!C$3)</f>
        <v>0</v>
      </c>
      <c r="G426" s="5">
        <f>if(VLOOKUP($B$2:$B$457,'各區加權風險人口'!$C$2:$T$13,5,0)=0,0,VLOOKUP($B$2:$B$457,'依個案研判日_台北市'!$C$2:$T$13,5,0)*'各里加權風險人口'!H426/VLOOKUP($B$2:$B$457,'各區加權風險人口'!$C$2:$T$13,5,0)*5.5/'陽性率'!D$3)</f>
        <v>5.401488644</v>
      </c>
      <c r="H426" s="5">
        <f>if(VLOOKUP($B$2:$B$457,'各區加權風險人口'!$C$2:$T$13,6,0)=0,0,VLOOKUP($B$2:$B$457,'依個案研判日_台北市'!$C$2:$T$13,6,0)*'各里加權風險人口'!I426/VLOOKUP($B$2:$B$457,'各區加權風險人口'!$C$2:$T$13,6,0)*5.5/'陽性率'!E$3)</f>
        <v>1.36746548</v>
      </c>
      <c r="I426" s="5">
        <f>if(VLOOKUP($B$2:$B$457,'各區加權風險人口'!$C$2:$T$13,7,0)=0,0,VLOOKUP($B$2:$B$457,'依個案研判日_台北市'!$C$2:$T$13,7,0)*'各里加權風險人口'!J426/VLOOKUP($B$2:$B$457,'各區加權風險人口'!$C$2:$T$13,7,0)*5.5/'陽性率'!F$3)</f>
        <v>2.118230841</v>
      </c>
      <c r="J426" s="5">
        <f>if(VLOOKUP($B$2:$B$457,'各區加權風險人口'!$C$2:$T$13,8,0)=0,0,VLOOKUP($B$2:$B$457,'依個案研判日_台北市'!$C$2:$T$13,8,0)*'各里加權風險人口'!K426/VLOOKUP($B$2:$B$457,'各區加權風險人口'!$C$2:$T$13,8,0)*5.5/'陽性率'!G$3)</f>
        <v>11.74236662</v>
      </c>
      <c r="K426" s="5">
        <f>if(VLOOKUP($B$2:$B$457,'各區加權風險人口'!$C$2:$T$13,9,0)=0,0,VLOOKUP($B$2:$B$457,'依個案研判日_台北市'!$C$2:$T$13,9,0)*'各里加權風險人口'!L426/VLOOKUP($B$2:$B$457,'各區加權風險人口'!$C$2:$T$13,9,0)*5.5/'陽性率'!H$3)</f>
        <v>9.820888444</v>
      </c>
      <c r="L426" s="5">
        <f>if(VLOOKUP($B$2:$B$457,'各區加權風險人口'!$C$2:$T$13,10,0)=0,0,VLOOKUP($B$2:$B$457,'依個案研判日_台北市'!$C$2:$T$13,10,0)*'各里加權風險人口'!M426/VLOOKUP($B$2:$B$457,'各區加權風險人口'!$C$2:$T$13,10,0)*5.5/'陽性率'!I$3)</f>
        <v>9.259694819</v>
      </c>
      <c r="M426" s="5">
        <f>if(VLOOKUP($B$2:$B$457,'各區加權風險人口'!$C$2:$T$13,11,0)=0,0,VLOOKUP($B$2:$B$457,'依個案研判日_台北市'!$C$2:$T$13,11,0)*'各里加權風險人口'!N426/VLOOKUP($B$2:$B$457,'各區加權風險人口'!$C$2:$T$13,11,0)*5.5/'陽性率'!J$3)</f>
        <v>8.896569532</v>
      </c>
      <c r="N426" s="5">
        <f>if(VLOOKUP($B$2:$B$457,'各區加權風險人口'!$C$2:$T$13,12,0)=0,0,VLOOKUP($B$2:$B$457,'依個案研判日_台北市'!$C$2:$T$13,12,0)*'各里加權風險人口'!O426/VLOOKUP($B$2:$B$457,'各區加權風險人口'!$C$2:$T$13,12,0)*5.5/'陽性率'!K$3)</f>
        <v>19.97189079</v>
      </c>
      <c r="O426" s="5">
        <f>if(VLOOKUP($B$2:$B$457,'各區加權風險人口'!$C$2:$T$13,13,0)=0,0,VLOOKUP($B$2:$B$457,'依個案研判日_台北市'!$C$2:$T$13,13,0)*'各里加權風險人口'!P426/VLOOKUP($B$2:$B$457,'各區加權風險人口'!$C$2:$T$13,13,0)*5.5/'陽性率'!L$3)</f>
        <v>5.539988353</v>
      </c>
      <c r="P426" s="5">
        <f>if(VLOOKUP($B$2:$B$457,'各區加權風險人口'!$C$2:$T$13,14,0)=0,0,VLOOKUP($B$2:$B$457,'依個案研判日_台北市'!$C$2:$T$13,14,0)*'各里加權風險人口'!Q426/VLOOKUP($B$2:$B$457,'各區加權風險人口'!$C$2:$T$13,14,0)*5.5/'陽性率'!M$3)</f>
        <v>14.59861796</v>
      </c>
      <c r="Q426" s="5">
        <f>if(VLOOKUP($B$2:$B$457,'各區加權風險人口'!$C$2:$T$13,15,0)=0,0,VLOOKUP($B$2:$B$457,'依個案研判日_台北市'!$C$2:$T$13,15,0)*'各里加權風險人口'!R426/VLOOKUP($B$2:$B$457,'各區加權風險人口'!$C$2:$T$13,15,0)*5.5/'陽性率'!N$3)</f>
        <v>7.450329165</v>
      </c>
      <c r="R426" s="5">
        <f>if(VLOOKUP($B$2:$B$457,'各區加權風險人口'!$C$2:$T$13,16,0)=0,0,VLOOKUP($B$2:$B$457,'依個案研判日_台北市'!$C$2:$T$13,16,0)*'各里加權風險人口'!S426/VLOOKUP($B$2:$B$457,'各區加權風險人口'!$C$2:$T$13,16,0)*5.5/'陽性率'!O$3)</f>
        <v>42.36461682</v>
      </c>
      <c r="S426" s="5">
        <f>if(VLOOKUP($B$2:$B$457,'各區加權風險人口'!$C$2:$T$13,17,0)=0,0,VLOOKUP($B$2:$B$457,'依個案研判日_台北市'!$C$2:$T$13,17,0)*'各里加權風險人口'!T426/VLOOKUP($B$2:$B$457,'各區加權風險人口'!$C$2:$T$13,17,0)*5.5/'陽性率'!P$3)</f>
        <v>24.55222111</v>
      </c>
      <c r="T426" s="5">
        <f>if(VLOOKUP($B$2:$B$457,'各區加權風險人口'!$C$2:$T$13,18,0)=0,0,VLOOKUP($B$2:$B$457,'依個案研判日_台北市'!$C$2:$T$13,18,0)*'各里加權風險人口'!U426/VLOOKUP($B$2:$B$457,'各區加權風險人口'!$C$2:$T$13,18,0)*5.5/'陽性率'!Q$3)</f>
        <v>19.38995924</v>
      </c>
    </row>
    <row r="427">
      <c r="A427" s="3">
        <v>6.3000120012E10</v>
      </c>
      <c r="B427" s="4" t="s">
        <v>427</v>
      </c>
      <c r="C427" s="4" t="s">
        <v>439</v>
      </c>
      <c r="D427" s="5">
        <f>if(VLOOKUP($B$2:$B$457,'各區加權風險人口'!$C$2:$T$13,2,0)=0,0,VLOOKUP($B$2:$B$457,'依個案研判日_台北市'!$C$2:$T$13,2,0)*'各里加權風險人口'!E427/VLOOKUP($B$2:$B$457,'各區加權風險人口'!$C$2:$T$13,2,0)*5.5/'陽性率'!A$3)</f>
        <v>1.730359259</v>
      </c>
      <c r="E427" s="5">
        <f>if(VLOOKUP($B$2:$B$457,'各區加權風險人口'!$C$2:$T$13,3,0)=0,0,VLOOKUP($B$2:$B$457,'依個案研判日_台北市'!$C$2:$T$13,3,0)*'各里加權風險人口'!F427/VLOOKUP($B$2:$B$457,'各區加權風險人口'!$C$2:$T$13,3,0)*5.5/'陽性率'!B$3)</f>
        <v>4.247245454</v>
      </c>
      <c r="F427" s="5">
        <f>if(VLOOKUP($B$2:$B$457,'各區加權風險人口'!$C$2:$T$13,4,0)=0,0,VLOOKUP($B$2:$B$457,'依個案研判日_台北市'!$C$2:$T$13,4,0)*'各里加權風險人口'!G427/VLOOKUP($B$2:$B$457,'各區加權風險人口'!$C$2:$T$13,4,0)*5.5/'陽性率'!C$3)</f>
        <v>0</v>
      </c>
      <c r="G427" s="5">
        <f>if(VLOOKUP($B$2:$B$457,'各區加權風險人口'!$C$2:$T$13,5,0)=0,0,VLOOKUP($B$2:$B$457,'依個案研判日_台北市'!$C$2:$T$13,5,0)*'各里加權風險人口'!H427/VLOOKUP($B$2:$B$457,'各區加權風險人口'!$C$2:$T$13,5,0)*5.5/'陽性率'!D$3)</f>
        <v>4.671969999</v>
      </c>
      <c r="H427" s="5">
        <f>if(VLOOKUP($B$2:$B$457,'各區加權風險人口'!$C$2:$T$13,6,0)=0,0,VLOOKUP($B$2:$B$457,'依個案研判日_台北市'!$C$2:$T$13,6,0)*'各里加權風險人口'!I427/VLOOKUP($B$2:$B$457,'各區加權風險人口'!$C$2:$T$13,6,0)*5.5/'陽性率'!E$3)</f>
        <v>1.182777215</v>
      </c>
      <c r="I427" s="5">
        <f>if(VLOOKUP($B$2:$B$457,'各區加權風險人口'!$C$2:$T$13,7,0)=0,0,VLOOKUP($B$2:$B$457,'依個案研判日_台北市'!$C$2:$T$13,7,0)*'各里加權風險人口'!J427/VLOOKUP($B$2:$B$457,'各區加權風險人口'!$C$2:$T$13,7,0)*5.5/'陽性率'!F$3)</f>
        <v>1.832145098</v>
      </c>
      <c r="J427" s="5">
        <f>if(VLOOKUP($B$2:$B$457,'各區加權風險人口'!$C$2:$T$13,8,0)=0,0,VLOOKUP($B$2:$B$457,'依個案研判日_台北市'!$C$2:$T$13,8,0)*'各里加權風險人口'!K427/VLOOKUP($B$2:$B$457,'各區加權風險人口'!$C$2:$T$13,8,0)*5.5/'陽性率'!G$3)</f>
        <v>10.15645652</v>
      </c>
      <c r="K427" s="5">
        <f>if(VLOOKUP($B$2:$B$457,'各區加權風險人口'!$C$2:$T$13,9,0)=0,0,VLOOKUP($B$2:$B$457,'依個案研判日_台北市'!$C$2:$T$13,9,0)*'各里加權風險人口'!L427/VLOOKUP($B$2:$B$457,'各區加權風險人口'!$C$2:$T$13,9,0)*5.5/'陽性率'!H$3)</f>
        <v>8.494490907</v>
      </c>
      <c r="L427" s="5">
        <f>if(VLOOKUP($B$2:$B$457,'各區加權風險人口'!$C$2:$T$13,10,0)=0,0,VLOOKUP($B$2:$B$457,'依個案研判日_台北市'!$C$2:$T$13,10,0)*'各里加權風險人口'!M427/VLOOKUP($B$2:$B$457,'各區加權風險人口'!$C$2:$T$13,10,0)*5.5/'陽性率'!I$3)</f>
        <v>8.009091427</v>
      </c>
      <c r="M427" s="5">
        <f>if(VLOOKUP($B$2:$B$457,'各區加權風險人口'!$C$2:$T$13,11,0)=0,0,VLOOKUP($B$2:$B$457,'依個案研判日_台北市'!$C$2:$T$13,11,0)*'各里加權風險人口'!N427/VLOOKUP($B$2:$B$457,'各區加權風險人口'!$C$2:$T$13,11,0)*5.5/'陽性率'!J$3)</f>
        <v>7.69500941</v>
      </c>
      <c r="N427" s="5">
        <f>if(VLOOKUP($B$2:$B$457,'各區加權風險人口'!$C$2:$T$13,12,0)=0,0,VLOOKUP($B$2:$B$457,'依個案研判日_台北市'!$C$2:$T$13,12,0)*'各里加權風險人口'!O427/VLOOKUP($B$2:$B$457,'各區加權風險人口'!$C$2:$T$13,12,0)*5.5/'陽性率'!K$3)</f>
        <v>17.27451092</v>
      </c>
      <c r="O427" s="5">
        <f>if(VLOOKUP($B$2:$B$457,'各區加權風險人口'!$C$2:$T$13,13,0)=0,0,VLOOKUP($B$2:$B$457,'依個案研判日_台北市'!$C$2:$T$13,13,0)*'各里加權風險人口'!P427/VLOOKUP($B$2:$B$457,'各區加權風險人口'!$C$2:$T$13,13,0)*5.5/'陽性率'!L$3)</f>
        <v>4.791764102</v>
      </c>
      <c r="P427" s="5">
        <f>if(VLOOKUP($B$2:$B$457,'各區加權風險人口'!$C$2:$T$13,14,0)=0,0,VLOOKUP($B$2:$B$457,'依個案研判日_台北市'!$C$2:$T$13,14,0)*'各里加權風險人口'!Q427/VLOOKUP($B$2:$B$457,'各區加權風險人口'!$C$2:$T$13,14,0)*5.5/'陽性率'!M$3)</f>
        <v>12.62694594</v>
      </c>
      <c r="Q427" s="5">
        <f>if(VLOOKUP($B$2:$B$457,'各區加權風險人口'!$C$2:$T$13,15,0)=0,0,VLOOKUP($B$2:$B$457,'依個案研判日_台北市'!$C$2:$T$13,15,0)*'各里加權風險人口'!R427/VLOOKUP($B$2:$B$457,'各區加權風險人口'!$C$2:$T$13,15,0)*5.5/'陽性率'!N$3)</f>
        <v>6.44409655</v>
      </c>
      <c r="R427" s="5">
        <f>if(VLOOKUP($B$2:$B$457,'各區加權風險人口'!$C$2:$T$13,16,0)=0,0,VLOOKUP($B$2:$B$457,'依個案研判日_台北市'!$C$2:$T$13,16,0)*'各里加權風險人口'!S427/VLOOKUP($B$2:$B$457,'各區加權風險人口'!$C$2:$T$13,16,0)*5.5/'陽性率'!O$3)</f>
        <v>36.64290195</v>
      </c>
      <c r="S427" s="5">
        <f>if(VLOOKUP($B$2:$B$457,'各區加權風險人口'!$C$2:$T$13,17,0)=0,0,VLOOKUP($B$2:$B$457,'依個案研判日_台北市'!$C$2:$T$13,17,0)*'各里加權風險人口'!T427/VLOOKUP($B$2:$B$457,'各區加權風險人口'!$C$2:$T$13,17,0)*5.5/'陽性率'!P$3)</f>
        <v>21.23622727</v>
      </c>
      <c r="T427" s="5">
        <f>if(VLOOKUP($B$2:$B$457,'各區加權風險人口'!$C$2:$T$13,18,0)=0,0,VLOOKUP($B$2:$B$457,'依個案研判日_台北市'!$C$2:$T$13,18,0)*'各里加權風險人口'!U427/VLOOKUP($B$2:$B$457,'各區加權風險人口'!$C$2:$T$13,18,0)*5.5/'陽性率'!Q$3)</f>
        <v>16.77117436</v>
      </c>
    </row>
    <row r="428">
      <c r="A428" s="3">
        <v>6.3000120013E10</v>
      </c>
      <c r="B428" s="4" t="s">
        <v>427</v>
      </c>
      <c r="C428" s="4" t="s">
        <v>440</v>
      </c>
      <c r="D428" s="5">
        <f>if(VLOOKUP($B$2:$B$457,'各區加權風險人口'!$C$2:$T$13,2,0)=0,0,VLOOKUP($B$2:$B$457,'依個案研判日_台北市'!$C$2:$T$13,2,0)*'各里加權風險人口'!E428/VLOOKUP($B$2:$B$457,'各區加權風險人口'!$C$2:$T$13,2,0)*5.5/'陽性率'!A$3)</f>
        <v>2.937019253</v>
      </c>
      <c r="E428" s="5">
        <f>if(VLOOKUP($B$2:$B$457,'各區加權風險人口'!$C$2:$T$13,3,0)=0,0,VLOOKUP($B$2:$B$457,'依個案研判日_台北市'!$C$2:$T$13,3,0)*'各里加權風險人口'!F428/VLOOKUP($B$2:$B$457,'各區加權風險人口'!$C$2:$T$13,3,0)*5.5/'陽性率'!B$3)</f>
        <v>7.209047257</v>
      </c>
      <c r="F428" s="5">
        <f>if(VLOOKUP($B$2:$B$457,'各區加權風險人口'!$C$2:$T$13,4,0)=0,0,VLOOKUP($B$2:$B$457,'依個案研判日_台北市'!$C$2:$T$13,4,0)*'各里加權風險人口'!G428/VLOOKUP($B$2:$B$457,'各區加權風險人口'!$C$2:$T$13,4,0)*5.5/'陽性率'!C$3)</f>
        <v>0</v>
      </c>
      <c r="G428" s="5">
        <f>if(VLOOKUP($B$2:$B$457,'各區加權風險人口'!$C$2:$T$13,5,0)=0,0,VLOOKUP($B$2:$B$457,'依個案研判日_台北市'!$C$2:$T$13,5,0)*'各里加權風險人口'!H428/VLOOKUP($B$2:$B$457,'各區加權風險人口'!$C$2:$T$13,5,0)*5.5/'陽性率'!D$3)</f>
        <v>7.929951983</v>
      </c>
      <c r="H428" s="5">
        <f>if(VLOOKUP($B$2:$B$457,'各區加權風險人口'!$C$2:$T$13,6,0)=0,0,VLOOKUP($B$2:$B$457,'依個案研判日_台北市'!$C$2:$T$13,6,0)*'各里加權風險人口'!I428/VLOOKUP($B$2:$B$457,'各區加權風險人口'!$C$2:$T$13,6,0)*5.5/'陽性率'!E$3)</f>
        <v>2.00758278</v>
      </c>
      <c r="I428" s="5">
        <f>if(VLOOKUP($B$2:$B$457,'各區加權風險人口'!$C$2:$T$13,7,0)=0,0,VLOOKUP($B$2:$B$457,'依個案研判日_台北市'!$C$2:$T$13,7,0)*'各里加權風險人口'!J428/VLOOKUP($B$2:$B$457,'各區加權風險人口'!$C$2:$T$13,7,0)*5.5/'陽性率'!F$3)</f>
        <v>3.109785091</v>
      </c>
      <c r="J428" s="5">
        <f>if(VLOOKUP($B$2:$B$457,'各區加權風險人口'!$C$2:$T$13,8,0)=0,0,VLOOKUP($B$2:$B$457,'依個案研判日_台北市'!$C$2:$T$13,8,0)*'各里加權風險人口'!K428/VLOOKUP($B$2:$B$457,'各區加權風險人口'!$C$2:$T$13,8,0)*5.5/'陽性率'!G$3)</f>
        <v>17.23902605</v>
      </c>
      <c r="K428" s="5">
        <f>if(VLOOKUP($B$2:$B$457,'各區加權風險人口'!$C$2:$T$13,9,0)=0,0,VLOOKUP($B$2:$B$457,'依個案研判日_台北市'!$C$2:$T$13,9,0)*'各里加權風險人口'!L428/VLOOKUP($B$2:$B$457,'各區加權風險人口'!$C$2:$T$13,9,0)*5.5/'陽性率'!H$3)</f>
        <v>14.41809451</v>
      </c>
      <c r="L428" s="5">
        <f>if(VLOOKUP($B$2:$B$457,'各區加權風險人口'!$C$2:$T$13,10,0)=0,0,VLOOKUP($B$2:$B$457,'依個案研判日_台北市'!$C$2:$T$13,10,0)*'各里加權風險人口'!M428/VLOOKUP($B$2:$B$457,'各區加權風險人口'!$C$2:$T$13,10,0)*5.5/'陽性率'!I$3)</f>
        <v>13.5942034</v>
      </c>
      <c r="M428" s="5">
        <f>if(VLOOKUP($B$2:$B$457,'各區加權風險人口'!$C$2:$T$13,11,0)=0,0,VLOOKUP($B$2:$B$457,'依個案研判日_台北市'!$C$2:$T$13,11,0)*'各里加權風險人口'!N428/VLOOKUP($B$2:$B$457,'各區加權風險人口'!$C$2:$T$13,11,0)*5.5/'陽性率'!J$3)</f>
        <v>13.06109738</v>
      </c>
      <c r="N428" s="5">
        <f>if(VLOOKUP($B$2:$B$457,'各區加權風險人口'!$C$2:$T$13,12,0)=0,0,VLOOKUP($B$2:$B$457,'依個案研判日_台北市'!$C$2:$T$13,12,0)*'各里加權風險人口'!O428/VLOOKUP($B$2:$B$457,'各區加權風險人口'!$C$2:$T$13,12,0)*5.5/'陽性率'!K$3)</f>
        <v>29.32083086</v>
      </c>
      <c r="O428" s="5">
        <f>if(VLOOKUP($B$2:$B$457,'各區加權風險人口'!$C$2:$T$13,13,0)=0,0,VLOOKUP($B$2:$B$457,'依個案研判日_台北市'!$C$2:$T$13,13,0)*'各里加權風險人口'!P428/VLOOKUP($B$2:$B$457,'各區加權風險人口'!$C$2:$T$13,13,0)*5.5/'陽性率'!L$3)</f>
        <v>8.133284085</v>
      </c>
      <c r="P428" s="5">
        <f>if(VLOOKUP($B$2:$B$457,'各區加權風險人口'!$C$2:$T$13,14,0)=0,0,VLOOKUP($B$2:$B$457,'依個案研判日_台北市'!$C$2:$T$13,14,0)*'各里加權風險人口'!Q428/VLOOKUP($B$2:$B$457,'各區加權風險人口'!$C$2:$T$13,14,0)*5.5/'陽性率'!M$3)</f>
        <v>21.43230266</v>
      </c>
      <c r="Q428" s="5">
        <f>if(VLOOKUP($B$2:$B$457,'各區加權風險人口'!$C$2:$T$13,15,0)=0,0,VLOOKUP($B$2:$B$457,'依個案研判日_台北市'!$C$2:$T$13,15,0)*'各里加權風險人口'!R428/VLOOKUP($B$2:$B$457,'各區加權風險人口'!$C$2:$T$13,15,0)*5.5/'陽性率'!N$3)</f>
        <v>10.9378648</v>
      </c>
      <c r="R428" s="5">
        <f>if(VLOOKUP($B$2:$B$457,'各區加權風險人口'!$C$2:$T$13,16,0)=0,0,VLOOKUP($B$2:$B$457,'依個案研判日_台北市'!$C$2:$T$13,16,0)*'各里加權風險人口'!S428/VLOOKUP($B$2:$B$457,'各區加權風險人口'!$C$2:$T$13,16,0)*5.5/'陽性率'!O$3)</f>
        <v>62.19570183</v>
      </c>
      <c r="S428" s="5">
        <f>if(VLOOKUP($B$2:$B$457,'各區加權風險人口'!$C$2:$T$13,17,0)=0,0,VLOOKUP($B$2:$B$457,'依個案研判日_台北市'!$C$2:$T$13,17,0)*'各里加權風險人口'!T428/VLOOKUP($B$2:$B$457,'各區加權風險人口'!$C$2:$T$13,17,0)*5.5/'陽性率'!P$3)</f>
        <v>36.04523629</v>
      </c>
      <c r="T428" s="5">
        <f>if(VLOOKUP($B$2:$B$457,'各區加權風險人口'!$C$2:$T$13,18,0)=0,0,VLOOKUP($B$2:$B$457,'依個案研判日_台北市'!$C$2:$T$13,18,0)*'各里加權風險人口'!U428/VLOOKUP($B$2:$B$457,'各區加權風險人口'!$C$2:$T$13,18,0)*5.5/'陽性率'!Q$3)</f>
        <v>28.4664943</v>
      </c>
    </row>
    <row r="429">
      <c r="A429" s="3">
        <v>6.3000120014E10</v>
      </c>
      <c r="B429" s="4" t="s">
        <v>427</v>
      </c>
      <c r="C429" s="4" t="s">
        <v>441</v>
      </c>
      <c r="D429" s="5">
        <f>if(VLOOKUP($B$2:$B$457,'各區加權風險人口'!$C$2:$T$13,2,0)=0,0,VLOOKUP($B$2:$B$457,'依個案研判日_台北市'!$C$2:$T$13,2,0)*'各里加權風險人口'!E429/VLOOKUP($B$2:$B$457,'各區加權風險人口'!$C$2:$T$13,2,0)*5.5/'陽性率'!A$3)</f>
        <v>2.117257988</v>
      </c>
      <c r="E429" s="5">
        <f>if(VLOOKUP($B$2:$B$457,'各區加權風險人口'!$C$2:$T$13,3,0)=0,0,VLOOKUP($B$2:$B$457,'依個案研判日_台北市'!$C$2:$T$13,3,0)*'各里加權風險人口'!F429/VLOOKUP($B$2:$B$457,'各區加權風險人口'!$C$2:$T$13,3,0)*5.5/'陽性率'!B$3)</f>
        <v>5.196905972</v>
      </c>
      <c r="F429" s="5">
        <f>if(VLOOKUP($B$2:$B$457,'各區加權風險人口'!$C$2:$T$13,4,0)=0,0,VLOOKUP($B$2:$B$457,'依個案研判日_台北市'!$C$2:$T$13,4,0)*'各里加權風險人口'!G429/VLOOKUP($B$2:$B$457,'各區加權風險人口'!$C$2:$T$13,4,0)*5.5/'陽性率'!C$3)</f>
        <v>0</v>
      </c>
      <c r="G429" s="5">
        <f>if(VLOOKUP($B$2:$B$457,'各區加權風險人口'!$C$2:$T$13,5,0)=0,0,VLOOKUP($B$2:$B$457,'依個案研判日_台北市'!$C$2:$T$13,5,0)*'各里加權風險人口'!H429/VLOOKUP($B$2:$B$457,'各區加權風險人口'!$C$2:$T$13,5,0)*5.5/'陽性率'!D$3)</f>
        <v>5.716596569</v>
      </c>
      <c r="H429" s="5">
        <f>if(VLOOKUP($B$2:$B$457,'各區加權風險人口'!$C$2:$T$13,6,0)=0,0,VLOOKUP($B$2:$B$457,'依個案研判日_台北市'!$C$2:$T$13,6,0)*'各里加權風險人口'!I429/VLOOKUP($B$2:$B$457,'各區加權風險人口'!$C$2:$T$13,6,0)*5.5/'陽性率'!E$3)</f>
        <v>1.447239638</v>
      </c>
      <c r="I429" s="5">
        <f>if(VLOOKUP($B$2:$B$457,'各區加權風險人口'!$C$2:$T$13,7,0)=0,0,VLOOKUP($B$2:$B$457,'依個案研判日_台北市'!$C$2:$T$13,7,0)*'各里加權風險人口'!J429/VLOOKUP($B$2:$B$457,'各區加權風險人口'!$C$2:$T$13,7,0)*5.5/'陽性率'!F$3)</f>
        <v>2.241802576</v>
      </c>
      <c r="J429" s="5">
        <f>if(VLOOKUP($B$2:$B$457,'各區加權風險人口'!$C$2:$T$13,8,0)=0,0,VLOOKUP($B$2:$B$457,'依個案研判日_台北市'!$C$2:$T$13,8,0)*'各里加權風險人口'!K429/VLOOKUP($B$2:$B$457,'各區加權風險人口'!$C$2:$T$13,8,0)*5.5/'陽性率'!G$3)</f>
        <v>12.42738384</v>
      </c>
      <c r="K429" s="5">
        <f>if(VLOOKUP($B$2:$B$457,'各區加權風險人口'!$C$2:$T$13,9,0)=0,0,VLOOKUP($B$2:$B$457,'依個案研判日_台北市'!$C$2:$T$13,9,0)*'各里加權風險人口'!L429/VLOOKUP($B$2:$B$457,'各區加權風險人口'!$C$2:$T$13,9,0)*5.5/'陽性率'!H$3)</f>
        <v>10.39381194</v>
      </c>
      <c r="L429" s="5">
        <f>if(VLOOKUP($B$2:$B$457,'各區加權風險人口'!$C$2:$T$13,10,0)=0,0,VLOOKUP($B$2:$B$457,'依個案研判日_台北市'!$C$2:$T$13,10,0)*'各里加權風險人口'!M429/VLOOKUP($B$2:$B$457,'各區加權風險人口'!$C$2:$T$13,10,0)*5.5/'陽性率'!I$3)</f>
        <v>9.799879832</v>
      </c>
      <c r="M429" s="5">
        <f>if(VLOOKUP($B$2:$B$457,'各區加權風險人口'!$C$2:$T$13,11,0)=0,0,VLOOKUP($B$2:$B$457,'依個案研判日_台北市'!$C$2:$T$13,11,0)*'各里加權風險人口'!N429/VLOOKUP($B$2:$B$457,'各區加權風險人口'!$C$2:$T$13,11,0)*5.5/'陽性率'!J$3)</f>
        <v>9.415570819</v>
      </c>
      <c r="N429" s="5">
        <f>if(VLOOKUP($B$2:$B$457,'各區加權風險人口'!$C$2:$T$13,12,0)=0,0,VLOOKUP($B$2:$B$457,'依個案研判日_台北市'!$C$2:$T$13,12,0)*'各里加權風險人口'!O429/VLOOKUP($B$2:$B$457,'各區加權風險人口'!$C$2:$T$13,12,0)*5.5/'陽性率'!K$3)</f>
        <v>21.13699572</v>
      </c>
      <c r="O429" s="5">
        <f>if(VLOOKUP($B$2:$B$457,'各區加權風險人口'!$C$2:$T$13,13,0)=0,0,VLOOKUP($B$2:$B$457,'依個案研判日_台北市'!$C$2:$T$13,13,0)*'各里加權風險人口'!P429/VLOOKUP($B$2:$B$457,'各區加權風險人口'!$C$2:$T$13,13,0)*5.5/'陽性率'!L$3)</f>
        <v>5.863175968</v>
      </c>
      <c r="P429" s="5">
        <f>if(VLOOKUP($B$2:$B$457,'各區加權風險人口'!$C$2:$T$13,14,0)=0,0,VLOOKUP($B$2:$B$457,'依個案研判日_台北市'!$C$2:$T$13,14,0)*'各里加權風險人口'!Q429/VLOOKUP($B$2:$B$457,'各區加權風險人口'!$C$2:$T$13,14,0)*5.5/'陽性率'!M$3)</f>
        <v>15.450261</v>
      </c>
      <c r="Q429" s="5">
        <f>if(VLOOKUP($B$2:$B$457,'各區加權風險人口'!$C$2:$T$13,15,0)=0,0,VLOOKUP($B$2:$B$457,'依個案研判日_台北市'!$C$2:$T$13,15,0)*'各里加權風險人口'!R429/VLOOKUP($B$2:$B$457,'各區加權風險人口'!$C$2:$T$13,15,0)*5.5/'陽性率'!N$3)</f>
        <v>7.884960784</v>
      </c>
      <c r="R429" s="5">
        <f>if(VLOOKUP($B$2:$B$457,'各區加權風險人口'!$C$2:$T$13,16,0)=0,0,VLOOKUP($B$2:$B$457,'依個案研判日_台北市'!$C$2:$T$13,16,0)*'各里加權風險人口'!S429/VLOOKUP($B$2:$B$457,'各區加權風險人口'!$C$2:$T$13,16,0)*5.5/'陽性率'!O$3)</f>
        <v>44.83605152</v>
      </c>
      <c r="S429" s="5">
        <f>if(VLOOKUP($B$2:$B$457,'各區加權風險人口'!$C$2:$T$13,17,0)=0,0,VLOOKUP($B$2:$B$457,'依個案研判日_台北市'!$C$2:$T$13,17,0)*'各里加權風險人口'!T429/VLOOKUP($B$2:$B$457,'各區加權風險人口'!$C$2:$T$13,17,0)*5.5/'陽性率'!P$3)</f>
        <v>25.98452986</v>
      </c>
      <c r="T429" s="5">
        <f>if(VLOOKUP($B$2:$B$457,'各區加權風險人口'!$C$2:$T$13,18,0)=0,0,VLOOKUP($B$2:$B$457,'依個案研判日_台北市'!$C$2:$T$13,18,0)*'各里加權風險人口'!U429/VLOOKUP($B$2:$B$457,'各區加權風險人口'!$C$2:$T$13,18,0)*5.5/'陽性率'!Q$3)</f>
        <v>20.52111589</v>
      </c>
    </row>
    <row r="430">
      <c r="A430" s="3">
        <v>6.3000120015E10</v>
      </c>
      <c r="B430" s="4" t="s">
        <v>427</v>
      </c>
      <c r="C430" s="4" t="s">
        <v>442</v>
      </c>
      <c r="D430" s="5">
        <f>if(VLOOKUP($B$2:$B$457,'各區加權風險人口'!$C$2:$T$13,2,0)=0,0,VLOOKUP($B$2:$B$457,'依個案研判日_台北市'!$C$2:$T$13,2,0)*'各里加權風險人口'!E430/VLOOKUP($B$2:$B$457,'各區加權風險人口'!$C$2:$T$13,2,0)*5.5/'陽性率'!A$3)</f>
        <v>1.988261585</v>
      </c>
      <c r="E430" s="5">
        <f>if(VLOOKUP($B$2:$B$457,'各區加權風險人口'!$C$2:$T$13,3,0)=0,0,VLOOKUP($B$2:$B$457,'依個案研判日_台北市'!$C$2:$T$13,3,0)*'各里加權風險人口'!F430/VLOOKUP($B$2:$B$457,'各區加權風險人口'!$C$2:$T$13,3,0)*5.5/'陽性率'!B$3)</f>
        <v>4.880278435</v>
      </c>
      <c r="F430" s="5">
        <f>if(VLOOKUP($B$2:$B$457,'各區加權風險人口'!$C$2:$T$13,4,0)=0,0,VLOOKUP($B$2:$B$457,'依個案研判日_台北市'!$C$2:$T$13,4,0)*'各里加權風險人口'!G430/VLOOKUP($B$2:$B$457,'各區加權風險人口'!$C$2:$T$13,4,0)*5.5/'陽性率'!C$3)</f>
        <v>0</v>
      </c>
      <c r="G430" s="5">
        <f>if(VLOOKUP($B$2:$B$457,'各區加權風險人口'!$C$2:$T$13,5,0)=0,0,VLOOKUP($B$2:$B$457,'依個案研判日_台北市'!$C$2:$T$13,5,0)*'各里加權風險人口'!H430/VLOOKUP($B$2:$B$457,'各區加權風險人口'!$C$2:$T$13,5,0)*5.5/'陽性率'!D$3)</f>
        <v>5.368306279</v>
      </c>
      <c r="H430" s="5">
        <f>if(VLOOKUP($B$2:$B$457,'各區加權風險人口'!$C$2:$T$13,6,0)=0,0,VLOOKUP($B$2:$B$457,'依個案研判日_台北市'!$C$2:$T$13,6,0)*'各里加權風險人口'!I430/VLOOKUP($B$2:$B$457,'各區加權風險人口'!$C$2:$T$13,6,0)*5.5/'陽性率'!E$3)</f>
        <v>1.359064881</v>
      </c>
      <c r="I430" s="5">
        <f>if(VLOOKUP($B$2:$B$457,'各區加權風險人口'!$C$2:$T$13,7,0)=0,0,VLOOKUP($B$2:$B$457,'依個案研判日_台北市'!$C$2:$T$13,7,0)*'各里加權風險人口'!J430/VLOOKUP($B$2:$B$457,'各區加權風險人口'!$C$2:$T$13,7,0)*5.5/'陽性率'!F$3)</f>
        <v>2.105218148</v>
      </c>
      <c r="J430" s="5">
        <f>if(VLOOKUP($B$2:$B$457,'各區加權風險人口'!$C$2:$T$13,8,0)=0,0,VLOOKUP($B$2:$B$457,'依個案研判日_台北市'!$C$2:$T$13,8,0)*'各里加權風險人口'!K430/VLOOKUP($B$2:$B$457,'各區加權風險人口'!$C$2:$T$13,8,0)*5.5/'陽性率'!G$3)</f>
        <v>11.67023104</v>
      </c>
      <c r="K430" s="5">
        <f>if(VLOOKUP($B$2:$B$457,'各區加權風險人口'!$C$2:$T$13,9,0)=0,0,VLOOKUP($B$2:$B$457,'依個案研判日_台北市'!$C$2:$T$13,9,0)*'各里加權風險人口'!L430/VLOOKUP($B$2:$B$457,'各區加權風險人口'!$C$2:$T$13,9,0)*5.5/'陽性率'!H$3)</f>
        <v>9.76055687</v>
      </c>
      <c r="L430" s="5">
        <f>if(VLOOKUP($B$2:$B$457,'各區加權風險人口'!$C$2:$T$13,10,0)=0,0,VLOOKUP($B$2:$B$457,'依個案研判日_台北市'!$C$2:$T$13,10,0)*'各里加權風險人口'!M430/VLOOKUP($B$2:$B$457,'各區加權風險人口'!$C$2:$T$13,10,0)*5.5/'陽性率'!I$3)</f>
        <v>9.202810763</v>
      </c>
      <c r="M430" s="5">
        <f>if(VLOOKUP($B$2:$B$457,'各區加權風險人口'!$C$2:$T$13,11,0)=0,0,VLOOKUP($B$2:$B$457,'依個案研判日_台北市'!$C$2:$T$13,11,0)*'各里加權風險人口'!N430/VLOOKUP($B$2:$B$457,'各區加權風險人口'!$C$2:$T$13,11,0)*5.5/'陽性率'!J$3)</f>
        <v>8.841916224</v>
      </c>
      <c r="N430" s="5">
        <f>if(VLOOKUP($B$2:$B$457,'各區加權風險人口'!$C$2:$T$13,12,0)=0,0,VLOOKUP($B$2:$B$457,'依個案研判日_台北市'!$C$2:$T$13,12,0)*'各里加權風險人口'!O430/VLOOKUP($B$2:$B$457,'各區加權風險人口'!$C$2:$T$13,12,0)*5.5/'陽性率'!K$3)</f>
        <v>19.84919969</v>
      </c>
      <c r="O430" s="5">
        <f>if(VLOOKUP($B$2:$B$457,'各區加權風險人口'!$C$2:$T$13,13,0)=0,0,VLOOKUP($B$2:$B$457,'依個案研判日_台北市'!$C$2:$T$13,13,0)*'各里加權風險人口'!P430/VLOOKUP($B$2:$B$457,'各區加權風險人口'!$C$2:$T$13,13,0)*5.5/'陽性率'!L$3)</f>
        <v>5.505955158</v>
      </c>
      <c r="P430" s="5">
        <f>if(VLOOKUP($B$2:$B$457,'各區加權風險人口'!$C$2:$T$13,14,0)=0,0,VLOOKUP($B$2:$B$457,'依個案研判日_台北市'!$C$2:$T$13,14,0)*'各里加權風險人口'!Q430/VLOOKUP($B$2:$B$457,'各區加權風險人口'!$C$2:$T$13,14,0)*5.5/'陽性率'!M$3)</f>
        <v>14.50893589</v>
      </c>
      <c r="Q430" s="5">
        <f>if(VLOOKUP($B$2:$B$457,'各區加權風險人口'!$C$2:$T$13,15,0)=0,0,VLOOKUP($B$2:$B$457,'依個案研判日_台北市'!$C$2:$T$13,15,0)*'各里加權風險人口'!R430/VLOOKUP($B$2:$B$457,'各區加權風險人口'!$C$2:$T$13,15,0)*5.5/'陽性率'!N$3)</f>
        <v>7.404560384</v>
      </c>
      <c r="R430" s="5">
        <f>if(VLOOKUP($B$2:$B$457,'各區加權風險人口'!$C$2:$T$13,16,0)=0,0,VLOOKUP($B$2:$B$457,'依個案研判日_台北市'!$C$2:$T$13,16,0)*'各里加權風險人口'!S430/VLOOKUP($B$2:$B$457,'各區加權風險人口'!$C$2:$T$13,16,0)*5.5/'陽性率'!O$3)</f>
        <v>42.10436297</v>
      </c>
      <c r="S430" s="5">
        <f>if(VLOOKUP($B$2:$B$457,'各區加權風險人口'!$C$2:$T$13,17,0)=0,0,VLOOKUP($B$2:$B$457,'依個案研判日_台北市'!$C$2:$T$13,17,0)*'各里加權風險人口'!T430/VLOOKUP($B$2:$B$457,'各區加權風險人口'!$C$2:$T$13,17,0)*5.5/'陽性率'!P$3)</f>
        <v>24.40139218</v>
      </c>
      <c r="T430" s="5">
        <f>if(VLOOKUP($B$2:$B$457,'各區加權風險人口'!$C$2:$T$13,18,0)=0,0,VLOOKUP($B$2:$B$457,'依個案研判日_台北市'!$C$2:$T$13,18,0)*'各里加權風險人口'!U430/VLOOKUP($B$2:$B$457,'各區加權風險人口'!$C$2:$T$13,18,0)*5.5/'陽性率'!Q$3)</f>
        <v>19.27084305</v>
      </c>
    </row>
    <row r="431">
      <c r="A431" s="3">
        <v>6.3000120016E10</v>
      </c>
      <c r="B431" s="4" t="s">
        <v>427</v>
      </c>
      <c r="C431" s="4" t="s">
        <v>443</v>
      </c>
      <c r="D431" s="5">
        <f>if(VLOOKUP($B$2:$B$457,'各區加權風險人口'!$C$2:$T$13,2,0)=0,0,VLOOKUP($B$2:$B$457,'依個案研判日_台北市'!$C$2:$T$13,2,0)*'各里加權風險人口'!E431/VLOOKUP($B$2:$B$457,'各區加權風險人口'!$C$2:$T$13,2,0)*5.5/'陽性率'!A$3)</f>
        <v>2.210181779</v>
      </c>
      <c r="E431" s="5">
        <f>if(VLOOKUP($B$2:$B$457,'各區加權風險人口'!$C$2:$T$13,3,0)=0,0,VLOOKUP($B$2:$B$457,'依個案研判日_台北市'!$C$2:$T$13,3,0)*'各里加權風險人口'!F431/VLOOKUP($B$2:$B$457,'各區加權風險人口'!$C$2:$T$13,3,0)*5.5/'陽性率'!B$3)</f>
        <v>5.424991639</v>
      </c>
      <c r="F431" s="5">
        <f>if(VLOOKUP($B$2:$B$457,'各區加權風險人口'!$C$2:$T$13,4,0)=0,0,VLOOKUP($B$2:$B$457,'依個案研判日_台北市'!$C$2:$T$13,4,0)*'各里加權風險人口'!G431/VLOOKUP($B$2:$B$457,'各區加權風險人口'!$C$2:$T$13,4,0)*5.5/'陽性率'!C$3)</f>
        <v>0</v>
      </c>
      <c r="G431" s="5">
        <f>if(VLOOKUP($B$2:$B$457,'各區加權風險人口'!$C$2:$T$13,5,0)=0,0,VLOOKUP($B$2:$B$457,'依個案研判日_台北市'!$C$2:$T$13,5,0)*'各里加權風險人口'!H431/VLOOKUP($B$2:$B$457,'各區加權風險人口'!$C$2:$T$13,5,0)*5.5/'陽性率'!D$3)</f>
        <v>5.967490803</v>
      </c>
      <c r="H431" s="5">
        <f>if(VLOOKUP($B$2:$B$457,'各區加權風險人口'!$C$2:$T$13,6,0)=0,0,VLOOKUP($B$2:$B$457,'依個案研判日_台北市'!$C$2:$T$13,6,0)*'各里加權風險人口'!I431/VLOOKUP($B$2:$B$457,'各區加權風險人口'!$C$2:$T$13,6,0)*5.5/'陽性率'!E$3)</f>
        <v>1.510757165</v>
      </c>
      <c r="I431" s="5">
        <f>if(VLOOKUP($B$2:$B$457,'各區加權風險人口'!$C$2:$T$13,7,0)=0,0,VLOOKUP($B$2:$B$457,'依個案研判日_台北市'!$C$2:$T$13,7,0)*'各里加權風險人口'!J431/VLOOKUP($B$2:$B$457,'各區加權風險人口'!$C$2:$T$13,7,0)*5.5/'陽性率'!F$3)</f>
        <v>2.340192472</v>
      </c>
      <c r="J431" s="5">
        <f>if(VLOOKUP($B$2:$B$457,'各區加權風險人口'!$C$2:$T$13,8,0)=0,0,VLOOKUP($B$2:$B$457,'依個案研判日_台北市'!$C$2:$T$13,8,0)*'各里加權風險人口'!K431/VLOOKUP($B$2:$B$457,'各區加權風險人口'!$C$2:$T$13,8,0)*5.5/'陽性率'!G$3)</f>
        <v>12.97280609</v>
      </c>
      <c r="K431" s="5">
        <f>if(VLOOKUP($B$2:$B$457,'各區加權風險人口'!$C$2:$T$13,9,0)=0,0,VLOOKUP($B$2:$B$457,'依個案研判日_台北市'!$C$2:$T$13,9,0)*'各里加權風險人口'!L431/VLOOKUP($B$2:$B$457,'各區加權風險人口'!$C$2:$T$13,9,0)*5.5/'陽性率'!H$3)</f>
        <v>10.84998328</v>
      </c>
      <c r="L431" s="5">
        <f>if(VLOOKUP($B$2:$B$457,'各區加權風險人口'!$C$2:$T$13,10,0)=0,0,VLOOKUP($B$2:$B$457,'依個案研判日_台北市'!$C$2:$T$13,10,0)*'各里加權風險人口'!M431/VLOOKUP($B$2:$B$457,'各區加權風險人口'!$C$2:$T$13,10,0)*5.5/'陽性率'!I$3)</f>
        <v>10.22998423</v>
      </c>
      <c r="M431" s="5">
        <f>if(VLOOKUP($B$2:$B$457,'各區加權風險人口'!$C$2:$T$13,11,0)=0,0,VLOOKUP($B$2:$B$457,'依個案研判日_台北市'!$C$2:$T$13,11,0)*'各里加權風險人口'!N431/VLOOKUP($B$2:$B$457,'各區加權風險人口'!$C$2:$T$13,11,0)*5.5/'陽性率'!J$3)</f>
        <v>9.828808381</v>
      </c>
      <c r="N431" s="5">
        <f>if(VLOOKUP($B$2:$B$457,'各區加權風險人口'!$C$2:$T$13,12,0)=0,0,VLOOKUP($B$2:$B$457,'依個案研判日_台北市'!$C$2:$T$13,12,0)*'各里加權風險人口'!O431/VLOOKUP($B$2:$B$457,'各區加權風險人口'!$C$2:$T$13,12,0)*5.5/'陽性率'!K$3)</f>
        <v>22.06467188</v>
      </c>
      <c r="O431" s="5">
        <f>if(VLOOKUP($B$2:$B$457,'各區加權風險人口'!$C$2:$T$13,13,0)=0,0,VLOOKUP($B$2:$B$457,'依個案研判日_台北市'!$C$2:$T$13,13,0)*'各里加權風險人口'!P431/VLOOKUP($B$2:$B$457,'各區加權風險人口'!$C$2:$T$13,13,0)*5.5/'陽性率'!L$3)</f>
        <v>6.120503387</v>
      </c>
      <c r="P431" s="5">
        <f>if(VLOOKUP($B$2:$B$457,'各區加權風險人口'!$C$2:$T$13,14,0)=0,0,VLOOKUP($B$2:$B$457,'依個案研判日_台北市'!$C$2:$T$13,14,0)*'各里加權風險人口'!Q431/VLOOKUP($B$2:$B$457,'各區加權風險人口'!$C$2:$T$13,14,0)*5.5/'陽性率'!M$3)</f>
        <v>16.12835352</v>
      </c>
      <c r="Q431" s="5">
        <f>if(VLOOKUP($B$2:$B$457,'各區加權風險人口'!$C$2:$T$13,15,0)=0,0,VLOOKUP($B$2:$B$457,'依個案研判日_台北市'!$C$2:$T$13,15,0)*'各里加權風險人口'!R431/VLOOKUP($B$2:$B$457,'各區加權風險人口'!$C$2:$T$13,15,0)*5.5/'陽性率'!N$3)</f>
        <v>8.231021797</v>
      </c>
      <c r="R431" s="5">
        <f>if(VLOOKUP($B$2:$B$457,'各區加權風險人口'!$C$2:$T$13,16,0)=0,0,VLOOKUP($B$2:$B$457,'依個案研判日_台北市'!$C$2:$T$13,16,0)*'各里加權風險人口'!S431/VLOOKUP($B$2:$B$457,'各區加權風險人口'!$C$2:$T$13,16,0)*5.5/'陽性率'!O$3)</f>
        <v>46.80384943</v>
      </c>
      <c r="S431" s="5">
        <f>if(VLOOKUP($B$2:$B$457,'各區加權風險人口'!$C$2:$T$13,17,0)=0,0,VLOOKUP($B$2:$B$457,'依個案研判日_台北市'!$C$2:$T$13,17,0)*'各里加權風險人口'!T431/VLOOKUP($B$2:$B$457,'各區加權風險人口'!$C$2:$T$13,17,0)*5.5/'陽性率'!P$3)</f>
        <v>27.12495819</v>
      </c>
      <c r="T431" s="5">
        <f>if(VLOOKUP($B$2:$B$457,'各區加權風險人口'!$C$2:$T$13,18,0)=0,0,VLOOKUP($B$2:$B$457,'依個案研判日_台北市'!$C$2:$T$13,18,0)*'各里加權風險人口'!U431/VLOOKUP($B$2:$B$457,'各區加權風險人口'!$C$2:$T$13,18,0)*5.5/'陽性率'!Q$3)</f>
        <v>21.42176186</v>
      </c>
    </row>
    <row r="432">
      <c r="A432" s="3">
        <v>6.3000120017E10</v>
      </c>
      <c r="B432" s="4" t="s">
        <v>427</v>
      </c>
      <c r="C432" s="4" t="s">
        <v>444</v>
      </c>
      <c r="D432" s="5">
        <f>if(VLOOKUP($B$2:$B$457,'各區加權風險人口'!$C$2:$T$13,2,0)=0,0,VLOOKUP($B$2:$B$457,'依個案研判日_台北市'!$C$2:$T$13,2,0)*'各里加權風險人口'!E432/VLOOKUP($B$2:$B$457,'各區加權風險人口'!$C$2:$T$13,2,0)*5.5/'陽性率'!A$3)</f>
        <v>4.435778344</v>
      </c>
      <c r="E432" s="5">
        <f>if(VLOOKUP($B$2:$B$457,'各區加權風險人口'!$C$2:$T$13,3,0)=0,0,VLOOKUP($B$2:$B$457,'依個案研判日_台北市'!$C$2:$T$13,3,0)*'各里加權風險人口'!F432/VLOOKUP($B$2:$B$457,'各區加權風險人口'!$C$2:$T$13,3,0)*5.5/'陽性率'!B$3)</f>
        <v>10.88781957</v>
      </c>
      <c r="F432" s="5">
        <f>if(VLOOKUP($B$2:$B$457,'各區加權風險人口'!$C$2:$T$13,4,0)=0,0,VLOOKUP($B$2:$B$457,'依個案研判日_台北市'!$C$2:$T$13,4,0)*'各里加權風險人口'!G432/VLOOKUP($B$2:$B$457,'各區加權風險人口'!$C$2:$T$13,4,0)*5.5/'陽性率'!C$3)</f>
        <v>0</v>
      </c>
      <c r="G432" s="5">
        <f>if(VLOOKUP($B$2:$B$457,'各區加權風險人口'!$C$2:$T$13,5,0)=0,0,VLOOKUP($B$2:$B$457,'依個案研判日_台北市'!$C$2:$T$13,5,0)*'各里加權風險人口'!H432/VLOOKUP($B$2:$B$457,'各區加權風險人口'!$C$2:$T$13,5,0)*5.5/'陽性率'!D$3)</f>
        <v>11.97660153</v>
      </c>
      <c r="H432" s="5">
        <f>if(VLOOKUP($B$2:$B$457,'各區加權風險人口'!$C$2:$T$13,6,0)=0,0,VLOOKUP($B$2:$B$457,'依個案研判日_台北市'!$C$2:$T$13,6,0)*'各里加權風險人口'!I432/VLOOKUP($B$2:$B$457,'各區加權風險人口'!$C$2:$T$13,6,0)*5.5/'陽性率'!E$3)</f>
        <v>3.03205102</v>
      </c>
      <c r="I432" s="5">
        <f>if(VLOOKUP($B$2:$B$457,'各區加權風險人口'!$C$2:$T$13,7,0)=0,0,VLOOKUP($B$2:$B$457,'依個案研判日_台北市'!$C$2:$T$13,7,0)*'各里加權風險人口'!J432/VLOOKUP($B$2:$B$457,'各區加權風險人口'!$C$2:$T$13,7,0)*5.5/'陽性率'!F$3)</f>
        <v>4.696706481</v>
      </c>
      <c r="J432" s="5">
        <f>if(VLOOKUP($B$2:$B$457,'各區加權風險人口'!$C$2:$T$13,8,0)=0,0,VLOOKUP($B$2:$B$457,'依個案研判日_台北市'!$C$2:$T$13,8,0)*'各里加權風險人口'!K432/VLOOKUP($B$2:$B$457,'各區加權風險人口'!$C$2:$T$13,8,0)*5.5/'陽性率'!G$3)</f>
        <v>26.03609028</v>
      </c>
      <c r="K432" s="5">
        <f>if(VLOOKUP($B$2:$B$457,'各區加權風險人口'!$C$2:$T$13,9,0)=0,0,VLOOKUP($B$2:$B$457,'依個案研判日_台北市'!$C$2:$T$13,9,0)*'各里加權風險人口'!L432/VLOOKUP($B$2:$B$457,'各區加權風險人口'!$C$2:$T$13,9,0)*5.5/'陽性率'!H$3)</f>
        <v>21.77563914</v>
      </c>
      <c r="L432" s="5">
        <f>if(VLOOKUP($B$2:$B$457,'各區加權風險人口'!$C$2:$T$13,10,0)=0,0,VLOOKUP($B$2:$B$457,'依個案研判日_台北市'!$C$2:$T$13,10,0)*'各里加權風險人口'!M432/VLOOKUP($B$2:$B$457,'各區加權風險人口'!$C$2:$T$13,10,0)*5.5/'陽性率'!I$3)</f>
        <v>20.5313169</v>
      </c>
      <c r="M432" s="5">
        <f>if(VLOOKUP($B$2:$B$457,'各區加權風險人口'!$C$2:$T$13,11,0)=0,0,VLOOKUP($B$2:$B$457,'依個案研判日_台北市'!$C$2:$T$13,11,0)*'各里加權風險人口'!N432/VLOOKUP($B$2:$B$457,'各區加權風險人口'!$C$2:$T$13,11,0)*5.5/'陽性率'!J$3)</f>
        <v>19.72616722</v>
      </c>
      <c r="N432" s="5">
        <f>if(VLOOKUP($B$2:$B$457,'各區加權風險人口'!$C$2:$T$13,12,0)=0,0,VLOOKUP($B$2:$B$457,'依個案研判日_台北市'!$C$2:$T$13,12,0)*'各里加權風險人口'!O432/VLOOKUP($B$2:$B$457,'各區加權風險人口'!$C$2:$T$13,12,0)*5.5/'陽性率'!K$3)</f>
        <v>44.28323254</v>
      </c>
      <c r="O432" s="5">
        <f>if(VLOOKUP($B$2:$B$457,'各區加權風險人口'!$C$2:$T$13,13,0)=0,0,VLOOKUP($B$2:$B$457,'依個案研判日_台北市'!$C$2:$T$13,13,0)*'各里加權風險人口'!P432/VLOOKUP($B$2:$B$457,'各區加權風險人口'!$C$2:$T$13,13,0)*5.5/'陽性率'!L$3)</f>
        <v>12.28369387</v>
      </c>
      <c r="P432" s="5">
        <f>if(VLOOKUP($B$2:$B$457,'各區加權風險人口'!$C$2:$T$13,14,0)=0,0,VLOOKUP($B$2:$B$457,'依個案研判日_台北市'!$C$2:$T$13,14,0)*'各里加權風險人口'!Q432/VLOOKUP($B$2:$B$457,'各區加權風險人口'!$C$2:$T$13,14,0)*5.5/'陽性率'!M$3)</f>
        <v>32.36919332</v>
      </c>
      <c r="Q432" s="5">
        <f>if(VLOOKUP($B$2:$B$457,'各區加權風險人口'!$C$2:$T$13,15,0)=0,0,VLOOKUP($B$2:$B$457,'依個案研判日_台北市'!$C$2:$T$13,15,0)*'各里加權風險人口'!R432/VLOOKUP($B$2:$B$457,'各區加權風險人口'!$C$2:$T$13,15,0)*5.5/'陽性率'!N$3)</f>
        <v>16.51945038</v>
      </c>
      <c r="R432" s="5">
        <f>if(VLOOKUP($B$2:$B$457,'各區加權風險人口'!$C$2:$T$13,16,0)=0,0,VLOOKUP($B$2:$B$457,'依個案研判日_台北市'!$C$2:$T$13,16,0)*'各里加權風險人口'!S432/VLOOKUP($B$2:$B$457,'各區加權風險人口'!$C$2:$T$13,16,0)*5.5/'陽性率'!O$3)</f>
        <v>93.93412963</v>
      </c>
      <c r="S432" s="5">
        <f>if(VLOOKUP($B$2:$B$457,'各區加權風險人口'!$C$2:$T$13,17,0)=0,0,VLOOKUP($B$2:$B$457,'依個案研判日_台北市'!$C$2:$T$13,17,0)*'各里加權風險人口'!T432/VLOOKUP($B$2:$B$457,'各區加權風險人口'!$C$2:$T$13,17,0)*5.5/'陽性率'!P$3)</f>
        <v>54.43909785</v>
      </c>
      <c r="T432" s="5">
        <f>if(VLOOKUP($B$2:$B$457,'各區加權風險人口'!$C$2:$T$13,18,0)=0,0,VLOOKUP($B$2:$B$457,'依個案研判日_台北市'!$C$2:$T$13,18,0)*'各里加權風險人口'!U432/VLOOKUP($B$2:$B$457,'各區加權風險人口'!$C$2:$T$13,18,0)*5.5/'陽性率'!Q$3)</f>
        <v>42.99292856</v>
      </c>
    </row>
    <row r="433">
      <c r="A433" s="3">
        <v>6.3000120018E10</v>
      </c>
      <c r="B433" s="4" t="s">
        <v>427</v>
      </c>
      <c r="C433" s="4" t="s">
        <v>445</v>
      </c>
      <c r="D433" s="5">
        <f>if(VLOOKUP($B$2:$B$457,'各區加權風險人口'!$C$2:$T$13,2,0)=0,0,VLOOKUP($B$2:$B$457,'依個案研判日_台北市'!$C$2:$T$13,2,0)*'各里加權風險人口'!E433/VLOOKUP($B$2:$B$457,'各區加權風險人口'!$C$2:$T$13,2,0)*5.5/'陽性率'!A$3)</f>
        <v>1.998653855</v>
      </c>
      <c r="E433" s="5">
        <f>if(VLOOKUP($B$2:$B$457,'各區加權風險人口'!$C$2:$T$13,3,0)=0,0,VLOOKUP($B$2:$B$457,'依個案研判日_台北市'!$C$2:$T$13,3,0)*'各里加權風險人口'!F433/VLOOKUP($B$2:$B$457,'各區加權風險人口'!$C$2:$T$13,3,0)*5.5/'陽性率'!B$3)</f>
        <v>4.905786736</v>
      </c>
      <c r="F433" s="5">
        <f>if(VLOOKUP($B$2:$B$457,'各區加權風險人口'!$C$2:$T$13,4,0)=0,0,VLOOKUP($B$2:$B$457,'依個案研判日_台北市'!$C$2:$T$13,4,0)*'各里加權風險人口'!G433/VLOOKUP($B$2:$B$457,'各區加權風險人口'!$C$2:$T$13,4,0)*5.5/'陽性率'!C$3)</f>
        <v>0</v>
      </c>
      <c r="G433" s="5">
        <f>if(VLOOKUP($B$2:$B$457,'各區加權風險人口'!$C$2:$T$13,5,0)=0,0,VLOOKUP($B$2:$B$457,'依個案研判日_台北市'!$C$2:$T$13,5,0)*'各里加權風險人口'!H433/VLOOKUP($B$2:$B$457,'各區加權風險人口'!$C$2:$T$13,5,0)*5.5/'陽性率'!D$3)</f>
        <v>5.39636541</v>
      </c>
      <c r="H433" s="5">
        <f>if(VLOOKUP($B$2:$B$457,'各區加權風險人口'!$C$2:$T$13,6,0)=0,0,VLOOKUP($B$2:$B$457,'依個案研判日_台北市'!$C$2:$T$13,6,0)*'各里加權風險人口'!I433/VLOOKUP($B$2:$B$457,'各區加權風險人口'!$C$2:$T$13,6,0)*5.5/'陽性率'!E$3)</f>
        <v>1.366168458</v>
      </c>
      <c r="I433" s="5">
        <f>if(VLOOKUP($B$2:$B$457,'各區加權風險人口'!$C$2:$T$13,7,0)=0,0,VLOOKUP($B$2:$B$457,'依個案研判日_台北市'!$C$2:$T$13,7,0)*'各里加權風險人口'!J433/VLOOKUP($B$2:$B$457,'各區加權風險人口'!$C$2:$T$13,7,0)*5.5/'陽性率'!F$3)</f>
        <v>2.116221729</v>
      </c>
      <c r="J433" s="5">
        <f>if(VLOOKUP($B$2:$B$457,'各區加權風險人口'!$C$2:$T$13,8,0)=0,0,VLOOKUP($B$2:$B$457,'依個案研判日_台北市'!$C$2:$T$13,8,0)*'各里加權風險人口'!K433/VLOOKUP($B$2:$B$457,'各區加權風險人口'!$C$2:$T$13,8,0)*5.5/'陽性率'!G$3)</f>
        <v>11.73122915</v>
      </c>
      <c r="K433" s="5">
        <f>if(VLOOKUP($B$2:$B$457,'各區加權風險人口'!$C$2:$T$13,9,0)=0,0,VLOOKUP($B$2:$B$457,'依個案研判日_台北市'!$C$2:$T$13,9,0)*'各里加權風險人口'!L433/VLOOKUP($B$2:$B$457,'各區加權風險人口'!$C$2:$T$13,9,0)*5.5/'陽性率'!H$3)</f>
        <v>9.811573472</v>
      </c>
      <c r="L433" s="5">
        <f>if(VLOOKUP($B$2:$B$457,'各區加權風險人口'!$C$2:$T$13,10,0)=0,0,VLOOKUP($B$2:$B$457,'依個案研判日_台北市'!$C$2:$T$13,10,0)*'各里加權風險人口'!M433/VLOOKUP($B$2:$B$457,'各區加權風險人口'!$C$2:$T$13,10,0)*5.5/'陽性率'!I$3)</f>
        <v>9.250912131</v>
      </c>
      <c r="M433" s="5">
        <f>if(VLOOKUP($B$2:$B$457,'各區加權風險人口'!$C$2:$T$13,11,0)=0,0,VLOOKUP($B$2:$B$457,'依個案研判日_台北市'!$C$2:$T$13,11,0)*'各里加權風險人口'!N433/VLOOKUP($B$2:$B$457,'各區加權風險人口'!$C$2:$T$13,11,0)*5.5/'陽性率'!J$3)</f>
        <v>8.888131263</v>
      </c>
      <c r="N433" s="5">
        <f>if(VLOOKUP($B$2:$B$457,'各區加權風險人口'!$C$2:$T$13,12,0)=0,0,VLOOKUP($B$2:$B$457,'依個案研判日_台北市'!$C$2:$T$13,12,0)*'各里加權風險人口'!O433/VLOOKUP($B$2:$B$457,'各區加權風險人口'!$C$2:$T$13,12,0)*5.5/'陽性率'!K$3)</f>
        <v>19.95294773</v>
      </c>
      <c r="O433" s="5">
        <f>if(VLOOKUP($B$2:$B$457,'各區加權風險人口'!$C$2:$T$13,13,0)=0,0,VLOOKUP($B$2:$B$457,'依個案研判日_台北市'!$C$2:$T$13,13,0)*'各里加權風險人口'!P433/VLOOKUP($B$2:$B$457,'各區加權風險人口'!$C$2:$T$13,13,0)*5.5/'陽性率'!L$3)</f>
        <v>5.534733754</v>
      </c>
      <c r="P433" s="5">
        <f>if(VLOOKUP($B$2:$B$457,'各區加權風險人口'!$C$2:$T$13,14,0)=0,0,VLOOKUP($B$2:$B$457,'依個案研判日_台北市'!$C$2:$T$13,14,0)*'各里加權風險人口'!Q433/VLOOKUP($B$2:$B$457,'各區加權風險人口'!$C$2:$T$13,14,0)*5.5/'陽性率'!M$3)</f>
        <v>14.58477138</v>
      </c>
      <c r="Q433" s="5">
        <f>if(VLOOKUP($B$2:$B$457,'各區加權風險人口'!$C$2:$T$13,15,0)=0,0,VLOOKUP($B$2:$B$457,'依個案研判日_台北市'!$C$2:$T$13,15,0)*'各里加權風險人口'!R433/VLOOKUP($B$2:$B$457,'各區加權風險人口'!$C$2:$T$13,15,0)*5.5/'陽性率'!N$3)</f>
        <v>7.443262634</v>
      </c>
      <c r="R433" s="5">
        <f>if(VLOOKUP($B$2:$B$457,'各區加權風險人口'!$C$2:$T$13,16,0)=0,0,VLOOKUP($B$2:$B$457,'依個案研判日_台北市'!$C$2:$T$13,16,0)*'各里加權風險人口'!S433/VLOOKUP($B$2:$B$457,'各區加權風險人口'!$C$2:$T$13,16,0)*5.5/'陽性率'!O$3)</f>
        <v>42.32443459</v>
      </c>
      <c r="S433" s="5">
        <f>if(VLOOKUP($B$2:$B$457,'各區加權風險人口'!$C$2:$T$13,17,0)=0,0,VLOOKUP($B$2:$B$457,'依個案研判日_台北市'!$C$2:$T$13,17,0)*'各里加權風險人口'!T433/VLOOKUP($B$2:$B$457,'各區加權風險人口'!$C$2:$T$13,17,0)*5.5/'陽性率'!P$3)</f>
        <v>24.52893368</v>
      </c>
      <c r="T433" s="5">
        <f>if(VLOOKUP($B$2:$B$457,'各區加權風險人口'!$C$2:$T$13,18,0)=0,0,VLOOKUP($B$2:$B$457,'依個案研判日_台北市'!$C$2:$T$13,18,0)*'各里加權風險人口'!U433/VLOOKUP($B$2:$B$457,'各區加權風險人口'!$C$2:$T$13,18,0)*5.5/'陽性率'!Q$3)</f>
        <v>19.37156814</v>
      </c>
    </row>
    <row r="434">
      <c r="A434" s="3">
        <v>6.3000120019E10</v>
      </c>
      <c r="B434" s="4" t="s">
        <v>427</v>
      </c>
      <c r="C434" s="4" t="s">
        <v>446</v>
      </c>
      <c r="D434" s="5">
        <f>if(VLOOKUP($B$2:$B$457,'各區加權風險人口'!$C$2:$T$13,2,0)=0,0,VLOOKUP($B$2:$B$457,'依個案研判日_台北市'!$C$2:$T$13,2,0)*'各里加權風險人口'!E434/VLOOKUP($B$2:$B$457,'各區加權風險人口'!$C$2:$T$13,2,0)*5.5/'陽性率'!A$3)</f>
        <v>0.8216922193</v>
      </c>
      <c r="E434" s="5">
        <f>if(VLOOKUP($B$2:$B$457,'各區加權風險人口'!$C$2:$T$13,3,0)=0,0,VLOOKUP($B$2:$B$457,'依個案研判日_台北市'!$C$2:$T$13,3,0)*'各里加權風險人口'!F434/VLOOKUP($B$2:$B$457,'各區加權風險人口'!$C$2:$T$13,3,0)*5.5/'陽性率'!B$3)</f>
        <v>2.016880902</v>
      </c>
      <c r="F434" s="5">
        <f>if(VLOOKUP($B$2:$B$457,'各區加權風險人口'!$C$2:$T$13,4,0)=0,0,VLOOKUP($B$2:$B$457,'依個案研判日_台北市'!$C$2:$T$13,4,0)*'各里加權風險人口'!G434/VLOOKUP($B$2:$B$457,'各區加權風險人口'!$C$2:$T$13,4,0)*5.5/'陽性率'!C$3)</f>
        <v>0</v>
      </c>
      <c r="G434" s="5">
        <f>if(VLOOKUP($B$2:$B$457,'各區加權風險人口'!$C$2:$T$13,5,0)=0,0,VLOOKUP($B$2:$B$457,'依個案研判日_台北市'!$C$2:$T$13,5,0)*'各里加權風險人口'!H434/VLOOKUP($B$2:$B$457,'各區加權風險人口'!$C$2:$T$13,5,0)*5.5/'陽性率'!D$3)</f>
        <v>2.218568992</v>
      </c>
      <c r="H434" s="5">
        <f>if(VLOOKUP($B$2:$B$457,'各區加權風險人口'!$C$2:$T$13,6,0)=0,0,VLOOKUP($B$2:$B$457,'依個案研判日_台北市'!$C$2:$T$13,6,0)*'各里加權風險人口'!I434/VLOOKUP($B$2:$B$457,'各區加權風險人口'!$C$2:$T$13,6,0)*5.5/'陽性率'!E$3)</f>
        <v>0.561663036</v>
      </c>
      <c r="I434" s="5">
        <f>if(VLOOKUP($B$2:$B$457,'各區加權風險人口'!$C$2:$T$13,7,0)=0,0,VLOOKUP($B$2:$B$457,'依個案研判日_台北市'!$C$2:$T$13,7,0)*'各里加權風險人口'!J434/VLOOKUP($B$2:$B$457,'各區加權風險人口'!$C$2:$T$13,7,0)*5.5/'陽性率'!F$3)</f>
        <v>0.8700270557</v>
      </c>
      <c r="J434" s="5">
        <f>if(VLOOKUP($B$2:$B$457,'各區加權風險人口'!$C$2:$T$13,8,0)=0,0,VLOOKUP($B$2:$B$457,'依個案研判日_台北市'!$C$2:$T$13,8,0)*'各里加權風險人口'!K434/VLOOKUP($B$2:$B$457,'各區加權風險人口'!$C$2:$T$13,8,0)*5.5/'陽性率'!G$3)</f>
        <v>4.82297607</v>
      </c>
      <c r="K434" s="5">
        <f>if(VLOOKUP($B$2:$B$457,'各區加權風險人口'!$C$2:$T$13,9,0)=0,0,VLOOKUP($B$2:$B$457,'依個案研判日_台北市'!$C$2:$T$13,9,0)*'各里加權風險人口'!L434/VLOOKUP($B$2:$B$457,'各區加權風險人口'!$C$2:$T$13,9,0)*5.5/'陽性率'!H$3)</f>
        <v>4.033761804</v>
      </c>
      <c r="L434" s="5">
        <f>if(VLOOKUP($B$2:$B$457,'各區加權風險人口'!$C$2:$T$13,10,0)=0,0,VLOOKUP($B$2:$B$457,'依個案研判日_台北市'!$C$2:$T$13,10,0)*'各里加權風險人口'!M434/VLOOKUP($B$2:$B$457,'各區加權風險人口'!$C$2:$T$13,10,0)*5.5/'陽性率'!I$3)</f>
        <v>3.803261129</v>
      </c>
      <c r="M434" s="5">
        <f>if(VLOOKUP($B$2:$B$457,'各區加權風險人口'!$C$2:$T$13,11,0)=0,0,VLOOKUP($B$2:$B$457,'依個案研判日_台北市'!$C$2:$T$13,11,0)*'各里加權風險人口'!N434/VLOOKUP($B$2:$B$457,'各區加權風險人口'!$C$2:$T$13,11,0)*5.5/'陽性率'!J$3)</f>
        <v>3.654113634</v>
      </c>
      <c r="N434" s="5">
        <f>if(VLOOKUP($B$2:$B$457,'各區加權風險人口'!$C$2:$T$13,12,0)=0,0,VLOOKUP($B$2:$B$457,'依個案研判日_台北市'!$C$2:$T$13,12,0)*'各里加權風險人口'!O434/VLOOKUP($B$2:$B$457,'各區加權風險人口'!$C$2:$T$13,12,0)*5.5/'陽性率'!K$3)</f>
        <v>8.203112239</v>
      </c>
      <c r="O434" s="5">
        <f>if(VLOOKUP($B$2:$B$457,'各區加權風險人口'!$C$2:$T$13,13,0)=0,0,VLOOKUP($B$2:$B$457,'依個案研判日_台北市'!$C$2:$T$13,13,0)*'各里加權風險人口'!P434/VLOOKUP($B$2:$B$457,'各區加權風險人口'!$C$2:$T$13,13,0)*5.5/'陽性率'!L$3)</f>
        <v>2.275455376</v>
      </c>
      <c r="P434" s="5">
        <f>if(VLOOKUP($B$2:$B$457,'各區加權風險人口'!$C$2:$T$13,14,0)=0,0,VLOOKUP($B$2:$B$457,'依個案研判日_台北市'!$C$2:$T$13,14,0)*'各里加權風險人口'!Q434/VLOOKUP($B$2:$B$457,'各區加權風險人口'!$C$2:$T$13,14,0)*5.5/'陽性率'!M$3)</f>
        <v>5.996132411</v>
      </c>
      <c r="Q434" s="5">
        <f>if(VLOOKUP($B$2:$B$457,'各區加權風險人口'!$C$2:$T$13,15,0)=0,0,VLOOKUP($B$2:$B$457,'依個案研判日_台北市'!$C$2:$T$13,15,0)*'各里加權風險人口'!R434/VLOOKUP($B$2:$B$457,'各區加權風險人口'!$C$2:$T$13,15,0)*5.5/'陽性率'!N$3)</f>
        <v>3.060095161</v>
      </c>
      <c r="R434" s="5">
        <f>if(VLOOKUP($B$2:$B$457,'各區加權風險人口'!$C$2:$T$13,16,0)=0,0,VLOOKUP($B$2:$B$457,'依個案研判日_台北市'!$C$2:$T$13,16,0)*'各里加權風險人口'!S434/VLOOKUP($B$2:$B$457,'各區加權風險人口'!$C$2:$T$13,16,0)*5.5/'陽性率'!O$3)</f>
        <v>17.40054111</v>
      </c>
      <c r="S434" s="5">
        <f>if(VLOOKUP($B$2:$B$457,'各區加權風險人口'!$C$2:$T$13,17,0)=0,0,VLOOKUP($B$2:$B$457,'依個案研判日_台北市'!$C$2:$T$13,17,0)*'各里加權風險人口'!T434/VLOOKUP($B$2:$B$457,'各區加權風險人口'!$C$2:$T$13,17,0)*5.5/'陽性率'!P$3)</f>
        <v>10.08440451</v>
      </c>
      <c r="T434" s="5">
        <f>if(VLOOKUP($B$2:$B$457,'各區加權風險人口'!$C$2:$T$13,18,0)=0,0,VLOOKUP($B$2:$B$457,'依個案研判日_台北市'!$C$2:$T$13,18,0)*'各里加權風險人口'!U434/VLOOKUP($B$2:$B$457,'各區加權風險人口'!$C$2:$T$13,18,0)*5.5/'陽性率'!Q$3)</f>
        <v>7.964093818</v>
      </c>
    </row>
    <row r="435">
      <c r="A435" s="3">
        <v>6.300012002E10</v>
      </c>
      <c r="B435" s="4" t="s">
        <v>427</v>
      </c>
      <c r="C435" s="4" t="s">
        <v>447</v>
      </c>
      <c r="D435" s="5">
        <f>if(VLOOKUP($B$2:$B$457,'各區加權風險人口'!$C$2:$T$13,2,0)=0,0,VLOOKUP($B$2:$B$457,'依個案研判日_台北市'!$C$2:$T$13,2,0)*'各里加權風險人口'!E435/VLOOKUP($B$2:$B$457,'各區加權風險人口'!$C$2:$T$13,2,0)*5.5/'陽性率'!A$3)</f>
        <v>5.02594171</v>
      </c>
      <c r="E435" s="5">
        <f>if(VLOOKUP($B$2:$B$457,'各區加權風險人口'!$C$2:$T$13,3,0)=0,0,VLOOKUP($B$2:$B$457,'依個案研判日_台北市'!$C$2:$T$13,3,0)*'各里加權風險人口'!F435/VLOOKUP($B$2:$B$457,'各區加權風險人口'!$C$2:$T$13,3,0)*5.5/'陽性率'!B$3)</f>
        <v>12.33640238</v>
      </c>
      <c r="F435" s="5">
        <f>if(VLOOKUP($B$2:$B$457,'各區加權風險人口'!$C$2:$T$13,4,0)=0,0,VLOOKUP($B$2:$B$457,'依個案研判日_台北市'!$C$2:$T$13,4,0)*'各里加權風險人口'!G435/VLOOKUP($B$2:$B$457,'各區加權風險人口'!$C$2:$T$13,4,0)*5.5/'陽性率'!C$3)</f>
        <v>0</v>
      </c>
      <c r="G435" s="5">
        <f>if(VLOOKUP($B$2:$B$457,'各區加權風險人口'!$C$2:$T$13,5,0)=0,0,VLOOKUP($B$2:$B$457,'依個案研判日_台北市'!$C$2:$T$13,5,0)*'各里加權風險人口'!H435/VLOOKUP($B$2:$B$457,'各區加權風險人口'!$C$2:$T$13,5,0)*5.5/'陽性率'!D$3)</f>
        <v>13.57004262</v>
      </c>
      <c r="H435" s="5">
        <f>if(VLOOKUP($B$2:$B$457,'各區加權風險人口'!$C$2:$T$13,6,0)=0,0,VLOOKUP($B$2:$B$457,'依個案研判日_台北市'!$C$2:$T$13,6,0)*'各里加權風險人口'!I435/VLOOKUP($B$2:$B$457,'各區加權風險人口'!$C$2:$T$13,6,0)*5.5/'陽性率'!E$3)</f>
        <v>3.435453827</v>
      </c>
      <c r="I435" s="5">
        <f>if(VLOOKUP($B$2:$B$457,'各區加權風險人口'!$C$2:$T$13,7,0)=0,0,VLOOKUP($B$2:$B$457,'依個案研判日_台北市'!$C$2:$T$13,7,0)*'各里加權風險人口'!J435/VLOOKUP($B$2:$B$457,'各區加權風險人口'!$C$2:$T$13,7,0)*5.5/'陽性率'!F$3)</f>
        <v>5.32158534</v>
      </c>
      <c r="J435" s="5">
        <f>if(VLOOKUP($B$2:$B$457,'各區加權風險人口'!$C$2:$T$13,8,0)=0,0,VLOOKUP($B$2:$B$457,'依個案研判日_台北市'!$C$2:$T$13,8,0)*'各里加權風險人口'!K435/VLOOKUP($B$2:$B$457,'各區加權風險人口'!$C$2:$T$13,8,0)*5.5/'陽性率'!G$3)</f>
        <v>29.50009265</v>
      </c>
      <c r="K435" s="5">
        <f>if(VLOOKUP($B$2:$B$457,'各區加權風險人口'!$C$2:$T$13,9,0)=0,0,VLOOKUP($B$2:$B$457,'依個案研判日_台北市'!$C$2:$T$13,9,0)*'各里加權風險人口'!L435/VLOOKUP($B$2:$B$457,'各區加權風險人口'!$C$2:$T$13,9,0)*5.5/'陽性率'!H$3)</f>
        <v>24.67280476</v>
      </c>
      <c r="L435" s="5">
        <f>if(VLOOKUP($B$2:$B$457,'各區加權風險人口'!$C$2:$T$13,10,0)=0,0,VLOOKUP($B$2:$B$457,'依個案研判日_台北市'!$C$2:$T$13,10,0)*'各里加權風險人口'!M435/VLOOKUP($B$2:$B$457,'各區加權風險人口'!$C$2:$T$13,10,0)*5.5/'陽性率'!I$3)</f>
        <v>23.2629302</v>
      </c>
      <c r="M435" s="5">
        <f>if(VLOOKUP($B$2:$B$457,'各區加權風險人口'!$C$2:$T$13,11,0)=0,0,VLOOKUP($B$2:$B$457,'依個案研判日_台北市'!$C$2:$T$13,11,0)*'各里加權風險人口'!N435/VLOOKUP($B$2:$B$457,'各區加權風險人口'!$C$2:$T$13,11,0)*5.5/'陽性率'!J$3)</f>
        <v>22.35065843</v>
      </c>
      <c r="N435" s="5">
        <f>if(VLOOKUP($B$2:$B$457,'各區加權風險人口'!$C$2:$T$13,12,0)=0,0,VLOOKUP($B$2:$B$457,'依個案研判日_台北市'!$C$2:$T$13,12,0)*'各里加權風險人口'!O435/VLOOKUP($B$2:$B$457,'各區加權風險人口'!$C$2:$T$13,12,0)*5.5/'陽性率'!K$3)</f>
        <v>50.17494749</v>
      </c>
      <c r="O435" s="5">
        <f>if(VLOOKUP($B$2:$B$457,'各區加權風險人口'!$C$2:$T$13,13,0)=0,0,VLOOKUP($B$2:$B$457,'依個案研判日_台北市'!$C$2:$T$13,13,0)*'各里加權風險人口'!P435/VLOOKUP($B$2:$B$457,'各區加權風險人口'!$C$2:$T$13,13,0)*5.5/'陽性率'!L$3)</f>
        <v>13.91799243</v>
      </c>
      <c r="P435" s="5">
        <f>if(VLOOKUP($B$2:$B$457,'各區加權風險人口'!$C$2:$T$13,14,0)=0,0,VLOOKUP($B$2:$B$457,'依個案研判日_台北市'!$C$2:$T$13,14,0)*'各里加權風險人口'!Q435/VLOOKUP($B$2:$B$457,'各區加權風險人口'!$C$2:$T$13,14,0)*5.5/'陽性率'!M$3)</f>
        <v>36.67579086</v>
      </c>
      <c r="Q435" s="5">
        <f>if(VLOOKUP($B$2:$B$457,'各區加權風險人口'!$C$2:$T$13,15,0)=0,0,VLOOKUP($B$2:$B$457,'依個案研判日_台北市'!$C$2:$T$13,15,0)*'各里加權風險人口'!R435/VLOOKUP($B$2:$B$457,'各區加權風險人口'!$C$2:$T$13,15,0)*5.5/'陽性率'!N$3)</f>
        <v>18.71730016</v>
      </c>
      <c r="R435" s="5">
        <f>if(VLOOKUP($B$2:$B$457,'各區加權風險人口'!$C$2:$T$13,16,0)=0,0,VLOOKUP($B$2:$B$457,'依個案研判日_台北市'!$C$2:$T$13,16,0)*'各里加權風險人口'!S435/VLOOKUP($B$2:$B$457,'各區加權風險人口'!$C$2:$T$13,16,0)*5.5/'陽性率'!O$3)</f>
        <v>106.4317068</v>
      </c>
      <c r="S435" s="5">
        <f>if(VLOOKUP($B$2:$B$457,'各區加權風險人口'!$C$2:$T$13,17,0)=0,0,VLOOKUP($B$2:$B$457,'依個案研判日_台北市'!$C$2:$T$13,17,0)*'各里加權風險人口'!T435/VLOOKUP($B$2:$B$457,'各區加權風險人口'!$C$2:$T$13,17,0)*5.5/'陽性率'!P$3)</f>
        <v>61.6820119</v>
      </c>
      <c r="T435" s="5">
        <f>if(VLOOKUP($B$2:$B$457,'各區加權風險人口'!$C$2:$T$13,18,0)=0,0,VLOOKUP($B$2:$B$457,'依個案研判日_台北市'!$C$2:$T$13,18,0)*'各里加權風險人口'!U435/VLOOKUP($B$2:$B$457,'各區加權風險人口'!$C$2:$T$13,18,0)*5.5/'陽性率'!Q$3)</f>
        <v>48.7129735</v>
      </c>
    </row>
    <row r="436">
      <c r="A436" s="3">
        <v>6.3000120021E10</v>
      </c>
      <c r="B436" s="4" t="s">
        <v>427</v>
      </c>
      <c r="C436" s="4" t="s">
        <v>448</v>
      </c>
      <c r="D436" s="5">
        <f>if(VLOOKUP($B$2:$B$457,'各區加權風險人口'!$C$2:$T$13,2,0)=0,0,VLOOKUP($B$2:$B$457,'依個案研判日_台北市'!$C$2:$T$13,2,0)*'各里加權風險人口'!E436/VLOOKUP($B$2:$B$457,'各區加權風險人口'!$C$2:$T$13,2,0)*5.5/'陽性率'!A$3)</f>
        <v>4.341289409</v>
      </c>
      <c r="E436" s="5">
        <f>if(VLOOKUP($B$2:$B$457,'各區加權風險人口'!$C$2:$T$13,3,0)=0,0,VLOOKUP($B$2:$B$457,'依個案研判日_台北市'!$C$2:$T$13,3,0)*'各里加權風險人口'!F436/VLOOKUP($B$2:$B$457,'各區加權風險人口'!$C$2:$T$13,3,0)*5.5/'陽性率'!B$3)</f>
        <v>10.65589219</v>
      </c>
      <c r="F436" s="5">
        <f>if(VLOOKUP($B$2:$B$457,'各區加權風險人口'!$C$2:$T$13,4,0)=0,0,VLOOKUP($B$2:$B$457,'依個案研判日_台北市'!$C$2:$T$13,4,0)*'各里加權風險人口'!G436/VLOOKUP($B$2:$B$457,'各區加權風險人口'!$C$2:$T$13,4,0)*5.5/'陽性率'!C$3)</f>
        <v>0</v>
      </c>
      <c r="G436" s="5">
        <f>if(VLOOKUP($B$2:$B$457,'各區加權風險人口'!$C$2:$T$13,5,0)=0,0,VLOOKUP($B$2:$B$457,'依個案研判日_台北市'!$C$2:$T$13,5,0)*'各里加權風險人口'!H436/VLOOKUP($B$2:$B$457,'各區加權風險人口'!$C$2:$T$13,5,0)*5.5/'陽性率'!D$3)</f>
        <v>11.7214814</v>
      </c>
      <c r="H436" s="5">
        <f>if(VLOOKUP($B$2:$B$457,'各區加權風險人口'!$C$2:$T$13,6,0)=0,0,VLOOKUP($B$2:$B$457,'依個案研判日_台北市'!$C$2:$T$13,6,0)*'各里加權風險人口'!I436/VLOOKUP($B$2:$B$457,'各區加權風險人口'!$C$2:$T$13,6,0)*5.5/'陽性率'!E$3)</f>
        <v>2.967463647</v>
      </c>
      <c r="I436" s="5">
        <f>if(VLOOKUP($B$2:$B$457,'各區加權風險人口'!$C$2:$T$13,7,0)=0,0,VLOOKUP($B$2:$B$457,'依個案研判日_台北市'!$C$2:$T$13,7,0)*'各里加權風險人口'!J436/VLOOKUP($B$2:$B$457,'各區加權風險人口'!$C$2:$T$13,7,0)*5.5/'陽性率'!F$3)</f>
        <v>4.596659374</v>
      </c>
      <c r="J436" s="5">
        <f>if(VLOOKUP($B$2:$B$457,'各區加權風險人口'!$C$2:$T$13,8,0)=0,0,VLOOKUP($B$2:$B$457,'依個案研判日_台北市'!$C$2:$T$13,8,0)*'各里加權風險人口'!K436/VLOOKUP($B$2:$B$457,'各區加權風險人口'!$C$2:$T$13,8,0)*5.5/'陽性率'!G$3)</f>
        <v>25.48148131</v>
      </c>
      <c r="K436" s="5">
        <f>if(VLOOKUP($B$2:$B$457,'各區加權風險人口'!$C$2:$T$13,9,0)=0,0,VLOOKUP($B$2:$B$457,'依個案研判日_台北市'!$C$2:$T$13,9,0)*'各里加權風險人口'!L436/VLOOKUP($B$2:$B$457,'各區加權風險人口'!$C$2:$T$13,9,0)*5.5/'陽性率'!H$3)</f>
        <v>21.31178437</v>
      </c>
      <c r="L436" s="5">
        <f>if(VLOOKUP($B$2:$B$457,'各區加權風險人口'!$C$2:$T$13,10,0)=0,0,VLOOKUP($B$2:$B$457,'依個案研判日_台北市'!$C$2:$T$13,10,0)*'各里加權風險人口'!M436/VLOOKUP($B$2:$B$457,'各區加權風險人口'!$C$2:$T$13,10,0)*5.5/'陽性率'!I$3)</f>
        <v>20.09396812</v>
      </c>
      <c r="M436" s="5">
        <f>if(VLOOKUP($B$2:$B$457,'各區加權風險人口'!$C$2:$T$13,11,0)=0,0,VLOOKUP($B$2:$B$457,'依個案研判日_台北市'!$C$2:$T$13,11,0)*'各里加權風險人口'!N436/VLOOKUP($B$2:$B$457,'各區加權風險人口'!$C$2:$T$13,11,0)*5.5/'陽性率'!J$3)</f>
        <v>19.30596937</v>
      </c>
      <c r="N436" s="5">
        <f>if(VLOOKUP($B$2:$B$457,'各區加權風險人口'!$C$2:$T$13,12,0)=0,0,VLOOKUP($B$2:$B$457,'依個案研判日_台北市'!$C$2:$T$13,12,0)*'各里加權風險人口'!O436/VLOOKUP($B$2:$B$457,'各區加權風險人口'!$C$2:$T$13,12,0)*5.5/'陽性率'!K$3)</f>
        <v>43.33993124</v>
      </c>
      <c r="O436" s="5">
        <f>if(VLOOKUP($B$2:$B$457,'各區加權風險人口'!$C$2:$T$13,13,0)=0,0,VLOOKUP($B$2:$B$457,'依個案研判日_台北市'!$C$2:$T$13,13,0)*'各里加權風險人口'!P436/VLOOKUP($B$2:$B$457,'各區加權風險人口'!$C$2:$T$13,13,0)*5.5/'陽性率'!L$3)</f>
        <v>12.02203221</v>
      </c>
      <c r="P436" s="5">
        <f>if(VLOOKUP($B$2:$B$457,'各區加權風險人口'!$C$2:$T$13,14,0)=0,0,VLOOKUP($B$2:$B$457,'依個案研判日_台北市'!$C$2:$T$13,14,0)*'各里加權風險人口'!Q436/VLOOKUP($B$2:$B$457,'各區加權風險人口'!$C$2:$T$13,14,0)*5.5/'陽性率'!M$3)</f>
        <v>31.67967947</v>
      </c>
      <c r="Q436" s="5">
        <f>if(VLOOKUP($B$2:$B$457,'各區加權風險人口'!$C$2:$T$13,15,0)=0,0,VLOOKUP($B$2:$B$457,'依個案研判日_台北市'!$C$2:$T$13,15,0)*'各里加權風險人口'!R436/VLOOKUP($B$2:$B$457,'各區加權風險人口'!$C$2:$T$13,15,0)*5.5/'陽性率'!N$3)</f>
        <v>16.16756056</v>
      </c>
      <c r="R436" s="5">
        <f>if(VLOOKUP($B$2:$B$457,'各區加權風險人口'!$C$2:$T$13,16,0)=0,0,VLOOKUP($B$2:$B$457,'依個案研判日_台北市'!$C$2:$T$13,16,0)*'各里加權風險人口'!S436/VLOOKUP($B$2:$B$457,'各區加權風險人口'!$C$2:$T$13,16,0)*5.5/'陽性率'!O$3)</f>
        <v>91.93318749</v>
      </c>
      <c r="S436" s="5">
        <f>if(VLOOKUP($B$2:$B$457,'各區加權風險人口'!$C$2:$T$13,17,0)=0,0,VLOOKUP($B$2:$B$457,'依個案研判日_台北市'!$C$2:$T$13,17,0)*'各里加權風險人口'!T436/VLOOKUP($B$2:$B$457,'各區加權風險人口'!$C$2:$T$13,17,0)*5.5/'陽性率'!P$3)</f>
        <v>53.27946093</v>
      </c>
      <c r="T436" s="5">
        <f>if(VLOOKUP($B$2:$B$457,'各區加權風險人口'!$C$2:$T$13,18,0)=0,0,VLOOKUP($B$2:$B$457,'依個案研判日_台北市'!$C$2:$T$13,18,0)*'各里加權風險人口'!U436/VLOOKUP($B$2:$B$457,'各區加權風險人口'!$C$2:$T$13,18,0)*5.5/'陽性率'!Q$3)</f>
        <v>42.07711273</v>
      </c>
    </row>
    <row r="437">
      <c r="A437" s="3">
        <v>6.3000120022E10</v>
      </c>
      <c r="B437" s="4" t="s">
        <v>427</v>
      </c>
      <c r="C437" s="4" t="s">
        <v>166</v>
      </c>
      <c r="D437" s="5">
        <f>if(VLOOKUP($B$2:$B$457,'各區加權風險人口'!$C$2:$T$13,2,0)=0,0,VLOOKUP($B$2:$B$457,'依個案研判日_台北市'!$C$2:$T$13,2,0)*'各里加權風險人口'!E437/VLOOKUP($B$2:$B$457,'各區加權風險人口'!$C$2:$T$13,2,0)*5.5/'陽性率'!A$3)</f>
        <v>3.614583262</v>
      </c>
      <c r="E437" s="5">
        <f>if(VLOOKUP($B$2:$B$457,'各區加權風險人口'!$C$2:$T$13,3,0)=0,0,VLOOKUP($B$2:$B$457,'依個案研判日_台北市'!$C$2:$T$13,3,0)*'各里加權風險人口'!F437/VLOOKUP($B$2:$B$457,'各區加權風險人口'!$C$2:$T$13,3,0)*5.5/'陽性率'!B$3)</f>
        <v>8.872158917</v>
      </c>
      <c r="F437" s="5">
        <f>if(VLOOKUP($B$2:$B$457,'各區加權風險人口'!$C$2:$T$13,4,0)=0,0,VLOOKUP($B$2:$B$457,'依個案研判日_台北市'!$C$2:$T$13,4,0)*'各里加權風險人口'!G437/VLOOKUP($B$2:$B$457,'各區加權風險人口'!$C$2:$T$13,4,0)*5.5/'陽性率'!C$3)</f>
        <v>0</v>
      </c>
      <c r="G437" s="5">
        <f>if(VLOOKUP($B$2:$B$457,'各區加權風險人口'!$C$2:$T$13,5,0)=0,0,VLOOKUP($B$2:$B$457,'依個案研判日_台北市'!$C$2:$T$13,5,0)*'各里加權風險人口'!H437/VLOOKUP($B$2:$B$457,'各區加權風險人口'!$C$2:$T$13,5,0)*5.5/'陽性率'!D$3)</f>
        <v>9.759374809</v>
      </c>
      <c r="H437" s="5">
        <f>if(VLOOKUP($B$2:$B$457,'各區加權風險人口'!$C$2:$T$13,6,0)=0,0,VLOOKUP($B$2:$B$457,'依個案研判日_台北市'!$C$2:$T$13,6,0)*'各里加權風險人口'!I437/VLOOKUP($B$2:$B$457,'各區加權風險人口'!$C$2:$T$13,6,0)*5.5/'陽性率'!E$3)</f>
        <v>2.4707278</v>
      </c>
      <c r="I437" s="5">
        <f>if(VLOOKUP($B$2:$B$457,'各區加權風險人口'!$C$2:$T$13,7,0)=0,0,VLOOKUP($B$2:$B$457,'依個案研判日_台北市'!$C$2:$T$13,7,0)*'各里加權風險人口'!J437/VLOOKUP($B$2:$B$457,'各區加權風險人口'!$C$2:$T$13,7,0)*5.5/'陽性率'!F$3)</f>
        <v>3.827205807</v>
      </c>
      <c r="J437" s="5">
        <f>if(VLOOKUP($B$2:$B$457,'各區加權風險人口'!$C$2:$T$13,8,0)=0,0,VLOOKUP($B$2:$B$457,'依個案研判日_台北市'!$C$2:$T$13,8,0)*'各里加權風險人口'!K437/VLOOKUP($B$2:$B$457,'各區加權風險人口'!$C$2:$T$13,8,0)*5.5/'陽性率'!G$3)</f>
        <v>21.21603219</v>
      </c>
      <c r="K437" s="5">
        <f>if(VLOOKUP($B$2:$B$457,'各區加權風險人口'!$C$2:$T$13,9,0)=0,0,VLOOKUP($B$2:$B$457,'依個案研判日_台北市'!$C$2:$T$13,9,0)*'各里加權風險人口'!L437/VLOOKUP($B$2:$B$457,'各區加權風險人口'!$C$2:$T$13,9,0)*5.5/'陽性率'!H$3)</f>
        <v>17.74431783</v>
      </c>
      <c r="L437" s="5">
        <f>if(VLOOKUP($B$2:$B$457,'各區加權風險人口'!$C$2:$T$13,10,0)=0,0,VLOOKUP($B$2:$B$457,'依個案研判日_台北市'!$C$2:$T$13,10,0)*'各里加權風險人口'!M437/VLOOKUP($B$2:$B$457,'各區加權風險人口'!$C$2:$T$13,10,0)*5.5/'陽性率'!I$3)</f>
        <v>16.73035681</v>
      </c>
      <c r="M437" s="5">
        <f>if(VLOOKUP($B$2:$B$457,'各區加權風險人口'!$C$2:$T$13,11,0)=0,0,VLOOKUP($B$2:$B$457,'依個案研判日_台北市'!$C$2:$T$13,11,0)*'各里加權風險人口'!N437/VLOOKUP($B$2:$B$457,'各區加權風險人口'!$C$2:$T$13,11,0)*5.5/'陽性率'!J$3)</f>
        <v>16.07426439</v>
      </c>
      <c r="N437" s="5">
        <f>if(VLOOKUP($B$2:$B$457,'各區加權風險人口'!$C$2:$T$13,12,0)=0,0,VLOOKUP($B$2:$B$457,'依個案研判日_台北市'!$C$2:$T$13,12,0)*'各里加權風險人口'!O437/VLOOKUP($B$2:$B$457,'各區加權風險人口'!$C$2:$T$13,12,0)*5.5/'陽性率'!K$3)</f>
        <v>36.08508333</v>
      </c>
      <c r="O437" s="5">
        <f>if(VLOOKUP($B$2:$B$457,'各區加權風險人口'!$C$2:$T$13,13,0)=0,0,VLOOKUP($B$2:$B$457,'依個案研判日_台北市'!$C$2:$T$13,13,0)*'各里加權風險人口'!P437/VLOOKUP($B$2:$B$457,'各區加權風險人口'!$C$2:$T$13,13,0)*5.5/'陽性率'!L$3)</f>
        <v>10.00961519</v>
      </c>
      <c r="P437" s="5">
        <f>if(VLOOKUP($B$2:$B$457,'各區加權風險人口'!$C$2:$T$13,14,0)=0,0,VLOOKUP($B$2:$B$457,'依個案研判日_台北市'!$C$2:$T$13,14,0)*'各里加權風險人口'!Q437/VLOOKUP($B$2:$B$457,'各區加權風險人口'!$C$2:$T$13,14,0)*5.5/'陽性率'!M$3)</f>
        <v>26.37668867</v>
      </c>
      <c r="Q437" s="5">
        <f>if(VLOOKUP($B$2:$B$457,'各區加權風險人口'!$C$2:$T$13,15,0)=0,0,VLOOKUP($B$2:$B$457,'依個案研判日_台北市'!$C$2:$T$13,15,0)*'各里加權風險人口'!R437/VLOOKUP($B$2:$B$457,'各區加權風險人口'!$C$2:$T$13,15,0)*5.5/'陽性率'!N$3)</f>
        <v>13.46120663</v>
      </c>
      <c r="R437" s="5">
        <f>if(VLOOKUP($B$2:$B$457,'各區加權風險人口'!$C$2:$T$13,16,0)=0,0,VLOOKUP($B$2:$B$457,'依個案研判日_台北市'!$C$2:$T$13,16,0)*'各里加權風險人口'!S437/VLOOKUP($B$2:$B$457,'各區加權風險人口'!$C$2:$T$13,16,0)*5.5/'陽性率'!O$3)</f>
        <v>76.54411615</v>
      </c>
      <c r="S437" s="5">
        <f>if(VLOOKUP($B$2:$B$457,'各區加權風險人口'!$C$2:$T$13,17,0)=0,0,VLOOKUP($B$2:$B$457,'依個案研判日_台北市'!$C$2:$T$13,17,0)*'各里加權風險人口'!T437/VLOOKUP($B$2:$B$457,'各區加權風險人口'!$C$2:$T$13,17,0)*5.5/'陽性率'!P$3)</f>
        <v>44.36079458</v>
      </c>
      <c r="T437" s="5">
        <f>if(VLOOKUP($B$2:$B$457,'各區加權風險人口'!$C$2:$T$13,18,0)=0,0,VLOOKUP($B$2:$B$457,'依個案研判日_台北市'!$C$2:$T$13,18,0)*'各里加權風險人口'!U437/VLOOKUP($B$2:$B$457,'各區加權風險人口'!$C$2:$T$13,18,0)*5.5/'陽性率'!Q$3)</f>
        <v>35.03365316</v>
      </c>
    </row>
    <row r="438">
      <c r="A438" s="3">
        <v>6.3000120023E10</v>
      </c>
      <c r="B438" s="4" t="s">
        <v>427</v>
      </c>
      <c r="C438" s="4" t="s">
        <v>449</v>
      </c>
      <c r="D438" s="5">
        <f>if(VLOOKUP($B$2:$B$457,'各區加權風險人口'!$C$2:$T$13,2,0)=0,0,VLOOKUP($B$2:$B$457,'依個案研判日_台北市'!$C$2:$T$13,2,0)*'各里加權風險人口'!E438/VLOOKUP($B$2:$B$457,'各區加權風險人口'!$C$2:$T$13,2,0)*5.5/'陽性率'!A$3)</f>
        <v>2.685767087</v>
      </c>
      <c r="E438" s="5">
        <f>if(VLOOKUP($B$2:$B$457,'各區加權風險人口'!$C$2:$T$13,3,0)=0,0,VLOOKUP($B$2:$B$457,'依個案研判日_台北市'!$C$2:$T$13,3,0)*'各里加權風險人口'!F438/VLOOKUP($B$2:$B$457,'各區加權風險人口'!$C$2:$T$13,3,0)*5.5/'陽性率'!B$3)</f>
        <v>6.592337394</v>
      </c>
      <c r="F438" s="5">
        <f>if(VLOOKUP($B$2:$B$457,'各區加權風險人口'!$C$2:$T$13,4,0)=0,0,VLOOKUP($B$2:$B$457,'依個案研判日_台北市'!$C$2:$T$13,4,0)*'各里加權風險人口'!G438/VLOOKUP($B$2:$B$457,'各區加權風險人口'!$C$2:$T$13,4,0)*5.5/'陽性率'!C$3)</f>
        <v>0</v>
      </c>
      <c r="G438" s="5">
        <f>if(VLOOKUP($B$2:$B$457,'各區加權風險人口'!$C$2:$T$13,5,0)=0,0,VLOOKUP($B$2:$B$457,'依個案研判日_台北市'!$C$2:$T$13,5,0)*'各里加權風險人口'!H438/VLOOKUP($B$2:$B$457,'各區加權風險人口'!$C$2:$T$13,5,0)*5.5/'陽性率'!D$3)</f>
        <v>7.251571134</v>
      </c>
      <c r="H438" s="5">
        <f>if(VLOOKUP($B$2:$B$457,'各區加權風險人口'!$C$2:$T$13,6,0)=0,0,VLOOKUP($B$2:$B$457,'依個案研判日_台北市'!$C$2:$T$13,6,0)*'各里加權風險人口'!I438/VLOOKUP($B$2:$B$457,'各區加權風險人口'!$C$2:$T$13,6,0)*5.5/'陽性率'!E$3)</f>
        <v>1.835840793</v>
      </c>
      <c r="I438" s="5">
        <f>if(VLOOKUP($B$2:$B$457,'各區加權風險人口'!$C$2:$T$13,7,0)=0,0,VLOOKUP($B$2:$B$457,'依個案研判日_台北市'!$C$2:$T$13,7,0)*'各里加權風險人口'!J438/VLOOKUP($B$2:$B$457,'各區加權風險人口'!$C$2:$T$13,7,0)*5.5/'陽性率'!F$3)</f>
        <v>2.843753386</v>
      </c>
      <c r="J438" s="5">
        <f>if(VLOOKUP($B$2:$B$457,'各區加權風險人口'!$C$2:$T$13,8,0)=0,0,VLOOKUP($B$2:$B$457,'依個案研判日_台北市'!$C$2:$T$13,8,0)*'各里加權風險人口'!K438/VLOOKUP($B$2:$B$457,'各區加權風險人口'!$C$2:$T$13,8,0)*5.5/'陽性率'!G$3)</f>
        <v>15.76428507</v>
      </c>
      <c r="K438" s="5">
        <f>if(VLOOKUP($B$2:$B$457,'各區加權風險人口'!$C$2:$T$13,9,0)=0,0,VLOOKUP($B$2:$B$457,'依個案研判日_台北市'!$C$2:$T$13,9,0)*'各里加權風險人口'!L438/VLOOKUP($B$2:$B$457,'各區加權風險人口'!$C$2:$T$13,9,0)*5.5/'陽性率'!H$3)</f>
        <v>13.18467479</v>
      </c>
      <c r="L438" s="5">
        <f>if(VLOOKUP($B$2:$B$457,'各區加權風險人口'!$C$2:$T$13,10,0)=0,0,VLOOKUP($B$2:$B$457,'依個案研判日_台北市'!$C$2:$T$13,10,0)*'各里加權風險人口'!M438/VLOOKUP($B$2:$B$457,'各區加權風險人口'!$C$2:$T$13,10,0)*5.5/'陽性率'!I$3)</f>
        <v>12.4312648</v>
      </c>
      <c r="M438" s="5">
        <f>if(VLOOKUP($B$2:$B$457,'各區加權風險人口'!$C$2:$T$13,11,0)=0,0,VLOOKUP($B$2:$B$457,'依個案研判日_台北市'!$C$2:$T$13,11,0)*'各里加權風險人口'!N438/VLOOKUP($B$2:$B$457,'各區加權風險人口'!$C$2:$T$13,11,0)*5.5/'陽性率'!J$3)</f>
        <v>11.94376422</v>
      </c>
      <c r="N438" s="5">
        <f>if(VLOOKUP($B$2:$B$457,'各區加權風險人口'!$C$2:$T$13,12,0)=0,0,VLOOKUP($B$2:$B$457,'依個案研判日_台北市'!$C$2:$T$13,12,0)*'各里加權風險人口'!O438/VLOOKUP($B$2:$B$457,'各區加權風險人口'!$C$2:$T$13,12,0)*5.5/'陽性率'!K$3)</f>
        <v>26.81253192</v>
      </c>
      <c r="O438" s="5">
        <f>if(VLOOKUP($B$2:$B$457,'各區加權風險人口'!$C$2:$T$13,13,0)=0,0,VLOOKUP($B$2:$B$457,'依個案研判日_台北市'!$C$2:$T$13,13,0)*'各里加權風險人口'!P438/VLOOKUP($B$2:$B$457,'各區加權風險人口'!$C$2:$T$13,13,0)*5.5/'陽性率'!L$3)</f>
        <v>7.437508855</v>
      </c>
      <c r="P438" s="5">
        <f>if(VLOOKUP($B$2:$B$457,'各區加權風險人口'!$C$2:$T$13,14,0)=0,0,VLOOKUP($B$2:$B$457,'依個案研判日_台北市'!$C$2:$T$13,14,0)*'各里加權風險人口'!Q438/VLOOKUP($B$2:$B$457,'各區加權風險人口'!$C$2:$T$13,14,0)*5.5/'陽性率'!M$3)</f>
        <v>19.5988409</v>
      </c>
      <c r="Q438" s="5">
        <f>if(VLOOKUP($B$2:$B$457,'各區加權風險人口'!$C$2:$T$13,15,0)=0,0,VLOOKUP($B$2:$B$457,'依個案研判日_台北市'!$C$2:$T$13,15,0)*'各里加權風險人口'!R438/VLOOKUP($B$2:$B$457,'各區加權風險人口'!$C$2:$T$13,15,0)*5.5/'陽性率'!N$3)</f>
        <v>10.00216708</v>
      </c>
      <c r="R438" s="5">
        <f>if(VLOOKUP($B$2:$B$457,'各區加權風險人口'!$C$2:$T$13,16,0)=0,0,VLOOKUP($B$2:$B$457,'依個案研判日_台北市'!$C$2:$T$13,16,0)*'各里加權風險人口'!S438/VLOOKUP($B$2:$B$457,'各區加權風險人口'!$C$2:$T$13,16,0)*5.5/'陽性率'!O$3)</f>
        <v>56.87506772</v>
      </c>
      <c r="S438" s="5">
        <f>if(VLOOKUP($B$2:$B$457,'各區加權風險人口'!$C$2:$T$13,17,0)=0,0,VLOOKUP($B$2:$B$457,'依個案研判日_台北市'!$C$2:$T$13,17,0)*'各里加權風險人口'!T438/VLOOKUP($B$2:$B$457,'各區加權風險人口'!$C$2:$T$13,17,0)*5.5/'陽性率'!P$3)</f>
        <v>32.96168697</v>
      </c>
      <c r="T438" s="5">
        <f>if(VLOOKUP($B$2:$B$457,'各區加權風險人口'!$C$2:$T$13,18,0)=0,0,VLOOKUP($B$2:$B$457,'依個案研判日_台北市'!$C$2:$T$13,18,0)*'各里加權風險人口'!U438/VLOOKUP($B$2:$B$457,'各區加權風險人口'!$C$2:$T$13,18,0)*5.5/'陽性率'!Q$3)</f>
        <v>26.03128099</v>
      </c>
    </row>
    <row r="439">
      <c r="A439" s="3">
        <v>6.3000120024E10</v>
      </c>
      <c r="B439" s="4" t="s">
        <v>427</v>
      </c>
      <c r="C439" s="4" t="s">
        <v>450</v>
      </c>
      <c r="D439" s="5">
        <f>if(VLOOKUP($B$2:$B$457,'各區加權風險人口'!$C$2:$T$13,2,0)=0,0,VLOOKUP($B$2:$B$457,'依個案研判日_台北市'!$C$2:$T$13,2,0)*'各里加權風險人口'!E439/VLOOKUP($B$2:$B$457,'各區加權風險人口'!$C$2:$T$13,2,0)*5.5/'陽性率'!A$3)</f>
        <v>2.203009944</v>
      </c>
      <c r="E439" s="5">
        <f>if(VLOOKUP($B$2:$B$457,'各區加權風險人口'!$C$2:$T$13,3,0)=0,0,VLOOKUP($B$2:$B$457,'依個案研判日_台北市'!$C$2:$T$13,3,0)*'各里加權風險人口'!F439/VLOOKUP($B$2:$B$457,'各區加權風險人口'!$C$2:$T$13,3,0)*5.5/'陽性率'!B$3)</f>
        <v>5.407388045</v>
      </c>
      <c r="F439" s="5">
        <f>if(VLOOKUP($B$2:$B$457,'各區加權風險人口'!$C$2:$T$13,4,0)=0,0,VLOOKUP($B$2:$B$457,'依個案研判日_台北市'!$C$2:$T$13,4,0)*'各里加權風險人口'!G439/VLOOKUP($B$2:$B$457,'各區加權風險人口'!$C$2:$T$13,4,0)*5.5/'陽性率'!C$3)</f>
        <v>0</v>
      </c>
      <c r="G439" s="5">
        <f>if(VLOOKUP($B$2:$B$457,'各區加權風險人口'!$C$2:$T$13,5,0)=0,0,VLOOKUP($B$2:$B$457,'依個案研判日_台北市'!$C$2:$T$13,5,0)*'各里加權風險人口'!H439/VLOOKUP($B$2:$B$457,'各區加權風險人口'!$C$2:$T$13,5,0)*5.5/'陽性率'!D$3)</f>
        <v>5.94812685</v>
      </c>
      <c r="H439" s="5">
        <f>if(VLOOKUP($B$2:$B$457,'各區加權風險人口'!$C$2:$T$13,6,0)=0,0,VLOOKUP($B$2:$B$457,'依個案研判日_台北市'!$C$2:$T$13,6,0)*'各里加權風險人口'!I439/VLOOKUP($B$2:$B$457,'各區加權風險人口'!$C$2:$T$13,6,0)*5.5/'陽性率'!E$3)</f>
        <v>1.505854899</v>
      </c>
      <c r="I439" s="5">
        <f>if(VLOOKUP($B$2:$B$457,'各區加權風險人口'!$C$2:$T$13,7,0)=0,0,VLOOKUP($B$2:$B$457,'依個案研判日_台北市'!$C$2:$T$13,7,0)*'各里加權風險人口'!J439/VLOOKUP($B$2:$B$457,'各區加權風險人口'!$C$2:$T$13,7,0)*5.5/'陽性率'!F$3)</f>
        <v>2.332598765</v>
      </c>
      <c r="J439" s="5">
        <f>if(VLOOKUP($B$2:$B$457,'各區加權風險人口'!$C$2:$T$13,8,0)=0,0,VLOOKUP($B$2:$B$457,'依個案研判日_台北市'!$C$2:$T$13,8,0)*'各里加權風險人口'!K439/VLOOKUP($B$2:$B$457,'各區加權風險人口'!$C$2:$T$13,8,0)*5.5/'陽性率'!G$3)</f>
        <v>12.93071054</v>
      </c>
      <c r="K439" s="5">
        <f>if(VLOOKUP($B$2:$B$457,'各區加權風險人口'!$C$2:$T$13,9,0)=0,0,VLOOKUP($B$2:$B$457,'依個案研判日_台北市'!$C$2:$T$13,9,0)*'各里加權風險人口'!L439/VLOOKUP($B$2:$B$457,'各區加權風險人口'!$C$2:$T$13,9,0)*5.5/'陽性率'!H$3)</f>
        <v>10.81477609</v>
      </c>
      <c r="L439" s="5">
        <f>if(VLOOKUP($B$2:$B$457,'各區加權風險人口'!$C$2:$T$13,10,0)=0,0,VLOOKUP($B$2:$B$457,'依個案研判日_台北市'!$C$2:$T$13,10,0)*'各里加權風險人口'!M439/VLOOKUP($B$2:$B$457,'各區加權風險人口'!$C$2:$T$13,10,0)*5.5/'陽性率'!I$3)</f>
        <v>10.19678889</v>
      </c>
      <c r="M439" s="5">
        <f>if(VLOOKUP($B$2:$B$457,'各區加權風險人口'!$C$2:$T$13,11,0)=0,0,VLOOKUP($B$2:$B$457,'依個案研判日_台北市'!$C$2:$T$13,11,0)*'各里加權風險人口'!N439/VLOOKUP($B$2:$B$457,'各區加權風險人口'!$C$2:$T$13,11,0)*5.5/'陽性率'!J$3)</f>
        <v>9.796914812</v>
      </c>
      <c r="N439" s="5">
        <f>if(VLOOKUP($B$2:$B$457,'各區加權風險人口'!$C$2:$T$13,12,0)=0,0,VLOOKUP($B$2:$B$457,'依個案研判日_台北市'!$C$2:$T$13,12,0)*'各里加權風險人口'!O439/VLOOKUP($B$2:$B$457,'各區加權風險人口'!$C$2:$T$13,12,0)*5.5/'陽性率'!K$3)</f>
        <v>21.99307407</v>
      </c>
      <c r="O439" s="5">
        <f>if(VLOOKUP($B$2:$B$457,'各區加權風險人口'!$C$2:$T$13,13,0)=0,0,VLOOKUP($B$2:$B$457,'依個案研判日_台北市'!$C$2:$T$13,13,0)*'各里加權風險人口'!P439/VLOOKUP($B$2:$B$457,'各區加權風險人口'!$C$2:$T$13,13,0)*5.5/'陽性率'!L$3)</f>
        <v>6.100642923</v>
      </c>
      <c r="P439" s="5">
        <f>if(VLOOKUP($B$2:$B$457,'各區加權風險人口'!$C$2:$T$13,14,0)=0,0,VLOOKUP($B$2:$B$457,'依個案研判日_台北市'!$C$2:$T$13,14,0)*'各里加權風險人口'!Q439/VLOOKUP($B$2:$B$457,'各區加權風險人口'!$C$2:$T$13,14,0)*5.5/'陽性率'!M$3)</f>
        <v>16.07601851</v>
      </c>
      <c r="Q439" s="5">
        <f>if(VLOOKUP($B$2:$B$457,'各區加權風險人口'!$C$2:$T$13,15,0)=0,0,VLOOKUP($B$2:$B$457,'依個案研判日_台北市'!$C$2:$T$13,15,0)*'各里加權風險人口'!R439/VLOOKUP($B$2:$B$457,'各區加權風險人口'!$C$2:$T$13,15,0)*5.5/'陽性率'!N$3)</f>
        <v>8.204312897</v>
      </c>
      <c r="R439" s="5">
        <f>if(VLOOKUP($B$2:$B$457,'各區加權風險人口'!$C$2:$T$13,16,0)=0,0,VLOOKUP($B$2:$B$457,'依個案研判日_台北市'!$C$2:$T$13,16,0)*'各里加權風險人口'!S439/VLOOKUP($B$2:$B$457,'各區加權風險人口'!$C$2:$T$13,16,0)*5.5/'陽性率'!O$3)</f>
        <v>46.65197529</v>
      </c>
      <c r="S439" s="5">
        <f>if(VLOOKUP($B$2:$B$457,'各區加權風險人口'!$C$2:$T$13,17,0)=0,0,VLOOKUP($B$2:$B$457,'依個案研判日_台北市'!$C$2:$T$13,17,0)*'各里加權風險人口'!T439/VLOOKUP($B$2:$B$457,'各區加權風險人口'!$C$2:$T$13,17,0)*5.5/'陽性率'!P$3)</f>
        <v>27.03694023</v>
      </c>
      <c r="T439" s="5">
        <f>if(VLOOKUP($B$2:$B$457,'各區加權風險人口'!$C$2:$T$13,18,0)=0,0,VLOOKUP($B$2:$B$457,'依個案研判日_台北市'!$C$2:$T$13,18,0)*'各里加權風險人口'!U439/VLOOKUP($B$2:$B$457,'各區加權風險人口'!$C$2:$T$13,18,0)*5.5/'陽性率'!Q$3)</f>
        <v>21.35225023</v>
      </c>
    </row>
    <row r="440">
      <c r="A440" s="3">
        <v>6.3000120025E10</v>
      </c>
      <c r="B440" s="4" t="s">
        <v>427</v>
      </c>
      <c r="C440" s="4" t="s">
        <v>451</v>
      </c>
      <c r="D440" s="5">
        <f>if(VLOOKUP($B$2:$B$457,'各區加權風險人口'!$C$2:$T$13,2,0)=0,0,VLOOKUP($B$2:$B$457,'依個案研判日_台北市'!$C$2:$T$13,2,0)*'各里加權風險人口'!E440/VLOOKUP($B$2:$B$457,'各區加權風險人口'!$C$2:$T$13,2,0)*5.5/'陽性率'!A$3)</f>
        <v>2.838475393</v>
      </c>
      <c r="E440" s="5">
        <f>if(VLOOKUP($B$2:$B$457,'各區加權風險人口'!$C$2:$T$13,3,0)=0,0,VLOOKUP($B$2:$B$457,'依個案研判日_台北市'!$C$2:$T$13,3,0)*'各里加權風險人口'!F440/VLOOKUP($B$2:$B$457,'各區加權風險人口'!$C$2:$T$13,3,0)*5.5/'陽性率'!B$3)</f>
        <v>6.967166875</v>
      </c>
      <c r="F440" s="5">
        <f>if(VLOOKUP($B$2:$B$457,'各區加權風險人口'!$C$2:$T$13,4,0)=0,0,VLOOKUP($B$2:$B$457,'依個案研判日_台北市'!$C$2:$T$13,4,0)*'各里加權風險人口'!G440/VLOOKUP($B$2:$B$457,'各區加權風險人口'!$C$2:$T$13,4,0)*5.5/'陽性率'!C$3)</f>
        <v>0</v>
      </c>
      <c r="G440" s="5">
        <f>if(VLOOKUP($B$2:$B$457,'各區加權風險人口'!$C$2:$T$13,5,0)=0,0,VLOOKUP($B$2:$B$457,'依個案研判日_台北市'!$C$2:$T$13,5,0)*'各里加權風險人口'!H440/VLOOKUP($B$2:$B$457,'各區加權風險人口'!$C$2:$T$13,5,0)*5.5/'陽性率'!D$3)</f>
        <v>7.663883562</v>
      </c>
      <c r="H440" s="5">
        <f>if(VLOOKUP($B$2:$B$457,'各區加權風險人口'!$C$2:$T$13,6,0)=0,0,VLOOKUP($B$2:$B$457,'依個案研判日_台北市'!$C$2:$T$13,6,0)*'各里加權風險人口'!I440/VLOOKUP($B$2:$B$457,'各區加權風險人口'!$C$2:$T$13,6,0)*5.5/'陽性率'!E$3)</f>
        <v>1.940223687</v>
      </c>
      <c r="I440" s="5">
        <f>if(VLOOKUP($B$2:$B$457,'各區加權風險人口'!$C$2:$T$13,7,0)=0,0,VLOOKUP($B$2:$B$457,'依個案研判日_台北市'!$C$2:$T$13,7,0)*'各里加權風險人口'!J440/VLOOKUP($B$2:$B$457,'各區加權風險人口'!$C$2:$T$13,7,0)*5.5/'陽性率'!F$3)</f>
        <v>3.005444534</v>
      </c>
      <c r="J440" s="5">
        <f>if(VLOOKUP($B$2:$B$457,'各區加權風險人口'!$C$2:$T$13,8,0)=0,0,VLOOKUP($B$2:$B$457,'依個案研判日_台北市'!$C$2:$T$13,8,0)*'各里加權風險人口'!K440/VLOOKUP($B$2:$B$457,'各區加權風險人口'!$C$2:$T$13,8,0)*5.5/'陽性率'!G$3)</f>
        <v>16.66061644</v>
      </c>
      <c r="K440" s="5">
        <f>if(VLOOKUP($B$2:$B$457,'各區加權風險人口'!$C$2:$T$13,9,0)=0,0,VLOOKUP($B$2:$B$457,'依個案研判日_台北市'!$C$2:$T$13,9,0)*'各里加權風險人口'!L440/VLOOKUP($B$2:$B$457,'各區加權風險人口'!$C$2:$T$13,9,0)*5.5/'陽性率'!H$3)</f>
        <v>13.93433375</v>
      </c>
      <c r="L440" s="5">
        <f>if(VLOOKUP($B$2:$B$457,'各區加權風險人口'!$C$2:$T$13,10,0)=0,0,VLOOKUP($B$2:$B$457,'依個案研判日_台北市'!$C$2:$T$13,10,0)*'各里加權風險人口'!M440/VLOOKUP($B$2:$B$457,'各區加權風險人口'!$C$2:$T$13,10,0)*5.5/'陽性率'!I$3)</f>
        <v>13.13808611</v>
      </c>
      <c r="M440" s="5">
        <f>if(VLOOKUP($B$2:$B$457,'各區加權風險人口'!$C$2:$T$13,11,0)=0,0,VLOOKUP($B$2:$B$457,'依個案研判日_台北市'!$C$2:$T$13,11,0)*'各里加權風險人口'!N440/VLOOKUP($B$2:$B$457,'各區加權風險人口'!$C$2:$T$13,11,0)*5.5/'陽性率'!J$3)</f>
        <v>12.62286704</v>
      </c>
      <c r="N440" s="5">
        <f>if(VLOOKUP($B$2:$B$457,'各區加權風險人口'!$C$2:$T$13,12,0)=0,0,VLOOKUP($B$2:$B$457,'依個案研判日_台北市'!$C$2:$T$13,12,0)*'各里加權風險人口'!O440/VLOOKUP($B$2:$B$457,'各區加權風險人口'!$C$2:$T$13,12,0)*5.5/'陽性率'!K$3)</f>
        <v>28.33704847</v>
      </c>
      <c r="O440" s="5">
        <f>if(VLOOKUP($B$2:$B$457,'各區加權風險人口'!$C$2:$T$13,13,0)=0,0,VLOOKUP($B$2:$B$457,'依個案研判日_台北市'!$C$2:$T$13,13,0)*'各里加權風險人口'!P440/VLOOKUP($B$2:$B$457,'各區加權風險人口'!$C$2:$T$13,13,0)*5.5/'陽性率'!L$3)</f>
        <v>7.860393397</v>
      </c>
      <c r="P440" s="5">
        <f>if(VLOOKUP($B$2:$B$457,'各區加權風險人口'!$C$2:$T$13,14,0)=0,0,VLOOKUP($B$2:$B$457,'依個案研判日_台北市'!$C$2:$T$13,14,0)*'各里加權風險人口'!Q440/VLOOKUP($B$2:$B$457,'各區加權風險人口'!$C$2:$T$13,14,0)*5.5/'陽性率'!M$3)</f>
        <v>20.71319882</v>
      </c>
      <c r="Q440" s="5">
        <f>if(VLOOKUP($B$2:$B$457,'各區加權風險人口'!$C$2:$T$13,15,0)=0,0,VLOOKUP($B$2:$B$457,'依個案研判日_台北市'!$C$2:$T$13,15,0)*'各里加權風險人口'!R440/VLOOKUP($B$2:$B$457,'各區加權風險人口'!$C$2:$T$13,15,0)*5.5/'陽性率'!N$3)</f>
        <v>10.57087388</v>
      </c>
      <c r="R440" s="5">
        <f>if(VLOOKUP($B$2:$B$457,'各區加權風險人口'!$C$2:$T$13,16,0)=0,0,VLOOKUP($B$2:$B$457,'依個案研判日_台北市'!$C$2:$T$13,16,0)*'各里加權風險人口'!S440/VLOOKUP($B$2:$B$457,'各區加權風險人口'!$C$2:$T$13,16,0)*5.5/'陽性率'!O$3)</f>
        <v>60.10889068</v>
      </c>
      <c r="S440" s="5">
        <f>if(VLOOKUP($B$2:$B$457,'各區加權風險人口'!$C$2:$T$13,17,0)=0,0,VLOOKUP($B$2:$B$457,'依個案研判日_台北市'!$C$2:$T$13,17,0)*'各里加權風險人口'!T440/VLOOKUP($B$2:$B$457,'各區加權風險人口'!$C$2:$T$13,17,0)*5.5/'陽性率'!P$3)</f>
        <v>34.83583437</v>
      </c>
      <c r="T440" s="5">
        <f>if(VLOOKUP($B$2:$B$457,'各區加權風險人口'!$C$2:$T$13,18,0)=0,0,VLOOKUP($B$2:$B$457,'依個案研判日_台北市'!$C$2:$T$13,18,0)*'各里加權風險人口'!U440/VLOOKUP($B$2:$B$457,'各區加權風險人口'!$C$2:$T$13,18,0)*5.5/'陽性率'!Q$3)</f>
        <v>27.51137689</v>
      </c>
    </row>
    <row r="441">
      <c r="A441" s="3">
        <v>6.3000120026E10</v>
      </c>
      <c r="B441" s="4" t="s">
        <v>427</v>
      </c>
      <c r="C441" s="4" t="s">
        <v>452</v>
      </c>
      <c r="D441" s="5">
        <f>if(VLOOKUP($B$2:$B$457,'各區加權風險人口'!$C$2:$T$13,2,0)=0,0,VLOOKUP($B$2:$B$457,'依個案研判日_台北市'!$C$2:$T$13,2,0)*'各里加權風險人口'!E441/VLOOKUP($B$2:$B$457,'各區加權風險人口'!$C$2:$T$13,2,0)*5.5/'陽性率'!A$3)</f>
        <v>1.286135653</v>
      </c>
      <c r="E441" s="5">
        <f>if(VLOOKUP($B$2:$B$457,'各區加權風險人口'!$C$2:$T$13,3,0)=0,0,VLOOKUP($B$2:$B$457,'依個案研判日_台北市'!$C$2:$T$13,3,0)*'各里加權風險人口'!F441/VLOOKUP($B$2:$B$457,'各區加權風險人口'!$C$2:$T$13,3,0)*5.5/'陽性率'!B$3)</f>
        <v>3.156878421</v>
      </c>
      <c r="F441" s="5">
        <f>if(VLOOKUP($B$2:$B$457,'各區加權風險人口'!$C$2:$T$13,4,0)=0,0,VLOOKUP($B$2:$B$457,'依個案研判日_台北市'!$C$2:$T$13,4,0)*'各里加權風險人口'!G441/VLOOKUP($B$2:$B$457,'各區加權風險人口'!$C$2:$T$13,4,0)*5.5/'陽性率'!C$3)</f>
        <v>0</v>
      </c>
      <c r="G441" s="5">
        <f>if(VLOOKUP($B$2:$B$457,'各區加權風險人口'!$C$2:$T$13,5,0)=0,0,VLOOKUP($B$2:$B$457,'依個案研判日_台北市'!$C$2:$T$13,5,0)*'各里加權風險人口'!H441/VLOOKUP($B$2:$B$457,'各區加權風險人口'!$C$2:$T$13,5,0)*5.5/'陽性率'!D$3)</f>
        <v>3.472566263</v>
      </c>
      <c r="H441" s="5">
        <f>if(VLOOKUP($B$2:$B$457,'各區加權風險人口'!$C$2:$T$13,6,0)=0,0,VLOOKUP($B$2:$B$457,'依個案研判日_台北市'!$C$2:$T$13,6,0)*'各里加權風險人口'!I441/VLOOKUP($B$2:$B$457,'各區加權風險人口'!$C$2:$T$13,6,0)*5.5/'陽性率'!E$3)</f>
        <v>0.8791306996</v>
      </c>
      <c r="I441" s="5">
        <f>if(VLOOKUP($B$2:$B$457,'各區加權風險人口'!$C$2:$T$13,7,0)=0,0,VLOOKUP($B$2:$B$457,'依個案研判日_台北市'!$C$2:$T$13,7,0)*'各里加權風險人口'!J441/VLOOKUP($B$2:$B$457,'各區加權風險人口'!$C$2:$T$13,7,0)*5.5/'陽性率'!F$3)</f>
        <v>1.361790691</v>
      </c>
      <c r="J441" s="5">
        <f>if(VLOOKUP($B$2:$B$457,'各區加權風險人口'!$C$2:$T$13,8,0)=0,0,VLOOKUP($B$2:$B$457,'依個案研判日_台北市'!$C$2:$T$13,8,0)*'各里加權風險人口'!K441/VLOOKUP($B$2:$B$457,'各區加權風險人口'!$C$2:$T$13,8,0)*5.5/'陽性率'!G$3)</f>
        <v>7.549057094</v>
      </c>
      <c r="K441" s="5">
        <f>if(VLOOKUP($B$2:$B$457,'各區加權風險人口'!$C$2:$T$13,9,0)=0,0,VLOOKUP($B$2:$B$457,'依個案研判日_台北市'!$C$2:$T$13,9,0)*'各里加權風險人口'!L441/VLOOKUP($B$2:$B$457,'各區加權風險人口'!$C$2:$T$13,9,0)*5.5/'陽性率'!H$3)</f>
        <v>6.313756842</v>
      </c>
      <c r="L441" s="5">
        <f>if(VLOOKUP($B$2:$B$457,'各區加權風險人口'!$C$2:$T$13,10,0)=0,0,VLOOKUP($B$2:$B$457,'依個案研判日_台北市'!$C$2:$T$13,10,0)*'各里加權風險人口'!M441/VLOOKUP($B$2:$B$457,'各區加權風險人口'!$C$2:$T$13,10,0)*5.5/'陽性率'!I$3)</f>
        <v>5.952970737</v>
      </c>
      <c r="M441" s="5">
        <f>if(VLOOKUP($B$2:$B$457,'各區加權風險人口'!$C$2:$T$13,11,0)=0,0,VLOOKUP($B$2:$B$457,'依個案研判日_台北市'!$C$2:$T$13,11,0)*'各里加權風險人口'!N441/VLOOKUP($B$2:$B$457,'各區加權風險人口'!$C$2:$T$13,11,0)*5.5/'陽性率'!J$3)</f>
        <v>5.719520904</v>
      </c>
      <c r="N441" s="5">
        <f>if(VLOOKUP($B$2:$B$457,'各區加權風險人口'!$C$2:$T$13,12,0)=0,0,VLOOKUP($B$2:$B$457,'依個案研判日_台北市'!$C$2:$T$13,12,0)*'各里加權風險人口'!O441/VLOOKUP($B$2:$B$457,'各區加權風險人口'!$C$2:$T$13,12,0)*5.5/'陽性率'!K$3)</f>
        <v>12.83974081</v>
      </c>
      <c r="O441" s="5">
        <f>if(VLOOKUP($B$2:$B$457,'各區加權風險人口'!$C$2:$T$13,13,0)=0,0,VLOOKUP($B$2:$B$457,'依個案研判日_台北市'!$C$2:$T$13,13,0)*'各里加權風險人口'!P441/VLOOKUP($B$2:$B$457,'各區加權風險人口'!$C$2:$T$13,13,0)*5.5/'陽性率'!L$3)</f>
        <v>3.561606424</v>
      </c>
      <c r="P441" s="5">
        <f>if(VLOOKUP($B$2:$B$457,'各區加權風險人口'!$C$2:$T$13,14,0)=0,0,VLOOKUP($B$2:$B$457,'依個案研判日_台北市'!$C$2:$T$13,14,0)*'各里加權風險人口'!Q441/VLOOKUP($B$2:$B$457,'各區加權風險人口'!$C$2:$T$13,14,0)*5.5/'陽性率'!M$3)</f>
        <v>9.385314225</v>
      </c>
      <c r="Q441" s="5">
        <f>if(VLOOKUP($B$2:$B$457,'各區加權風險人口'!$C$2:$T$13,15,0)=0,0,VLOOKUP($B$2:$B$457,'依個案研判日_台北市'!$C$2:$T$13,15,0)*'各里加權風險人口'!R441/VLOOKUP($B$2:$B$457,'各區加權風險人口'!$C$2:$T$13,15,0)*5.5/'陽性率'!N$3)</f>
        <v>4.78974657</v>
      </c>
      <c r="R441" s="5">
        <f>if(VLOOKUP($B$2:$B$457,'各區加權風險人口'!$C$2:$T$13,16,0)=0,0,VLOOKUP($B$2:$B$457,'依個案研判日_台北市'!$C$2:$T$13,16,0)*'各里加權風險人口'!S441/VLOOKUP($B$2:$B$457,'各區加權風險人口'!$C$2:$T$13,16,0)*5.5/'陽性率'!O$3)</f>
        <v>27.23581383</v>
      </c>
      <c r="S441" s="5">
        <f>if(VLOOKUP($B$2:$B$457,'各區加權風險人口'!$C$2:$T$13,17,0)=0,0,VLOOKUP($B$2:$B$457,'依個案研判日_台北市'!$C$2:$T$13,17,0)*'各里加權風險人口'!T441/VLOOKUP($B$2:$B$457,'各區加權風險人口'!$C$2:$T$13,17,0)*5.5/'陽性率'!P$3)</f>
        <v>15.78439211</v>
      </c>
      <c r="T441" s="5">
        <f>if(VLOOKUP($B$2:$B$457,'各區加權風險人口'!$C$2:$T$13,18,0)=0,0,VLOOKUP($B$2:$B$457,'依個案研判日_台北市'!$C$2:$T$13,18,0)*'各里加權風險人口'!U441/VLOOKUP($B$2:$B$457,'各區加權風險人口'!$C$2:$T$13,18,0)*5.5/'陽性率'!Q$3)</f>
        <v>12.46562248</v>
      </c>
    </row>
    <row r="442">
      <c r="A442" s="3">
        <v>6.3000120027E10</v>
      </c>
      <c r="B442" s="4" t="s">
        <v>427</v>
      </c>
      <c r="C442" s="4" t="s">
        <v>453</v>
      </c>
      <c r="D442" s="5">
        <f>if(VLOOKUP($B$2:$B$457,'各區加權風險人口'!$C$2:$T$13,2,0)=0,0,VLOOKUP($B$2:$B$457,'依個案研判日_台北市'!$C$2:$T$13,2,0)*'各里加權風險人口'!E442/VLOOKUP($B$2:$B$457,'各區加權風險人口'!$C$2:$T$13,2,0)*5.5/'陽性率'!A$3)</f>
        <v>2.677907024</v>
      </c>
      <c r="E442" s="5">
        <f>if(VLOOKUP($B$2:$B$457,'各區加權風險人口'!$C$2:$T$13,3,0)=0,0,VLOOKUP($B$2:$B$457,'依個案研判日_台北市'!$C$2:$T$13,3,0)*'各里加權風險人口'!F442/VLOOKUP($B$2:$B$457,'各區加權風險人口'!$C$2:$T$13,3,0)*5.5/'陽性率'!B$3)</f>
        <v>6.573044514</v>
      </c>
      <c r="F442" s="5">
        <f>if(VLOOKUP($B$2:$B$457,'各區加權風險人口'!$C$2:$T$13,4,0)=0,0,VLOOKUP($B$2:$B$457,'依個案研判日_台北市'!$C$2:$T$13,4,0)*'各里加權風險人口'!G442/VLOOKUP($B$2:$B$457,'各區加權風險人口'!$C$2:$T$13,4,0)*5.5/'陽性率'!C$3)</f>
        <v>0</v>
      </c>
      <c r="G442" s="5">
        <f>if(VLOOKUP($B$2:$B$457,'各區加權風險人口'!$C$2:$T$13,5,0)=0,0,VLOOKUP($B$2:$B$457,'依個案研判日_台北市'!$C$2:$T$13,5,0)*'各里加權風險人口'!H442/VLOOKUP($B$2:$B$457,'各區加權風險人口'!$C$2:$T$13,5,0)*5.5/'陽性率'!D$3)</f>
        <v>7.230348966</v>
      </c>
      <c r="H442" s="5">
        <f>if(VLOOKUP($B$2:$B$457,'各區加權風險人口'!$C$2:$T$13,6,0)=0,0,VLOOKUP($B$2:$B$457,'依個案研判日_台北市'!$C$2:$T$13,6,0)*'各里加權風險人口'!I442/VLOOKUP($B$2:$B$457,'各區加權風險人口'!$C$2:$T$13,6,0)*5.5/'陽性率'!E$3)</f>
        <v>1.830468093</v>
      </c>
      <c r="I442" s="5">
        <f>if(VLOOKUP($B$2:$B$457,'各區加權風險人口'!$C$2:$T$13,7,0)=0,0,VLOOKUP($B$2:$B$457,'依個案研判日_台北市'!$C$2:$T$13,7,0)*'各里加權風險人口'!J442/VLOOKUP($B$2:$B$457,'各區加權風險人口'!$C$2:$T$13,7,0)*5.5/'陽性率'!F$3)</f>
        <v>2.835430967</v>
      </c>
      <c r="J442" s="5">
        <f>if(VLOOKUP($B$2:$B$457,'各區加權風險人口'!$C$2:$T$13,8,0)=0,0,VLOOKUP($B$2:$B$457,'依個案研判日_台北市'!$C$2:$T$13,8,0)*'各里加權風險人口'!K442/VLOOKUP($B$2:$B$457,'各區加權風險人口'!$C$2:$T$13,8,0)*5.5/'陽性率'!G$3)</f>
        <v>15.71814993</v>
      </c>
      <c r="K442" s="5">
        <f>if(VLOOKUP($B$2:$B$457,'各區加權風險人口'!$C$2:$T$13,9,0)=0,0,VLOOKUP($B$2:$B$457,'依個案研判日_台北市'!$C$2:$T$13,9,0)*'各里加權風險人口'!L442/VLOOKUP($B$2:$B$457,'各區加權風險人口'!$C$2:$T$13,9,0)*5.5/'陽性率'!H$3)</f>
        <v>13.14608903</v>
      </c>
      <c r="L442" s="5">
        <f>if(VLOOKUP($B$2:$B$457,'各區加權風險人口'!$C$2:$T$13,10,0)=0,0,VLOOKUP($B$2:$B$457,'依個案研判日_台北市'!$C$2:$T$13,10,0)*'各里加權風險人口'!M442/VLOOKUP($B$2:$B$457,'各區加權風險人口'!$C$2:$T$13,10,0)*5.5/'陽性率'!I$3)</f>
        <v>12.39488394</v>
      </c>
      <c r="M442" s="5">
        <f>if(VLOOKUP($B$2:$B$457,'各區加權風險人口'!$C$2:$T$13,11,0)=0,0,VLOOKUP($B$2:$B$457,'依個案研判日_台北市'!$C$2:$T$13,11,0)*'各里加權風險人口'!N442/VLOOKUP($B$2:$B$457,'各區加權風險人口'!$C$2:$T$13,11,0)*5.5/'陽性率'!J$3)</f>
        <v>11.90881006</v>
      </c>
      <c r="N442" s="5">
        <f>if(VLOOKUP($B$2:$B$457,'各區加權風險人口'!$C$2:$T$13,12,0)=0,0,VLOOKUP($B$2:$B$457,'依個案研判日_台北市'!$C$2:$T$13,12,0)*'各里加權風險人口'!O442/VLOOKUP($B$2:$B$457,'各區加權風險人口'!$C$2:$T$13,12,0)*5.5/'陽性率'!K$3)</f>
        <v>26.7340634</v>
      </c>
      <c r="O442" s="5">
        <f>if(VLOOKUP($B$2:$B$457,'各區加權風險人口'!$C$2:$T$13,13,0)=0,0,VLOOKUP($B$2:$B$457,'依個案研判日_台北市'!$C$2:$T$13,13,0)*'各里加權風險人口'!P442/VLOOKUP($B$2:$B$457,'各區加權風險人口'!$C$2:$T$13,13,0)*5.5/'陽性率'!L$3)</f>
        <v>7.415742529</v>
      </c>
      <c r="P442" s="5">
        <f>if(VLOOKUP($B$2:$B$457,'各區加權風險人口'!$C$2:$T$13,14,0)=0,0,VLOOKUP($B$2:$B$457,'依個案研判日_台北市'!$C$2:$T$13,14,0)*'各里加權風險人口'!Q442/VLOOKUP($B$2:$B$457,'各區加權風險人口'!$C$2:$T$13,14,0)*5.5/'陽性率'!M$3)</f>
        <v>19.54148369</v>
      </c>
      <c r="Q442" s="5">
        <f>if(VLOOKUP($B$2:$B$457,'各區加權風險人口'!$C$2:$T$13,15,0)=0,0,VLOOKUP($B$2:$B$457,'依個案研判日_台北市'!$C$2:$T$13,15,0)*'各里加權風險人口'!R442/VLOOKUP($B$2:$B$457,'各區加權風險人口'!$C$2:$T$13,15,0)*5.5/'陽性率'!N$3)</f>
        <v>9.972895125</v>
      </c>
      <c r="R442" s="5">
        <f>if(VLOOKUP($B$2:$B$457,'各區加權風險人口'!$C$2:$T$13,16,0)=0,0,VLOOKUP($B$2:$B$457,'依個案研判日_台北市'!$C$2:$T$13,16,0)*'各里加權風險人口'!S442/VLOOKUP($B$2:$B$457,'各區加權風險人口'!$C$2:$T$13,16,0)*5.5/'陽性率'!O$3)</f>
        <v>56.70861934</v>
      </c>
      <c r="S442" s="5">
        <f>if(VLOOKUP($B$2:$B$457,'各區加權風險人口'!$C$2:$T$13,17,0)=0,0,VLOOKUP($B$2:$B$457,'依個案研判日_台北市'!$C$2:$T$13,17,0)*'各里加權風險人口'!T442/VLOOKUP($B$2:$B$457,'各區加權風險人口'!$C$2:$T$13,17,0)*5.5/'陽性率'!P$3)</f>
        <v>32.86522257</v>
      </c>
      <c r="T442" s="5">
        <f>if(VLOOKUP($B$2:$B$457,'各區加權風險人口'!$C$2:$T$13,18,0)=0,0,VLOOKUP($B$2:$B$457,'依個案研判日_台北市'!$C$2:$T$13,18,0)*'各里加權風險人口'!U442/VLOOKUP($B$2:$B$457,'各區加權風險人口'!$C$2:$T$13,18,0)*5.5/'陽性率'!Q$3)</f>
        <v>25.95509885</v>
      </c>
    </row>
    <row r="443">
      <c r="A443" s="3">
        <v>6.3000120028E10</v>
      </c>
      <c r="B443" s="4" t="s">
        <v>427</v>
      </c>
      <c r="C443" s="4" t="s">
        <v>454</v>
      </c>
      <c r="D443" s="5">
        <f>if(VLOOKUP($B$2:$B$457,'各區加權風險人口'!$C$2:$T$13,2,0)=0,0,VLOOKUP($B$2:$B$457,'依個案研判日_台北市'!$C$2:$T$13,2,0)*'各里加權風險人口'!E443/VLOOKUP($B$2:$B$457,'各區加權風險人口'!$C$2:$T$13,2,0)*5.5/'陽性率'!A$3)</f>
        <v>1.694563035</v>
      </c>
      <c r="E443" s="5">
        <f>if(VLOOKUP($B$2:$B$457,'各區加權風險人口'!$C$2:$T$13,3,0)=0,0,VLOOKUP($B$2:$B$457,'依個案研判日_台北市'!$C$2:$T$13,3,0)*'各里加權風險人口'!F443/VLOOKUP($B$2:$B$457,'各區加權風險人口'!$C$2:$T$13,3,0)*5.5/'陽性率'!B$3)</f>
        <v>4.159381996</v>
      </c>
      <c r="F443" s="5">
        <f>if(VLOOKUP($B$2:$B$457,'各區加權風險人口'!$C$2:$T$13,4,0)=0,0,VLOOKUP($B$2:$B$457,'依個案研判日_台北市'!$C$2:$T$13,4,0)*'各里加權風險人口'!G443/VLOOKUP($B$2:$B$457,'各區加權風險人口'!$C$2:$T$13,4,0)*5.5/'陽性率'!C$3)</f>
        <v>0</v>
      </c>
      <c r="G443" s="5">
        <f>if(VLOOKUP($B$2:$B$457,'各區加權風險人口'!$C$2:$T$13,5,0)=0,0,VLOOKUP($B$2:$B$457,'依個案研判日_台北市'!$C$2:$T$13,5,0)*'各里加權風險人口'!H443/VLOOKUP($B$2:$B$457,'各區加權風險人口'!$C$2:$T$13,5,0)*5.5/'陽性率'!D$3)</f>
        <v>4.575320196</v>
      </c>
      <c r="H443" s="5">
        <f>if(VLOOKUP($B$2:$B$457,'各區加權風險人口'!$C$2:$T$13,6,0)=0,0,VLOOKUP($B$2:$B$457,'依個案研判日_台北市'!$C$2:$T$13,6,0)*'各里加權風險人口'!I443/VLOOKUP($B$2:$B$457,'各區加權風險人口'!$C$2:$T$13,6,0)*5.5/'陽性率'!E$3)</f>
        <v>1.15830891</v>
      </c>
      <c r="I443" s="5">
        <f>if(VLOOKUP($B$2:$B$457,'各區加權風險人口'!$C$2:$T$13,7,0)=0,0,VLOOKUP($B$2:$B$457,'依個案研判日_台北市'!$C$2:$T$13,7,0)*'各里加權風險人口'!J443/VLOOKUP($B$2:$B$457,'各區加權風險人口'!$C$2:$T$13,7,0)*5.5/'陽性率'!F$3)</f>
        <v>1.794243214</v>
      </c>
      <c r="J443" s="5">
        <f>if(VLOOKUP($B$2:$B$457,'各區加權風險人口'!$C$2:$T$13,8,0)=0,0,VLOOKUP($B$2:$B$457,'依個案研判日_台北市'!$C$2:$T$13,8,0)*'各里加權風險人口'!K443/VLOOKUP($B$2:$B$457,'各區加權風險人口'!$C$2:$T$13,8,0)*5.5/'陽性率'!G$3)</f>
        <v>9.946348251</v>
      </c>
      <c r="K443" s="5">
        <f>if(VLOOKUP($B$2:$B$457,'各區加權風險人口'!$C$2:$T$13,9,0)=0,0,VLOOKUP($B$2:$B$457,'依個案研判日_台北市'!$C$2:$T$13,9,0)*'各里加權風險人口'!L443/VLOOKUP($B$2:$B$457,'各區加權風險人口'!$C$2:$T$13,9,0)*5.5/'陽性率'!H$3)</f>
        <v>8.318763992</v>
      </c>
      <c r="L443" s="5">
        <f>if(VLOOKUP($B$2:$B$457,'各區加權風險人口'!$C$2:$T$13,10,0)=0,0,VLOOKUP($B$2:$B$457,'依個案研判日_台北市'!$C$2:$T$13,10,0)*'各里加權風險人口'!M443/VLOOKUP($B$2:$B$457,'各區加權風險人口'!$C$2:$T$13,10,0)*5.5/'陽性率'!I$3)</f>
        <v>7.84340605</v>
      </c>
      <c r="M443" s="5">
        <f>if(VLOOKUP($B$2:$B$457,'各區加權風險人口'!$C$2:$T$13,11,0)=0,0,VLOOKUP($B$2:$B$457,'依個案研判日_台北市'!$C$2:$T$13,11,0)*'各里加權風險人口'!N443/VLOOKUP($B$2:$B$457,'各區加權風險人口'!$C$2:$T$13,11,0)*5.5/'陽性率'!J$3)</f>
        <v>7.535821499</v>
      </c>
      <c r="N443" s="5">
        <f>if(VLOOKUP($B$2:$B$457,'各區加權風險人口'!$C$2:$T$13,12,0)=0,0,VLOOKUP($B$2:$B$457,'依個案研判日_台北市'!$C$2:$T$13,12,0)*'各里加權風險人口'!O443/VLOOKUP($B$2:$B$457,'各區加權風險人口'!$C$2:$T$13,12,0)*5.5/'陽性率'!K$3)</f>
        <v>16.9171503</v>
      </c>
      <c r="O443" s="5">
        <f>if(VLOOKUP($B$2:$B$457,'各區加權風險人口'!$C$2:$T$13,13,0)=0,0,VLOOKUP($B$2:$B$457,'依個案研判日_台北市'!$C$2:$T$13,13,0)*'各里加權風險人口'!P443/VLOOKUP($B$2:$B$457,'各區加權風險人口'!$C$2:$T$13,13,0)*5.5/'陽性率'!L$3)</f>
        <v>4.692636098</v>
      </c>
      <c r="P443" s="5">
        <f>if(VLOOKUP($B$2:$B$457,'各區加權風險人口'!$C$2:$T$13,14,0)=0,0,VLOOKUP($B$2:$B$457,'依個案研判日_台北市'!$C$2:$T$13,14,0)*'各里加權風險人口'!Q443/VLOOKUP($B$2:$B$457,'各區加權風險人口'!$C$2:$T$13,14,0)*5.5/'陽性率'!M$3)</f>
        <v>12.36573026</v>
      </c>
      <c r="Q443" s="5">
        <f>if(VLOOKUP($B$2:$B$457,'各區加權風險人口'!$C$2:$T$13,15,0)=0,0,VLOOKUP($B$2:$B$457,'依個案研判日_台北市'!$C$2:$T$13,15,0)*'各里加權風險人口'!R443/VLOOKUP($B$2:$B$457,'各區加權風險人口'!$C$2:$T$13,15,0)*5.5/'陽性率'!N$3)</f>
        <v>6.310786477</v>
      </c>
      <c r="R443" s="5">
        <f>if(VLOOKUP($B$2:$B$457,'各區加權風險人口'!$C$2:$T$13,16,0)=0,0,VLOOKUP($B$2:$B$457,'依個案研判日_台北市'!$C$2:$T$13,16,0)*'各里加權風險人口'!S443/VLOOKUP($B$2:$B$457,'各區加權風險人口'!$C$2:$T$13,16,0)*5.5/'陽性率'!O$3)</f>
        <v>35.88486428</v>
      </c>
      <c r="S443" s="5">
        <f>if(VLOOKUP($B$2:$B$457,'各區加權風險人口'!$C$2:$T$13,17,0)=0,0,VLOOKUP($B$2:$B$457,'依個案研判日_台北市'!$C$2:$T$13,17,0)*'各里加權風險人口'!T443/VLOOKUP($B$2:$B$457,'各區加權風險人口'!$C$2:$T$13,17,0)*5.5/'陽性率'!P$3)</f>
        <v>20.79690998</v>
      </c>
      <c r="T443" s="5">
        <f>if(VLOOKUP($B$2:$B$457,'各區加權風險人口'!$C$2:$T$13,18,0)=0,0,VLOOKUP($B$2:$B$457,'依個案研判日_台北市'!$C$2:$T$13,18,0)*'各里加權風險人口'!U443/VLOOKUP($B$2:$B$457,'各區加權風險人口'!$C$2:$T$13,18,0)*5.5/'陽性率'!Q$3)</f>
        <v>16.42422634</v>
      </c>
    </row>
    <row r="444">
      <c r="A444" s="3">
        <v>6.3000120029E10</v>
      </c>
      <c r="B444" s="4" t="s">
        <v>427</v>
      </c>
      <c r="C444" s="4" t="s">
        <v>455</v>
      </c>
      <c r="D444" s="5">
        <f>if(VLOOKUP($B$2:$B$457,'各區加權風險人口'!$C$2:$T$13,2,0)=0,0,VLOOKUP($B$2:$B$457,'依個案研判日_台北市'!$C$2:$T$13,2,0)*'各里加權風險人口'!E444/VLOOKUP($B$2:$B$457,'各區加權風險人口'!$C$2:$T$13,2,0)*5.5/'陽性率'!A$3)</f>
        <v>2.686393289</v>
      </c>
      <c r="E444" s="5">
        <f>if(VLOOKUP($B$2:$B$457,'各區加權風險人口'!$C$2:$T$13,3,0)=0,0,VLOOKUP($B$2:$B$457,'依個案研判日_台北市'!$C$2:$T$13,3,0)*'各里加權風險人口'!F444/VLOOKUP($B$2:$B$457,'各區加權風險人口'!$C$2:$T$13,3,0)*5.5/'陽性率'!B$3)</f>
        <v>6.593874436</v>
      </c>
      <c r="F444" s="5">
        <f>if(VLOOKUP($B$2:$B$457,'各區加權風險人口'!$C$2:$T$13,4,0)=0,0,VLOOKUP($B$2:$B$457,'依個案研判日_台北市'!$C$2:$T$13,4,0)*'各里加權風險人口'!G444/VLOOKUP($B$2:$B$457,'各區加權風險人口'!$C$2:$T$13,4,0)*5.5/'陽性率'!C$3)</f>
        <v>0</v>
      </c>
      <c r="G444" s="5">
        <f>if(VLOOKUP($B$2:$B$457,'各區加權風險人口'!$C$2:$T$13,5,0)=0,0,VLOOKUP($B$2:$B$457,'依個案研判日_台北市'!$C$2:$T$13,5,0)*'各里加權風險人口'!H444/VLOOKUP($B$2:$B$457,'各區加權風險人口'!$C$2:$T$13,5,0)*5.5/'陽性率'!D$3)</f>
        <v>7.253261879</v>
      </c>
      <c r="H444" s="5">
        <f>if(VLOOKUP($B$2:$B$457,'各區加權風險人口'!$C$2:$T$13,6,0)=0,0,VLOOKUP($B$2:$B$457,'依個案研判日_台北市'!$C$2:$T$13,6,0)*'各里加權風險人口'!I444/VLOOKUP($B$2:$B$457,'各區加權風險人口'!$C$2:$T$13,6,0)*5.5/'陽性率'!E$3)</f>
        <v>1.83626883</v>
      </c>
      <c r="I444" s="5">
        <f>if(VLOOKUP($B$2:$B$457,'各區加權風險人口'!$C$2:$T$13,7,0)=0,0,VLOOKUP($B$2:$B$457,'依個案研判日_台北市'!$C$2:$T$13,7,0)*'各里加權風險人口'!J444/VLOOKUP($B$2:$B$457,'各區加權風險人口'!$C$2:$T$13,7,0)*5.5/'陽性率'!F$3)</f>
        <v>2.844416423</v>
      </c>
      <c r="J444" s="5">
        <f>if(VLOOKUP($B$2:$B$457,'各區加權風險人口'!$C$2:$T$13,8,0)=0,0,VLOOKUP($B$2:$B$457,'依個案研判日_台北市'!$C$2:$T$13,8,0)*'各里加權風險人口'!K444/VLOOKUP($B$2:$B$457,'各區加權風險人口'!$C$2:$T$13,8,0)*5.5/'陽性率'!G$3)</f>
        <v>15.76796061</v>
      </c>
      <c r="K444" s="5">
        <f>if(VLOOKUP($B$2:$B$457,'各區加權風險人口'!$C$2:$T$13,9,0)=0,0,VLOOKUP($B$2:$B$457,'依個案研判日_台北市'!$C$2:$T$13,9,0)*'各里加權風險人口'!L444/VLOOKUP($B$2:$B$457,'各區加權風險人口'!$C$2:$T$13,9,0)*5.5/'陽性率'!H$3)</f>
        <v>13.18774887</v>
      </c>
      <c r="L444" s="5">
        <f>if(VLOOKUP($B$2:$B$457,'各區加權風險人口'!$C$2:$T$13,10,0)=0,0,VLOOKUP($B$2:$B$457,'依個案研判日_台北市'!$C$2:$T$13,10,0)*'各里加權風險人口'!M444/VLOOKUP($B$2:$B$457,'各區加權風險人口'!$C$2:$T$13,10,0)*5.5/'陽性率'!I$3)</f>
        <v>12.43416322</v>
      </c>
      <c r="M444" s="5">
        <f>if(VLOOKUP($B$2:$B$457,'各區加權風險人口'!$C$2:$T$13,11,0)=0,0,VLOOKUP($B$2:$B$457,'依個案研判日_台北市'!$C$2:$T$13,11,0)*'各里加權風險人口'!N444/VLOOKUP($B$2:$B$457,'各區加權風險人口'!$C$2:$T$13,11,0)*5.5/'陽性率'!J$3)</f>
        <v>11.94654898</v>
      </c>
      <c r="N444" s="5">
        <f>if(VLOOKUP($B$2:$B$457,'各區加權風險人口'!$C$2:$T$13,12,0)=0,0,VLOOKUP($B$2:$B$457,'依個案研判日_台北市'!$C$2:$T$13,12,0)*'各里加權風險人口'!O444/VLOOKUP($B$2:$B$457,'各區加權風險人口'!$C$2:$T$13,12,0)*5.5/'陽性率'!K$3)</f>
        <v>26.81878342</v>
      </c>
      <c r="O444" s="5">
        <f>if(VLOOKUP($B$2:$B$457,'各區加權風險人口'!$C$2:$T$13,13,0)=0,0,VLOOKUP($B$2:$B$457,'依個案研判日_台北市'!$C$2:$T$13,13,0)*'各里加權風險人口'!P444/VLOOKUP($B$2:$B$457,'各區加權風險人口'!$C$2:$T$13,13,0)*5.5/'陽性率'!L$3)</f>
        <v>7.439242953</v>
      </c>
      <c r="P444" s="5">
        <f>if(VLOOKUP($B$2:$B$457,'各區加權風險人口'!$C$2:$T$13,14,0)=0,0,VLOOKUP($B$2:$B$457,'依個案研判日_台北市'!$C$2:$T$13,14,0)*'各里加權風險人口'!Q444/VLOOKUP($B$2:$B$457,'各區加權風險人口'!$C$2:$T$13,14,0)*5.5/'陽性率'!M$3)</f>
        <v>19.60341048</v>
      </c>
      <c r="Q444" s="5">
        <f>if(VLOOKUP($B$2:$B$457,'各區加權風險人口'!$C$2:$T$13,15,0)=0,0,VLOOKUP($B$2:$B$457,'依個案研判日_台北市'!$C$2:$T$13,15,0)*'各里加權風險人口'!R444/VLOOKUP($B$2:$B$457,'各區加權風險人口'!$C$2:$T$13,15,0)*5.5/'陽性率'!N$3)</f>
        <v>10.00449914</v>
      </c>
      <c r="R444" s="5">
        <f>if(VLOOKUP($B$2:$B$457,'各區加權風險人口'!$C$2:$T$13,16,0)=0,0,VLOOKUP($B$2:$B$457,'依個案研判日_台北市'!$C$2:$T$13,16,0)*'各里加權風險人口'!S444/VLOOKUP($B$2:$B$457,'各區加權風險人口'!$C$2:$T$13,16,0)*5.5/'陽性率'!O$3)</f>
        <v>56.88832847</v>
      </c>
      <c r="S444" s="5">
        <f>if(VLOOKUP($B$2:$B$457,'各區加權風險人口'!$C$2:$T$13,17,0)=0,0,VLOOKUP($B$2:$B$457,'依個案研判日_台北市'!$C$2:$T$13,17,0)*'各里加權風險人口'!T444/VLOOKUP($B$2:$B$457,'各區加權風險人口'!$C$2:$T$13,17,0)*5.5/'陽性率'!P$3)</f>
        <v>32.96937218</v>
      </c>
      <c r="T444" s="5">
        <f>if(VLOOKUP($B$2:$B$457,'各區加權風險人口'!$C$2:$T$13,18,0)=0,0,VLOOKUP($B$2:$B$457,'依個案研判日_台北市'!$C$2:$T$13,18,0)*'各里加權風險人口'!U444/VLOOKUP($B$2:$B$457,'各區加權風險人口'!$C$2:$T$13,18,0)*5.5/'陽性率'!Q$3)</f>
        <v>26.03735034</v>
      </c>
    </row>
    <row r="445">
      <c r="A445" s="3">
        <v>6.300012003E10</v>
      </c>
      <c r="B445" s="4" t="s">
        <v>427</v>
      </c>
      <c r="C445" s="4" t="s">
        <v>456</v>
      </c>
      <c r="D445" s="5">
        <f>if(VLOOKUP($B$2:$B$457,'各區加權風險人口'!$C$2:$T$13,2,0)=0,0,VLOOKUP($B$2:$B$457,'依個案研判日_台北市'!$C$2:$T$13,2,0)*'各里加權風險人口'!E445/VLOOKUP($B$2:$B$457,'各區加權風險人口'!$C$2:$T$13,2,0)*5.5/'陽性率'!A$3)</f>
        <v>1.955252402</v>
      </c>
      <c r="E445" s="5">
        <f>if(VLOOKUP($B$2:$B$457,'各區加權風險人口'!$C$2:$T$13,3,0)=0,0,VLOOKUP($B$2:$B$457,'依個案研判日_台北市'!$C$2:$T$13,3,0)*'各里加權風險人口'!F445/VLOOKUP($B$2:$B$457,'各區加權風險人口'!$C$2:$T$13,3,0)*5.5/'陽性率'!B$3)</f>
        <v>4.799255895</v>
      </c>
      <c r="F445" s="5">
        <f>if(VLOOKUP($B$2:$B$457,'各區加權風險人口'!$C$2:$T$13,4,0)=0,0,VLOOKUP($B$2:$B$457,'依個案研判日_台北市'!$C$2:$T$13,4,0)*'各里加權風險人口'!G445/VLOOKUP($B$2:$B$457,'各區加權風險人口'!$C$2:$T$13,4,0)*5.5/'陽性率'!C$3)</f>
        <v>0</v>
      </c>
      <c r="G445" s="5">
        <f>if(VLOOKUP($B$2:$B$457,'各區加權風險人口'!$C$2:$T$13,5,0)=0,0,VLOOKUP($B$2:$B$457,'依個案研判日_台北市'!$C$2:$T$13,5,0)*'各里加權風險人口'!H445/VLOOKUP($B$2:$B$457,'各區加權風險人口'!$C$2:$T$13,5,0)*5.5/'陽性率'!D$3)</f>
        <v>5.279181485</v>
      </c>
      <c r="H445" s="5">
        <f>if(VLOOKUP($B$2:$B$457,'各區加權風險人口'!$C$2:$T$13,6,0)=0,0,VLOOKUP($B$2:$B$457,'依個案研判日_台北市'!$C$2:$T$13,6,0)*'各里加權風險人口'!I445/VLOOKUP($B$2:$B$457,'各區加權風險人口'!$C$2:$T$13,6,0)*5.5/'陽性率'!E$3)</f>
        <v>1.336501642</v>
      </c>
      <c r="I445" s="5">
        <f>if(VLOOKUP($B$2:$B$457,'各區加權風險人口'!$C$2:$T$13,7,0)=0,0,VLOOKUP($B$2:$B$457,'依個案研判日_台北市'!$C$2:$T$13,7,0)*'各里加權風險人口'!J445/VLOOKUP($B$2:$B$457,'各區加權風險人口'!$C$2:$T$13,7,0)*5.5/'陽性率'!F$3)</f>
        <v>2.070267249</v>
      </c>
      <c r="J445" s="5">
        <f>if(VLOOKUP($B$2:$B$457,'各區加權風險人口'!$C$2:$T$13,8,0)=0,0,VLOOKUP($B$2:$B$457,'依個案研判日_台北市'!$C$2:$T$13,8,0)*'各里加權風險人口'!K445/VLOOKUP($B$2:$B$457,'各區加權風險人口'!$C$2:$T$13,8,0)*5.5/'陽性率'!G$3)</f>
        <v>11.47648149</v>
      </c>
      <c r="K445" s="5">
        <f>if(VLOOKUP($B$2:$B$457,'各區加權風險人口'!$C$2:$T$13,9,0)=0,0,VLOOKUP($B$2:$B$457,'依個案研判日_台北市'!$C$2:$T$13,9,0)*'各里加權風險人口'!L445/VLOOKUP($B$2:$B$457,'各區加權風險人口'!$C$2:$T$13,9,0)*5.5/'陽性率'!H$3)</f>
        <v>9.59851179</v>
      </c>
      <c r="L445" s="5">
        <f>if(VLOOKUP($B$2:$B$457,'各區加權風險人口'!$C$2:$T$13,10,0)=0,0,VLOOKUP($B$2:$B$457,'依個案研判日_台北市'!$C$2:$T$13,10,0)*'各里加權風險人口'!M445/VLOOKUP($B$2:$B$457,'各區加權風險人口'!$C$2:$T$13,10,0)*5.5/'陽性率'!I$3)</f>
        <v>9.050025402</v>
      </c>
      <c r="M445" s="5">
        <f>if(VLOOKUP($B$2:$B$457,'各區加權風險人口'!$C$2:$T$13,11,0)=0,0,VLOOKUP($B$2:$B$457,'依個案研判日_台北市'!$C$2:$T$13,11,0)*'各里加權風險人口'!N445/VLOOKUP($B$2:$B$457,'各區加權風險人口'!$C$2:$T$13,11,0)*5.5/'陽性率'!J$3)</f>
        <v>8.695122445</v>
      </c>
      <c r="N445" s="5">
        <f>if(VLOOKUP($B$2:$B$457,'各區加權風險人口'!$C$2:$T$13,12,0)=0,0,VLOOKUP($B$2:$B$457,'依個案研判日_台北市'!$C$2:$T$13,12,0)*'各里加權風險人口'!O445/VLOOKUP($B$2:$B$457,'各區加權風險人口'!$C$2:$T$13,12,0)*5.5/'陽性率'!K$3)</f>
        <v>19.51966263</v>
      </c>
      <c r="O445" s="5">
        <f>if(VLOOKUP($B$2:$B$457,'各區加權風險人口'!$C$2:$T$13,13,0)=0,0,VLOOKUP($B$2:$B$457,'依個案研判日_台北市'!$C$2:$T$13,13,0)*'各里加權風險人口'!P445/VLOOKUP($B$2:$B$457,'各區加權風險人口'!$C$2:$T$13,13,0)*5.5/'陽性率'!L$3)</f>
        <v>5.414545112</v>
      </c>
      <c r="P445" s="5">
        <f>if(VLOOKUP($B$2:$B$457,'各區加權風險人口'!$C$2:$T$13,14,0)=0,0,VLOOKUP($B$2:$B$457,'依個案研判日_台北市'!$C$2:$T$13,14,0)*'各里加權風險人口'!Q445/VLOOKUP($B$2:$B$457,'各區加權風險人口'!$C$2:$T$13,14,0)*5.5/'陽性率'!M$3)</f>
        <v>14.26805807</v>
      </c>
      <c r="Q445" s="5">
        <f>if(VLOOKUP($B$2:$B$457,'各區加權風險人口'!$C$2:$T$13,15,0)=0,0,VLOOKUP($B$2:$B$457,'依個案研判日_台北市'!$C$2:$T$13,15,0)*'各里加權風險人口'!R445/VLOOKUP($B$2:$B$457,'各區加權風險人口'!$C$2:$T$13,15,0)*5.5/'陽性率'!N$3)</f>
        <v>7.281629634</v>
      </c>
      <c r="R445" s="5">
        <f>if(VLOOKUP($B$2:$B$457,'各區加權風險人口'!$C$2:$T$13,16,0)=0,0,VLOOKUP($B$2:$B$457,'依個案研判日_台北市'!$C$2:$T$13,16,0)*'各里加權風險人口'!S445/VLOOKUP($B$2:$B$457,'各區加權風險人口'!$C$2:$T$13,16,0)*5.5/'陽性率'!O$3)</f>
        <v>41.40534498</v>
      </c>
      <c r="S445" s="5">
        <f>if(VLOOKUP($B$2:$B$457,'各區加權風險人口'!$C$2:$T$13,17,0)=0,0,VLOOKUP($B$2:$B$457,'依個案研判日_台北市'!$C$2:$T$13,17,0)*'各里加權風險人口'!T445/VLOOKUP($B$2:$B$457,'各區加權風險人口'!$C$2:$T$13,17,0)*5.5/'陽性率'!P$3)</f>
        <v>23.99627948</v>
      </c>
      <c r="T445" s="5">
        <f>if(VLOOKUP($B$2:$B$457,'各區加權風險人口'!$C$2:$T$13,18,0)=0,0,VLOOKUP($B$2:$B$457,'依個案研判日_台北市'!$C$2:$T$13,18,0)*'各里加權風險人口'!U445/VLOOKUP($B$2:$B$457,'各區加權風險人口'!$C$2:$T$13,18,0)*5.5/'陽性率'!Q$3)</f>
        <v>18.95090789</v>
      </c>
    </row>
    <row r="446">
      <c r="A446" s="3">
        <v>6.3000120031E10</v>
      </c>
      <c r="B446" s="4" t="s">
        <v>427</v>
      </c>
      <c r="C446" s="4" t="s">
        <v>457</v>
      </c>
      <c r="D446" s="5">
        <f>if(VLOOKUP($B$2:$B$457,'各區加權風險人口'!$C$2:$T$13,2,0)=0,0,VLOOKUP($B$2:$B$457,'依個案研判日_台北市'!$C$2:$T$13,2,0)*'各里加權風險人口'!E446/VLOOKUP($B$2:$B$457,'各區加權風險人口'!$C$2:$T$13,2,0)*5.5/'陽性率'!A$3)</f>
        <v>2.546709825</v>
      </c>
      <c r="E446" s="5">
        <f>if(VLOOKUP($B$2:$B$457,'各區加權風險人口'!$C$2:$T$13,3,0)=0,0,VLOOKUP($B$2:$B$457,'依個案研判日_台北市'!$C$2:$T$13,3,0)*'各里加權風險人口'!F446/VLOOKUP($B$2:$B$457,'各區加權風險人口'!$C$2:$T$13,3,0)*5.5/'陽性率'!B$3)</f>
        <v>6.251015024</v>
      </c>
      <c r="F446" s="5">
        <f>if(VLOOKUP($B$2:$B$457,'各區加權風險人口'!$C$2:$T$13,4,0)=0,0,VLOOKUP($B$2:$B$457,'依個案研判日_台北市'!$C$2:$T$13,4,0)*'各里加權風險人口'!G446/VLOOKUP($B$2:$B$457,'各區加權風險人口'!$C$2:$T$13,4,0)*5.5/'陽性率'!C$3)</f>
        <v>0</v>
      </c>
      <c r="G446" s="5">
        <f>if(VLOOKUP($B$2:$B$457,'各區加權風險人口'!$C$2:$T$13,5,0)=0,0,VLOOKUP($B$2:$B$457,'依個案研判日_台北市'!$C$2:$T$13,5,0)*'各里加權風險人口'!H446/VLOOKUP($B$2:$B$457,'各區加權風險人口'!$C$2:$T$13,5,0)*5.5/'陽性率'!D$3)</f>
        <v>6.876116526</v>
      </c>
      <c r="H446" s="5">
        <f>if(VLOOKUP($B$2:$B$457,'各區加權風險人口'!$C$2:$T$13,6,0)=0,0,VLOOKUP($B$2:$B$457,'依個案研判日_台北市'!$C$2:$T$13,6,0)*'各里加權風險人口'!I446/VLOOKUP($B$2:$B$457,'各區加權風險人口'!$C$2:$T$13,6,0)*5.5/'陽性率'!E$3)</f>
        <v>1.740788994</v>
      </c>
      <c r="I446" s="5">
        <f>if(VLOOKUP($B$2:$B$457,'各區加權風險人口'!$C$2:$T$13,7,0)=0,0,VLOOKUP($B$2:$B$457,'依個案研判日_台北市'!$C$2:$T$13,7,0)*'各里加權風險人口'!J446/VLOOKUP($B$2:$B$457,'各區加權風險人口'!$C$2:$T$13,7,0)*5.5/'陽性率'!F$3)</f>
        <v>2.696516285</v>
      </c>
      <c r="J446" s="5">
        <f>if(VLOOKUP($B$2:$B$457,'各區加權風險人口'!$C$2:$T$13,8,0)=0,0,VLOOKUP($B$2:$B$457,'依個案研判日_台北市'!$C$2:$T$13,8,0)*'各里加權風險人口'!K446/VLOOKUP($B$2:$B$457,'各區加權風險人口'!$C$2:$T$13,8,0)*5.5/'陽性率'!G$3)</f>
        <v>14.9480794</v>
      </c>
      <c r="K446" s="5">
        <f>if(VLOOKUP($B$2:$B$457,'各區加權風險人口'!$C$2:$T$13,9,0)=0,0,VLOOKUP($B$2:$B$457,'依個案研判日_台北市'!$C$2:$T$13,9,0)*'各里加權風險人口'!L446/VLOOKUP($B$2:$B$457,'各區加權風險人口'!$C$2:$T$13,9,0)*5.5/'陽性率'!H$3)</f>
        <v>12.50203005</v>
      </c>
      <c r="L446" s="5">
        <f>if(VLOOKUP($B$2:$B$457,'各區加權風險人口'!$C$2:$T$13,10,0)=0,0,VLOOKUP($B$2:$B$457,'依個案研判日_台北市'!$C$2:$T$13,10,0)*'各里加權風險人口'!M446/VLOOKUP($B$2:$B$457,'各區加權風險人口'!$C$2:$T$13,10,0)*5.5/'陽性率'!I$3)</f>
        <v>11.78762833</v>
      </c>
      <c r="M446" s="5">
        <f>if(VLOOKUP($B$2:$B$457,'各區加權風險人口'!$C$2:$T$13,11,0)=0,0,VLOOKUP($B$2:$B$457,'依個案研判日_台北市'!$C$2:$T$13,11,0)*'各里加權風險人口'!N446/VLOOKUP($B$2:$B$457,'各區加權風險人口'!$C$2:$T$13,11,0)*5.5/'陽性率'!J$3)</f>
        <v>11.3253684</v>
      </c>
      <c r="N446" s="5">
        <f>if(VLOOKUP($B$2:$B$457,'各區加權風險人口'!$C$2:$T$13,12,0)=0,0,VLOOKUP($B$2:$B$457,'依個案研判日_台北市'!$C$2:$T$13,12,0)*'各里加權風險人口'!O446/VLOOKUP($B$2:$B$457,'各區加權風險人口'!$C$2:$T$13,12,0)*5.5/'陽性率'!K$3)</f>
        <v>25.4242964</v>
      </c>
      <c r="O446" s="5">
        <f>if(VLOOKUP($B$2:$B$457,'各區加權風險人口'!$C$2:$T$13,13,0)=0,0,VLOOKUP($B$2:$B$457,'依個案研判日_台北市'!$C$2:$T$13,13,0)*'各里加權風險人口'!P446/VLOOKUP($B$2:$B$457,'各區加權風險人口'!$C$2:$T$13,13,0)*5.5/'陽性率'!L$3)</f>
        <v>7.052427206</v>
      </c>
      <c r="P446" s="5">
        <f>if(VLOOKUP($B$2:$B$457,'各區加權風險人口'!$C$2:$T$13,14,0)=0,0,VLOOKUP($B$2:$B$457,'依個案研判日_台北市'!$C$2:$T$13,14,0)*'各里加權風險人口'!Q446/VLOOKUP($B$2:$B$457,'各區加權風險人口'!$C$2:$T$13,14,0)*5.5/'陽性率'!M$3)</f>
        <v>18.58409872</v>
      </c>
      <c r="Q446" s="5">
        <f>if(VLOOKUP($B$2:$B$457,'各區加權風險人口'!$C$2:$T$13,15,0)=0,0,VLOOKUP($B$2:$B$457,'依個案研判日_台北市'!$C$2:$T$13,15,0)*'各里加權風險人口'!R446/VLOOKUP($B$2:$B$457,'各區加權風險人口'!$C$2:$T$13,15,0)*5.5/'陽性率'!N$3)</f>
        <v>9.484298657</v>
      </c>
      <c r="R446" s="5">
        <f>if(VLOOKUP($B$2:$B$457,'各區加權風險人口'!$C$2:$T$13,16,0)=0,0,VLOOKUP($B$2:$B$457,'依個案研判日_台北市'!$C$2:$T$13,16,0)*'各里加權風險人口'!S446/VLOOKUP($B$2:$B$457,'各區加權風險人口'!$C$2:$T$13,16,0)*5.5/'陽性率'!O$3)</f>
        <v>53.9303257</v>
      </c>
      <c r="S446" s="5">
        <f>if(VLOOKUP($B$2:$B$457,'各區加權風險人口'!$C$2:$T$13,17,0)=0,0,VLOOKUP($B$2:$B$457,'依個案研判日_台北市'!$C$2:$T$13,17,0)*'各里加權風險人口'!T446/VLOOKUP($B$2:$B$457,'各區加權風險人口'!$C$2:$T$13,17,0)*5.5/'陽性率'!P$3)</f>
        <v>31.25507512</v>
      </c>
      <c r="T446" s="5">
        <f>if(VLOOKUP($B$2:$B$457,'各區加權風險人口'!$C$2:$T$13,18,0)=0,0,VLOOKUP($B$2:$B$457,'依個案研判日_台北市'!$C$2:$T$13,18,0)*'各里加權風險人口'!U446/VLOOKUP($B$2:$B$457,'各區加權風險人口'!$C$2:$T$13,18,0)*5.5/'陽性率'!Q$3)</f>
        <v>24.68349522</v>
      </c>
    </row>
    <row r="447">
      <c r="A447" s="3">
        <v>6.3000120032E10</v>
      </c>
      <c r="B447" s="4" t="s">
        <v>427</v>
      </c>
      <c r="C447" s="4" t="s">
        <v>458</v>
      </c>
      <c r="D447" s="5">
        <f>if(VLOOKUP($B$2:$B$457,'各區加權風險人口'!$C$2:$T$13,2,0)=0,0,VLOOKUP($B$2:$B$457,'依個案研判日_台北市'!$C$2:$T$13,2,0)*'各里加權風險人口'!E447/VLOOKUP($B$2:$B$457,'各區加權風險人口'!$C$2:$T$13,2,0)*5.5/'陽性率'!A$3)</f>
        <v>1.279770921</v>
      </c>
      <c r="E447" s="5">
        <f>if(VLOOKUP($B$2:$B$457,'各區加權風險人口'!$C$2:$T$13,3,0)=0,0,VLOOKUP($B$2:$B$457,'依個案研判日_台北市'!$C$2:$T$13,3,0)*'各里加權風險人口'!F447/VLOOKUP($B$2:$B$457,'各區加權風險人口'!$C$2:$T$13,3,0)*5.5/'陽性率'!B$3)</f>
        <v>3.141255898</v>
      </c>
      <c r="F447" s="5">
        <f>if(VLOOKUP($B$2:$B$457,'各區加權風險人口'!$C$2:$T$13,4,0)=0,0,VLOOKUP($B$2:$B$457,'依個案研判日_台北市'!$C$2:$T$13,4,0)*'各里加權風險人口'!G447/VLOOKUP($B$2:$B$457,'各區加權風險人口'!$C$2:$T$13,4,0)*5.5/'陽性率'!C$3)</f>
        <v>0</v>
      </c>
      <c r="G447" s="5">
        <f>if(VLOOKUP($B$2:$B$457,'各區加權風險人口'!$C$2:$T$13,5,0)=0,0,VLOOKUP($B$2:$B$457,'依個案研判日_台北市'!$C$2:$T$13,5,0)*'各里加權風險人口'!H447/VLOOKUP($B$2:$B$457,'各區加權風險人口'!$C$2:$T$13,5,0)*5.5/'陽性率'!D$3)</f>
        <v>3.455381488</v>
      </c>
      <c r="H447" s="5">
        <f>if(VLOOKUP($B$2:$B$457,'各區加權風險人口'!$C$2:$T$13,6,0)=0,0,VLOOKUP($B$2:$B$457,'依個案研判日_台北市'!$C$2:$T$13,6,0)*'各里加權風險人口'!I447/VLOOKUP($B$2:$B$457,'各區加權風險人口'!$C$2:$T$13,6,0)*5.5/'陽性率'!E$3)</f>
        <v>0.8747801234</v>
      </c>
      <c r="I447" s="5">
        <f>if(VLOOKUP($B$2:$B$457,'各區加權風險人口'!$C$2:$T$13,7,0)=0,0,VLOOKUP($B$2:$B$457,'依個案研判日_台北市'!$C$2:$T$13,7,0)*'各里加權風險人口'!J447/VLOOKUP($B$2:$B$457,'各區加權風險人口'!$C$2:$T$13,7,0)*5.5/'陽性率'!F$3)</f>
        <v>1.355051564</v>
      </c>
      <c r="J447" s="5">
        <f>if(VLOOKUP($B$2:$B$457,'各區加權風險人口'!$C$2:$T$13,8,0)=0,0,VLOOKUP($B$2:$B$457,'依個案研判日_台北市'!$C$2:$T$13,8,0)*'各里加權風險人口'!K447/VLOOKUP($B$2:$B$457,'各區加權風險人口'!$C$2:$T$13,8,0)*5.5/'陽性率'!G$3)</f>
        <v>7.511698886</v>
      </c>
      <c r="K447" s="5">
        <f>if(VLOOKUP($B$2:$B$457,'各區加權風險人口'!$C$2:$T$13,9,0)=0,0,VLOOKUP($B$2:$B$457,'依個案研判日_台北市'!$C$2:$T$13,9,0)*'各里加權風險人口'!L447/VLOOKUP($B$2:$B$457,'各區加權風險人口'!$C$2:$T$13,9,0)*5.5/'陽性率'!H$3)</f>
        <v>6.282511796</v>
      </c>
      <c r="L447" s="5">
        <f>if(VLOOKUP($B$2:$B$457,'各區加權風險人口'!$C$2:$T$13,10,0)=0,0,VLOOKUP($B$2:$B$457,'依個案研判日_台北市'!$C$2:$T$13,10,0)*'各里加權風險人口'!M447/VLOOKUP($B$2:$B$457,'各區加權風險人口'!$C$2:$T$13,10,0)*5.5/'陽性率'!I$3)</f>
        <v>5.923511122</v>
      </c>
      <c r="M447" s="5">
        <f>if(VLOOKUP($B$2:$B$457,'各區加權風險人口'!$C$2:$T$13,11,0)=0,0,VLOOKUP($B$2:$B$457,'依個案研判日_台北市'!$C$2:$T$13,11,0)*'各里加權風險人口'!N447/VLOOKUP($B$2:$B$457,'各區加權風險人口'!$C$2:$T$13,11,0)*5.5/'陽性率'!J$3)</f>
        <v>5.691216568</v>
      </c>
      <c r="N447" s="5">
        <f>if(VLOOKUP($B$2:$B$457,'各區加權風險人口'!$C$2:$T$13,12,0)=0,0,VLOOKUP($B$2:$B$457,'依個案研判日_台北市'!$C$2:$T$13,12,0)*'各里加權風險人口'!O447/VLOOKUP($B$2:$B$457,'各區加權風險人口'!$C$2:$T$13,12,0)*5.5/'陽性率'!K$3)</f>
        <v>12.77620046</v>
      </c>
      <c r="O447" s="5">
        <f>if(VLOOKUP($B$2:$B$457,'各區加權風險人口'!$C$2:$T$13,13,0)=0,0,VLOOKUP($B$2:$B$457,'依個案研判日_台北市'!$C$2:$T$13,13,0)*'各里加權風險人口'!P447/VLOOKUP($B$2:$B$457,'各區加權風險人口'!$C$2:$T$13,13,0)*5.5/'陽性率'!L$3)</f>
        <v>3.543981013</v>
      </c>
      <c r="P447" s="5">
        <f>if(VLOOKUP($B$2:$B$457,'各區加權風險人口'!$C$2:$T$13,14,0)=0,0,VLOOKUP($B$2:$B$457,'依個案研判日_台北市'!$C$2:$T$13,14,0)*'各里加權風險人口'!Q447/VLOOKUP($B$2:$B$457,'各區加權風險人口'!$C$2:$T$13,14,0)*5.5/'陽性率'!M$3)</f>
        <v>9.338868885</v>
      </c>
      <c r="Q447" s="5">
        <f>if(VLOOKUP($B$2:$B$457,'各區加權風險人口'!$C$2:$T$13,15,0)=0,0,VLOOKUP($B$2:$B$457,'依個案研判日_台北市'!$C$2:$T$13,15,0)*'各里加權風險人口'!R447/VLOOKUP($B$2:$B$457,'各區加權風險人口'!$C$2:$T$13,15,0)*5.5/'陽性率'!N$3)</f>
        <v>4.766043431</v>
      </c>
      <c r="R447" s="5">
        <f>if(VLOOKUP($B$2:$B$457,'各區加權風險人口'!$C$2:$T$13,16,0)=0,0,VLOOKUP($B$2:$B$457,'依個案研判日_台北市'!$C$2:$T$13,16,0)*'各里加權風險人口'!S447/VLOOKUP($B$2:$B$457,'各區加權風險人口'!$C$2:$T$13,16,0)*5.5/'陽性率'!O$3)</f>
        <v>27.10103128</v>
      </c>
      <c r="S447" s="5">
        <f>if(VLOOKUP($B$2:$B$457,'各區加權風險人口'!$C$2:$T$13,17,0)=0,0,VLOOKUP($B$2:$B$457,'依個案研判日_台北市'!$C$2:$T$13,17,0)*'各里加權風險人口'!T447/VLOOKUP($B$2:$B$457,'各區加權風險人口'!$C$2:$T$13,17,0)*5.5/'陽性率'!P$3)</f>
        <v>15.70627949</v>
      </c>
      <c r="T447" s="5">
        <f>if(VLOOKUP($B$2:$B$457,'各區加權風險人口'!$C$2:$T$13,18,0)=0,0,VLOOKUP($B$2:$B$457,'依個案研判日_台北市'!$C$2:$T$13,18,0)*'各里加權風險人口'!U447/VLOOKUP($B$2:$B$457,'各區加權風險人口'!$C$2:$T$13,18,0)*5.5/'陽性率'!Q$3)</f>
        <v>12.40393355</v>
      </c>
    </row>
    <row r="448">
      <c r="A448" s="3">
        <v>6.3000120033E10</v>
      </c>
      <c r="B448" s="4" t="s">
        <v>427</v>
      </c>
      <c r="C448" s="4" t="s">
        <v>459</v>
      </c>
      <c r="D448" s="5">
        <f>if(VLOOKUP($B$2:$B$457,'各區加權風險人口'!$C$2:$T$13,2,0)=0,0,VLOOKUP($B$2:$B$457,'依個案研判日_台北市'!$C$2:$T$13,2,0)*'各里加權風險人口'!E448/VLOOKUP($B$2:$B$457,'各區加權風險人口'!$C$2:$T$13,2,0)*5.5/'陽性率'!A$3)</f>
        <v>1.518168141</v>
      </c>
      <c r="E448" s="5">
        <f>if(VLOOKUP($B$2:$B$457,'各區加權風險人口'!$C$2:$T$13,3,0)=0,0,VLOOKUP($B$2:$B$457,'依個案研判日_台北市'!$C$2:$T$13,3,0)*'各里加權風險人口'!F448/VLOOKUP($B$2:$B$457,'各區加權風險人口'!$C$2:$T$13,3,0)*5.5/'陽性率'!B$3)</f>
        <v>3.726412711</v>
      </c>
      <c r="F448" s="5">
        <f>if(VLOOKUP($B$2:$B$457,'各區加權風險人口'!$C$2:$T$13,4,0)=0,0,VLOOKUP($B$2:$B$457,'依個案研判日_台北市'!$C$2:$T$13,4,0)*'各里加權風險人口'!G448/VLOOKUP($B$2:$B$457,'各區加權風險人口'!$C$2:$T$13,4,0)*5.5/'陽性率'!C$3)</f>
        <v>0</v>
      </c>
      <c r="G448" s="5">
        <f>if(VLOOKUP($B$2:$B$457,'各區加權風險人口'!$C$2:$T$13,5,0)=0,0,VLOOKUP($B$2:$B$457,'依個案研判日_台北市'!$C$2:$T$13,5,0)*'各里加權風險人口'!H448/VLOOKUP($B$2:$B$457,'各區加權風險人口'!$C$2:$T$13,5,0)*5.5/'陽性率'!D$3)</f>
        <v>4.099053982</v>
      </c>
      <c r="H448" s="5">
        <f>if(VLOOKUP($B$2:$B$457,'各區加權風險人口'!$C$2:$T$13,6,0)=0,0,VLOOKUP($B$2:$B$457,'依個案研判日_台北市'!$C$2:$T$13,6,0)*'各里加權風險人口'!I448/VLOOKUP($B$2:$B$457,'各區加權風險人口'!$C$2:$T$13,6,0)*5.5/'陽性率'!E$3)</f>
        <v>1.037735185</v>
      </c>
      <c r="I448" s="5">
        <f>if(VLOOKUP($B$2:$B$457,'各區加權風險人口'!$C$2:$T$13,7,0)=0,0,VLOOKUP($B$2:$B$457,'依個案研判日_台北市'!$C$2:$T$13,7,0)*'各里加權風險人口'!J448/VLOOKUP($B$2:$B$457,'各區加權風險人口'!$C$2:$T$13,7,0)*5.5/'陽性率'!F$3)</f>
        <v>1.60747215</v>
      </c>
      <c r="J448" s="5">
        <f>if(VLOOKUP($B$2:$B$457,'各區加權風險人口'!$C$2:$T$13,8,0)=0,0,VLOOKUP($B$2:$B$457,'依個案研判日_台北市'!$C$2:$T$13,8,0)*'各里加權風險人口'!K448/VLOOKUP($B$2:$B$457,'各區加權風險人口'!$C$2:$T$13,8,0)*5.5/'陽性率'!G$3)</f>
        <v>8.910986917</v>
      </c>
      <c r="K448" s="5">
        <f>if(VLOOKUP($B$2:$B$457,'各區加權風險人口'!$C$2:$T$13,9,0)=0,0,VLOOKUP($B$2:$B$457,'依個案研判日_台北市'!$C$2:$T$13,9,0)*'各里加權風險人口'!L448/VLOOKUP($B$2:$B$457,'各區加權風險人口'!$C$2:$T$13,9,0)*5.5/'陽性率'!H$3)</f>
        <v>7.452825421</v>
      </c>
      <c r="L448" s="5">
        <f>if(VLOOKUP($B$2:$B$457,'各區加權風險人口'!$C$2:$T$13,10,0)=0,0,VLOOKUP($B$2:$B$457,'依個案研判日_台北市'!$C$2:$T$13,10,0)*'各里加權風險人口'!M448/VLOOKUP($B$2:$B$457,'各區加權風險人口'!$C$2:$T$13,10,0)*5.5/'陽性率'!I$3)</f>
        <v>7.026949683</v>
      </c>
      <c r="M448" s="5">
        <f>if(VLOOKUP($B$2:$B$457,'各區加權風險人口'!$C$2:$T$13,11,0)=0,0,VLOOKUP($B$2:$B$457,'依個案研判日_台北市'!$C$2:$T$13,11,0)*'各里加權風險人口'!N448/VLOOKUP($B$2:$B$457,'各區加權風險人口'!$C$2:$T$13,11,0)*5.5/'陽性率'!J$3)</f>
        <v>6.751383029</v>
      </c>
      <c r="N448" s="5">
        <f>if(VLOOKUP($B$2:$B$457,'各區加權風險人口'!$C$2:$T$13,12,0)=0,0,VLOOKUP($B$2:$B$457,'依個案研判日_台北市'!$C$2:$T$13,12,0)*'各里加權風險人口'!O448/VLOOKUP($B$2:$B$457,'各區加權風險人口'!$C$2:$T$13,12,0)*5.5/'陽性率'!K$3)</f>
        <v>15.15616598</v>
      </c>
      <c r="O448" s="5">
        <f>if(VLOOKUP($B$2:$B$457,'各區加權風險人口'!$C$2:$T$13,13,0)=0,0,VLOOKUP($B$2:$B$457,'依個案研判日_台北市'!$C$2:$T$13,13,0)*'各里加權風險人口'!P448/VLOOKUP($B$2:$B$457,'各區加權風險人口'!$C$2:$T$13,13,0)*5.5/'陽性率'!L$3)</f>
        <v>4.20415793</v>
      </c>
      <c r="P448" s="5">
        <f>if(VLOOKUP($B$2:$B$457,'各區加權風險人口'!$C$2:$T$13,14,0)=0,0,VLOOKUP($B$2:$B$457,'依個案研判日_台北市'!$C$2:$T$13,14,0)*'各里加權風險人口'!Q448/VLOOKUP($B$2:$B$457,'各區加權風險人口'!$C$2:$T$13,14,0)*5.5/'陽性率'!M$3)</f>
        <v>11.07852427</v>
      </c>
      <c r="Q448" s="5">
        <f>if(VLOOKUP($B$2:$B$457,'各區加權風險人口'!$C$2:$T$13,15,0)=0,0,VLOOKUP($B$2:$B$457,'依個案研判日_台北市'!$C$2:$T$13,15,0)*'各里加權風險人口'!R448/VLOOKUP($B$2:$B$457,'各區加權風險人口'!$C$2:$T$13,15,0)*5.5/'陽性率'!N$3)</f>
        <v>5.653867561</v>
      </c>
      <c r="R448" s="5">
        <f>if(VLOOKUP($B$2:$B$457,'各區加權風險人口'!$C$2:$T$13,16,0)=0,0,VLOOKUP($B$2:$B$457,'依個案研判日_台北市'!$C$2:$T$13,16,0)*'各里加權風險人口'!S448/VLOOKUP($B$2:$B$457,'各區加權風險人口'!$C$2:$T$13,16,0)*5.5/'陽性率'!O$3)</f>
        <v>32.14944299</v>
      </c>
      <c r="S448" s="5">
        <f>if(VLOOKUP($B$2:$B$457,'各區加權風險人口'!$C$2:$T$13,17,0)=0,0,VLOOKUP($B$2:$B$457,'依個案研判日_台北市'!$C$2:$T$13,17,0)*'各里加權風險人口'!T448/VLOOKUP($B$2:$B$457,'各區加權風險人口'!$C$2:$T$13,17,0)*5.5/'陽性率'!P$3)</f>
        <v>18.63206355</v>
      </c>
      <c r="T448" s="5">
        <f>if(VLOOKUP($B$2:$B$457,'各區加權風險人口'!$C$2:$T$13,18,0)=0,0,VLOOKUP($B$2:$B$457,'依個案研判日_台北市'!$C$2:$T$13,18,0)*'各里加權風險人口'!U448/VLOOKUP($B$2:$B$457,'各區加權風險人口'!$C$2:$T$13,18,0)*5.5/'陽性率'!Q$3)</f>
        <v>14.71455275</v>
      </c>
    </row>
    <row r="449">
      <c r="A449" s="3">
        <v>6.3000120034E10</v>
      </c>
      <c r="B449" s="4" t="s">
        <v>427</v>
      </c>
      <c r="C449" s="4" t="s">
        <v>460</v>
      </c>
      <c r="D449" s="5">
        <f>if(VLOOKUP($B$2:$B$457,'各區加權風險人口'!$C$2:$T$13,2,0)=0,0,VLOOKUP($B$2:$B$457,'依個案研判日_台北市'!$C$2:$T$13,2,0)*'各里加權風險人口'!E449/VLOOKUP($B$2:$B$457,'各區加權風險人口'!$C$2:$T$13,2,0)*5.5/'陽性率'!A$3)</f>
        <v>1.668602228</v>
      </c>
      <c r="E449" s="5">
        <f>if(VLOOKUP($B$2:$B$457,'各區加權風險人口'!$C$2:$T$13,3,0)=0,0,VLOOKUP($B$2:$B$457,'依個案研判日_台北市'!$C$2:$T$13,3,0)*'各里加權風險人口'!F449/VLOOKUP($B$2:$B$457,'各區加權風險人口'!$C$2:$T$13,3,0)*5.5/'陽性率'!B$3)</f>
        <v>4.095660015</v>
      </c>
      <c r="F449" s="5">
        <f>if(VLOOKUP($B$2:$B$457,'各區加權風險人口'!$C$2:$T$13,4,0)=0,0,VLOOKUP($B$2:$B$457,'依個案研判日_台北市'!$C$2:$T$13,4,0)*'各里加權風險人口'!G449/VLOOKUP($B$2:$B$457,'各區加權風險人口'!$C$2:$T$13,4,0)*5.5/'陽性率'!C$3)</f>
        <v>0</v>
      </c>
      <c r="G449" s="5">
        <f>if(VLOOKUP($B$2:$B$457,'各區加權風險人口'!$C$2:$T$13,5,0)=0,0,VLOOKUP($B$2:$B$457,'依個案研判日_台北市'!$C$2:$T$13,5,0)*'各里加權風險人口'!H449/VLOOKUP($B$2:$B$457,'各區加權風險人口'!$C$2:$T$13,5,0)*5.5/'陽性率'!D$3)</f>
        <v>4.505226016</v>
      </c>
      <c r="H449" s="5">
        <f>if(VLOOKUP($B$2:$B$457,'各區加權風險人口'!$C$2:$T$13,6,0)=0,0,VLOOKUP($B$2:$B$457,'依個案研判日_台北市'!$C$2:$T$13,6,0)*'各里加權風險人口'!I449/VLOOKUP($B$2:$B$457,'各區加權風險人口'!$C$2:$T$13,6,0)*5.5/'陽性率'!E$3)</f>
        <v>1.140563548</v>
      </c>
      <c r="I449" s="5">
        <f>if(VLOOKUP($B$2:$B$457,'各區加權風險人口'!$C$2:$T$13,7,0)=0,0,VLOOKUP($B$2:$B$457,'依個案研判日_台北市'!$C$2:$T$13,7,0)*'各里加權風險人口'!J449/VLOOKUP($B$2:$B$457,'各區加權風險人口'!$C$2:$T$13,7,0)*5.5/'陽性率'!F$3)</f>
        <v>1.766755301</v>
      </c>
      <c r="J449" s="5">
        <f>if(VLOOKUP($B$2:$B$457,'各區加權風險人口'!$C$2:$T$13,8,0)=0,0,VLOOKUP($B$2:$B$457,'依個案研判日_台北市'!$C$2:$T$13,8,0)*'各里加權風險人口'!K449/VLOOKUP($B$2:$B$457,'各區加權風險人口'!$C$2:$T$13,8,0)*5.5/'陽性率'!G$3)</f>
        <v>9.793969601</v>
      </c>
      <c r="K449" s="5">
        <f>if(VLOOKUP($B$2:$B$457,'各區加權風險人口'!$C$2:$T$13,9,0)=0,0,VLOOKUP($B$2:$B$457,'依個案研判日_台北市'!$C$2:$T$13,9,0)*'各里加權風險人口'!L449/VLOOKUP($B$2:$B$457,'各區加權風險人口'!$C$2:$T$13,9,0)*5.5/'陽性率'!H$3)</f>
        <v>8.19132003</v>
      </c>
      <c r="L449" s="5">
        <f>if(VLOOKUP($B$2:$B$457,'各區加權風險人口'!$C$2:$T$13,10,0)=0,0,VLOOKUP($B$2:$B$457,'依個案研判日_台北市'!$C$2:$T$13,10,0)*'各里加權風險人口'!M449/VLOOKUP($B$2:$B$457,'各區加權風險人口'!$C$2:$T$13,10,0)*5.5/'陽性率'!I$3)</f>
        <v>7.723244599</v>
      </c>
      <c r="M449" s="5">
        <f>if(VLOOKUP($B$2:$B$457,'各區加權風險人口'!$C$2:$T$13,11,0)=0,0,VLOOKUP($B$2:$B$457,'依個案研判日_台北市'!$C$2:$T$13,11,0)*'各里加權風險人口'!N449/VLOOKUP($B$2:$B$457,'各區加權風險人口'!$C$2:$T$13,11,0)*5.5/'陽性率'!J$3)</f>
        <v>7.420372262</v>
      </c>
      <c r="N449" s="5">
        <f>if(VLOOKUP($B$2:$B$457,'各區加權風險人口'!$C$2:$T$13,12,0)=0,0,VLOOKUP($B$2:$B$457,'依個案研判日_台北市'!$C$2:$T$13,12,0)*'各里加權風險人口'!O449/VLOOKUP($B$2:$B$457,'各區加權風險人口'!$C$2:$T$13,12,0)*5.5/'陽性率'!K$3)</f>
        <v>16.65797855</v>
      </c>
      <c r="O449" s="5">
        <f>if(VLOOKUP($B$2:$B$457,'各區加權風險人口'!$C$2:$T$13,13,0)=0,0,VLOOKUP($B$2:$B$457,'依個案研判日_台北市'!$C$2:$T$13,13,0)*'各里加權風險人口'!P449/VLOOKUP($B$2:$B$457,'各區加權風險人口'!$C$2:$T$13,13,0)*5.5/'陽性率'!L$3)</f>
        <v>4.620744632</v>
      </c>
      <c r="P449" s="5">
        <f>if(VLOOKUP($B$2:$B$457,'各區加權風險人口'!$C$2:$T$13,14,0)=0,0,VLOOKUP($B$2:$B$457,'依個案研判日_台北市'!$C$2:$T$13,14,0)*'各里加權風險人口'!Q449/VLOOKUP($B$2:$B$457,'各區加權風險人口'!$C$2:$T$13,14,0)*5.5/'陽性率'!M$3)</f>
        <v>12.17628653</v>
      </c>
      <c r="Q449" s="5">
        <f>if(VLOOKUP($B$2:$B$457,'各區加權風險人口'!$C$2:$T$13,15,0)=0,0,VLOOKUP($B$2:$B$457,'依個案研判日_台北市'!$C$2:$T$13,15,0)*'各里加權風險人口'!R449/VLOOKUP($B$2:$B$457,'各區加權風險人口'!$C$2:$T$13,15,0)*5.5/'陽性率'!N$3)</f>
        <v>6.21410485</v>
      </c>
      <c r="R449" s="5">
        <f>if(VLOOKUP($B$2:$B$457,'各區加權風險人口'!$C$2:$T$13,16,0)=0,0,VLOOKUP($B$2:$B$457,'依個案研判日_台北市'!$C$2:$T$13,16,0)*'各里加權風險人口'!S449/VLOOKUP($B$2:$B$457,'各區加權風險人口'!$C$2:$T$13,16,0)*5.5/'陽性率'!O$3)</f>
        <v>35.33510601</v>
      </c>
      <c r="S449" s="5">
        <f>if(VLOOKUP($B$2:$B$457,'各區加權風險人口'!$C$2:$T$13,17,0)=0,0,VLOOKUP($B$2:$B$457,'依個案研判日_台北市'!$C$2:$T$13,17,0)*'各里加權風險人口'!T449/VLOOKUP($B$2:$B$457,'各區加權風險人口'!$C$2:$T$13,17,0)*5.5/'陽性率'!P$3)</f>
        <v>20.47830007</v>
      </c>
      <c r="T449" s="5">
        <f>if(VLOOKUP($B$2:$B$457,'各區加權風險人口'!$C$2:$T$13,18,0)=0,0,VLOOKUP($B$2:$B$457,'依個案研判日_台北市'!$C$2:$T$13,18,0)*'各里加權風險人口'!U449/VLOOKUP($B$2:$B$457,'各區加權風險人口'!$C$2:$T$13,18,0)*5.5/'陽性率'!Q$3)</f>
        <v>16.17260621</v>
      </c>
    </row>
    <row r="450">
      <c r="A450" s="3">
        <v>6.3000120035E10</v>
      </c>
      <c r="B450" s="4" t="s">
        <v>427</v>
      </c>
      <c r="C450" s="4" t="s">
        <v>461</v>
      </c>
      <c r="D450" s="5">
        <f>if(VLOOKUP($B$2:$B$457,'各區加權風險人口'!$C$2:$T$13,2,0)=0,0,VLOOKUP($B$2:$B$457,'依個案研判日_台北市'!$C$2:$T$13,2,0)*'各里加權風險人口'!E450/VLOOKUP($B$2:$B$457,'各區加權風險人口'!$C$2:$T$13,2,0)*5.5/'陽性率'!A$3)</f>
        <v>1.965044127</v>
      </c>
      <c r="E450" s="5">
        <f>if(VLOOKUP($B$2:$B$457,'各區加權風險人口'!$C$2:$T$13,3,0)=0,0,VLOOKUP($B$2:$B$457,'依個案研判日_台北市'!$C$2:$T$13,3,0)*'各里加權風險人口'!F450/VLOOKUP($B$2:$B$457,'各區加權風險人口'!$C$2:$T$13,3,0)*5.5/'陽性率'!B$3)</f>
        <v>4.823290129</v>
      </c>
      <c r="F450" s="5">
        <f>if(VLOOKUP($B$2:$B$457,'各區加權風險人口'!$C$2:$T$13,4,0)=0,0,VLOOKUP($B$2:$B$457,'依個案研判日_台北市'!$C$2:$T$13,4,0)*'各里加權風險人口'!G450/VLOOKUP($B$2:$B$457,'各區加權風險人口'!$C$2:$T$13,4,0)*5.5/'陽性率'!C$3)</f>
        <v>0</v>
      </c>
      <c r="G450" s="5">
        <f>if(VLOOKUP($B$2:$B$457,'各區加權風險人口'!$C$2:$T$13,5,0)=0,0,VLOOKUP($B$2:$B$457,'依個案研判日_台北市'!$C$2:$T$13,5,0)*'各里加權風險人口'!H450/VLOOKUP($B$2:$B$457,'各區加權風險人口'!$C$2:$T$13,5,0)*5.5/'陽性率'!D$3)</f>
        <v>5.305619142</v>
      </c>
      <c r="H450" s="5">
        <f>if(VLOOKUP($B$2:$B$457,'各區加權風險人口'!$C$2:$T$13,6,0)=0,0,VLOOKUP($B$2:$B$457,'依個案研判日_台北市'!$C$2:$T$13,6,0)*'各里加權風險人口'!I450/VLOOKUP($B$2:$B$457,'各區加權風險人口'!$C$2:$T$13,6,0)*5.5/'陽性率'!E$3)</f>
        <v>1.343194719</v>
      </c>
      <c r="I450" s="5">
        <f>if(VLOOKUP($B$2:$B$457,'各區加權風險人口'!$C$2:$T$13,7,0)=0,0,VLOOKUP($B$2:$B$457,'依個案研判日_台北市'!$C$2:$T$13,7,0)*'各里加權風險人口'!J450/VLOOKUP($B$2:$B$457,'各區加權風險人口'!$C$2:$T$13,7,0)*5.5/'陽性率'!F$3)</f>
        <v>2.080634958</v>
      </c>
      <c r="J450" s="5">
        <f>if(VLOOKUP($B$2:$B$457,'各區加權風險人口'!$C$2:$T$13,8,0)=0,0,VLOOKUP($B$2:$B$457,'依個案研判日_台北市'!$C$2:$T$13,8,0)*'各里加權風險人口'!K450/VLOOKUP($B$2:$B$457,'各區加權風險人口'!$C$2:$T$13,8,0)*5.5/'陽性率'!G$3)</f>
        <v>11.53395466</v>
      </c>
      <c r="K450" s="5">
        <f>if(VLOOKUP($B$2:$B$457,'各區加權風險人口'!$C$2:$T$13,9,0)=0,0,VLOOKUP($B$2:$B$457,'依個案研判日_台北市'!$C$2:$T$13,9,0)*'各里加權風險人口'!L450/VLOOKUP($B$2:$B$457,'各區加權風險人口'!$C$2:$T$13,9,0)*5.5/'陽性率'!H$3)</f>
        <v>9.646580258</v>
      </c>
      <c r="L450" s="5">
        <f>if(VLOOKUP($B$2:$B$457,'各區加權風險人口'!$C$2:$T$13,10,0)=0,0,VLOOKUP($B$2:$B$457,'依個案研判日_台北市'!$C$2:$T$13,10,0)*'各里加權風險人口'!M450/VLOOKUP($B$2:$B$457,'各區加權風險人口'!$C$2:$T$13,10,0)*5.5/'陽性率'!I$3)</f>
        <v>9.0953471</v>
      </c>
      <c r="M450" s="5">
        <f>if(VLOOKUP($B$2:$B$457,'各區加權風險人口'!$C$2:$T$13,11,0)=0,0,VLOOKUP($B$2:$B$457,'依個案研判日_台北市'!$C$2:$T$13,11,0)*'各里加權風險人口'!N450/VLOOKUP($B$2:$B$457,'各區加權風險人口'!$C$2:$T$13,11,0)*5.5/'陽性率'!J$3)</f>
        <v>8.738666822</v>
      </c>
      <c r="N450" s="5">
        <f>if(VLOOKUP($B$2:$B$457,'各區加權風險人口'!$C$2:$T$13,12,0)=0,0,VLOOKUP($B$2:$B$457,'依個案研判日_台北市'!$C$2:$T$13,12,0)*'各里加權風險人口'!O450/VLOOKUP($B$2:$B$457,'各區加權風險人口'!$C$2:$T$13,12,0)*5.5/'陽性率'!K$3)</f>
        <v>19.61741531</v>
      </c>
      <c r="O450" s="5">
        <f>if(VLOOKUP($B$2:$B$457,'各區加權風險人口'!$C$2:$T$13,13,0)=0,0,VLOOKUP($B$2:$B$457,'依個案研判日_台北市'!$C$2:$T$13,13,0)*'各里加權風險人口'!P450/VLOOKUP($B$2:$B$457,'各區加權風險人口'!$C$2:$T$13,13,0)*5.5/'陽性率'!L$3)</f>
        <v>5.441660658</v>
      </c>
      <c r="P450" s="5">
        <f>if(VLOOKUP($B$2:$B$457,'各區加權風險人口'!$C$2:$T$13,14,0)=0,0,VLOOKUP($B$2:$B$457,'依個案研判日_台北市'!$C$2:$T$13,14,0)*'各里加權風險人口'!Q450/VLOOKUP($B$2:$B$457,'各區加權風險人口'!$C$2:$T$13,14,0)*5.5/'陽性率'!M$3)</f>
        <v>14.33951119</v>
      </c>
      <c r="Q450" s="5">
        <f>if(VLOOKUP($B$2:$B$457,'各區加權風險人口'!$C$2:$T$13,15,0)=0,0,VLOOKUP($B$2:$B$457,'依個案研判日_台北市'!$C$2:$T$13,15,0)*'各里加權風險人口'!R450/VLOOKUP($B$2:$B$457,'各區加權風險人口'!$C$2:$T$13,15,0)*5.5/'陽性率'!N$3)</f>
        <v>7.318095368</v>
      </c>
      <c r="R450" s="5">
        <f>if(VLOOKUP($B$2:$B$457,'各區加權風險人口'!$C$2:$T$13,16,0)=0,0,VLOOKUP($B$2:$B$457,'依個案研判日_台北市'!$C$2:$T$13,16,0)*'各里加權風險人口'!S450/VLOOKUP($B$2:$B$457,'各區加權風險人口'!$C$2:$T$13,16,0)*5.5/'陽性率'!O$3)</f>
        <v>41.61269915</v>
      </c>
      <c r="S450" s="5">
        <f>if(VLOOKUP($B$2:$B$457,'各區加權風險人口'!$C$2:$T$13,17,0)=0,0,VLOOKUP($B$2:$B$457,'依個案研判日_台北市'!$C$2:$T$13,17,0)*'各里加權風險人口'!T450/VLOOKUP($B$2:$B$457,'各區加權風險人口'!$C$2:$T$13,17,0)*5.5/'陽性率'!P$3)</f>
        <v>24.11645064</v>
      </c>
      <c r="T450" s="5">
        <f>if(VLOOKUP($B$2:$B$457,'各區加權風險人口'!$C$2:$T$13,18,0)=0,0,VLOOKUP($B$2:$B$457,'依個案研判日_台北市'!$C$2:$T$13,18,0)*'各里加權風險人口'!U450/VLOOKUP($B$2:$B$457,'各區加權風險人口'!$C$2:$T$13,18,0)*5.5/'陽性率'!Q$3)</f>
        <v>19.0458123</v>
      </c>
    </row>
    <row r="451">
      <c r="A451" s="3">
        <v>6.3000120036E10</v>
      </c>
      <c r="B451" s="4" t="s">
        <v>427</v>
      </c>
      <c r="C451" s="4" t="s">
        <v>462</v>
      </c>
      <c r="D451" s="5">
        <f>if(VLOOKUP($B$2:$B$457,'各區加權風險人口'!$C$2:$T$13,2,0)=0,0,VLOOKUP($B$2:$B$457,'依個案研判日_台北市'!$C$2:$T$13,2,0)*'各里加權風險人口'!E451/VLOOKUP($B$2:$B$457,'各區加權風險人口'!$C$2:$T$13,2,0)*5.5/'陽性率'!A$3)</f>
        <v>2.255956102</v>
      </c>
      <c r="E451" s="5">
        <f>if(VLOOKUP($B$2:$B$457,'各區加權風險人口'!$C$2:$T$13,3,0)=0,0,VLOOKUP($B$2:$B$457,'依個案研判日_台北市'!$C$2:$T$13,3,0)*'各里加權風險人口'!F451/VLOOKUP($B$2:$B$457,'各區加權風險人口'!$C$2:$T$13,3,0)*5.5/'陽性率'!B$3)</f>
        <v>5.537346797</v>
      </c>
      <c r="F451" s="5">
        <f>if(VLOOKUP($B$2:$B$457,'各區加權風險人口'!$C$2:$T$13,4,0)=0,0,VLOOKUP($B$2:$B$457,'依個案研判日_台北市'!$C$2:$T$13,4,0)*'各里加權風險人口'!G451/VLOOKUP($B$2:$B$457,'各區加權風險人口'!$C$2:$T$13,4,0)*5.5/'陽性率'!C$3)</f>
        <v>0</v>
      </c>
      <c r="G451" s="5">
        <f>if(VLOOKUP($B$2:$B$457,'各區加權風險人口'!$C$2:$T$13,5,0)=0,0,VLOOKUP($B$2:$B$457,'依個案研判日_台北市'!$C$2:$T$13,5,0)*'各里加權風險人口'!H451/VLOOKUP($B$2:$B$457,'各區加權風險人口'!$C$2:$T$13,5,0)*5.5/'陽性率'!D$3)</f>
        <v>6.091081476</v>
      </c>
      <c r="H451" s="5">
        <f>if(VLOOKUP($B$2:$B$457,'各區加權風險人口'!$C$2:$T$13,6,0)=0,0,VLOOKUP($B$2:$B$457,'依個案研判日_台北市'!$C$2:$T$13,6,0)*'各里加權風險人口'!I451/VLOOKUP($B$2:$B$457,'各區加權風險人口'!$C$2:$T$13,6,0)*5.5/'陽性率'!E$3)</f>
        <v>1.542045943</v>
      </c>
      <c r="I451" s="5">
        <f>if(VLOOKUP($B$2:$B$457,'各區加權風險人口'!$C$2:$T$13,7,0)=0,0,VLOOKUP($B$2:$B$457,'依個案研判日_台北市'!$C$2:$T$13,7,0)*'各里加權風險人口'!J451/VLOOKUP($B$2:$B$457,'各區加權風險人口'!$C$2:$T$13,7,0)*5.5/'陽性率'!F$3)</f>
        <v>2.388659402</v>
      </c>
      <c r="J451" s="5">
        <f>if(VLOOKUP($B$2:$B$457,'各區加權風險人口'!$C$2:$T$13,8,0)=0,0,VLOOKUP($B$2:$B$457,'依個案研判日_台北市'!$C$2:$T$13,8,0)*'各里加權風險人口'!K451/VLOOKUP($B$2:$B$457,'各區加權風險人口'!$C$2:$T$13,8,0)*5.5/'陽性率'!G$3)</f>
        <v>13.24148147</v>
      </c>
      <c r="K451" s="5">
        <f>if(VLOOKUP($B$2:$B$457,'各區加權風險人口'!$C$2:$T$13,9,0)=0,0,VLOOKUP($B$2:$B$457,'依個案研判日_台北市'!$C$2:$T$13,9,0)*'各里加權風險人口'!L451/VLOOKUP($B$2:$B$457,'各區加權風險人口'!$C$2:$T$13,9,0)*5.5/'陽性率'!H$3)</f>
        <v>11.07469359</v>
      </c>
      <c r="L451" s="5">
        <f>if(VLOOKUP($B$2:$B$457,'各區加權風險人口'!$C$2:$T$13,10,0)=0,0,VLOOKUP($B$2:$B$457,'依個案研判日_台北市'!$C$2:$T$13,10,0)*'各里加權風險人口'!M451/VLOOKUP($B$2:$B$457,'各區加權風險人口'!$C$2:$T$13,10,0)*5.5/'陽性率'!I$3)</f>
        <v>10.44185396</v>
      </c>
      <c r="M451" s="5">
        <f>if(VLOOKUP($B$2:$B$457,'各區加權風險人口'!$C$2:$T$13,11,0)=0,0,VLOOKUP($B$2:$B$457,'依個案研判日_台北市'!$C$2:$T$13,11,0)*'各里加權風險人口'!N451/VLOOKUP($B$2:$B$457,'各區加權風險人口'!$C$2:$T$13,11,0)*5.5/'陽性率'!J$3)</f>
        <v>10.03236949</v>
      </c>
      <c r="N451" s="5">
        <f>if(VLOOKUP($B$2:$B$457,'各區加權風險人口'!$C$2:$T$13,12,0)=0,0,VLOOKUP($B$2:$B$457,'依個案研判日_台北市'!$C$2:$T$13,12,0)*'各里加權風險人口'!O451/VLOOKUP($B$2:$B$457,'各區加權風險人口'!$C$2:$T$13,12,0)*5.5/'陽性率'!K$3)</f>
        <v>22.52164579</v>
      </c>
      <c r="O451" s="5">
        <f>if(VLOOKUP($B$2:$B$457,'各區加權風險人口'!$C$2:$T$13,13,0)=0,0,VLOOKUP($B$2:$B$457,'依個案研判日_台北市'!$C$2:$T$13,13,0)*'各里加權風險人口'!P451/VLOOKUP($B$2:$B$457,'各區加權風險人口'!$C$2:$T$13,13,0)*5.5/'陽性率'!L$3)</f>
        <v>6.247263053</v>
      </c>
      <c r="P451" s="5">
        <f>if(VLOOKUP($B$2:$B$457,'各區加權風險人口'!$C$2:$T$13,14,0)=0,0,VLOOKUP($B$2:$B$457,'依個案研判日_台北市'!$C$2:$T$13,14,0)*'各里加權風險人口'!Q451/VLOOKUP($B$2:$B$457,'各區加權風險人口'!$C$2:$T$13,14,0)*5.5/'陽性率'!M$3)</f>
        <v>16.46238237</v>
      </c>
      <c r="Q451" s="5">
        <f>if(VLOOKUP($B$2:$B$457,'各區加權風險人口'!$C$2:$T$13,15,0)=0,0,VLOOKUP($B$2:$B$457,'依個案研判日_台北市'!$C$2:$T$13,15,0)*'各里加權風險人口'!R451/VLOOKUP($B$2:$B$457,'各區加權風險人口'!$C$2:$T$13,15,0)*5.5/'陽性率'!N$3)</f>
        <v>8.401491691</v>
      </c>
      <c r="R451" s="5">
        <f>if(VLOOKUP($B$2:$B$457,'各區加權風險人口'!$C$2:$T$13,16,0)=0,0,VLOOKUP($B$2:$B$457,'依個案研判日_台北市'!$C$2:$T$13,16,0)*'各里加權風險人口'!S451/VLOOKUP($B$2:$B$457,'各區加權風險人口'!$C$2:$T$13,16,0)*5.5/'陽性率'!O$3)</f>
        <v>47.77318805</v>
      </c>
      <c r="S451" s="5">
        <f>if(VLOOKUP($B$2:$B$457,'各區加權風險人口'!$C$2:$T$13,17,0)=0,0,VLOOKUP($B$2:$B$457,'依個案研判日_台北市'!$C$2:$T$13,17,0)*'各里加權風險人口'!T451/VLOOKUP($B$2:$B$457,'各區加權風險人口'!$C$2:$T$13,17,0)*5.5/'陽性率'!P$3)</f>
        <v>27.68673398</v>
      </c>
      <c r="T451" s="5">
        <f>if(VLOOKUP($B$2:$B$457,'各區加權風險人口'!$C$2:$T$13,18,0)=0,0,VLOOKUP($B$2:$B$457,'依個案研判日_台北市'!$C$2:$T$13,18,0)*'各里加權風險人口'!U451/VLOOKUP($B$2:$B$457,'各區加權風險人口'!$C$2:$T$13,18,0)*5.5/'陽性率'!Q$3)</f>
        <v>21.86542068</v>
      </c>
    </row>
    <row r="452">
      <c r="A452" s="3">
        <v>6.3000120037E10</v>
      </c>
      <c r="B452" s="4" t="s">
        <v>427</v>
      </c>
      <c r="C452" s="4" t="s">
        <v>463</v>
      </c>
      <c r="D452" s="5">
        <f>if(VLOOKUP($B$2:$B$457,'各區加權風險人口'!$C$2:$T$13,2,0)=0,0,VLOOKUP($B$2:$B$457,'依個案研判日_台北市'!$C$2:$T$13,2,0)*'各里加權風險人口'!E452/VLOOKUP($B$2:$B$457,'各區加權風險人口'!$C$2:$T$13,2,0)*5.5/'陽性率'!A$3)</f>
        <v>3.125858671</v>
      </c>
      <c r="E452" s="5">
        <f>if(VLOOKUP($B$2:$B$457,'各區加權風險人口'!$C$2:$T$13,3,0)=0,0,VLOOKUP($B$2:$B$457,'依個案研判日_台北市'!$C$2:$T$13,3,0)*'各里加權風險人口'!F452/VLOOKUP($B$2:$B$457,'各區加權風險人口'!$C$2:$T$13,3,0)*5.5/'陽性率'!B$3)</f>
        <v>7.672562194</v>
      </c>
      <c r="F452" s="5">
        <f>if(VLOOKUP($B$2:$B$457,'各區加權風險人口'!$C$2:$T$13,4,0)=0,0,VLOOKUP($B$2:$B$457,'依個案研判日_台北市'!$C$2:$T$13,4,0)*'各里加權風險人口'!G452/VLOOKUP($B$2:$B$457,'各區加權風險人口'!$C$2:$T$13,4,0)*5.5/'陽性率'!C$3)</f>
        <v>0</v>
      </c>
      <c r="G452" s="5">
        <f>if(VLOOKUP($B$2:$B$457,'各區加權風險人口'!$C$2:$T$13,5,0)=0,0,VLOOKUP($B$2:$B$457,'依個案研判日_台北市'!$C$2:$T$13,5,0)*'各里加權風險人口'!H452/VLOOKUP($B$2:$B$457,'各區加權風險人口'!$C$2:$T$13,5,0)*5.5/'陽性率'!D$3)</f>
        <v>8.439818413</v>
      </c>
      <c r="H452" s="5">
        <f>if(VLOOKUP($B$2:$B$457,'各區加權風險人口'!$C$2:$T$13,6,0)=0,0,VLOOKUP($B$2:$B$457,'依個案研判日_台北市'!$C$2:$T$13,6,0)*'各里加權風險人口'!I452/VLOOKUP($B$2:$B$457,'各區加權風險人口'!$C$2:$T$13,6,0)*5.5/'陽性率'!E$3)</f>
        <v>2.136662889</v>
      </c>
      <c r="I452" s="5">
        <f>if(VLOOKUP($B$2:$B$457,'各區加權風險人口'!$C$2:$T$13,7,0)=0,0,VLOOKUP($B$2:$B$457,'依個案研判日_台北市'!$C$2:$T$13,7,0)*'各里加權風險人口'!J452/VLOOKUP($B$2:$B$457,'各區加權風險人口'!$C$2:$T$13,7,0)*5.5/'陽性率'!F$3)</f>
        <v>3.309732711</v>
      </c>
      <c r="J452" s="5">
        <f>if(VLOOKUP($B$2:$B$457,'各區加權風險人口'!$C$2:$T$13,8,0)=0,0,VLOOKUP($B$2:$B$457,'依個案研判日_台北市'!$C$2:$T$13,8,0)*'各里加權風險人口'!K452/VLOOKUP($B$2:$B$457,'各區加權風險人口'!$C$2:$T$13,8,0)*5.5/'陽性率'!G$3)</f>
        <v>18.34743133</v>
      </c>
      <c r="K452" s="5">
        <f>if(VLOOKUP($B$2:$B$457,'各區加權風險人口'!$C$2:$T$13,9,0)=0,0,VLOOKUP($B$2:$B$457,'依個案研判日_台北市'!$C$2:$T$13,9,0)*'各里加權風險人口'!L452/VLOOKUP($B$2:$B$457,'各區加權風險人口'!$C$2:$T$13,9,0)*5.5/'陽性率'!H$3)</f>
        <v>15.34512439</v>
      </c>
      <c r="L452" s="5">
        <f>if(VLOOKUP($B$2:$B$457,'各區加權風險人口'!$C$2:$T$13,10,0)=0,0,VLOOKUP($B$2:$B$457,'依個案研判日_台北市'!$C$2:$T$13,10,0)*'各里加權風險人口'!M452/VLOOKUP($B$2:$B$457,'各區加權風險人口'!$C$2:$T$13,10,0)*5.5/'陽性率'!I$3)</f>
        <v>14.46826014</v>
      </c>
      <c r="M452" s="5">
        <f>if(VLOOKUP($B$2:$B$457,'各區加權風險人口'!$C$2:$T$13,11,0)=0,0,VLOOKUP($B$2:$B$457,'依個案研判日_台北市'!$C$2:$T$13,11,0)*'各里加權風險人口'!N452/VLOOKUP($B$2:$B$457,'各區加權風險人口'!$C$2:$T$13,11,0)*5.5/'陽性率'!J$3)</f>
        <v>13.90087739</v>
      </c>
      <c r="N452" s="5">
        <f>if(VLOOKUP($B$2:$B$457,'各區加權風險人口'!$C$2:$T$13,12,0)=0,0,VLOOKUP($B$2:$B$457,'依個案研判日_台北市'!$C$2:$T$13,12,0)*'各里加權風險人口'!O452/VLOOKUP($B$2:$B$457,'各區加權風險人口'!$C$2:$T$13,12,0)*5.5/'陽性率'!K$3)</f>
        <v>31.20605127</v>
      </c>
      <c r="O452" s="5">
        <f>if(VLOOKUP($B$2:$B$457,'各區加權風險人口'!$C$2:$T$13,13,0)=0,0,VLOOKUP($B$2:$B$457,'依個案研判日_台北市'!$C$2:$T$13,13,0)*'各里加權風險人口'!P452/VLOOKUP($B$2:$B$457,'各區加權風險人口'!$C$2:$T$13,13,0)*5.5/'陽性率'!L$3)</f>
        <v>8.656224013</v>
      </c>
      <c r="P452" s="5">
        <f>if(VLOOKUP($B$2:$B$457,'各區加權風險人口'!$C$2:$T$13,14,0)=0,0,VLOOKUP($B$2:$B$457,'依個案研判日_台北市'!$C$2:$T$13,14,0)*'各里加權風險人口'!Q452/VLOOKUP($B$2:$B$457,'各區加權風險人口'!$C$2:$T$13,14,0)*5.5/'陽性率'!M$3)</f>
        <v>22.81032004</v>
      </c>
      <c r="Q452" s="5">
        <f>if(VLOOKUP($B$2:$B$457,'各區加權風險人口'!$C$2:$T$13,15,0)=0,0,VLOOKUP($B$2:$B$457,'依個案研判日_台北市'!$C$2:$T$13,15,0)*'各里加權風險人口'!R452/VLOOKUP($B$2:$B$457,'各區加權風險人口'!$C$2:$T$13,15,0)*5.5/'陽性率'!N$3)</f>
        <v>11.64112885</v>
      </c>
      <c r="R452" s="5">
        <f>if(VLOOKUP($B$2:$B$457,'各區加權風險人口'!$C$2:$T$13,16,0)=0,0,VLOOKUP($B$2:$B$457,'依個案研判日_台北市'!$C$2:$T$13,16,0)*'各里加權風險人口'!S452/VLOOKUP($B$2:$B$457,'各區加權風險人口'!$C$2:$T$13,16,0)*5.5/'陽性率'!O$3)</f>
        <v>66.19465422</v>
      </c>
      <c r="S452" s="5">
        <f>if(VLOOKUP($B$2:$B$457,'各區加權風險人口'!$C$2:$T$13,17,0)=0,0,VLOOKUP($B$2:$B$457,'依個案研判日_台北市'!$C$2:$T$13,17,0)*'各里加權風險人口'!T452/VLOOKUP($B$2:$B$457,'各區加權風險人口'!$C$2:$T$13,17,0)*5.5/'陽性率'!P$3)</f>
        <v>38.36281097</v>
      </c>
      <c r="T452" s="5">
        <f>if(VLOOKUP($B$2:$B$457,'各區加權風險人口'!$C$2:$T$13,18,0)=0,0,VLOOKUP($B$2:$B$457,'依個案研判日_台北市'!$C$2:$T$13,18,0)*'各里加權風險人口'!U452/VLOOKUP($B$2:$B$457,'各區加權風險人口'!$C$2:$T$13,18,0)*5.5/'陽性率'!Q$3)</f>
        <v>30.29678405</v>
      </c>
    </row>
    <row r="453">
      <c r="A453" s="3">
        <v>6.3000120038E10</v>
      </c>
      <c r="B453" s="4" t="s">
        <v>427</v>
      </c>
      <c r="C453" s="4" t="s">
        <v>464</v>
      </c>
      <c r="D453" s="5">
        <f>if(VLOOKUP($B$2:$B$457,'各區加權風險人口'!$C$2:$T$13,2,0)=0,0,VLOOKUP($B$2:$B$457,'依個案研判日_台北市'!$C$2:$T$13,2,0)*'各里加權風險人口'!E453/VLOOKUP($B$2:$B$457,'各區加權風險人口'!$C$2:$T$13,2,0)*5.5/'陽性率'!A$3)</f>
        <v>4.898855623</v>
      </c>
      <c r="E453" s="5">
        <f>if(VLOOKUP($B$2:$B$457,'各區加權風險人口'!$C$2:$T$13,3,0)=0,0,VLOOKUP($B$2:$B$457,'依個案研判日_台北市'!$C$2:$T$13,3,0)*'各里加權風險人口'!F453/VLOOKUP($B$2:$B$457,'各區加權風險人口'!$C$2:$T$13,3,0)*5.5/'陽性率'!B$3)</f>
        <v>12.0244638</v>
      </c>
      <c r="F453" s="5">
        <f>if(VLOOKUP($B$2:$B$457,'各區加權風險人口'!$C$2:$T$13,4,0)=0,0,VLOOKUP($B$2:$B$457,'依個案研判日_台北市'!$C$2:$T$13,4,0)*'各里加權風險人口'!G453/VLOOKUP($B$2:$B$457,'各區加權風險人口'!$C$2:$T$13,4,0)*5.5/'陽性率'!C$3)</f>
        <v>0</v>
      </c>
      <c r="G453" s="5">
        <f>if(VLOOKUP($B$2:$B$457,'各區加權風險人口'!$C$2:$T$13,5,0)=0,0,VLOOKUP($B$2:$B$457,'依個案研判日_台北市'!$C$2:$T$13,5,0)*'各里加權風險人口'!H453/VLOOKUP($B$2:$B$457,'各區加權風險人口'!$C$2:$T$13,5,0)*5.5/'陽性率'!D$3)</f>
        <v>13.22691018</v>
      </c>
      <c r="H453" s="5">
        <f>if(VLOOKUP($B$2:$B$457,'各區加權風險人口'!$C$2:$T$13,6,0)=0,0,VLOOKUP($B$2:$B$457,'依個案研判日_台北市'!$C$2:$T$13,6,0)*'各里加權風險人口'!I453/VLOOKUP($B$2:$B$457,'各區加權風險人口'!$C$2:$T$13,6,0)*5.5/'陽性率'!E$3)</f>
        <v>3.348584856</v>
      </c>
      <c r="I453" s="5">
        <f>if(VLOOKUP($B$2:$B$457,'各區加權風險人口'!$C$2:$T$13,7,0)=0,0,VLOOKUP($B$2:$B$457,'依個案研判日_台北市'!$C$2:$T$13,7,0)*'各里加權風險人口'!J453/VLOOKUP($B$2:$B$457,'各區加權風險人口'!$C$2:$T$13,7,0)*5.5/'陽性率'!F$3)</f>
        <v>5.1870236</v>
      </c>
      <c r="J453" s="5">
        <f>if(VLOOKUP($B$2:$B$457,'各區加權風險人口'!$C$2:$T$13,8,0)=0,0,VLOOKUP($B$2:$B$457,'依個案研判日_台北市'!$C$2:$T$13,8,0)*'各里加權風險人口'!K453/VLOOKUP($B$2:$B$457,'各區加權風險人口'!$C$2:$T$13,8,0)*5.5/'陽性率'!G$3)</f>
        <v>28.75415257</v>
      </c>
      <c r="K453" s="5">
        <f>if(VLOOKUP($B$2:$B$457,'各區加權風險人口'!$C$2:$T$13,9,0)=0,0,VLOOKUP($B$2:$B$457,'依個案研判日_台北市'!$C$2:$T$13,9,0)*'各里加權風險人口'!L453/VLOOKUP($B$2:$B$457,'各區加權風險人口'!$C$2:$T$13,9,0)*5.5/'陽性率'!H$3)</f>
        <v>24.0489276</v>
      </c>
      <c r="L453" s="5">
        <f>if(VLOOKUP($B$2:$B$457,'各區加權風險人口'!$C$2:$T$13,10,0)=0,0,VLOOKUP($B$2:$B$457,'依個案研判日_台北市'!$C$2:$T$13,10,0)*'各里加權風險人口'!M453/VLOOKUP($B$2:$B$457,'各區加權風險人口'!$C$2:$T$13,10,0)*5.5/'陽性率'!I$3)</f>
        <v>22.67470317</v>
      </c>
      <c r="M453" s="5">
        <f>if(VLOOKUP($B$2:$B$457,'各區加權風險人口'!$C$2:$T$13,11,0)=0,0,VLOOKUP($B$2:$B$457,'依個案研判日_台北市'!$C$2:$T$13,11,0)*'各里加權風險人口'!N453/VLOOKUP($B$2:$B$457,'各區加權風險人口'!$C$2:$T$13,11,0)*5.5/'陽性率'!J$3)</f>
        <v>21.78549912</v>
      </c>
      <c r="N453" s="5">
        <f>if(VLOOKUP($B$2:$B$457,'各區加權風險人口'!$C$2:$T$13,12,0)=0,0,VLOOKUP($B$2:$B$457,'依個案研判日_台北市'!$C$2:$T$13,12,0)*'各里加權風險人口'!O453/VLOOKUP($B$2:$B$457,'各區加權風險人口'!$C$2:$T$13,12,0)*5.5/'陽性率'!K$3)</f>
        <v>48.90622252</v>
      </c>
      <c r="O453" s="5">
        <f>if(VLOOKUP($B$2:$B$457,'各區加權風險人口'!$C$2:$T$13,13,0)=0,0,VLOOKUP($B$2:$B$457,'依個案研判日_台北市'!$C$2:$T$13,13,0)*'各里加權風險人口'!P453/VLOOKUP($B$2:$B$457,'各區加權風險人口'!$C$2:$T$13,13,0)*5.5/'陽性率'!L$3)</f>
        <v>13.56606172</v>
      </c>
      <c r="P453" s="5">
        <f>if(VLOOKUP($B$2:$B$457,'各區加權風險人口'!$C$2:$T$13,14,0)=0,0,VLOOKUP($B$2:$B$457,'依個案研判日_台北市'!$C$2:$T$13,14,0)*'各里加權風險人口'!Q453/VLOOKUP($B$2:$B$457,'各區加權風險人口'!$C$2:$T$13,14,0)*5.5/'陽性率'!M$3)</f>
        <v>35.74840589</v>
      </c>
      <c r="Q453" s="5">
        <f>if(VLOOKUP($B$2:$B$457,'各區加權風險人口'!$C$2:$T$13,15,0)=0,0,VLOOKUP($B$2:$B$457,'依個案研判日_台北市'!$C$2:$T$13,15,0)*'各里加權風險人口'!R453/VLOOKUP($B$2:$B$457,'各區加權風險人口'!$C$2:$T$13,15,0)*5.5/'陽性率'!N$3)</f>
        <v>18.24401404</v>
      </c>
      <c r="R453" s="5">
        <f>if(VLOOKUP($B$2:$B$457,'各區加權風險人口'!$C$2:$T$13,16,0)=0,0,VLOOKUP($B$2:$B$457,'依個案研判日_台北市'!$C$2:$T$13,16,0)*'各里加權風險人口'!S453/VLOOKUP($B$2:$B$457,'各區加權風險人口'!$C$2:$T$13,16,0)*5.5/'陽性率'!O$3)</f>
        <v>103.740472</v>
      </c>
      <c r="S453" s="5">
        <f>if(VLOOKUP($B$2:$B$457,'各區加權風險人口'!$C$2:$T$13,17,0)=0,0,VLOOKUP($B$2:$B$457,'依個案研判日_台北市'!$C$2:$T$13,17,0)*'各里加權風險人口'!T453/VLOOKUP($B$2:$B$457,'各區加權風險人口'!$C$2:$T$13,17,0)*5.5/'陽性率'!P$3)</f>
        <v>60.122319</v>
      </c>
      <c r="T453" s="5">
        <f>if(VLOOKUP($B$2:$B$457,'各區加權風險人口'!$C$2:$T$13,18,0)=0,0,VLOOKUP($B$2:$B$457,'依個案研判日_台北市'!$C$2:$T$13,18,0)*'各里加權風險人口'!U453/VLOOKUP($B$2:$B$457,'各區加權風險人口'!$C$2:$T$13,18,0)*5.5/'陽性率'!Q$3)</f>
        <v>47.48121603</v>
      </c>
    </row>
    <row r="454">
      <c r="A454" s="3">
        <v>6.3000120039E10</v>
      </c>
      <c r="B454" s="4" t="s">
        <v>427</v>
      </c>
      <c r="C454" s="4" t="s">
        <v>465</v>
      </c>
      <c r="D454" s="5">
        <f>if(VLOOKUP($B$2:$B$457,'各區加權風險人口'!$C$2:$T$13,2,0)=0,0,VLOOKUP($B$2:$B$457,'依個案研判日_台北市'!$C$2:$T$13,2,0)*'各里加權風險人口'!E454/VLOOKUP($B$2:$B$457,'各區加權風險人口'!$C$2:$T$13,2,0)*5.5/'陽性率'!A$3)</f>
        <v>0.8508291092</v>
      </c>
      <c r="E454" s="5">
        <f>if(VLOOKUP($B$2:$B$457,'各區加權風險人口'!$C$2:$T$13,3,0)=0,0,VLOOKUP($B$2:$B$457,'依個案研判日_台北市'!$C$2:$T$13,3,0)*'各里加權風險人口'!F454/VLOOKUP($B$2:$B$457,'各區加權風險人口'!$C$2:$T$13,3,0)*5.5/'陽性率'!B$3)</f>
        <v>2.088398723</v>
      </c>
      <c r="F454" s="5">
        <f>if(VLOOKUP($B$2:$B$457,'各區加權風險人口'!$C$2:$T$13,4,0)=0,0,VLOOKUP($B$2:$B$457,'依個案研判日_台北市'!$C$2:$T$13,4,0)*'各里加權風險人口'!G454/VLOOKUP($B$2:$B$457,'各區加權風險人口'!$C$2:$T$13,4,0)*5.5/'陽性率'!C$3)</f>
        <v>0</v>
      </c>
      <c r="G454" s="5">
        <f>if(VLOOKUP($B$2:$B$457,'各區加權風險人口'!$C$2:$T$13,5,0)=0,0,VLOOKUP($B$2:$B$457,'依個案研判日_台北市'!$C$2:$T$13,5,0)*'各里加權風險人口'!H454/VLOOKUP($B$2:$B$457,'各區加權風險人口'!$C$2:$T$13,5,0)*5.5/'陽性率'!D$3)</f>
        <v>2.297238595</v>
      </c>
      <c r="H454" s="5">
        <f>if(VLOOKUP($B$2:$B$457,'各區加權風險人口'!$C$2:$T$13,6,0)=0,0,VLOOKUP($B$2:$B$457,'依個案研判日_台北市'!$C$2:$T$13,6,0)*'各里加權風險人口'!I454/VLOOKUP($B$2:$B$457,'各區加權風險人口'!$C$2:$T$13,6,0)*5.5/'陽性率'!E$3)</f>
        <v>0.5815793911</v>
      </c>
      <c r="I454" s="5">
        <f>if(VLOOKUP($B$2:$B$457,'各區加權風險人口'!$C$2:$T$13,7,0)=0,0,VLOOKUP($B$2:$B$457,'依個案研判日_台北市'!$C$2:$T$13,7,0)*'各里加權風險人口'!J454/VLOOKUP($B$2:$B$457,'各區加權風險人口'!$C$2:$T$13,7,0)*5.5/'陽性率'!F$3)</f>
        <v>0.9008778803</v>
      </c>
      <c r="J454" s="5">
        <f>if(VLOOKUP($B$2:$B$457,'各區加權風險人口'!$C$2:$T$13,8,0)=0,0,VLOOKUP($B$2:$B$457,'依個案研判日_台北市'!$C$2:$T$13,8,0)*'各里加權風險人口'!K454/VLOOKUP($B$2:$B$457,'各區加權風險人口'!$C$2:$T$13,8,0)*5.5/'陽性率'!G$3)</f>
        <v>4.993996945</v>
      </c>
      <c r="K454" s="5">
        <f>if(VLOOKUP($B$2:$B$457,'各區加權風險人口'!$C$2:$T$13,9,0)=0,0,VLOOKUP($B$2:$B$457,'依個案研判日_台北市'!$C$2:$T$13,9,0)*'各里加權風險人口'!L454/VLOOKUP($B$2:$B$457,'各區加權風險人口'!$C$2:$T$13,9,0)*5.5/'陽性率'!H$3)</f>
        <v>4.176797445</v>
      </c>
      <c r="L454" s="5">
        <f>if(VLOOKUP($B$2:$B$457,'各區加權風險人口'!$C$2:$T$13,10,0)=0,0,VLOOKUP($B$2:$B$457,'依個案研判日_台北市'!$C$2:$T$13,10,0)*'各里加權風險人口'!M454/VLOOKUP($B$2:$B$457,'各區加權風險人口'!$C$2:$T$13,10,0)*5.5/'陽性率'!I$3)</f>
        <v>3.938123305</v>
      </c>
      <c r="M454" s="5">
        <f>if(VLOOKUP($B$2:$B$457,'各區加權風險人口'!$C$2:$T$13,11,0)=0,0,VLOOKUP($B$2:$B$457,'依個案研判日_台北市'!$C$2:$T$13,11,0)*'各里加權風險人口'!N454/VLOOKUP($B$2:$B$457,'各區加權風險人口'!$C$2:$T$13,11,0)*5.5/'陽性率'!J$3)</f>
        <v>3.783687097</v>
      </c>
      <c r="N454" s="5">
        <f>if(VLOOKUP($B$2:$B$457,'各區加權風險人口'!$C$2:$T$13,12,0)=0,0,VLOOKUP($B$2:$B$457,'依個案研判日_台北市'!$C$2:$T$13,12,0)*'各里加權風險人口'!O454/VLOOKUP($B$2:$B$457,'各區加權風險人口'!$C$2:$T$13,12,0)*5.5/'陽性率'!K$3)</f>
        <v>8.493991443</v>
      </c>
      <c r="O454" s="5">
        <f>if(VLOOKUP($B$2:$B$457,'各區加權風險人口'!$C$2:$T$13,13,0)=0,0,VLOOKUP($B$2:$B$457,'依個案研判日_台北市'!$C$2:$T$13,13,0)*'各里加權風險人口'!P454/VLOOKUP($B$2:$B$457,'各區加權風險人口'!$C$2:$T$13,13,0)*5.5/'陽性率'!L$3)</f>
        <v>2.356142149</v>
      </c>
      <c r="P454" s="5">
        <f>if(VLOOKUP($B$2:$B$457,'各區加權風險人口'!$C$2:$T$13,14,0)=0,0,VLOOKUP($B$2:$B$457,'依個案研判日_台北市'!$C$2:$T$13,14,0)*'各里加權風險人口'!Q454/VLOOKUP($B$2:$B$457,'各區加權風險人口'!$C$2:$T$13,14,0)*5.5/'陽性率'!M$3)</f>
        <v>6.208752959</v>
      </c>
      <c r="Q454" s="5">
        <f>if(VLOOKUP($B$2:$B$457,'各區加權風險人口'!$C$2:$T$13,15,0)=0,0,VLOOKUP($B$2:$B$457,'依個案研判日_台北市'!$C$2:$T$13,15,0)*'各里加權風險人口'!R454/VLOOKUP($B$2:$B$457,'各區加權風險人口'!$C$2:$T$13,15,0)*5.5/'陽性率'!N$3)</f>
        <v>3.168604958</v>
      </c>
      <c r="R454" s="5">
        <f>if(VLOOKUP($B$2:$B$457,'各區加權風險人口'!$C$2:$T$13,16,0)=0,0,VLOOKUP($B$2:$B$457,'依個案研判日_台北市'!$C$2:$T$13,16,0)*'各里加權風險人口'!S454/VLOOKUP($B$2:$B$457,'各區加權風險人口'!$C$2:$T$13,16,0)*5.5/'陽性率'!O$3)</f>
        <v>18.01755761</v>
      </c>
      <c r="S454" s="5">
        <f>if(VLOOKUP($B$2:$B$457,'各區加權風險人口'!$C$2:$T$13,17,0)=0,0,VLOOKUP($B$2:$B$457,'依個案研判日_台北市'!$C$2:$T$13,17,0)*'各里加權風險人口'!T454/VLOOKUP($B$2:$B$457,'各區加權風險人口'!$C$2:$T$13,17,0)*5.5/'陽性率'!P$3)</f>
        <v>10.44199361</v>
      </c>
      <c r="T454" s="5">
        <f>if(VLOOKUP($B$2:$B$457,'各區加權風險人口'!$C$2:$T$13,18,0)=0,0,VLOOKUP($B$2:$B$457,'依個案研判日_台北市'!$C$2:$T$13,18,0)*'各里加權風險人口'!U454/VLOOKUP($B$2:$B$457,'各區加權風險人口'!$C$2:$T$13,18,0)*5.5/'陽性率'!Q$3)</f>
        <v>8.24649752</v>
      </c>
    </row>
    <row r="455">
      <c r="A455" s="3">
        <v>6.300012004E10</v>
      </c>
      <c r="B455" s="4" t="s">
        <v>427</v>
      </c>
      <c r="C455" s="4" t="s">
        <v>466</v>
      </c>
      <c r="D455" s="5">
        <f>if(VLOOKUP($B$2:$B$457,'各區加權風險人口'!$C$2:$T$13,2,0)=0,0,VLOOKUP($B$2:$B$457,'依個案研判日_台北市'!$C$2:$T$13,2,0)*'各里加權風險人口'!E455/VLOOKUP($B$2:$B$457,'各區加權風險人口'!$C$2:$T$13,2,0)*5.5/'陽性率'!A$3)</f>
        <v>0.5074607561</v>
      </c>
      <c r="E455" s="5">
        <f>if(VLOOKUP($B$2:$B$457,'各區加權風險人口'!$C$2:$T$13,3,0)=0,0,VLOOKUP($B$2:$B$457,'依個案研判日_台北市'!$C$2:$T$13,3,0)*'各里加權風險人口'!F455/VLOOKUP($B$2:$B$457,'各區加權風險人口'!$C$2:$T$13,3,0)*5.5/'陽性率'!B$3)</f>
        <v>1.245585492</v>
      </c>
      <c r="F455" s="5">
        <f>if(VLOOKUP($B$2:$B$457,'各區加權風險人口'!$C$2:$T$13,4,0)=0,0,VLOOKUP($B$2:$B$457,'依個案研判日_台北市'!$C$2:$T$13,4,0)*'各里加權風險人口'!G455/VLOOKUP($B$2:$B$457,'各區加權風險人口'!$C$2:$T$13,4,0)*5.5/'陽性率'!C$3)</f>
        <v>0</v>
      </c>
      <c r="G455" s="5">
        <f>if(VLOOKUP($B$2:$B$457,'各區加權風險人口'!$C$2:$T$13,5,0)=0,0,VLOOKUP($B$2:$B$457,'依個案研判日_台北市'!$C$2:$T$13,5,0)*'各里加權風險人口'!H455/VLOOKUP($B$2:$B$457,'各區加權風險人口'!$C$2:$T$13,5,0)*5.5/'陽性率'!D$3)</f>
        <v>1.370144042</v>
      </c>
      <c r="H455" s="5">
        <f>if(VLOOKUP($B$2:$B$457,'各區加權風險人口'!$C$2:$T$13,6,0)=0,0,VLOOKUP($B$2:$B$457,'依個案研判日_台北市'!$C$2:$T$13,6,0)*'各里加權風險人口'!I455/VLOOKUP($B$2:$B$457,'各區加權風險人口'!$C$2:$T$13,6,0)*5.5/'陽性率'!E$3)</f>
        <v>0.3468719092</v>
      </c>
      <c r="I455" s="5">
        <f>if(VLOOKUP($B$2:$B$457,'各區加權風險人口'!$C$2:$T$13,7,0)=0,0,VLOOKUP($B$2:$B$457,'依個案研判日_台北市'!$C$2:$T$13,7,0)*'各里加權風險人口'!J455/VLOOKUP($B$2:$B$457,'各區加權風險人口'!$C$2:$T$13,7,0)*5.5/'陽性率'!F$3)</f>
        <v>0.5373113888</v>
      </c>
      <c r="J455" s="5">
        <f>if(VLOOKUP($B$2:$B$457,'各區加權風險人口'!$C$2:$T$13,8,0)=0,0,VLOOKUP($B$2:$B$457,'依個案研判日_台北市'!$C$2:$T$13,8,0)*'各里加權風險人口'!K455/VLOOKUP($B$2:$B$457,'各區加權風險人口'!$C$2:$T$13,8,0)*5.5/'陽性率'!G$3)</f>
        <v>2.978574003</v>
      </c>
      <c r="K455" s="5">
        <f>if(VLOOKUP($B$2:$B$457,'各區加權風險人口'!$C$2:$T$13,9,0)=0,0,VLOOKUP($B$2:$B$457,'依個案研判日_台北市'!$C$2:$T$13,9,0)*'各里加權風險人口'!L455/VLOOKUP($B$2:$B$457,'各區加權風險人口'!$C$2:$T$13,9,0)*5.5/'陽性率'!H$3)</f>
        <v>2.491170985</v>
      </c>
      <c r="L455" s="5">
        <f>if(VLOOKUP($B$2:$B$457,'各區加權風險人口'!$C$2:$T$13,10,0)=0,0,VLOOKUP($B$2:$B$457,'依個案研判日_台北市'!$C$2:$T$13,10,0)*'各里加權風險人口'!M455/VLOOKUP($B$2:$B$457,'各區加權風險人口'!$C$2:$T$13,10,0)*5.5/'陽性率'!I$3)</f>
        <v>2.348818357</v>
      </c>
      <c r="M455" s="5">
        <f>if(VLOOKUP($B$2:$B$457,'各區加權風險人口'!$C$2:$T$13,11,0)=0,0,VLOOKUP($B$2:$B$457,'依個案研判日_台北市'!$C$2:$T$13,11,0)*'各里加權風險人口'!N455/VLOOKUP($B$2:$B$457,'各區加權風險人口'!$C$2:$T$13,11,0)*5.5/'陽性率'!J$3)</f>
        <v>2.256707833</v>
      </c>
      <c r="N455" s="5">
        <f>if(VLOOKUP($B$2:$B$457,'各區加權風險人口'!$C$2:$T$13,12,0)=0,0,VLOOKUP($B$2:$B$457,'依個案研判日_台北市'!$C$2:$T$13,12,0)*'各里加權風險人口'!O455/VLOOKUP($B$2:$B$457,'各區加權風險人口'!$C$2:$T$13,12,0)*5.5/'陽性率'!K$3)</f>
        <v>5.066078809</v>
      </c>
      <c r="O455" s="5">
        <f>if(VLOOKUP($B$2:$B$457,'各區加權風險人口'!$C$2:$T$13,13,0)=0,0,VLOOKUP($B$2:$B$457,'依個案研判日_台北市'!$C$2:$T$13,13,0)*'各里加權風險人口'!P455/VLOOKUP($B$2:$B$457,'各區加權風險人口'!$C$2:$T$13,13,0)*5.5/'陽性率'!L$3)</f>
        <v>1.40527594</v>
      </c>
      <c r="P455" s="5">
        <f>if(VLOOKUP($B$2:$B$457,'各區加權風險人口'!$C$2:$T$13,14,0)=0,0,VLOOKUP($B$2:$B$457,'依個案研判日_台北市'!$C$2:$T$13,14,0)*'各里加權風險人口'!Q455/VLOOKUP($B$2:$B$457,'各區加權風險人口'!$C$2:$T$13,14,0)*5.5/'陽性率'!M$3)</f>
        <v>3.703092004</v>
      </c>
      <c r="Q455" s="5">
        <f>if(VLOOKUP($B$2:$B$457,'各區加權風險人口'!$C$2:$T$13,15,0)=0,0,VLOOKUP($B$2:$B$457,'依個案研判日_台北市'!$C$2:$T$13,15,0)*'各里加權風險人口'!R455/VLOOKUP($B$2:$B$457,'各區加權風險人口'!$C$2:$T$13,15,0)*5.5/'陽性率'!N$3)</f>
        <v>1.88985385</v>
      </c>
      <c r="R455" s="5">
        <f>if(VLOOKUP($B$2:$B$457,'各區加權風險人口'!$C$2:$T$13,16,0)=0,0,VLOOKUP($B$2:$B$457,'依個案研判日_台北市'!$C$2:$T$13,16,0)*'各里加權風險人口'!S455/VLOOKUP($B$2:$B$457,'各區加權風險人口'!$C$2:$T$13,16,0)*5.5/'陽性率'!O$3)</f>
        <v>10.74622778</v>
      </c>
      <c r="S455" s="5">
        <f>if(VLOOKUP($B$2:$B$457,'各區加權風險人口'!$C$2:$T$13,17,0)=0,0,VLOOKUP($B$2:$B$457,'依個案研判日_台北市'!$C$2:$T$13,17,0)*'各里加權風險人口'!T455/VLOOKUP($B$2:$B$457,'各區加權風險人口'!$C$2:$T$13,17,0)*5.5/'陽性率'!P$3)</f>
        <v>6.227927462</v>
      </c>
      <c r="T455" s="5">
        <f>if(VLOOKUP($B$2:$B$457,'各區加權風險人口'!$C$2:$T$13,18,0)=0,0,VLOOKUP($B$2:$B$457,'依個案研判日_台北市'!$C$2:$T$13,18,0)*'各里加權風險人口'!U455/VLOOKUP($B$2:$B$457,'各區加權風險人口'!$C$2:$T$13,18,0)*5.5/'陽性率'!Q$3)</f>
        <v>4.91846579</v>
      </c>
    </row>
    <row r="456">
      <c r="A456" s="3">
        <v>6.3000120041E10</v>
      </c>
      <c r="B456" s="4" t="s">
        <v>427</v>
      </c>
      <c r="C456" s="4" t="s">
        <v>467</v>
      </c>
      <c r="D456" s="5">
        <f>if(VLOOKUP($B$2:$B$457,'各區加權風險人口'!$C$2:$T$13,2,0)=0,0,VLOOKUP($B$2:$B$457,'依個案研判日_台北市'!$C$2:$T$13,2,0)*'各里加權風險人口'!E456/VLOOKUP($B$2:$B$457,'各區加權風險人口'!$C$2:$T$13,2,0)*5.5/'陽性率'!A$3)</f>
        <v>0.4107869579</v>
      </c>
      <c r="E456" s="5">
        <f>if(VLOOKUP($B$2:$B$457,'各區加權風險人口'!$C$2:$T$13,3,0)=0,0,VLOOKUP($B$2:$B$457,'依個案研判日_台北市'!$C$2:$T$13,3,0)*'各里加權風險人口'!F456/VLOOKUP($B$2:$B$457,'各區加權風險人口'!$C$2:$T$13,3,0)*5.5/'陽性率'!B$3)</f>
        <v>1.00829526</v>
      </c>
      <c r="F456" s="5">
        <f>if(VLOOKUP($B$2:$B$457,'各區加權風險人口'!$C$2:$T$13,4,0)=0,0,VLOOKUP($B$2:$B$457,'依個案研判日_台北市'!$C$2:$T$13,4,0)*'各里加權風險人口'!G456/VLOOKUP($B$2:$B$457,'各區加權風險人口'!$C$2:$T$13,4,0)*5.5/'陽性率'!C$3)</f>
        <v>0</v>
      </c>
      <c r="G456" s="5">
        <f>if(VLOOKUP($B$2:$B$457,'各區加權風險人口'!$C$2:$T$13,5,0)=0,0,VLOOKUP($B$2:$B$457,'依個案研判日_台北市'!$C$2:$T$13,5,0)*'各里加權風險人口'!H456/VLOOKUP($B$2:$B$457,'各區加權風險人口'!$C$2:$T$13,5,0)*5.5/'陽性率'!D$3)</f>
        <v>1.109124786</v>
      </c>
      <c r="H456" s="5">
        <f>if(VLOOKUP($B$2:$B$457,'各區加權風險人口'!$C$2:$T$13,6,0)=0,0,VLOOKUP($B$2:$B$457,'依個案研判日_台北市'!$C$2:$T$13,6,0)*'各里加權風險人口'!I456/VLOOKUP($B$2:$B$457,'各區加權風險人口'!$C$2:$T$13,6,0)*5.5/'陽性率'!E$3)</f>
        <v>0.2807910851</v>
      </c>
      <c r="I456" s="5">
        <f>if(VLOOKUP($B$2:$B$457,'各區加權風險人口'!$C$2:$T$13,7,0)=0,0,VLOOKUP($B$2:$B$457,'依個案研判日_台北市'!$C$2:$T$13,7,0)*'各里加權風險人口'!J456/VLOOKUP($B$2:$B$457,'各區加權風險人口'!$C$2:$T$13,7,0)*5.5/'陽性率'!F$3)</f>
        <v>0.4349508966</v>
      </c>
      <c r="J456" s="5">
        <f>if(VLOOKUP($B$2:$B$457,'各區加權風險人口'!$C$2:$T$13,8,0)=0,0,VLOOKUP($B$2:$B$457,'依個案研判日_台北市'!$C$2:$T$13,8,0)*'各里加權風險人口'!K456/VLOOKUP($B$2:$B$457,'各區加權風險人口'!$C$2:$T$13,8,0)*5.5/'陽性率'!G$3)</f>
        <v>2.41114084</v>
      </c>
      <c r="K456" s="5">
        <f>if(VLOOKUP($B$2:$B$457,'各區加權風險人口'!$C$2:$T$13,9,0)=0,0,VLOOKUP($B$2:$B$457,'依個案研判日_台北市'!$C$2:$T$13,9,0)*'各里加權風險人口'!L456/VLOOKUP($B$2:$B$457,'各區加權風險人口'!$C$2:$T$13,9,0)*5.5/'陽性率'!H$3)</f>
        <v>2.01659052</v>
      </c>
      <c r="L456" s="5">
        <f>if(VLOOKUP($B$2:$B$457,'各區加權風險人口'!$C$2:$T$13,10,0)=0,0,VLOOKUP($B$2:$B$457,'依個案研判日_台北市'!$C$2:$T$13,10,0)*'各里加權風險人口'!M456/VLOOKUP($B$2:$B$457,'各區加權風險人口'!$C$2:$T$13,10,0)*5.5/'陽性率'!I$3)</f>
        <v>1.901356776</v>
      </c>
      <c r="M456" s="5">
        <f>if(VLOOKUP($B$2:$B$457,'各區加權風險人口'!$C$2:$T$13,11,0)=0,0,VLOOKUP($B$2:$B$457,'依個案研判日_台北市'!$C$2:$T$13,11,0)*'各里加權風險人口'!N456/VLOOKUP($B$2:$B$457,'各區加權風險人口'!$C$2:$T$13,11,0)*5.5/'陽性率'!J$3)</f>
        <v>1.826793766</v>
      </c>
      <c r="N456" s="5">
        <f>if(VLOOKUP($B$2:$B$457,'各區加權風險人口'!$C$2:$T$13,12,0)=0,0,VLOOKUP($B$2:$B$457,'依個案研判日_台北市'!$C$2:$T$13,12,0)*'各里加權風險人口'!O456/VLOOKUP($B$2:$B$457,'各區加權風險人口'!$C$2:$T$13,12,0)*5.5/'陽性率'!K$3)</f>
        <v>4.100965596</v>
      </c>
      <c r="O456" s="5">
        <f>if(VLOOKUP($B$2:$B$457,'各區加權風險人口'!$C$2:$T$13,13,0)=0,0,VLOOKUP($B$2:$B$457,'依個案研判日_台北市'!$C$2:$T$13,13,0)*'各里加權風險人口'!P456/VLOOKUP($B$2:$B$457,'各區加權風險人口'!$C$2:$T$13,13,0)*5.5/'陽性率'!L$3)</f>
        <v>1.137563883</v>
      </c>
      <c r="P456" s="5">
        <f>if(VLOOKUP($B$2:$B$457,'各區加權風險人口'!$C$2:$T$13,14,0)=0,0,VLOOKUP($B$2:$B$457,'依個案研判日_台北市'!$C$2:$T$13,14,0)*'各里加權風險人口'!Q456/VLOOKUP($B$2:$B$457,'各區加權風險人口'!$C$2:$T$13,14,0)*5.5/'陽性率'!M$3)</f>
        <v>2.997634557</v>
      </c>
      <c r="Q456" s="5">
        <f>if(VLOOKUP($B$2:$B$457,'各區加權風險人口'!$C$2:$T$13,15,0)=0,0,VLOOKUP($B$2:$B$457,'依個案研判日_台北市'!$C$2:$T$13,15,0)*'各里加權風險人口'!R456/VLOOKUP($B$2:$B$457,'各區加權風險人口'!$C$2:$T$13,15,0)*5.5/'陽性率'!N$3)</f>
        <v>1.529827291</v>
      </c>
      <c r="R456" s="5">
        <f>if(VLOOKUP($B$2:$B$457,'各區加權風險人口'!$C$2:$T$13,16,0)=0,0,VLOOKUP($B$2:$B$457,'依個案研判日_台北市'!$C$2:$T$13,16,0)*'各里加權風險人口'!S456/VLOOKUP($B$2:$B$457,'各區加權風險人口'!$C$2:$T$13,16,0)*5.5/'陽性率'!O$3)</f>
        <v>8.699017931</v>
      </c>
      <c r="S456" s="5">
        <f>if(VLOOKUP($B$2:$B$457,'各區加權風險人口'!$C$2:$T$13,17,0)=0,0,VLOOKUP($B$2:$B$457,'依個案研判日_台北市'!$C$2:$T$13,17,0)*'各里加權風險人口'!T456/VLOOKUP($B$2:$B$457,'各區加權風險人口'!$C$2:$T$13,17,0)*5.5/'陽性率'!P$3)</f>
        <v>5.041476301</v>
      </c>
      <c r="T456" s="5">
        <f>if(VLOOKUP($B$2:$B$457,'各區加權風險人口'!$C$2:$T$13,18,0)=0,0,VLOOKUP($B$2:$B$457,'依個案研判日_台北市'!$C$2:$T$13,18,0)*'各里加權風險人口'!U456/VLOOKUP($B$2:$B$457,'各區加權風險人口'!$C$2:$T$13,18,0)*5.5/'陽性率'!Q$3)</f>
        <v>3.981473592</v>
      </c>
    </row>
    <row r="457">
      <c r="A457" s="3">
        <v>6.3000120042E10</v>
      </c>
      <c r="B457" s="4" t="s">
        <v>427</v>
      </c>
      <c r="C457" s="4" t="s">
        <v>468</v>
      </c>
      <c r="D457" s="5">
        <f>if(VLOOKUP($B$2:$B$457,'各區加權風險人口'!$C$2:$T$13,2,0)=0,0,VLOOKUP($B$2:$B$457,'依個案研判日_台北市'!$C$2:$T$13,2,0)*'各里加權風險人口'!E457/VLOOKUP($B$2:$B$457,'各區加權風險人口'!$C$2:$T$13,2,0)*5.5/'陽性率'!A$3)</f>
        <v>0.2295232295</v>
      </c>
      <c r="E457" s="5">
        <f>if(VLOOKUP($B$2:$B$457,'各區加權風險人口'!$C$2:$T$13,3,0)=0,0,VLOOKUP($B$2:$B$457,'依個案研判日_台北市'!$C$2:$T$13,3,0)*'各里加權風險人口'!F457/VLOOKUP($B$2:$B$457,'各區加權風險人口'!$C$2:$T$13,3,0)*5.5/'陽性率'!B$3)</f>
        <v>0.5633751996</v>
      </c>
      <c r="F457" s="5">
        <f>if(VLOOKUP($B$2:$B$457,'各區加權風險人口'!$C$2:$T$13,4,0)=0,0,VLOOKUP($B$2:$B$457,'依個案研判日_台北市'!$C$2:$T$13,4,0)*'各里加權風險人口'!G457/VLOOKUP($B$2:$B$457,'各區加權風險人口'!$C$2:$T$13,4,0)*5.5/'陽性率'!C$3)</f>
        <v>0</v>
      </c>
      <c r="G457" s="5">
        <f>if(VLOOKUP($B$2:$B$457,'各區加權風險人口'!$C$2:$T$13,5,0)=0,0,VLOOKUP($B$2:$B$457,'依個案研判日_台北市'!$C$2:$T$13,5,0)*'各里加權風險人口'!H457/VLOOKUP($B$2:$B$457,'各區加權風險人口'!$C$2:$T$13,5,0)*5.5/'陽性率'!D$3)</f>
        <v>0.6197127196</v>
      </c>
      <c r="H457" s="5">
        <f>if(VLOOKUP($B$2:$B$457,'各區加權風險人口'!$C$2:$T$13,6,0)=0,0,VLOOKUP($B$2:$B$457,'依個案研判日_台北市'!$C$2:$T$13,6,0)*'各里加權風險人口'!I457/VLOOKUP($B$2:$B$457,'各區加權風險人口'!$C$2:$T$13,6,0)*5.5/'陽性率'!E$3)</f>
        <v>0.1568892961</v>
      </c>
      <c r="I457" s="5">
        <f>if(VLOOKUP($B$2:$B$457,'各區加權風險人口'!$C$2:$T$13,7,0)=0,0,VLOOKUP($B$2:$B$457,'依個案研判日_台北市'!$C$2:$T$13,7,0)*'各里加權風險人口'!J457/VLOOKUP($B$2:$B$457,'各區加權風險人口'!$C$2:$T$13,7,0)*5.5/'陽性率'!F$3)</f>
        <v>0.2430245959</v>
      </c>
      <c r="J457" s="5">
        <f>if(VLOOKUP($B$2:$B$457,'各區加權風險人口'!$C$2:$T$13,8,0)=0,0,VLOOKUP($B$2:$B$457,'依個案研判日_台北市'!$C$2:$T$13,8,0)*'各里加權風險人口'!K457/VLOOKUP($B$2:$B$457,'各區加權風險人口'!$C$2:$T$13,8,0)*5.5/'陽性率'!G$3)</f>
        <v>1.347201564</v>
      </c>
      <c r="K457" s="5">
        <f>if(VLOOKUP($B$2:$B$457,'各區加權風險人口'!$C$2:$T$13,9,0)=0,0,VLOOKUP($B$2:$B$457,'依個案研判日_台北市'!$C$2:$T$13,9,0)*'各里加權風險人口'!L457/VLOOKUP($B$2:$B$457,'各區加權風險人口'!$C$2:$T$13,9,0)*5.5/'陽性率'!H$3)</f>
        <v>1.126750399</v>
      </c>
      <c r="L457" s="5">
        <f>if(VLOOKUP($B$2:$B$457,'各區加權風險人口'!$C$2:$T$13,10,0)=0,0,VLOOKUP($B$2:$B$457,'依個案研判日_台北市'!$C$2:$T$13,10,0)*'各里加權風險人口'!M457/VLOOKUP($B$2:$B$457,'各區加權風險人口'!$C$2:$T$13,10,0)*5.5/'陽性率'!I$3)</f>
        <v>1.062364662</v>
      </c>
      <c r="M457" s="5">
        <f>if(VLOOKUP($B$2:$B$457,'各區加權風險人口'!$C$2:$T$13,11,0)=0,0,VLOOKUP($B$2:$B$457,'依個案研判日_台北市'!$C$2:$T$13,11,0)*'各里加權風險人口'!N457/VLOOKUP($B$2:$B$457,'各區加權風險人口'!$C$2:$T$13,11,0)*5.5/'陽性率'!J$3)</f>
        <v>1.020703303</v>
      </c>
      <c r="N457" s="5">
        <f>if(VLOOKUP($B$2:$B$457,'各區加權風險人口'!$C$2:$T$13,12,0)=0,0,VLOOKUP($B$2:$B$457,'依個案研判日_台北市'!$C$2:$T$13,12,0)*'各里加權風險人口'!O457/VLOOKUP($B$2:$B$457,'各區加權風險人口'!$C$2:$T$13,12,0)*5.5/'陽性率'!K$3)</f>
        <v>2.291374761</v>
      </c>
      <c r="O457" s="5">
        <f>if(VLOOKUP($B$2:$B$457,'各區加權風險人口'!$C$2:$T$13,13,0)=0,0,VLOOKUP($B$2:$B$457,'依個案研判日_台北市'!$C$2:$T$13,13,0)*'各里加權風險人口'!P457/VLOOKUP($B$2:$B$457,'各區加權風險人口'!$C$2:$T$13,13,0)*5.5/'陽性率'!L$3)</f>
        <v>0.6356027893</v>
      </c>
      <c r="P457" s="5">
        <f>if(VLOOKUP($B$2:$B$457,'各區加權風險人口'!$C$2:$T$13,14,0)=0,0,VLOOKUP($B$2:$B$457,'依個案研判日_台北市'!$C$2:$T$13,14,0)*'各里加權風險人口'!Q457/VLOOKUP($B$2:$B$457,'各區加權風險人口'!$C$2:$T$13,14,0)*5.5/'陽性率'!M$3)</f>
        <v>1.674899242</v>
      </c>
      <c r="Q457" s="5">
        <f>if(VLOOKUP($B$2:$B$457,'各區加權風險人口'!$C$2:$T$13,15,0)=0,0,VLOOKUP($B$2:$B$457,'依個案研判日_台北市'!$C$2:$T$13,15,0)*'各里加權風險人口'!R457/VLOOKUP($B$2:$B$457,'各區加權風險人口'!$C$2:$T$13,15,0)*5.5/'陽性率'!N$3)</f>
        <v>0.8547761649</v>
      </c>
      <c r="R457" s="5">
        <f>if(VLOOKUP($B$2:$B$457,'各區加權風險人口'!$C$2:$T$13,16,0)=0,0,VLOOKUP($B$2:$B$457,'依個案研判日_台北市'!$C$2:$T$13,16,0)*'各里加權風險人口'!S457/VLOOKUP($B$2:$B$457,'各區加權風險人口'!$C$2:$T$13,16,0)*5.5/'陽性率'!O$3)</f>
        <v>4.860491918</v>
      </c>
      <c r="S457" s="5">
        <f>if(VLOOKUP($B$2:$B$457,'各區加權風險人口'!$C$2:$T$13,17,0)=0,0,VLOOKUP($B$2:$B$457,'依個案研判日_台北市'!$C$2:$T$13,17,0)*'各里加權風險人口'!T457/VLOOKUP($B$2:$B$457,'各區加權風險人口'!$C$2:$T$13,17,0)*5.5/'陽性率'!P$3)</f>
        <v>2.816875998</v>
      </c>
      <c r="T457" s="5">
        <f>if(VLOOKUP($B$2:$B$457,'各區加權風險人口'!$C$2:$T$13,18,0)=0,0,VLOOKUP($B$2:$B$457,'依個案研判日_台北市'!$C$2:$T$13,18,0)*'各里加權風險人口'!U457/VLOOKUP($B$2:$B$457,'各區加權風險人口'!$C$2:$T$13,18,0)*5.5/'陽性率'!Q$3)</f>
        <v>2.224609763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469</v>
      </c>
      <c r="B1" s="6" t="s">
        <v>470</v>
      </c>
      <c r="C1" s="7" t="s">
        <v>471</v>
      </c>
      <c r="D1" s="2">
        <v>2.0210514E7</v>
      </c>
      <c r="E1" s="2">
        <v>2.0210515E7</v>
      </c>
      <c r="F1" s="2">
        <v>2.0210516E7</v>
      </c>
      <c r="G1" s="2">
        <v>2.0210517E7</v>
      </c>
      <c r="H1" s="2">
        <v>2.0210518E7</v>
      </c>
      <c r="I1" s="2">
        <v>2.0210519E7</v>
      </c>
      <c r="J1" s="2">
        <v>2.021052E7</v>
      </c>
      <c r="K1" s="2">
        <v>2.0210521E7</v>
      </c>
      <c r="L1" s="2">
        <v>2.0210522E7</v>
      </c>
      <c r="M1" s="2">
        <v>2.0210523E7</v>
      </c>
      <c r="N1" s="2">
        <v>2.0210524E7</v>
      </c>
      <c r="O1" s="2">
        <v>2.0210525E7</v>
      </c>
      <c r="P1" s="2">
        <v>2.0210526E7</v>
      </c>
      <c r="Q1" s="2">
        <v>2.0210527E7</v>
      </c>
      <c r="R1" s="2">
        <v>2.0210528E7</v>
      </c>
      <c r="S1" s="2">
        <v>2.0210529E7</v>
      </c>
      <c r="T1" s="2">
        <v>2.021053E7</v>
      </c>
    </row>
    <row r="2">
      <c r="A2" s="8">
        <v>509.0</v>
      </c>
      <c r="B2" s="9">
        <v>6.300001E7</v>
      </c>
      <c r="C2" s="7" t="s">
        <v>3</v>
      </c>
      <c r="D2" s="5">
        <f>SUMIF('各里加權風險人口'!$B$2:$B$457,$C2,'各里加權風險人口'!E$2:E$457)</f>
        <v>0</v>
      </c>
      <c r="E2" s="5">
        <f>SUMIF('各里加權風險人口'!$B$2:$B$457,$C2,'各里加權風險人口'!F$2:F$457)</f>
        <v>0</v>
      </c>
      <c r="F2" s="5">
        <f>SUMIF('各里加權風險人口'!$B$2:$B$457,$C2,'各里加權風險人口'!G$2:G$457)</f>
        <v>223635.969</v>
      </c>
      <c r="G2" s="5">
        <f>SUMIF('各里加權風險人口'!$B$2:$B$457,$C2,'各里加權風險人口'!H$2:H$457)</f>
        <v>223635.969</v>
      </c>
      <c r="H2" s="5">
        <f>SUMIF('各里加權風險人口'!$B$2:$B$457,$C2,'各里加權風險人口'!I$2:I$457)</f>
        <v>223635.969</v>
      </c>
      <c r="I2" s="5">
        <f>SUMIF('各里加權風險人口'!$B$2:$B$457,$C2,'各里加權風險人口'!J$2:J$457)</f>
        <v>223635.969</v>
      </c>
      <c r="J2" s="5">
        <f>SUMIF('各里加權風險人口'!$B$2:$B$457,$C2,'各里加權風險人口'!K$2:K$457)</f>
        <v>223635.969</v>
      </c>
      <c r="K2" s="5">
        <f>SUMIF('各里加權風險人口'!$B$2:$B$457,$C2,'各里加權風險人口'!L$2:L$457)</f>
        <v>223635.969</v>
      </c>
      <c r="L2" s="5">
        <f>SUMIF('各里加權風險人口'!$B$2:$B$457,$C2,'各里加權風險人口'!M$2:M$457)</f>
        <v>223635.969</v>
      </c>
      <c r="M2" s="5">
        <f>SUMIF('各里加權風險人口'!$B$2:$B$457,$C2,'各里加權風險人口'!N$2:N$457)</f>
        <v>223635.969</v>
      </c>
      <c r="N2" s="5">
        <f>SUMIF('各里加權風險人口'!$B$2:$B$457,$C2,'各里加權風險人口'!O$2:O$457)</f>
        <v>223635.969</v>
      </c>
      <c r="O2" s="5">
        <f>SUMIF('各里加權風險人口'!$B$2:$B$457,$C2,'各里加權風險人口'!P$2:P$457)</f>
        <v>223635.969</v>
      </c>
      <c r="P2" s="5">
        <f>SUMIF('各里加權風險人口'!$B$2:$B$457,$C2,'各里加權風險人口'!Q$2:Q$457)</f>
        <v>223635.969</v>
      </c>
      <c r="Q2" s="5">
        <f>SUMIF('各里加權風險人口'!$B$2:$B$457,$C2,'各里加權風險人口'!R$2:R$457)</f>
        <v>223635.969</v>
      </c>
      <c r="R2" s="5">
        <f>SUMIF('各里加權風險人口'!$B$2:$B$457,$C2,'各里加權風險人口'!S$2:S$457)</f>
        <v>223635.969</v>
      </c>
      <c r="S2" s="5">
        <f>SUMIF('各里加權風險人口'!$B$2:$B$457,$C2,'各里加權風險人口'!T$2:T$457)</f>
        <v>223635.969</v>
      </c>
      <c r="T2" s="5">
        <f>SUMIF('各里加權風險人口'!$B$2:$B$457,$C2,'各里加權風險人口'!U$2:U$457)</f>
        <v>223635.969</v>
      </c>
    </row>
    <row r="3">
      <c r="A3" s="8">
        <v>510.0</v>
      </c>
      <c r="B3" s="9">
        <v>6.300002E7</v>
      </c>
      <c r="C3" s="7" t="s">
        <v>37</v>
      </c>
      <c r="D3" s="5">
        <f>SUMIF('各里加權風險人口'!$B$2:$B$457,$C3,'各里加權風險人口'!E$2:E$457)</f>
        <v>0</v>
      </c>
      <c r="E3" s="5">
        <f>SUMIF('各里加權風險人口'!$B$2:$B$457,$C3,'各里加權風險人口'!F$2:F$457)</f>
        <v>230775.1072</v>
      </c>
      <c r="F3" s="5">
        <f>SUMIF('各里加權風險人口'!$B$2:$B$457,$C3,'各里加權風險人口'!G$2:G$457)</f>
        <v>230775.1072</v>
      </c>
      <c r="G3" s="5">
        <f>SUMIF('各里加權風險人口'!$B$2:$B$457,$C3,'各里加權風險人口'!H$2:H$457)</f>
        <v>230775.1072</v>
      </c>
      <c r="H3" s="5">
        <f>SUMIF('各里加權風險人口'!$B$2:$B$457,$C3,'各里加權風險人口'!I$2:I$457)</f>
        <v>230775.1072</v>
      </c>
      <c r="I3" s="5">
        <f>SUMIF('各里加權風險人口'!$B$2:$B$457,$C3,'各里加權風險人口'!J$2:J$457)</f>
        <v>230775.1072</v>
      </c>
      <c r="J3" s="5">
        <f>SUMIF('各里加權風險人口'!$B$2:$B$457,$C3,'各里加權風險人口'!K$2:K$457)</f>
        <v>230775.1072</v>
      </c>
      <c r="K3" s="5">
        <f>SUMIF('各里加權風險人口'!$B$2:$B$457,$C3,'各里加權風險人口'!L$2:L$457)</f>
        <v>230775.1072</v>
      </c>
      <c r="L3" s="5">
        <f>SUMIF('各里加權風險人口'!$B$2:$B$457,$C3,'各里加權風險人口'!M$2:M$457)</f>
        <v>230775.1072</v>
      </c>
      <c r="M3" s="5">
        <f>SUMIF('各里加權風險人口'!$B$2:$B$457,$C3,'各里加權風險人口'!N$2:N$457)</f>
        <v>230775.1072</v>
      </c>
      <c r="N3" s="5">
        <f>SUMIF('各里加權風險人口'!$B$2:$B$457,$C3,'各里加權風險人口'!O$2:O$457)</f>
        <v>230775.1072</v>
      </c>
      <c r="O3" s="5">
        <f>SUMIF('各里加權風險人口'!$B$2:$B$457,$C3,'各里加權風險人口'!P$2:P$457)</f>
        <v>230775.1072</v>
      </c>
      <c r="P3" s="5">
        <f>SUMIF('各里加權風險人口'!$B$2:$B$457,$C3,'各里加權風險人口'!Q$2:Q$457)</f>
        <v>230775.1072</v>
      </c>
      <c r="Q3" s="5">
        <f>SUMIF('各里加權風險人口'!$B$2:$B$457,$C3,'各里加權風險人口'!R$2:R$457)</f>
        <v>230775.1072</v>
      </c>
      <c r="R3" s="5">
        <f>SUMIF('各里加權風險人口'!$B$2:$B$457,$C3,'各里加權風險人口'!S$2:S$457)</f>
        <v>230775.1072</v>
      </c>
      <c r="S3" s="5">
        <f>SUMIF('各里加權風險人口'!$B$2:$B$457,$C3,'各里加權風險人口'!T$2:T$457)</f>
        <v>230775.1072</v>
      </c>
      <c r="T3" s="5">
        <f>SUMIF('各里加權風險人口'!$B$2:$B$457,$C3,'各里加權風險人口'!U$2:U$457)</f>
        <v>230775.1072</v>
      </c>
    </row>
    <row r="4">
      <c r="A4" s="8">
        <v>503.0</v>
      </c>
      <c r="B4" s="9">
        <v>6.300003E7</v>
      </c>
      <c r="C4" s="7" t="s">
        <v>79</v>
      </c>
      <c r="D4" s="5">
        <f>SUMIF('各里加權風險人口'!$B$2:$B$457,$C4,'各里加權風險人口'!E$2:E$457)</f>
        <v>335898.7802</v>
      </c>
      <c r="E4" s="5">
        <f>SUMIF('各里加權風險人口'!$B$2:$B$457,$C4,'各里加權風險人口'!F$2:F$457)</f>
        <v>335898.7802</v>
      </c>
      <c r="F4" s="5">
        <f>SUMIF('各里加權風險人口'!$B$2:$B$457,$C4,'各里加權風險人口'!G$2:G$457)</f>
        <v>335898.7802</v>
      </c>
      <c r="G4" s="5">
        <f>SUMIF('各里加權風險人口'!$B$2:$B$457,$C4,'各里加權風險人口'!H$2:H$457)</f>
        <v>335898.7802</v>
      </c>
      <c r="H4" s="5">
        <f>SUMIF('各里加權風險人口'!$B$2:$B$457,$C4,'各里加權風險人口'!I$2:I$457)</f>
        <v>335898.7802</v>
      </c>
      <c r="I4" s="5">
        <f>SUMIF('各里加權風險人口'!$B$2:$B$457,$C4,'各里加權風險人口'!J$2:J$457)</f>
        <v>335898.7802</v>
      </c>
      <c r="J4" s="5">
        <f>SUMIF('各里加權風險人口'!$B$2:$B$457,$C4,'各里加權風險人口'!K$2:K$457)</f>
        <v>335898.7802</v>
      </c>
      <c r="K4" s="5">
        <f>SUMIF('各里加權風險人口'!$B$2:$B$457,$C4,'各里加權風險人口'!L$2:L$457)</f>
        <v>335898.7802</v>
      </c>
      <c r="L4" s="5">
        <f>SUMIF('各里加權風險人口'!$B$2:$B$457,$C4,'各里加權風險人口'!M$2:M$457)</f>
        <v>335898.7802</v>
      </c>
      <c r="M4" s="5">
        <f>SUMIF('各里加權風險人口'!$B$2:$B$457,$C4,'各里加權風險人口'!N$2:N$457)</f>
        <v>335898.7802</v>
      </c>
      <c r="N4" s="5">
        <f>SUMIF('各里加權風險人口'!$B$2:$B$457,$C4,'各里加權風險人口'!O$2:O$457)</f>
        <v>335898.7802</v>
      </c>
      <c r="O4" s="5">
        <f>SUMIF('各里加權風險人口'!$B$2:$B$457,$C4,'各里加權風險人口'!P$2:P$457)</f>
        <v>335898.7802</v>
      </c>
      <c r="P4" s="5">
        <f>SUMIF('各里加權風險人口'!$B$2:$B$457,$C4,'各里加權風險人口'!Q$2:Q$457)</f>
        <v>335898.7802</v>
      </c>
      <c r="Q4" s="5">
        <f>SUMIF('各里加權風險人口'!$B$2:$B$457,$C4,'各里加權風險人口'!R$2:R$457)</f>
        <v>335898.7802</v>
      </c>
      <c r="R4" s="5">
        <f>SUMIF('各里加權風險人口'!$B$2:$B$457,$C4,'各里加權風險人口'!S$2:S$457)</f>
        <v>335898.7802</v>
      </c>
      <c r="S4" s="5">
        <f>SUMIF('各里加權風險人口'!$B$2:$B$457,$C4,'各里加權風險人口'!T$2:T$457)</f>
        <v>335898.7802</v>
      </c>
      <c r="T4" s="5">
        <f>SUMIF('各里加權風險人口'!$B$2:$B$457,$C4,'各里加權風險人口'!U$2:U$457)</f>
        <v>335898.7802</v>
      </c>
    </row>
    <row r="5">
      <c r="A5" s="8">
        <v>504.0</v>
      </c>
      <c r="B5" s="9">
        <v>6.300004E7</v>
      </c>
      <c r="C5" s="7" t="s">
        <v>133</v>
      </c>
      <c r="D5" s="5">
        <f>SUMIF('各里加權風險人口'!$B$2:$B$457,$C5,'各里加權風險人口'!E$2:E$457)</f>
        <v>0</v>
      </c>
      <c r="E5" s="5">
        <f>SUMIF('各里加權風險人口'!$B$2:$B$457,$C5,'各里加權風險人口'!F$2:F$457)</f>
        <v>0</v>
      </c>
      <c r="F5" s="5">
        <f>SUMIF('各里加權風險人口'!$B$2:$B$457,$C5,'各里加權風險人口'!G$2:G$457)</f>
        <v>246508.3752</v>
      </c>
      <c r="G5" s="5">
        <f>SUMIF('各里加權風險人口'!$B$2:$B$457,$C5,'各里加權風險人口'!H$2:H$457)</f>
        <v>246508.3752</v>
      </c>
      <c r="H5" s="5">
        <f>SUMIF('各里加權風險人口'!$B$2:$B$457,$C5,'各里加權風險人口'!I$2:I$457)</f>
        <v>246508.3752</v>
      </c>
      <c r="I5" s="5">
        <f>SUMIF('各里加權風險人口'!$B$2:$B$457,$C5,'各里加權風險人口'!J$2:J$457)</f>
        <v>246508.3752</v>
      </c>
      <c r="J5" s="5">
        <f>SUMIF('各里加權風險人口'!$B$2:$B$457,$C5,'各里加權風險人口'!K$2:K$457)</f>
        <v>246508.3752</v>
      </c>
      <c r="K5" s="5">
        <f>SUMIF('各里加權風險人口'!$B$2:$B$457,$C5,'各里加權風險人口'!L$2:L$457)</f>
        <v>246508.3752</v>
      </c>
      <c r="L5" s="5">
        <f>SUMIF('各里加權風險人口'!$B$2:$B$457,$C5,'各里加權風險人口'!M$2:M$457)</f>
        <v>246508.3752</v>
      </c>
      <c r="M5" s="5">
        <f>SUMIF('各里加權風險人口'!$B$2:$B$457,$C5,'各里加權風險人口'!N$2:N$457)</f>
        <v>246508.3752</v>
      </c>
      <c r="N5" s="5">
        <f>SUMIF('各里加權風險人口'!$B$2:$B$457,$C5,'各里加權風險人口'!O$2:O$457)</f>
        <v>246508.3752</v>
      </c>
      <c r="O5" s="5">
        <f>SUMIF('各里加權風險人口'!$B$2:$B$457,$C5,'各里加權風險人口'!P$2:P$457)</f>
        <v>246508.3752</v>
      </c>
      <c r="P5" s="5">
        <f>SUMIF('各里加權風險人口'!$B$2:$B$457,$C5,'各里加權風險人口'!Q$2:Q$457)</f>
        <v>246508.3752</v>
      </c>
      <c r="Q5" s="5">
        <f>SUMIF('各里加權風險人口'!$B$2:$B$457,$C5,'各里加權風險人口'!R$2:R$457)</f>
        <v>246508.3752</v>
      </c>
      <c r="R5" s="5">
        <f>SUMIF('各里加權風險人口'!$B$2:$B$457,$C5,'各里加權風險人口'!S$2:S$457)</f>
        <v>246508.3752</v>
      </c>
      <c r="S5" s="5">
        <f>SUMIF('各里加權風險人口'!$B$2:$B$457,$C5,'各里加權風險人口'!T$2:T$457)</f>
        <v>246508.3752</v>
      </c>
      <c r="T5" s="5">
        <f>SUMIF('各里加權風險人口'!$B$2:$B$457,$C5,'各里加權風險人口'!U$2:U$457)</f>
        <v>246508.3752</v>
      </c>
    </row>
    <row r="6">
      <c r="A6" s="8">
        <v>505.0</v>
      </c>
      <c r="B6" s="9">
        <v>6.300005E7</v>
      </c>
      <c r="C6" s="7" t="s">
        <v>176</v>
      </c>
      <c r="D6" s="5">
        <f>SUMIF('各里加權風險人口'!$B$2:$B$457,$C6,'各里加權風險人口'!E$2:E$457)</f>
        <v>0</v>
      </c>
      <c r="E6" s="5">
        <f>SUMIF('各里加權風險人口'!$B$2:$B$457,$C6,'各里加權風險人口'!F$2:F$457)</f>
        <v>168039.5261</v>
      </c>
      <c r="F6" s="5">
        <f>SUMIF('各里加權風險人口'!$B$2:$B$457,$C6,'各里加權風險人口'!G$2:G$457)</f>
        <v>168039.5261</v>
      </c>
      <c r="G6" s="5">
        <f>SUMIF('各里加權風險人口'!$B$2:$B$457,$C6,'各里加權風險人口'!H$2:H$457)</f>
        <v>168039.5261</v>
      </c>
      <c r="H6" s="5">
        <f>SUMIF('各里加權風險人口'!$B$2:$B$457,$C6,'各里加權風險人口'!I$2:I$457)</f>
        <v>168039.5261</v>
      </c>
      <c r="I6" s="5">
        <f>SUMIF('各里加權風險人口'!$B$2:$B$457,$C6,'各里加權風險人口'!J$2:J$457)</f>
        <v>168039.5261</v>
      </c>
      <c r="J6" s="5">
        <f>SUMIF('各里加權風險人口'!$B$2:$B$457,$C6,'各里加權風險人口'!K$2:K$457)</f>
        <v>168039.5261</v>
      </c>
      <c r="K6" s="5">
        <f>SUMIF('各里加權風險人口'!$B$2:$B$457,$C6,'各里加權風險人口'!L$2:L$457)</f>
        <v>168039.5261</v>
      </c>
      <c r="L6" s="5">
        <f>SUMIF('各里加權風險人口'!$B$2:$B$457,$C6,'各里加權風險人口'!M$2:M$457)</f>
        <v>168039.5261</v>
      </c>
      <c r="M6" s="5">
        <f>SUMIF('各里加權風險人口'!$B$2:$B$457,$C6,'各里加權風險人口'!N$2:N$457)</f>
        <v>168039.5261</v>
      </c>
      <c r="N6" s="5">
        <f>SUMIF('各里加權風險人口'!$B$2:$B$457,$C6,'各里加權風險人口'!O$2:O$457)</f>
        <v>168039.5261</v>
      </c>
      <c r="O6" s="5">
        <f>SUMIF('各里加權風險人口'!$B$2:$B$457,$C6,'各里加權風險人口'!P$2:P$457)</f>
        <v>168039.5261</v>
      </c>
      <c r="P6" s="5">
        <f>SUMIF('各里加權風險人口'!$B$2:$B$457,$C6,'各里加權風險人口'!Q$2:Q$457)</f>
        <v>168039.5261</v>
      </c>
      <c r="Q6" s="5">
        <f>SUMIF('各里加權風險人口'!$B$2:$B$457,$C6,'各里加權風險人口'!R$2:R$457)</f>
        <v>168039.5261</v>
      </c>
      <c r="R6" s="5">
        <f>SUMIF('各里加權風險人口'!$B$2:$B$457,$C6,'各里加權風險人口'!S$2:S$457)</f>
        <v>168039.5261</v>
      </c>
      <c r="S6" s="5">
        <f>SUMIF('各里加權風險人口'!$B$2:$B$457,$C6,'各里加權風險人口'!T$2:T$457)</f>
        <v>168039.5261</v>
      </c>
      <c r="T6" s="5">
        <f>SUMIF('各里加權風險人口'!$B$2:$B$457,$C6,'各里加權風險人口'!U$2:U$457)</f>
        <v>168039.5261</v>
      </c>
    </row>
    <row r="7">
      <c r="A7" s="8">
        <v>502.0</v>
      </c>
      <c r="B7" s="9">
        <v>6.300006E7</v>
      </c>
      <c r="C7" s="7" t="s">
        <v>208</v>
      </c>
      <c r="D7" s="5">
        <f>SUMIF('各里加權風險人口'!$B$2:$B$457,$C7,'各里加權風險人口'!E$2:E$457)</f>
        <v>0</v>
      </c>
      <c r="E7" s="5">
        <f>SUMIF('各里加權風險人口'!$B$2:$B$457,$C7,'各里加權風險人口'!F$2:F$457)</f>
        <v>135741.7195</v>
      </c>
      <c r="F7" s="5">
        <f>SUMIF('各里加權風險人口'!$B$2:$B$457,$C7,'各里加權風險人口'!G$2:G$457)</f>
        <v>135741.7195</v>
      </c>
      <c r="G7" s="5">
        <f>SUMIF('各里加權風險人口'!$B$2:$B$457,$C7,'各里加權風險人口'!H$2:H$457)</f>
        <v>135741.7195</v>
      </c>
      <c r="H7" s="5">
        <f>SUMIF('各里加權風險人口'!$B$2:$B$457,$C7,'各里加權風險人口'!I$2:I$457)</f>
        <v>135741.7195</v>
      </c>
      <c r="I7" s="5">
        <f>SUMIF('各里加權風險人口'!$B$2:$B$457,$C7,'各里加權風險人口'!J$2:J$457)</f>
        <v>135741.7195</v>
      </c>
      <c r="J7" s="5">
        <f>SUMIF('各里加權風險人口'!$B$2:$B$457,$C7,'各里加權風險人口'!K$2:K$457)</f>
        <v>135741.7195</v>
      </c>
      <c r="K7" s="5">
        <f>SUMIF('各里加權風險人口'!$B$2:$B$457,$C7,'各里加權風險人口'!L$2:L$457)</f>
        <v>135741.7195</v>
      </c>
      <c r="L7" s="5">
        <f>SUMIF('各里加權風險人口'!$B$2:$B$457,$C7,'各里加權風險人口'!M$2:M$457)</f>
        <v>135741.7195</v>
      </c>
      <c r="M7" s="5">
        <f>SUMIF('各里加權風險人口'!$B$2:$B$457,$C7,'各里加權風險人口'!N$2:N$457)</f>
        <v>0</v>
      </c>
      <c r="N7" s="5">
        <f>SUMIF('各里加權風險人口'!$B$2:$B$457,$C7,'各里加權風險人口'!O$2:O$457)</f>
        <v>135741.7195</v>
      </c>
      <c r="O7" s="5">
        <f>SUMIF('各里加權風險人口'!$B$2:$B$457,$C7,'各里加權風險人口'!P$2:P$457)</f>
        <v>135741.7195</v>
      </c>
      <c r="P7" s="5">
        <f>SUMIF('各里加權風險人口'!$B$2:$B$457,$C7,'各里加權風險人口'!Q$2:Q$457)</f>
        <v>135741.7195</v>
      </c>
      <c r="Q7" s="5">
        <f>SUMIF('各里加權風險人口'!$B$2:$B$457,$C7,'各里加權風險人口'!R$2:R$457)</f>
        <v>135741.7195</v>
      </c>
      <c r="R7" s="5">
        <f>SUMIF('各里加權風險人口'!$B$2:$B$457,$C7,'各里加權風險人口'!S$2:S$457)</f>
        <v>135741.7195</v>
      </c>
      <c r="S7" s="5">
        <f>SUMIF('各里加權風險人口'!$B$2:$B$457,$C7,'各里加權風險人口'!T$2:T$457)</f>
        <v>135741.7195</v>
      </c>
      <c r="T7" s="5">
        <f>SUMIF('各里加權風險人口'!$B$2:$B$457,$C7,'各里加權風險人口'!U$2:U$457)</f>
        <v>135741.7195</v>
      </c>
    </row>
    <row r="8">
      <c r="A8" s="8">
        <v>512.0</v>
      </c>
      <c r="B8" s="9">
        <v>6.300007E7</v>
      </c>
      <c r="C8" s="7" t="s">
        <v>234</v>
      </c>
      <c r="D8" s="5">
        <f>SUMIF('各里加權風險人口'!$B$2:$B$457,$C8,'各里加權風險人口'!E$2:E$457)</f>
        <v>0</v>
      </c>
      <c r="E8" s="5">
        <f>SUMIF('各里加權風險人口'!$B$2:$B$457,$C8,'各里加權風險人口'!F$2:F$457)</f>
        <v>195945.0385</v>
      </c>
      <c r="F8" s="5">
        <f>SUMIF('各里加權風險人口'!$B$2:$B$457,$C8,'各里加權風險人口'!G$2:G$457)</f>
        <v>195945.0385</v>
      </c>
      <c r="G8" s="5">
        <f>SUMIF('各里加權風險人口'!$B$2:$B$457,$C8,'各里加權風險人口'!H$2:H$457)</f>
        <v>195945.0385</v>
      </c>
      <c r="H8" s="5">
        <f>SUMIF('各里加權風險人口'!$B$2:$B$457,$C8,'各里加權風險人口'!I$2:I$457)</f>
        <v>195945.0385</v>
      </c>
      <c r="I8" s="5">
        <f>SUMIF('各里加權風險人口'!$B$2:$B$457,$C8,'各里加權風險人口'!J$2:J$457)</f>
        <v>195945.0385</v>
      </c>
      <c r="J8" s="5">
        <f>SUMIF('各里加權風險人口'!$B$2:$B$457,$C8,'各里加權風險人口'!K$2:K$457)</f>
        <v>195945.0385</v>
      </c>
      <c r="K8" s="5">
        <f>SUMIF('各里加權風險人口'!$B$2:$B$457,$C8,'各里加權風險人口'!L$2:L$457)</f>
        <v>195945.0385</v>
      </c>
      <c r="L8" s="5">
        <f>SUMIF('各里加權風險人口'!$B$2:$B$457,$C8,'各里加權風險人口'!M$2:M$457)</f>
        <v>195945.0385</v>
      </c>
      <c r="M8" s="5">
        <f>SUMIF('各里加權風險人口'!$B$2:$B$457,$C8,'各里加權風險人口'!N$2:N$457)</f>
        <v>195945.0385</v>
      </c>
      <c r="N8" s="5">
        <f>SUMIF('各里加權風險人口'!$B$2:$B$457,$C8,'各里加權風險人口'!O$2:O$457)</f>
        <v>195945.0385</v>
      </c>
      <c r="O8" s="5">
        <f>SUMIF('各里加權風險人口'!$B$2:$B$457,$C8,'各里加權風險人口'!P$2:P$457)</f>
        <v>195945.0385</v>
      </c>
      <c r="P8" s="5">
        <f>SUMIF('各里加權風險人口'!$B$2:$B$457,$C8,'各里加權風險人口'!Q$2:Q$457)</f>
        <v>195945.0385</v>
      </c>
      <c r="Q8" s="5">
        <f>SUMIF('各里加權風險人口'!$B$2:$B$457,$C8,'各里加權風險人口'!R$2:R$457)</f>
        <v>195945.0385</v>
      </c>
      <c r="R8" s="5">
        <f>SUMIF('各里加權風險人口'!$B$2:$B$457,$C8,'各里加權風險人口'!S$2:S$457)</f>
        <v>195945.0385</v>
      </c>
      <c r="S8" s="5">
        <f>SUMIF('各里加權風險人口'!$B$2:$B$457,$C8,'各里加權風險人口'!T$2:T$457)</f>
        <v>195945.0385</v>
      </c>
      <c r="T8" s="5">
        <f>SUMIF('各里加權風險人口'!$B$2:$B$457,$C8,'各里加權風險人口'!U$2:U$457)</f>
        <v>195945.0385</v>
      </c>
    </row>
    <row r="9">
      <c r="A9" s="8">
        <v>507.0</v>
      </c>
      <c r="B9" s="9">
        <v>6.300008E7</v>
      </c>
      <c r="C9" s="7" t="s">
        <v>271</v>
      </c>
      <c r="D9" s="5">
        <f>SUMIF('各里加權風險人口'!$B$2:$B$457,$C9,'各里加權風險人口'!E$2:E$457)</f>
        <v>285882.8123</v>
      </c>
      <c r="E9" s="5">
        <f>SUMIF('各里加權風險人口'!$B$2:$B$457,$C9,'各里加權風險人口'!F$2:F$457)</f>
        <v>285882.8123</v>
      </c>
      <c r="F9" s="5">
        <f>SUMIF('各里加權風險人口'!$B$2:$B$457,$C9,'各里加權風險人口'!G$2:G$457)</f>
        <v>0</v>
      </c>
      <c r="G9" s="5">
        <f>SUMIF('各里加權風險人口'!$B$2:$B$457,$C9,'各里加權風險人口'!H$2:H$457)</f>
        <v>285882.8123</v>
      </c>
      <c r="H9" s="5">
        <f>SUMIF('各里加權風險人口'!$B$2:$B$457,$C9,'各里加權風險人口'!I$2:I$457)</f>
        <v>285882.8123</v>
      </c>
      <c r="I9" s="5">
        <f>SUMIF('各里加權風險人口'!$B$2:$B$457,$C9,'各里加權風險人口'!J$2:J$457)</f>
        <v>285882.8123</v>
      </c>
      <c r="J9" s="5">
        <f>SUMIF('各里加權風險人口'!$B$2:$B$457,$C9,'各里加權風險人口'!K$2:K$457)</f>
        <v>285882.8123</v>
      </c>
      <c r="K9" s="5">
        <f>SUMIF('各里加權風險人口'!$B$2:$B$457,$C9,'各里加權風險人口'!L$2:L$457)</f>
        <v>285882.8123</v>
      </c>
      <c r="L9" s="5">
        <f>SUMIF('各里加權風險人口'!$B$2:$B$457,$C9,'各里加權風險人口'!M$2:M$457)</f>
        <v>285882.8123</v>
      </c>
      <c r="M9" s="5">
        <f>SUMIF('各里加權風險人口'!$B$2:$B$457,$C9,'各里加權風險人口'!N$2:N$457)</f>
        <v>285882.8123</v>
      </c>
      <c r="N9" s="5">
        <f>SUMIF('各里加權風險人口'!$B$2:$B$457,$C9,'各里加權風險人口'!O$2:O$457)</f>
        <v>285882.8123</v>
      </c>
      <c r="O9" s="5">
        <f>SUMIF('各里加權風險人口'!$B$2:$B$457,$C9,'各里加權風險人口'!P$2:P$457)</f>
        <v>285882.8123</v>
      </c>
      <c r="P9" s="5">
        <f>SUMIF('各里加權風險人口'!$B$2:$B$457,$C9,'各里加權風險人口'!Q$2:Q$457)</f>
        <v>285882.8123</v>
      </c>
      <c r="Q9" s="5">
        <f>SUMIF('各里加權風險人口'!$B$2:$B$457,$C9,'各里加權風險人口'!R$2:R$457)</f>
        <v>285882.8123</v>
      </c>
      <c r="R9" s="5">
        <f>SUMIF('各里加權風險人口'!$B$2:$B$457,$C9,'各里加權風險人口'!S$2:S$457)</f>
        <v>285882.8123</v>
      </c>
      <c r="S9" s="5">
        <f>SUMIF('各里加權風險人口'!$B$2:$B$457,$C9,'各里加權風險人口'!T$2:T$457)</f>
        <v>285882.8123</v>
      </c>
      <c r="T9" s="5">
        <f>SUMIF('各里加權風險人口'!$B$2:$B$457,$C9,'各里加權風險人口'!U$2:U$457)</f>
        <v>285882.8123</v>
      </c>
    </row>
    <row r="10">
      <c r="A10" s="8">
        <v>511.0</v>
      </c>
      <c r="B10" s="9">
        <v>6.300009E7</v>
      </c>
      <c r="C10" s="7" t="s">
        <v>315</v>
      </c>
      <c r="D10" s="5">
        <f>SUMIF('各里加權風險人口'!$B$2:$B$457,$C10,'各里加權風險人口'!E$2:E$457)</f>
        <v>0</v>
      </c>
      <c r="E10" s="5">
        <f>SUMIF('各里加權風險人口'!$B$2:$B$457,$C10,'各里加權風險人口'!F$2:F$457)</f>
        <v>124388.3577</v>
      </c>
      <c r="F10" s="5">
        <f>SUMIF('各里加權風險人口'!$B$2:$B$457,$C10,'各里加權風險人口'!G$2:G$457)</f>
        <v>124388.3577</v>
      </c>
      <c r="G10" s="5">
        <f>SUMIF('各里加權風險人口'!$B$2:$B$457,$C10,'各里加權風險人口'!H$2:H$457)</f>
        <v>124388.3577</v>
      </c>
      <c r="H10" s="5">
        <f>SUMIF('各里加權風險人口'!$B$2:$B$457,$C10,'各里加權風險人口'!I$2:I$457)</f>
        <v>124388.3577</v>
      </c>
      <c r="I10" s="5">
        <f>SUMIF('各里加權風險人口'!$B$2:$B$457,$C10,'各里加權風險人口'!J$2:J$457)</f>
        <v>124388.3577</v>
      </c>
      <c r="J10" s="5">
        <f>SUMIF('各里加權風險人口'!$B$2:$B$457,$C10,'各里加權風險人口'!K$2:K$457)</f>
        <v>124388.3577</v>
      </c>
      <c r="K10" s="5">
        <f>SUMIF('各里加權風險人口'!$B$2:$B$457,$C10,'各里加權風險人口'!L$2:L$457)</f>
        <v>124388.3577</v>
      </c>
      <c r="L10" s="5">
        <f>SUMIF('各里加權風險人口'!$B$2:$B$457,$C10,'各里加權風險人口'!M$2:M$457)</f>
        <v>124388.3577</v>
      </c>
      <c r="M10" s="5">
        <f>SUMIF('各里加權風險人口'!$B$2:$B$457,$C10,'各里加權風險人口'!N$2:N$457)</f>
        <v>124388.3577</v>
      </c>
      <c r="N10" s="5">
        <f>SUMIF('各里加權風險人口'!$B$2:$B$457,$C10,'各里加權風險人口'!O$2:O$457)</f>
        <v>124388.3577</v>
      </c>
      <c r="O10" s="5">
        <f>SUMIF('各里加權風險人口'!$B$2:$B$457,$C10,'各里加權風險人口'!P$2:P$457)</f>
        <v>124388.3577</v>
      </c>
      <c r="P10" s="5">
        <f>SUMIF('各里加權風險人口'!$B$2:$B$457,$C10,'各里加權風險人口'!Q$2:Q$457)</f>
        <v>124388.3577</v>
      </c>
      <c r="Q10" s="5">
        <f>SUMIF('各里加權風險人口'!$B$2:$B$457,$C10,'各里加權風險人口'!R$2:R$457)</f>
        <v>124388.3577</v>
      </c>
      <c r="R10" s="5">
        <f>SUMIF('各里加權風險人口'!$B$2:$B$457,$C10,'各里加權風險人口'!S$2:S$457)</f>
        <v>124388.3577</v>
      </c>
      <c r="S10" s="5">
        <f>SUMIF('各里加權風險人口'!$B$2:$B$457,$C10,'各里加權風險人口'!T$2:T$457)</f>
        <v>124388.3577</v>
      </c>
      <c r="T10" s="5">
        <f>SUMIF('各里加權風險人口'!$B$2:$B$457,$C10,'各里加權風險人口'!U$2:U$457)</f>
        <v>124388.3577</v>
      </c>
    </row>
    <row r="11">
      <c r="A11" s="8">
        <v>506.0</v>
      </c>
      <c r="B11" s="9">
        <v>6.30001E7</v>
      </c>
      <c r="C11" s="7" t="s">
        <v>336</v>
      </c>
      <c r="D11" s="5">
        <f>SUMIF('各里加權風險人口'!$B$2:$B$457,$C11,'各里加權風險人口'!E$2:E$457)</f>
        <v>0</v>
      </c>
      <c r="E11" s="5">
        <f>SUMIF('各里加權風險人口'!$B$2:$B$457,$C11,'各里加權風險人口'!F$2:F$457)</f>
        <v>297407.4554</v>
      </c>
      <c r="F11" s="5">
        <f>SUMIF('各里加權風險人口'!$B$2:$B$457,$C11,'各里加權風險人口'!G$2:G$457)</f>
        <v>297407.4554</v>
      </c>
      <c r="G11" s="5">
        <f>SUMIF('各里加權風險人口'!$B$2:$B$457,$C11,'各里加權風險人口'!H$2:H$457)</f>
        <v>297407.4554</v>
      </c>
      <c r="H11" s="5">
        <f>SUMIF('各里加權風險人口'!$B$2:$B$457,$C11,'各里加權風險人口'!I$2:I$457)</f>
        <v>297407.4554</v>
      </c>
      <c r="I11" s="5">
        <f>SUMIF('各里加權風險人口'!$B$2:$B$457,$C11,'各里加權風險人口'!J$2:J$457)</f>
        <v>297407.4554</v>
      </c>
      <c r="J11" s="5">
        <f>SUMIF('各里加權風險人口'!$B$2:$B$457,$C11,'各里加權風險人口'!K$2:K$457)</f>
        <v>297407.4554</v>
      </c>
      <c r="K11" s="5">
        <f>SUMIF('各里加權風險人口'!$B$2:$B$457,$C11,'各里加權風險人口'!L$2:L$457)</f>
        <v>297407.4554</v>
      </c>
      <c r="L11" s="5">
        <f>SUMIF('各里加權風險人口'!$B$2:$B$457,$C11,'各里加權風險人口'!M$2:M$457)</f>
        <v>297407.4554</v>
      </c>
      <c r="M11" s="5">
        <f>SUMIF('各里加權風險人口'!$B$2:$B$457,$C11,'各里加權風險人口'!N$2:N$457)</f>
        <v>297407.4554</v>
      </c>
      <c r="N11" s="5">
        <f>SUMIF('各里加權風險人口'!$B$2:$B$457,$C11,'各里加權風險人口'!O$2:O$457)</f>
        <v>297407.4554</v>
      </c>
      <c r="O11" s="5">
        <f>SUMIF('各里加權風險人口'!$B$2:$B$457,$C11,'各里加權風險人口'!P$2:P$457)</f>
        <v>297407.4554</v>
      </c>
      <c r="P11" s="5">
        <f>SUMIF('各里加權風險人口'!$B$2:$B$457,$C11,'各里加權風險人口'!Q$2:Q$457)</f>
        <v>297407.4554</v>
      </c>
      <c r="Q11" s="5">
        <f>SUMIF('各里加權風險人口'!$B$2:$B$457,$C11,'各里加權風險人口'!R$2:R$457)</f>
        <v>297407.4554</v>
      </c>
      <c r="R11" s="5">
        <f>SUMIF('各里加權風險人口'!$B$2:$B$457,$C11,'各里加權風險人口'!S$2:S$457)</f>
        <v>297407.4554</v>
      </c>
      <c r="S11" s="5">
        <f>SUMIF('各里加權風險人口'!$B$2:$B$457,$C11,'各里加權風險人口'!T$2:T$457)</f>
        <v>297407.4554</v>
      </c>
      <c r="T11" s="5">
        <f>SUMIF('各里加權風險人口'!$B$2:$B$457,$C11,'各里加權風險人口'!U$2:U$457)</f>
        <v>297407.4554</v>
      </c>
    </row>
    <row r="12">
      <c r="A12" s="8">
        <v>501.0</v>
      </c>
      <c r="B12" s="9">
        <v>6.300011E7</v>
      </c>
      <c r="C12" s="7" t="s">
        <v>376</v>
      </c>
      <c r="D12" s="5">
        <f>SUMIF('各里加權風險人口'!$B$2:$B$457,$C12,'各里加權風險人口'!E$2:E$457)</f>
        <v>0</v>
      </c>
      <c r="E12" s="5">
        <f>SUMIF('各里加權風險人口'!$B$2:$B$457,$C12,'各里加權風險人口'!F$2:F$457)</f>
        <v>294920.8551</v>
      </c>
      <c r="F12" s="5">
        <f>SUMIF('各里加權風險人口'!$B$2:$B$457,$C12,'各里加權風險人口'!G$2:G$457)</f>
        <v>294920.8551</v>
      </c>
      <c r="G12" s="5">
        <f>SUMIF('各里加權風險人口'!$B$2:$B$457,$C12,'各里加權風險人口'!H$2:H$457)</f>
        <v>0</v>
      </c>
      <c r="H12" s="5">
        <f>SUMIF('各里加權風險人口'!$B$2:$B$457,$C12,'各里加權風險人口'!I$2:I$457)</f>
        <v>294920.8551</v>
      </c>
      <c r="I12" s="5">
        <f>SUMIF('各里加權風險人口'!$B$2:$B$457,$C12,'各里加權風險人口'!J$2:J$457)</f>
        <v>294920.8551</v>
      </c>
      <c r="J12" s="5">
        <f>SUMIF('各里加權風險人口'!$B$2:$B$457,$C12,'各里加權風險人口'!K$2:K$457)</f>
        <v>294920.8551</v>
      </c>
      <c r="K12" s="5">
        <f>SUMIF('各里加權風險人口'!$B$2:$B$457,$C12,'各里加權風險人口'!L$2:L$457)</f>
        <v>294920.8551</v>
      </c>
      <c r="L12" s="5">
        <f>SUMIF('各里加權風險人口'!$B$2:$B$457,$C12,'各里加權風險人口'!M$2:M$457)</f>
        <v>294920.8551</v>
      </c>
      <c r="M12" s="5">
        <f>SUMIF('各里加權風險人口'!$B$2:$B$457,$C12,'各里加權風險人口'!N$2:N$457)</f>
        <v>294920.8551</v>
      </c>
      <c r="N12" s="5">
        <f>SUMIF('各里加權風險人口'!$B$2:$B$457,$C12,'各里加權風險人口'!O$2:O$457)</f>
        <v>294920.8551</v>
      </c>
      <c r="O12" s="5">
        <f>SUMIF('各里加權風險人口'!$B$2:$B$457,$C12,'各里加權風險人口'!P$2:P$457)</f>
        <v>294920.8551</v>
      </c>
      <c r="P12" s="5">
        <f>SUMIF('各里加權風險人口'!$B$2:$B$457,$C12,'各里加權風險人口'!Q$2:Q$457)</f>
        <v>294920.8551</v>
      </c>
      <c r="Q12" s="5">
        <f>SUMIF('各里加權風險人口'!$B$2:$B$457,$C12,'各里加權風險人口'!R$2:R$457)</f>
        <v>294920.8551</v>
      </c>
      <c r="R12" s="5">
        <f>SUMIF('各里加權風險人口'!$B$2:$B$457,$C12,'各里加權風險人口'!S$2:S$457)</f>
        <v>294920.8551</v>
      </c>
      <c r="S12" s="5">
        <f>SUMIF('各里加權風險人口'!$B$2:$B$457,$C12,'各里加權風險人口'!T$2:T$457)</f>
        <v>294920.8551</v>
      </c>
      <c r="T12" s="5">
        <f>SUMIF('各里加權風險人口'!$B$2:$B$457,$C12,'各里加權風險人口'!U$2:U$457)</f>
        <v>294920.8551</v>
      </c>
    </row>
    <row r="13">
      <c r="A13" s="8">
        <v>508.0</v>
      </c>
      <c r="B13" s="9">
        <v>6.300012E7</v>
      </c>
      <c r="C13" s="7" t="s">
        <v>427</v>
      </c>
      <c r="D13" s="5">
        <f>SUMIF('各里加權風險人口'!$B$2:$B$457,$C13,'各里加權風險人口'!E$2:E$457)</f>
        <v>271579.8369</v>
      </c>
      <c r="E13" s="5">
        <f>SUMIF('各里加權風險人口'!$B$2:$B$457,$C13,'各里加權風險人口'!F$2:F$457)</f>
        <v>271579.8369</v>
      </c>
      <c r="F13" s="5">
        <f>SUMIF('各里加權風險人口'!$B$2:$B$457,$C13,'各里加權風險人口'!G$2:G$457)</f>
        <v>271579.8369</v>
      </c>
      <c r="G13" s="5">
        <f>SUMIF('各里加權風險人口'!$B$2:$B$457,$C13,'各里加權風險人口'!H$2:H$457)</f>
        <v>271579.8369</v>
      </c>
      <c r="H13" s="5">
        <f>SUMIF('各里加權風險人口'!$B$2:$B$457,$C13,'各里加權風險人口'!I$2:I$457)</f>
        <v>271579.8369</v>
      </c>
      <c r="I13" s="5">
        <f>SUMIF('各里加權風險人口'!$B$2:$B$457,$C13,'各里加權風險人口'!J$2:J$457)</f>
        <v>271579.8369</v>
      </c>
      <c r="J13" s="5">
        <f>SUMIF('各里加權風險人口'!$B$2:$B$457,$C13,'各里加權風險人口'!K$2:K$457)</f>
        <v>271579.8369</v>
      </c>
      <c r="K13" s="5">
        <f>SUMIF('各里加權風險人口'!$B$2:$B$457,$C13,'各里加權風險人口'!L$2:L$457)</f>
        <v>271579.8369</v>
      </c>
      <c r="L13" s="5">
        <f>SUMIF('各里加權風險人口'!$B$2:$B$457,$C13,'各里加權風險人口'!M$2:M$457)</f>
        <v>543159.6738</v>
      </c>
      <c r="M13" s="5">
        <f>SUMIF('各里加權風險人口'!$B$2:$B$457,$C13,'各里加權風險人口'!N$2:N$457)</f>
        <v>271579.8369</v>
      </c>
      <c r="N13" s="5">
        <f>SUMIF('各里加權風險人口'!$B$2:$B$457,$C13,'各里加權風險人口'!O$2:O$457)</f>
        <v>543159.6738</v>
      </c>
      <c r="O13" s="5">
        <f>SUMIF('各里加權風險人口'!$B$2:$B$457,$C13,'各里加權風險人口'!P$2:P$457)</f>
        <v>543159.6738</v>
      </c>
      <c r="P13" s="5">
        <f>SUMIF('各里加權風險人口'!$B$2:$B$457,$C13,'各里加權風險人口'!Q$2:Q$457)</f>
        <v>543159.6738</v>
      </c>
      <c r="Q13" s="5">
        <f>SUMIF('各里加權風險人口'!$B$2:$B$457,$C13,'各里加權風險人口'!R$2:R$457)</f>
        <v>271579.8369</v>
      </c>
      <c r="R13" s="5">
        <f>SUMIF('各里加權風險人口'!$B$2:$B$457,$C13,'各里加權風險人口'!S$2:S$457)</f>
        <v>271579.8369</v>
      </c>
      <c r="S13" s="5">
        <f>SUMIF('各里加權風險人口'!$B$2:$B$457,$C13,'各里加權風險人口'!T$2:T$457)</f>
        <v>271579.8369</v>
      </c>
      <c r="T13" s="5">
        <f>SUMIF('各里加權風險人口'!$B$2:$B$457,$C13,'各里加權風險人口'!U$2:U$457)</f>
        <v>271579.8369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0</v>
      </c>
      <c r="B1" s="10" t="s">
        <v>1</v>
      </c>
      <c r="C1" s="10" t="s">
        <v>2</v>
      </c>
      <c r="D1" s="5" t="s">
        <v>472</v>
      </c>
      <c r="E1" s="2">
        <v>2.0210514E7</v>
      </c>
      <c r="F1" s="2">
        <v>2.0210515E7</v>
      </c>
      <c r="G1" s="2">
        <v>2.0210516E7</v>
      </c>
      <c r="H1" s="2">
        <v>2.0210517E7</v>
      </c>
      <c r="I1" s="2">
        <v>2.0210518E7</v>
      </c>
      <c r="J1" s="2">
        <v>2.0210519E7</v>
      </c>
      <c r="K1" s="2">
        <v>2.021052E7</v>
      </c>
      <c r="L1" s="2">
        <v>2.0210521E7</v>
      </c>
      <c r="M1" s="2">
        <v>2.0210522E7</v>
      </c>
      <c r="N1" s="2">
        <v>2.0210523E7</v>
      </c>
      <c r="O1" s="2">
        <v>2.0210524E7</v>
      </c>
      <c r="P1" s="2">
        <v>2.0210525E7</v>
      </c>
      <c r="Q1" s="2">
        <v>2.0210526E7</v>
      </c>
      <c r="R1" s="2">
        <v>2.0210527E7</v>
      </c>
      <c r="S1" s="2">
        <v>2.0210528E7</v>
      </c>
      <c r="T1" s="2">
        <v>2.0210529E7</v>
      </c>
      <c r="U1" s="2">
        <v>2.021053E7</v>
      </c>
    </row>
    <row r="2">
      <c r="A2" s="5">
        <v>6.3000010002E10</v>
      </c>
      <c r="B2" s="5" t="s">
        <v>3</v>
      </c>
      <c r="C2" s="5" t="s">
        <v>4</v>
      </c>
      <c r="D2" s="5">
        <v>5279.0</v>
      </c>
      <c r="E2">
        <f>'計算係數'!$O2*'累積確診人數_量級_鄰里別'!D2/10*$D2</f>
        <v>0</v>
      </c>
      <c r="F2">
        <f>'計算係數'!$O2*'累積確診人數_量級_鄰里別'!E2/10*$D2</f>
        <v>0</v>
      </c>
      <c r="G2">
        <f>'計算係數'!$O2*'累積確診人數_量級_鄰里別'!F2/10*$D2</f>
        <v>5344.897557</v>
      </c>
      <c r="H2">
        <f>'計算係數'!$O2*'累積確診人數_量級_鄰里別'!G2/10*$D2</f>
        <v>5344.897557</v>
      </c>
      <c r="I2">
        <f>'計算係數'!$O2*'累積確診人數_量級_鄰里別'!H2/10*$D2</f>
        <v>5344.897557</v>
      </c>
      <c r="J2">
        <f>'計算係數'!$O2*'累積確診人數_量級_鄰里別'!I2/10*$D2</f>
        <v>5344.897557</v>
      </c>
      <c r="K2">
        <f>'計算係數'!$O2*'累積確診人數_量級_鄰里別'!J2/10*$D2</f>
        <v>5344.897557</v>
      </c>
      <c r="L2">
        <f>'計算係數'!$O2*'累積確診人數_量級_鄰里別'!K2/10*$D2</f>
        <v>5344.897557</v>
      </c>
      <c r="M2">
        <f>'計算係數'!$O2*'累積確診人數_量級_鄰里別'!L2/10*$D2</f>
        <v>5344.897557</v>
      </c>
      <c r="N2">
        <f>'計算係數'!$O2*'累積確診人數_量級_鄰里別'!M2/10*$D2</f>
        <v>5344.897557</v>
      </c>
      <c r="O2">
        <f>'計算係數'!$O2*'累積確診人數_量級_鄰里別'!N2/10*$D2</f>
        <v>5344.897557</v>
      </c>
      <c r="P2">
        <f>'計算係數'!$O2*'累積確診人數_量級_鄰里別'!O2/10*$D2</f>
        <v>5344.897557</v>
      </c>
      <c r="Q2">
        <f>'計算係數'!$O2*'累積確診人數_量級_鄰里別'!P2/10*$D2</f>
        <v>5344.897557</v>
      </c>
      <c r="R2">
        <f>'計算係數'!$O2*'累積確診人數_量級_鄰里別'!Q2/10*$D2</f>
        <v>5344.897557</v>
      </c>
      <c r="S2">
        <f>'計算係數'!$O2*'累積確診人數_量級_鄰里別'!R2/10*$D2</f>
        <v>5344.897557</v>
      </c>
      <c r="T2">
        <f>'計算係數'!$O2*'累積確診人數_量級_鄰里別'!S2/10*$D2</f>
        <v>5344.897557</v>
      </c>
      <c r="U2">
        <f>'計算係數'!$O2*'累積確診人數_量級_鄰里別'!T2/10*$D2</f>
        <v>5344.897557</v>
      </c>
    </row>
    <row r="3">
      <c r="A3" s="5">
        <v>6.3000010003E10</v>
      </c>
      <c r="B3" s="5" t="s">
        <v>3</v>
      </c>
      <c r="C3" s="5" t="s">
        <v>5</v>
      </c>
      <c r="D3" s="5">
        <v>8076.0</v>
      </c>
      <c r="E3">
        <f>'計算係數'!$O3*'累積確診人數_量級_鄰里別'!D3/10*$D3</f>
        <v>0</v>
      </c>
      <c r="F3">
        <f>'計算係數'!$O3*'累積確診人數_量級_鄰里別'!E3/10*$D3</f>
        <v>0</v>
      </c>
      <c r="G3">
        <f>'計算係數'!$O3*'累積確診人數_量級_鄰里別'!F3/10*$D3</f>
        <v>9116.455687</v>
      </c>
      <c r="H3">
        <f>'計算係數'!$O3*'累積確診人數_量級_鄰里別'!G3/10*$D3</f>
        <v>9116.455687</v>
      </c>
      <c r="I3">
        <f>'計算係數'!$O3*'累積確診人數_量級_鄰里別'!H3/10*$D3</f>
        <v>9116.455687</v>
      </c>
      <c r="J3">
        <f>'計算係數'!$O3*'累積確診人數_量級_鄰里別'!I3/10*$D3</f>
        <v>9116.455687</v>
      </c>
      <c r="K3">
        <f>'計算係數'!$O3*'累積確診人數_量級_鄰里別'!J3/10*$D3</f>
        <v>9116.455687</v>
      </c>
      <c r="L3">
        <f>'計算係數'!$O3*'累積確診人數_量級_鄰里別'!K3/10*$D3</f>
        <v>9116.455687</v>
      </c>
      <c r="M3">
        <f>'計算係數'!$O3*'累積確診人數_量級_鄰里別'!L3/10*$D3</f>
        <v>9116.455687</v>
      </c>
      <c r="N3">
        <f>'計算係數'!$O3*'累積確診人數_量級_鄰里別'!M3/10*$D3</f>
        <v>9116.455687</v>
      </c>
      <c r="O3">
        <f>'計算係數'!$O3*'累積確診人數_量級_鄰里別'!N3/10*$D3</f>
        <v>9116.455687</v>
      </c>
      <c r="P3">
        <f>'計算係數'!$O3*'累積確診人數_量級_鄰里別'!O3/10*$D3</f>
        <v>9116.455687</v>
      </c>
      <c r="Q3">
        <f>'計算係數'!$O3*'累積確診人數_量級_鄰里別'!P3/10*$D3</f>
        <v>9116.455687</v>
      </c>
      <c r="R3">
        <f>'計算係數'!$O3*'累積確診人數_量級_鄰里別'!Q3/10*$D3</f>
        <v>9116.455687</v>
      </c>
      <c r="S3">
        <f>'計算係數'!$O3*'累積確診人數_量級_鄰里別'!R3/10*$D3</f>
        <v>9116.455687</v>
      </c>
      <c r="T3">
        <f>'計算係數'!$O3*'累積確診人數_量級_鄰里別'!S3/10*$D3</f>
        <v>9116.455687</v>
      </c>
      <c r="U3">
        <f>'計算係數'!$O3*'累積確診人數_量級_鄰里別'!T3/10*$D3</f>
        <v>9116.455687</v>
      </c>
    </row>
    <row r="4">
      <c r="A4" s="5">
        <v>6.3000010004E10</v>
      </c>
      <c r="B4" s="5" t="s">
        <v>3</v>
      </c>
      <c r="C4" s="5" t="s">
        <v>6</v>
      </c>
      <c r="D4" s="5">
        <v>6760.0</v>
      </c>
      <c r="E4">
        <f>'計算係數'!$O4*'累積確診人數_量級_鄰里別'!D4/10*$D4</f>
        <v>0</v>
      </c>
      <c r="F4">
        <f>'計算係數'!$O4*'累積確診人數_量級_鄰里別'!E4/10*$D4</f>
        <v>0</v>
      </c>
      <c r="G4">
        <f>'計算係數'!$O4*'累積確診人數_量級_鄰里別'!F4/10*$D4</f>
        <v>7646.666133</v>
      </c>
      <c r="H4">
        <f>'計算係數'!$O4*'累積確診人數_量級_鄰里別'!G4/10*$D4</f>
        <v>7646.666133</v>
      </c>
      <c r="I4">
        <f>'計算係數'!$O4*'累積確診人數_量級_鄰里別'!H4/10*$D4</f>
        <v>7646.666133</v>
      </c>
      <c r="J4">
        <f>'計算係數'!$O4*'累積確診人數_量級_鄰里別'!I4/10*$D4</f>
        <v>7646.666133</v>
      </c>
      <c r="K4">
        <f>'計算係數'!$O4*'累積確診人數_量級_鄰里別'!J4/10*$D4</f>
        <v>7646.666133</v>
      </c>
      <c r="L4">
        <f>'計算係數'!$O4*'累積確診人數_量級_鄰里別'!K4/10*$D4</f>
        <v>7646.666133</v>
      </c>
      <c r="M4">
        <f>'計算係數'!$O4*'累積確診人數_量級_鄰里別'!L4/10*$D4</f>
        <v>7646.666133</v>
      </c>
      <c r="N4">
        <f>'計算係數'!$O4*'累積確診人數_量級_鄰里別'!M4/10*$D4</f>
        <v>7646.666133</v>
      </c>
      <c r="O4">
        <f>'計算係數'!$O4*'累積確診人數_量級_鄰里別'!N4/10*$D4</f>
        <v>7646.666133</v>
      </c>
      <c r="P4">
        <f>'計算係數'!$O4*'累積確診人數_量級_鄰里別'!O4/10*$D4</f>
        <v>7646.666133</v>
      </c>
      <c r="Q4">
        <f>'計算係數'!$O4*'累積確診人數_量級_鄰里別'!P4/10*$D4</f>
        <v>7646.666133</v>
      </c>
      <c r="R4">
        <f>'計算係數'!$O4*'累積確診人數_量級_鄰里別'!Q4/10*$D4</f>
        <v>7646.666133</v>
      </c>
      <c r="S4">
        <f>'計算係數'!$O4*'累積確診人數_量級_鄰里別'!R4/10*$D4</f>
        <v>7646.666133</v>
      </c>
      <c r="T4">
        <f>'計算係數'!$O4*'累積確診人數_量級_鄰里別'!S4/10*$D4</f>
        <v>7646.666133</v>
      </c>
      <c r="U4">
        <f>'計算係數'!$O4*'累積確診人數_量級_鄰里別'!T4/10*$D4</f>
        <v>7646.666133</v>
      </c>
    </row>
    <row r="5">
      <c r="A5" s="5">
        <v>6.3000010005E10</v>
      </c>
      <c r="B5" s="5" t="s">
        <v>3</v>
      </c>
      <c r="C5" s="5" t="s">
        <v>7</v>
      </c>
      <c r="D5" s="5">
        <v>4569.0</v>
      </c>
      <c r="E5">
        <f>'計算係數'!$O5*'累積確診人數_量級_鄰里別'!D5/10*$D5</f>
        <v>0</v>
      </c>
      <c r="F5">
        <f>'計算係數'!$O5*'累積確診人數_量級_鄰里別'!E5/10*$D5</f>
        <v>0</v>
      </c>
      <c r="G5">
        <f>'計算係數'!$O5*'累積確診人數_量級_鄰里別'!F5/10*$D5</f>
        <v>4780.101037</v>
      </c>
      <c r="H5">
        <f>'計算係數'!$O5*'累積確診人數_量級_鄰里別'!G5/10*$D5</f>
        <v>4780.101037</v>
      </c>
      <c r="I5">
        <f>'計算係數'!$O5*'累積確診人數_量級_鄰里別'!H5/10*$D5</f>
        <v>4780.101037</v>
      </c>
      <c r="J5">
        <f>'計算係數'!$O5*'累積確診人數_量級_鄰里別'!I5/10*$D5</f>
        <v>4780.101037</v>
      </c>
      <c r="K5">
        <f>'計算係數'!$O5*'累積確診人數_量級_鄰里別'!J5/10*$D5</f>
        <v>4780.101037</v>
      </c>
      <c r="L5">
        <f>'計算係數'!$O5*'累積確診人數_量級_鄰里別'!K5/10*$D5</f>
        <v>4780.101037</v>
      </c>
      <c r="M5">
        <f>'計算係數'!$O5*'累積確診人數_量級_鄰里別'!L5/10*$D5</f>
        <v>4780.101037</v>
      </c>
      <c r="N5">
        <f>'計算係數'!$O5*'累積確診人數_量級_鄰里別'!M5/10*$D5</f>
        <v>4780.101037</v>
      </c>
      <c r="O5">
        <f>'計算係數'!$O5*'累積確診人數_量級_鄰里別'!N5/10*$D5</f>
        <v>4780.101037</v>
      </c>
      <c r="P5">
        <f>'計算係數'!$O5*'累積確診人數_量級_鄰里別'!O5/10*$D5</f>
        <v>4780.101037</v>
      </c>
      <c r="Q5">
        <f>'計算係數'!$O5*'累積確診人數_量級_鄰里別'!P5/10*$D5</f>
        <v>4780.101037</v>
      </c>
      <c r="R5">
        <f>'計算係數'!$O5*'累積確診人數_量級_鄰里別'!Q5/10*$D5</f>
        <v>4780.101037</v>
      </c>
      <c r="S5">
        <f>'計算係數'!$O5*'累積確診人數_量級_鄰里別'!R5/10*$D5</f>
        <v>4780.101037</v>
      </c>
      <c r="T5">
        <f>'計算係數'!$O5*'累積確診人數_量級_鄰里別'!S5/10*$D5</f>
        <v>4780.101037</v>
      </c>
      <c r="U5">
        <f>'計算係數'!$O5*'累積確診人數_量級_鄰里別'!T5/10*$D5</f>
        <v>4780.101037</v>
      </c>
    </row>
    <row r="6">
      <c r="A6" s="5">
        <v>6.3000010006E10</v>
      </c>
      <c r="B6" s="5" t="s">
        <v>3</v>
      </c>
      <c r="C6" s="5" t="s">
        <v>8</v>
      </c>
      <c r="D6" s="5">
        <v>5181.0</v>
      </c>
      <c r="E6">
        <f>'計算係數'!$O6*'累積確診人數_量級_鄰里別'!D6/10*$D6</f>
        <v>0</v>
      </c>
      <c r="F6">
        <f>'計算係數'!$O6*'累積確診人數_量級_鄰里別'!E6/10*$D6</f>
        <v>0</v>
      </c>
      <c r="G6">
        <f>'計算係數'!$O6*'累積確診人數_量級_鄰里別'!F6/10*$D6</f>
        <v>5855.310624</v>
      </c>
      <c r="H6">
        <f>'計算係數'!$O6*'累積確診人數_量級_鄰里別'!G6/10*$D6</f>
        <v>5855.310624</v>
      </c>
      <c r="I6">
        <f>'計算係數'!$O6*'累積確診人數_量級_鄰里別'!H6/10*$D6</f>
        <v>5855.310624</v>
      </c>
      <c r="J6">
        <f>'計算係數'!$O6*'累積確診人數_量級_鄰里別'!I6/10*$D6</f>
        <v>5855.310624</v>
      </c>
      <c r="K6">
        <f>'計算係數'!$O6*'累積確診人數_量級_鄰里別'!J6/10*$D6</f>
        <v>5855.310624</v>
      </c>
      <c r="L6">
        <f>'計算係數'!$O6*'累積確診人數_量級_鄰里別'!K6/10*$D6</f>
        <v>5855.310624</v>
      </c>
      <c r="M6">
        <f>'計算係數'!$O6*'累積確診人數_量級_鄰里別'!L6/10*$D6</f>
        <v>5855.310624</v>
      </c>
      <c r="N6">
        <f>'計算係數'!$O6*'累積確診人數_量級_鄰里別'!M6/10*$D6</f>
        <v>5855.310624</v>
      </c>
      <c r="O6">
        <f>'計算係數'!$O6*'累積確診人數_量級_鄰里別'!N6/10*$D6</f>
        <v>5855.310624</v>
      </c>
      <c r="P6">
        <f>'計算係數'!$O6*'累積確診人數_量級_鄰里別'!O6/10*$D6</f>
        <v>5855.310624</v>
      </c>
      <c r="Q6">
        <f>'計算係數'!$O6*'累積確診人數_量級_鄰里別'!P6/10*$D6</f>
        <v>5855.310624</v>
      </c>
      <c r="R6">
        <f>'計算係數'!$O6*'累積確診人數_量級_鄰里別'!Q6/10*$D6</f>
        <v>5855.310624</v>
      </c>
      <c r="S6">
        <f>'計算係數'!$O6*'累積確診人數_量級_鄰里別'!R6/10*$D6</f>
        <v>5855.310624</v>
      </c>
      <c r="T6">
        <f>'計算係數'!$O6*'累積確診人數_量級_鄰里別'!S6/10*$D6</f>
        <v>5855.310624</v>
      </c>
      <c r="U6">
        <f>'計算係數'!$O6*'累積確診人數_量級_鄰里別'!T6/10*$D6</f>
        <v>5855.310624</v>
      </c>
    </row>
    <row r="7">
      <c r="A7" s="5">
        <v>6.3000010007E10</v>
      </c>
      <c r="B7" s="5" t="s">
        <v>3</v>
      </c>
      <c r="C7" s="5" t="s">
        <v>9</v>
      </c>
      <c r="D7" s="5">
        <v>4984.0</v>
      </c>
      <c r="E7">
        <f>'計算係數'!$O7*'累積確診人數_量級_鄰里別'!D7/10*$D7</f>
        <v>0</v>
      </c>
      <c r="F7">
        <f>'計算係數'!$O7*'累積確診人數_量級_鄰里別'!E7/10*$D7</f>
        <v>0</v>
      </c>
      <c r="G7">
        <f>'計算係數'!$O7*'累積確診人數_量級_鄰里別'!F7/10*$D7</f>
        <v>5237.068195</v>
      </c>
      <c r="H7">
        <f>'計算係數'!$O7*'累積確診人數_量級_鄰里別'!G7/10*$D7</f>
        <v>5237.068195</v>
      </c>
      <c r="I7">
        <f>'計算係數'!$O7*'累積確診人數_量級_鄰里別'!H7/10*$D7</f>
        <v>5237.068195</v>
      </c>
      <c r="J7">
        <f>'計算係數'!$O7*'累積確診人數_量級_鄰里別'!I7/10*$D7</f>
        <v>5237.068195</v>
      </c>
      <c r="K7">
        <f>'計算係數'!$O7*'累積確診人數_量級_鄰里別'!J7/10*$D7</f>
        <v>5237.068195</v>
      </c>
      <c r="L7">
        <f>'計算係數'!$O7*'累積確診人數_量級_鄰里別'!K7/10*$D7</f>
        <v>5237.068195</v>
      </c>
      <c r="M7">
        <f>'計算係數'!$O7*'累積確診人數_量級_鄰里別'!L7/10*$D7</f>
        <v>5237.068195</v>
      </c>
      <c r="N7">
        <f>'計算係數'!$O7*'累積確診人數_量級_鄰里別'!M7/10*$D7</f>
        <v>5237.068195</v>
      </c>
      <c r="O7">
        <f>'計算係數'!$O7*'累積確診人數_量級_鄰里別'!N7/10*$D7</f>
        <v>5237.068195</v>
      </c>
      <c r="P7">
        <f>'計算係數'!$O7*'累積確診人數_量級_鄰里別'!O7/10*$D7</f>
        <v>5237.068195</v>
      </c>
      <c r="Q7">
        <f>'計算係數'!$O7*'累積確診人數_量級_鄰里別'!P7/10*$D7</f>
        <v>5237.068195</v>
      </c>
      <c r="R7">
        <f>'計算係數'!$O7*'累積確診人數_量級_鄰里別'!Q7/10*$D7</f>
        <v>5237.068195</v>
      </c>
      <c r="S7">
        <f>'計算係數'!$O7*'累積確診人數_量級_鄰里別'!R7/10*$D7</f>
        <v>5237.068195</v>
      </c>
      <c r="T7">
        <f>'計算係數'!$O7*'累積確診人數_量級_鄰里別'!S7/10*$D7</f>
        <v>5237.068195</v>
      </c>
      <c r="U7">
        <f>'計算係數'!$O7*'累積確診人數_量級_鄰里別'!T7/10*$D7</f>
        <v>5237.068195</v>
      </c>
    </row>
    <row r="8">
      <c r="A8" s="5">
        <v>6.3000010008E10</v>
      </c>
      <c r="B8" s="5" t="s">
        <v>3</v>
      </c>
      <c r="C8" s="5" t="s">
        <v>10</v>
      </c>
      <c r="D8" s="5">
        <v>4600.0</v>
      </c>
      <c r="E8">
        <f>'計算係數'!$O8*'累積確診人數_量級_鄰里別'!D8/10*$D8</f>
        <v>0</v>
      </c>
      <c r="F8">
        <f>'計算係數'!$O8*'累積確診人數_量級_鄰里別'!E8/10*$D8</f>
        <v>0</v>
      </c>
      <c r="G8">
        <f>'計算係數'!$O8*'累積確診人數_量級_鄰里別'!F8/10*$D8</f>
        <v>5059.740234</v>
      </c>
      <c r="H8">
        <f>'計算係數'!$O8*'累積確診人數_量級_鄰里別'!G8/10*$D8</f>
        <v>5059.740234</v>
      </c>
      <c r="I8">
        <f>'計算係數'!$O8*'累積確診人數_量級_鄰里別'!H8/10*$D8</f>
        <v>5059.740234</v>
      </c>
      <c r="J8">
        <f>'計算係數'!$O8*'累積確診人數_量級_鄰里別'!I8/10*$D8</f>
        <v>5059.740234</v>
      </c>
      <c r="K8">
        <f>'計算係數'!$O8*'累積確診人數_量級_鄰里別'!J8/10*$D8</f>
        <v>5059.740234</v>
      </c>
      <c r="L8">
        <f>'計算係數'!$O8*'累積確診人數_量級_鄰里別'!K8/10*$D8</f>
        <v>5059.740234</v>
      </c>
      <c r="M8">
        <f>'計算係數'!$O8*'累積確診人數_量級_鄰里別'!L8/10*$D8</f>
        <v>5059.740234</v>
      </c>
      <c r="N8">
        <f>'計算係數'!$O8*'累積確診人數_量級_鄰里別'!M8/10*$D8</f>
        <v>5059.740234</v>
      </c>
      <c r="O8">
        <f>'計算係數'!$O8*'累積確診人數_量級_鄰里別'!N8/10*$D8</f>
        <v>5059.740234</v>
      </c>
      <c r="P8">
        <f>'計算係數'!$O8*'累積確診人數_量級_鄰里別'!O8/10*$D8</f>
        <v>5059.740234</v>
      </c>
      <c r="Q8">
        <f>'計算係數'!$O8*'累積確診人數_量級_鄰里別'!P8/10*$D8</f>
        <v>5059.740234</v>
      </c>
      <c r="R8">
        <f>'計算係數'!$O8*'累積確診人數_量級_鄰里別'!Q8/10*$D8</f>
        <v>5059.740234</v>
      </c>
      <c r="S8">
        <f>'計算係數'!$O8*'累積確診人數_量級_鄰里別'!R8/10*$D8</f>
        <v>5059.740234</v>
      </c>
      <c r="T8">
        <f>'計算係數'!$O8*'累積確診人數_量級_鄰里別'!S8/10*$D8</f>
        <v>5059.740234</v>
      </c>
      <c r="U8">
        <f>'計算係數'!$O8*'累積確診人數_量級_鄰里別'!T8/10*$D8</f>
        <v>5059.740234</v>
      </c>
    </row>
    <row r="9">
      <c r="A9" s="5">
        <v>6.3000010009E10</v>
      </c>
      <c r="B9" s="5" t="s">
        <v>3</v>
      </c>
      <c r="C9" s="5" t="s">
        <v>11</v>
      </c>
      <c r="D9" s="5">
        <v>4619.0</v>
      </c>
      <c r="E9">
        <f>'計算係數'!$O9*'累積確診人數_量級_鄰里別'!D9/10*$D9</f>
        <v>0</v>
      </c>
      <c r="F9">
        <f>'計算係數'!$O9*'累積確診人數_量級_鄰里別'!E9/10*$D9</f>
        <v>0</v>
      </c>
      <c r="G9">
        <f>'計算係數'!$O9*'累積確診人數_量級_鄰里別'!F9/10*$D9</f>
        <v>4912.730362</v>
      </c>
      <c r="H9">
        <f>'計算係數'!$O9*'累積確診人數_量級_鄰里別'!G9/10*$D9</f>
        <v>4912.730362</v>
      </c>
      <c r="I9">
        <f>'計算係數'!$O9*'累積確診人數_量級_鄰里別'!H9/10*$D9</f>
        <v>4912.730362</v>
      </c>
      <c r="J9">
        <f>'計算係數'!$O9*'累積確診人數_量級_鄰里別'!I9/10*$D9</f>
        <v>4912.730362</v>
      </c>
      <c r="K9">
        <f>'計算係數'!$O9*'累積確診人數_量級_鄰里別'!J9/10*$D9</f>
        <v>4912.730362</v>
      </c>
      <c r="L9">
        <f>'計算係數'!$O9*'累積確診人數_量級_鄰里別'!K9/10*$D9</f>
        <v>4912.730362</v>
      </c>
      <c r="M9">
        <f>'計算係數'!$O9*'累積確診人數_量級_鄰里別'!L9/10*$D9</f>
        <v>4912.730362</v>
      </c>
      <c r="N9">
        <f>'計算係數'!$O9*'累積確診人數_量級_鄰里別'!M9/10*$D9</f>
        <v>4912.730362</v>
      </c>
      <c r="O9">
        <f>'計算係數'!$O9*'累積確診人數_量級_鄰里別'!N9/10*$D9</f>
        <v>4912.730362</v>
      </c>
      <c r="P9">
        <f>'計算係數'!$O9*'累積確診人數_量級_鄰里別'!O9/10*$D9</f>
        <v>4912.730362</v>
      </c>
      <c r="Q9">
        <f>'計算係數'!$O9*'累積確診人數_量級_鄰里別'!P9/10*$D9</f>
        <v>4912.730362</v>
      </c>
      <c r="R9">
        <f>'計算係數'!$O9*'累積確診人數_量級_鄰里別'!Q9/10*$D9</f>
        <v>4912.730362</v>
      </c>
      <c r="S9">
        <f>'計算係數'!$O9*'累積確診人數_量級_鄰里別'!R9/10*$D9</f>
        <v>4912.730362</v>
      </c>
      <c r="T9">
        <f>'計算係數'!$O9*'累積確診人數_量級_鄰里別'!S9/10*$D9</f>
        <v>4912.730362</v>
      </c>
      <c r="U9">
        <f>'計算係數'!$O9*'累積確診人數_量級_鄰里別'!T9/10*$D9</f>
        <v>4912.730362</v>
      </c>
    </row>
    <row r="10">
      <c r="A10" s="5">
        <v>6.300001001E10</v>
      </c>
      <c r="B10" s="5" t="s">
        <v>3</v>
      </c>
      <c r="C10" s="5" t="s">
        <v>12</v>
      </c>
      <c r="D10" s="5">
        <v>4601.0</v>
      </c>
      <c r="E10">
        <f>'計算係數'!$O10*'累積確診人數_量級_鄰里別'!D10/10*$D10</f>
        <v>0</v>
      </c>
      <c r="F10">
        <f>'計算係數'!$O10*'累積確診人數_量級_鄰里別'!E10/10*$D10</f>
        <v>0</v>
      </c>
      <c r="G10">
        <f>'計算係數'!$O10*'累積確診人數_量級_鄰里別'!F10/10*$D10</f>
        <v>4477.669652</v>
      </c>
      <c r="H10">
        <f>'計算係數'!$O10*'累積確診人數_量級_鄰里別'!G10/10*$D10</f>
        <v>4477.669652</v>
      </c>
      <c r="I10">
        <f>'計算係數'!$O10*'累積確診人數_量級_鄰里別'!H10/10*$D10</f>
        <v>4477.669652</v>
      </c>
      <c r="J10">
        <f>'計算係數'!$O10*'累積確診人數_量級_鄰里別'!I10/10*$D10</f>
        <v>4477.669652</v>
      </c>
      <c r="K10">
        <f>'計算係數'!$O10*'累積確診人數_量級_鄰里別'!J10/10*$D10</f>
        <v>4477.669652</v>
      </c>
      <c r="L10">
        <f>'計算係數'!$O10*'累積確診人數_量級_鄰里別'!K10/10*$D10</f>
        <v>4477.669652</v>
      </c>
      <c r="M10">
        <f>'計算係數'!$O10*'累積確診人數_量級_鄰里別'!L10/10*$D10</f>
        <v>4477.669652</v>
      </c>
      <c r="N10">
        <f>'計算係數'!$O10*'累積確診人數_量級_鄰里別'!M10/10*$D10</f>
        <v>4477.669652</v>
      </c>
      <c r="O10">
        <f>'計算係數'!$O10*'累積確診人數_量級_鄰里別'!N10/10*$D10</f>
        <v>4477.669652</v>
      </c>
      <c r="P10">
        <f>'計算係數'!$O10*'累積確診人數_量級_鄰里別'!O10/10*$D10</f>
        <v>4477.669652</v>
      </c>
      <c r="Q10">
        <f>'計算係數'!$O10*'累積確診人數_量級_鄰里別'!P10/10*$D10</f>
        <v>4477.669652</v>
      </c>
      <c r="R10">
        <f>'計算係數'!$O10*'累積確診人數_量級_鄰里別'!Q10/10*$D10</f>
        <v>4477.669652</v>
      </c>
      <c r="S10">
        <f>'計算係數'!$O10*'累積確診人數_量級_鄰里別'!R10/10*$D10</f>
        <v>4477.669652</v>
      </c>
      <c r="T10">
        <f>'計算係數'!$O10*'累積確診人數_量級_鄰里別'!S10/10*$D10</f>
        <v>4477.669652</v>
      </c>
      <c r="U10">
        <f>'計算係數'!$O10*'累積確診人數_量級_鄰里別'!T10/10*$D10</f>
        <v>4477.669652</v>
      </c>
    </row>
    <row r="11">
      <c r="A11" s="5">
        <v>6.3000010011E10</v>
      </c>
      <c r="B11" s="5" t="s">
        <v>3</v>
      </c>
      <c r="C11" s="5" t="s">
        <v>13</v>
      </c>
      <c r="D11" s="5">
        <v>6876.0</v>
      </c>
      <c r="E11">
        <f>'計算係數'!$O11*'累積確診人數_量級_鄰里別'!D11/10*$D11</f>
        <v>0</v>
      </c>
      <c r="F11">
        <f>'計算係數'!$O11*'累積確診人數_量級_鄰里別'!E11/10*$D11</f>
        <v>0</v>
      </c>
      <c r="G11">
        <f>'計算係數'!$O11*'累積確診人數_量級_鄰里別'!F11/10*$D11</f>
        <v>7997.295536</v>
      </c>
      <c r="H11">
        <f>'計算係數'!$O11*'累積確診人數_量級_鄰里別'!G11/10*$D11</f>
        <v>7997.295536</v>
      </c>
      <c r="I11">
        <f>'計算係數'!$O11*'累積確診人數_量級_鄰里別'!H11/10*$D11</f>
        <v>7997.295536</v>
      </c>
      <c r="J11">
        <f>'計算係數'!$O11*'累積確診人數_量級_鄰里別'!I11/10*$D11</f>
        <v>7997.295536</v>
      </c>
      <c r="K11">
        <f>'計算係數'!$O11*'累積確診人數_量級_鄰里別'!J11/10*$D11</f>
        <v>7997.295536</v>
      </c>
      <c r="L11">
        <f>'計算係數'!$O11*'累積確診人數_量級_鄰里別'!K11/10*$D11</f>
        <v>7997.295536</v>
      </c>
      <c r="M11">
        <f>'計算係數'!$O11*'累積確診人數_量級_鄰里別'!L11/10*$D11</f>
        <v>7997.295536</v>
      </c>
      <c r="N11">
        <f>'計算係數'!$O11*'累積確診人數_量級_鄰里別'!M11/10*$D11</f>
        <v>7997.295536</v>
      </c>
      <c r="O11">
        <f>'計算係數'!$O11*'累積確診人數_量級_鄰里別'!N11/10*$D11</f>
        <v>7997.295536</v>
      </c>
      <c r="P11">
        <f>'計算係數'!$O11*'累積確診人數_量級_鄰里別'!O11/10*$D11</f>
        <v>7997.295536</v>
      </c>
      <c r="Q11">
        <f>'計算係數'!$O11*'累積確診人數_量級_鄰里別'!P11/10*$D11</f>
        <v>7997.295536</v>
      </c>
      <c r="R11">
        <f>'計算係數'!$O11*'累積確診人數_量級_鄰里別'!Q11/10*$D11</f>
        <v>7997.295536</v>
      </c>
      <c r="S11">
        <f>'計算係數'!$O11*'累積確診人數_量級_鄰里別'!R11/10*$D11</f>
        <v>7997.295536</v>
      </c>
      <c r="T11">
        <f>'計算係數'!$O11*'累積確診人數_量級_鄰里別'!S11/10*$D11</f>
        <v>7997.295536</v>
      </c>
      <c r="U11">
        <f>'計算係數'!$O11*'累積確診人數_量級_鄰里別'!T11/10*$D11</f>
        <v>7997.295536</v>
      </c>
    </row>
    <row r="12">
      <c r="A12" s="5">
        <v>6.3000010012E10</v>
      </c>
      <c r="B12" s="5" t="s">
        <v>3</v>
      </c>
      <c r="C12" s="5" t="s">
        <v>14</v>
      </c>
      <c r="D12" s="5">
        <v>11080.0</v>
      </c>
      <c r="E12">
        <f>'計算係數'!$O12*'累積確診人數_量級_鄰里別'!D12/10*$D12</f>
        <v>0</v>
      </c>
      <c r="F12">
        <f>'計算係數'!$O12*'累積確診人數_量級_鄰里別'!E12/10*$D12</f>
        <v>0</v>
      </c>
      <c r="G12">
        <f>'計算係數'!$O12*'累積確診人數_量級_鄰里別'!F12/10*$D12</f>
        <v>13100.63811</v>
      </c>
      <c r="H12">
        <f>'計算係數'!$O12*'累積確診人數_量級_鄰里別'!G12/10*$D12</f>
        <v>13100.63811</v>
      </c>
      <c r="I12">
        <f>'計算係數'!$O12*'累積確診人數_量級_鄰里別'!H12/10*$D12</f>
        <v>13100.63811</v>
      </c>
      <c r="J12">
        <f>'計算係數'!$O12*'累積確診人數_量級_鄰里別'!I12/10*$D12</f>
        <v>13100.63811</v>
      </c>
      <c r="K12">
        <f>'計算係數'!$O12*'累積確診人數_量級_鄰里別'!J12/10*$D12</f>
        <v>13100.63811</v>
      </c>
      <c r="L12">
        <f>'計算係數'!$O12*'累積確診人數_量級_鄰里別'!K12/10*$D12</f>
        <v>13100.63811</v>
      </c>
      <c r="M12">
        <f>'計算係數'!$O12*'累積確診人數_量級_鄰里別'!L12/10*$D12</f>
        <v>13100.63811</v>
      </c>
      <c r="N12">
        <f>'計算係數'!$O12*'累積確診人數_量級_鄰里別'!M12/10*$D12</f>
        <v>13100.63811</v>
      </c>
      <c r="O12">
        <f>'計算係數'!$O12*'累積確診人數_量級_鄰里別'!N12/10*$D12</f>
        <v>13100.63811</v>
      </c>
      <c r="P12">
        <f>'計算係數'!$O12*'累積確診人數_量級_鄰里別'!O12/10*$D12</f>
        <v>13100.63811</v>
      </c>
      <c r="Q12">
        <f>'計算係數'!$O12*'累積確診人數_量級_鄰里別'!P12/10*$D12</f>
        <v>13100.63811</v>
      </c>
      <c r="R12">
        <f>'計算係數'!$O12*'累積確診人數_量級_鄰里別'!Q12/10*$D12</f>
        <v>13100.63811</v>
      </c>
      <c r="S12">
        <f>'計算係數'!$O12*'累積確診人數_量級_鄰里別'!R12/10*$D12</f>
        <v>13100.63811</v>
      </c>
      <c r="T12">
        <f>'計算係數'!$O12*'累積確診人數_量級_鄰里別'!S12/10*$D12</f>
        <v>13100.63811</v>
      </c>
      <c r="U12">
        <f>'計算係數'!$O12*'累積確診人數_量級_鄰里別'!T12/10*$D12</f>
        <v>13100.63811</v>
      </c>
    </row>
    <row r="13">
      <c r="A13" s="5">
        <v>6.3000010013E10</v>
      </c>
      <c r="B13" s="5" t="s">
        <v>3</v>
      </c>
      <c r="C13" s="5" t="s">
        <v>15</v>
      </c>
      <c r="D13" s="5">
        <v>2793.0</v>
      </c>
      <c r="E13">
        <f>'計算係數'!$O13*'累積確診人數_量級_鄰里別'!D13/10*$D13</f>
        <v>0</v>
      </c>
      <c r="F13">
        <f>'計算係數'!$O13*'累積確診人數_量級_鄰里別'!E13/10*$D13</f>
        <v>0</v>
      </c>
      <c r="G13">
        <f>'計算係數'!$O13*'累積確診人數_量級_鄰里別'!F13/10*$D13</f>
        <v>2784.641457</v>
      </c>
      <c r="H13">
        <f>'計算係數'!$O13*'累積確診人數_量級_鄰里別'!G13/10*$D13</f>
        <v>2784.641457</v>
      </c>
      <c r="I13">
        <f>'計算係數'!$O13*'累積確診人數_量級_鄰里別'!H13/10*$D13</f>
        <v>2784.641457</v>
      </c>
      <c r="J13">
        <f>'計算係數'!$O13*'累積確診人數_量級_鄰里別'!I13/10*$D13</f>
        <v>2784.641457</v>
      </c>
      <c r="K13">
        <f>'計算係數'!$O13*'累積確診人數_量級_鄰里別'!J13/10*$D13</f>
        <v>2784.641457</v>
      </c>
      <c r="L13">
        <f>'計算係數'!$O13*'累積確診人數_量級_鄰里別'!K13/10*$D13</f>
        <v>2784.641457</v>
      </c>
      <c r="M13">
        <f>'計算係數'!$O13*'累積確診人數_量級_鄰里別'!L13/10*$D13</f>
        <v>2784.641457</v>
      </c>
      <c r="N13">
        <f>'計算係數'!$O13*'累積確診人數_量級_鄰里別'!M13/10*$D13</f>
        <v>2784.641457</v>
      </c>
      <c r="O13">
        <f>'計算係數'!$O13*'累積確診人數_量級_鄰里別'!N13/10*$D13</f>
        <v>2784.641457</v>
      </c>
      <c r="P13">
        <f>'計算係數'!$O13*'累積確診人數_量級_鄰里別'!O13/10*$D13</f>
        <v>2784.641457</v>
      </c>
      <c r="Q13">
        <f>'計算係數'!$O13*'累積確診人數_量級_鄰里別'!P13/10*$D13</f>
        <v>2784.641457</v>
      </c>
      <c r="R13">
        <f>'計算係數'!$O13*'累積確診人數_量級_鄰里別'!Q13/10*$D13</f>
        <v>2784.641457</v>
      </c>
      <c r="S13">
        <f>'計算係數'!$O13*'累積確診人數_量級_鄰里別'!R13/10*$D13</f>
        <v>2784.641457</v>
      </c>
      <c r="T13">
        <f>'計算係數'!$O13*'累積確診人數_量級_鄰里別'!S13/10*$D13</f>
        <v>2784.641457</v>
      </c>
      <c r="U13">
        <f>'計算係數'!$O13*'累積確診人數_量級_鄰里別'!T13/10*$D13</f>
        <v>2784.641457</v>
      </c>
    </row>
    <row r="14">
      <c r="A14" s="5">
        <v>6.3000010014E10</v>
      </c>
      <c r="B14" s="5" t="s">
        <v>3</v>
      </c>
      <c r="C14" s="5" t="s">
        <v>16</v>
      </c>
      <c r="D14" s="5">
        <v>4392.0</v>
      </c>
      <c r="E14">
        <f>'計算係數'!$O14*'累積確診人數_量級_鄰里別'!D14/10*$D14</f>
        <v>0</v>
      </c>
      <c r="F14">
        <f>'計算係數'!$O14*'累積確診人數_量級_鄰里別'!E14/10*$D14</f>
        <v>0</v>
      </c>
      <c r="G14">
        <f>'計算係數'!$O14*'累積確診人數_量級_鄰里別'!F14/10*$D14</f>
        <v>5197.090184</v>
      </c>
      <c r="H14">
        <f>'計算係數'!$O14*'累積確診人數_量級_鄰里別'!G14/10*$D14</f>
        <v>5197.090184</v>
      </c>
      <c r="I14">
        <f>'計算係數'!$O14*'累積確診人數_量級_鄰里別'!H14/10*$D14</f>
        <v>5197.090184</v>
      </c>
      <c r="J14">
        <f>'計算係數'!$O14*'累積確診人數_量級_鄰里別'!I14/10*$D14</f>
        <v>5197.090184</v>
      </c>
      <c r="K14">
        <f>'計算係數'!$O14*'累積確診人數_量級_鄰里別'!J14/10*$D14</f>
        <v>5197.090184</v>
      </c>
      <c r="L14">
        <f>'計算係數'!$O14*'累積確診人數_量級_鄰里別'!K14/10*$D14</f>
        <v>5197.090184</v>
      </c>
      <c r="M14">
        <f>'計算係數'!$O14*'累積確診人數_量級_鄰里別'!L14/10*$D14</f>
        <v>5197.090184</v>
      </c>
      <c r="N14">
        <f>'計算係數'!$O14*'累積確診人數_量級_鄰里別'!M14/10*$D14</f>
        <v>5197.090184</v>
      </c>
      <c r="O14">
        <f>'計算係數'!$O14*'累積確診人數_量級_鄰里別'!N14/10*$D14</f>
        <v>5197.090184</v>
      </c>
      <c r="P14">
        <f>'計算係數'!$O14*'累積確診人數_量級_鄰里別'!O14/10*$D14</f>
        <v>5197.090184</v>
      </c>
      <c r="Q14">
        <f>'計算係數'!$O14*'累積確診人數_量級_鄰里別'!P14/10*$D14</f>
        <v>5197.090184</v>
      </c>
      <c r="R14">
        <f>'計算係數'!$O14*'累積確診人數_量級_鄰里別'!Q14/10*$D14</f>
        <v>5197.090184</v>
      </c>
      <c r="S14">
        <f>'計算係數'!$O14*'累積確診人數_量級_鄰里別'!R14/10*$D14</f>
        <v>5197.090184</v>
      </c>
      <c r="T14">
        <f>'計算係數'!$O14*'累積確診人數_量級_鄰里別'!S14/10*$D14</f>
        <v>5197.090184</v>
      </c>
      <c r="U14">
        <f>'計算係數'!$O14*'累積確診人數_量級_鄰里別'!T14/10*$D14</f>
        <v>5197.090184</v>
      </c>
    </row>
    <row r="15">
      <c r="A15" s="5">
        <v>6.3000010015E10</v>
      </c>
      <c r="B15" s="5" t="s">
        <v>3</v>
      </c>
      <c r="C15" s="5" t="s">
        <v>17</v>
      </c>
      <c r="D15" s="5">
        <v>6687.0</v>
      </c>
      <c r="E15">
        <f>'計算係數'!$O15*'累積確診人數_量級_鄰里別'!D15/10*$D15</f>
        <v>0</v>
      </c>
      <c r="F15">
        <f>'計算係數'!$O15*'累積確診人數_量級_鄰里別'!E15/10*$D15</f>
        <v>0</v>
      </c>
      <c r="G15">
        <f>'計算係數'!$O15*'累積確診人數_量級_鄰里別'!F15/10*$D15</f>
        <v>7823.807256</v>
      </c>
      <c r="H15">
        <f>'計算係數'!$O15*'累積確診人數_量級_鄰里別'!G15/10*$D15</f>
        <v>7823.807256</v>
      </c>
      <c r="I15">
        <f>'計算係數'!$O15*'累積確診人數_量級_鄰里別'!H15/10*$D15</f>
        <v>7823.807256</v>
      </c>
      <c r="J15">
        <f>'計算係數'!$O15*'累積確診人數_量級_鄰里別'!I15/10*$D15</f>
        <v>7823.807256</v>
      </c>
      <c r="K15">
        <f>'計算係數'!$O15*'累積確診人數_量級_鄰里別'!J15/10*$D15</f>
        <v>7823.807256</v>
      </c>
      <c r="L15">
        <f>'計算係數'!$O15*'累積確診人數_量級_鄰里別'!K15/10*$D15</f>
        <v>7823.807256</v>
      </c>
      <c r="M15">
        <f>'計算係數'!$O15*'累積確診人數_量級_鄰里別'!L15/10*$D15</f>
        <v>7823.807256</v>
      </c>
      <c r="N15">
        <f>'計算係數'!$O15*'累積確診人數_量級_鄰里別'!M15/10*$D15</f>
        <v>7823.807256</v>
      </c>
      <c r="O15">
        <f>'計算係數'!$O15*'累積確診人數_量級_鄰里別'!N15/10*$D15</f>
        <v>7823.807256</v>
      </c>
      <c r="P15">
        <f>'計算係數'!$O15*'累積確診人數_量級_鄰里別'!O15/10*$D15</f>
        <v>7823.807256</v>
      </c>
      <c r="Q15">
        <f>'計算係數'!$O15*'累積確診人數_量級_鄰里別'!P15/10*$D15</f>
        <v>7823.807256</v>
      </c>
      <c r="R15">
        <f>'計算係數'!$O15*'累積確診人數_量級_鄰里別'!Q15/10*$D15</f>
        <v>7823.807256</v>
      </c>
      <c r="S15">
        <f>'計算係數'!$O15*'累積確診人數_量級_鄰里別'!R15/10*$D15</f>
        <v>7823.807256</v>
      </c>
      <c r="T15">
        <f>'計算係數'!$O15*'累積確診人數_量級_鄰里別'!S15/10*$D15</f>
        <v>7823.807256</v>
      </c>
      <c r="U15">
        <f>'計算係數'!$O15*'累積確診人數_量級_鄰里別'!T15/10*$D15</f>
        <v>7823.807256</v>
      </c>
    </row>
    <row r="16">
      <c r="A16" s="5">
        <v>6.3000010016E10</v>
      </c>
      <c r="B16" s="5" t="s">
        <v>3</v>
      </c>
      <c r="C16" s="5" t="s">
        <v>18</v>
      </c>
      <c r="D16" s="5">
        <v>8633.0</v>
      </c>
      <c r="E16">
        <f>'計算係數'!$O16*'累積確診人數_量級_鄰里別'!D16/10*$D16</f>
        <v>0</v>
      </c>
      <c r="F16">
        <f>'計算係數'!$O16*'累積確診人數_量級_鄰里別'!E16/10*$D16</f>
        <v>0</v>
      </c>
      <c r="G16">
        <f>'計算係數'!$O16*'累積確診人數_量級_鄰里別'!F16/10*$D16</f>
        <v>9900.606974</v>
      </c>
      <c r="H16">
        <f>'計算係數'!$O16*'累積確診人數_量級_鄰里別'!G16/10*$D16</f>
        <v>9900.606974</v>
      </c>
      <c r="I16">
        <f>'計算係數'!$O16*'累積確診人數_量級_鄰里別'!H16/10*$D16</f>
        <v>9900.606974</v>
      </c>
      <c r="J16">
        <f>'計算係數'!$O16*'累積確診人數_量級_鄰里別'!I16/10*$D16</f>
        <v>9900.606974</v>
      </c>
      <c r="K16">
        <f>'計算係數'!$O16*'累積確診人數_量級_鄰里別'!J16/10*$D16</f>
        <v>9900.606974</v>
      </c>
      <c r="L16">
        <f>'計算係數'!$O16*'累積確診人數_量級_鄰里別'!K16/10*$D16</f>
        <v>9900.606974</v>
      </c>
      <c r="M16">
        <f>'計算係數'!$O16*'累積確診人數_量級_鄰里別'!L16/10*$D16</f>
        <v>9900.606974</v>
      </c>
      <c r="N16">
        <f>'計算係數'!$O16*'累積確診人數_量級_鄰里別'!M16/10*$D16</f>
        <v>9900.606974</v>
      </c>
      <c r="O16">
        <f>'計算係數'!$O16*'累積確診人數_量級_鄰里別'!N16/10*$D16</f>
        <v>9900.606974</v>
      </c>
      <c r="P16">
        <f>'計算係數'!$O16*'累積確診人數_量級_鄰里別'!O16/10*$D16</f>
        <v>9900.606974</v>
      </c>
      <c r="Q16">
        <f>'計算係數'!$O16*'累積確診人數_量級_鄰里別'!P16/10*$D16</f>
        <v>9900.606974</v>
      </c>
      <c r="R16">
        <f>'計算係數'!$O16*'累積確診人數_量級_鄰里別'!Q16/10*$D16</f>
        <v>9900.606974</v>
      </c>
      <c r="S16">
        <f>'計算係數'!$O16*'累積確診人數_量級_鄰里別'!R16/10*$D16</f>
        <v>9900.606974</v>
      </c>
      <c r="T16">
        <f>'計算係數'!$O16*'累積確診人數_量級_鄰里別'!S16/10*$D16</f>
        <v>9900.606974</v>
      </c>
      <c r="U16">
        <f>'計算係數'!$O16*'累積確診人數_量級_鄰里別'!T16/10*$D16</f>
        <v>9900.606974</v>
      </c>
    </row>
    <row r="17">
      <c r="A17" s="5">
        <v>6.3000010017E10</v>
      </c>
      <c r="B17" s="5" t="s">
        <v>3</v>
      </c>
      <c r="C17" s="5" t="s">
        <v>19</v>
      </c>
      <c r="D17" s="5">
        <v>6064.0</v>
      </c>
      <c r="E17">
        <f>'計算係數'!$O17*'累積確診人數_量級_鄰里別'!D17/10*$D17</f>
        <v>0</v>
      </c>
      <c r="F17">
        <f>'計算係數'!$O17*'累積確診人數_量級_鄰里別'!E17/10*$D17</f>
        <v>0</v>
      </c>
      <c r="G17">
        <f>'計算係數'!$O17*'累積確診人數_量級_鄰里別'!F17/10*$D17</f>
        <v>6909.978209</v>
      </c>
      <c r="H17">
        <f>'計算係數'!$O17*'累積確診人數_量級_鄰里別'!G17/10*$D17</f>
        <v>6909.978209</v>
      </c>
      <c r="I17">
        <f>'計算係數'!$O17*'累積確診人數_量級_鄰里別'!H17/10*$D17</f>
        <v>6909.978209</v>
      </c>
      <c r="J17">
        <f>'計算係數'!$O17*'累積確診人數_量級_鄰里別'!I17/10*$D17</f>
        <v>6909.978209</v>
      </c>
      <c r="K17">
        <f>'計算係數'!$O17*'累積確診人數_量級_鄰里別'!J17/10*$D17</f>
        <v>6909.978209</v>
      </c>
      <c r="L17">
        <f>'計算係數'!$O17*'累積確診人數_量級_鄰里別'!K17/10*$D17</f>
        <v>6909.978209</v>
      </c>
      <c r="M17">
        <f>'計算係數'!$O17*'累積確診人數_量級_鄰里別'!L17/10*$D17</f>
        <v>6909.978209</v>
      </c>
      <c r="N17">
        <f>'計算係數'!$O17*'累積確診人數_量級_鄰里別'!M17/10*$D17</f>
        <v>6909.978209</v>
      </c>
      <c r="O17">
        <f>'計算係數'!$O17*'累積確診人數_量級_鄰里別'!N17/10*$D17</f>
        <v>6909.978209</v>
      </c>
      <c r="P17">
        <f>'計算係數'!$O17*'累積確診人數_量級_鄰里別'!O17/10*$D17</f>
        <v>6909.978209</v>
      </c>
      <c r="Q17">
        <f>'計算係數'!$O17*'累積確診人數_量級_鄰里別'!P17/10*$D17</f>
        <v>6909.978209</v>
      </c>
      <c r="R17">
        <f>'計算係數'!$O17*'累積確診人數_量級_鄰里別'!Q17/10*$D17</f>
        <v>6909.978209</v>
      </c>
      <c r="S17">
        <f>'計算係數'!$O17*'累積確診人數_量級_鄰里別'!R17/10*$D17</f>
        <v>6909.978209</v>
      </c>
      <c r="T17">
        <f>'計算係數'!$O17*'累積確診人數_量級_鄰里別'!S17/10*$D17</f>
        <v>6909.978209</v>
      </c>
      <c r="U17">
        <f>'計算係數'!$O17*'累積確診人數_量級_鄰里別'!T17/10*$D17</f>
        <v>6909.978209</v>
      </c>
    </row>
    <row r="18">
      <c r="A18" s="5">
        <v>6.3000010018E10</v>
      </c>
      <c r="B18" s="5" t="s">
        <v>3</v>
      </c>
      <c r="C18" s="5" t="s">
        <v>20</v>
      </c>
      <c r="D18" s="5">
        <v>8050.0</v>
      </c>
      <c r="E18">
        <f>'計算係數'!$O18*'累積確診人數_量級_鄰里別'!D18/10*$D18</f>
        <v>0</v>
      </c>
      <c r="F18">
        <f>'計算係數'!$O18*'累積確診人數_量級_鄰里別'!E18/10*$D18</f>
        <v>0</v>
      </c>
      <c r="G18">
        <f>'計算係數'!$O18*'累積確診人數_量級_鄰里別'!F18/10*$D18</f>
        <v>11352.1594</v>
      </c>
      <c r="H18">
        <f>'計算係數'!$O18*'累積確診人數_量級_鄰里別'!G18/10*$D18</f>
        <v>11352.1594</v>
      </c>
      <c r="I18">
        <f>'計算係數'!$O18*'累積確診人數_量級_鄰里別'!H18/10*$D18</f>
        <v>11352.1594</v>
      </c>
      <c r="J18">
        <f>'計算係數'!$O18*'累積確診人數_量級_鄰里別'!I18/10*$D18</f>
        <v>11352.1594</v>
      </c>
      <c r="K18">
        <f>'計算係數'!$O18*'累積確診人數_量級_鄰里別'!J18/10*$D18</f>
        <v>11352.1594</v>
      </c>
      <c r="L18">
        <f>'計算係數'!$O18*'累積確診人數_量級_鄰里別'!K18/10*$D18</f>
        <v>11352.1594</v>
      </c>
      <c r="M18">
        <f>'計算係數'!$O18*'累積確診人數_量級_鄰里別'!L18/10*$D18</f>
        <v>11352.1594</v>
      </c>
      <c r="N18">
        <f>'計算係數'!$O18*'累積確診人數_量級_鄰里別'!M18/10*$D18</f>
        <v>11352.1594</v>
      </c>
      <c r="O18">
        <f>'計算係數'!$O18*'累積確診人數_量級_鄰里別'!N18/10*$D18</f>
        <v>11352.1594</v>
      </c>
      <c r="P18">
        <f>'計算係數'!$O18*'累積確診人數_量級_鄰里別'!O18/10*$D18</f>
        <v>11352.1594</v>
      </c>
      <c r="Q18">
        <f>'計算係數'!$O18*'累積確診人數_量級_鄰里別'!P18/10*$D18</f>
        <v>11352.1594</v>
      </c>
      <c r="R18">
        <f>'計算係數'!$O18*'累積確診人數_量級_鄰里別'!Q18/10*$D18</f>
        <v>11352.1594</v>
      </c>
      <c r="S18">
        <f>'計算係數'!$O18*'累積確診人數_量級_鄰里別'!R18/10*$D18</f>
        <v>11352.1594</v>
      </c>
      <c r="T18">
        <f>'計算係數'!$O18*'累積確診人數_量級_鄰里別'!S18/10*$D18</f>
        <v>11352.1594</v>
      </c>
      <c r="U18">
        <f>'計算係數'!$O18*'累積確診人數_量級_鄰里別'!T18/10*$D18</f>
        <v>11352.1594</v>
      </c>
    </row>
    <row r="19">
      <c r="A19" s="5">
        <v>6.3000010019E10</v>
      </c>
      <c r="B19" s="5" t="s">
        <v>3</v>
      </c>
      <c r="C19" s="5" t="s">
        <v>21</v>
      </c>
      <c r="D19" s="5">
        <v>8303.0</v>
      </c>
      <c r="E19">
        <f>'計算係數'!$O19*'累積確診人數_量級_鄰里別'!D19/10*$D19</f>
        <v>0</v>
      </c>
      <c r="F19">
        <f>'計算係數'!$O19*'累積確診人數_量級_鄰里別'!E19/10*$D19</f>
        <v>0</v>
      </c>
      <c r="G19">
        <f>'計算係數'!$O19*'累積確診人數_量級_鄰里別'!F19/10*$D19</f>
        <v>9945.429344</v>
      </c>
      <c r="H19">
        <f>'計算係數'!$O19*'累積確診人數_量級_鄰里別'!G19/10*$D19</f>
        <v>9945.429344</v>
      </c>
      <c r="I19">
        <f>'計算係數'!$O19*'累積確診人數_量級_鄰里別'!H19/10*$D19</f>
        <v>9945.429344</v>
      </c>
      <c r="J19">
        <f>'計算係數'!$O19*'累積確診人數_量級_鄰里別'!I19/10*$D19</f>
        <v>9945.429344</v>
      </c>
      <c r="K19">
        <f>'計算係數'!$O19*'累積確診人數_量級_鄰里別'!J19/10*$D19</f>
        <v>9945.429344</v>
      </c>
      <c r="L19">
        <f>'計算係數'!$O19*'累積確診人數_量級_鄰里別'!K19/10*$D19</f>
        <v>9945.429344</v>
      </c>
      <c r="M19">
        <f>'計算係數'!$O19*'累積確診人數_量級_鄰里別'!L19/10*$D19</f>
        <v>9945.429344</v>
      </c>
      <c r="N19">
        <f>'計算係數'!$O19*'累積確診人數_量級_鄰里別'!M19/10*$D19</f>
        <v>9945.429344</v>
      </c>
      <c r="O19">
        <f>'計算係數'!$O19*'累積確診人數_量級_鄰里別'!N19/10*$D19</f>
        <v>9945.429344</v>
      </c>
      <c r="P19">
        <f>'計算係數'!$O19*'累積確診人數_量級_鄰里別'!O19/10*$D19</f>
        <v>9945.429344</v>
      </c>
      <c r="Q19">
        <f>'計算係數'!$O19*'累積確診人數_量級_鄰里別'!P19/10*$D19</f>
        <v>9945.429344</v>
      </c>
      <c r="R19">
        <f>'計算係數'!$O19*'累積確診人數_量級_鄰里別'!Q19/10*$D19</f>
        <v>9945.429344</v>
      </c>
      <c r="S19">
        <f>'計算係數'!$O19*'累積確診人數_量級_鄰里別'!R19/10*$D19</f>
        <v>9945.429344</v>
      </c>
      <c r="T19">
        <f>'計算係數'!$O19*'累積確診人數_量級_鄰里別'!S19/10*$D19</f>
        <v>9945.429344</v>
      </c>
      <c r="U19">
        <f>'計算係數'!$O19*'累積確診人數_量級_鄰里別'!T19/10*$D19</f>
        <v>9945.429344</v>
      </c>
    </row>
    <row r="20">
      <c r="A20" s="5">
        <v>6.300001002E10</v>
      </c>
      <c r="B20" s="5" t="s">
        <v>3</v>
      </c>
      <c r="C20" s="5" t="s">
        <v>22</v>
      </c>
      <c r="D20" s="5">
        <v>5303.0</v>
      </c>
      <c r="E20">
        <f>'計算係數'!$O20*'累積確診人數_量級_鄰里別'!D20/10*$D20</f>
        <v>0</v>
      </c>
      <c r="F20">
        <f>'計算係數'!$O20*'累積確診人數_量級_鄰里別'!E20/10*$D20</f>
        <v>0</v>
      </c>
      <c r="G20">
        <f>'計算係數'!$O20*'累積確診人數_量級_鄰里別'!F20/10*$D20</f>
        <v>5569.723228</v>
      </c>
      <c r="H20">
        <f>'計算係數'!$O20*'累積確診人數_量級_鄰里別'!G20/10*$D20</f>
        <v>5569.723228</v>
      </c>
      <c r="I20">
        <f>'計算係數'!$O20*'累積確診人數_量級_鄰里別'!H20/10*$D20</f>
        <v>5569.723228</v>
      </c>
      <c r="J20">
        <f>'計算係數'!$O20*'累積確診人數_量級_鄰里別'!I20/10*$D20</f>
        <v>5569.723228</v>
      </c>
      <c r="K20">
        <f>'計算係數'!$O20*'累積確診人數_量級_鄰里別'!J20/10*$D20</f>
        <v>5569.723228</v>
      </c>
      <c r="L20">
        <f>'計算係數'!$O20*'累積確診人數_量級_鄰里別'!K20/10*$D20</f>
        <v>5569.723228</v>
      </c>
      <c r="M20">
        <f>'計算係數'!$O20*'累積確診人數_量級_鄰里別'!L20/10*$D20</f>
        <v>5569.723228</v>
      </c>
      <c r="N20">
        <f>'計算係數'!$O20*'累積確診人數_量級_鄰里別'!M20/10*$D20</f>
        <v>5569.723228</v>
      </c>
      <c r="O20">
        <f>'計算係數'!$O20*'累積確診人數_量級_鄰里別'!N20/10*$D20</f>
        <v>5569.723228</v>
      </c>
      <c r="P20">
        <f>'計算係數'!$O20*'累積確診人數_量級_鄰里別'!O20/10*$D20</f>
        <v>5569.723228</v>
      </c>
      <c r="Q20">
        <f>'計算係數'!$O20*'累積確診人數_量級_鄰里別'!P20/10*$D20</f>
        <v>5569.723228</v>
      </c>
      <c r="R20">
        <f>'計算係數'!$O20*'累積確診人數_量級_鄰里別'!Q20/10*$D20</f>
        <v>5569.723228</v>
      </c>
      <c r="S20">
        <f>'計算係數'!$O20*'累積確診人數_量級_鄰里別'!R20/10*$D20</f>
        <v>5569.723228</v>
      </c>
      <c r="T20">
        <f>'計算係數'!$O20*'累積確診人數_量級_鄰里別'!S20/10*$D20</f>
        <v>5569.723228</v>
      </c>
      <c r="U20">
        <f>'計算係數'!$O20*'累積確診人數_量級_鄰里別'!T20/10*$D20</f>
        <v>5569.723228</v>
      </c>
    </row>
    <row r="21">
      <c r="A21" s="5">
        <v>6.3000010021E10</v>
      </c>
      <c r="B21" s="5" t="s">
        <v>3</v>
      </c>
      <c r="C21" s="5" t="s">
        <v>23</v>
      </c>
      <c r="D21" s="5">
        <v>9169.0</v>
      </c>
      <c r="E21">
        <f>'計算係數'!$O21*'累積確診人數_量級_鄰里別'!D21/10*$D21</f>
        <v>0</v>
      </c>
      <c r="F21">
        <f>'計算係數'!$O21*'累積確診人數_量級_鄰里別'!E21/10*$D21</f>
        <v>0</v>
      </c>
      <c r="G21">
        <f>'計算係數'!$O21*'累積確診人數_量級_鄰里別'!F21/10*$D21</f>
        <v>10647.70116</v>
      </c>
      <c r="H21">
        <f>'計算係數'!$O21*'累積確診人數_量級_鄰里別'!G21/10*$D21</f>
        <v>10647.70116</v>
      </c>
      <c r="I21">
        <f>'計算係數'!$O21*'累積確診人數_量級_鄰里別'!H21/10*$D21</f>
        <v>10647.70116</v>
      </c>
      <c r="J21">
        <f>'計算係數'!$O21*'累積確診人數_量級_鄰里別'!I21/10*$D21</f>
        <v>10647.70116</v>
      </c>
      <c r="K21">
        <f>'計算係數'!$O21*'累積確診人數_量級_鄰里別'!J21/10*$D21</f>
        <v>10647.70116</v>
      </c>
      <c r="L21">
        <f>'計算係數'!$O21*'累積確診人數_量級_鄰里別'!K21/10*$D21</f>
        <v>10647.70116</v>
      </c>
      <c r="M21">
        <f>'計算係數'!$O21*'累積確診人數_量級_鄰里別'!L21/10*$D21</f>
        <v>10647.70116</v>
      </c>
      <c r="N21">
        <f>'計算係數'!$O21*'累積確診人數_量級_鄰里別'!M21/10*$D21</f>
        <v>10647.70116</v>
      </c>
      <c r="O21">
        <f>'計算係數'!$O21*'累積確診人數_量級_鄰里別'!N21/10*$D21</f>
        <v>10647.70116</v>
      </c>
      <c r="P21">
        <f>'計算係數'!$O21*'累積確診人數_量級_鄰里別'!O21/10*$D21</f>
        <v>10647.70116</v>
      </c>
      <c r="Q21">
        <f>'計算係數'!$O21*'累積確診人數_量級_鄰里別'!P21/10*$D21</f>
        <v>10647.70116</v>
      </c>
      <c r="R21">
        <f>'計算係數'!$O21*'累積確診人數_量級_鄰里別'!Q21/10*$D21</f>
        <v>10647.70116</v>
      </c>
      <c r="S21">
        <f>'計算係數'!$O21*'累積確診人數_量級_鄰里別'!R21/10*$D21</f>
        <v>10647.70116</v>
      </c>
      <c r="T21">
        <f>'計算係數'!$O21*'累積確診人數_量級_鄰里別'!S21/10*$D21</f>
        <v>10647.70116</v>
      </c>
      <c r="U21">
        <f>'計算係數'!$O21*'累積確診人數_量級_鄰里別'!T21/10*$D21</f>
        <v>10647.70116</v>
      </c>
    </row>
    <row r="22">
      <c r="A22" s="5">
        <v>6.3000010022E10</v>
      </c>
      <c r="B22" s="5" t="s">
        <v>3</v>
      </c>
      <c r="C22" s="5" t="s">
        <v>24</v>
      </c>
      <c r="D22" s="5">
        <v>8065.0</v>
      </c>
      <c r="E22">
        <f>'計算係數'!$O22*'累積確診人數_量級_鄰里別'!D22/10*$D22</f>
        <v>0</v>
      </c>
      <c r="F22">
        <f>'計算係數'!$O22*'累積確診人數_量級_鄰里別'!E22/10*$D22</f>
        <v>0</v>
      </c>
      <c r="G22">
        <f>'計算係數'!$O22*'累積確診人數_量級_鄰里別'!F22/10*$D22</f>
        <v>9971.913515</v>
      </c>
      <c r="H22">
        <f>'計算係數'!$O22*'累積確診人數_量級_鄰里別'!G22/10*$D22</f>
        <v>9971.913515</v>
      </c>
      <c r="I22">
        <f>'計算係數'!$O22*'累積確診人數_量級_鄰里別'!H22/10*$D22</f>
        <v>9971.913515</v>
      </c>
      <c r="J22">
        <f>'計算係數'!$O22*'累積確診人數_量級_鄰里別'!I22/10*$D22</f>
        <v>9971.913515</v>
      </c>
      <c r="K22">
        <f>'計算係數'!$O22*'累積確診人數_量級_鄰里別'!J22/10*$D22</f>
        <v>9971.913515</v>
      </c>
      <c r="L22">
        <f>'計算係數'!$O22*'累積確診人數_量級_鄰里別'!K22/10*$D22</f>
        <v>9971.913515</v>
      </c>
      <c r="M22">
        <f>'計算係數'!$O22*'累積確診人數_量級_鄰里別'!L22/10*$D22</f>
        <v>9971.913515</v>
      </c>
      <c r="N22">
        <f>'計算係數'!$O22*'累積確診人數_量級_鄰里別'!M22/10*$D22</f>
        <v>9971.913515</v>
      </c>
      <c r="O22">
        <f>'計算係數'!$O22*'累積確診人數_量級_鄰里別'!N22/10*$D22</f>
        <v>9971.913515</v>
      </c>
      <c r="P22">
        <f>'計算係數'!$O22*'累積確診人數_量級_鄰里別'!O22/10*$D22</f>
        <v>9971.913515</v>
      </c>
      <c r="Q22">
        <f>'計算係數'!$O22*'累積確診人數_量級_鄰里別'!P22/10*$D22</f>
        <v>9971.913515</v>
      </c>
      <c r="R22">
        <f>'計算係數'!$O22*'累積確診人數_量級_鄰里別'!Q22/10*$D22</f>
        <v>9971.913515</v>
      </c>
      <c r="S22">
        <f>'計算係數'!$O22*'累積確診人數_量級_鄰里別'!R22/10*$D22</f>
        <v>9971.913515</v>
      </c>
      <c r="T22">
        <f>'計算係數'!$O22*'累積確診人數_量級_鄰里別'!S22/10*$D22</f>
        <v>9971.913515</v>
      </c>
      <c r="U22">
        <f>'計算係數'!$O22*'累積確診人數_量級_鄰里別'!T22/10*$D22</f>
        <v>9971.913515</v>
      </c>
    </row>
    <row r="23">
      <c r="A23" s="5">
        <v>6.3000010024E10</v>
      </c>
      <c r="B23" s="5" t="s">
        <v>3</v>
      </c>
      <c r="C23" s="5" t="s">
        <v>25</v>
      </c>
      <c r="D23" s="5">
        <v>7794.0</v>
      </c>
      <c r="E23">
        <f>'計算係數'!$O23*'累積確診人數_量級_鄰里別'!D23/10*$D23</f>
        <v>0</v>
      </c>
      <c r="F23">
        <f>'計算係數'!$O23*'累積確診人數_量級_鄰里別'!E23/10*$D23</f>
        <v>0</v>
      </c>
      <c r="G23">
        <f>'計算係數'!$O23*'累積確診人數_量級_鄰里別'!F23/10*$D23</f>
        <v>8590.328829</v>
      </c>
      <c r="H23">
        <f>'計算係數'!$O23*'累積確診人數_量級_鄰里別'!G23/10*$D23</f>
        <v>8590.328829</v>
      </c>
      <c r="I23">
        <f>'計算係數'!$O23*'累積確診人數_量級_鄰里別'!H23/10*$D23</f>
        <v>8590.328829</v>
      </c>
      <c r="J23">
        <f>'計算係數'!$O23*'累積確診人數_量級_鄰里別'!I23/10*$D23</f>
        <v>8590.328829</v>
      </c>
      <c r="K23">
        <f>'計算係數'!$O23*'累積確診人數_量級_鄰里別'!J23/10*$D23</f>
        <v>8590.328829</v>
      </c>
      <c r="L23">
        <f>'計算係數'!$O23*'累積確診人數_量級_鄰里別'!K23/10*$D23</f>
        <v>8590.328829</v>
      </c>
      <c r="M23">
        <f>'計算係數'!$O23*'累積確診人數_量級_鄰里別'!L23/10*$D23</f>
        <v>8590.328829</v>
      </c>
      <c r="N23">
        <f>'計算係數'!$O23*'累積確診人數_量級_鄰里別'!M23/10*$D23</f>
        <v>8590.328829</v>
      </c>
      <c r="O23">
        <f>'計算係數'!$O23*'累積確診人數_量級_鄰里別'!N23/10*$D23</f>
        <v>8590.328829</v>
      </c>
      <c r="P23">
        <f>'計算係數'!$O23*'累積確診人數_量級_鄰里別'!O23/10*$D23</f>
        <v>8590.328829</v>
      </c>
      <c r="Q23">
        <f>'計算係數'!$O23*'累積確診人數_量級_鄰里別'!P23/10*$D23</f>
        <v>8590.328829</v>
      </c>
      <c r="R23">
        <f>'計算係數'!$O23*'累積確診人數_量級_鄰里別'!Q23/10*$D23</f>
        <v>8590.328829</v>
      </c>
      <c r="S23">
        <f>'計算係數'!$O23*'累積確診人數_量級_鄰里別'!R23/10*$D23</f>
        <v>8590.328829</v>
      </c>
      <c r="T23">
        <f>'計算係數'!$O23*'累積確診人數_量級_鄰里別'!S23/10*$D23</f>
        <v>8590.328829</v>
      </c>
      <c r="U23">
        <f>'計算係數'!$O23*'累積確診人數_量級_鄰里別'!T23/10*$D23</f>
        <v>8590.328829</v>
      </c>
    </row>
    <row r="24">
      <c r="A24" s="5">
        <v>6.3000010025E10</v>
      </c>
      <c r="B24" s="5" t="s">
        <v>3</v>
      </c>
      <c r="C24" s="5" t="s">
        <v>26</v>
      </c>
      <c r="D24" s="5">
        <v>6150.0</v>
      </c>
      <c r="E24">
        <f>'計算係數'!$O24*'累積確診人數_量級_鄰里別'!D24/10*$D24</f>
        <v>0</v>
      </c>
      <c r="F24">
        <f>'計算係數'!$O24*'累積確診人數_量級_鄰里別'!E24/10*$D24</f>
        <v>0</v>
      </c>
      <c r="G24">
        <f>'計算係數'!$O24*'累積確診人數_量級_鄰里別'!F24/10*$D24</f>
        <v>6801.33803</v>
      </c>
      <c r="H24">
        <f>'計算係數'!$O24*'累積確診人數_量級_鄰里別'!G24/10*$D24</f>
        <v>6801.33803</v>
      </c>
      <c r="I24">
        <f>'計算係數'!$O24*'累積確診人數_量級_鄰里別'!H24/10*$D24</f>
        <v>6801.33803</v>
      </c>
      <c r="J24">
        <f>'計算係數'!$O24*'累積確診人數_量級_鄰里別'!I24/10*$D24</f>
        <v>6801.33803</v>
      </c>
      <c r="K24">
        <f>'計算係數'!$O24*'累積確診人數_量級_鄰里別'!J24/10*$D24</f>
        <v>6801.33803</v>
      </c>
      <c r="L24">
        <f>'計算係數'!$O24*'累積確診人數_量級_鄰里別'!K24/10*$D24</f>
        <v>6801.33803</v>
      </c>
      <c r="M24">
        <f>'計算係數'!$O24*'累積確診人數_量級_鄰里別'!L24/10*$D24</f>
        <v>6801.33803</v>
      </c>
      <c r="N24">
        <f>'計算係數'!$O24*'累積確診人數_量級_鄰里別'!M24/10*$D24</f>
        <v>6801.33803</v>
      </c>
      <c r="O24">
        <f>'計算係數'!$O24*'累積確診人數_量級_鄰里別'!N24/10*$D24</f>
        <v>6801.33803</v>
      </c>
      <c r="P24">
        <f>'計算係數'!$O24*'累積確診人數_量級_鄰里別'!O24/10*$D24</f>
        <v>6801.33803</v>
      </c>
      <c r="Q24">
        <f>'計算係數'!$O24*'累積確診人數_量級_鄰里別'!P24/10*$D24</f>
        <v>6801.33803</v>
      </c>
      <c r="R24">
        <f>'計算係數'!$O24*'累積確診人數_量級_鄰里別'!Q24/10*$D24</f>
        <v>6801.33803</v>
      </c>
      <c r="S24">
        <f>'計算係數'!$O24*'累積確診人數_量級_鄰里別'!R24/10*$D24</f>
        <v>6801.33803</v>
      </c>
      <c r="T24">
        <f>'計算係數'!$O24*'累積確診人數_量級_鄰里別'!S24/10*$D24</f>
        <v>6801.33803</v>
      </c>
      <c r="U24">
        <f>'計算係數'!$O24*'累積確診人數_量級_鄰里別'!T24/10*$D24</f>
        <v>6801.33803</v>
      </c>
    </row>
    <row r="25">
      <c r="A25" s="5">
        <v>6.3000010026E10</v>
      </c>
      <c r="B25" s="5" t="s">
        <v>3</v>
      </c>
      <c r="C25" s="5" t="s">
        <v>27</v>
      </c>
      <c r="D25" s="5">
        <v>10339.0</v>
      </c>
      <c r="E25">
        <f>'計算係數'!$O25*'累積確診人數_量級_鄰里別'!D25/10*$D25</f>
        <v>0</v>
      </c>
      <c r="F25">
        <f>'計算係數'!$O25*'累積確診人數_量級_鄰里別'!E25/10*$D25</f>
        <v>0</v>
      </c>
      <c r="G25">
        <f>'計算係數'!$O25*'累積確診人數_量級_鄰里別'!F25/10*$D25</f>
        <v>11831.14278</v>
      </c>
      <c r="H25">
        <f>'計算係數'!$O25*'累積確診人數_量級_鄰里別'!G25/10*$D25</f>
        <v>11831.14278</v>
      </c>
      <c r="I25">
        <f>'計算係數'!$O25*'累積確診人數_量級_鄰里別'!H25/10*$D25</f>
        <v>11831.14278</v>
      </c>
      <c r="J25">
        <f>'計算係數'!$O25*'累積確診人數_量級_鄰里別'!I25/10*$D25</f>
        <v>11831.14278</v>
      </c>
      <c r="K25">
        <f>'計算係數'!$O25*'累積確診人數_量級_鄰里別'!J25/10*$D25</f>
        <v>11831.14278</v>
      </c>
      <c r="L25">
        <f>'計算係數'!$O25*'累積確診人數_量級_鄰里別'!K25/10*$D25</f>
        <v>11831.14278</v>
      </c>
      <c r="M25">
        <f>'計算係數'!$O25*'累積確診人數_量級_鄰里別'!L25/10*$D25</f>
        <v>11831.14278</v>
      </c>
      <c r="N25">
        <f>'計算係數'!$O25*'累積確診人數_量級_鄰里別'!M25/10*$D25</f>
        <v>11831.14278</v>
      </c>
      <c r="O25">
        <f>'計算係數'!$O25*'累積確診人數_量級_鄰里別'!N25/10*$D25</f>
        <v>11831.14278</v>
      </c>
      <c r="P25">
        <f>'計算係數'!$O25*'累積確診人數_量級_鄰里別'!O25/10*$D25</f>
        <v>11831.14278</v>
      </c>
      <c r="Q25">
        <f>'計算係數'!$O25*'累積確診人數_量級_鄰里別'!P25/10*$D25</f>
        <v>11831.14278</v>
      </c>
      <c r="R25">
        <f>'計算係數'!$O25*'累積確診人數_量級_鄰里別'!Q25/10*$D25</f>
        <v>11831.14278</v>
      </c>
      <c r="S25">
        <f>'計算係數'!$O25*'累積確診人數_量級_鄰里別'!R25/10*$D25</f>
        <v>11831.14278</v>
      </c>
      <c r="T25">
        <f>'計算係數'!$O25*'累積確診人數_量級_鄰里別'!S25/10*$D25</f>
        <v>11831.14278</v>
      </c>
      <c r="U25">
        <f>'計算係數'!$O25*'累積確診人數_量級_鄰里別'!T25/10*$D25</f>
        <v>11831.14278</v>
      </c>
    </row>
    <row r="26">
      <c r="A26" s="5">
        <v>6.3000010027E10</v>
      </c>
      <c r="B26" s="5" t="s">
        <v>3</v>
      </c>
      <c r="C26" s="5" t="s">
        <v>28</v>
      </c>
      <c r="D26" s="5">
        <v>4413.0</v>
      </c>
      <c r="E26">
        <f>'計算係數'!$O26*'累積確診人數_量級_鄰里別'!D26/10*$D26</f>
        <v>0</v>
      </c>
      <c r="F26">
        <f>'計算係數'!$O26*'累積確診人數_量級_鄰里別'!E26/10*$D26</f>
        <v>0</v>
      </c>
      <c r="G26">
        <f>'計算係數'!$O26*'累積確診人數_量級_鄰里別'!F26/10*$D26</f>
        <v>4428.971151</v>
      </c>
      <c r="H26">
        <f>'計算係數'!$O26*'累積確診人數_量級_鄰里別'!G26/10*$D26</f>
        <v>4428.971151</v>
      </c>
      <c r="I26">
        <f>'計算係數'!$O26*'累積確診人數_量級_鄰里別'!H26/10*$D26</f>
        <v>4428.971151</v>
      </c>
      <c r="J26">
        <f>'計算係數'!$O26*'累積確診人數_量級_鄰里別'!I26/10*$D26</f>
        <v>4428.971151</v>
      </c>
      <c r="K26">
        <f>'計算係數'!$O26*'累積確診人數_量級_鄰里別'!J26/10*$D26</f>
        <v>4428.971151</v>
      </c>
      <c r="L26">
        <f>'計算係數'!$O26*'累積確診人數_量級_鄰里別'!K26/10*$D26</f>
        <v>4428.971151</v>
      </c>
      <c r="M26">
        <f>'計算係數'!$O26*'累積確診人數_量級_鄰里別'!L26/10*$D26</f>
        <v>4428.971151</v>
      </c>
      <c r="N26">
        <f>'計算係數'!$O26*'累積確診人數_量級_鄰里別'!M26/10*$D26</f>
        <v>4428.971151</v>
      </c>
      <c r="O26">
        <f>'計算係數'!$O26*'累積確診人數_量級_鄰里別'!N26/10*$D26</f>
        <v>4428.971151</v>
      </c>
      <c r="P26">
        <f>'計算係數'!$O26*'累積確診人數_量級_鄰里別'!O26/10*$D26</f>
        <v>4428.971151</v>
      </c>
      <c r="Q26">
        <f>'計算係數'!$O26*'累積確診人數_量級_鄰里別'!P26/10*$D26</f>
        <v>4428.971151</v>
      </c>
      <c r="R26">
        <f>'計算係數'!$O26*'累積確診人數_量級_鄰里別'!Q26/10*$D26</f>
        <v>4428.971151</v>
      </c>
      <c r="S26">
        <f>'計算係數'!$O26*'累積確診人數_量級_鄰里別'!R26/10*$D26</f>
        <v>4428.971151</v>
      </c>
      <c r="T26">
        <f>'計算係數'!$O26*'累積確診人數_量級_鄰里別'!S26/10*$D26</f>
        <v>4428.971151</v>
      </c>
      <c r="U26">
        <f>'計算係數'!$O26*'累積確診人數_量級_鄰里別'!T26/10*$D26</f>
        <v>4428.971151</v>
      </c>
    </row>
    <row r="27">
      <c r="A27" s="5">
        <v>6.3000010028E10</v>
      </c>
      <c r="B27" s="5" t="s">
        <v>3</v>
      </c>
      <c r="C27" s="5" t="s">
        <v>29</v>
      </c>
      <c r="D27" s="5">
        <v>3720.0</v>
      </c>
      <c r="E27">
        <f>'計算係數'!$O27*'累積確診人數_量級_鄰里別'!D27/10*$D27</f>
        <v>0</v>
      </c>
      <c r="F27">
        <f>'計算係數'!$O27*'累積確診人數_量級_鄰里別'!E27/10*$D27</f>
        <v>0</v>
      </c>
      <c r="G27">
        <f>'計算係數'!$O27*'累積確診人數_量級_鄰里別'!F27/10*$D27</f>
        <v>3765.298405</v>
      </c>
      <c r="H27">
        <f>'計算係數'!$O27*'累積確診人數_量級_鄰里別'!G27/10*$D27</f>
        <v>3765.298405</v>
      </c>
      <c r="I27">
        <f>'計算係數'!$O27*'累積確診人數_量級_鄰里別'!H27/10*$D27</f>
        <v>3765.298405</v>
      </c>
      <c r="J27">
        <f>'計算係數'!$O27*'累積確診人數_量級_鄰里別'!I27/10*$D27</f>
        <v>3765.298405</v>
      </c>
      <c r="K27">
        <f>'計算係數'!$O27*'累積確診人數_量級_鄰里別'!J27/10*$D27</f>
        <v>3765.298405</v>
      </c>
      <c r="L27">
        <f>'計算係數'!$O27*'累積確診人數_量級_鄰里別'!K27/10*$D27</f>
        <v>3765.298405</v>
      </c>
      <c r="M27">
        <f>'計算係數'!$O27*'累積確診人數_量級_鄰里別'!L27/10*$D27</f>
        <v>3765.298405</v>
      </c>
      <c r="N27">
        <f>'計算係數'!$O27*'累積確診人數_量級_鄰里別'!M27/10*$D27</f>
        <v>3765.298405</v>
      </c>
      <c r="O27">
        <f>'計算係數'!$O27*'累積確診人數_量級_鄰里別'!N27/10*$D27</f>
        <v>3765.298405</v>
      </c>
      <c r="P27">
        <f>'計算係數'!$O27*'累積確診人數_量級_鄰里別'!O27/10*$D27</f>
        <v>3765.298405</v>
      </c>
      <c r="Q27">
        <f>'計算係數'!$O27*'累積確診人數_量級_鄰里別'!P27/10*$D27</f>
        <v>3765.298405</v>
      </c>
      <c r="R27">
        <f>'計算係數'!$O27*'累積確診人數_量級_鄰里別'!Q27/10*$D27</f>
        <v>3765.298405</v>
      </c>
      <c r="S27">
        <f>'計算係數'!$O27*'累積確診人數_量級_鄰里別'!R27/10*$D27</f>
        <v>3765.298405</v>
      </c>
      <c r="T27">
        <f>'計算係數'!$O27*'累積確診人數_量級_鄰里別'!S27/10*$D27</f>
        <v>3765.298405</v>
      </c>
      <c r="U27">
        <f>'計算係數'!$O27*'累積確診人數_量級_鄰里別'!T27/10*$D27</f>
        <v>3765.298405</v>
      </c>
    </row>
    <row r="28">
      <c r="A28" s="5">
        <v>6.3000010029E10</v>
      </c>
      <c r="B28" s="5" t="s">
        <v>3</v>
      </c>
      <c r="C28" s="5" t="s">
        <v>30</v>
      </c>
      <c r="D28" s="5">
        <v>4140.0</v>
      </c>
      <c r="E28">
        <f>'計算係數'!$O28*'累積確診人數_量級_鄰里別'!D28/10*$D28</f>
        <v>0</v>
      </c>
      <c r="F28">
        <f>'計算係數'!$O28*'累積確診人數_量級_鄰里別'!E28/10*$D28</f>
        <v>0</v>
      </c>
      <c r="G28">
        <f>'計算係數'!$O28*'累積確診人數_量級_鄰里別'!F28/10*$D28</f>
        <v>4708.583231</v>
      </c>
      <c r="H28">
        <f>'計算係數'!$O28*'累積確診人數_量級_鄰里別'!G28/10*$D28</f>
        <v>4708.583231</v>
      </c>
      <c r="I28">
        <f>'計算係數'!$O28*'累積確診人數_量級_鄰里別'!H28/10*$D28</f>
        <v>4708.583231</v>
      </c>
      <c r="J28">
        <f>'計算係數'!$O28*'累積確診人數_量級_鄰里別'!I28/10*$D28</f>
        <v>4708.583231</v>
      </c>
      <c r="K28">
        <f>'計算係數'!$O28*'累積確診人數_量級_鄰里別'!J28/10*$D28</f>
        <v>4708.583231</v>
      </c>
      <c r="L28">
        <f>'計算係數'!$O28*'累積確診人數_量級_鄰里別'!K28/10*$D28</f>
        <v>4708.583231</v>
      </c>
      <c r="M28">
        <f>'計算係數'!$O28*'累積確診人數_量級_鄰里別'!L28/10*$D28</f>
        <v>4708.583231</v>
      </c>
      <c r="N28">
        <f>'計算係數'!$O28*'累積確診人數_量級_鄰里別'!M28/10*$D28</f>
        <v>4708.583231</v>
      </c>
      <c r="O28">
        <f>'計算係數'!$O28*'累積確診人數_量級_鄰里別'!N28/10*$D28</f>
        <v>4708.583231</v>
      </c>
      <c r="P28">
        <f>'計算係數'!$O28*'累積確診人數_量級_鄰里別'!O28/10*$D28</f>
        <v>4708.583231</v>
      </c>
      <c r="Q28">
        <f>'計算係數'!$O28*'累積確診人數_量級_鄰里別'!P28/10*$D28</f>
        <v>4708.583231</v>
      </c>
      <c r="R28">
        <f>'計算係數'!$O28*'累積確診人數_量級_鄰里別'!Q28/10*$D28</f>
        <v>4708.583231</v>
      </c>
      <c r="S28">
        <f>'計算係數'!$O28*'累積確診人數_量級_鄰里別'!R28/10*$D28</f>
        <v>4708.583231</v>
      </c>
      <c r="T28">
        <f>'計算係數'!$O28*'累積確診人數_量級_鄰里別'!S28/10*$D28</f>
        <v>4708.583231</v>
      </c>
      <c r="U28">
        <f>'計算係數'!$O28*'累積確診人數_量級_鄰里別'!T28/10*$D28</f>
        <v>4708.583231</v>
      </c>
    </row>
    <row r="29">
      <c r="A29" s="5">
        <v>6.300001003E10</v>
      </c>
      <c r="B29" s="5" t="s">
        <v>3</v>
      </c>
      <c r="C29" s="5" t="s">
        <v>31</v>
      </c>
      <c r="D29" s="5">
        <v>7132.0</v>
      </c>
      <c r="E29">
        <f>'計算係數'!$O29*'累積確診人數_量級_鄰里別'!D29/10*$D29</f>
        <v>0</v>
      </c>
      <c r="F29">
        <f>'計算係數'!$O29*'累積確診人數_量級_鄰里別'!E29/10*$D29</f>
        <v>0</v>
      </c>
      <c r="G29">
        <f>'計算係數'!$O29*'累積確診人數_量級_鄰里別'!F29/10*$D29</f>
        <v>7718.369164</v>
      </c>
      <c r="H29">
        <f>'計算係數'!$O29*'累積確診人數_量級_鄰里別'!G29/10*$D29</f>
        <v>7718.369164</v>
      </c>
      <c r="I29">
        <f>'計算係數'!$O29*'累積確診人數_量級_鄰里別'!H29/10*$D29</f>
        <v>7718.369164</v>
      </c>
      <c r="J29">
        <f>'計算係數'!$O29*'累積確診人數_量級_鄰里別'!I29/10*$D29</f>
        <v>7718.369164</v>
      </c>
      <c r="K29">
        <f>'計算係數'!$O29*'累積確診人數_量級_鄰里別'!J29/10*$D29</f>
        <v>7718.369164</v>
      </c>
      <c r="L29">
        <f>'計算係數'!$O29*'累積確診人數_量級_鄰里別'!K29/10*$D29</f>
        <v>7718.369164</v>
      </c>
      <c r="M29">
        <f>'計算係數'!$O29*'累積確診人數_量級_鄰里別'!L29/10*$D29</f>
        <v>7718.369164</v>
      </c>
      <c r="N29">
        <f>'計算係數'!$O29*'累積確診人數_量級_鄰里別'!M29/10*$D29</f>
        <v>7718.369164</v>
      </c>
      <c r="O29">
        <f>'計算係數'!$O29*'累積確診人數_量級_鄰里別'!N29/10*$D29</f>
        <v>7718.369164</v>
      </c>
      <c r="P29">
        <f>'計算係數'!$O29*'累積確診人數_量級_鄰里別'!O29/10*$D29</f>
        <v>7718.369164</v>
      </c>
      <c r="Q29">
        <f>'計算係數'!$O29*'累積確診人數_量級_鄰里別'!P29/10*$D29</f>
        <v>7718.369164</v>
      </c>
      <c r="R29">
        <f>'計算係數'!$O29*'累積確診人數_量級_鄰里別'!Q29/10*$D29</f>
        <v>7718.369164</v>
      </c>
      <c r="S29">
        <f>'計算係數'!$O29*'累積確診人數_量級_鄰里別'!R29/10*$D29</f>
        <v>7718.369164</v>
      </c>
      <c r="T29">
        <f>'計算係數'!$O29*'累積確診人數_量級_鄰里別'!S29/10*$D29</f>
        <v>7718.369164</v>
      </c>
      <c r="U29">
        <f>'計算係數'!$O29*'累積確診人數_量級_鄰里別'!T29/10*$D29</f>
        <v>7718.369164</v>
      </c>
    </row>
    <row r="30">
      <c r="A30" s="5">
        <v>6.3000010031E10</v>
      </c>
      <c r="B30" s="5" t="s">
        <v>3</v>
      </c>
      <c r="C30" s="5" t="s">
        <v>32</v>
      </c>
      <c r="D30" s="5">
        <v>3405.0</v>
      </c>
      <c r="E30">
        <f>'計算係數'!$O30*'累積確診人數_量級_鄰里別'!D30/10*$D30</f>
        <v>0</v>
      </c>
      <c r="F30">
        <f>'計算係數'!$O30*'累積確診人數_量級_鄰里別'!E30/10*$D30</f>
        <v>0</v>
      </c>
      <c r="G30">
        <f>'計算係數'!$O30*'累積確診人數_量級_鄰里別'!F30/10*$D30</f>
        <v>3549.678704</v>
      </c>
      <c r="H30">
        <f>'計算係數'!$O30*'累積確診人數_量級_鄰里別'!G30/10*$D30</f>
        <v>3549.678704</v>
      </c>
      <c r="I30">
        <f>'計算係數'!$O30*'累積確診人數_量級_鄰里別'!H30/10*$D30</f>
        <v>3549.678704</v>
      </c>
      <c r="J30">
        <f>'計算係數'!$O30*'累積確診人數_量級_鄰里別'!I30/10*$D30</f>
        <v>3549.678704</v>
      </c>
      <c r="K30">
        <f>'計算係數'!$O30*'累積確診人數_量級_鄰里別'!J30/10*$D30</f>
        <v>3549.678704</v>
      </c>
      <c r="L30">
        <f>'計算係數'!$O30*'累積確診人數_量級_鄰里別'!K30/10*$D30</f>
        <v>3549.678704</v>
      </c>
      <c r="M30">
        <f>'計算係數'!$O30*'累積確診人數_量級_鄰里別'!L30/10*$D30</f>
        <v>3549.678704</v>
      </c>
      <c r="N30">
        <f>'計算係數'!$O30*'累積確診人數_量級_鄰里別'!M30/10*$D30</f>
        <v>3549.678704</v>
      </c>
      <c r="O30">
        <f>'計算係數'!$O30*'累積確診人數_量級_鄰里別'!N30/10*$D30</f>
        <v>3549.678704</v>
      </c>
      <c r="P30">
        <f>'計算係數'!$O30*'累積確診人數_量級_鄰里別'!O30/10*$D30</f>
        <v>3549.678704</v>
      </c>
      <c r="Q30">
        <f>'計算係數'!$O30*'累積確診人數_量級_鄰里別'!P30/10*$D30</f>
        <v>3549.678704</v>
      </c>
      <c r="R30">
        <f>'計算係數'!$O30*'累積確診人數_量級_鄰里別'!Q30/10*$D30</f>
        <v>3549.678704</v>
      </c>
      <c r="S30">
        <f>'計算係數'!$O30*'累積確診人數_量級_鄰里別'!R30/10*$D30</f>
        <v>3549.678704</v>
      </c>
      <c r="T30">
        <f>'計算係數'!$O30*'累積確診人數_量級_鄰里別'!S30/10*$D30</f>
        <v>3549.678704</v>
      </c>
      <c r="U30">
        <f>'計算係數'!$O30*'累積確診人數_量級_鄰里別'!T30/10*$D30</f>
        <v>3549.678704</v>
      </c>
    </row>
    <row r="31">
      <c r="A31" s="5">
        <v>6.3000010032E10</v>
      </c>
      <c r="B31" s="5" t="s">
        <v>3</v>
      </c>
      <c r="C31" s="5" t="s">
        <v>33</v>
      </c>
      <c r="D31" s="5">
        <v>4776.0</v>
      </c>
      <c r="E31">
        <f>'計算係數'!$O31*'累積確診人數_量級_鄰里別'!D31/10*$D31</f>
        <v>0</v>
      </c>
      <c r="F31">
        <f>'計算係數'!$O31*'累積確診人數_量級_鄰里別'!E31/10*$D31</f>
        <v>0</v>
      </c>
      <c r="G31">
        <f>'計算係數'!$O31*'累積確診人數_量級_鄰里別'!F31/10*$D31</f>
        <v>4928.62451</v>
      </c>
      <c r="H31">
        <f>'計算係數'!$O31*'累積確診人數_量級_鄰里別'!G31/10*$D31</f>
        <v>4928.62451</v>
      </c>
      <c r="I31">
        <f>'計算係數'!$O31*'累積確診人數_量級_鄰里別'!H31/10*$D31</f>
        <v>4928.62451</v>
      </c>
      <c r="J31">
        <f>'計算係數'!$O31*'累積確診人數_量級_鄰里別'!I31/10*$D31</f>
        <v>4928.62451</v>
      </c>
      <c r="K31">
        <f>'計算係數'!$O31*'累積確診人數_量級_鄰里別'!J31/10*$D31</f>
        <v>4928.62451</v>
      </c>
      <c r="L31">
        <f>'計算係數'!$O31*'累積確診人數_量級_鄰里別'!K31/10*$D31</f>
        <v>4928.62451</v>
      </c>
      <c r="M31">
        <f>'計算係數'!$O31*'累積確診人數_量級_鄰里別'!L31/10*$D31</f>
        <v>4928.62451</v>
      </c>
      <c r="N31">
        <f>'計算係數'!$O31*'累積確診人數_量級_鄰里別'!M31/10*$D31</f>
        <v>4928.62451</v>
      </c>
      <c r="O31">
        <f>'計算係數'!$O31*'累積確診人數_量級_鄰里別'!N31/10*$D31</f>
        <v>4928.62451</v>
      </c>
      <c r="P31">
        <f>'計算係數'!$O31*'累積確診人數_量級_鄰里別'!O31/10*$D31</f>
        <v>4928.62451</v>
      </c>
      <c r="Q31">
        <f>'計算係數'!$O31*'累積確診人數_量級_鄰里別'!P31/10*$D31</f>
        <v>4928.62451</v>
      </c>
      <c r="R31">
        <f>'計算係數'!$O31*'累積確診人數_量級_鄰里別'!Q31/10*$D31</f>
        <v>4928.62451</v>
      </c>
      <c r="S31">
        <f>'計算係數'!$O31*'累積確診人數_量級_鄰里別'!R31/10*$D31</f>
        <v>4928.62451</v>
      </c>
      <c r="T31">
        <f>'計算係數'!$O31*'累積確診人數_量級_鄰里別'!S31/10*$D31</f>
        <v>4928.62451</v>
      </c>
      <c r="U31">
        <f>'計算係數'!$O31*'累積確診人數_量級_鄰里別'!T31/10*$D31</f>
        <v>4928.62451</v>
      </c>
    </row>
    <row r="32">
      <c r="A32" s="5">
        <v>6.3000010033E10</v>
      </c>
      <c r="B32" s="5" t="s">
        <v>3</v>
      </c>
      <c r="C32" s="5" t="s">
        <v>34</v>
      </c>
      <c r="D32" s="5">
        <v>6409.0</v>
      </c>
      <c r="E32">
        <f>'計算係數'!$O32*'累積確診人數_量級_鄰里別'!D32/10*$D32</f>
        <v>0</v>
      </c>
      <c r="F32">
        <f>'計算係數'!$O32*'累積確診人數_量級_鄰里別'!E32/10*$D32</f>
        <v>0</v>
      </c>
      <c r="G32">
        <f>'計算係數'!$O32*'累積確診人數_量級_鄰里別'!F32/10*$D32</f>
        <v>7300.717901</v>
      </c>
      <c r="H32">
        <f>'計算係數'!$O32*'累積確診人數_量級_鄰里別'!G32/10*$D32</f>
        <v>7300.717901</v>
      </c>
      <c r="I32">
        <f>'計算係數'!$O32*'累積確診人數_量級_鄰里別'!H32/10*$D32</f>
        <v>7300.717901</v>
      </c>
      <c r="J32">
        <f>'計算係數'!$O32*'累積確診人數_量級_鄰里別'!I32/10*$D32</f>
        <v>7300.717901</v>
      </c>
      <c r="K32">
        <f>'計算係數'!$O32*'累積確診人數_量級_鄰里別'!J32/10*$D32</f>
        <v>7300.717901</v>
      </c>
      <c r="L32">
        <f>'計算係數'!$O32*'累積確診人數_量級_鄰里別'!K32/10*$D32</f>
        <v>7300.717901</v>
      </c>
      <c r="M32">
        <f>'計算係數'!$O32*'累積確診人數_量級_鄰里別'!L32/10*$D32</f>
        <v>7300.717901</v>
      </c>
      <c r="N32">
        <f>'計算係數'!$O32*'累積確診人數_量級_鄰里別'!M32/10*$D32</f>
        <v>7300.717901</v>
      </c>
      <c r="O32">
        <f>'計算係數'!$O32*'累積確診人數_量級_鄰里別'!N32/10*$D32</f>
        <v>7300.717901</v>
      </c>
      <c r="P32">
        <f>'計算係數'!$O32*'累積確診人數_量級_鄰里別'!O32/10*$D32</f>
        <v>7300.717901</v>
      </c>
      <c r="Q32">
        <f>'計算係數'!$O32*'累積確診人數_量級_鄰里別'!P32/10*$D32</f>
        <v>7300.717901</v>
      </c>
      <c r="R32">
        <f>'計算係數'!$O32*'累積確診人數_量級_鄰里別'!Q32/10*$D32</f>
        <v>7300.717901</v>
      </c>
      <c r="S32">
        <f>'計算係數'!$O32*'累積確診人數_量級_鄰里別'!R32/10*$D32</f>
        <v>7300.717901</v>
      </c>
      <c r="T32">
        <f>'計算係數'!$O32*'累積確診人數_量級_鄰里別'!S32/10*$D32</f>
        <v>7300.717901</v>
      </c>
      <c r="U32">
        <f>'計算係數'!$O32*'累積確診人數_量級_鄰里別'!T32/10*$D32</f>
        <v>7300.717901</v>
      </c>
    </row>
    <row r="33">
      <c r="A33" s="5">
        <v>6.3000010034E10</v>
      </c>
      <c r="B33" s="5" t="s">
        <v>3</v>
      </c>
      <c r="C33" s="5" t="s">
        <v>35</v>
      </c>
      <c r="D33" s="5">
        <v>2653.0</v>
      </c>
      <c r="E33">
        <f>'計算係數'!$O33*'累積確診人數_量級_鄰里別'!D33/10*$D33</f>
        <v>0</v>
      </c>
      <c r="F33">
        <f>'計算係數'!$O33*'累積確診人數_量級_鄰里別'!E33/10*$D33</f>
        <v>0</v>
      </c>
      <c r="G33">
        <f>'計算係數'!$O33*'累積確診人數_量級_鄰里別'!F33/10*$D33</f>
        <v>2781.469915</v>
      </c>
      <c r="H33">
        <f>'計算係數'!$O33*'累積確診人數_量級_鄰里別'!G33/10*$D33</f>
        <v>2781.469915</v>
      </c>
      <c r="I33">
        <f>'計算係數'!$O33*'累積確診人數_量級_鄰里別'!H33/10*$D33</f>
        <v>2781.469915</v>
      </c>
      <c r="J33">
        <f>'計算係數'!$O33*'累積確診人數_量級_鄰里別'!I33/10*$D33</f>
        <v>2781.469915</v>
      </c>
      <c r="K33">
        <f>'計算係數'!$O33*'累積確診人數_量級_鄰里別'!J33/10*$D33</f>
        <v>2781.469915</v>
      </c>
      <c r="L33">
        <f>'計算係數'!$O33*'累積確診人數_量級_鄰里別'!K33/10*$D33</f>
        <v>2781.469915</v>
      </c>
      <c r="M33">
        <f>'計算係數'!$O33*'累積確診人數_量級_鄰里別'!L33/10*$D33</f>
        <v>2781.469915</v>
      </c>
      <c r="N33">
        <f>'計算係數'!$O33*'累積確診人數_量級_鄰里別'!M33/10*$D33</f>
        <v>2781.469915</v>
      </c>
      <c r="O33">
        <f>'計算係數'!$O33*'累積確診人數_量級_鄰里別'!N33/10*$D33</f>
        <v>2781.469915</v>
      </c>
      <c r="P33">
        <f>'計算係數'!$O33*'累積確診人數_量級_鄰里別'!O33/10*$D33</f>
        <v>2781.469915</v>
      </c>
      <c r="Q33">
        <f>'計算係數'!$O33*'累積確診人數_量級_鄰里別'!P33/10*$D33</f>
        <v>2781.469915</v>
      </c>
      <c r="R33">
        <f>'計算係數'!$O33*'累積確診人數_量級_鄰里別'!Q33/10*$D33</f>
        <v>2781.469915</v>
      </c>
      <c r="S33">
        <f>'計算係數'!$O33*'累積確診人數_量級_鄰里別'!R33/10*$D33</f>
        <v>2781.469915</v>
      </c>
      <c r="T33">
        <f>'計算係數'!$O33*'累積確診人數_量級_鄰里別'!S33/10*$D33</f>
        <v>2781.469915</v>
      </c>
      <c r="U33">
        <f>'計算係數'!$O33*'累積確診人數_量級_鄰里別'!T33/10*$D33</f>
        <v>2781.469915</v>
      </c>
    </row>
    <row r="34">
      <c r="A34" s="5">
        <v>6.3000010035E10</v>
      </c>
      <c r="B34" s="5" t="s">
        <v>3</v>
      </c>
      <c r="C34" s="5" t="s">
        <v>36</v>
      </c>
      <c r="D34" s="5">
        <v>3588.0</v>
      </c>
      <c r="E34">
        <f>'計算係數'!$O34*'累積確診人數_量級_鄰里別'!D34/10*$D34</f>
        <v>0</v>
      </c>
      <c r="F34">
        <f>'計算係數'!$O34*'累積確診人數_量級_鄰里別'!E34/10*$D34</f>
        <v>0</v>
      </c>
      <c r="G34">
        <f>'計算係數'!$O34*'累積確診人數_量級_鄰里別'!F34/10*$D34</f>
        <v>3599.822529</v>
      </c>
      <c r="H34">
        <f>'計算係數'!$O34*'累積確診人數_量級_鄰里別'!G34/10*$D34</f>
        <v>3599.822529</v>
      </c>
      <c r="I34">
        <f>'計算係數'!$O34*'累積確診人數_量級_鄰里別'!H34/10*$D34</f>
        <v>3599.822529</v>
      </c>
      <c r="J34">
        <f>'計算係數'!$O34*'累積確診人數_量級_鄰里別'!I34/10*$D34</f>
        <v>3599.822529</v>
      </c>
      <c r="K34">
        <f>'計算係數'!$O34*'累積確診人數_量級_鄰里別'!J34/10*$D34</f>
        <v>3599.822529</v>
      </c>
      <c r="L34">
        <f>'計算係數'!$O34*'累積確診人數_量級_鄰里別'!K34/10*$D34</f>
        <v>3599.822529</v>
      </c>
      <c r="M34">
        <f>'計算係數'!$O34*'累積確診人數_量級_鄰里別'!L34/10*$D34</f>
        <v>3599.822529</v>
      </c>
      <c r="N34">
        <f>'計算係數'!$O34*'累積確診人數_量級_鄰里別'!M34/10*$D34</f>
        <v>3599.822529</v>
      </c>
      <c r="O34">
        <f>'計算係數'!$O34*'累積確診人數_量級_鄰里別'!N34/10*$D34</f>
        <v>3599.822529</v>
      </c>
      <c r="P34">
        <f>'計算係數'!$O34*'累積確診人數_量級_鄰里別'!O34/10*$D34</f>
        <v>3599.822529</v>
      </c>
      <c r="Q34">
        <f>'計算係數'!$O34*'累積確診人數_量級_鄰里別'!P34/10*$D34</f>
        <v>3599.822529</v>
      </c>
      <c r="R34">
        <f>'計算係數'!$O34*'累積確診人數_量級_鄰里別'!Q34/10*$D34</f>
        <v>3599.822529</v>
      </c>
      <c r="S34">
        <f>'計算係數'!$O34*'累積確診人數_量級_鄰里別'!R34/10*$D34</f>
        <v>3599.822529</v>
      </c>
      <c r="T34">
        <f>'計算係數'!$O34*'累積確診人數_量級_鄰里別'!S34/10*$D34</f>
        <v>3599.822529</v>
      </c>
      <c r="U34">
        <f>'計算係數'!$O34*'累積確診人數_量級_鄰里別'!T34/10*$D34</f>
        <v>3599.822529</v>
      </c>
    </row>
    <row r="35">
      <c r="A35" s="5">
        <v>6.3000020001E10</v>
      </c>
      <c r="B35" s="5" t="s">
        <v>37</v>
      </c>
      <c r="C35" s="5" t="s">
        <v>38</v>
      </c>
      <c r="D35" s="5">
        <v>5723.0</v>
      </c>
      <c r="E35">
        <f>'計算係數'!$O35*'累積確診人數_量級_鄰里別'!D35/10*$D35</f>
        <v>0</v>
      </c>
      <c r="F35">
        <f>'計算係數'!$O35*'累積確診人數_量級_鄰里別'!E35/10*$D35</f>
        <v>6140.511291</v>
      </c>
      <c r="G35">
        <f>'計算係數'!$O35*'累積確診人數_量級_鄰里別'!F35/10*$D35</f>
        <v>6140.511291</v>
      </c>
      <c r="H35">
        <f>'計算係數'!$O35*'累積確診人數_量級_鄰里別'!G35/10*$D35</f>
        <v>6140.511291</v>
      </c>
      <c r="I35">
        <f>'計算係數'!$O35*'累積確診人數_量級_鄰里別'!H35/10*$D35</f>
        <v>6140.511291</v>
      </c>
      <c r="J35">
        <f>'計算係數'!$O35*'累積確診人數_量級_鄰里別'!I35/10*$D35</f>
        <v>6140.511291</v>
      </c>
      <c r="K35">
        <f>'計算係數'!$O35*'累積確診人數_量級_鄰里別'!J35/10*$D35</f>
        <v>6140.511291</v>
      </c>
      <c r="L35">
        <f>'計算係數'!$O35*'累積確診人數_量級_鄰里別'!K35/10*$D35</f>
        <v>6140.511291</v>
      </c>
      <c r="M35">
        <f>'計算係數'!$O35*'累積確診人數_量級_鄰里別'!L35/10*$D35</f>
        <v>6140.511291</v>
      </c>
      <c r="N35">
        <f>'計算係數'!$O35*'累積確診人數_量級_鄰里別'!M35/10*$D35</f>
        <v>6140.511291</v>
      </c>
      <c r="O35">
        <f>'計算係數'!$O35*'累積確診人數_量級_鄰里別'!N35/10*$D35</f>
        <v>6140.511291</v>
      </c>
      <c r="P35">
        <f>'計算係數'!$O35*'累積確診人數_量級_鄰里別'!O35/10*$D35</f>
        <v>6140.511291</v>
      </c>
      <c r="Q35">
        <f>'計算係數'!$O35*'累積確診人數_量級_鄰里別'!P35/10*$D35</f>
        <v>6140.511291</v>
      </c>
      <c r="R35">
        <f>'計算係數'!$O35*'累積確診人數_量級_鄰里別'!Q35/10*$D35</f>
        <v>6140.511291</v>
      </c>
      <c r="S35">
        <f>'計算係數'!$O35*'累積確診人數_量級_鄰里別'!R35/10*$D35</f>
        <v>6140.511291</v>
      </c>
      <c r="T35">
        <f>'計算係數'!$O35*'累積確診人數_量級_鄰里別'!S35/10*$D35</f>
        <v>6140.511291</v>
      </c>
      <c r="U35">
        <f>'計算係數'!$O35*'累積確診人數_量級_鄰里別'!T35/10*$D35</f>
        <v>6140.511291</v>
      </c>
    </row>
    <row r="36">
      <c r="A36" s="5">
        <v>6.3000020002E10</v>
      </c>
      <c r="B36" s="5" t="s">
        <v>37</v>
      </c>
      <c r="C36" s="5" t="s">
        <v>39</v>
      </c>
      <c r="D36" s="5">
        <v>4576.0</v>
      </c>
      <c r="E36">
        <f>'計算係數'!$O36*'累積確診人數_量級_鄰里別'!D36/10*$D36</f>
        <v>0</v>
      </c>
      <c r="F36">
        <f>'計算係數'!$O36*'累積確診人數_量級_鄰里別'!E36/10*$D36</f>
        <v>4860.149534</v>
      </c>
      <c r="G36">
        <f>'計算係數'!$O36*'累積確診人數_量級_鄰里別'!F36/10*$D36</f>
        <v>4860.149534</v>
      </c>
      <c r="H36">
        <f>'計算係數'!$O36*'累積確診人數_量級_鄰里別'!G36/10*$D36</f>
        <v>4860.149534</v>
      </c>
      <c r="I36">
        <f>'計算係數'!$O36*'累積確診人數_量級_鄰里別'!H36/10*$D36</f>
        <v>4860.149534</v>
      </c>
      <c r="J36">
        <f>'計算係數'!$O36*'累積確診人數_量級_鄰里別'!I36/10*$D36</f>
        <v>4860.149534</v>
      </c>
      <c r="K36">
        <f>'計算係數'!$O36*'累積確診人數_量級_鄰里別'!J36/10*$D36</f>
        <v>4860.149534</v>
      </c>
      <c r="L36">
        <f>'計算係數'!$O36*'累積確診人數_量級_鄰里別'!K36/10*$D36</f>
        <v>4860.149534</v>
      </c>
      <c r="M36">
        <f>'計算係數'!$O36*'累積確診人數_量級_鄰里別'!L36/10*$D36</f>
        <v>4860.149534</v>
      </c>
      <c r="N36">
        <f>'計算係數'!$O36*'累積確診人數_量級_鄰里別'!M36/10*$D36</f>
        <v>4860.149534</v>
      </c>
      <c r="O36">
        <f>'計算係數'!$O36*'累積確診人數_量級_鄰里別'!N36/10*$D36</f>
        <v>4860.149534</v>
      </c>
      <c r="P36">
        <f>'計算係數'!$O36*'累積確診人數_量級_鄰里別'!O36/10*$D36</f>
        <v>4860.149534</v>
      </c>
      <c r="Q36">
        <f>'計算係數'!$O36*'累積確診人數_量級_鄰里別'!P36/10*$D36</f>
        <v>4860.149534</v>
      </c>
      <c r="R36">
        <f>'計算係數'!$O36*'累積確診人數_量級_鄰里別'!Q36/10*$D36</f>
        <v>4860.149534</v>
      </c>
      <c r="S36">
        <f>'計算係數'!$O36*'累積確診人數_量級_鄰里別'!R36/10*$D36</f>
        <v>4860.149534</v>
      </c>
      <c r="T36">
        <f>'計算係數'!$O36*'累積確診人數_量級_鄰里別'!S36/10*$D36</f>
        <v>4860.149534</v>
      </c>
      <c r="U36">
        <f>'計算係數'!$O36*'累積確診人數_量級_鄰里別'!T36/10*$D36</f>
        <v>4860.149534</v>
      </c>
    </row>
    <row r="37">
      <c r="A37" s="5">
        <v>6.3000020003E10</v>
      </c>
      <c r="B37" s="5" t="s">
        <v>37</v>
      </c>
      <c r="C37" s="5" t="s">
        <v>40</v>
      </c>
      <c r="D37" s="5">
        <v>2611.0</v>
      </c>
      <c r="E37">
        <f>'計算係數'!$O37*'累積確診人數_量級_鄰里別'!D37/10*$D37</f>
        <v>0</v>
      </c>
      <c r="F37">
        <f>'計算係數'!$O37*'累積確診人數_量級_鄰里別'!E37/10*$D37</f>
        <v>2677.572035</v>
      </c>
      <c r="G37">
        <f>'計算係數'!$O37*'累積確診人數_量級_鄰里別'!F37/10*$D37</f>
        <v>2677.572035</v>
      </c>
      <c r="H37">
        <f>'計算係數'!$O37*'累積確診人數_量級_鄰里別'!G37/10*$D37</f>
        <v>2677.572035</v>
      </c>
      <c r="I37">
        <f>'計算係數'!$O37*'累積確診人數_量級_鄰里別'!H37/10*$D37</f>
        <v>2677.572035</v>
      </c>
      <c r="J37">
        <f>'計算係數'!$O37*'累積確診人數_量級_鄰里別'!I37/10*$D37</f>
        <v>2677.572035</v>
      </c>
      <c r="K37">
        <f>'計算係數'!$O37*'累積確診人數_量級_鄰里別'!J37/10*$D37</f>
        <v>2677.572035</v>
      </c>
      <c r="L37">
        <f>'計算係數'!$O37*'累積確診人數_量級_鄰里別'!K37/10*$D37</f>
        <v>2677.572035</v>
      </c>
      <c r="M37">
        <f>'計算係數'!$O37*'累積確診人數_量級_鄰里別'!L37/10*$D37</f>
        <v>2677.572035</v>
      </c>
      <c r="N37">
        <f>'計算係數'!$O37*'累積確診人數_量級_鄰里別'!M37/10*$D37</f>
        <v>2677.572035</v>
      </c>
      <c r="O37">
        <f>'計算係數'!$O37*'累積確診人數_量級_鄰里別'!N37/10*$D37</f>
        <v>2677.572035</v>
      </c>
      <c r="P37">
        <f>'計算係數'!$O37*'累積確診人數_量級_鄰里別'!O37/10*$D37</f>
        <v>2677.572035</v>
      </c>
      <c r="Q37">
        <f>'計算係數'!$O37*'累積確診人數_量級_鄰里別'!P37/10*$D37</f>
        <v>2677.572035</v>
      </c>
      <c r="R37">
        <f>'計算係數'!$O37*'累積確診人數_量級_鄰里別'!Q37/10*$D37</f>
        <v>2677.572035</v>
      </c>
      <c r="S37">
        <f>'計算係數'!$O37*'累積確診人數_量級_鄰里別'!R37/10*$D37</f>
        <v>2677.572035</v>
      </c>
      <c r="T37">
        <f>'計算係數'!$O37*'累積確診人數_量級_鄰里別'!S37/10*$D37</f>
        <v>2677.572035</v>
      </c>
      <c r="U37">
        <f>'計算係數'!$O37*'累積確診人數_量級_鄰里別'!T37/10*$D37</f>
        <v>2677.572035</v>
      </c>
    </row>
    <row r="38">
      <c r="A38" s="5">
        <v>6.3000020004E10</v>
      </c>
      <c r="B38" s="5" t="s">
        <v>37</v>
      </c>
      <c r="C38" s="5" t="s">
        <v>41</v>
      </c>
      <c r="D38" s="5">
        <v>3364.0</v>
      </c>
      <c r="E38">
        <f>'計算係數'!$O38*'累積確診人數_量級_鄰里別'!D38/10*$D38</f>
        <v>0</v>
      </c>
      <c r="F38">
        <f>'計算係數'!$O38*'累積確診人數_量級_鄰里別'!E38/10*$D38</f>
        <v>3519.077564</v>
      </c>
      <c r="G38">
        <f>'計算係數'!$O38*'累積確診人數_量級_鄰里別'!F38/10*$D38</f>
        <v>3519.077564</v>
      </c>
      <c r="H38">
        <f>'計算係數'!$O38*'累積確診人數_量級_鄰里別'!G38/10*$D38</f>
        <v>3519.077564</v>
      </c>
      <c r="I38">
        <f>'計算係數'!$O38*'累積確診人數_量級_鄰里別'!H38/10*$D38</f>
        <v>3519.077564</v>
      </c>
      <c r="J38">
        <f>'計算係數'!$O38*'累積確診人數_量級_鄰里別'!I38/10*$D38</f>
        <v>3519.077564</v>
      </c>
      <c r="K38">
        <f>'計算係數'!$O38*'累積確診人數_量級_鄰里別'!J38/10*$D38</f>
        <v>3519.077564</v>
      </c>
      <c r="L38">
        <f>'計算係數'!$O38*'累積確診人數_量級_鄰里別'!K38/10*$D38</f>
        <v>3519.077564</v>
      </c>
      <c r="M38">
        <f>'計算係數'!$O38*'累積確診人數_量級_鄰里別'!L38/10*$D38</f>
        <v>3519.077564</v>
      </c>
      <c r="N38">
        <f>'計算係數'!$O38*'累積確診人數_量級_鄰里別'!M38/10*$D38</f>
        <v>3519.077564</v>
      </c>
      <c r="O38">
        <f>'計算係數'!$O38*'累積確診人數_量級_鄰里別'!N38/10*$D38</f>
        <v>3519.077564</v>
      </c>
      <c r="P38">
        <f>'計算係數'!$O38*'累積確診人數_量級_鄰里別'!O38/10*$D38</f>
        <v>3519.077564</v>
      </c>
      <c r="Q38">
        <f>'計算係數'!$O38*'累積確診人數_量級_鄰里別'!P38/10*$D38</f>
        <v>3519.077564</v>
      </c>
      <c r="R38">
        <f>'計算係數'!$O38*'累積確診人數_量級_鄰里別'!Q38/10*$D38</f>
        <v>3519.077564</v>
      </c>
      <c r="S38">
        <f>'計算係數'!$O38*'累積確診人數_量級_鄰里別'!R38/10*$D38</f>
        <v>3519.077564</v>
      </c>
      <c r="T38">
        <f>'計算係數'!$O38*'累積確診人數_量級_鄰里別'!S38/10*$D38</f>
        <v>3519.077564</v>
      </c>
      <c r="U38">
        <f>'計算係數'!$O38*'累積確診人數_量級_鄰里別'!T38/10*$D38</f>
        <v>3519.077564</v>
      </c>
    </row>
    <row r="39">
      <c r="A39" s="5">
        <v>6.3000020005E10</v>
      </c>
      <c r="B39" s="5" t="s">
        <v>37</v>
      </c>
      <c r="C39" s="5" t="s">
        <v>42</v>
      </c>
      <c r="D39" s="5">
        <v>3280.0</v>
      </c>
      <c r="E39">
        <f>'計算係數'!$O39*'累積確診人數_量級_鄰里別'!D39/10*$D39</f>
        <v>0</v>
      </c>
      <c r="F39">
        <f>'計算係數'!$O39*'累積確診人數_量級_鄰里別'!E39/10*$D39</f>
        <v>3125.794471</v>
      </c>
      <c r="G39">
        <f>'計算係數'!$O39*'累積確診人數_量級_鄰里別'!F39/10*$D39</f>
        <v>3125.794471</v>
      </c>
      <c r="H39">
        <f>'計算係數'!$O39*'累積確診人數_量級_鄰里別'!G39/10*$D39</f>
        <v>3125.794471</v>
      </c>
      <c r="I39">
        <f>'計算係數'!$O39*'累積確診人數_量級_鄰里別'!H39/10*$D39</f>
        <v>3125.794471</v>
      </c>
      <c r="J39">
        <f>'計算係數'!$O39*'累積確診人數_量級_鄰里別'!I39/10*$D39</f>
        <v>3125.794471</v>
      </c>
      <c r="K39">
        <f>'計算係數'!$O39*'累積確診人數_量級_鄰里別'!J39/10*$D39</f>
        <v>3125.794471</v>
      </c>
      <c r="L39">
        <f>'計算係數'!$O39*'累積確診人數_量級_鄰里別'!K39/10*$D39</f>
        <v>3125.794471</v>
      </c>
      <c r="M39">
        <f>'計算係數'!$O39*'累積確診人數_量級_鄰里別'!L39/10*$D39</f>
        <v>3125.794471</v>
      </c>
      <c r="N39">
        <f>'計算係數'!$O39*'累積確診人數_量級_鄰里別'!M39/10*$D39</f>
        <v>3125.794471</v>
      </c>
      <c r="O39">
        <f>'計算係數'!$O39*'累積確診人數_量級_鄰里別'!N39/10*$D39</f>
        <v>3125.794471</v>
      </c>
      <c r="P39">
        <f>'計算係數'!$O39*'累積確診人數_量級_鄰里別'!O39/10*$D39</f>
        <v>3125.794471</v>
      </c>
      <c r="Q39">
        <f>'計算係數'!$O39*'累積確診人數_量級_鄰里別'!P39/10*$D39</f>
        <v>3125.794471</v>
      </c>
      <c r="R39">
        <f>'計算係數'!$O39*'累積確診人數_量級_鄰里別'!Q39/10*$D39</f>
        <v>3125.794471</v>
      </c>
      <c r="S39">
        <f>'計算係數'!$O39*'累積確診人數_量級_鄰里別'!R39/10*$D39</f>
        <v>3125.794471</v>
      </c>
      <c r="T39">
        <f>'計算係數'!$O39*'累積確診人數_量級_鄰里別'!S39/10*$D39</f>
        <v>3125.794471</v>
      </c>
      <c r="U39">
        <f>'計算係數'!$O39*'累積確診人數_量級_鄰里別'!T39/10*$D39</f>
        <v>3125.794471</v>
      </c>
    </row>
    <row r="40">
      <c r="A40" s="5">
        <v>6.3000020006E10</v>
      </c>
      <c r="B40" s="5" t="s">
        <v>37</v>
      </c>
      <c r="C40" s="5" t="s">
        <v>43</v>
      </c>
      <c r="D40" s="5">
        <v>5521.0</v>
      </c>
      <c r="E40">
        <f>'計算係數'!$O40*'累積確診人數_量級_鄰里別'!D40/10*$D40</f>
        <v>0</v>
      </c>
      <c r="F40">
        <f>'計算係數'!$O40*'累積確診人數_量級_鄰里別'!E40/10*$D40</f>
        <v>6008.345899</v>
      </c>
      <c r="G40">
        <f>'計算係數'!$O40*'累積確診人數_量級_鄰里別'!F40/10*$D40</f>
        <v>6008.345899</v>
      </c>
      <c r="H40">
        <f>'計算係數'!$O40*'累積確診人數_量級_鄰里別'!G40/10*$D40</f>
        <v>6008.345899</v>
      </c>
      <c r="I40">
        <f>'計算係數'!$O40*'累積確診人數_量級_鄰里別'!H40/10*$D40</f>
        <v>6008.345899</v>
      </c>
      <c r="J40">
        <f>'計算係數'!$O40*'累積確診人數_量級_鄰里別'!I40/10*$D40</f>
        <v>6008.345899</v>
      </c>
      <c r="K40">
        <f>'計算係數'!$O40*'累積確診人數_量級_鄰里別'!J40/10*$D40</f>
        <v>6008.345899</v>
      </c>
      <c r="L40">
        <f>'計算係數'!$O40*'累積確診人數_量級_鄰里別'!K40/10*$D40</f>
        <v>6008.345899</v>
      </c>
      <c r="M40">
        <f>'計算係數'!$O40*'累積確診人數_量級_鄰里別'!L40/10*$D40</f>
        <v>6008.345899</v>
      </c>
      <c r="N40">
        <f>'計算係數'!$O40*'累積確診人數_量級_鄰里別'!M40/10*$D40</f>
        <v>6008.345899</v>
      </c>
      <c r="O40">
        <f>'計算係數'!$O40*'累積確診人數_量級_鄰里別'!N40/10*$D40</f>
        <v>6008.345899</v>
      </c>
      <c r="P40">
        <f>'計算係數'!$O40*'累積確診人數_量級_鄰里別'!O40/10*$D40</f>
        <v>6008.345899</v>
      </c>
      <c r="Q40">
        <f>'計算係數'!$O40*'累積確診人數_量級_鄰里別'!P40/10*$D40</f>
        <v>6008.345899</v>
      </c>
      <c r="R40">
        <f>'計算係數'!$O40*'累積確診人數_量級_鄰里別'!Q40/10*$D40</f>
        <v>6008.345899</v>
      </c>
      <c r="S40">
        <f>'計算係數'!$O40*'累積確診人數_量級_鄰里別'!R40/10*$D40</f>
        <v>6008.345899</v>
      </c>
      <c r="T40">
        <f>'計算係數'!$O40*'累積確診人數_量級_鄰里別'!S40/10*$D40</f>
        <v>6008.345899</v>
      </c>
      <c r="U40">
        <f>'計算係數'!$O40*'累積確診人數_量級_鄰里別'!T40/10*$D40</f>
        <v>6008.345899</v>
      </c>
    </row>
    <row r="41">
      <c r="A41" s="5">
        <v>6.3000020007E10</v>
      </c>
      <c r="B41" s="5" t="s">
        <v>37</v>
      </c>
      <c r="C41" s="5" t="s">
        <v>44</v>
      </c>
      <c r="D41" s="5">
        <v>5112.0</v>
      </c>
      <c r="E41">
        <f>'計算係數'!$O41*'累積確診人數_量級_鄰里別'!D41/10*$D41</f>
        <v>0</v>
      </c>
      <c r="F41">
        <f>'計算係數'!$O41*'累積確診人數_量級_鄰里別'!E41/10*$D41</f>
        <v>5719.39819</v>
      </c>
      <c r="G41">
        <f>'計算係數'!$O41*'累積確診人數_量級_鄰里別'!F41/10*$D41</f>
        <v>5719.39819</v>
      </c>
      <c r="H41">
        <f>'計算係數'!$O41*'累積確診人數_量級_鄰里別'!G41/10*$D41</f>
        <v>5719.39819</v>
      </c>
      <c r="I41">
        <f>'計算係數'!$O41*'累積確診人數_量級_鄰里別'!H41/10*$D41</f>
        <v>5719.39819</v>
      </c>
      <c r="J41">
        <f>'計算係數'!$O41*'累積確診人數_量級_鄰里別'!I41/10*$D41</f>
        <v>5719.39819</v>
      </c>
      <c r="K41">
        <f>'計算係數'!$O41*'累積確診人數_量級_鄰里別'!J41/10*$D41</f>
        <v>5719.39819</v>
      </c>
      <c r="L41">
        <f>'計算係數'!$O41*'累積確診人數_量級_鄰里別'!K41/10*$D41</f>
        <v>5719.39819</v>
      </c>
      <c r="M41">
        <f>'計算係數'!$O41*'累積確診人數_量級_鄰里別'!L41/10*$D41</f>
        <v>5719.39819</v>
      </c>
      <c r="N41">
        <f>'計算係數'!$O41*'累積確診人數_量級_鄰里別'!M41/10*$D41</f>
        <v>5719.39819</v>
      </c>
      <c r="O41">
        <f>'計算係數'!$O41*'累積確診人數_量級_鄰里別'!N41/10*$D41</f>
        <v>5719.39819</v>
      </c>
      <c r="P41">
        <f>'計算係數'!$O41*'累積確診人數_量級_鄰里別'!O41/10*$D41</f>
        <v>5719.39819</v>
      </c>
      <c r="Q41">
        <f>'計算係數'!$O41*'累積確診人數_量級_鄰里別'!P41/10*$D41</f>
        <v>5719.39819</v>
      </c>
      <c r="R41">
        <f>'計算係數'!$O41*'累積確診人數_量級_鄰里別'!Q41/10*$D41</f>
        <v>5719.39819</v>
      </c>
      <c r="S41">
        <f>'計算係數'!$O41*'累積確診人數_量級_鄰里別'!R41/10*$D41</f>
        <v>5719.39819</v>
      </c>
      <c r="T41">
        <f>'計算係數'!$O41*'累積確診人數_量級_鄰里別'!S41/10*$D41</f>
        <v>5719.39819</v>
      </c>
      <c r="U41">
        <f>'計算係數'!$O41*'累積確診人數_量級_鄰里別'!T41/10*$D41</f>
        <v>5719.39819</v>
      </c>
    </row>
    <row r="42">
      <c r="A42" s="5">
        <v>6.3000020008E10</v>
      </c>
      <c r="B42" s="5" t="s">
        <v>37</v>
      </c>
      <c r="C42" s="5" t="s">
        <v>45</v>
      </c>
      <c r="D42" s="5">
        <v>7827.0</v>
      </c>
      <c r="E42">
        <f>'計算係數'!$O42*'累積確診人數_量級_鄰里別'!D42/10*$D42</f>
        <v>0</v>
      </c>
      <c r="F42">
        <f>'計算係數'!$O42*'累積確診人數_量級_鄰里別'!E42/10*$D42</f>
        <v>8533.883244</v>
      </c>
      <c r="G42">
        <f>'計算係數'!$O42*'累積確診人數_量級_鄰里別'!F42/10*$D42</f>
        <v>8533.883244</v>
      </c>
      <c r="H42">
        <f>'計算係數'!$O42*'累積確診人數_量級_鄰里別'!G42/10*$D42</f>
        <v>8533.883244</v>
      </c>
      <c r="I42">
        <f>'計算係數'!$O42*'累積確診人數_量級_鄰里別'!H42/10*$D42</f>
        <v>8533.883244</v>
      </c>
      <c r="J42">
        <f>'計算係數'!$O42*'累積確診人數_量級_鄰里別'!I42/10*$D42</f>
        <v>8533.883244</v>
      </c>
      <c r="K42">
        <f>'計算係數'!$O42*'累積確診人數_量級_鄰里別'!J42/10*$D42</f>
        <v>8533.883244</v>
      </c>
      <c r="L42">
        <f>'計算係數'!$O42*'累積確診人數_量級_鄰里別'!K42/10*$D42</f>
        <v>8533.883244</v>
      </c>
      <c r="M42">
        <f>'計算係數'!$O42*'累積確診人數_量級_鄰里別'!L42/10*$D42</f>
        <v>8533.883244</v>
      </c>
      <c r="N42">
        <f>'計算係數'!$O42*'累積確診人數_量級_鄰里別'!M42/10*$D42</f>
        <v>8533.883244</v>
      </c>
      <c r="O42">
        <f>'計算係數'!$O42*'累積確診人數_量級_鄰里別'!N42/10*$D42</f>
        <v>8533.883244</v>
      </c>
      <c r="P42">
        <f>'計算係數'!$O42*'累積確診人數_量級_鄰里別'!O42/10*$D42</f>
        <v>8533.883244</v>
      </c>
      <c r="Q42">
        <f>'計算係數'!$O42*'累積確診人數_量級_鄰里別'!P42/10*$D42</f>
        <v>8533.883244</v>
      </c>
      <c r="R42">
        <f>'計算係數'!$O42*'累積確診人數_量級_鄰里別'!Q42/10*$D42</f>
        <v>8533.883244</v>
      </c>
      <c r="S42">
        <f>'計算係數'!$O42*'累積確診人數_量級_鄰里別'!R42/10*$D42</f>
        <v>8533.883244</v>
      </c>
      <c r="T42">
        <f>'計算係數'!$O42*'累積確診人數_量級_鄰里別'!S42/10*$D42</f>
        <v>8533.883244</v>
      </c>
      <c r="U42">
        <f>'計算係數'!$O42*'累積確診人數_量級_鄰里別'!T42/10*$D42</f>
        <v>8533.883244</v>
      </c>
    </row>
    <row r="43">
      <c r="A43" s="5">
        <v>6.3000020009E10</v>
      </c>
      <c r="B43" s="5" t="s">
        <v>37</v>
      </c>
      <c r="C43" s="5" t="s">
        <v>46</v>
      </c>
      <c r="D43" s="5">
        <v>10832.0</v>
      </c>
      <c r="E43">
        <f>'計算係數'!$O43*'累積確診人數_量級_鄰里別'!D43/10*$D43</f>
        <v>0</v>
      </c>
      <c r="F43">
        <f>'計算係數'!$O43*'累積確診人數_量級_鄰里別'!E43/10*$D43</f>
        <v>12203.13247</v>
      </c>
      <c r="G43">
        <f>'計算係數'!$O43*'累積確診人數_量級_鄰里別'!F43/10*$D43</f>
        <v>12203.13247</v>
      </c>
      <c r="H43">
        <f>'計算係數'!$O43*'累積確診人數_量級_鄰里別'!G43/10*$D43</f>
        <v>12203.13247</v>
      </c>
      <c r="I43">
        <f>'計算係數'!$O43*'累積確診人數_量級_鄰里別'!H43/10*$D43</f>
        <v>12203.13247</v>
      </c>
      <c r="J43">
        <f>'計算係數'!$O43*'累積確診人數_量級_鄰里別'!I43/10*$D43</f>
        <v>12203.13247</v>
      </c>
      <c r="K43">
        <f>'計算係數'!$O43*'累積確診人數_量級_鄰里別'!J43/10*$D43</f>
        <v>12203.13247</v>
      </c>
      <c r="L43">
        <f>'計算係數'!$O43*'累積確診人數_量級_鄰里別'!K43/10*$D43</f>
        <v>12203.13247</v>
      </c>
      <c r="M43">
        <f>'計算係數'!$O43*'累積確診人數_量級_鄰里別'!L43/10*$D43</f>
        <v>12203.13247</v>
      </c>
      <c r="N43">
        <f>'計算係數'!$O43*'累積確診人數_量級_鄰里別'!M43/10*$D43</f>
        <v>12203.13247</v>
      </c>
      <c r="O43">
        <f>'計算係數'!$O43*'累積確診人數_量級_鄰里別'!N43/10*$D43</f>
        <v>12203.13247</v>
      </c>
      <c r="P43">
        <f>'計算係數'!$O43*'累積確診人數_量級_鄰里別'!O43/10*$D43</f>
        <v>12203.13247</v>
      </c>
      <c r="Q43">
        <f>'計算係數'!$O43*'累積確診人數_量級_鄰里別'!P43/10*$D43</f>
        <v>12203.13247</v>
      </c>
      <c r="R43">
        <f>'計算係數'!$O43*'累積確診人數_量級_鄰里別'!Q43/10*$D43</f>
        <v>12203.13247</v>
      </c>
      <c r="S43">
        <f>'計算係數'!$O43*'累積確診人數_量級_鄰里別'!R43/10*$D43</f>
        <v>12203.13247</v>
      </c>
      <c r="T43">
        <f>'計算係數'!$O43*'累積確診人數_量級_鄰里別'!S43/10*$D43</f>
        <v>12203.13247</v>
      </c>
      <c r="U43">
        <f>'計算係數'!$O43*'累積確診人數_量級_鄰里別'!T43/10*$D43</f>
        <v>12203.13247</v>
      </c>
    </row>
    <row r="44">
      <c r="A44" s="5">
        <v>6.300002001E10</v>
      </c>
      <c r="B44" s="5" t="s">
        <v>37</v>
      </c>
      <c r="C44" s="5" t="s">
        <v>47</v>
      </c>
      <c r="D44" s="5">
        <v>3771.0</v>
      </c>
      <c r="E44">
        <f>'計算係數'!$O44*'累積確診人數_量級_鄰里別'!D44/10*$D44</f>
        <v>0</v>
      </c>
      <c r="F44">
        <f>'計算係數'!$O44*'累積確診人數_量級_鄰里別'!E44/10*$D44</f>
        <v>3952.747143</v>
      </c>
      <c r="G44">
        <f>'計算係數'!$O44*'累積確診人數_量級_鄰里別'!F44/10*$D44</f>
        <v>3952.747143</v>
      </c>
      <c r="H44">
        <f>'計算係數'!$O44*'累積確診人數_量級_鄰里別'!G44/10*$D44</f>
        <v>3952.747143</v>
      </c>
      <c r="I44">
        <f>'計算係數'!$O44*'累積確診人數_量級_鄰里別'!H44/10*$D44</f>
        <v>3952.747143</v>
      </c>
      <c r="J44">
        <f>'計算係數'!$O44*'累積確診人數_量級_鄰里別'!I44/10*$D44</f>
        <v>3952.747143</v>
      </c>
      <c r="K44">
        <f>'計算係數'!$O44*'累積確診人數_量級_鄰里別'!J44/10*$D44</f>
        <v>3952.747143</v>
      </c>
      <c r="L44">
        <f>'計算係數'!$O44*'累積確診人數_量級_鄰里別'!K44/10*$D44</f>
        <v>3952.747143</v>
      </c>
      <c r="M44">
        <f>'計算係數'!$O44*'累積確診人數_量級_鄰里別'!L44/10*$D44</f>
        <v>3952.747143</v>
      </c>
      <c r="N44">
        <f>'計算係數'!$O44*'累積確診人數_量級_鄰里別'!M44/10*$D44</f>
        <v>3952.747143</v>
      </c>
      <c r="O44">
        <f>'計算係數'!$O44*'累積確診人數_量級_鄰里別'!N44/10*$D44</f>
        <v>3952.747143</v>
      </c>
      <c r="P44">
        <f>'計算係數'!$O44*'累積確診人數_量級_鄰里別'!O44/10*$D44</f>
        <v>3952.747143</v>
      </c>
      <c r="Q44">
        <f>'計算係數'!$O44*'累積確診人數_量級_鄰里別'!P44/10*$D44</f>
        <v>3952.747143</v>
      </c>
      <c r="R44">
        <f>'計算係數'!$O44*'累積確診人數_量級_鄰里別'!Q44/10*$D44</f>
        <v>3952.747143</v>
      </c>
      <c r="S44">
        <f>'計算係數'!$O44*'累積確診人數_量級_鄰里別'!R44/10*$D44</f>
        <v>3952.747143</v>
      </c>
      <c r="T44">
        <f>'計算係數'!$O44*'累積確診人數_量級_鄰里別'!S44/10*$D44</f>
        <v>3952.747143</v>
      </c>
      <c r="U44">
        <f>'計算係數'!$O44*'累積確診人數_量級_鄰里別'!T44/10*$D44</f>
        <v>3952.747143</v>
      </c>
    </row>
    <row r="45">
      <c r="A45" s="5">
        <v>6.3000020011E10</v>
      </c>
      <c r="B45" s="5" t="s">
        <v>37</v>
      </c>
      <c r="C45" s="5" t="s">
        <v>48</v>
      </c>
      <c r="D45" s="5">
        <v>5007.0</v>
      </c>
      <c r="E45">
        <f>'計算係數'!$O45*'累積確診人數_量級_鄰里別'!D45/10*$D45</f>
        <v>0</v>
      </c>
      <c r="F45">
        <f>'計算係數'!$O45*'累積確診人數_量級_鄰里別'!E45/10*$D45</f>
        <v>5485.512041</v>
      </c>
      <c r="G45">
        <f>'計算係數'!$O45*'累積確診人數_量級_鄰里別'!F45/10*$D45</f>
        <v>5485.512041</v>
      </c>
      <c r="H45">
        <f>'計算係數'!$O45*'累積確診人數_量級_鄰里別'!G45/10*$D45</f>
        <v>5485.512041</v>
      </c>
      <c r="I45">
        <f>'計算係數'!$O45*'累積確診人數_量級_鄰里別'!H45/10*$D45</f>
        <v>5485.512041</v>
      </c>
      <c r="J45">
        <f>'計算係數'!$O45*'累積確診人數_量級_鄰里別'!I45/10*$D45</f>
        <v>5485.512041</v>
      </c>
      <c r="K45">
        <f>'計算係數'!$O45*'累積確診人數_量級_鄰里別'!J45/10*$D45</f>
        <v>5485.512041</v>
      </c>
      <c r="L45">
        <f>'計算係數'!$O45*'累積確診人數_量級_鄰里別'!K45/10*$D45</f>
        <v>5485.512041</v>
      </c>
      <c r="M45">
        <f>'計算係數'!$O45*'累積確診人數_量級_鄰里別'!L45/10*$D45</f>
        <v>5485.512041</v>
      </c>
      <c r="N45">
        <f>'計算係數'!$O45*'累積確診人數_量級_鄰里別'!M45/10*$D45</f>
        <v>5485.512041</v>
      </c>
      <c r="O45">
        <f>'計算係數'!$O45*'累積確診人數_量級_鄰里別'!N45/10*$D45</f>
        <v>5485.512041</v>
      </c>
      <c r="P45">
        <f>'計算係數'!$O45*'累積確診人數_量級_鄰里別'!O45/10*$D45</f>
        <v>5485.512041</v>
      </c>
      <c r="Q45">
        <f>'計算係數'!$O45*'累積確診人數_量級_鄰里別'!P45/10*$D45</f>
        <v>5485.512041</v>
      </c>
      <c r="R45">
        <f>'計算係數'!$O45*'累積確診人數_量級_鄰里別'!Q45/10*$D45</f>
        <v>5485.512041</v>
      </c>
      <c r="S45">
        <f>'計算係數'!$O45*'累積確診人數_量級_鄰里別'!R45/10*$D45</f>
        <v>5485.512041</v>
      </c>
      <c r="T45">
        <f>'計算係數'!$O45*'累積確診人數_量級_鄰里別'!S45/10*$D45</f>
        <v>5485.512041</v>
      </c>
      <c r="U45">
        <f>'計算係數'!$O45*'累積確診人數_量級_鄰里別'!T45/10*$D45</f>
        <v>5485.512041</v>
      </c>
    </row>
    <row r="46">
      <c r="A46" s="5">
        <v>6.3000020012E10</v>
      </c>
      <c r="B46" s="5" t="s">
        <v>37</v>
      </c>
      <c r="C46" s="5" t="s">
        <v>49</v>
      </c>
      <c r="D46" s="5">
        <v>3558.0</v>
      </c>
      <c r="E46">
        <f>'計算係數'!$O46*'累積確診人數_量級_鄰里別'!D46/10*$D46</f>
        <v>0</v>
      </c>
      <c r="F46">
        <f>'計算係數'!$O46*'累積確診人數_量級_鄰里別'!E46/10*$D46</f>
        <v>3742.050357</v>
      </c>
      <c r="G46">
        <f>'計算係數'!$O46*'累積確診人數_量級_鄰里別'!F46/10*$D46</f>
        <v>3742.050357</v>
      </c>
      <c r="H46">
        <f>'計算係數'!$O46*'累積確診人數_量級_鄰里別'!G46/10*$D46</f>
        <v>3742.050357</v>
      </c>
      <c r="I46">
        <f>'計算係數'!$O46*'累積確診人數_量級_鄰里別'!H46/10*$D46</f>
        <v>3742.050357</v>
      </c>
      <c r="J46">
        <f>'計算係數'!$O46*'累積確診人數_量級_鄰里別'!I46/10*$D46</f>
        <v>3742.050357</v>
      </c>
      <c r="K46">
        <f>'計算係數'!$O46*'累積確診人數_量級_鄰里別'!J46/10*$D46</f>
        <v>3742.050357</v>
      </c>
      <c r="L46">
        <f>'計算係數'!$O46*'累積確診人數_量級_鄰里別'!K46/10*$D46</f>
        <v>3742.050357</v>
      </c>
      <c r="M46">
        <f>'計算係數'!$O46*'累積確診人數_量級_鄰里別'!L46/10*$D46</f>
        <v>3742.050357</v>
      </c>
      <c r="N46">
        <f>'計算係數'!$O46*'累積確診人數_量級_鄰里別'!M46/10*$D46</f>
        <v>3742.050357</v>
      </c>
      <c r="O46">
        <f>'計算係數'!$O46*'累積確診人數_量級_鄰里別'!N46/10*$D46</f>
        <v>3742.050357</v>
      </c>
      <c r="P46">
        <f>'計算係數'!$O46*'累積確診人數_量級_鄰里別'!O46/10*$D46</f>
        <v>3742.050357</v>
      </c>
      <c r="Q46">
        <f>'計算係數'!$O46*'累積確診人數_量級_鄰里別'!P46/10*$D46</f>
        <v>3742.050357</v>
      </c>
      <c r="R46">
        <f>'計算係數'!$O46*'累積確診人數_量級_鄰里別'!Q46/10*$D46</f>
        <v>3742.050357</v>
      </c>
      <c r="S46">
        <f>'計算係數'!$O46*'累積確診人數_量級_鄰里別'!R46/10*$D46</f>
        <v>3742.050357</v>
      </c>
      <c r="T46">
        <f>'計算係數'!$O46*'累積確診人數_量級_鄰里別'!S46/10*$D46</f>
        <v>3742.050357</v>
      </c>
      <c r="U46">
        <f>'計算係數'!$O46*'累積確診人數_量級_鄰里別'!T46/10*$D46</f>
        <v>3742.050357</v>
      </c>
    </row>
    <row r="47">
      <c r="A47" s="5">
        <v>6.3000020013E10</v>
      </c>
      <c r="B47" s="5" t="s">
        <v>37</v>
      </c>
      <c r="C47" s="5" t="s">
        <v>50</v>
      </c>
      <c r="D47" s="5">
        <v>4669.0</v>
      </c>
      <c r="E47">
        <f>'計算係數'!$O47*'累積確診人數_量級_鄰里別'!D47/10*$D47</f>
        <v>0</v>
      </c>
      <c r="F47">
        <f>'計算係數'!$O47*'累積確診人數_量級_鄰里別'!E47/10*$D47</f>
        <v>5086.574774</v>
      </c>
      <c r="G47">
        <f>'計算係數'!$O47*'累積確診人數_量級_鄰里別'!F47/10*$D47</f>
        <v>5086.574774</v>
      </c>
      <c r="H47">
        <f>'計算係數'!$O47*'累積確診人數_量級_鄰里別'!G47/10*$D47</f>
        <v>5086.574774</v>
      </c>
      <c r="I47">
        <f>'計算係數'!$O47*'累積確診人數_量級_鄰里別'!H47/10*$D47</f>
        <v>5086.574774</v>
      </c>
      <c r="J47">
        <f>'計算係數'!$O47*'累積確診人數_量級_鄰里別'!I47/10*$D47</f>
        <v>5086.574774</v>
      </c>
      <c r="K47">
        <f>'計算係數'!$O47*'累積確診人數_量級_鄰里別'!J47/10*$D47</f>
        <v>5086.574774</v>
      </c>
      <c r="L47">
        <f>'計算係數'!$O47*'累積確診人數_量級_鄰里別'!K47/10*$D47</f>
        <v>5086.574774</v>
      </c>
      <c r="M47">
        <f>'計算係數'!$O47*'累積確診人數_量級_鄰里別'!L47/10*$D47</f>
        <v>5086.574774</v>
      </c>
      <c r="N47">
        <f>'計算係數'!$O47*'累積確診人數_量級_鄰里別'!M47/10*$D47</f>
        <v>5086.574774</v>
      </c>
      <c r="O47">
        <f>'計算係數'!$O47*'累積確診人數_量級_鄰里別'!N47/10*$D47</f>
        <v>5086.574774</v>
      </c>
      <c r="P47">
        <f>'計算係數'!$O47*'累積確診人數_量級_鄰里別'!O47/10*$D47</f>
        <v>5086.574774</v>
      </c>
      <c r="Q47">
        <f>'計算係數'!$O47*'累積確診人數_量級_鄰里別'!P47/10*$D47</f>
        <v>5086.574774</v>
      </c>
      <c r="R47">
        <f>'計算係數'!$O47*'累積確診人數_量級_鄰里別'!Q47/10*$D47</f>
        <v>5086.574774</v>
      </c>
      <c r="S47">
        <f>'計算係數'!$O47*'累積確診人數_量級_鄰里別'!R47/10*$D47</f>
        <v>5086.574774</v>
      </c>
      <c r="T47">
        <f>'計算係數'!$O47*'累積確診人數_量級_鄰里別'!S47/10*$D47</f>
        <v>5086.574774</v>
      </c>
      <c r="U47">
        <f>'計算係數'!$O47*'累積確診人數_量級_鄰里別'!T47/10*$D47</f>
        <v>5086.574774</v>
      </c>
    </row>
    <row r="48">
      <c r="A48" s="5">
        <v>6.3000020014E10</v>
      </c>
      <c r="B48" s="5" t="s">
        <v>37</v>
      </c>
      <c r="C48" s="5" t="s">
        <v>51</v>
      </c>
      <c r="D48" s="5">
        <v>3928.0</v>
      </c>
      <c r="E48">
        <f>'計算係數'!$O48*'累積確診人數_量級_鄰里別'!D48/10*$D48</f>
        <v>0</v>
      </c>
      <c r="F48">
        <f>'計算係數'!$O48*'累積確診人數_量級_鄰里別'!E48/10*$D48</f>
        <v>4066.534441</v>
      </c>
      <c r="G48">
        <f>'計算係數'!$O48*'累積確診人數_量級_鄰里別'!F48/10*$D48</f>
        <v>4066.534441</v>
      </c>
      <c r="H48">
        <f>'計算係數'!$O48*'累積確診人數_量級_鄰里別'!G48/10*$D48</f>
        <v>4066.534441</v>
      </c>
      <c r="I48">
        <f>'計算係數'!$O48*'累積確診人數_量級_鄰里別'!H48/10*$D48</f>
        <v>4066.534441</v>
      </c>
      <c r="J48">
        <f>'計算係數'!$O48*'累積確診人數_量級_鄰里別'!I48/10*$D48</f>
        <v>4066.534441</v>
      </c>
      <c r="K48">
        <f>'計算係數'!$O48*'累積確診人數_量級_鄰里別'!J48/10*$D48</f>
        <v>4066.534441</v>
      </c>
      <c r="L48">
        <f>'計算係數'!$O48*'累積確診人數_量級_鄰里別'!K48/10*$D48</f>
        <v>4066.534441</v>
      </c>
      <c r="M48">
        <f>'計算係數'!$O48*'累積確診人數_量級_鄰里別'!L48/10*$D48</f>
        <v>4066.534441</v>
      </c>
      <c r="N48">
        <f>'計算係數'!$O48*'累積確診人數_量級_鄰里別'!M48/10*$D48</f>
        <v>4066.534441</v>
      </c>
      <c r="O48">
        <f>'計算係數'!$O48*'累積確診人數_量級_鄰里別'!N48/10*$D48</f>
        <v>4066.534441</v>
      </c>
      <c r="P48">
        <f>'計算係數'!$O48*'累積確診人數_量級_鄰里別'!O48/10*$D48</f>
        <v>4066.534441</v>
      </c>
      <c r="Q48">
        <f>'計算係數'!$O48*'累積確診人數_量級_鄰里別'!P48/10*$D48</f>
        <v>4066.534441</v>
      </c>
      <c r="R48">
        <f>'計算係數'!$O48*'累積確診人數_量級_鄰里別'!Q48/10*$D48</f>
        <v>4066.534441</v>
      </c>
      <c r="S48">
        <f>'計算係數'!$O48*'累積確診人數_量級_鄰里別'!R48/10*$D48</f>
        <v>4066.534441</v>
      </c>
      <c r="T48">
        <f>'計算係數'!$O48*'累積確診人數_量級_鄰里別'!S48/10*$D48</f>
        <v>4066.534441</v>
      </c>
      <c r="U48">
        <f>'計算係數'!$O48*'累積確診人數_量級_鄰里別'!T48/10*$D48</f>
        <v>4066.534441</v>
      </c>
    </row>
    <row r="49">
      <c r="A49" s="5">
        <v>6.3000020015E10</v>
      </c>
      <c r="B49" s="5" t="s">
        <v>37</v>
      </c>
      <c r="C49" s="5" t="s">
        <v>52</v>
      </c>
      <c r="D49" s="5">
        <v>4140.0</v>
      </c>
      <c r="E49">
        <f>'計算係數'!$O49*'累積確診人數_量級_鄰里別'!D49/10*$D49</f>
        <v>0</v>
      </c>
      <c r="F49">
        <f>'計算係數'!$O49*'累積確診人數_量級_鄰里別'!E49/10*$D49</f>
        <v>4394.535047</v>
      </c>
      <c r="G49">
        <f>'計算係數'!$O49*'累積確診人數_量級_鄰里別'!F49/10*$D49</f>
        <v>4394.535047</v>
      </c>
      <c r="H49">
        <f>'計算係數'!$O49*'累積確診人數_量級_鄰里別'!G49/10*$D49</f>
        <v>4394.535047</v>
      </c>
      <c r="I49">
        <f>'計算係數'!$O49*'累積確診人數_量級_鄰里別'!H49/10*$D49</f>
        <v>4394.535047</v>
      </c>
      <c r="J49">
        <f>'計算係數'!$O49*'累積確診人數_量級_鄰里別'!I49/10*$D49</f>
        <v>4394.535047</v>
      </c>
      <c r="K49">
        <f>'計算係數'!$O49*'累積確診人數_量級_鄰里別'!J49/10*$D49</f>
        <v>4394.535047</v>
      </c>
      <c r="L49">
        <f>'計算係數'!$O49*'累積確診人數_量級_鄰里別'!K49/10*$D49</f>
        <v>4394.535047</v>
      </c>
      <c r="M49">
        <f>'計算係數'!$O49*'累積確診人數_量級_鄰里別'!L49/10*$D49</f>
        <v>4394.535047</v>
      </c>
      <c r="N49">
        <f>'計算係數'!$O49*'累積確診人數_量級_鄰里別'!M49/10*$D49</f>
        <v>4394.535047</v>
      </c>
      <c r="O49">
        <f>'計算係數'!$O49*'累積確診人數_量級_鄰里別'!N49/10*$D49</f>
        <v>4394.535047</v>
      </c>
      <c r="P49">
        <f>'計算係數'!$O49*'累積確診人數_量級_鄰里別'!O49/10*$D49</f>
        <v>4394.535047</v>
      </c>
      <c r="Q49">
        <f>'計算係數'!$O49*'累積確診人數_量級_鄰里別'!P49/10*$D49</f>
        <v>4394.535047</v>
      </c>
      <c r="R49">
        <f>'計算係數'!$O49*'累積確診人數_量級_鄰里別'!Q49/10*$D49</f>
        <v>4394.535047</v>
      </c>
      <c r="S49">
        <f>'計算係數'!$O49*'累積確診人數_量級_鄰里別'!R49/10*$D49</f>
        <v>4394.535047</v>
      </c>
      <c r="T49">
        <f>'計算係數'!$O49*'累積確診人數_量級_鄰里別'!S49/10*$D49</f>
        <v>4394.535047</v>
      </c>
      <c r="U49">
        <f>'計算係數'!$O49*'累積確診人數_量級_鄰里別'!T49/10*$D49</f>
        <v>4394.535047</v>
      </c>
    </row>
    <row r="50">
      <c r="A50" s="5">
        <v>6.3000020016E10</v>
      </c>
      <c r="B50" s="5" t="s">
        <v>37</v>
      </c>
      <c r="C50" s="5" t="s">
        <v>53</v>
      </c>
      <c r="D50" s="5">
        <v>5422.0</v>
      </c>
      <c r="E50">
        <f>'計算係數'!$O50*'累積確診人數_量級_鄰里別'!D50/10*$D50</f>
        <v>0</v>
      </c>
      <c r="F50">
        <f>'計算係數'!$O50*'累積確診人數_量級_鄰里別'!E50/10*$D50</f>
        <v>6092.001601</v>
      </c>
      <c r="G50">
        <f>'計算係數'!$O50*'累積確診人數_量級_鄰里別'!F50/10*$D50</f>
        <v>6092.001601</v>
      </c>
      <c r="H50">
        <f>'計算係數'!$O50*'累積確診人數_量級_鄰里別'!G50/10*$D50</f>
        <v>6092.001601</v>
      </c>
      <c r="I50">
        <f>'計算係數'!$O50*'累積確診人數_量級_鄰里別'!H50/10*$D50</f>
        <v>6092.001601</v>
      </c>
      <c r="J50">
        <f>'計算係數'!$O50*'累積確診人數_量級_鄰里別'!I50/10*$D50</f>
        <v>6092.001601</v>
      </c>
      <c r="K50">
        <f>'計算係數'!$O50*'累積確診人數_量級_鄰里別'!J50/10*$D50</f>
        <v>6092.001601</v>
      </c>
      <c r="L50">
        <f>'計算係數'!$O50*'累積確診人數_量級_鄰里別'!K50/10*$D50</f>
        <v>6092.001601</v>
      </c>
      <c r="M50">
        <f>'計算係數'!$O50*'累積確診人數_量級_鄰里別'!L50/10*$D50</f>
        <v>6092.001601</v>
      </c>
      <c r="N50">
        <f>'計算係數'!$O50*'累積確診人數_量級_鄰里別'!M50/10*$D50</f>
        <v>6092.001601</v>
      </c>
      <c r="O50">
        <f>'計算係數'!$O50*'累積確診人數_量級_鄰里別'!N50/10*$D50</f>
        <v>6092.001601</v>
      </c>
      <c r="P50">
        <f>'計算係數'!$O50*'累積確診人數_量級_鄰里別'!O50/10*$D50</f>
        <v>6092.001601</v>
      </c>
      <c r="Q50">
        <f>'計算係數'!$O50*'累積確診人數_量級_鄰里別'!P50/10*$D50</f>
        <v>6092.001601</v>
      </c>
      <c r="R50">
        <f>'計算係數'!$O50*'累積確診人數_量級_鄰里別'!Q50/10*$D50</f>
        <v>6092.001601</v>
      </c>
      <c r="S50">
        <f>'計算係數'!$O50*'累積確診人數_量級_鄰里別'!R50/10*$D50</f>
        <v>6092.001601</v>
      </c>
      <c r="T50">
        <f>'計算係數'!$O50*'累積確診人數_量級_鄰里別'!S50/10*$D50</f>
        <v>6092.001601</v>
      </c>
      <c r="U50">
        <f>'計算係數'!$O50*'累積確診人數_量級_鄰里別'!T50/10*$D50</f>
        <v>6092.001601</v>
      </c>
    </row>
    <row r="51">
      <c r="A51" s="5">
        <v>6.3000020017E10</v>
      </c>
      <c r="B51" s="5" t="s">
        <v>37</v>
      </c>
      <c r="C51" s="5" t="s">
        <v>54</v>
      </c>
      <c r="D51" s="5">
        <v>5133.0</v>
      </c>
      <c r="E51">
        <f>'計算係數'!$O51*'累積確診人數_量級_鄰里別'!D51/10*$D51</f>
        <v>0</v>
      </c>
      <c r="F51">
        <f>'計算係數'!$O51*'累積確診人數_量級_鄰里別'!E51/10*$D51</f>
        <v>5578.510756</v>
      </c>
      <c r="G51">
        <f>'計算係數'!$O51*'累積確診人數_量級_鄰里別'!F51/10*$D51</f>
        <v>5578.510756</v>
      </c>
      <c r="H51">
        <f>'計算係數'!$O51*'累積確診人數_量級_鄰里別'!G51/10*$D51</f>
        <v>5578.510756</v>
      </c>
      <c r="I51">
        <f>'計算係數'!$O51*'累積確診人數_量級_鄰里別'!H51/10*$D51</f>
        <v>5578.510756</v>
      </c>
      <c r="J51">
        <f>'計算係數'!$O51*'累積確診人數_量級_鄰里別'!I51/10*$D51</f>
        <v>5578.510756</v>
      </c>
      <c r="K51">
        <f>'計算係數'!$O51*'累積確診人數_量級_鄰里別'!J51/10*$D51</f>
        <v>5578.510756</v>
      </c>
      <c r="L51">
        <f>'計算係數'!$O51*'累積確診人數_量級_鄰里別'!K51/10*$D51</f>
        <v>5578.510756</v>
      </c>
      <c r="M51">
        <f>'計算係數'!$O51*'累積確診人數_量級_鄰里別'!L51/10*$D51</f>
        <v>5578.510756</v>
      </c>
      <c r="N51">
        <f>'計算係數'!$O51*'累積確診人數_量級_鄰里別'!M51/10*$D51</f>
        <v>5578.510756</v>
      </c>
      <c r="O51">
        <f>'計算係數'!$O51*'累積確診人數_量級_鄰里別'!N51/10*$D51</f>
        <v>5578.510756</v>
      </c>
      <c r="P51">
        <f>'計算係數'!$O51*'累積確診人數_量級_鄰里別'!O51/10*$D51</f>
        <v>5578.510756</v>
      </c>
      <c r="Q51">
        <f>'計算係數'!$O51*'累積確診人數_量級_鄰里別'!P51/10*$D51</f>
        <v>5578.510756</v>
      </c>
      <c r="R51">
        <f>'計算係數'!$O51*'累積確診人數_量級_鄰里別'!Q51/10*$D51</f>
        <v>5578.510756</v>
      </c>
      <c r="S51">
        <f>'計算係數'!$O51*'累積確診人數_量級_鄰里別'!R51/10*$D51</f>
        <v>5578.510756</v>
      </c>
      <c r="T51">
        <f>'計算係數'!$O51*'累積確診人數_量級_鄰里別'!S51/10*$D51</f>
        <v>5578.510756</v>
      </c>
      <c r="U51">
        <f>'計算係數'!$O51*'累積確診人數_量級_鄰里別'!T51/10*$D51</f>
        <v>5578.510756</v>
      </c>
    </row>
    <row r="52">
      <c r="A52" s="5">
        <v>6.3000020018E10</v>
      </c>
      <c r="B52" s="5" t="s">
        <v>37</v>
      </c>
      <c r="C52" s="5" t="s">
        <v>55</v>
      </c>
      <c r="D52" s="5">
        <v>4860.0</v>
      </c>
      <c r="E52">
        <f>'計算係數'!$O52*'累積確診人數_量級_鄰里別'!D52/10*$D52</f>
        <v>0</v>
      </c>
      <c r="F52">
        <f>'計算係數'!$O52*'累積確診人數_量級_鄰里別'!E52/10*$D52</f>
        <v>5240.318113</v>
      </c>
      <c r="G52">
        <f>'計算係數'!$O52*'累積確診人數_量級_鄰里別'!F52/10*$D52</f>
        <v>5240.318113</v>
      </c>
      <c r="H52">
        <f>'計算係數'!$O52*'累積確診人數_量級_鄰里別'!G52/10*$D52</f>
        <v>5240.318113</v>
      </c>
      <c r="I52">
        <f>'計算係數'!$O52*'累積確診人數_量級_鄰里別'!H52/10*$D52</f>
        <v>5240.318113</v>
      </c>
      <c r="J52">
        <f>'計算係數'!$O52*'累積確診人數_量級_鄰里別'!I52/10*$D52</f>
        <v>5240.318113</v>
      </c>
      <c r="K52">
        <f>'計算係數'!$O52*'累積確診人數_量級_鄰里別'!J52/10*$D52</f>
        <v>5240.318113</v>
      </c>
      <c r="L52">
        <f>'計算係數'!$O52*'累積確診人數_量級_鄰里別'!K52/10*$D52</f>
        <v>5240.318113</v>
      </c>
      <c r="M52">
        <f>'計算係數'!$O52*'累積確診人數_量級_鄰里別'!L52/10*$D52</f>
        <v>5240.318113</v>
      </c>
      <c r="N52">
        <f>'計算係數'!$O52*'累積確診人數_量級_鄰里別'!M52/10*$D52</f>
        <v>5240.318113</v>
      </c>
      <c r="O52">
        <f>'計算係數'!$O52*'累積確診人數_量級_鄰里別'!N52/10*$D52</f>
        <v>5240.318113</v>
      </c>
      <c r="P52">
        <f>'計算係數'!$O52*'累積確診人數_量級_鄰里別'!O52/10*$D52</f>
        <v>5240.318113</v>
      </c>
      <c r="Q52">
        <f>'計算係數'!$O52*'累積確診人數_量級_鄰里別'!P52/10*$D52</f>
        <v>5240.318113</v>
      </c>
      <c r="R52">
        <f>'計算係數'!$O52*'累積確診人數_量級_鄰里別'!Q52/10*$D52</f>
        <v>5240.318113</v>
      </c>
      <c r="S52">
        <f>'計算係數'!$O52*'累積確診人數_量級_鄰里別'!R52/10*$D52</f>
        <v>5240.318113</v>
      </c>
      <c r="T52">
        <f>'計算係數'!$O52*'累積確診人數_量級_鄰里別'!S52/10*$D52</f>
        <v>5240.318113</v>
      </c>
      <c r="U52">
        <f>'計算係數'!$O52*'累積確診人數_量級_鄰里別'!T52/10*$D52</f>
        <v>5240.318113</v>
      </c>
    </row>
    <row r="53">
      <c r="A53" s="5">
        <v>6.3000020019E10</v>
      </c>
      <c r="B53" s="5" t="s">
        <v>37</v>
      </c>
      <c r="C53" s="5" t="s">
        <v>56</v>
      </c>
      <c r="D53" s="5">
        <v>4420.0</v>
      </c>
      <c r="E53">
        <f>'計算係數'!$O53*'累積確診人數_量級_鄰里別'!D53/10*$D53</f>
        <v>0</v>
      </c>
      <c r="F53">
        <f>'計算係數'!$O53*'累積確診人數_量級_鄰里別'!E53/10*$D53</f>
        <v>4653.605098</v>
      </c>
      <c r="G53">
        <f>'計算係數'!$O53*'累積確診人數_量級_鄰里別'!F53/10*$D53</f>
        <v>4653.605098</v>
      </c>
      <c r="H53">
        <f>'計算係數'!$O53*'累積確診人數_量級_鄰里別'!G53/10*$D53</f>
        <v>4653.605098</v>
      </c>
      <c r="I53">
        <f>'計算係數'!$O53*'累積確診人數_量級_鄰里別'!H53/10*$D53</f>
        <v>4653.605098</v>
      </c>
      <c r="J53">
        <f>'計算係數'!$O53*'累積確診人數_量級_鄰里別'!I53/10*$D53</f>
        <v>4653.605098</v>
      </c>
      <c r="K53">
        <f>'計算係數'!$O53*'累積確診人數_量級_鄰里別'!J53/10*$D53</f>
        <v>4653.605098</v>
      </c>
      <c r="L53">
        <f>'計算係數'!$O53*'累積確診人數_量級_鄰里別'!K53/10*$D53</f>
        <v>4653.605098</v>
      </c>
      <c r="M53">
        <f>'計算係數'!$O53*'累積確診人數_量級_鄰里別'!L53/10*$D53</f>
        <v>4653.605098</v>
      </c>
      <c r="N53">
        <f>'計算係數'!$O53*'累積確診人數_量級_鄰里別'!M53/10*$D53</f>
        <v>4653.605098</v>
      </c>
      <c r="O53">
        <f>'計算係數'!$O53*'累積確診人數_量級_鄰里別'!N53/10*$D53</f>
        <v>4653.605098</v>
      </c>
      <c r="P53">
        <f>'計算係數'!$O53*'累積確診人數_量級_鄰里別'!O53/10*$D53</f>
        <v>4653.605098</v>
      </c>
      <c r="Q53">
        <f>'計算係數'!$O53*'累積確診人數_量級_鄰里別'!P53/10*$D53</f>
        <v>4653.605098</v>
      </c>
      <c r="R53">
        <f>'計算係數'!$O53*'累積確診人數_量級_鄰里別'!Q53/10*$D53</f>
        <v>4653.605098</v>
      </c>
      <c r="S53">
        <f>'計算係數'!$O53*'累積確診人數_量級_鄰里別'!R53/10*$D53</f>
        <v>4653.605098</v>
      </c>
      <c r="T53">
        <f>'計算係數'!$O53*'累積確診人數_量級_鄰里別'!S53/10*$D53</f>
        <v>4653.605098</v>
      </c>
      <c r="U53">
        <f>'計算係數'!$O53*'累積確診人數_量級_鄰里別'!T53/10*$D53</f>
        <v>4653.605098</v>
      </c>
    </row>
    <row r="54">
      <c r="A54" s="5">
        <v>6.300002002E10</v>
      </c>
      <c r="B54" s="5" t="s">
        <v>37</v>
      </c>
      <c r="C54" s="5" t="s">
        <v>57</v>
      </c>
      <c r="D54" s="5">
        <v>7707.0</v>
      </c>
      <c r="E54">
        <f>'計算係數'!$O54*'累積確診人數_量級_鄰里別'!D54/10*$D54</f>
        <v>0</v>
      </c>
      <c r="F54">
        <f>'計算係數'!$O54*'累積確診人數_量級_鄰里別'!E54/10*$D54</f>
        <v>9283.738532</v>
      </c>
      <c r="G54">
        <f>'計算係數'!$O54*'累積確診人數_量級_鄰里別'!F54/10*$D54</f>
        <v>9283.738532</v>
      </c>
      <c r="H54">
        <f>'計算係數'!$O54*'累積確診人數_量級_鄰里別'!G54/10*$D54</f>
        <v>9283.738532</v>
      </c>
      <c r="I54">
        <f>'計算係數'!$O54*'累積確診人數_量級_鄰里別'!H54/10*$D54</f>
        <v>9283.738532</v>
      </c>
      <c r="J54">
        <f>'計算係數'!$O54*'累積確診人數_量級_鄰里別'!I54/10*$D54</f>
        <v>9283.738532</v>
      </c>
      <c r="K54">
        <f>'計算係數'!$O54*'累積確診人數_量級_鄰里別'!J54/10*$D54</f>
        <v>9283.738532</v>
      </c>
      <c r="L54">
        <f>'計算係數'!$O54*'累積確診人數_量級_鄰里別'!K54/10*$D54</f>
        <v>9283.738532</v>
      </c>
      <c r="M54">
        <f>'計算係數'!$O54*'累積確診人數_量級_鄰里別'!L54/10*$D54</f>
        <v>9283.738532</v>
      </c>
      <c r="N54">
        <f>'計算係數'!$O54*'累積確診人數_量級_鄰里別'!M54/10*$D54</f>
        <v>9283.738532</v>
      </c>
      <c r="O54">
        <f>'計算係數'!$O54*'累積確診人數_量級_鄰里別'!N54/10*$D54</f>
        <v>9283.738532</v>
      </c>
      <c r="P54">
        <f>'計算係數'!$O54*'累積確診人數_量級_鄰里別'!O54/10*$D54</f>
        <v>9283.738532</v>
      </c>
      <c r="Q54">
        <f>'計算係數'!$O54*'累積確診人數_量級_鄰里別'!P54/10*$D54</f>
        <v>9283.738532</v>
      </c>
      <c r="R54">
        <f>'計算係數'!$O54*'累積確診人數_量級_鄰里別'!Q54/10*$D54</f>
        <v>9283.738532</v>
      </c>
      <c r="S54">
        <f>'計算係數'!$O54*'累積確診人數_量級_鄰里別'!R54/10*$D54</f>
        <v>9283.738532</v>
      </c>
      <c r="T54">
        <f>'計算係數'!$O54*'累積確診人數_量級_鄰里別'!S54/10*$D54</f>
        <v>9283.738532</v>
      </c>
      <c r="U54">
        <f>'計算係數'!$O54*'累積確診人數_量級_鄰里別'!T54/10*$D54</f>
        <v>9283.738532</v>
      </c>
    </row>
    <row r="55">
      <c r="A55" s="5">
        <v>6.3000020021E10</v>
      </c>
      <c r="B55" s="5" t="s">
        <v>37</v>
      </c>
      <c r="C55" s="5" t="s">
        <v>58</v>
      </c>
      <c r="D55" s="5">
        <v>2185.0</v>
      </c>
      <c r="E55">
        <f>'計算係數'!$O55*'累積確診人數_量級_鄰里別'!D55/10*$D55</f>
        <v>0</v>
      </c>
      <c r="F55">
        <f>'計算係數'!$O55*'累積確診人數_量級_鄰里別'!E55/10*$D55</f>
        <v>2202.622264</v>
      </c>
      <c r="G55">
        <f>'計算係數'!$O55*'累積確診人數_量級_鄰里別'!F55/10*$D55</f>
        <v>2202.622264</v>
      </c>
      <c r="H55">
        <f>'計算係數'!$O55*'累積確診人數_量級_鄰里別'!G55/10*$D55</f>
        <v>2202.622264</v>
      </c>
      <c r="I55">
        <f>'計算係數'!$O55*'累積確診人數_量級_鄰里別'!H55/10*$D55</f>
        <v>2202.622264</v>
      </c>
      <c r="J55">
        <f>'計算係數'!$O55*'累積確診人數_量級_鄰里別'!I55/10*$D55</f>
        <v>2202.622264</v>
      </c>
      <c r="K55">
        <f>'計算係數'!$O55*'累積確診人數_量級_鄰里別'!J55/10*$D55</f>
        <v>2202.622264</v>
      </c>
      <c r="L55">
        <f>'計算係數'!$O55*'累積確診人數_量級_鄰里別'!K55/10*$D55</f>
        <v>2202.622264</v>
      </c>
      <c r="M55">
        <f>'計算係數'!$O55*'累積確診人數_量級_鄰里別'!L55/10*$D55</f>
        <v>2202.622264</v>
      </c>
      <c r="N55">
        <f>'計算係數'!$O55*'累積確診人數_量級_鄰里別'!M55/10*$D55</f>
        <v>2202.622264</v>
      </c>
      <c r="O55">
        <f>'計算係數'!$O55*'累積確診人數_量級_鄰里別'!N55/10*$D55</f>
        <v>2202.622264</v>
      </c>
      <c r="P55">
        <f>'計算係數'!$O55*'累積確診人數_量級_鄰里別'!O55/10*$D55</f>
        <v>2202.622264</v>
      </c>
      <c r="Q55">
        <f>'計算係數'!$O55*'累積確診人數_量級_鄰里別'!P55/10*$D55</f>
        <v>2202.622264</v>
      </c>
      <c r="R55">
        <f>'計算係數'!$O55*'累積確診人數_量級_鄰里別'!Q55/10*$D55</f>
        <v>2202.622264</v>
      </c>
      <c r="S55">
        <f>'計算係數'!$O55*'累積確診人數_量級_鄰里別'!R55/10*$D55</f>
        <v>2202.622264</v>
      </c>
      <c r="T55">
        <f>'計算係數'!$O55*'累積確診人數_量級_鄰里別'!S55/10*$D55</f>
        <v>2202.622264</v>
      </c>
      <c r="U55">
        <f>'計算係數'!$O55*'累積確診人數_量級_鄰里別'!T55/10*$D55</f>
        <v>2202.622264</v>
      </c>
    </row>
    <row r="56">
      <c r="A56" s="5">
        <v>6.3000020022E10</v>
      </c>
      <c r="B56" s="5" t="s">
        <v>37</v>
      </c>
      <c r="C56" s="5" t="s">
        <v>59</v>
      </c>
      <c r="D56" s="5">
        <v>6870.0</v>
      </c>
      <c r="E56">
        <f>'計算係數'!$O56*'累積確診人數_量級_鄰里別'!D56/10*$D56</f>
        <v>0</v>
      </c>
      <c r="F56">
        <f>'計算係數'!$O56*'累積確診人數_量級_鄰里別'!E56/10*$D56</f>
        <v>7306.551706</v>
      </c>
      <c r="G56">
        <f>'計算係數'!$O56*'累積確診人數_量級_鄰里別'!F56/10*$D56</f>
        <v>7306.551706</v>
      </c>
      <c r="H56">
        <f>'計算係數'!$O56*'累積確診人數_量級_鄰里別'!G56/10*$D56</f>
        <v>7306.551706</v>
      </c>
      <c r="I56">
        <f>'計算係數'!$O56*'累積確診人數_量級_鄰里別'!H56/10*$D56</f>
        <v>7306.551706</v>
      </c>
      <c r="J56">
        <f>'計算係數'!$O56*'累積確診人數_量級_鄰里別'!I56/10*$D56</f>
        <v>7306.551706</v>
      </c>
      <c r="K56">
        <f>'計算係數'!$O56*'累積確診人數_量級_鄰里別'!J56/10*$D56</f>
        <v>7306.551706</v>
      </c>
      <c r="L56">
        <f>'計算係數'!$O56*'累積確診人數_量級_鄰里別'!K56/10*$D56</f>
        <v>7306.551706</v>
      </c>
      <c r="M56">
        <f>'計算係數'!$O56*'累積確診人數_量級_鄰里別'!L56/10*$D56</f>
        <v>7306.551706</v>
      </c>
      <c r="N56">
        <f>'計算係數'!$O56*'累積確診人數_量級_鄰里別'!M56/10*$D56</f>
        <v>7306.551706</v>
      </c>
      <c r="O56">
        <f>'計算係數'!$O56*'累積確診人數_量級_鄰里別'!N56/10*$D56</f>
        <v>7306.551706</v>
      </c>
      <c r="P56">
        <f>'計算係數'!$O56*'累積確診人數_量級_鄰里別'!O56/10*$D56</f>
        <v>7306.551706</v>
      </c>
      <c r="Q56">
        <f>'計算係數'!$O56*'累積確診人數_量級_鄰里別'!P56/10*$D56</f>
        <v>7306.551706</v>
      </c>
      <c r="R56">
        <f>'計算係數'!$O56*'累積確診人數_量級_鄰里別'!Q56/10*$D56</f>
        <v>7306.551706</v>
      </c>
      <c r="S56">
        <f>'計算係數'!$O56*'累積確診人數_量級_鄰里別'!R56/10*$D56</f>
        <v>7306.551706</v>
      </c>
      <c r="T56">
        <f>'計算係數'!$O56*'累積確診人數_量級_鄰里別'!S56/10*$D56</f>
        <v>7306.551706</v>
      </c>
      <c r="U56">
        <f>'計算係數'!$O56*'累積確診人數_量級_鄰里別'!T56/10*$D56</f>
        <v>7306.551706</v>
      </c>
    </row>
    <row r="57">
      <c r="A57" s="5">
        <v>6.3000020023E10</v>
      </c>
      <c r="B57" s="5" t="s">
        <v>37</v>
      </c>
      <c r="C57" s="5" t="s">
        <v>60</v>
      </c>
      <c r="D57" s="5">
        <v>4780.0</v>
      </c>
      <c r="E57">
        <f>'計算係數'!$O57*'累積確診人數_量級_鄰里別'!D57/10*$D57</f>
        <v>0</v>
      </c>
      <c r="F57">
        <f>'計算係數'!$O57*'累積確診人數_量級_鄰里別'!E57/10*$D57</f>
        <v>5087.708195</v>
      </c>
      <c r="G57">
        <f>'計算係數'!$O57*'累積確診人數_量級_鄰里別'!F57/10*$D57</f>
        <v>5087.708195</v>
      </c>
      <c r="H57">
        <f>'計算係數'!$O57*'累積確診人數_量級_鄰里別'!G57/10*$D57</f>
        <v>5087.708195</v>
      </c>
      <c r="I57">
        <f>'計算係數'!$O57*'累積確診人數_量級_鄰里別'!H57/10*$D57</f>
        <v>5087.708195</v>
      </c>
      <c r="J57">
        <f>'計算係數'!$O57*'累積確診人數_量級_鄰里別'!I57/10*$D57</f>
        <v>5087.708195</v>
      </c>
      <c r="K57">
        <f>'計算係數'!$O57*'累積確診人數_量級_鄰里別'!J57/10*$D57</f>
        <v>5087.708195</v>
      </c>
      <c r="L57">
        <f>'計算係數'!$O57*'累積確診人數_量級_鄰里別'!K57/10*$D57</f>
        <v>5087.708195</v>
      </c>
      <c r="M57">
        <f>'計算係數'!$O57*'累積確診人數_量級_鄰里別'!L57/10*$D57</f>
        <v>5087.708195</v>
      </c>
      <c r="N57">
        <f>'計算係數'!$O57*'累積確診人數_量級_鄰里別'!M57/10*$D57</f>
        <v>5087.708195</v>
      </c>
      <c r="O57">
        <f>'計算係數'!$O57*'累積確診人數_量級_鄰里別'!N57/10*$D57</f>
        <v>5087.708195</v>
      </c>
      <c r="P57">
        <f>'計算係數'!$O57*'累積確診人數_量級_鄰里別'!O57/10*$D57</f>
        <v>5087.708195</v>
      </c>
      <c r="Q57">
        <f>'計算係數'!$O57*'累積確診人數_量級_鄰里別'!P57/10*$D57</f>
        <v>5087.708195</v>
      </c>
      <c r="R57">
        <f>'計算係數'!$O57*'累積確診人數_量級_鄰里別'!Q57/10*$D57</f>
        <v>5087.708195</v>
      </c>
      <c r="S57">
        <f>'計算係數'!$O57*'累積確診人數_量級_鄰里別'!R57/10*$D57</f>
        <v>5087.708195</v>
      </c>
      <c r="T57">
        <f>'計算係數'!$O57*'累積確診人數_量級_鄰里別'!S57/10*$D57</f>
        <v>5087.708195</v>
      </c>
      <c r="U57">
        <f>'計算係數'!$O57*'累積確診人數_量級_鄰里別'!T57/10*$D57</f>
        <v>5087.708195</v>
      </c>
    </row>
    <row r="58">
      <c r="A58" s="5">
        <v>6.3000020024E10</v>
      </c>
      <c r="B58" s="5" t="s">
        <v>37</v>
      </c>
      <c r="C58" s="5" t="s">
        <v>61</v>
      </c>
      <c r="D58" s="5">
        <v>4299.0</v>
      </c>
      <c r="E58">
        <f>'計算係數'!$O58*'累積確診人數_量級_鄰里別'!D58/10*$D58</f>
        <v>0</v>
      </c>
      <c r="F58">
        <f>'計算係數'!$O58*'累積確診人數_量級_鄰里別'!E58/10*$D58</f>
        <v>4564.808613</v>
      </c>
      <c r="G58">
        <f>'計算係數'!$O58*'累積確診人數_量級_鄰里別'!F58/10*$D58</f>
        <v>4564.808613</v>
      </c>
      <c r="H58">
        <f>'計算係數'!$O58*'累積確診人數_量級_鄰里別'!G58/10*$D58</f>
        <v>4564.808613</v>
      </c>
      <c r="I58">
        <f>'計算係數'!$O58*'累積確診人數_量級_鄰里別'!H58/10*$D58</f>
        <v>4564.808613</v>
      </c>
      <c r="J58">
        <f>'計算係數'!$O58*'累積確診人數_量級_鄰里別'!I58/10*$D58</f>
        <v>4564.808613</v>
      </c>
      <c r="K58">
        <f>'計算係數'!$O58*'累積確診人數_量級_鄰里別'!J58/10*$D58</f>
        <v>4564.808613</v>
      </c>
      <c r="L58">
        <f>'計算係數'!$O58*'累積確診人數_量級_鄰里別'!K58/10*$D58</f>
        <v>4564.808613</v>
      </c>
      <c r="M58">
        <f>'計算係數'!$O58*'累積確診人數_量級_鄰里別'!L58/10*$D58</f>
        <v>4564.808613</v>
      </c>
      <c r="N58">
        <f>'計算係數'!$O58*'累積確診人數_量級_鄰里別'!M58/10*$D58</f>
        <v>4564.808613</v>
      </c>
      <c r="O58">
        <f>'計算係數'!$O58*'累積確診人數_量級_鄰里別'!N58/10*$D58</f>
        <v>4564.808613</v>
      </c>
      <c r="P58">
        <f>'計算係數'!$O58*'累積確診人數_量級_鄰里別'!O58/10*$D58</f>
        <v>4564.808613</v>
      </c>
      <c r="Q58">
        <f>'計算係數'!$O58*'累積確診人數_量級_鄰里別'!P58/10*$D58</f>
        <v>4564.808613</v>
      </c>
      <c r="R58">
        <f>'計算係數'!$O58*'累積確診人數_量級_鄰里別'!Q58/10*$D58</f>
        <v>4564.808613</v>
      </c>
      <c r="S58">
        <f>'計算係數'!$O58*'累積確診人數_量級_鄰里別'!R58/10*$D58</f>
        <v>4564.808613</v>
      </c>
      <c r="T58">
        <f>'計算係數'!$O58*'累積確診人數_量級_鄰里別'!S58/10*$D58</f>
        <v>4564.808613</v>
      </c>
      <c r="U58">
        <f>'計算係數'!$O58*'累積確診人數_量級_鄰里別'!T58/10*$D58</f>
        <v>4564.808613</v>
      </c>
    </row>
    <row r="59">
      <c r="A59" s="5">
        <v>6.3000020025E10</v>
      </c>
      <c r="B59" s="5" t="s">
        <v>37</v>
      </c>
      <c r="C59" s="5" t="s">
        <v>62</v>
      </c>
      <c r="D59" s="5">
        <v>7738.0</v>
      </c>
      <c r="E59">
        <f>'計算係數'!$O59*'累積確診人數_量級_鄰里別'!D59/10*$D59</f>
        <v>0</v>
      </c>
      <c r="F59">
        <f>'計算係數'!$O59*'累積確診人數_量級_鄰里別'!E59/10*$D59</f>
        <v>8544.391138</v>
      </c>
      <c r="G59">
        <f>'計算係數'!$O59*'累積確診人數_量級_鄰里別'!F59/10*$D59</f>
        <v>8544.391138</v>
      </c>
      <c r="H59">
        <f>'計算係數'!$O59*'累積確診人數_量級_鄰里別'!G59/10*$D59</f>
        <v>8544.391138</v>
      </c>
      <c r="I59">
        <f>'計算係數'!$O59*'累積確診人數_量級_鄰里別'!H59/10*$D59</f>
        <v>8544.391138</v>
      </c>
      <c r="J59">
        <f>'計算係數'!$O59*'累積確診人數_量級_鄰里別'!I59/10*$D59</f>
        <v>8544.391138</v>
      </c>
      <c r="K59">
        <f>'計算係數'!$O59*'累積確診人數_量級_鄰里別'!J59/10*$D59</f>
        <v>8544.391138</v>
      </c>
      <c r="L59">
        <f>'計算係數'!$O59*'累積確診人數_量級_鄰里別'!K59/10*$D59</f>
        <v>8544.391138</v>
      </c>
      <c r="M59">
        <f>'計算係數'!$O59*'累積確診人數_量級_鄰里別'!L59/10*$D59</f>
        <v>8544.391138</v>
      </c>
      <c r="N59">
        <f>'計算係數'!$O59*'累積確診人數_量級_鄰里別'!M59/10*$D59</f>
        <v>8544.391138</v>
      </c>
      <c r="O59">
        <f>'計算係數'!$O59*'累積確診人數_量級_鄰里別'!N59/10*$D59</f>
        <v>8544.391138</v>
      </c>
      <c r="P59">
        <f>'計算係數'!$O59*'累積確診人數_量級_鄰里別'!O59/10*$D59</f>
        <v>8544.391138</v>
      </c>
      <c r="Q59">
        <f>'計算係數'!$O59*'累積確診人數_量級_鄰里別'!P59/10*$D59</f>
        <v>8544.391138</v>
      </c>
      <c r="R59">
        <f>'計算係數'!$O59*'累積確診人數_量級_鄰里別'!Q59/10*$D59</f>
        <v>8544.391138</v>
      </c>
      <c r="S59">
        <f>'計算係數'!$O59*'累積確診人數_量級_鄰里別'!R59/10*$D59</f>
        <v>8544.391138</v>
      </c>
      <c r="T59">
        <f>'計算係數'!$O59*'累積確診人數_量級_鄰里別'!S59/10*$D59</f>
        <v>8544.391138</v>
      </c>
      <c r="U59">
        <f>'計算係數'!$O59*'累積確診人數_量級_鄰里別'!T59/10*$D59</f>
        <v>8544.391138</v>
      </c>
    </row>
    <row r="60">
      <c r="A60" s="5">
        <v>6.3000020026E10</v>
      </c>
      <c r="B60" s="5" t="s">
        <v>37</v>
      </c>
      <c r="C60" s="5" t="s">
        <v>63</v>
      </c>
      <c r="D60" s="5">
        <v>5912.0</v>
      </c>
      <c r="E60">
        <f>'計算係數'!$O60*'累積確診人數_量級_鄰里別'!D60/10*$D60</f>
        <v>0</v>
      </c>
      <c r="F60">
        <f>'計算係數'!$O60*'累積確診人數_量級_鄰里別'!E60/10*$D60</f>
        <v>6371.257249</v>
      </c>
      <c r="G60">
        <f>'計算係數'!$O60*'累積確診人數_量級_鄰里別'!F60/10*$D60</f>
        <v>6371.257249</v>
      </c>
      <c r="H60">
        <f>'計算係數'!$O60*'累積確診人數_量級_鄰里別'!G60/10*$D60</f>
        <v>6371.257249</v>
      </c>
      <c r="I60">
        <f>'計算係數'!$O60*'累積確診人數_量級_鄰里別'!H60/10*$D60</f>
        <v>6371.257249</v>
      </c>
      <c r="J60">
        <f>'計算係數'!$O60*'累積確診人數_量級_鄰里別'!I60/10*$D60</f>
        <v>6371.257249</v>
      </c>
      <c r="K60">
        <f>'計算係數'!$O60*'累積確診人數_量級_鄰里別'!J60/10*$D60</f>
        <v>6371.257249</v>
      </c>
      <c r="L60">
        <f>'計算係數'!$O60*'累積確診人數_量級_鄰里別'!K60/10*$D60</f>
        <v>6371.257249</v>
      </c>
      <c r="M60">
        <f>'計算係數'!$O60*'累積確診人數_量級_鄰里別'!L60/10*$D60</f>
        <v>6371.257249</v>
      </c>
      <c r="N60">
        <f>'計算係數'!$O60*'累積確診人數_量級_鄰里別'!M60/10*$D60</f>
        <v>6371.257249</v>
      </c>
      <c r="O60">
        <f>'計算係數'!$O60*'累積確診人數_量級_鄰里別'!N60/10*$D60</f>
        <v>6371.257249</v>
      </c>
      <c r="P60">
        <f>'計算係數'!$O60*'累積確診人數_量級_鄰里別'!O60/10*$D60</f>
        <v>6371.257249</v>
      </c>
      <c r="Q60">
        <f>'計算係數'!$O60*'累積確診人數_量級_鄰里別'!P60/10*$D60</f>
        <v>6371.257249</v>
      </c>
      <c r="R60">
        <f>'計算係數'!$O60*'累積確診人數_量級_鄰里別'!Q60/10*$D60</f>
        <v>6371.257249</v>
      </c>
      <c r="S60">
        <f>'計算係數'!$O60*'累積確診人數_量級_鄰里別'!R60/10*$D60</f>
        <v>6371.257249</v>
      </c>
      <c r="T60">
        <f>'計算係數'!$O60*'累積確診人數_量級_鄰里別'!S60/10*$D60</f>
        <v>6371.257249</v>
      </c>
      <c r="U60">
        <f>'計算係數'!$O60*'累積確診人數_量級_鄰里別'!T60/10*$D60</f>
        <v>6371.257249</v>
      </c>
    </row>
    <row r="61">
      <c r="A61" s="5">
        <v>6.3000020027E10</v>
      </c>
      <c r="B61" s="5" t="s">
        <v>37</v>
      </c>
      <c r="C61" s="5" t="s">
        <v>64</v>
      </c>
      <c r="D61" s="5">
        <v>3895.0</v>
      </c>
      <c r="E61">
        <f>'計算係數'!$O61*'累積確診人數_量級_鄰里別'!D61/10*$D61</f>
        <v>0</v>
      </c>
      <c r="F61">
        <f>'計算係數'!$O61*'累積確診人數_量級_鄰里別'!E61/10*$D61</f>
        <v>3974.462476</v>
      </c>
      <c r="G61">
        <f>'計算係數'!$O61*'累積確診人數_量級_鄰里別'!F61/10*$D61</f>
        <v>3974.462476</v>
      </c>
      <c r="H61">
        <f>'計算係數'!$O61*'累積確診人數_量級_鄰里別'!G61/10*$D61</f>
        <v>3974.462476</v>
      </c>
      <c r="I61">
        <f>'計算係數'!$O61*'累積確診人數_量級_鄰里別'!H61/10*$D61</f>
        <v>3974.462476</v>
      </c>
      <c r="J61">
        <f>'計算係數'!$O61*'累積確診人數_量級_鄰里別'!I61/10*$D61</f>
        <v>3974.462476</v>
      </c>
      <c r="K61">
        <f>'計算係數'!$O61*'累積確診人數_量級_鄰里別'!J61/10*$D61</f>
        <v>3974.462476</v>
      </c>
      <c r="L61">
        <f>'計算係數'!$O61*'累積確診人數_量級_鄰里別'!K61/10*$D61</f>
        <v>3974.462476</v>
      </c>
      <c r="M61">
        <f>'計算係數'!$O61*'累積確診人數_量級_鄰里別'!L61/10*$D61</f>
        <v>3974.462476</v>
      </c>
      <c r="N61">
        <f>'計算係數'!$O61*'累積確診人數_量級_鄰里別'!M61/10*$D61</f>
        <v>3974.462476</v>
      </c>
      <c r="O61">
        <f>'計算係數'!$O61*'累積確診人數_量級_鄰里別'!N61/10*$D61</f>
        <v>3974.462476</v>
      </c>
      <c r="P61">
        <f>'計算係數'!$O61*'累積確診人數_量級_鄰里別'!O61/10*$D61</f>
        <v>3974.462476</v>
      </c>
      <c r="Q61">
        <f>'計算係數'!$O61*'累積確診人數_量級_鄰里別'!P61/10*$D61</f>
        <v>3974.462476</v>
      </c>
      <c r="R61">
        <f>'計算係數'!$O61*'累積確診人數_量級_鄰里別'!Q61/10*$D61</f>
        <v>3974.462476</v>
      </c>
      <c r="S61">
        <f>'計算係數'!$O61*'累積確診人數_量級_鄰里別'!R61/10*$D61</f>
        <v>3974.462476</v>
      </c>
      <c r="T61">
        <f>'計算係數'!$O61*'累積確診人數_量級_鄰里別'!S61/10*$D61</f>
        <v>3974.462476</v>
      </c>
      <c r="U61">
        <f>'計算係數'!$O61*'累積確診人數_量級_鄰里別'!T61/10*$D61</f>
        <v>3974.462476</v>
      </c>
    </row>
    <row r="62">
      <c r="A62" s="5">
        <v>6.3000020028E10</v>
      </c>
      <c r="B62" s="5" t="s">
        <v>37</v>
      </c>
      <c r="C62" s="5" t="s">
        <v>65</v>
      </c>
      <c r="D62" s="5">
        <v>5145.0</v>
      </c>
      <c r="E62">
        <f>'計算係數'!$O62*'累積確診人數_量級_鄰里別'!D62/10*$D62</f>
        <v>0</v>
      </c>
      <c r="F62">
        <f>'計算係數'!$O62*'累積確診人數_量級_鄰里別'!E62/10*$D62</f>
        <v>5346.333636</v>
      </c>
      <c r="G62">
        <f>'計算係數'!$O62*'累積確診人數_量級_鄰里別'!F62/10*$D62</f>
        <v>5346.333636</v>
      </c>
      <c r="H62">
        <f>'計算係數'!$O62*'累積確診人數_量級_鄰里別'!G62/10*$D62</f>
        <v>5346.333636</v>
      </c>
      <c r="I62">
        <f>'計算係數'!$O62*'累積確診人數_量級_鄰里別'!H62/10*$D62</f>
        <v>5346.333636</v>
      </c>
      <c r="J62">
        <f>'計算係數'!$O62*'累積確診人數_量級_鄰里別'!I62/10*$D62</f>
        <v>5346.333636</v>
      </c>
      <c r="K62">
        <f>'計算係數'!$O62*'累積確診人數_量級_鄰里別'!J62/10*$D62</f>
        <v>5346.333636</v>
      </c>
      <c r="L62">
        <f>'計算係數'!$O62*'累積確診人數_量級_鄰里別'!K62/10*$D62</f>
        <v>5346.333636</v>
      </c>
      <c r="M62">
        <f>'計算係數'!$O62*'累積確診人數_量級_鄰里別'!L62/10*$D62</f>
        <v>5346.333636</v>
      </c>
      <c r="N62">
        <f>'計算係數'!$O62*'累積確診人數_量級_鄰里別'!M62/10*$D62</f>
        <v>5346.333636</v>
      </c>
      <c r="O62">
        <f>'計算係數'!$O62*'累積確診人數_量級_鄰里別'!N62/10*$D62</f>
        <v>5346.333636</v>
      </c>
      <c r="P62">
        <f>'計算係數'!$O62*'累積確診人數_量級_鄰里別'!O62/10*$D62</f>
        <v>5346.333636</v>
      </c>
      <c r="Q62">
        <f>'計算係數'!$O62*'累積確診人數_量級_鄰里別'!P62/10*$D62</f>
        <v>5346.333636</v>
      </c>
      <c r="R62">
        <f>'計算係數'!$O62*'累積確診人數_量級_鄰里別'!Q62/10*$D62</f>
        <v>5346.333636</v>
      </c>
      <c r="S62">
        <f>'計算係數'!$O62*'累積確診人數_量級_鄰里別'!R62/10*$D62</f>
        <v>5346.333636</v>
      </c>
      <c r="T62">
        <f>'計算係數'!$O62*'累積確診人數_量級_鄰里別'!S62/10*$D62</f>
        <v>5346.333636</v>
      </c>
      <c r="U62">
        <f>'計算係數'!$O62*'累積確診人數_量級_鄰里別'!T62/10*$D62</f>
        <v>5346.333636</v>
      </c>
    </row>
    <row r="63">
      <c r="A63" s="5">
        <v>6.3000020029E10</v>
      </c>
      <c r="B63" s="5" t="s">
        <v>37</v>
      </c>
      <c r="C63" s="5" t="s">
        <v>66</v>
      </c>
      <c r="D63" s="5">
        <v>6367.0</v>
      </c>
      <c r="E63">
        <f>'計算係數'!$O63*'累積確診人數_量級_鄰里別'!D63/10*$D63</f>
        <v>0</v>
      </c>
      <c r="F63">
        <f>'計算係數'!$O63*'累積確診人數_量級_鄰里別'!E63/10*$D63</f>
        <v>7021.388942</v>
      </c>
      <c r="G63">
        <f>'計算係數'!$O63*'累積確診人數_量級_鄰里別'!F63/10*$D63</f>
        <v>7021.388942</v>
      </c>
      <c r="H63">
        <f>'計算係數'!$O63*'累積確診人數_量級_鄰里別'!G63/10*$D63</f>
        <v>7021.388942</v>
      </c>
      <c r="I63">
        <f>'計算係數'!$O63*'累積確診人數_量級_鄰里別'!H63/10*$D63</f>
        <v>7021.388942</v>
      </c>
      <c r="J63">
        <f>'計算係數'!$O63*'累積確診人數_量級_鄰里別'!I63/10*$D63</f>
        <v>7021.388942</v>
      </c>
      <c r="K63">
        <f>'計算係數'!$O63*'累積確診人數_量級_鄰里別'!J63/10*$D63</f>
        <v>7021.388942</v>
      </c>
      <c r="L63">
        <f>'計算係數'!$O63*'累積確診人數_量級_鄰里別'!K63/10*$D63</f>
        <v>7021.388942</v>
      </c>
      <c r="M63">
        <f>'計算係數'!$O63*'累積確診人數_量級_鄰里別'!L63/10*$D63</f>
        <v>7021.388942</v>
      </c>
      <c r="N63">
        <f>'計算係數'!$O63*'累積確診人數_量級_鄰里別'!M63/10*$D63</f>
        <v>7021.388942</v>
      </c>
      <c r="O63">
        <f>'計算係數'!$O63*'累積確診人數_量級_鄰里別'!N63/10*$D63</f>
        <v>7021.388942</v>
      </c>
      <c r="P63">
        <f>'計算係數'!$O63*'累積確診人數_量級_鄰里別'!O63/10*$D63</f>
        <v>7021.388942</v>
      </c>
      <c r="Q63">
        <f>'計算係數'!$O63*'累積確診人數_量級_鄰里別'!P63/10*$D63</f>
        <v>7021.388942</v>
      </c>
      <c r="R63">
        <f>'計算係數'!$O63*'累積確診人數_量級_鄰里別'!Q63/10*$D63</f>
        <v>7021.388942</v>
      </c>
      <c r="S63">
        <f>'計算係數'!$O63*'累積確診人數_量級_鄰里別'!R63/10*$D63</f>
        <v>7021.388942</v>
      </c>
      <c r="T63">
        <f>'計算係數'!$O63*'累積確診人數_量級_鄰里別'!S63/10*$D63</f>
        <v>7021.388942</v>
      </c>
      <c r="U63">
        <f>'計算係數'!$O63*'累積確診人數_量級_鄰里別'!T63/10*$D63</f>
        <v>7021.388942</v>
      </c>
    </row>
    <row r="64">
      <c r="A64" s="5">
        <v>6.300002003E10</v>
      </c>
      <c r="B64" s="5" t="s">
        <v>37</v>
      </c>
      <c r="C64" s="5" t="s">
        <v>67</v>
      </c>
      <c r="D64" s="5">
        <v>8718.0</v>
      </c>
      <c r="E64">
        <f>'計算係數'!$O64*'累積確診人數_量級_鄰里別'!D64/10*$D64</f>
        <v>0</v>
      </c>
      <c r="F64">
        <f>'計算係數'!$O64*'累積確診人數_量級_鄰里別'!E64/10*$D64</f>
        <v>10188.09893</v>
      </c>
      <c r="G64">
        <f>'計算係數'!$O64*'累積確診人數_量級_鄰里別'!F64/10*$D64</f>
        <v>10188.09893</v>
      </c>
      <c r="H64">
        <f>'計算係數'!$O64*'累積確診人數_量級_鄰里別'!G64/10*$D64</f>
        <v>10188.09893</v>
      </c>
      <c r="I64">
        <f>'計算係數'!$O64*'累積確診人數_量級_鄰里別'!H64/10*$D64</f>
        <v>10188.09893</v>
      </c>
      <c r="J64">
        <f>'計算係數'!$O64*'累積確診人數_量級_鄰里別'!I64/10*$D64</f>
        <v>10188.09893</v>
      </c>
      <c r="K64">
        <f>'計算係數'!$O64*'累積確診人數_量級_鄰里別'!J64/10*$D64</f>
        <v>10188.09893</v>
      </c>
      <c r="L64">
        <f>'計算係數'!$O64*'累積確診人數_量級_鄰里別'!K64/10*$D64</f>
        <v>10188.09893</v>
      </c>
      <c r="M64">
        <f>'計算係數'!$O64*'累積確診人數_量級_鄰里別'!L64/10*$D64</f>
        <v>10188.09893</v>
      </c>
      <c r="N64">
        <f>'計算係數'!$O64*'累積確診人數_量級_鄰里別'!M64/10*$D64</f>
        <v>10188.09893</v>
      </c>
      <c r="O64">
        <f>'計算係數'!$O64*'累積確診人數_量級_鄰里別'!N64/10*$D64</f>
        <v>10188.09893</v>
      </c>
      <c r="P64">
        <f>'計算係數'!$O64*'累積確診人數_量級_鄰里別'!O64/10*$D64</f>
        <v>10188.09893</v>
      </c>
      <c r="Q64">
        <f>'計算係數'!$O64*'累積確診人數_量級_鄰里別'!P64/10*$D64</f>
        <v>10188.09893</v>
      </c>
      <c r="R64">
        <f>'計算係數'!$O64*'累積確診人數_量級_鄰里別'!Q64/10*$D64</f>
        <v>10188.09893</v>
      </c>
      <c r="S64">
        <f>'計算係數'!$O64*'累積確診人數_量級_鄰里別'!R64/10*$D64</f>
        <v>10188.09893</v>
      </c>
      <c r="T64">
        <f>'計算係數'!$O64*'累積確診人數_量級_鄰里別'!S64/10*$D64</f>
        <v>10188.09893</v>
      </c>
      <c r="U64">
        <f>'計算係數'!$O64*'累積確診人數_量級_鄰里別'!T64/10*$D64</f>
        <v>10188.09893</v>
      </c>
    </row>
    <row r="65">
      <c r="A65" s="5">
        <v>6.3000020031E10</v>
      </c>
      <c r="B65" s="5" t="s">
        <v>37</v>
      </c>
      <c r="C65" s="5" t="s">
        <v>68</v>
      </c>
      <c r="D65" s="5">
        <v>5178.0</v>
      </c>
      <c r="E65">
        <f>'計算係數'!$O65*'累積確診人數_量級_鄰里別'!D65/10*$D65</f>
        <v>0</v>
      </c>
      <c r="F65">
        <f>'計算係數'!$O65*'累積確診人數_量級_鄰里別'!E65/10*$D65</f>
        <v>5592.395635</v>
      </c>
      <c r="G65">
        <f>'計算係數'!$O65*'累積確診人數_量級_鄰里別'!F65/10*$D65</f>
        <v>5592.395635</v>
      </c>
      <c r="H65">
        <f>'計算係數'!$O65*'累積確診人數_量級_鄰里別'!G65/10*$D65</f>
        <v>5592.395635</v>
      </c>
      <c r="I65">
        <f>'計算係數'!$O65*'累積確診人數_量級_鄰里別'!H65/10*$D65</f>
        <v>5592.395635</v>
      </c>
      <c r="J65">
        <f>'計算係數'!$O65*'累積確診人數_量級_鄰里別'!I65/10*$D65</f>
        <v>5592.395635</v>
      </c>
      <c r="K65">
        <f>'計算係數'!$O65*'累積確診人數_量級_鄰里別'!J65/10*$D65</f>
        <v>5592.395635</v>
      </c>
      <c r="L65">
        <f>'計算係數'!$O65*'累積確診人數_量級_鄰里別'!K65/10*$D65</f>
        <v>5592.395635</v>
      </c>
      <c r="M65">
        <f>'計算係數'!$O65*'累積確診人數_量級_鄰里別'!L65/10*$D65</f>
        <v>5592.395635</v>
      </c>
      <c r="N65">
        <f>'計算係數'!$O65*'累積確診人數_量級_鄰里別'!M65/10*$D65</f>
        <v>5592.395635</v>
      </c>
      <c r="O65">
        <f>'計算係數'!$O65*'累積確診人數_量級_鄰里別'!N65/10*$D65</f>
        <v>5592.395635</v>
      </c>
      <c r="P65">
        <f>'計算係數'!$O65*'累積確診人數_量級_鄰里別'!O65/10*$D65</f>
        <v>5592.395635</v>
      </c>
      <c r="Q65">
        <f>'計算係數'!$O65*'累積確診人數_量級_鄰里別'!P65/10*$D65</f>
        <v>5592.395635</v>
      </c>
      <c r="R65">
        <f>'計算係數'!$O65*'累積確診人數_量級_鄰里別'!Q65/10*$D65</f>
        <v>5592.395635</v>
      </c>
      <c r="S65">
        <f>'計算係數'!$O65*'累積確診人數_量級_鄰里別'!R65/10*$D65</f>
        <v>5592.395635</v>
      </c>
      <c r="T65">
        <f>'計算係數'!$O65*'累積確診人數_量級_鄰里別'!S65/10*$D65</f>
        <v>5592.395635</v>
      </c>
      <c r="U65">
        <f>'計算係數'!$O65*'累積確診人數_量級_鄰里別'!T65/10*$D65</f>
        <v>5592.395635</v>
      </c>
    </row>
    <row r="66">
      <c r="A66" s="5">
        <v>6.3000020032E10</v>
      </c>
      <c r="B66" s="5" t="s">
        <v>37</v>
      </c>
      <c r="C66" s="5" t="s">
        <v>69</v>
      </c>
      <c r="D66" s="5">
        <v>6616.0</v>
      </c>
      <c r="E66">
        <f>'計算係數'!$O66*'累積確診人數_量級_鄰里別'!D66/10*$D66</f>
        <v>0</v>
      </c>
      <c r="F66">
        <f>'計算係數'!$O66*'累積確診人數_量級_鄰里別'!E66/10*$D66</f>
        <v>7139.228799</v>
      </c>
      <c r="G66">
        <f>'計算係數'!$O66*'累積確診人數_量級_鄰里別'!F66/10*$D66</f>
        <v>7139.228799</v>
      </c>
      <c r="H66">
        <f>'計算係數'!$O66*'累積確診人數_量級_鄰里別'!G66/10*$D66</f>
        <v>7139.228799</v>
      </c>
      <c r="I66">
        <f>'計算係數'!$O66*'累積確診人數_量級_鄰里別'!H66/10*$D66</f>
        <v>7139.228799</v>
      </c>
      <c r="J66">
        <f>'計算係數'!$O66*'累積確診人數_量級_鄰里別'!I66/10*$D66</f>
        <v>7139.228799</v>
      </c>
      <c r="K66">
        <f>'計算係數'!$O66*'累積確診人數_量級_鄰里別'!J66/10*$D66</f>
        <v>7139.228799</v>
      </c>
      <c r="L66">
        <f>'計算係數'!$O66*'累積確診人數_量級_鄰里別'!K66/10*$D66</f>
        <v>7139.228799</v>
      </c>
      <c r="M66">
        <f>'計算係數'!$O66*'累積確診人數_量級_鄰里別'!L66/10*$D66</f>
        <v>7139.228799</v>
      </c>
      <c r="N66">
        <f>'計算係數'!$O66*'累積確診人數_量級_鄰里別'!M66/10*$D66</f>
        <v>7139.228799</v>
      </c>
      <c r="O66">
        <f>'計算係數'!$O66*'累積確診人數_量級_鄰里別'!N66/10*$D66</f>
        <v>7139.228799</v>
      </c>
      <c r="P66">
        <f>'計算係數'!$O66*'累積確診人數_量級_鄰里別'!O66/10*$D66</f>
        <v>7139.228799</v>
      </c>
      <c r="Q66">
        <f>'計算係數'!$O66*'累積確診人數_量級_鄰里別'!P66/10*$D66</f>
        <v>7139.228799</v>
      </c>
      <c r="R66">
        <f>'計算係數'!$O66*'累積確診人數_量級_鄰里別'!Q66/10*$D66</f>
        <v>7139.228799</v>
      </c>
      <c r="S66">
        <f>'計算係數'!$O66*'累積確診人數_量級_鄰里別'!R66/10*$D66</f>
        <v>7139.228799</v>
      </c>
      <c r="T66">
        <f>'計算係數'!$O66*'累積確診人數_量級_鄰里別'!S66/10*$D66</f>
        <v>7139.228799</v>
      </c>
      <c r="U66">
        <f>'計算係數'!$O66*'累積確診人數_量級_鄰里別'!T66/10*$D66</f>
        <v>7139.228799</v>
      </c>
    </row>
    <row r="67">
      <c r="A67" s="5">
        <v>6.3000020033E10</v>
      </c>
      <c r="B67" s="5" t="s">
        <v>37</v>
      </c>
      <c r="C67" s="5" t="s">
        <v>70</v>
      </c>
      <c r="D67" s="5">
        <v>7540.0</v>
      </c>
      <c r="E67">
        <f>'計算係數'!$O67*'累積確診人數_量級_鄰里別'!D67/10*$D67</f>
        <v>0</v>
      </c>
      <c r="F67">
        <f>'計算係數'!$O67*'累積確診人數_量級_鄰里別'!E67/10*$D67</f>
        <v>8291.814912</v>
      </c>
      <c r="G67">
        <f>'計算係數'!$O67*'累積確診人數_量級_鄰里別'!F67/10*$D67</f>
        <v>8291.814912</v>
      </c>
      <c r="H67">
        <f>'計算係數'!$O67*'累積確診人數_量級_鄰里別'!G67/10*$D67</f>
        <v>8291.814912</v>
      </c>
      <c r="I67">
        <f>'計算係數'!$O67*'累積確診人數_量級_鄰里別'!H67/10*$D67</f>
        <v>8291.814912</v>
      </c>
      <c r="J67">
        <f>'計算係數'!$O67*'累積確診人數_量級_鄰里別'!I67/10*$D67</f>
        <v>8291.814912</v>
      </c>
      <c r="K67">
        <f>'計算係數'!$O67*'累積確診人數_量級_鄰里別'!J67/10*$D67</f>
        <v>8291.814912</v>
      </c>
      <c r="L67">
        <f>'計算係數'!$O67*'累積確診人數_量級_鄰里別'!K67/10*$D67</f>
        <v>8291.814912</v>
      </c>
      <c r="M67">
        <f>'計算係數'!$O67*'累積確診人數_量級_鄰里別'!L67/10*$D67</f>
        <v>8291.814912</v>
      </c>
      <c r="N67">
        <f>'計算係數'!$O67*'累積確診人數_量級_鄰里別'!M67/10*$D67</f>
        <v>8291.814912</v>
      </c>
      <c r="O67">
        <f>'計算係數'!$O67*'累積確診人數_量級_鄰里別'!N67/10*$D67</f>
        <v>8291.814912</v>
      </c>
      <c r="P67">
        <f>'計算係數'!$O67*'累積確診人數_量級_鄰里別'!O67/10*$D67</f>
        <v>8291.814912</v>
      </c>
      <c r="Q67">
        <f>'計算係數'!$O67*'累積確診人數_量級_鄰里別'!P67/10*$D67</f>
        <v>8291.814912</v>
      </c>
      <c r="R67">
        <f>'計算係數'!$O67*'累積確診人數_量級_鄰里別'!Q67/10*$D67</f>
        <v>8291.814912</v>
      </c>
      <c r="S67">
        <f>'計算係數'!$O67*'累積確診人數_量級_鄰里別'!R67/10*$D67</f>
        <v>8291.814912</v>
      </c>
      <c r="T67">
        <f>'計算係數'!$O67*'累積確診人數_量級_鄰里別'!S67/10*$D67</f>
        <v>8291.814912</v>
      </c>
      <c r="U67">
        <f>'計算係數'!$O67*'累積確診人數_量級_鄰里別'!T67/10*$D67</f>
        <v>8291.814912</v>
      </c>
    </row>
    <row r="68">
      <c r="A68" s="5">
        <v>6.3000020034E10</v>
      </c>
      <c r="B68" s="5" t="s">
        <v>37</v>
      </c>
      <c r="C68" s="5" t="s">
        <v>71</v>
      </c>
      <c r="D68" s="5">
        <v>4522.0</v>
      </c>
      <c r="E68">
        <f>'計算係數'!$O68*'累積確診人數_量級_鄰里別'!D68/10*$D68</f>
        <v>0</v>
      </c>
      <c r="F68">
        <f>'計算係數'!$O68*'累積確診人數_量級_鄰里別'!E68/10*$D68</f>
        <v>5055.589916</v>
      </c>
      <c r="G68">
        <f>'計算係數'!$O68*'累積確診人數_量級_鄰里別'!F68/10*$D68</f>
        <v>5055.589916</v>
      </c>
      <c r="H68">
        <f>'計算係數'!$O68*'累積確診人數_量級_鄰里別'!G68/10*$D68</f>
        <v>5055.589916</v>
      </c>
      <c r="I68">
        <f>'計算係數'!$O68*'累積確診人數_量級_鄰里別'!H68/10*$D68</f>
        <v>5055.589916</v>
      </c>
      <c r="J68">
        <f>'計算係數'!$O68*'累積確診人數_量級_鄰里別'!I68/10*$D68</f>
        <v>5055.589916</v>
      </c>
      <c r="K68">
        <f>'計算係數'!$O68*'累積確診人數_量級_鄰里別'!J68/10*$D68</f>
        <v>5055.589916</v>
      </c>
      <c r="L68">
        <f>'計算係數'!$O68*'累積確診人數_量級_鄰里別'!K68/10*$D68</f>
        <v>5055.589916</v>
      </c>
      <c r="M68">
        <f>'計算係數'!$O68*'累積確診人數_量級_鄰里別'!L68/10*$D68</f>
        <v>5055.589916</v>
      </c>
      <c r="N68">
        <f>'計算係數'!$O68*'累積確診人數_量級_鄰里別'!M68/10*$D68</f>
        <v>5055.589916</v>
      </c>
      <c r="O68">
        <f>'計算係數'!$O68*'累積確診人數_量級_鄰里別'!N68/10*$D68</f>
        <v>5055.589916</v>
      </c>
      <c r="P68">
        <f>'計算係數'!$O68*'累積確診人數_量級_鄰里別'!O68/10*$D68</f>
        <v>5055.589916</v>
      </c>
      <c r="Q68">
        <f>'計算係數'!$O68*'累積確診人數_量級_鄰里別'!P68/10*$D68</f>
        <v>5055.589916</v>
      </c>
      <c r="R68">
        <f>'計算係數'!$O68*'累積確診人數_量級_鄰里別'!Q68/10*$D68</f>
        <v>5055.589916</v>
      </c>
      <c r="S68">
        <f>'計算係數'!$O68*'累積確診人數_量級_鄰里別'!R68/10*$D68</f>
        <v>5055.589916</v>
      </c>
      <c r="T68">
        <f>'計算係數'!$O68*'累積確診人數_量級_鄰里別'!S68/10*$D68</f>
        <v>5055.589916</v>
      </c>
      <c r="U68">
        <f>'計算係數'!$O68*'累積確診人數_量級_鄰里別'!T68/10*$D68</f>
        <v>5055.589916</v>
      </c>
    </row>
    <row r="69">
      <c r="A69" s="5">
        <v>6.3000020035E10</v>
      </c>
      <c r="B69" s="5" t="s">
        <v>37</v>
      </c>
      <c r="C69" s="5" t="s">
        <v>72</v>
      </c>
      <c r="D69" s="5">
        <v>3801.0</v>
      </c>
      <c r="E69">
        <f>'計算係數'!$O69*'累積確診人數_量級_鄰里別'!D69/10*$D69</f>
        <v>0</v>
      </c>
      <c r="F69">
        <f>'計算係數'!$O69*'累積確診人數_量級_鄰里別'!E69/10*$D69</f>
        <v>3945.598322</v>
      </c>
      <c r="G69">
        <f>'計算係數'!$O69*'累積確診人數_量級_鄰里別'!F69/10*$D69</f>
        <v>3945.598322</v>
      </c>
      <c r="H69">
        <f>'計算係數'!$O69*'累積確診人數_量級_鄰里別'!G69/10*$D69</f>
        <v>3945.598322</v>
      </c>
      <c r="I69">
        <f>'計算係數'!$O69*'累積確診人數_量級_鄰里別'!H69/10*$D69</f>
        <v>3945.598322</v>
      </c>
      <c r="J69">
        <f>'計算係數'!$O69*'累積確診人數_量級_鄰里別'!I69/10*$D69</f>
        <v>3945.598322</v>
      </c>
      <c r="K69">
        <f>'計算係數'!$O69*'累積確診人數_量級_鄰里別'!J69/10*$D69</f>
        <v>3945.598322</v>
      </c>
      <c r="L69">
        <f>'計算係數'!$O69*'累積確診人數_量級_鄰里別'!K69/10*$D69</f>
        <v>3945.598322</v>
      </c>
      <c r="M69">
        <f>'計算係數'!$O69*'累積確診人數_量級_鄰里別'!L69/10*$D69</f>
        <v>3945.598322</v>
      </c>
      <c r="N69">
        <f>'計算係數'!$O69*'累積確診人數_量級_鄰里別'!M69/10*$D69</f>
        <v>3945.598322</v>
      </c>
      <c r="O69">
        <f>'計算係數'!$O69*'累積確診人數_量級_鄰里別'!N69/10*$D69</f>
        <v>3945.598322</v>
      </c>
      <c r="P69">
        <f>'計算係數'!$O69*'累積確診人數_量級_鄰里別'!O69/10*$D69</f>
        <v>3945.598322</v>
      </c>
      <c r="Q69">
        <f>'計算係數'!$O69*'累積確診人數_量級_鄰里別'!P69/10*$D69</f>
        <v>3945.598322</v>
      </c>
      <c r="R69">
        <f>'計算係數'!$O69*'累積確診人數_量級_鄰里別'!Q69/10*$D69</f>
        <v>3945.598322</v>
      </c>
      <c r="S69">
        <f>'計算係數'!$O69*'累積確診人數_量級_鄰里別'!R69/10*$D69</f>
        <v>3945.598322</v>
      </c>
      <c r="T69">
        <f>'計算係數'!$O69*'累積確診人數_量級_鄰里別'!S69/10*$D69</f>
        <v>3945.598322</v>
      </c>
      <c r="U69">
        <f>'計算係數'!$O69*'累積確診人數_量級_鄰里別'!T69/10*$D69</f>
        <v>3945.598322</v>
      </c>
    </row>
    <row r="70">
      <c r="A70" s="5">
        <v>6.3000020036E10</v>
      </c>
      <c r="B70" s="5" t="s">
        <v>37</v>
      </c>
      <c r="C70" s="5" t="s">
        <v>73</v>
      </c>
      <c r="D70" s="5">
        <v>7025.0</v>
      </c>
      <c r="E70">
        <f>'計算係數'!$O70*'累積確診人數_量級_鄰里別'!D70/10*$D70</f>
        <v>0</v>
      </c>
      <c r="F70">
        <f>'計算係數'!$O70*'累積確診人數_量級_鄰里別'!E70/10*$D70</f>
        <v>7723.005256</v>
      </c>
      <c r="G70">
        <f>'計算係數'!$O70*'累積確診人數_量級_鄰里別'!F70/10*$D70</f>
        <v>7723.005256</v>
      </c>
      <c r="H70">
        <f>'計算係數'!$O70*'累積確診人數_量級_鄰里別'!G70/10*$D70</f>
        <v>7723.005256</v>
      </c>
      <c r="I70">
        <f>'計算係數'!$O70*'累積確診人數_量級_鄰里別'!H70/10*$D70</f>
        <v>7723.005256</v>
      </c>
      <c r="J70">
        <f>'計算係數'!$O70*'累積確診人數_量級_鄰里別'!I70/10*$D70</f>
        <v>7723.005256</v>
      </c>
      <c r="K70">
        <f>'計算係數'!$O70*'累積確診人數_量級_鄰里別'!J70/10*$D70</f>
        <v>7723.005256</v>
      </c>
      <c r="L70">
        <f>'計算係數'!$O70*'累積確診人數_量級_鄰里別'!K70/10*$D70</f>
        <v>7723.005256</v>
      </c>
      <c r="M70">
        <f>'計算係數'!$O70*'累積確診人數_量級_鄰里別'!L70/10*$D70</f>
        <v>7723.005256</v>
      </c>
      <c r="N70">
        <f>'計算係數'!$O70*'累積確診人數_量級_鄰里別'!M70/10*$D70</f>
        <v>7723.005256</v>
      </c>
      <c r="O70">
        <f>'計算係數'!$O70*'累積確診人數_量級_鄰里別'!N70/10*$D70</f>
        <v>7723.005256</v>
      </c>
      <c r="P70">
        <f>'計算係數'!$O70*'累積確診人數_量級_鄰里別'!O70/10*$D70</f>
        <v>7723.005256</v>
      </c>
      <c r="Q70">
        <f>'計算係數'!$O70*'累積確診人數_量級_鄰里別'!P70/10*$D70</f>
        <v>7723.005256</v>
      </c>
      <c r="R70">
        <f>'計算係數'!$O70*'累積確診人數_量級_鄰里別'!Q70/10*$D70</f>
        <v>7723.005256</v>
      </c>
      <c r="S70">
        <f>'計算係數'!$O70*'累積確診人數_量級_鄰里別'!R70/10*$D70</f>
        <v>7723.005256</v>
      </c>
      <c r="T70">
        <f>'計算係數'!$O70*'累積確診人數_量級_鄰里別'!S70/10*$D70</f>
        <v>7723.005256</v>
      </c>
      <c r="U70">
        <f>'計算係數'!$O70*'累積確診人數_量級_鄰里別'!T70/10*$D70</f>
        <v>7723.005256</v>
      </c>
    </row>
    <row r="71">
      <c r="A71" s="5">
        <v>6.3000020037E10</v>
      </c>
      <c r="B71" s="5" t="s">
        <v>37</v>
      </c>
      <c r="C71" s="5" t="s">
        <v>74</v>
      </c>
      <c r="D71" s="5">
        <v>3051.0</v>
      </c>
      <c r="E71">
        <f>'計算係數'!$O71*'累積確診人數_量級_鄰里別'!D71/10*$D71</f>
        <v>0</v>
      </c>
      <c r="F71">
        <f>'計算係數'!$O71*'累積確診人數_量級_鄰里別'!E71/10*$D71</f>
        <v>3212.799627</v>
      </c>
      <c r="G71">
        <f>'計算係數'!$O71*'累積確診人數_量級_鄰里別'!F71/10*$D71</f>
        <v>3212.799627</v>
      </c>
      <c r="H71">
        <f>'計算係數'!$O71*'累積確診人數_量級_鄰里別'!G71/10*$D71</f>
        <v>3212.799627</v>
      </c>
      <c r="I71">
        <f>'計算係數'!$O71*'累積確診人數_量級_鄰里別'!H71/10*$D71</f>
        <v>3212.799627</v>
      </c>
      <c r="J71">
        <f>'計算係數'!$O71*'累積確診人數_量級_鄰里別'!I71/10*$D71</f>
        <v>3212.799627</v>
      </c>
      <c r="K71">
        <f>'計算係數'!$O71*'累積確診人數_量級_鄰里別'!J71/10*$D71</f>
        <v>3212.799627</v>
      </c>
      <c r="L71">
        <f>'計算係數'!$O71*'累積確診人數_量級_鄰里別'!K71/10*$D71</f>
        <v>3212.799627</v>
      </c>
      <c r="M71">
        <f>'計算係數'!$O71*'累積確診人數_量級_鄰里別'!L71/10*$D71</f>
        <v>3212.799627</v>
      </c>
      <c r="N71">
        <f>'計算係數'!$O71*'累積確診人數_量級_鄰里別'!M71/10*$D71</f>
        <v>3212.799627</v>
      </c>
      <c r="O71">
        <f>'計算係數'!$O71*'累積確診人數_量級_鄰里別'!N71/10*$D71</f>
        <v>3212.799627</v>
      </c>
      <c r="P71">
        <f>'計算係數'!$O71*'累積確診人數_量級_鄰里別'!O71/10*$D71</f>
        <v>3212.799627</v>
      </c>
      <c r="Q71">
        <f>'計算係數'!$O71*'累積確診人數_量級_鄰里別'!P71/10*$D71</f>
        <v>3212.799627</v>
      </c>
      <c r="R71">
        <f>'計算係數'!$O71*'累積確診人數_量級_鄰里別'!Q71/10*$D71</f>
        <v>3212.799627</v>
      </c>
      <c r="S71">
        <f>'計算係數'!$O71*'累積確診人數_量級_鄰里別'!R71/10*$D71</f>
        <v>3212.799627</v>
      </c>
      <c r="T71">
        <f>'計算係數'!$O71*'累積確診人數_量級_鄰里別'!S71/10*$D71</f>
        <v>3212.799627</v>
      </c>
      <c r="U71">
        <f>'計算係數'!$O71*'累積確診人數_量級_鄰里別'!T71/10*$D71</f>
        <v>3212.799627</v>
      </c>
    </row>
    <row r="72">
      <c r="A72" s="5">
        <v>6.3000020038E10</v>
      </c>
      <c r="B72" s="5" t="s">
        <v>37</v>
      </c>
      <c r="C72" s="5" t="s">
        <v>75</v>
      </c>
      <c r="D72" s="5">
        <v>3935.0</v>
      </c>
      <c r="E72">
        <f>'計算係數'!$O72*'累積確診人數_量級_鄰里別'!D72/10*$D72</f>
        <v>0</v>
      </c>
      <c r="F72">
        <f>'計算係數'!$O72*'累積確診人數_量級_鄰里別'!E72/10*$D72</f>
        <v>4090.141221</v>
      </c>
      <c r="G72">
        <f>'計算係數'!$O72*'累積確診人數_量級_鄰里別'!F72/10*$D72</f>
        <v>4090.141221</v>
      </c>
      <c r="H72">
        <f>'計算係數'!$O72*'累積確診人數_量級_鄰里別'!G72/10*$D72</f>
        <v>4090.141221</v>
      </c>
      <c r="I72">
        <f>'計算係數'!$O72*'累積確診人數_量級_鄰里別'!H72/10*$D72</f>
        <v>4090.141221</v>
      </c>
      <c r="J72">
        <f>'計算係數'!$O72*'累積確診人數_量級_鄰里別'!I72/10*$D72</f>
        <v>4090.141221</v>
      </c>
      <c r="K72">
        <f>'計算係數'!$O72*'累積確診人數_量級_鄰里別'!J72/10*$D72</f>
        <v>4090.141221</v>
      </c>
      <c r="L72">
        <f>'計算係數'!$O72*'累積確診人數_量級_鄰里別'!K72/10*$D72</f>
        <v>4090.141221</v>
      </c>
      <c r="M72">
        <f>'計算係數'!$O72*'累積確診人數_量級_鄰里別'!L72/10*$D72</f>
        <v>4090.141221</v>
      </c>
      <c r="N72">
        <f>'計算係數'!$O72*'累積確診人數_量級_鄰里別'!M72/10*$D72</f>
        <v>4090.141221</v>
      </c>
      <c r="O72">
        <f>'計算係數'!$O72*'累積確診人數_量級_鄰里別'!N72/10*$D72</f>
        <v>4090.141221</v>
      </c>
      <c r="P72">
        <f>'計算係數'!$O72*'累積確診人數_量級_鄰里別'!O72/10*$D72</f>
        <v>4090.141221</v>
      </c>
      <c r="Q72">
        <f>'計算係數'!$O72*'累積確診人數_量級_鄰里別'!P72/10*$D72</f>
        <v>4090.141221</v>
      </c>
      <c r="R72">
        <f>'計算係數'!$O72*'累積確診人數_量級_鄰里別'!Q72/10*$D72</f>
        <v>4090.141221</v>
      </c>
      <c r="S72">
        <f>'計算係數'!$O72*'累積確診人數_量級_鄰里別'!R72/10*$D72</f>
        <v>4090.141221</v>
      </c>
      <c r="T72">
        <f>'計算係數'!$O72*'累積確診人數_量級_鄰里別'!S72/10*$D72</f>
        <v>4090.141221</v>
      </c>
      <c r="U72">
        <f>'計算係數'!$O72*'累積確診人數_量級_鄰里別'!T72/10*$D72</f>
        <v>4090.141221</v>
      </c>
    </row>
    <row r="73">
      <c r="A73" s="5">
        <v>6.3000020039E10</v>
      </c>
      <c r="B73" s="5" t="s">
        <v>37</v>
      </c>
      <c r="C73" s="5" t="s">
        <v>76</v>
      </c>
      <c r="D73" s="5">
        <v>6874.0</v>
      </c>
      <c r="E73">
        <f>'計算係數'!$O73*'累積確診人數_量級_鄰里別'!D73/10*$D73</f>
        <v>0</v>
      </c>
      <c r="F73">
        <f>'計算係數'!$O73*'累積確診人數_量級_鄰里別'!E73/10*$D73</f>
        <v>7707.327117</v>
      </c>
      <c r="G73">
        <f>'計算係數'!$O73*'累積確診人數_量級_鄰里別'!F73/10*$D73</f>
        <v>7707.327117</v>
      </c>
      <c r="H73">
        <f>'計算係數'!$O73*'累積確診人數_量級_鄰里別'!G73/10*$D73</f>
        <v>7707.327117</v>
      </c>
      <c r="I73">
        <f>'計算係數'!$O73*'累積確診人數_量級_鄰里別'!H73/10*$D73</f>
        <v>7707.327117</v>
      </c>
      <c r="J73">
        <f>'計算係數'!$O73*'累積確診人數_量級_鄰里別'!I73/10*$D73</f>
        <v>7707.327117</v>
      </c>
      <c r="K73">
        <f>'計算係數'!$O73*'累積確診人數_量級_鄰里別'!J73/10*$D73</f>
        <v>7707.327117</v>
      </c>
      <c r="L73">
        <f>'計算係數'!$O73*'累積確診人數_量級_鄰里別'!K73/10*$D73</f>
        <v>7707.327117</v>
      </c>
      <c r="M73">
        <f>'計算係數'!$O73*'累積確診人數_量級_鄰里別'!L73/10*$D73</f>
        <v>7707.327117</v>
      </c>
      <c r="N73">
        <f>'計算係數'!$O73*'累積確診人數_量級_鄰里別'!M73/10*$D73</f>
        <v>7707.327117</v>
      </c>
      <c r="O73">
        <f>'計算係數'!$O73*'累積確診人數_量級_鄰里別'!N73/10*$D73</f>
        <v>7707.327117</v>
      </c>
      <c r="P73">
        <f>'計算係數'!$O73*'累積確診人數_量級_鄰里別'!O73/10*$D73</f>
        <v>7707.327117</v>
      </c>
      <c r="Q73">
        <f>'計算係數'!$O73*'累積確診人數_量級_鄰里別'!P73/10*$D73</f>
        <v>7707.327117</v>
      </c>
      <c r="R73">
        <f>'計算係數'!$O73*'累積確診人數_量級_鄰里別'!Q73/10*$D73</f>
        <v>7707.327117</v>
      </c>
      <c r="S73">
        <f>'計算係數'!$O73*'累積確診人數_量級_鄰里別'!R73/10*$D73</f>
        <v>7707.327117</v>
      </c>
      <c r="T73">
        <f>'計算係數'!$O73*'累積確診人數_量級_鄰里別'!S73/10*$D73</f>
        <v>7707.327117</v>
      </c>
      <c r="U73">
        <f>'計算係數'!$O73*'累積確診人數_量級_鄰里別'!T73/10*$D73</f>
        <v>7707.327117</v>
      </c>
    </row>
    <row r="74">
      <c r="A74" s="5">
        <v>6.300002004E10</v>
      </c>
      <c r="B74" s="5" t="s">
        <v>37</v>
      </c>
      <c r="C74" s="5" t="s">
        <v>77</v>
      </c>
      <c r="D74" s="5">
        <v>4698.0</v>
      </c>
      <c r="E74">
        <f>'計算係數'!$O74*'累積確診人數_量級_鄰里別'!D74/10*$D74</f>
        <v>0</v>
      </c>
      <c r="F74">
        <f>'計算係數'!$O74*'累積確診人數_量級_鄰里別'!E74/10*$D74</f>
        <v>5192.377869</v>
      </c>
      <c r="G74">
        <f>'計算係數'!$O74*'累積確診人數_量級_鄰里別'!F74/10*$D74</f>
        <v>5192.377869</v>
      </c>
      <c r="H74">
        <f>'計算係數'!$O74*'累積確診人數_量級_鄰里別'!G74/10*$D74</f>
        <v>5192.377869</v>
      </c>
      <c r="I74">
        <f>'計算係數'!$O74*'累積確診人數_量級_鄰里別'!H74/10*$D74</f>
        <v>5192.377869</v>
      </c>
      <c r="J74">
        <f>'計算係數'!$O74*'累積確診人數_量級_鄰里別'!I74/10*$D74</f>
        <v>5192.377869</v>
      </c>
      <c r="K74">
        <f>'計算係數'!$O74*'累積確診人數_量級_鄰里別'!J74/10*$D74</f>
        <v>5192.377869</v>
      </c>
      <c r="L74">
        <f>'計算係數'!$O74*'累積確診人數_量級_鄰里別'!K74/10*$D74</f>
        <v>5192.377869</v>
      </c>
      <c r="M74">
        <f>'計算係數'!$O74*'累積確診人數_量級_鄰里別'!L74/10*$D74</f>
        <v>5192.377869</v>
      </c>
      <c r="N74">
        <f>'計算係數'!$O74*'累積確診人數_量級_鄰里別'!M74/10*$D74</f>
        <v>5192.377869</v>
      </c>
      <c r="O74">
        <f>'計算係數'!$O74*'累積確診人數_量級_鄰里別'!N74/10*$D74</f>
        <v>5192.377869</v>
      </c>
      <c r="P74">
        <f>'計算係數'!$O74*'累積確診人數_量級_鄰里別'!O74/10*$D74</f>
        <v>5192.377869</v>
      </c>
      <c r="Q74">
        <f>'計算係數'!$O74*'累積確診人數_量級_鄰里別'!P74/10*$D74</f>
        <v>5192.377869</v>
      </c>
      <c r="R74">
        <f>'計算係數'!$O74*'累積確診人數_量級_鄰里別'!Q74/10*$D74</f>
        <v>5192.377869</v>
      </c>
      <c r="S74">
        <f>'計算係數'!$O74*'累積確診人數_量級_鄰里別'!R74/10*$D74</f>
        <v>5192.377869</v>
      </c>
      <c r="T74">
        <f>'計算係數'!$O74*'累積確診人數_量級_鄰里別'!S74/10*$D74</f>
        <v>5192.377869</v>
      </c>
      <c r="U74">
        <f>'計算係數'!$O74*'累積確診人數_量級_鄰里別'!T74/10*$D74</f>
        <v>5192.377869</v>
      </c>
    </row>
    <row r="75">
      <c r="A75" s="5">
        <v>6.3000020041E10</v>
      </c>
      <c r="B75" s="5" t="s">
        <v>37</v>
      </c>
      <c r="C75" s="5" t="s">
        <v>78</v>
      </c>
      <c r="D75" s="5">
        <v>1949.0</v>
      </c>
      <c r="E75">
        <f>'計算係數'!$O75*'累積確診人數_量級_鄰里別'!D75/10*$D75</f>
        <v>0</v>
      </c>
      <c r="F75">
        <f>'計算係數'!$O75*'累積確診人數_量級_鄰里別'!E75/10*$D75</f>
        <v>1853.212767</v>
      </c>
      <c r="G75">
        <f>'計算係數'!$O75*'累積確診人數_量級_鄰里別'!F75/10*$D75</f>
        <v>1853.212767</v>
      </c>
      <c r="H75">
        <f>'計算係數'!$O75*'累積確診人數_量級_鄰里別'!G75/10*$D75</f>
        <v>1853.212767</v>
      </c>
      <c r="I75">
        <f>'計算係數'!$O75*'累積確診人數_量級_鄰里別'!H75/10*$D75</f>
        <v>1853.212767</v>
      </c>
      <c r="J75">
        <f>'計算係數'!$O75*'累積確診人數_量級_鄰里別'!I75/10*$D75</f>
        <v>1853.212767</v>
      </c>
      <c r="K75">
        <f>'計算係數'!$O75*'累積確診人數_量級_鄰里別'!J75/10*$D75</f>
        <v>1853.212767</v>
      </c>
      <c r="L75">
        <f>'計算係數'!$O75*'累積確診人數_量級_鄰里別'!K75/10*$D75</f>
        <v>1853.212767</v>
      </c>
      <c r="M75">
        <f>'計算係數'!$O75*'累積確診人數_量級_鄰里別'!L75/10*$D75</f>
        <v>1853.212767</v>
      </c>
      <c r="N75">
        <f>'計算係數'!$O75*'累積確診人數_量級_鄰里別'!M75/10*$D75</f>
        <v>1853.212767</v>
      </c>
      <c r="O75">
        <f>'計算係數'!$O75*'累積確診人數_量級_鄰里別'!N75/10*$D75</f>
        <v>1853.212767</v>
      </c>
      <c r="P75">
        <f>'計算係數'!$O75*'累積確診人數_量級_鄰里別'!O75/10*$D75</f>
        <v>1853.212767</v>
      </c>
      <c r="Q75">
        <f>'計算係數'!$O75*'累積確診人數_量級_鄰里別'!P75/10*$D75</f>
        <v>1853.212767</v>
      </c>
      <c r="R75">
        <f>'計算係數'!$O75*'累積確診人數_量級_鄰里別'!Q75/10*$D75</f>
        <v>1853.212767</v>
      </c>
      <c r="S75">
        <f>'計算係數'!$O75*'累積確診人數_量級_鄰里別'!R75/10*$D75</f>
        <v>1853.212767</v>
      </c>
      <c r="T75">
        <f>'計算係數'!$O75*'累積確診人數_量級_鄰里別'!S75/10*$D75</f>
        <v>1853.212767</v>
      </c>
      <c r="U75">
        <f>'計算係數'!$O75*'累積確診人數_量級_鄰里別'!T75/10*$D75</f>
        <v>1853.212767</v>
      </c>
    </row>
    <row r="76">
      <c r="A76" s="5">
        <v>6.3000030001E10</v>
      </c>
      <c r="B76" s="5" t="s">
        <v>79</v>
      </c>
      <c r="C76" s="5" t="s">
        <v>80</v>
      </c>
      <c r="D76" s="5">
        <v>5684.0</v>
      </c>
      <c r="E76">
        <f>'計算係數'!$O76*'累積確診人數_量級_鄰里別'!D76/10*$D76</f>
        <v>6670.811825</v>
      </c>
      <c r="F76">
        <f>'計算係數'!$O76*'累積確診人數_量級_鄰里別'!E76/10*$D76</f>
        <v>6670.811825</v>
      </c>
      <c r="G76">
        <f>'計算係數'!$O76*'累積確診人數_量級_鄰里別'!F76/10*$D76</f>
        <v>6670.811825</v>
      </c>
      <c r="H76">
        <f>'計算係數'!$O76*'累積確診人數_量級_鄰里別'!G76/10*$D76</f>
        <v>6670.811825</v>
      </c>
      <c r="I76">
        <f>'計算係數'!$O76*'累積確診人數_量級_鄰里別'!H76/10*$D76</f>
        <v>6670.811825</v>
      </c>
      <c r="J76">
        <f>'計算係數'!$O76*'累積確診人數_量級_鄰里別'!I76/10*$D76</f>
        <v>6670.811825</v>
      </c>
      <c r="K76">
        <f>'計算係數'!$O76*'累積確診人數_量級_鄰里別'!J76/10*$D76</f>
        <v>6670.811825</v>
      </c>
      <c r="L76">
        <f>'計算係數'!$O76*'累積確診人數_量級_鄰里別'!K76/10*$D76</f>
        <v>6670.811825</v>
      </c>
      <c r="M76">
        <f>'計算係數'!$O76*'累積確診人數_量級_鄰里別'!L76/10*$D76</f>
        <v>6670.811825</v>
      </c>
      <c r="N76">
        <f>'計算係數'!$O76*'累積確診人數_量級_鄰里別'!M76/10*$D76</f>
        <v>6670.811825</v>
      </c>
      <c r="O76">
        <f>'計算係數'!$O76*'累積確診人數_量級_鄰里別'!N76/10*$D76</f>
        <v>6670.811825</v>
      </c>
      <c r="P76">
        <f>'計算係數'!$O76*'累積確診人數_量級_鄰里別'!O76/10*$D76</f>
        <v>6670.811825</v>
      </c>
      <c r="Q76">
        <f>'計算係數'!$O76*'累積確診人數_量級_鄰里別'!P76/10*$D76</f>
        <v>6670.811825</v>
      </c>
      <c r="R76">
        <f>'計算係數'!$O76*'累積確診人數_量級_鄰里別'!Q76/10*$D76</f>
        <v>6670.811825</v>
      </c>
      <c r="S76">
        <f>'計算係數'!$O76*'累積確診人數_量級_鄰里別'!R76/10*$D76</f>
        <v>6670.811825</v>
      </c>
      <c r="T76">
        <f>'計算係數'!$O76*'累積確診人數_量級_鄰里別'!S76/10*$D76</f>
        <v>6670.811825</v>
      </c>
      <c r="U76">
        <f>'計算係數'!$O76*'累積確診人數_量級_鄰里別'!T76/10*$D76</f>
        <v>6670.811825</v>
      </c>
    </row>
    <row r="77">
      <c r="A77" s="5">
        <v>6.3000030002E10</v>
      </c>
      <c r="B77" s="5" t="s">
        <v>79</v>
      </c>
      <c r="C77" s="5" t="s">
        <v>81</v>
      </c>
      <c r="D77" s="5">
        <v>5790.0</v>
      </c>
      <c r="E77">
        <f>'計算係數'!$O77*'累積確診人數_量級_鄰里別'!D77/10*$D77</f>
        <v>6303.738337</v>
      </c>
      <c r="F77">
        <f>'計算係數'!$O77*'累積確診人數_量級_鄰里別'!E77/10*$D77</f>
        <v>6303.738337</v>
      </c>
      <c r="G77">
        <f>'計算係數'!$O77*'累積確診人數_量級_鄰里別'!F77/10*$D77</f>
        <v>6303.738337</v>
      </c>
      <c r="H77">
        <f>'計算係數'!$O77*'累積確診人數_量級_鄰里別'!G77/10*$D77</f>
        <v>6303.738337</v>
      </c>
      <c r="I77">
        <f>'計算係數'!$O77*'累積確診人數_量級_鄰里別'!H77/10*$D77</f>
        <v>6303.738337</v>
      </c>
      <c r="J77">
        <f>'計算係數'!$O77*'累積確診人數_量級_鄰里別'!I77/10*$D77</f>
        <v>6303.738337</v>
      </c>
      <c r="K77">
        <f>'計算係數'!$O77*'累積確診人數_量級_鄰里別'!J77/10*$D77</f>
        <v>6303.738337</v>
      </c>
      <c r="L77">
        <f>'計算係數'!$O77*'累積確診人數_量級_鄰里別'!K77/10*$D77</f>
        <v>6303.738337</v>
      </c>
      <c r="M77">
        <f>'計算係數'!$O77*'累積確診人數_量級_鄰里別'!L77/10*$D77</f>
        <v>6303.738337</v>
      </c>
      <c r="N77">
        <f>'計算係數'!$O77*'累積確診人數_量級_鄰里別'!M77/10*$D77</f>
        <v>6303.738337</v>
      </c>
      <c r="O77">
        <f>'計算係數'!$O77*'累積確診人數_量級_鄰里別'!N77/10*$D77</f>
        <v>6303.738337</v>
      </c>
      <c r="P77">
        <f>'計算係數'!$O77*'累積確診人數_量級_鄰里別'!O77/10*$D77</f>
        <v>6303.738337</v>
      </c>
      <c r="Q77">
        <f>'計算係數'!$O77*'累積確診人數_量級_鄰里別'!P77/10*$D77</f>
        <v>6303.738337</v>
      </c>
      <c r="R77">
        <f>'計算係數'!$O77*'累積確診人數_量級_鄰里別'!Q77/10*$D77</f>
        <v>6303.738337</v>
      </c>
      <c r="S77">
        <f>'計算係數'!$O77*'累積確診人數_量級_鄰里別'!R77/10*$D77</f>
        <v>6303.738337</v>
      </c>
      <c r="T77">
        <f>'計算係數'!$O77*'累積確診人數_量級_鄰里別'!S77/10*$D77</f>
        <v>6303.738337</v>
      </c>
      <c r="U77">
        <f>'計算係數'!$O77*'累積確診人數_量級_鄰里別'!T77/10*$D77</f>
        <v>6303.738337</v>
      </c>
    </row>
    <row r="78">
      <c r="A78" s="5">
        <v>6.3000030003E10</v>
      </c>
      <c r="B78" s="5" t="s">
        <v>79</v>
      </c>
      <c r="C78" s="5" t="s">
        <v>82</v>
      </c>
      <c r="D78" s="5">
        <v>7080.0</v>
      </c>
      <c r="E78">
        <f>'計算係數'!$O78*'累積確診人數_量級_鄰里別'!D78/10*$D78</f>
        <v>7667.043785</v>
      </c>
      <c r="F78">
        <f>'計算係數'!$O78*'累積確診人數_量級_鄰里別'!E78/10*$D78</f>
        <v>7667.043785</v>
      </c>
      <c r="G78">
        <f>'計算係數'!$O78*'累積確診人數_量級_鄰里別'!F78/10*$D78</f>
        <v>7667.043785</v>
      </c>
      <c r="H78">
        <f>'計算係數'!$O78*'累積確診人數_量級_鄰里別'!G78/10*$D78</f>
        <v>7667.043785</v>
      </c>
      <c r="I78">
        <f>'計算係數'!$O78*'累積確診人數_量級_鄰里別'!H78/10*$D78</f>
        <v>7667.043785</v>
      </c>
      <c r="J78">
        <f>'計算係數'!$O78*'累積確診人數_量級_鄰里別'!I78/10*$D78</f>
        <v>7667.043785</v>
      </c>
      <c r="K78">
        <f>'計算係數'!$O78*'累積確診人數_量級_鄰里別'!J78/10*$D78</f>
        <v>7667.043785</v>
      </c>
      <c r="L78">
        <f>'計算係數'!$O78*'累積確診人數_量級_鄰里別'!K78/10*$D78</f>
        <v>7667.043785</v>
      </c>
      <c r="M78">
        <f>'計算係數'!$O78*'累積確診人數_量級_鄰里別'!L78/10*$D78</f>
        <v>7667.043785</v>
      </c>
      <c r="N78">
        <f>'計算係數'!$O78*'累積確診人數_量級_鄰里別'!M78/10*$D78</f>
        <v>7667.043785</v>
      </c>
      <c r="O78">
        <f>'計算係數'!$O78*'累積確診人數_量級_鄰里別'!N78/10*$D78</f>
        <v>7667.043785</v>
      </c>
      <c r="P78">
        <f>'計算係數'!$O78*'累積確診人數_量級_鄰里別'!O78/10*$D78</f>
        <v>7667.043785</v>
      </c>
      <c r="Q78">
        <f>'計算係數'!$O78*'累積確診人數_量級_鄰里別'!P78/10*$D78</f>
        <v>7667.043785</v>
      </c>
      <c r="R78">
        <f>'計算係數'!$O78*'累積確診人數_量級_鄰里別'!Q78/10*$D78</f>
        <v>7667.043785</v>
      </c>
      <c r="S78">
        <f>'計算係數'!$O78*'累積確診人數_量級_鄰里別'!R78/10*$D78</f>
        <v>7667.043785</v>
      </c>
      <c r="T78">
        <f>'計算係數'!$O78*'累積確診人數_量級_鄰里別'!S78/10*$D78</f>
        <v>7667.043785</v>
      </c>
      <c r="U78">
        <f>'計算係數'!$O78*'累積確診人數_量級_鄰里別'!T78/10*$D78</f>
        <v>7667.043785</v>
      </c>
    </row>
    <row r="79">
      <c r="A79" s="5">
        <v>6.3000030004E10</v>
      </c>
      <c r="B79" s="5" t="s">
        <v>79</v>
      </c>
      <c r="C79" s="5" t="s">
        <v>83</v>
      </c>
      <c r="D79" s="5">
        <v>8285.0</v>
      </c>
      <c r="E79">
        <f>'計算係數'!$O79*'累積確診人數_量級_鄰里別'!D79/10*$D79</f>
        <v>10504.17528</v>
      </c>
      <c r="F79">
        <f>'計算係數'!$O79*'累積確診人數_量級_鄰里別'!E79/10*$D79</f>
        <v>10504.17528</v>
      </c>
      <c r="G79">
        <f>'計算係數'!$O79*'累積確診人數_量級_鄰里別'!F79/10*$D79</f>
        <v>10504.17528</v>
      </c>
      <c r="H79">
        <f>'計算係數'!$O79*'累積確診人數_量級_鄰里別'!G79/10*$D79</f>
        <v>10504.17528</v>
      </c>
      <c r="I79">
        <f>'計算係數'!$O79*'累積確診人數_量級_鄰里別'!H79/10*$D79</f>
        <v>10504.17528</v>
      </c>
      <c r="J79">
        <f>'計算係數'!$O79*'累積確診人數_量級_鄰里別'!I79/10*$D79</f>
        <v>10504.17528</v>
      </c>
      <c r="K79">
        <f>'計算係數'!$O79*'累積確診人數_量級_鄰里別'!J79/10*$D79</f>
        <v>10504.17528</v>
      </c>
      <c r="L79">
        <f>'計算係數'!$O79*'累積確診人數_量級_鄰里別'!K79/10*$D79</f>
        <v>10504.17528</v>
      </c>
      <c r="M79">
        <f>'計算係數'!$O79*'累積確診人數_量級_鄰里別'!L79/10*$D79</f>
        <v>10504.17528</v>
      </c>
      <c r="N79">
        <f>'計算係數'!$O79*'累積確診人數_量級_鄰里別'!M79/10*$D79</f>
        <v>10504.17528</v>
      </c>
      <c r="O79">
        <f>'計算係數'!$O79*'累積確診人數_量級_鄰里別'!N79/10*$D79</f>
        <v>10504.17528</v>
      </c>
      <c r="P79">
        <f>'計算係數'!$O79*'累積確診人數_量級_鄰里別'!O79/10*$D79</f>
        <v>10504.17528</v>
      </c>
      <c r="Q79">
        <f>'計算係數'!$O79*'累積確診人數_量級_鄰里別'!P79/10*$D79</f>
        <v>10504.17528</v>
      </c>
      <c r="R79">
        <f>'計算係數'!$O79*'累積確診人數_量級_鄰里別'!Q79/10*$D79</f>
        <v>10504.17528</v>
      </c>
      <c r="S79">
        <f>'計算係數'!$O79*'累積確診人數_量級_鄰里別'!R79/10*$D79</f>
        <v>10504.17528</v>
      </c>
      <c r="T79">
        <f>'計算係數'!$O79*'累積確診人數_量級_鄰里別'!S79/10*$D79</f>
        <v>10504.17528</v>
      </c>
      <c r="U79">
        <f>'計算係數'!$O79*'累積確診人數_量級_鄰里別'!T79/10*$D79</f>
        <v>10504.17528</v>
      </c>
    </row>
    <row r="80">
      <c r="A80" s="5">
        <v>6.3000030005E10</v>
      </c>
      <c r="B80" s="5" t="s">
        <v>79</v>
      </c>
      <c r="C80" s="5" t="s">
        <v>84</v>
      </c>
      <c r="D80" s="5">
        <v>5125.0</v>
      </c>
      <c r="E80">
        <f>'計算係數'!$O80*'累積確診人數_量級_鄰里別'!D80/10*$D80</f>
        <v>5432.466151</v>
      </c>
      <c r="F80">
        <f>'計算係數'!$O80*'累積確診人數_量級_鄰里別'!E80/10*$D80</f>
        <v>5432.466151</v>
      </c>
      <c r="G80">
        <f>'計算係數'!$O80*'累積確診人數_量級_鄰里別'!F80/10*$D80</f>
        <v>5432.466151</v>
      </c>
      <c r="H80">
        <f>'計算係數'!$O80*'累積確診人數_量級_鄰里別'!G80/10*$D80</f>
        <v>5432.466151</v>
      </c>
      <c r="I80">
        <f>'計算係數'!$O80*'累積確診人數_量級_鄰里別'!H80/10*$D80</f>
        <v>5432.466151</v>
      </c>
      <c r="J80">
        <f>'計算係數'!$O80*'累積確診人數_量級_鄰里別'!I80/10*$D80</f>
        <v>5432.466151</v>
      </c>
      <c r="K80">
        <f>'計算係數'!$O80*'累積確診人數_量級_鄰里別'!J80/10*$D80</f>
        <v>5432.466151</v>
      </c>
      <c r="L80">
        <f>'計算係數'!$O80*'累積確診人數_量級_鄰里別'!K80/10*$D80</f>
        <v>5432.466151</v>
      </c>
      <c r="M80">
        <f>'計算係數'!$O80*'累積確診人數_量級_鄰里別'!L80/10*$D80</f>
        <v>5432.466151</v>
      </c>
      <c r="N80">
        <f>'計算係數'!$O80*'累積確診人數_量級_鄰里別'!M80/10*$D80</f>
        <v>5432.466151</v>
      </c>
      <c r="O80">
        <f>'計算係數'!$O80*'累積確診人數_量級_鄰里別'!N80/10*$D80</f>
        <v>5432.466151</v>
      </c>
      <c r="P80">
        <f>'計算係數'!$O80*'累積確診人數_量級_鄰里別'!O80/10*$D80</f>
        <v>5432.466151</v>
      </c>
      <c r="Q80">
        <f>'計算係數'!$O80*'累積確診人數_量級_鄰里別'!P80/10*$D80</f>
        <v>5432.466151</v>
      </c>
      <c r="R80">
        <f>'計算係數'!$O80*'累積確診人數_量級_鄰里別'!Q80/10*$D80</f>
        <v>5432.466151</v>
      </c>
      <c r="S80">
        <f>'計算係數'!$O80*'累積確診人數_量級_鄰里別'!R80/10*$D80</f>
        <v>5432.466151</v>
      </c>
      <c r="T80">
        <f>'計算係數'!$O80*'累積確診人數_量級_鄰里別'!S80/10*$D80</f>
        <v>5432.466151</v>
      </c>
      <c r="U80">
        <f>'計算係數'!$O80*'累積確診人數_量級_鄰里別'!T80/10*$D80</f>
        <v>5432.466151</v>
      </c>
    </row>
    <row r="81">
      <c r="A81" s="5">
        <v>6.3000030006E10</v>
      </c>
      <c r="B81" s="5" t="s">
        <v>79</v>
      </c>
      <c r="C81" s="5" t="s">
        <v>85</v>
      </c>
      <c r="D81" s="5">
        <v>5352.0</v>
      </c>
      <c r="E81">
        <f>'計算係數'!$O81*'累積確診人數_量級_鄰里別'!D81/10*$D81</f>
        <v>6043.422343</v>
      </c>
      <c r="F81">
        <f>'計算係數'!$O81*'累積確診人數_量級_鄰里別'!E81/10*$D81</f>
        <v>6043.422343</v>
      </c>
      <c r="G81">
        <f>'計算係數'!$O81*'累積確診人數_量級_鄰里別'!F81/10*$D81</f>
        <v>6043.422343</v>
      </c>
      <c r="H81">
        <f>'計算係數'!$O81*'累積確診人數_量級_鄰里別'!G81/10*$D81</f>
        <v>6043.422343</v>
      </c>
      <c r="I81">
        <f>'計算係數'!$O81*'累積確診人數_量級_鄰里別'!H81/10*$D81</f>
        <v>6043.422343</v>
      </c>
      <c r="J81">
        <f>'計算係數'!$O81*'累積確診人數_量級_鄰里別'!I81/10*$D81</f>
        <v>6043.422343</v>
      </c>
      <c r="K81">
        <f>'計算係數'!$O81*'累積確診人數_量級_鄰里別'!J81/10*$D81</f>
        <v>6043.422343</v>
      </c>
      <c r="L81">
        <f>'計算係數'!$O81*'累積確診人數_量級_鄰里別'!K81/10*$D81</f>
        <v>6043.422343</v>
      </c>
      <c r="M81">
        <f>'計算係數'!$O81*'累積確診人數_量級_鄰里別'!L81/10*$D81</f>
        <v>6043.422343</v>
      </c>
      <c r="N81">
        <f>'計算係數'!$O81*'累積確診人數_量級_鄰里別'!M81/10*$D81</f>
        <v>6043.422343</v>
      </c>
      <c r="O81">
        <f>'計算係數'!$O81*'累積確診人數_量級_鄰里別'!N81/10*$D81</f>
        <v>6043.422343</v>
      </c>
      <c r="P81">
        <f>'計算係數'!$O81*'累積確診人數_量級_鄰里別'!O81/10*$D81</f>
        <v>6043.422343</v>
      </c>
      <c r="Q81">
        <f>'計算係數'!$O81*'累積確診人數_量級_鄰里別'!P81/10*$D81</f>
        <v>6043.422343</v>
      </c>
      <c r="R81">
        <f>'計算係數'!$O81*'累積確診人數_量級_鄰里別'!Q81/10*$D81</f>
        <v>6043.422343</v>
      </c>
      <c r="S81">
        <f>'計算係數'!$O81*'累積確診人數_量級_鄰里別'!R81/10*$D81</f>
        <v>6043.422343</v>
      </c>
      <c r="T81">
        <f>'計算係數'!$O81*'累積確診人數_量級_鄰里別'!S81/10*$D81</f>
        <v>6043.422343</v>
      </c>
      <c r="U81">
        <f>'計算係數'!$O81*'累積確診人數_量級_鄰里別'!T81/10*$D81</f>
        <v>6043.422343</v>
      </c>
    </row>
    <row r="82">
      <c r="A82" s="5">
        <v>6.3000030007E10</v>
      </c>
      <c r="B82" s="5" t="s">
        <v>79</v>
      </c>
      <c r="C82" s="5" t="s">
        <v>86</v>
      </c>
      <c r="D82" s="5">
        <v>6643.0</v>
      </c>
      <c r="E82">
        <f>'計算係數'!$O82*'累積確診人數_量級_鄰里別'!D82/10*$D82</f>
        <v>7788.057816</v>
      </c>
      <c r="F82">
        <f>'計算係數'!$O82*'累積確診人數_量級_鄰里別'!E82/10*$D82</f>
        <v>7788.057816</v>
      </c>
      <c r="G82">
        <f>'計算係數'!$O82*'累積確診人數_量級_鄰里別'!F82/10*$D82</f>
        <v>7788.057816</v>
      </c>
      <c r="H82">
        <f>'計算係數'!$O82*'累積確診人數_量級_鄰里別'!G82/10*$D82</f>
        <v>7788.057816</v>
      </c>
      <c r="I82">
        <f>'計算係數'!$O82*'累積確診人數_量級_鄰里別'!H82/10*$D82</f>
        <v>7788.057816</v>
      </c>
      <c r="J82">
        <f>'計算係數'!$O82*'累積確診人數_量級_鄰里別'!I82/10*$D82</f>
        <v>7788.057816</v>
      </c>
      <c r="K82">
        <f>'計算係數'!$O82*'累積確診人數_量級_鄰里別'!J82/10*$D82</f>
        <v>7788.057816</v>
      </c>
      <c r="L82">
        <f>'計算係數'!$O82*'累積確診人數_量級_鄰里別'!K82/10*$D82</f>
        <v>7788.057816</v>
      </c>
      <c r="M82">
        <f>'計算係數'!$O82*'累積確診人數_量級_鄰里別'!L82/10*$D82</f>
        <v>7788.057816</v>
      </c>
      <c r="N82">
        <f>'計算係數'!$O82*'累積確診人數_量級_鄰里別'!M82/10*$D82</f>
        <v>7788.057816</v>
      </c>
      <c r="O82">
        <f>'計算係數'!$O82*'累積確診人數_量級_鄰里別'!N82/10*$D82</f>
        <v>7788.057816</v>
      </c>
      <c r="P82">
        <f>'計算係數'!$O82*'累積確診人數_量級_鄰里別'!O82/10*$D82</f>
        <v>7788.057816</v>
      </c>
      <c r="Q82">
        <f>'計算係數'!$O82*'累積確診人數_量級_鄰里別'!P82/10*$D82</f>
        <v>7788.057816</v>
      </c>
      <c r="R82">
        <f>'計算係數'!$O82*'累積確診人數_量級_鄰里別'!Q82/10*$D82</f>
        <v>7788.057816</v>
      </c>
      <c r="S82">
        <f>'計算係數'!$O82*'累積確診人數_量級_鄰里別'!R82/10*$D82</f>
        <v>7788.057816</v>
      </c>
      <c r="T82">
        <f>'計算係數'!$O82*'累積確診人數_量級_鄰里別'!S82/10*$D82</f>
        <v>7788.057816</v>
      </c>
      <c r="U82">
        <f>'計算係數'!$O82*'累積確診人數_量級_鄰里別'!T82/10*$D82</f>
        <v>7788.057816</v>
      </c>
    </row>
    <row r="83">
      <c r="A83" s="5">
        <v>6.3000030008E10</v>
      </c>
      <c r="B83" s="5" t="s">
        <v>79</v>
      </c>
      <c r="C83" s="5" t="s">
        <v>87</v>
      </c>
      <c r="D83" s="5">
        <v>3036.0</v>
      </c>
      <c r="E83">
        <f>'計算係數'!$O83*'累積確診人數_量級_鄰里別'!D83/10*$D83</f>
        <v>3090.30558</v>
      </c>
      <c r="F83">
        <f>'計算係數'!$O83*'累積確診人數_量級_鄰里別'!E83/10*$D83</f>
        <v>3090.30558</v>
      </c>
      <c r="G83">
        <f>'計算係數'!$O83*'累積確診人數_量級_鄰里別'!F83/10*$D83</f>
        <v>3090.30558</v>
      </c>
      <c r="H83">
        <f>'計算係數'!$O83*'累積確診人數_量級_鄰里別'!G83/10*$D83</f>
        <v>3090.30558</v>
      </c>
      <c r="I83">
        <f>'計算係數'!$O83*'累積確診人數_量級_鄰里別'!H83/10*$D83</f>
        <v>3090.30558</v>
      </c>
      <c r="J83">
        <f>'計算係數'!$O83*'累積確診人數_量級_鄰里別'!I83/10*$D83</f>
        <v>3090.30558</v>
      </c>
      <c r="K83">
        <f>'計算係數'!$O83*'累積確診人數_量級_鄰里別'!J83/10*$D83</f>
        <v>3090.30558</v>
      </c>
      <c r="L83">
        <f>'計算係數'!$O83*'累積確診人數_量級_鄰里別'!K83/10*$D83</f>
        <v>3090.30558</v>
      </c>
      <c r="M83">
        <f>'計算係數'!$O83*'累積確診人數_量級_鄰里別'!L83/10*$D83</f>
        <v>3090.30558</v>
      </c>
      <c r="N83">
        <f>'計算係數'!$O83*'累積確診人數_量級_鄰里別'!M83/10*$D83</f>
        <v>3090.30558</v>
      </c>
      <c r="O83">
        <f>'計算係數'!$O83*'累積確診人數_量級_鄰里別'!N83/10*$D83</f>
        <v>3090.30558</v>
      </c>
      <c r="P83">
        <f>'計算係數'!$O83*'累積確診人數_量級_鄰里別'!O83/10*$D83</f>
        <v>3090.30558</v>
      </c>
      <c r="Q83">
        <f>'計算係數'!$O83*'累積確診人數_量級_鄰里別'!P83/10*$D83</f>
        <v>3090.30558</v>
      </c>
      <c r="R83">
        <f>'計算係數'!$O83*'累積確診人數_量級_鄰里別'!Q83/10*$D83</f>
        <v>3090.30558</v>
      </c>
      <c r="S83">
        <f>'計算係數'!$O83*'累積確診人數_量級_鄰里別'!R83/10*$D83</f>
        <v>3090.30558</v>
      </c>
      <c r="T83">
        <f>'計算係數'!$O83*'累積確診人數_量級_鄰里別'!S83/10*$D83</f>
        <v>3090.30558</v>
      </c>
      <c r="U83">
        <f>'計算係數'!$O83*'累積確診人數_量級_鄰里別'!T83/10*$D83</f>
        <v>3090.30558</v>
      </c>
    </row>
    <row r="84">
      <c r="A84" s="5">
        <v>6.3000030009E10</v>
      </c>
      <c r="B84" s="5" t="s">
        <v>79</v>
      </c>
      <c r="C84" s="5" t="s">
        <v>88</v>
      </c>
      <c r="D84" s="5">
        <v>3888.0</v>
      </c>
      <c r="E84">
        <f>'計算係數'!$O84*'累積確診人數_量級_鄰里別'!D84/10*$D84</f>
        <v>4185.696878</v>
      </c>
      <c r="F84">
        <f>'計算係數'!$O84*'累積確診人數_量級_鄰里別'!E84/10*$D84</f>
        <v>4185.696878</v>
      </c>
      <c r="G84">
        <f>'計算係數'!$O84*'累積確診人數_量級_鄰里別'!F84/10*$D84</f>
        <v>4185.696878</v>
      </c>
      <c r="H84">
        <f>'計算係數'!$O84*'累積確診人數_量級_鄰里別'!G84/10*$D84</f>
        <v>4185.696878</v>
      </c>
      <c r="I84">
        <f>'計算係數'!$O84*'累積確診人數_量級_鄰里別'!H84/10*$D84</f>
        <v>4185.696878</v>
      </c>
      <c r="J84">
        <f>'計算係數'!$O84*'累積確診人數_量級_鄰里別'!I84/10*$D84</f>
        <v>4185.696878</v>
      </c>
      <c r="K84">
        <f>'計算係數'!$O84*'累積確診人數_量級_鄰里別'!J84/10*$D84</f>
        <v>4185.696878</v>
      </c>
      <c r="L84">
        <f>'計算係數'!$O84*'累積確診人數_量級_鄰里別'!K84/10*$D84</f>
        <v>4185.696878</v>
      </c>
      <c r="M84">
        <f>'計算係數'!$O84*'累積確診人數_量級_鄰里別'!L84/10*$D84</f>
        <v>4185.696878</v>
      </c>
      <c r="N84">
        <f>'計算係數'!$O84*'累積確診人數_量級_鄰里別'!M84/10*$D84</f>
        <v>4185.696878</v>
      </c>
      <c r="O84">
        <f>'計算係數'!$O84*'累積確診人數_量級_鄰里別'!N84/10*$D84</f>
        <v>4185.696878</v>
      </c>
      <c r="P84">
        <f>'計算係數'!$O84*'累積確診人數_量級_鄰里別'!O84/10*$D84</f>
        <v>4185.696878</v>
      </c>
      <c r="Q84">
        <f>'計算係數'!$O84*'累積確診人數_量級_鄰里別'!P84/10*$D84</f>
        <v>4185.696878</v>
      </c>
      <c r="R84">
        <f>'計算係數'!$O84*'累積確診人數_量級_鄰里別'!Q84/10*$D84</f>
        <v>4185.696878</v>
      </c>
      <c r="S84">
        <f>'計算係數'!$O84*'累積確診人數_量級_鄰里別'!R84/10*$D84</f>
        <v>4185.696878</v>
      </c>
      <c r="T84">
        <f>'計算係數'!$O84*'累積確診人數_量級_鄰里別'!S84/10*$D84</f>
        <v>4185.696878</v>
      </c>
      <c r="U84">
        <f>'計算係數'!$O84*'累積確診人數_量級_鄰里別'!T84/10*$D84</f>
        <v>4185.696878</v>
      </c>
    </row>
    <row r="85">
      <c r="A85" s="5">
        <v>6.300003001E10</v>
      </c>
      <c r="B85" s="5" t="s">
        <v>79</v>
      </c>
      <c r="C85" s="5" t="s">
        <v>89</v>
      </c>
      <c r="D85" s="5">
        <v>7430.0</v>
      </c>
      <c r="E85">
        <f>'計算係數'!$O85*'累積確診人數_量級_鄰里別'!D85/10*$D85</f>
        <v>8439.904175</v>
      </c>
      <c r="F85">
        <f>'計算係數'!$O85*'累積確診人數_量級_鄰里別'!E85/10*$D85</f>
        <v>8439.904175</v>
      </c>
      <c r="G85">
        <f>'計算係數'!$O85*'累積確診人數_量級_鄰里別'!F85/10*$D85</f>
        <v>8439.904175</v>
      </c>
      <c r="H85">
        <f>'計算係數'!$O85*'累積確診人數_量級_鄰里別'!G85/10*$D85</f>
        <v>8439.904175</v>
      </c>
      <c r="I85">
        <f>'計算係數'!$O85*'累積確診人數_量級_鄰里別'!H85/10*$D85</f>
        <v>8439.904175</v>
      </c>
      <c r="J85">
        <f>'計算係數'!$O85*'累積確診人數_量級_鄰里別'!I85/10*$D85</f>
        <v>8439.904175</v>
      </c>
      <c r="K85">
        <f>'計算係數'!$O85*'累積確診人數_量級_鄰里別'!J85/10*$D85</f>
        <v>8439.904175</v>
      </c>
      <c r="L85">
        <f>'計算係數'!$O85*'累積確診人數_量級_鄰里別'!K85/10*$D85</f>
        <v>8439.904175</v>
      </c>
      <c r="M85">
        <f>'計算係數'!$O85*'累積確診人數_量級_鄰里別'!L85/10*$D85</f>
        <v>8439.904175</v>
      </c>
      <c r="N85">
        <f>'計算係數'!$O85*'累積確診人數_量級_鄰里別'!M85/10*$D85</f>
        <v>8439.904175</v>
      </c>
      <c r="O85">
        <f>'計算係數'!$O85*'累積確診人數_量級_鄰里別'!N85/10*$D85</f>
        <v>8439.904175</v>
      </c>
      <c r="P85">
        <f>'計算係數'!$O85*'累積確診人數_量級_鄰里別'!O85/10*$D85</f>
        <v>8439.904175</v>
      </c>
      <c r="Q85">
        <f>'計算係數'!$O85*'累積確診人數_量級_鄰里別'!P85/10*$D85</f>
        <v>8439.904175</v>
      </c>
      <c r="R85">
        <f>'計算係數'!$O85*'累積確診人數_量級_鄰里別'!Q85/10*$D85</f>
        <v>8439.904175</v>
      </c>
      <c r="S85">
        <f>'計算係數'!$O85*'累積確診人數_量級_鄰里別'!R85/10*$D85</f>
        <v>8439.904175</v>
      </c>
      <c r="T85">
        <f>'計算係數'!$O85*'累積確診人數_量級_鄰里別'!S85/10*$D85</f>
        <v>8439.904175</v>
      </c>
      <c r="U85">
        <f>'計算係數'!$O85*'累積確診人數_量級_鄰里別'!T85/10*$D85</f>
        <v>8439.904175</v>
      </c>
    </row>
    <row r="86">
      <c r="A86" s="5">
        <v>6.3000030011E10</v>
      </c>
      <c r="B86" s="5" t="s">
        <v>79</v>
      </c>
      <c r="C86" s="5" t="s">
        <v>90</v>
      </c>
      <c r="D86" s="5">
        <v>5970.0</v>
      </c>
      <c r="E86">
        <f>'計算係數'!$O86*'累積確診人數_量級_鄰里別'!D86/10*$D86</f>
        <v>7384.530402</v>
      </c>
      <c r="F86">
        <f>'計算係數'!$O86*'累積確診人數_量級_鄰里別'!E86/10*$D86</f>
        <v>7384.530402</v>
      </c>
      <c r="G86">
        <f>'計算係數'!$O86*'累積確診人數_量級_鄰里別'!F86/10*$D86</f>
        <v>7384.530402</v>
      </c>
      <c r="H86">
        <f>'計算係數'!$O86*'累積確診人數_量級_鄰里別'!G86/10*$D86</f>
        <v>7384.530402</v>
      </c>
      <c r="I86">
        <f>'計算係數'!$O86*'累積確診人數_量級_鄰里別'!H86/10*$D86</f>
        <v>7384.530402</v>
      </c>
      <c r="J86">
        <f>'計算係數'!$O86*'累積確診人數_量級_鄰里別'!I86/10*$D86</f>
        <v>7384.530402</v>
      </c>
      <c r="K86">
        <f>'計算係數'!$O86*'累積確診人數_量級_鄰里別'!J86/10*$D86</f>
        <v>7384.530402</v>
      </c>
      <c r="L86">
        <f>'計算係數'!$O86*'累積確診人數_量級_鄰里別'!K86/10*$D86</f>
        <v>7384.530402</v>
      </c>
      <c r="M86">
        <f>'計算係數'!$O86*'累積確診人數_量級_鄰里別'!L86/10*$D86</f>
        <v>7384.530402</v>
      </c>
      <c r="N86">
        <f>'計算係數'!$O86*'累積確診人數_量級_鄰里別'!M86/10*$D86</f>
        <v>7384.530402</v>
      </c>
      <c r="O86">
        <f>'計算係數'!$O86*'累積確診人數_量級_鄰里別'!N86/10*$D86</f>
        <v>7384.530402</v>
      </c>
      <c r="P86">
        <f>'計算係數'!$O86*'累積確診人數_量級_鄰里別'!O86/10*$D86</f>
        <v>7384.530402</v>
      </c>
      <c r="Q86">
        <f>'計算係數'!$O86*'累積確診人數_量級_鄰里別'!P86/10*$D86</f>
        <v>7384.530402</v>
      </c>
      <c r="R86">
        <f>'計算係數'!$O86*'累積確診人數_量級_鄰里別'!Q86/10*$D86</f>
        <v>7384.530402</v>
      </c>
      <c r="S86">
        <f>'計算係數'!$O86*'累積確診人數_量級_鄰里別'!R86/10*$D86</f>
        <v>7384.530402</v>
      </c>
      <c r="T86">
        <f>'計算係數'!$O86*'累積確診人數_量級_鄰里別'!S86/10*$D86</f>
        <v>7384.530402</v>
      </c>
      <c r="U86">
        <f>'計算係數'!$O86*'累積確診人數_量級_鄰里別'!T86/10*$D86</f>
        <v>7384.530402</v>
      </c>
    </row>
    <row r="87">
      <c r="A87" s="5">
        <v>6.3000030012E10</v>
      </c>
      <c r="B87" s="5" t="s">
        <v>79</v>
      </c>
      <c r="C87" s="5" t="s">
        <v>91</v>
      </c>
      <c r="D87" s="5">
        <v>5349.0</v>
      </c>
      <c r="E87">
        <f>'計算係數'!$O87*'累積確診人數_量級_鄰里別'!D87/10*$D87</f>
        <v>5623.244859</v>
      </c>
      <c r="F87">
        <f>'計算係數'!$O87*'累積確診人數_量級_鄰里別'!E87/10*$D87</f>
        <v>5623.244859</v>
      </c>
      <c r="G87">
        <f>'計算係數'!$O87*'累積確診人數_量級_鄰里別'!F87/10*$D87</f>
        <v>5623.244859</v>
      </c>
      <c r="H87">
        <f>'計算係數'!$O87*'累積確診人數_量級_鄰里別'!G87/10*$D87</f>
        <v>5623.244859</v>
      </c>
      <c r="I87">
        <f>'計算係數'!$O87*'累積確診人數_量級_鄰里別'!H87/10*$D87</f>
        <v>5623.244859</v>
      </c>
      <c r="J87">
        <f>'計算係數'!$O87*'累積確診人數_量級_鄰里別'!I87/10*$D87</f>
        <v>5623.244859</v>
      </c>
      <c r="K87">
        <f>'計算係數'!$O87*'累積確診人數_量級_鄰里別'!J87/10*$D87</f>
        <v>5623.244859</v>
      </c>
      <c r="L87">
        <f>'計算係數'!$O87*'累積確診人數_量級_鄰里別'!K87/10*$D87</f>
        <v>5623.244859</v>
      </c>
      <c r="M87">
        <f>'計算係數'!$O87*'累積確診人數_量級_鄰里別'!L87/10*$D87</f>
        <v>5623.244859</v>
      </c>
      <c r="N87">
        <f>'計算係數'!$O87*'累積確診人數_量級_鄰里別'!M87/10*$D87</f>
        <v>5623.244859</v>
      </c>
      <c r="O87">
        <f>'計算係數'!$O87*'累積確診人數_量級_鄰里別'!N87/10*$D87</f>
        <v>5623.244859</v>
      </c>
      <c r="P87">
        <f>'計算係數'!$O87*'累積確診人數_量級_鄰里別'!O87/10*$D87</f>
        <v>5623.244859</v>
      </c>
      <c r="Q87">
        <f>'計算係數'!$O87*'累積確診人數_量級_鄰里別'!P87/10*$D87</f>
        <v>5623.244859</v>
      </c>
      <c r="R87">
        <f>'計算係數'!$O87*'累積確診人數_量級_鄰里別'!Q87/10*$D87</f>
        <v>5623.244859</v>
      </c>
      <c r="S87">
        <f>'計算係數'!$O87*'累積確診人數_量級_鄰里別'!R87/10*$D87</f>
        <v>5623.244859</v>
      </c>
      <c r="T87">
        <f>'計算係數'!$O87*'累積確診人數_量級_鄰里別'!S87/10*$D87</f>
        <v>5623.244859</v>
      </c>
      <c r="U87">
        <f>'計算係數'!$O87*'累積確診人數_量級_鄰里別'!T87/10*$D87</f>
        <v>5623.244859</v>
      </c>
    </row>
    <row r="88">
      <c r="A88" s="5">
        <v>6.3000030013E10</v>
      </c>
      <c r="B88" s="5" t="s">
        <v>79</v>
      </c>
      <c r="C88" s="5" t="s">
        <v>92</v>
      </c>
      <c r="D88" s="5">
        <v>4283.0</v>
      </c>
      <c r="E88">
        <f>'計算係數'!$O88*'累積確診人數_量級_鄰里別'!D88/10*$D88</f>
        <v>4749.22359</v>
      </c>
      <c r="F88">
        <f>'計算係數'!$O88*'累積確診人數_量級_鄰里別'!E88/10*$D88</f>
        <v>4749.22359</v>
      </c>
      <c r="G88">
        <f>'計算係數'!$O88*'累積確診人數_量級_鄰里別'!F88/10*$D88</f>
        <v>4749.22359</v>
      </c>
      <c r="H88">
        <f>'計算係數'!$O88*'累積確診人數_量級_鄰里別'!G88/10*$D88</f>
        <v>4749.22359</v>
      </c>
      <c r="I88">
        <f>'計算係數'!$O88*'累積確診人數_量級_鄰里別'!H88/10*$D88</f>
        <v>4749.22359</v>
      </c>
      <c r="J88">
        <f>'計算係數'!$O88*'累積確診人數_量級_鄰里別'!I88/10*$D88</f>
        <v>4749.22359</v>
      </c>
      <c r="K88">
        <f>'計算係數'!$O88*'累積確診人數_量級_鄰里別'!J88/10*$D88</f>
        <v>4749.22359</v>
      </c>
      <c r="L88">
        <f>'計算係數'!$O88*'累積確診人數_量級_鄰里別'!K88/10*$D88</f>
        <v>4749.22359</v>
      </c>
      <c r="M88">
        <f>'計算係數'!$O88*'累積確診人數_量級_鄰里別'!L88/10*$D88</f>
        <v>4749.22359</v>
      </c>
      <c r="N88">
        <f>'計算係數'!$O88*'累積確診人數_量級_鄰里別'!M88/10*$D88</f>
        <v>4749.22359</v>
      </c>
      <c r="O88">
        <f>'計算係數'!$O88*'累積確診人數_量級_鄰里別'!N88/10*$D88</f>
        <v>4749.22359</v>
      </c>
      <c r="P88">
        <f>'計算係數'!$O88*'累積確診人數_量級_鄰里別'!O88/10*$D88</f>
        <v>4749.22359</v>
      </c>
      <c r="Q88">
        <f>'計算係數'!$O88*'累積確診人數_量級_鄰里別'!P88/10*$D88</f>
        <v>4749.22359</v>
      </c>
      <c r="R88">
        <f>'計算係數'!$O88*'累積確診人數_量級_鄰里別'!Q88/10*$D88</f>
        <v>4749.22359</v>
      </c>
      <c r="S88">
        <f>'計算係數'!$O88*'累積確診人數_量級_鄰里別'!R88/10*$D88</f>
        <v>4749.22359</v>
      </c>
      <c r="T88">
        <f>'計算係數'!$O88*'累積確診人數_量級_鄰里別'!S88/10*$D88</f>
        <v>4749.22359</v>
      </c>
      <c r="U88">
        <f>'計算係數'!$O88*'累積確診人數_量級_鄰里別'!T88/10*$D88</f>
        <v>4749.22359</v>
      </c>
    </row>
    <row r="89">
      <c r="A89" s="5">
        <v>6.3000030014E10</v>
      </c>
      <c r="B89" s="5" t="s">
        <v>79</v>
      </c>
      <c r="C89" s="5" t="s">
        <v>93</v>
      </c>
      <c r="D89" s="5">
        <v>7545.0</v>
      </c>
      <c r="E89">
        <f>'計算係數'!$O89*'累積確診人數_量級_鄰里別'!D89/10*$D89</f>
        <v>8895.891102</v>
      </c>
      <c r="F89">
        <f>'計算係數'!$O89*'累積確診人數_量級_鄰里別'!E89/10*$D89</f>
        <v>8895.891102</v>
      </c>
      <c r="G89">
        <f>'計算係數'!$O89*'累積確診人數_量級_鄰里別'!F89/10*$D89</f>
        <v>8895.891102</v>
      </c>
      <c r="H89">
        <f>'計算係數'!$O89*'累積確診人數_量級_鄰里別'!G89/10*$D89</f>
        <v>8895.891102</v>
      </c>
      <c r="I89">
        <f>'計算係數'!$O89*'累積確診人數_量級_鄰里別'!H89/10*$D89</f>
        <v>8895.891102</v>
      </c>
      <c r="J89">
        <f>'計算係數'!$O89*'累積確診人數_量級_鄰里別'!I89/10*$D89</f>
        <v>8895.891102</v>
      </c>
      <c r="K89">
        <f>'計算係數'!$O89*'累積確診人數_量級_鄰里別'!J89/10*$D89</f>
        <v>8895.891102</v>
      </c>
      <c r="L89">
        <f>'計算係數'!$O89*'累積確診人數_量級_鄰里別'!K89/10*$D89</f>
        <v>8895.891102</v>
      </c>
      <c r="M89">
        <f>'計算係數'!$O89*'累積確診人數_量級_鄰里別'!L89/10*$D89</f>
        <v>8895.891102</v>
      </c>
      <c r="N89">
        <f>'計算係數'!$O89*'累積確診人數_量級_鄰里別'!M89/10*$D89</f>
        <v>8895.891102</v>
      </c>
      <c r="O89">
        <f>'計算係數'!$O89*'累積確診人數_量級_鄰里別'!N89/10*$D89</f>
        <v>8895.891102</v>
      </c>
      <c r="P89">
        <f>'計算係數'!$O89*'累積確診人數_量級_鄰里別'!O89/10*$D89</f>
        <v>8895.891102</v>
      </c>
      <c r="Q89">
        <f>'計算係數'!$O89*'累積確診人數_量級_鄰里別'!P89/10*$D89</f>
        <v>8895.891102</v>
      </c>
      <c r="R89">
        <f>'計算係數'!$O89*'累積確診人數_量級_鄰里別'!Q89/10*$D89</f>
        <v>8895.891102</v>
      </c>
      <c r="S89">
        <f>'計算係數'!$O89*'累積確診人數_量級_鄰里別'!R89/10*$D89</f>
        <v>8895.891102</v>
      </c>
      <c r="T89">
        <f>'計算係數'!$O89*'累積確診人數_量級_鄰里別'!S89/10*$D89</f>
        <v>8895.891102</v>
      </c>
      <c r="U89">
        <f>'計算係數'!$O89*'累積確診人數_量級_鄰里別'!T89/10*$D89</f>
        <v>8895.891102</v>
      </c>
    </row>
    <row r="90">
      <c r="A90" s="5">
        <v>6.3000030015E10</v>
      </c>
      <c r="B90" s="5" t="s">
        <v>79</v>
      </c>
      <c r="C90" s="5" t="s">
        <v>94</v>
      </c>
      <c r="D90" s="5">
        <v>8498.0</v>
      </c>
      <c r="E90">
        <f>'計算係數'!$O90*'累積確診人數_量級_鄰里別'!D90/10*$D90</f>
        <v>10224.01089</v>
      </c>
      <c r="F90">
        <f>'計算係數'!$O90*'累積確診人數_量級_鄰里別'!E90/10*$D90</f>
        <v>10224.01089</v>
      </c>
      <c r="G90">
        <f>'計算係數'!$O90*'累積確診人數_量級_鄰里別'!F90/10*$D90</f>
        <v>10224.01089</v>
      </c>
      <c r="H90">
        <f>'計算係數'!$O90*'累積確診人數_量級_鄰里別'!G90/10*$D90</f>
        <v>10224.01089</v>
      </c>
      <c r="I90">
        <f>'計算係數'!$O90*'累積確診人數_量級_鄰里別'!H90/10*$D90</f>
        <v>10224.01089</v>
      </c>
      <c r="J90">
        <f>'計算係數'!$O90*'累積確診人數_量級_鄰里別'!I90/10*$D90</f>
        <v>10224.01089</v>
      </c>
      <c r="K90">
        <f>'計算係數'!$O90*'累積確診人數_量級_鄰里別'!J90/10*$D90</f>
        <v>10224.01089</v>
      </c>
      <c r="L90">
        <f>'計算係數'!$O90*'累積確診人數_量級_鄰里別'!K90/10*$D90</f>
        <v>10224.01089</v>
      </c>
      <c r="M90">
        <f>'計算係數'!$O90*'累積確診人數_量級_鄰里別'!L90/10*$D90</f>
        <v>10224.01089</v>
      </c>
      <c r="N90">
        <f>'計算係數'!$O90*'累積確診人數_量級_鄰里別'!M90/10*$D90</f>
        <v>10224.01089</v>
      </c>
      <c r="O90">
        <f>'計算係數'!$O90*'累積確診人數_量級_鄰里別'!N90/10*$D90</f>
        <v>10224.01089</v>
      </c>
      <c r="P90">
        <f>'計算係數'!$O90*'累積確診人數_量級_鄰里別'!O90/10*$D90</f>
        <v>10224.01089</v>
      </c>
      <c r="Q90">
        <f>'計算係數'!$O90*'累積確診人數_量級_鄰里別'!P90/10*$D90</f>
        <v>10224.01089</v>
      </c>
      <c r="R90">
        <f>'計算係數'!$O90*'累積確診人數_量級_鄰里別'!Q90/10*$D90</f>
        <v>10224.01089</v>
      </c>
      <c r="S90">
        <f>'計算係數'!$O90*'累積確診人數_量級_鄰里別'!R90/10*$D90</f>
        <v>10224.01089</v>
      </c>
      <c r="T90">
        <f>'計算係數'!$O90*'累積確診人數_量級_鄰里別'!S90/10*$D90</f>
        <v>10224.01089</v>
      </c>
      <c r="U90">
        <f>'計算係數'!$O90*'累積確診人數_量級_鄰里別'!T90/10*$D90</f>
        <v>10224.01089</v>
      </c>
    </row>
    <row r="91">
      <c r="A91" s="5">
        <v>6.3000030016E10</v>
      </c>
      <c r="B91" s="5" t="s">
        <v>79</v>
      </c>
      <c r="C91" s="5" t="s">
        <v>95</v>
      </c>
      <c r="D91" s="5">
        <v>6486.0</v>
      </c>
      <c r="E91">
        <f>'計算係數'!$O91*'累積確診人數_量級_鄰里別'!D91/10*$D91</f>
        <v>7515.629654</v>
      </c>
      <c r="F91">
        <f>'計算係數'!$O91*'累積確診人數_量級_鄰里別'!E91/10*$D91</f>
        <v>7515.629654</v>
      </c>
      <c r="G91">
        <f>'計算係數'!$O91*'累積確診人數_量級_鄰里別'!F91/10*$D91</f>
        <v>7515.629654</v>
      </c>
      <c r="H91">
        <f>'計算係數'!$O91*'累積確診人數_量級_鄰里別'!G91/10*$D91</f>
        <v>7515.629654</v>
      </c>
      <c r="I91">
        <f>'計算係數'!$O91*'累積確診人數_量級_鄰里別'!H91/10*$D91</f>
        <v>7515.629654</v>
      </c>
      <c r="J91">
        <f>'計算係數'!$O91*'累積確診人數_量級_鄰里別'!I91/10*$D91</f>
        <v>7515.629654</v>
      </c>
      <c r="K91">
        <f>'計算係數'!$O91*'累積確診人數_量級_鄰里別'!J91/10*$D91</f>
        <v>7515.629654</v>
      </c>
      <c r="L91">
        <f>'計算係數'!$O91*'累積確診人數_量級_鄰里別'!K91/10*$D91</f>
        <v>7515.629654</v>
      </c>
      <c r="M91">
        <f>'計算係數'!$O91*'累積確診人數_量級_鄰里別'!L91/10*$D91</f>
        <v>7515.629654</v>
      </c>
      <c r="N91">
        <f>'計算係數'!$O91*'累積確診人數_量級_鄰里別'!M91/10*$D91</f>
        <v>7515.629654</v>
      </c>
      <c r="O91">
        <f>'計算係數'!$O91*'累積確診人數_量級_鄰里別'!N91/10*$D91</f>
        <v>7515.629654</v>
      </c>
      <c r="P91">
        <f>'計算係數'!$O91*'累積確診人數_量級_鄰里別'!O91/10*$D91</f>
        <v>7515.629654</v>
      </c>
      <c r="Q91">
        <f>'計算係數'!$O91*'累積確診人數_量級_鄰里別'!P91/10*$D91</f>
        <v>7515.629654</v>
      </c>
      <c r="R91">
        <f>'計算係數'!$O91*'累積確診人數_量級_鄰里別'!Q91/10*$D91</f>
        <v>7515.629654</v>
      </c>
      <c r="S91">
        <f>'計算係數'!$O91*'累積確診人數_量級_鄰里別'!R91/10*$D91</f>
        <v>7515.629654</v>
      </c>
      <c r="T91">
        <f>'計算係數'!$O91*'累積確診人數_量級_鄰里別'!S91/10*$D91</f>
        <v>7515.629654</v>
      </c>
      <c r="U91">
        <f>'計算係數'!$O91*'累積確診人數_量級_鄰里別'!T91/10*$D91</f>
        <v>7515.629654</v>
      </c>
    </row>
    <row r="92">
      <c r="A92" s="5">
        <v>6.3000030017E10</v>
      </c>
      <c r="B92" s="5" t="s">
        <v>79</v>
      </c>
      <c r="C92" s="5" t="s">
        <v>96</v>
      </c>
      <c r="D92" s="5">
        <v>6812.0</v>
      </c>
      <c r="E92">
        <f>'計算係數'!$O92*'累積確診人數_量級_鄰里別'!D92/10*$D92</f>
        <v>7237.668289</v>
      </c>
      <c r="F92">
        <f>'計算係數'!$O92*'累積確診人數_量級_鄰里別'!E92/10*$D92</f>
        <v>7237.668289</v>
      </c>
      <c r="G92">
        <f>'計算係數'!$O92*'累積確診人數_量級_鄰里別'!F92/10*$D92</f>
        <v>7237.668289</v>
      </c>
      <c r="H92">
        <f>'計算係數'!$O92*'累積確診人數_量級_鄰里別'!G92/10*$D92</f>
        <v>7237.668289</v>
      </c>
      <c r="I92">
        <f>'計算係數'!$O92*'累積確診人數_量級_鄰里別'!H92/10*$D92</f>
        <v>7237.668289</v>
      </c>
      <c r="J92">
        <f>'計算係數'!$O92*'累積確診人數_量級_鄰里別'!I92/10*$D92</f>
        <v>7237.668289</v>
      </c>
      <c r="K92">
        <f>'計算係數'!$O92*'累積確診人數_量級_鄰里別'!J92/10*$D92</f>
        <v>7237.668289</v>
      </c>
      <c r="L92">
        <f>'計算係數'!$O92*'累積確診人數_量級_鄰里別'!K92/10*$D92</f>
        <v>7237.668289</v>
      </c>
      <c r="M92">
        <f>'計算係數'!$O92*'累積確診人數_量級_鄰里別'!L92/10*$D92</f>
        <v>7237.668289</v>
      </c>
      <c r="N92">
        <f>'計算係數'!$O92*'累積確診人數_量級_鄰里別'!M92/10*$D92</f>
        <v>7237.668289</v>
      </c>
      <c r="O92">
        <f>'計算係數'!$O92*'累積確診人數_量級_鄰里別'!N92/10*$D92</f>
        <v>7237.668289</v>
      </c>
      <c r="P92">
        <f>'計算係數'!$O92*'累積確診人數_量級_鄰里別'!O92/10*$D92</f>
        <v>7237.668289</v>
      </c>
      <c r="Q92">
        <f>'計算係數'!$O92*'累積確診人數_量級_鄰里別'!P92/10*$D92</f>
        <v>7237.668289</v>
      </c>
      <c r="R92">
        <f>'計算係數'!$O92*'累積確診人數_量級_鄰里別'!Q92/10*$D92</f>
        <v>7237.668289</v>
      </c>
      <c r="S92">
        <f>'計算係數'!$O92*'累積確診人數_量級_鄰里別'!R92/10*$D92</f>
        <v>7237.668289</v>
      </c>
      <c r="T92">
        <f>'計算係數'!$O92*'累積確診人數_量級_鄰里別'!S92/10*$D92</f>
        <v>7237.668289</v>
      </c>
      <c r="U92">
        <f>'計算係數'!$O92*'累積確診人數_量級_鄰里別'!T92/10*$D92</f>
        <v>7237.668289</v>
      </c>
    </row>
    <row r="93">
      <c r="A93" s="5">
        <v>6.3000030018E10</v>
      </c>
      <c r="B93" s="5" t="s">
        <v>79</v>
      </c>
      <c r="C93" s="5" t="s">
        <v>97</v>
      </c>
      <c r="D93" s="5">
        <v>3952.0</v>
      </c>
      <c r="E93">
        <f>'計算係數'!$O93*'累積確診人數_量級_鄰里別'!D93/10*$D93</f>
        <v>4100.19065</v>
      </c>
      <c r="F93">
        <f>'計算係數'!$O93*'累積確診人數_量級_鄰里別'!E93/10*$D93</f>
        <v>4100.19065</v>
      </c>
      <c r="G93">
        <f>'計算係數'!$O93*'累積確診人數_量級_鄰里別'!F93/10*$D93</f>
        <v>4100.19065</v>
      </c>
      <c r="H93">
        <f>'計算係數'!$O93*'累積確診人數_量級_鄰里別'!G93/10*$D93</f>
        <v>4100.19065</v>
      </c>
      <c r="I93">
        <f>'計算係數'!$O93*'累積確診人數_量級_鄰里別'!H93/10*$D93</f>
        <v>4100.19065</v>
      </c>
      <c r="J93">
        <f>'計算係數'!$O93*'累積確診人數_量級_鄰里別'!I93/10*$D93</f>
        <v>4100.19065</v>
      </c>
      <c r="K93">
        <f>'計算係數'!$O93*'累積確診人數_量級_鄰里別'!J93/10*$D93</f>
        <v>4100.19065</v>
      </c>
      <c r="L93">
        <f>'計算係數'!$O93*'累積確診人數_量級_鄰里別'!K93/10*$D93</f>
        <v>4100.19065</v>
      </c>
      <c r="M93">
        <f>'計算係數'!$O93*'累積確診人數_量級_鄰里別'!L93/10*$D93</f>
        <v>4100.19065</v>
      </c>
      <c r="N93">
        <f>'計算係數'!$O93*'累積確診人數_量級_鄰里別'!M93/10*$D93</f>
        <v>4100.19065</v>
      </c>
      <c r="O93">
        <f>'計算係數'!$O93*'累積確診人數_量級_鄰里別'!N93/10*$D93</f>
        <v>4100.19065</v>
      </c>
      <c r="P93">
        <f>'計算係數'!$O93*'累積確診人數_量級_鄰里別'!O93/10*$D93</f>
        <v>4100.19065</v>
      </c>
      <c r="Q93">
        <f>'計算係數'!$O93*'累積確診人數_量級_鄰里別'!P93/10*$D93</f>
        <v>4100.19065</v>
      </c>
      <c r="R93">
        <f>'計算係數'!$O93*'累積確診人數_量級_鄰里別'!Q93/10*$D93</f>
        <v>4100.19065</v>
      </c>
      <c r="S93">
        <f>'計算係數'!$O93*'累積確診人數_量級_鄰里別'!R93/10*$D93</f>
        <v>4100.19065</v>
      </c>
      <c r="T93">
        <f>'計算係數'!$O93*'累積確診人數_量級_鄰里別'!S93/10*$D93</f>
        <v>4100.19065</v>
      </c>
      <c r="U93">
        <f>'計算係數'!$O93*'累積確診人數_量級_鄰里別'!T93/10*$D93</f>
        <v>4100.19065</v>
      </c>
    </row>
    <row r="94">
      <c r="A94" s="5">
        <v>6.3000030019E10</v>
      </c>
      <c r="B94" s="5" t="s">
        <v>79</v>
      </c>
      <c r="C94" s="5" t="s">
        <v>98</v>
      </c>
      <c r="D94" s="5">
        <v>4101.0</v>
      </c>
      <c r="E94">
        <f>'計算係數'!$O94*'累積確診人數_量級_鄰里別'!D94/10*$D94</f>
        <v>4179.555362</v>
      </c>
      <c r="F94">
        <f>'計算係數'!$O94*'累積確診人數_量級_鄰里別'!E94/10*$D94</f>
        <v>4179.555362</v>
      </c>
      <c r="G94">
        <f>'計算係數'!$O94*'累積確診人數_量級_鄰里別'!F94/10*$D94</f>
        <v>4179.555362</v>
      </c>
      <c r="H94">
        <f>'計算係數'!$O94*'累積確診人數_量級_鄰里別'!G94/10*$D94</f>
        <v>4179.555362</v>
      </c>
      <c r="I94">
        <f>'計算係數'!$O94*'累積確診人數_量級_鄰里別'!H94/10*$D94</f>
        <v>4179.555362</v>
      </c>
      <c r="J94">
        <f>'計算係數'!$O94*'累積確診人數_量級_鄰里別'!I94/10*$D94</f>
        <v>4179.555362</v>
      </c>
      <c r="K94">
        <f>'計算係數'!$O94*'累積確診人數_量級_鄰里別'!J94/10*$D94</f>
        <v>4179.555362</v>
      </c>
      <c r="L94">
        <f>'計算係數'!$O94*'累積確診人數_量級_鄰里別'!K94/10*$D94</f>
        <v>4179.555362</v>
      </c>
      <c r="M94">
        <f>'計算係數'!$O94*'累積確診人數_量級_鄰里別'!L94/10*$D94</f>
        <v>4179.555362</v>
      </c>
      <c r="N94">
        <f>'計算係數'!$O94*'累積確診人數_量級_鄰里別'!M94/10*$D94</f>
        <v>4179.555362</v>
      </c>
      <c r="O94">
        <f>'計算係數'!$O94*'累積確診人數_量級_鄰里別'!N94/10*$D94</f>
        <v>4179.555362</v>
      </c>
      <c r="P94">
        <f>'計算係數'!$O94*'累積確診人數_量級_鄰里別'!O94/10*$D94</f>
        <v>4179.555362</v>
      </c>
      <c r="Q94">
        <f>'計算係數'!$O94*'累積確診人數_量級_鄰里別'!P94/10*$D94</f>
        <v>4179.555362</v>
      </c>
      <c r="R94">
        <f>'計算係數'!$O94*'累積確診人數_量級_鄰里別'!Q94/10*$D94</f>
        <v>4179.555362</v>
      </c>
      <c r="S94">
        <f>'計算係數'!$O94*'累積確診人數_量級_鄰里別'!R94/10*$D94</f>
        <v>4179.555362</v>
      </c>
      <c r="T94">
        <f>'計算係數'!$O94*'累積確診人數_量級_鄰里別'!S94/10*$D94</f>
        <v>4179.555362</v>
      </c>
      <c r="U94">
        <f>'計算係數'!$O94*'累積確診人數_量級_鄰里別'!T94/10*$D94</f>
        <v>4179.555362</v>
      </c>
    </row>
    <row r="95">
      <c r="A95" s="5">
        <v>6.300003002E10</v>
      </c>
      <c r="B95" s="5" t="s">
        <v>79</v>
      </c>
      <c r="C95" s="5" t="s">
        <v>99</v>
      </c>
      <c r="D95" s="5">
        <v>4061.0</v>
      </c>
      <c r="E95">
        <f>'計算係數'!$O95*'累積確診人數_量級_鄰里別'!D95/10*$D95</f>
        <v>4074.387299</v>
      </c>
      <c r="F95">
        <f>'計算係數'!$O95*'累積確診人數_量級_鄰里別'!E95/10*$D95</f>
        <v>4074.387299</v>
      </c>
      <c r="G95">
        <f>'計算係數'!$O95*'累積確診人數_量級_鄰里別'!F95/10*$D95</f>
        <v>4074.387299</v>
      </c>
      <c r="H95">
        <f>'計算係數'!$O95*'累積確診人數_量級_鄰里別'!G95/10*$D95</f>
        <v>4074.387299</v>
      </c>
      <c r="I95">
        <f>'計算係數'!$O95*'累積確診人數_量級_鄰里別'!H95/10*$D95</f>
        <v>4074.387299</v>
      </c>
      <c r="J95">
        <f>'計算係數'!$O95*'累積確診人數_量級_鄰里別'!I95/10*$D95</f>
        <v>4074.387299</v>
      </c>
      <c r="K95">
        <f>'計算係數'!$O95*'累積確診人數_量級_鄰里別'!J95/10*$D95</f>
        <v>4074.387299</v>
      </c>
      <c r="L95">
        <f>'計算係數'!$O95*'累積確診人數_量級_鄰里別'!K95/10*$D95</f>
        <v>4074.387299</v>
      </c>
      <c r="M95">
        <f>'計算係數'!$O95*'累積確診人數_量級_鄰里別'!L95/10*$D95</f>
        <v>4074.387299</v>
      </c>
      <c r="N95">
        <f>'計算係數'!$O95*'累積確診人數_量級_鄰里別'!M95/10*$D95</f>
        <v>4074.387299</v>
      </c>
      <c r="O95">
        <f>'計算係數'!$O95*'累積確診人數_量級_鄰里別'!N95/10*$D95</f>
        <v>4074.387299</v>
      </c>
      <c r="P95">
        <f>'計算係數'!$O95*'累積確診人數_量級_鄰里別'!O95/10*$D95</f>
        <v>4074.387299</v>
      </c>
      <c r="Q95">
        <f>'計算係數'!$O95*'累積確診人數_量級_鄰里別'!P95/10*$D95</f>
        <v>4074.387299</v>
      </c>
      <c r="R95">
        <f>'計算係數'!$O95*'累積確診人數_量級_鄰里別'!Q95/10*$D95</f>
        <v>4074.387299</v>
      </c>
      <c r="S95">
        <f>'計算係數'!$O95*'累積確診人數_量級_鄰里別'!R95/10*$D95</f>
        <v>4074.387299</v>
      </c>
      <c r="T95">
        <f>'計算係數'!$O95*'累積確診人數_量級_鄰里別'!S95/10*$D95</f>
        <v>4074.387299</v>
      </c>
      <c r="U95">
        <f>'計算係數'!$O95*'累積確診人數_量級_鄰里別'!T95/10*$D95</f>
        <v>4074.387299</v>
      </c>
    </row>
    <row r="96">
      <c r="A96" s="5">
        <v>6.3000030021E10</v>
      </c>
      <c r="B96" s="5" t="s">
        <v>79</v>
      </c>
      <c r="C96" s="5" t="s">
        <v>100</v>
      </c>
      <c r="D96" s="5">
        <v>6275.0</v>
      </c>
      <c r="E96">
        <f>'計算係數'!$O96*'累積確診人數_量級_鄰里別'!D96/10*$D96</f>
        <v>7060.863533</v>
      </c>
      <c r="F96">
        <f>'計算係數'!$O96*'累積確診人數_量級_鄰里別'!E96/10*$D96</f>
        <v>7060.863533</v>
      </c>
      <c r="G96">
        <f>'計算係數'!$O96*'累積確診人數_量級_鄰里別'!F96/10*$D96</f>
        <v>7060.863533</v>
      </c>
      <c r="H96">
        <f>'計算係數'!$O96*'累積確診人數_量級_鄰里別'!G96/10*$D96</f>
        <v>7060.863533</v>
      </c>
      <c r="I96">
        <f>'計算係數'!$O96*'累積確診人數_量級_鄰里別'!H96/10*$D96</f>
        <v>7060.863533</v>
      </c>
      <c r="J96">
        <f>'計算係數'!$O96*'累積確診人數_量級_鄰里別'!I96/10*$D96</f>
        <v>7060.863533</v>
      </c>
      <c r="K96">
        <f>'計算係數'!$O96*'累積確診人數_量級_鄰里別'!J96/10*$D96</f>
        <v>7060.863533</v>
      </c>
      <c r="L96">
        <f>'計算係數'!$O96*'累積確診人數_量級_鄰里別'!K96/10*$D96</f>
        <v>7060.863533</v>
      </c>
      <c r="M96">
        <f>'計算係數'!$O96*'累積確診人數_量級_鄰里別'!L96/10*$D96</f>
        <v>7060.863533</v>
      </c>
      <c r="N96">
        <f>'計算係數'!$O96*'累積確診人數_量級_鄰里別'!M96/10*$D96</f>
        <v>7060.863533</v>
      </c>
      <c r="O96">
        <f>'計算係數'!$O96*'累積確診人數_量級_鄰里別'!N96/10*$D96</f>
        <v>7060.863533</v>
      </c>
      <c r="P96">
        <f>'計算係數'!$O96*'累積確診人數_量級_鄰里別'!O96/10*$D96</f>
        <v>7060.863533</v>
      </c>
      <c r="Q96">
        <f>'計算係數'!$O96*'累積確診人數_量級_鄰里別'!P96/10*$D96</f>
        <v>7060.863533</v>
      </c>
      <c r="R96">
        <f>'計算係數'!$O96*'累積確診人數_量級_鄰里別'!Q96/10*$D96</f>
        <v>7060.863533</v>
      </c>
      <c r="S96">
        <f>'計算係數'!$O96*'累積確診人數_量級_鄰里別'!R96/10*$D96</f>
        <v>7060.863533</v>
      </c>
      <c r="T96">
        <f>'計算係數'!$O96*'累積確診人數_量級_鄰里別'!S96/10*$D96</f>
        <v>7060.863533</v>
      </c>
      <c r="U96">
        <f>'計算係數'!$O96*'累積確診人數_量級_鄰里別'!T96/10*$D96</f>
        <v>7060.863533</v>
      </c>
    </row>
    <row r="97">
      <c r="A97" s="5">
        <v>6.3000030022E10</v>
      </c>
      <c r="B97" s="5" t="s">
        <v>79</v>
      </c>
      <c r="C97" s="5" t="s">
        <v>101</v>
      </c>
      <c r="D97" s="5">
        <v>6755.0</v>
      </c>
      <c r="E97">
        <f>'計算係數'!$O97*'累積確診人數_量級_鄰里別'!D97/10*$D97</f>
        <v>7512.879455</v>
      </c>
      <c r="F97">
        <f>'計算係數'!$O97*'累積確診人數_量級_鄰里別'!E97/10*$D97</f>
        <v>7512.879455</v>
      </c>
      <c r="G97">
        <f>'計算係數'!$O97*'累積確診人數_量級_鄰里別'!F97/10*$D97</f>
        <v>7512.879455</v>
      </c>
      <c r="H97">
        <f>'計算係數'!$O97*'累積確診人數_量級_鄰里別'!G97/10*$D97</f>
        <v>7512.879455</v>
      </c>
      <c r="I97">
        <f>'計算係數'!$O97*'累積確診人數_量級_鄰里別'!H97/10*$D97</f>
        <v>7512.879455</v>
      </c>
      <c r="J97">
        <f>'計算係數'!$O97*'累積確診人數_量級_鄰里別'!I97/10*$D97</f>
        <v>7512.879455</v>
      </c>
      <c r="K97">
        <f>'計算係數'!$O97*'累積確診人數_量級_鄰里別'!J97/10*$D97</f>
        <v>7512.879455</v>
      </c>
      <c r="L97">
        <f>'計算係數'!$O97*'累積確診人數_量級_鄰里別'!K97/10*$D97</f>
        <v>7512.879455</v>
      </c>
      <c r="M97">
        <f>'計算係數'!$O97*'累積確診人數_量級_鄰里別'!L97/10*$D97</f>
        <v>7512.879455</v>
      </c>
      <c r="N97">
        <f>'計算係數'!$O97*'累積確診人數_量級_鄰里別'!M97/10*$D97</f>
        <v>7512.879455</v>
      </c>
      <c r="O97">
        <f>'計算係數'!$O97*'累積確診人數_量級_鄰里別'!N97/10*$D97</f>
        <v>7512.879455</v>
      </c>
      <c r="P97">
        <f>'計算係數'!$O97*'累積確診人數_量級_鄰里別'!O97/10*$D97</f>
        <v>7512.879455</v>
      </c>
      <c r="Q97">
        <f>'計算係數'!$O97*'累積確診人數_量級_鄰里別'!P97/10*$D97</f>
        <v>7512.879455</v>
      </c>
      <c r="R97">
        <f>'計算係數'!$O97*'累積確診人數_量級_鄰里別'!Q97/10*$D97</f>
        <v>7512.879455</v>
      </c>
      <c r="S97">
        <f>'計算係數'!$O97*'累積確診人數_量級_鄰里別'!R97/10*$D97</f>
        <v>7512.879455</v>
      </c>
      <c r="T97">
        <f>'計算係數'!$O97*'累積確診人數_量級_鄰里別'!S97/10*$D97</f>
        <v>7512.879455</v>
      </c>
      <c r="U97">
        <f>'計算係數'!$O97*'累積確診人數_量級_鄰里別'!T97/10*$D97</f>
        <v>7512.879455</v>
      </c>
    </row>
    <row r="98">
      <c r="A98" s="5">
        <v>6.3000030023E10</v>
      </c>
      <c r="B98" s="5" t="s">
        <v>79</v>
      </c>
      <c r="C98" s="5" t="s">
        <v>102</v>
      </c>
      <c r="D98" s="5">
        <v>7043.0</v>
      </c>
      <c r="E98">
        <f>'計算係數'!$O98*'累積確診人數_量級_鄰里別'!D98/10*$D98</f>
        <v>7701.358009</v>
      </c>
      <c r="F98">
        <f>'計算係數'!$O98*'累積確診人數_量級_鄰里別'!E98/10*$D98</f>
        <v>7701.358009</v>
      </c>
      <c r="G98">
        <f>'計算係數'!$O98*'累積確診人數_量級_鄰里別'!F98/10*$D98</f>
        <v>7701.358009</v>
      </c>
      <c r="H98">
        <f>'計算係數'!$O98*'累積確診人數_量級_鄰里別'!G98/10*$D98</f>
        <v>7701.358009</v>
      </c>
      <c r="I98">
        <f>'計算係數'!$O98*'累積確診人數_量級_鄰里別'!H98/10*$D98</f>
        <v>7701.358009</v>
      </c>
      <c r="J98">
        <f>'計算係數'!$O98*'累積確診人數_量級_鄰里別'!I98/10*$D98</f>
        <v>7701.358009</v>
      </c>
      <c r="K98">
        <f>'計算係數'!$O98*'累積確診人數_量級_鄰里別'!J98/10*$D98</f>
        <v>7701.358009</v>
      </c>
      <c r="L98">
        <f>'計算係數'!$O98*'累積確診人數_量級_鄰里別'!K98/10*$D98</f>
        <v>7701.358009</v>
      </c>
      <c r="M98">
        <f>'計算係數'!$O98*'累積確診人數_量級_鄰里別'!L98/10*$D98</f>
        <v>7701.358009</v>
      </c>
      <c r="N98">
        <f>'計算係數'!$O98*'累積確診人數_量級_鄰里別'!M98/10*$D98</f>
        <v>7701.358009</v>
      </c>
      <c r="O98">
        <f>'計算係數'!$O98*'累積確診人數_量級_鄰里別'!N98/10*$D98</f>
        <v>7701.358009</v>
      </c>
      <c r="P98">
        <f>'計算係數'!$O98*'累積確診人數_量級_鄰里別'!O98/10*$D98</f>
        <v>7701.358009</v>
      </c>
      <c r="Q98">
        <f>'計算係數'!$O98*'累積確診人數_量級_鄰里別'!P98/10*$D98</f>
        <v>7701.358009</v>
      </c>
      <c r="R98">
        <f>'計算係數'!$O98*'累積確診人數_量級_鄰里別'!Q98/10*$D98</f>
        <v>7701.358009</v>
      </c>
      <c r="S98">
        <f>'計算係數'!$O98*'累積確診人數_量級_鄰里別'!R98/10*$D98</f>
        <v>7701.358009</v>
      </c>
      <c r="T98">
        <f>'計算係數'!$O98*'累積確診人數_量級_鄰里別'!S98/10*$D98</f>
        <v>7701.358009</v>
      </c>
      <c r="U98">
        <f>'計算係數'!$O98*'累積確診人數_量級_鄰里別'!T98/10*$D98</f>
        <v>7701.358009</v>
      </c>
    </row>
    <row r="99">
      <c r="A99" s="5">
        <v>6.3000030026E10</v>
      </c>
      <c r="B99" s="5" t="s">
        <v>79</v>
      </c>
      <c r="C99" s="5" t="s">
        <v>103</v>
      </c>
      <c r="D99" s="5">
        <v>3438.0</v>
      </c>
      <c r="E99">
        <f>'計算係數'!$O99*'累積確診人數_量級_鄰里別'!D99/10*$D99</f>
        <v>3657.987418</v>
      </c>
      <c r="F99">
        <f>'計算係數'!$O99*'累積確診人數_量級_鄰里別'!E99/10*$D99</f>
        <v>3657.987418</v>
      </c>
      <c r="G99">
        <f>'計算係數'!$O99*'累積確診人數_量級_鄰里別'!F99/10*$D99</f>
        <v>3657.987418</v>
      </c>
      <c r="H99">
        <f>'計算係數'!$O99*'累積確診人數_量級_鄰里別'!G99/10*$D99</f>
        <v>3657.987418</v>
      </c>
      <c r="I99">
        <f>'計算係數'!$O99*'累積確診人數_量級_鄰里別'!H99/10*$D99</f>
        <v>3657.987418</v>
      </c>
      <c r="J99">
        <f>'計算係數'!$O99*'累積確診人數_量級_鄰里別'!I99/10*$D99</f>
        <v>3657.987418</v>
      </c>
      <c r="K99">
        <f>'計算係數'!$O99*'累積確診人數_量級_鄰里別'!J99/10*$D99</f>
        <v>3657.987418</v>
      </c>
      <c r="L99">
        <f>'計算係數'!$O99*'累積確診人數_量級_鄰里別'!K99/10*$D99</f>
        <v>3657.987418</v>
      </c>
      <c r="M99">
        <f>'計算係數'!$O99*'累積確診人數_量級_鄰里別'!L99/10*$D99</f>
        <v>3657.987418</v>
      </c>
      <c r="N99">
        <f>'計算係數'!$O99*'累積確診人數_量級_鄰里別'!M99/10*$D99</f>
        <v>3657.987418</v>
      </c>
      <c r="O99">
        <f>'計算係數'!$O99*'累積確診人數_量級_鄰里別'!N99/10*$D99</f>
        <v>3657.987418</v>
      </c>
      <c r="P99">
        <f>'計算係數'!$O99*'累積確診人數_量級_鄰里別'!O99/10*$D99</f>
        <v>3657.987418</v>
      </c>
      <c r="Q99">
        <f>'計算係數'!$O99*'累積確診人數_量級_鄰里別'!P99/10*$D99</f>
        <v>3657.987418</v>
      </c>
      <c r="R99">
        <f>'計算係數'!$O99*'累積確診人數_量級_鄰里別'!Q99/10*$D99</f>
        <v>3657.987418</v>
      </c>
      <c r="S99">
        <f>'計算係數'!$O99*'累積確診人數_量級_鄰里別'!R99/10*$D99</f>
        <v>3657.987418</v>
      </c>
      <c r="T99">
        <f>'計算係數'!$O99*'累積確診人數_量級_鄰里別'!S99/10*$D99</f>
        <v>3657.987418</v>
      </c>
      <c r="U99">
        <f>'計算係數'!$O99*'累積確診人數_量級_鄰里別'!T99/10*$D99</f>
        <v>3657.987418</v>
      </c>
    </row>
    <row r="100">
      <c r="A100" s="5">
        <v>6.3000030027E10</v>
      </c>
      <c r="B100" s="5" t="s">
        <v>79</v>
      </c>
      <c r="C100" s="5" t="s">
        <v>104</v>
      </c>
      <c r="D100" s="5">
        <v>4653.0</v>
      </c>
      <c r="E100">
        <f>'計算係數'!$O100*'累積確診人數_量級_鄰里別'!D100/10*$D100</f>
        <v>5025.122431</v>
      </c>
      <c r="F100">
        <f>'計算係數'!$O100*'累積確診人數_量級_鄰里別'!E100/10*$D100</f>
        <v>5025.122431</v>
      </c>
      <c r="G100">
        <f>'計算係數'!$O100*'累積確診人數_量級_鄰里別'!F100/10*$D100</f>
        <v>5025.122431</v>
      </c>
      <c r="H100">
        <f>'計算係數'!$O100*'累積確診人數_量級_鄰里別'!G100/10*$D100</f>
        <v>5025.122431</v>
      </c>
      <c r="I100">
        <f>'計算係數'!$O100*'累積確診人數_量級_鄰里別'!H100/10*$D100</f>
        <v>5025.122431</v>
      </c>
      <c r="J100">
        <f>'計算係數'!$O100*'累積確診人數_量級_鄰里別'!I100/10*$D100</f>
        <v>5025.122431</v>
      </c>
      <c r="K100">
        <f>'計算係數'!$O100*'累積確診人數_量級_鄰里別'!J100/10*$D100</f>
        <v>5025.122431</v>
      </c>
      <c r="L100">
        <f>'計算係數'!$O100*'累積確診人數_量級_鄰里別'!K100/10*$D100</f>
        <v>5025.122431</v>
      </c>
      <c r="M100">
        <f>'計算係數'!$O100*'累積確診人數_量級_鄰里別'!L100/10*$D100</f>
        <v>5025.122431</v>
      </c>
      <c r="N100">
        <f>'計算係數'!$O100*'累積確診人數_量級_鄰里別'!M100/10*$D100</f>
        <v>5025.122431</v>
      </c>
      <c r="O100">
        <f>'計算係數'!$O100*'累積確診人數_量級_鄰里別'!N100/10*$D100</f>
        <v>5025.122431</v>
      </c>
      <c r="P100">
        <f>'計算係數'!$O100*'累積確診人數_量級_鄰里別'!O100/10*$D100</f>
        <v>5025.122431</v>
      </c>
      <c r="Q100">
        <f>'計算係數'!$O100*'累積確診人數_量級_鄰里別'!P100/10*$D100</f>
        <v>5025.122431</v>
      </c>
      <c r="R100">
        <f>'計算係數'!$O100*'累積確診人數_量級_鄰里別'!Q100/10*$D100</f>
        <v>5025.122431</v>
      </c>
      <c r="S100">
        <f>'計算係數'!$O100*'累積確診人數_量級_鄰里別'!R100/10*$D100</f>
        <v>5025.122431</v>
      </c>
      <c r="T100">
        <f>'計算係數'!$O100*'累積確診人數_量級_鄰里別'!S100/10*$D100</f>
        <v>5025.122431</v>
      </c>
      <c r="U100">
        <f>'計算係數'!$O100*'累積確診人數_量級_鄰里別'!T100/10*$D100</f>
        <v>5025.122431</v>
      </c>
    </row>
    <row r="101">
      <c r="A101" s="5">
        <v>6.3000030028E10</v>
      </c>
      <c r="B101" s="5" t="s">
        <v>79</v>
      </c>
      <c r="C101" s="5" t="s">
        <v>105</v>
      </c>
      <c r="D101" s="5">
        <v>7066.0</v>
      </c>
      <c r="E101">
        <f>'計算係數'!$O101*'累積確診人數_量級_鄰里別'!D101/10*$D101</f>
        <v>7883.47743</v>
      </c>
      <c r="F101">
        <f>'計算係數'!$O101*'累積確診人數_量級_鄰里別'!E101/10*$D101</f>
        <v>7883.47743</v>
      </c>
      <c r="G101">
        <f>'計算係數'!$O101*'累積確診人數_量級_鄰里別'!F101/10*$D101</f>
        <v>7883.47743</v>
      </c>
      <c r="H101">
        <f>'計算係數'!$O101*'累積確診人數_量級_鄰里別'!G101/10*$D101</f>
        <v>7883.47743</v>
      </c>
      <c r="I101">
        <f>'計算係數'!$O101*'累積確診人數_量級_鄰里別'!H101/10*$D101</f>
        <v>7883.47743</v>
      </c>
      <c r="J101">
        <f>'計算係數'!$O101*'累積確診人數_量級_鄰里別'!I101/10*$D101</f>
        <v>7883.47743</v>
      </c>
      <c r="K101">
        <f>'計算係數'!$O101*'累積確診人數_量級_鄰里別'!J101/10*$D101</f>
        <v>7883.47743</v>
      </c>
      <c r="L101">
        <f>'計算係數'!$O101*'累積確診人數_量級_鄰里別'!K101/10*$D101</f>
        <v>7883.47743</v>
      </c>
      <c r="M101">
        <f>'計算係數'!$O101*'累積確診人數_量級_鄰里別'!L101/10*$D101</f>
        <v>7883.47743</v>
      </c>
      <c r="N101">
        <f>'計算係數'!$O101*'累積確診人數_量級_鄰里別'!M101/10*$D101</f>
        <v>7883.47743</v>
      </c>
      <c r="O101">
        <f>'計算係數'!$O101*'累積確診人數_量級_鄰里別'!N101/10*$D101</f>
        <v>7883.47743</v>
      </c>
      <c r="P101">
        <f>'計算係數'!$O101*'累積確診人數_量級_鄰里別'!O101/10*$D101</f>
        <v>7883.47743</v>
      </c>
      <c r="Q101">
        <f>'計算係數'!$O101*'累積確診人數_量級_鄰里別'!P101/10*$D101</f>
        <v>7883.47743</v>
      </c>
      <c r="R101">
        <f>'計算係數'!$O101*'累積確診人數_量級_鄰里別'!Q101/10*$D101</f>
        <v>7883.47743</v>
      </c>
      <c r="S101">
        <f>'計算係數'!$O101*'累積確診人數_量級_鄰里別'!R101/10*$D101</f>
        <v>7883.47743</v>
      </c>
      <c r="T101">
        <f>'計算係數'!$O101*'累積確診人數_量級_鄰里別'!S101/10*$D101</f>
        <v>7883.47743</v>
      </c>
      <c r="U101">
        <f>'計算係數'!$O101*'累積確診人數_量級_鄰里別'!T101/10*$D101</f>
        <v>7883.47743</v>
      </c>
    </row>
    <row r="102">
      <c r="A102" s="5">
        <v>6.3000030029E10</v>
      </c>
      <c r="B102" s="5" t="s">
        <v>79</v>
      </c>
      <c r="C102" s="5" t="s">
        <v>106</v>
      </c>
      <c r="D102" s="5">
        <v>4933.0</v>
      </c>
      <c r="E102">
        <f>'計算係數'!$O102*'累積確診人數_量級_鄰里別'!D102/10*$D102</f>
        <v>5527.425072</v>
      </c>
      <c r="F102">
        <f>'計算係數'!$O102*'累積確診人數_量級_鄰里別'!E102/10*$D102</f>
        <v>5527.425072</v>
      </c>
      <c r="G102">
        <f>'計算係數'!$O102*'累積確診人數_量級_鄰里別'!F102/10*$D102</f>
        <v>5527.425072</v>
      </c>
      <c r="H102">
        <f>'計算係數'!$O102*'累積確診人數_量級_鄰里別'!G102/10*$D102</f>
        <v>5527.425072</v>
      </c>
      <c r="I102">
        <f>'計算係數'!$O102*'累積確診人數_量級_鄰里別'!H102/10*$D102</f>
        <v>5527.425072</v>
      </c>
      <c r="J102">
        <f>'計算係數'!$O102*'累積確診人數_量級_鄰里別'!I102/10*$D102</f>
        <v>5527.425072</v>
      </c>
      <c r="K102">
        <f>'計算係數'!$O102*'累積確診人數_量級_鄰里別'!J102/10*$D102</f>
        <v>5527.425072</v>
      </c>
      <c r="L102">
        <f>'計算係數'!$O102*'累積確診人數_量級_鄰里別'!K102/10*$D102</f>
        <v>5527.425072</v>
      </c>
      <c r="M102">
        <f>'計算係數'!$O102*'累積確診人數_量級_鄰里別'!L102/10*$D102</f>
        <v>5527.425072</v>
      </c>
      <c r="N102">
        <f>'計算係數'!$O102*'累積確診人數_量級_鄰里別'!M102/10*$D102</f>
        <v>5527.425072</v>
      </c>
      <c r="O102">
        <f>'計算係數'!$O102*'累積確診人數_量級_鄰里別'!N102/10*$D102</f>
        <v>5527.425072</v>
      </c>
      <c r="P102">
        <f>'計算係數'!$O102*'累積確診人數_量級_鄰里別'!O102/10*$D102</f>
        <v>5527.425072</v>
      </c>
      <c r="Q102">
        <f>'計算係數'!$O102*'累積確診人數_量級_鄰里別'!P102/10*$D102</f>
        <v>5527.425072</v>
      </c>
      <c r="R102">
        <f>'計算係數'!$O102*'累積確診人數_量級_鄰里別'!Q102/10*$D102</f>
        <v>5527.425072</v>
      </c>
      <c r="S102">
        <f>'計算係數'!$O102*'累積確診人數_量級_鄰里別'!R102/10*$D102</f>
        <v>5527.425072</v>
      </c>
      <c r="T102">
        <f>'計算係數'!$O102*'累積確診人數_量級_鄰里別'!S102/10*$D102</f>
        <v>5527.425072</v>
      </c>
      <c r="U102">
        <f>'計算係數'!$O102*'累積確診人數_量級_鄰里別'!T102/10*$D102</f>
        <v>5527.425072</v>
      </c>
    </row>
    <row r="103">
      <c r="A103" s="5">
        <v>6.300003003E10</v>
      </c>
      <c r="B103" s="5" t="s">
        <v>79</v>
      </c>
      <c r="C103" s="5" t="s">
        <v>107</v>
      </c>
      <c r="D103" s="5">
        <v>5260.0</v>
      </c>
      <c r="E103">
        <f>'計算係數'!$O103*'累積確診人數_量級_鄰里別'!D103/10*$D103</f>
        <v>5928.647127</v>
      </c>
      <c r="F103">
        <f>'計算係數'!$O103*'累積確診人數_量級_鄰里別'!E103/10*$D103</f>
        <v>5928.647127</v>
      </c>
      <c r="G103">
        <f>'計算係數'!$O103*'累積確診人數_量級_鄰里別'!F103/10*$D103</f>
        <v>5928.647127</v>
      </c>
      <c r="H103">
        <f>'計算係數'!$O103*'累積確診人數_量級_鄰里別'!G103/10*$D103</f>
        <v>5928.647127</v>
      </c>
      <c r="I103">
        <f>'計算係數'!$O103*'累積確診人數_量級_鄰里別'!H103/10*$D103</f>
        <v>5928.647127</v>
      </c>
      <c r="J103">
        <f>'計算係數'!$O103*'累積確診人數_量級_鄰里別'!I103/10*$D103</f>
        <v>5928.647127</v>
      </c>
      <c r="K103">
        <f>'計算係數'!$O103*'累積確診人數_量級_鄰里別'!J103/10*$D103</f>
        <v>5928.647127</v>
      </c>
      <c r="L103">
        <f>'計算係數'!$O103*'累積確診人數_量級_鄰里別'!K103/10*$D103</f>
        <v>5928.647127</v>
      </c>
      <c r="M103">
        <f>'計算係數'!$O103*'累積確診人數_量級_鄰里別'!L103/10*$D103</f>
        <v>5928.647127</v>
      </c>
      <c r="N103">
        <f>'計算係數'!$O103*'累積確診人數_量級_鄰里別'!M103/10*$D103</f>
        <v>5928.647127</v>
      </c>
      <c r="O103">
        <f>'計算係數'!$O103*'累積確診人數_量級_鄰里別'!N103/10*$D103</f>
        <v>5928.647127</v>
      </c>
      <c r="P103">
        <f>'計算係數'!$O103*'累積確診人數_量級_鄰里別'!O103/10*$D103</f>
        <v>5928.647127</v>
      </c>
      <c r="Q103">
        <f>'計算係數'!$O103*'累積確診人數_量級_鄰里別'!P103/10*$D103</f>
        <v>5928.647127</v>
      </c>
      <c r="R103">
        <f>'計算係數'!$O103*'累積確診人數_量級_鄰里別'!Q103/10*$D103</f>
        <v>5928.647127</v>
      </c>
      <c r="S103">
        <f>'計算係數'!$O103*'累積確診人數_量級_鄰里別'!R103/10*$D103</f>
        <v>5928.647127</v>
      </c>
      <c r="T103">
        <f>'計算係數'!$O103*'累積確診人數_量級_鄰里別'!S103/10*$D103</f>
        <v>5928.647127</v>
      </c>
      <c r="U103">
        <f>'計算係數'!$O103*'累積確診人數_量級_鄰里別'!T103/10*$D103</f>
        <v>5928.647127</v>
      </c>
    </row>
    <row r="104">
      <c r="A104" s="5">
        <v>6.3000030031E10</v>
      </c>
      <c r="B104" s="5" t="s">
        <v>79</v>
      </c>
      <c r="C104" s="5" t="s">
        <v>108</v>
      </c>
      <c r="D104" s="5">
        <v>6130.0</v>
      </c>
      <c r="E104">
        <f>'計算係數'!$O104*'累積確診人數_量級_鄰里別'!D104/10*$D104</f>
        <v>7203.993439</v>
      </c>
      <c r="F104">
        <f>'計算係數'!$O104*'累積確診人數_量級_鄰里別'!E104/10*$D104</f>
        <v>7203.993439</v>
      </c>
      <c r="G104">
        <f>'計算係數'!$O104*'累積確診人數_量級_鄰里別'!F104/10*$D104</f>
        <v>7203.993439</v>
      </c>
      <c r="H104">
        <f>'計算係數'!$O104*'累積確診人數_量級_鄰里別'!G104/10*$D104</f>
        <v>7203.993439</v>
      </c>
      <c r="I104">
        <f>'計算係數'!$O104*'累積確診人數_量級_鄰里別'!H104/10*$D104</f>
        <v>7203.993439</v>
      </c>
      <c r="J104">
        <f>'計算係數'!$O104*'累積確診人數_量級_鄰里別'!I104/10*$D104</f>
        <v>7203.993439</v>
      </c>
      <c r="K104">
        <f>'計算係數'!$O104*'累積確診人數_量級_鄰里別'!J104/10*$D104</f>
        <v>7203.993439</v>
      </c>
      <c r="L104">
        <f>'計算係數'!$O104*'累積確診人數_量級_鄰里別'!K104/10*$D104</f>
        <v>7203.993439</v>
      </c>
      <c r="M104">
        <f>'計算係數'!$O104*'累積確診人數_量級_鄰里別'!L104/10*$D104</f>
        <v>7203.993439</v>
      </c>
      <c r="N104">
        <f>'計算係數'!$O104*'累積確診人數_量級_鄰里別'!M104/10*$D104</f>
        <v>7203.993439</v>
      </c>
      <c r="O104">
        <f>'計算係數'!$O104*'累積確診人數_量級_鄰里別'!N104/10*$D104</f>
        <v>7203.993439</v>
      </c>
      <c r="P104">
        <f>'計算係數'!$O104*'累積確診人數_量級_鄰里別'!O104/10*$D104</f>
        <v>7203.993439</v>
      </c>
      <c r="Q104">
        <f>'計算係數'!$O104*'累積確診人數_量級_鄰里別'!P104/10*$D104</f>
        <v>7203.993439</v>
      </c>
      <c r="R104">
        <f>'計算係數'!$O104*'累積確診人數_量級_鄰里別'!Q104/10*$D104</f>
        <v>7203.993439</v>
      </c>
      <c r="S104">
        <f>'計算係數'!$O104*'累積確診人數_量級_鄰里別'!R104/10*$D104</f>
        <v>7203.993439</v>
      </c>
      <c r="T104">
        <f>'計算係數'!$O104*'累積確診人數_量級_鄰里別'!S104/10*$D104</f>
        <v>7203.993439</v>
      </c>
      <c r="U104">
        <f>'計算係數'!$O104*'累積確診人數_量級_鄰里別'!T104/10*$D104</f>
        <v>7203.993439</v>
      </c>
    </row>
    <row r="105">
      <c r="A105" s="5">
        <v>6.3000030032E10</v>
      </c>
      <c r="B105" s="5" t="s">
        <v>79</v>
      </c>
      <c r="C105" s="5" t="s">
        <v>109</v>
      </c>
      <c r="D105" s="5">
        <v>5362.0</v>
      </c>
      <c r="E105">
        <f>'計算係數'!$O105*'累積確診人數_量級_鄰里別'!D105/10*$D105</f>
        <v>5877.140195</v>
      </c>
      <c r="F105">
        <f>'計算係數'!$O105*'累積確診人數_量級_鄰里別'!E105/10*$D105</f>
        <v>5877.140195</v>
      </c>
      <c r="G105">
        <f>'計算係數'!$O105*'累積確診人數_量級_鄰里別'!F105/10*$D105</f>
        <v>5877.140195</v>
      </c>
      <c r="H105">
        <f>'計算係數'!$O105*'累積確診人數_量級_鄰里別'!G105/10*$D105</f>
        <v>5877.140195</v>
      </c>
      <c r="I105">
        <f>'計算係數'!$O105*'累積確診人數_量級_鄰里別'!H105/10*$D105</f>
        <v>5877.140195</v>
      </c>
      <c r="J105">
        <f>'計算係數'!$O105*'累積確診人數_量級_鄰里別'!I105/10*$D105</f>
        <v>5877.140195</v>
      </c>
      <c r="K105">
        <f>'計算係數'!$O105*'累積確診人數_量級_鄰里別'!J105/10*$D105</f>
        <v>5877.140195</v>
      </c>
      <c r="L105">
        <f>'計算係數'!$O105*'累積確診人數_量級_鄰里別'!K105/10*$D105</f>
        <v>5877.140195</v>
      </c>
      <c r="M105">
        <f>'計算係數'!$O105*'累積確診人數_量級_鄰里別'!L105/10*$D105</f>
        <v>5877.140195</v>
      </c>
      <c r="N105">
        <f>'計算係數'!$O105*'累積確診人數_量級_鄰里別'!M105/10*$D105</f>
        <v>5877.140195</v>
      </c>
      <c r="O105">
        <f>'計算係數'!$O105*'累積確診人數_量級_鄰里別'!N105/10*$D105</f>
        <v>5877.140195</v>
      </c>
      <c r="P105">
        <f>'計算係數'!$O105*'累積確診人數_量級_鄰里別'!O105/10*$D105</f>
        <v>5877.140195</v>
      </c>
      <c r="Q105">
        <f>'計算係數'!$O105*'累積確診人數_量級_鄰里別'!P105/10*$D105</f>
        <v>5877.140195</v>
      </c>
      <c r="R105">
        <f>'計算係數'!$O105*'累積確診人數_量級_鄰里別'!Q105/10*$D105</f>
        <v>5877.140195</v>
      </c>
      <c r="S105">
        <f>'計算係數'!$O105*'累積確診人數_量級_鄰里別'!R105/10*$D105</f>
        <v>5877.140195</v>
      </c>
      <c r="T105">
        <f>'計算係數'!$O105*'累積確診人數_量級_鄰里別'!S105/10*$D105</f>
        <v>5877.140195</v>
      </c>
      <c r="U105">
        <f>'計算係數'!$O105*'累積確診人數_量級_鄰里別'!T105/10*$D105</f>
        <v>5877.140195</v>
      </c>
    </row>
    <row r="106">
      <c r="A106" s="5">
        <v>6.3000030033E10</v>
      </c>
      <c r="B106" s="5" t="s">
        <v>79</v>
      </c>
      <c r="C106" s="5" t="s">
        <v>110</v>
      </c>
      <c r="D106" s="5">
        <v>4074.0</v>
      </c>
      <c r="E106">
        <f>'計算係數'!$O106*'累積確診人數_量級_鄰里別'!D106/10*$D106</f>
        <v>4487.659468</v>
      </c>
      <c r="F106">
        <f>'計算係數'!$O106*'累積確診人數_量級_鄰里別'!E106/10*$D106</f>
        <v>4487.659468</v>
      </c>
      <c r="G106">
        <f>'計算係數'!$O106*'累積確診人數_量級_鄰里別'!F106/10*$D106</f>
        <v>4487.659468</v>
      </c>
      <c r="H106">
        <f>'計算係數'!$O106*'累積確診人數_量級_鄰里別'!G106/10*$D106</f>
        <v>4487.659468</v>
      </c>
      <c r="I106">
        <f>'計算係數'!$O106*'累積確診人數_量級_鄰里別'!H106/10*$D106</f>
        <v>4487.659468</v>
      </c>
      <c r="J106">
        <f>'計算係數'!$O106*'累積確診人數_量級_鄰里別'!I106/10*$D106</f>
        <v>4487.659468</v>
      </c>
      <c r="K106">
        <f>'計算係數'!$O106*'累積確診人數_量級_鄰里別'!J106/10*$D106</f>
        <v>4487.659468</v>
      </c>
      <c r="L106">
        <f>'計算係數'!$O106*'累積確診人數_量級_鄰里別'!K106/10*$D106</f>
        <v>4487.659468</v>
      </c>
      <c r="M106">
        <f>'計算係數'!$O106*'累積確診人數_量級_鄰里別'!L106/10*$D106</f>
        <v>4487.659468</v>
      </c>
      <c r="N106">
        <f>'計算係數'!$O106*'累積確診人數_量級_鄰里別'!M106/10*$D106</f>
        <v>4487.659468</v>
      </c>
      <c r="O106">
        <f>'計算係數'!$O106*'累積確診人數_量級_鄰里別'!N106/10*$D106</f>
        <v>4487.659468</v>
      </c>
      <c r="P106">
        <f>'計算係數'!$O106*'累積確診人數_量級_鄰里別'!O106/10*$D106</f>
        <v>4487.659468</v>
      </c>
      <c r="Q106">
        <f>'計算係數'!$O106*'累積確診人數_量級_鄰里別'!P106/10*$D106</f>
        <v>4487.659468</v>
      </c>
      <c r="R106">
        <f>'計算係數'!$O106*'累積確診人數_量級_鄰里別'!Q106/10*$D106</f>
        <v>4487.659468</v>
      </c>
      <c r="S106">
        <f>'計算係數'!$O106*'累積確診人數_量級_鄰里別'!R106/10*$D106</f>
        <v>4487.659468</v>
      </c>
      <c r="T106">
        <f>'計算係數'!$O106*'累積確診人數_量級_鄰里別'!S106/10*$D106</f>
        <v>4487.659468</v>
      </c>
      <c r="U106">
        <f>'計算係數'!$O106*'累積確診人數_量級_鄰里別'!T106/10*$D106</f>
        <v>4487.659468</v>
      </c>
    </row>
    <row r="107">
      <c r="A107" s="5">
        <v>6.3000030034E10</v>
      </c>
      <c r="B107" s="5" t="s">
        <v>79</v>
      </c>
      <c r="C107" s="5" t="s">
        <v>111</v>
      </c>
      <c r="D107" s="5">
        <v>4392.0</v>
      </c>
      <c r="E107">
        <f>'計算係數'!$O107*'累積確診人數_量級_鄰里別'!D107/10*$D107</f>
        <v>4855.864959</v>
      </c>
      <c r="F107">
        <f>'計算係數'!$O107*'累積確診人數_量級_鄰里別'!E107/10*$D107</f>
        <v>4855.864959</v>
      </c>
      <c r="G107">
        <f>'計算係數'!$O107*'累積確診人數_量級_鄰里別'!F107/10*$D107</f>
        <v>4855.864959</v>
      </c>
      <c r="H107">
        <f>'計算係數'!$O107*'累積確診人數_量級_鄰里別'!G107/10*$D107</f>
        <v>4855.864959</v>
      </c>
      <c r="I107">
        <f>'計算係數'!$O107*'累積確診人數_量級_鄰里別'!H107/10*$D107</f>
        <v>4855.864959</v>
      </c>
      <c r="J107">
        <f>'計算係數'!$O107*'累積確診人數_量級_鄰里別'!I107/10*$D107</f>
        <v>4855.864959</v>
      </c>
      <c r="K107">
        <f>'計算係數'!$O107*'累積確診人數_量級_鄰里別'!J107/10*$D107</f>
        <v>4855.864959</v>
      </c>
      <c r="L107">
        <f>'計算係數'!$O107*'累積確診人數_量級_鄰里別'!K107/10*$D107</f>
        <v>4855.864959</v>
      </c>
      <c r="M107">
        <f>'計算係數'!$O107*'累積確診人數_量級_鄰里別'!L107/10*$D107</f>
        <v>4855.864959</v>
      </c>
      <c r="N107">
        <f>'計算係數'!$O107*'累積確診人數_量級_鄰里別'!M107/10*$D107</f>
        <v>4855.864959</v>
      </c>
      <c r="O107">
        <f>'計算係數'!$O107*'累積確診人數_量級_鄰里別'!N107/10*$D107</f>
        <v>4855.864959</v>
      </c>
      <c r="P107">
        <f>'計算係數'!$O107*'累積確診人數_量級_鄰里別'!O107/10*$D107</f>
        <v>4855.864959</v>
      </c>
      <c r="Q107">
        <f>'計算係數'!$O107*'累積確診人數_量級_鄰里別'!P107/10*$D107</f>
        <v>4855.864959</v>
      </c>
      <c r="R107">
        <f>'計算係數'!$O107*'累積確診人數_量級_鄰里別'!Q107/10*$D107</f>
        <v>4855.864959</v>
      </c>
      <c r="S107">
        <f>'計算係數'!$O107*'累積確診人數_量級_鄰里別'!R107/10*$D107</f>
        <v>4855.864959</v>
      </c>
      <c r="T107">
        <f>'計算係數'!$O107*'累積確診人數_量級_鄰里別'!S107/10*$D107</f>
        <v>4855.864959</v>
      </c>
      <c r="U107">
        <f>'計算係數'!$O107*'累積確診人數_量級_鄰里別'!T107/10*$D107</f>
        <v>4855.864959</v>
      </c>
    </row>
    <row r="108">
      <c r="A108" s="5">
        <v>6.3000030035E10</v>
      </c>
      <c r="B108" s="5" t="s">
        <v>79</v>
      </c>
      <c r="C108" s="5" t="s">
        <v>112</v>
      </c>
      <c r="D108" s="5">
        <v>4343.0</v>
      </c>
      <c r="E108">
        <f>'計算係數'!$O108*'累積確診人數_量級_鄰里別'!D108/10*$D108</f>
        <v>4559.891477</v>
      </c>
      <c r="F108">
        <f>'計算係數'!$O108*'累積確診人數_量級_鄰里別'!E108/10*$D108</f>
        <v>4559.891477</v>
      </c>
      <c r="G108">
        <f>'計算係數'!$O108*'累積確診人數_量級_鄰里別'!F108/10*$D108</f>
        <v>4559.891477</v>
      </c>
      <c r="H108">
        <f>'計算係數'!$O108*'累積確診人數_量級_鄰里別'!G108/10*$D108</f>
        <v>4559.891477</v>
      </c>
      <c r="I108">
        <f>'計算係數'!$O108*'累積確診人數_量級_鄰里別'!H108/10*$D108</f>
        <v>4559.891477</v>
      </c>
      <c r="J108">
        <f>'計算係數'!$O108*'累積確診人數_量級_鄰里別'!I108/10*$D108</f>
        <v>4559.891477</v>
      </c>
      <c r="K108">
        <f>'計算係數'!$O108*'累積確診人數_量級_鄰里別'!J108/10*$D108</f>
        <v>4559.891477</v>
      </c>
      <c r="L108">
        <f>'計算係數'!$O108*'累積確診人數_量級_鄰里別'!K108/10*$D108</f>
        <v>4559.891477</v>
      </c>
      <c r="M108">
        <f>'計算係數'!$O108*'累積確診人數_量級_鄰里別'!L108/10*$D108</f>
        <v>4559.891477</v>
      </c>
      <c r="N108">
        <f>'計算係數'!$O108*'累積確診人數_量級_鄰里別'!M108/10*$D108</f>
        <v>4559.891477</v>
      </c>
      <c r="O108">
        <f>'計算係數'!$O108*'累積確診人數_量級_鄰里別'!N108/10*$D108</f>
        <v>4559.891477</v>
      </c>
      <c r="P108">
        <f>'計算係數'!$O108*'累積確診人數_量級_鄰里別'!O108/10*$D108</f>
        <v>4559.891477</v>
      </c>
      <c r="Q108">
        <f>'計算係數'!$O108*'累積確診人數_量級_鄰里別'!P108/10*$D108</f>
        <v>4559.891477</v>
      </c>
      <c r="R108">
        <f>'計算係數'!$O108*'累積確診人數_量級_鄰里別'!Q108/10*$D108</f>
        <v>4559.891477</v>
      </c>
      <c r="S108">
        <f>'計算係數'!$O108*'累積確診人數_量級_鄰里別'!R108/10*$D108</f>
        <v>4559.891477</v>
      </c>
      <c r="T108">
        <f>'計算係數'!$O108*'累積確診人數_量級_鄰里別'!S108/10*$D108</f>
        <v>4559.891477</v>
      </c>
      <c r="U108">
        <f>'計算係數'!$O108*'累積確診人數_量級_鄰里別'!T108/10*$D108</f>
        <v>4559.891477</v>
      </c>
    </row>
    <row r="109">
      <c r="A109" s="5">
        <v>6.3000030036E10</v>
      </c>
      <c r="B109" s="5" t="s">
        <v>79</v>
      </c>
      <c r="C109" s="5" t="s">
        <v>113</v>
      </c>
      <c r="D109" s="5">
        <v>5691.0</v>
      </c>
      <c r="E109">
        <f>'計算係數'!$O109*'累積確診人數_量級_鄰里別'!D109/10*$D109</f>
        <v>6721.605051</v>
      </c>
      <c r="F109">
        <f>'計算係數'!$O109*'累積確診人數_量級_鄰里別'!E109/10*$D109</f>
        <v>6721.605051</v>
      </c>
      <c r="G109">
        <f>'計算係數'!$O109*'累積確診人數_量級_鄰里別'!F109/10*$D109</f>
        <v>6721.605051</v>
      </c>
      <c r="H109">
        <f>'計算係數'!$O109*'累積確診人數_量級_鄰里別'!G109/10*$D109</f>
        <v>6721.605051</v>
      </c>
      <c r="I109">
        <f>'計算係數'!$O109*'累積確診人數_量級_鄰里別'!H109/10*$D109</f>
        <v>6721.605051</v>
      </c>
      <c r="J109">
        <f>'計算係數'!$O109*'累積確診人數_量級_鄰里別'!I109/10*$D109</f>
        <v>6721.605051</v>
      </c>
      <c r="K109">
        <f>'計算係數'!$O109*'累積確診人數_量級_鄰里別'!J109/10*$D109</f>
        <v>6721.605051</v>
      </c>
      <c r="L109">
        <f>'計算係數'!$O109*'累積確診人數_量級_鄰里別'!K109/10*$D109</f>
        <v>6721.605051</v>
      </c>
      <c r="M109">
        <f>'計算係數'!$O109*'累積確診人數_量級_鄰里別'!L109/10*$D109</f>
        <v>6721.605051</v>
      </c>
      <c r="N109">
        <f>'計算係數'!$O109*'累積確診人數_量級_鄰里別'!M109/10*$D109</f>
        <v>6721.605051</v>
      </c>
      <c r="O109">
        <f>'計算係數'!$O109*'累積確診人數_量級_鄰里別'!N109/10*$D109</f>
        <v>6721.605051</v>
      </c>
      <c r="P109">
        <f>'計算係數'!$O109*'累積確診人數_量級_鄰里別'!O109/10*$D109</f>
        <v>6721.605051</v>
      </c>
      <c r="Q109">
        <f>'計算係數'!$O109*'累積確診人數_量級_鄰里別'!P109/10*$D109</f>
        <v>6721.605051</v>
      </c>
      <c r="R109">
        <f>'計算係數'!$O109*'累積確診人數_量級_鄰里別'!Q109/10*$D109</f>
        <v>6721.605051</v>
      </c>
      <c r="S109">
        <f>'計算係數'!$O109*'累積確診人數_量級_鄰里別'!R109/10*$D109</f>
        <v>6721.605051</v>
      </c>
      <c r="T109">
        <f>'計算係數'!$O109*'累積確診人數_量級_鄰里別'!S109/10*$D109</f>
        <v>6721.605051</v>
      </c>
      <c r="U109">
        <f>'計算係數'!$O109*'累積確診人數_量級_鄰里別'!T109/10*$D109</f>
        <v>6721.605051</v>
      </c>
    </row>
    <row r="110">
      <c r="A110" s="5">
        <v>6.3000030037E10</v>
      </c>
      <c r="B110" s="5" t="s">
        <v>79</v>
      </c>
      <c r="C110" s="5" t="s">
        <v>114</v>
      </c>
      <c r="D110" s="5">
        <v>6798.0</v>
      </c>
      <c r="E110">
        <f>'計算係數'!$O110*'累積確診人數_量級_鄰里別'!D110/10*$D110</f>
        <v>7828.81707</v>
      </c>
      <c r="F110">
        <f>'計算係數'!$O110*'累積確診人數_量級_鄰里別'!E110/10*$D110</f>
        <v>7828.81707</v>
      </c>
      <c r="G110">
        <f>'計算係數'!$O110*'累積確診人數_量級_鄰里別'!F110/10*$D110</f>
        <v>7828.81707</v>
      </c>
      <c r="H110">
        <f>'計算係數'!$O110*'累積確診人數_量級_鄰里別'!G110/10*$D110</f>
        <v>7828.81707</v>
      </c>
      <c r="I110">
        <f>'計算係數'!$O110*'累積確診人數_量級_鄰里別'!H110/10*$D110</f>
        <v>7828.81707</v>
      </c>
      <c r="J110">
        <f>'計算係數'!$O110*'累積確診人數_量級_鄰里別'!I110/10*$D110</f>
        <v>7828.81707</v>
      </c>
      <c r="K110">
        <f>'計算係數'!$O110*'累積確診人數_量級_鄰里別'!J110/10*$D110</f>
        <v>7828.81707</v>
      </c>
      <c r="L110">
        <f>'計算係數'!$O110*'累積確診人數_量級_鄰里別'!K110/10*$D110</f>
        <v>7828.81707</v>
      </c>
      <c r="M110">
        <f>'計算係數'!$O110*'累積確診人數_量級_鄰里別'!L110/10*$D110</f>
        <v>7828.81707</v>
      </c>
      <c r="N110">
        <f>'計算係數'!$O110*'累積確診人數_量級_鄰里別'!M110/10*$D110</f>
        <v>7828.81707</v>
      </c>
      <c r="O110">
        <f>'計算係數'!$O110*'累積確診人數_量級_鄰里別'!N110/10*$D110</f>
        <v>7828.81707</v>
      </c>
      <c r="P110">
        <f>'計算係數'!$O110*'累積確診人數_量級_鄰里別'!O110/10*$D110</f>
        <v>7828.81707</v>
      </c>
      <c r="Q110">
        <f>'計算係數'!$O110*'累積確診人數_量級_鄰里別'!P110/10*$D110</f>
        <v>7828.81707</v>
      </c>
      <c r="R110">
        <f>'計算係數'!$O110*'累積確診人數_量級_鄰里別'!Q110/10*$D110</f>
        <v>7828.81707</v>
      </c>
      <c r="S110">
        <f>'計算係數'!$O110*'累積確診人數_量級_鄰里別'!R110/10*$D110</f>
        <v>7828.81707</v>
      </c>
      <c r="T110">
        <f>'計算係數'!$O110*'累積確診人數_量級_鄰里別'!S110/10*$D110</f>
        <v>7828.81707</v>
      </c>
      <c r="U110">
        <f>'計算係數'!$O110*'累積確診人數_量級_鄰里別'!T110/10*$D110</f>
        <v>7828.81707</v>
      </c>
    </row>
    <row r="111">
      <c r="A111" s="5">
        <v>6.3000030038E10</v>
      </c>
      <c r="B111" s="5" t="s">
        <v>79</v>
      </c>
      <c r="C111" s="5" t="s">
        <v>115</v>
      </c>
      <c r="D111" s="5">
        <v>3741.0</v>
      </c>
      <c r="E111">
        <f>'計算係數'!$O111*'累積確診人數_量級_鄰里別'!D111/10*$D111</f>
        <v>4024.7103</v>
      </c>
      <c r="F111">
        <f>'計算係數'!$O111*'累積確診人數_量級_鄰里別'!E111/10*$D111</f>
        <v>4024.7103</v>
      </c>
      <c r="G111">
        <f>'計算係數'!$O111*'累積確診人數_量級_鄰里別'!F111/10*$D111</f>
        <v>4024.7103</v>
      </c>
      <c r="H111">
        <f>'計算係數'!$O111*'累積確診人數_量級_鄰里別'!G111/10*$D111</f>
        <v>4024.7103</v>
      </c>
      <c r="I111">
        <f>'計算係數'!$O111*'累積確診人數_量級_鄰里別'!H111/10*$D111</f>
        <v>4024.7103</v>
      </c>
      <c r="J111">
        <f>'計算係數'!$O111*'累積確診人數_量級_鄰里別'!I111/10*$D111</f>
        <v>4024.7103</v>
      </c>
      <c r="K111">
        <f>'計算係數'!$O111*'累積確診人數_量級_鄰里別'!J111/10*$D111</f>
        <v>4024.7103</v>
      </c>
      <c r="L111">
        <f>'計算係數'!$O111*'累積確診人數_量級_鄰里別'!K111/10*$D111</f>
        <v>4024.7103</v>
      </c>
      <c r="M111">
        <f>'計算係數'!$O111*'累積確診人數_量級_鄰里別'!L111/10*$D111</f>
        <v>4024.7103</v>
      </c>
      <c r="N111">
        <f>'計算係數'!$O111*'累積確診人數_量級_鄰里別'!M111/10*$D111</f>
        <v>4024.7103</v>
      </c>
      <c r="O111">
        <f>'計算係數'!$O111*'累積確診人數_量級_鄰里別'!N111/10*$D111</f>
        <v>4024.7103</v>
      </c>
      <c r="P111">
        <f>'計算係數'!$O111*'累積確診人數_量級_鄰里別'!O111/10*$D111</f>
        <v>4024.7103</v>
      </c>
      <c r="Q111">
        <f>'計算係數'!$O111*'累積確診人數_量級_鄰里別'!P111/10*$D111</f>
        <v>4024.7103</v>
      </c>
      <c r="R111">
        <f>'計算係數'!$O111*'累積確診人數_量級_鄰里別'!Q111/10*$D111</f>
        <v>4024.7103</v>
      </c>
      <c r="S111">
        <f>'計算係數'!$O111*'累積確診人數_量級_鄰里別'!R111/10*$D111</f>
        <v>4024.7103</v>
      </c>
      <c r="T111">
        <f>'計算係數'!$O111*'累積確診人數_量級_鄰里別'!S111/10*$D111</f>
        <v>4024.7103</v>
      </c>
      <c r="U111">
        <f>'計算係數'!$O111*'累積確診人數_量級_鄰里別'!T111/10*$D111</f>
        <v>4024.7103</v>
      </c>
    </row>
    <row r="112">
      <c r="A112" s="5">
        <v>6.3000030039E10</v>
      </c>
      <c r="B112" s="5" t="s">
        <v>79</v>
      </c>
      <c r="C112" s="5" t="s">
        <v>116</v>
      </c>
      <c r="D112" s="5">
        <v>2363.0</v>
      </c>
      <c r="E112">
        <f>'計算係數'!$O112*'累積確診人數_量級_鄰里別'!D112/10*$D112</f>
        <v>2175.16336</v>
      </c>
      <c r="F112">
        <f>'計算係數'!$O112*'累積確診人數_量級_鄰里別'!E112/10*$D112</f>
        <v>2175.16336</v>
      </c>
      <c r="G112">
        <f>'計算係數'!$O112*'累積確診人數_量級_鄰里別'!F112/10*$D112</f>
        <v>2175.16336</v>
      </c>
      <c r="H112">
        <f>'計算係數'!$O112*'累積確診人數_量級_鄰里別'!G112/10*$D112</f>
        <v>2175.16336</v>
      </c>
      <c r="I112">
        <f>'計算係數'!$O112*'累積確診人數_量級_鄰里別'!H112/10*$D112</f>
        <v>2175.16336</v>
      </c>
      <c r="J112">
        <f>'計算係數'!$O112*'累積確診人數_量級_鄰里別'!I112/10*$D112</f>
        <v>2175.16336</v>
      </c>
      <c r="K112">
        <f>'計算係數'!$O112*'累積確診人數_量級_鄰里別'!J112/10*$D112</f>
        <v>2175.16336</v>
      </c>
      <c r="L112">
        <f>'計算係數'!$O112*'累積確診人數_量級_鄰里別'!K112/10*$D112</f>
        <v>2175.16336</v>
      </c>
      <c r="M112">
        <f>'計算係數'!$O112*'累積確診人數_量級_鄰里別'!L112/10*$D112</f>
        <v>2175.16336</v>
      </c>
      <c r="N112">
        <f>'計算係數'!$O112*'累積確診人數_量級_鄰里別'!M112/10*$D112</f>
        <v>2175.16336</v>
      </c>
      <c r="O112">
        <f>'計算係數'!$O112*'累積確診人數_量級_鄰里別'!N112/10*$D112</f>
        <v>2175.16336</v>
      </c>
      <c r="P112">
        <f>'計算係數'!$O112*'累積確診人數_量級_鄰里別'!O112/10*$D112</f>
        <v>2175.16336</v>
      </c>
      <c r="Q112">
        <f>'計算係數'!$O112*'累積確診人數_量級_鄰里別'!P112/10*$D112</f>
        <v>2175.16336</v>
      </c>
      <c r="R112">
        <f>'計算係數'!$O112*'累積確診人數_量級_鄰里別'!Q112/10*$D112</f>
        <v>2175.16336</v>
      </c>
      <c r="S112">
        <f>'計算係數'!$O112*'累積確診人數_量級_鄰里別'!R112/10*$D112</f>
        <v>2175.16336</v>
      </c>
      <c r="T112">
        <f>'計算係數'!$O112*'累積確診人數_量級_鄰里別'!S112/10*$D112</f>
        <v>2175.16336</v>
      </c>
      <c r="U112">
        <f>'計算係數'!$O112*'累積確診人數_量級_鄰里別'!T112/10*$D112</f>
        <v>2175.16336</v>
      </c>
    </row>
    <row r="113">
      <c r="A113" s="5">
        <v>6.300003004E10</v>
      </c>
      <c r="B113" s="5" t="s">
        <v>79</v>
      </c>
      <c r="C113" s="5" t="s">
        <v>117</v>
      </c>
      <c r="D113" s="5">
        <v>10110.0</v>
      </c>
      <c r="E113">
        <f>'計算係數'!$O113*'累積確診人數_量級_鄰里別'!D113/10*$D113</f>
        <v>11206.54556</v>
      </c>
      <c r="F113">
        <f>'計算係數'!$O113*'累積確診人數_量級_鄰里別'!E113/10*$D113</f>
        <v>11206.54556</v>
      </c>
      <c r="G113">
        <f>'計算係數'!$O113*'累積確診人數_量級_鄰里別'!F113/10*$D113</f>
        <v>11206.54556</v>
      </c>
      <c r="H113">
        <f>'計算係數'!$O113*'累積確診人數_量級_鄰里別'!G113/10*$D113</f>
        <v>11206.54556</v>
      </c>
      <c r="I113">
        <f>'計算係數'!$O113*'累積確診人數_量級_鄰里別'!H113/10*$D113</f>
        <v>11206.54556</v>
      </c>
      <c r="J113">
        <f>'計算係數'!$O113*'累積確診人數_量級_鄰里別'!I113/10*$D113</f>
        <v>11206.54556</v>
      </c>
      <c r="K113">
        <f>'計算係數'!$O113*'累積確診人數_量級_鄰里別'!J113/10*$D113</f>
        <v>11206.54556</v>
      </c>
      <c r="L113">
        <f>'計算係數'!$O113*'累積確診人數_量級_鄰里別'!K113/10*$D113</f>
        <v>11206.54556</v>
      </c>
      <c r="M113">
        <f>'計算係數'!$O113*'累積確診人數_量級_鄰里別'!L113/10*$D113</f>
        <v>11206.54556</v>
      </c>
      <c r="N113">
        <f>'計算係數'!$O113*'累積確診人數_量級_鄰里別'!M113/10*$D113</f>
        <v>11206.54556</v>
      </c>
      <c r="O113">
        <f>'計算係數'!$O113*'累積確診人數_量級_鄰里別'!N113/10*$D113</f>
        <v>11206.54556</v>
      </c>
      <c r="P113">
        <f>'計算係數'!$O113*'累積確診人數_量級_鄰里別'!O113/10*$D113</f>
        <v>11206.54556</v>
      </c>
      <c r="Q113">
        <f>'計算係數'!$O113*'累積確診人數_量級_鄰里別'!P113/10*$D113</f>
        <v>11206.54556</v>
      </c>
      <c r="R113">
        <f>'計算係數'!$O113*'累積確診人數_量級_鄰里別'!Q113/10*$D113</f>
        <v>11206.54556</v>
      </c>
      <c r="S113">
        <f>'計算係數'!$O113*'累積確診人數_量級_鄰里別'!R113/10*$D113</f>
        <v>11206.54556</v>
      </c>
      <c r="T113">
        <f>'計算係數'!$O113*'累積確診人數_量級_鄰里別'!S113/10*$D113</f>
        <v>11206.54556</v>
      </c>
      <c r="U113">
        <f>'計算係數'!$O113*'累積確診人數_量級_鄰里別'!T113/10*$D113</f>
        <v>11206.54556</v>
      </c>
    </row>
    <row r="114">
      <c r="A114" s="5">
        <v>6.3000030041E10</v>
      </c>
      <c r="B114" s="5" t="s">
        <v>79</v>
      </c>
      <c r="C114" s="5" t="s">
        <v>118</v>
      </c>
      <c r="D114" s="5">
        <v>4652.0</v>
      </c>
      <c r="E114">
        <f>'計算係數'!$O114*'累積確診人數_量級_鄰里別'!D114/10*$D114</f>
        <v>5242.186695</v>
      </c>
      <c r="F114">
        <f>'計算係數'!$O114*'累積確診人數_量級_鄰里別'!E114/10*$D114</f>
        <v>5242.186695</v>
      </c>
      <c r="G114">
        <f>'計算係數'!$O114*'累積確診人數_量級_鄰里別'!F114/10*$D114</f>
        <v>5242.186695</v>
      </c>
      <c r="H114">
        <f>'計算係數'!$O114*'累積確診人數_量級_鄰里別'!G114/10*$D114</f>
        <v>5242.186695</v>
      </c>
      <c r="I114">
        <f>'計算係數'!$O114*'累積確診人數_量級_鄰里別'!H114/10*$D114</f>
        <v>5242.186695</v>
      </c>
      <c r="J114">
        <f>'計算係數'!$O114*'累積確診人數_量級_鄰里別'!I114/10*$D114</f>
        <v>5242.186695</v>
      </c>
      <c r="K114">
        <f>'計算係數'!$O114*'累積確診人數_量級_鄰里別'!J114/10*$D114</f>
        <v>5242.186695</v>
      </c>
      <c r="L114">
        <f>'計算係數'!$O114*'累積確診人數_量級_鄰里別'!K114/10*$D114</f>
        <v>5242.186695</v>
      </c>
      <c r="M114">
        <f>'計算係數'!$O114*'累積確診人數_量級_鄰里別'!L114/10*$D114</f>
        <v>5242.186695</v>
      </c>
      <c r="N114">
        <f>'計算係數'!$O114*'累積確診人數_量級_鄰里別'!M114/10*$D114</f>
        <v>5242.186695</v>
      </c>
      <c r="O114">
        <f>'計算係數'!$O114*'累積確診人數_量級_鄰里別'!N114/10*$D114</f>
        <v>5242.186695</v>
      </c>
      <c r="P114">
        <f>'計算係數'!$O114*'累積確診人數_量級_鄰里別'!O114/10*$D114</f>
        <v>5242.186695</v>
      </c>
      <c r="Q114">
        <f>'計算係數'!$O114*'累積確診人數_量級_鄰里別'!P114/10*$D114</f>
        <v>5242.186695</v>
      </c>
      <c r="R114">
        <f>'計算係數'!$O114*'累積確診人數_量級_鄰里別'!Q114/10*$D114</f>
        <v>5242.186695</v>
      </c>
      <c r="S114">
        <f>'計算係數'!$O114*'累積確診人數_量級_鄰里別'!R114/10*$D114</f>
        <v>5242.186695</v>
      </c>
      <c r="T114">
        <f>'計算係數'!$O114*'累積確診人數_量級_鄰里別'!S114/10*$D114</f>
        <v>5242.186695</v>
      </c>
      <c r="U114">
        <f>'計算係數'!$O114*'累積確診人數_量級_鄰里別'!T114/10*$D114</f>
        <v>5242.186695</v>
      </c>
    </row>
    <row r="115">
      <c r="A115" s="5">
        <v>6.3000030043E10</v>
      </c>
      <c r="B115" s="5" t="s">
        <v>79</v>
      </c>
      <c r="C115" s="5" t="s">
        <v>119</v>
      </c>
      <c r="D115" s="5">
        <v>8622.0</v>
      </c>
      <c r="E115">
        <f>'計算係數'!$O115*'累積確診人數_量級_鄰里別'!D115/10*$D115</f>
        <v>11885.81752</v>
      </c>
      <c r="F115">
        <f>'計算係數'!$O115*'累積確診人數_量級_鄰里別'!E115/10*$D115</f>
        <v>11885.81752</v>
      </c>
      <c r="G115">
        <f>'計算係數'!$O115*'累積確診人數_量級_鄰里別'!F115/10*$D115</f>
        <v>11885.81752</v>
      </c>
      <c r="H115">
        <f>'計算係數'!$O115*'累積確診人數_量級_鄰里別'!G115/10*$D115</f>
        <v>11885.81752</v>
      </c>
      <c r="I115">
        <f>'計算係數'!$O115*'累積確診人數_量級_鄰里別'!H115/10*$D115</f>
        <v>11885.81752</v>
      </c>
      <c r="J115">
        <f>'計算係數'!$O115*'累積確診人數_量級_鄰里別'!I115/10*$D115</f>
        <v>11885.81752</v>
      </c>
      <c r="K115">
        <f>'計算係數'!$O115*'累積確診人數_量級_鄰里別'!J115/10*$D115</f>
        <v>11885.81752</v>
      </c>
      <c r="L115">
        <f>'計算係數'!$O115*'累積確診人數_量級_鄰里別'!K115/10*$D115</f>
        <v>11885.81752</v>
      </c>
      <c r="M115">
        <f>'計算係數'!$O115*'累積確診人數_量級_鄰里別'!L115/10*$D115</f>
        <v>11885.81752</v>
      </c>
      <c r="N115">
        <f>'計算係數'!$O115*'累積確診人數_量級_鄰里別'!M115/10*$D115</f>
        <v>11885.81752</v>
      </c>
      <c r="O115">
        <f>'計算係數'!$O115*'累積確診人數_量級_鄰里別'!N115/10*$D115</f>
        <v>11885.81752</v>
      </c>
      <c r="P115">
        <f>'計算係數'!$O115*'累積確診人數_量級_鄰里別'!O115/10*$D115</f>
        <v>11885.81752</v>
      </c>
      <c r="Q115">
        <f>'計算係數'!$O115*'累積確診人數_量級_鄰里別'!P115/10*$D115</f>
        <v>11885.81752</v>
      </c>
      <c r="R115">
        <f>'計算係數'!$O115*'累積確診人數_量級_鄰里別'!Q115/10*$D115</f>
        <v>11885.81752</v>
      </c>
      <c r="S115">
        <f>'計算係數'!$O115*'累積確診人數_量級_鄰里別'!R115/10*$D115</f>
        <v>11885.81752</v>
      </c>
      <c r="T115">
        <f>'計算係數'!$O115*'累積確診人數_量級_鄰里別'!S115/10*$D115</f>
        <v>11885.81752</v>
      </c>
      <c r="U115">
        <f>'計算係數'!$O115*'累積確診人數_量級_鄰里別'!T115/10*$D115</f>
        <v>11885.81752</v>
      </c>
    </row>
    <row r="116">
      <c r="A116" s="5">
        <v>6.3000030044E10</v>
      </c>
      <c r="B116" s="5" t="s">
        <v>79</v>
      </c>
      <c r="C116" s="5" t="s">
        <v>120</v>
      </c>
      <c r="D116" s="5">
        <v>5718.0</v>
      </c>
      <c r="E116">
        <f>'計算係數'!$O116*'累積確診人數_量級_鄰里別'!D116/10*$D116</f>
        <v>5964.815879</v>
      </c>
      <c r="F116">
        <f>'計算係數'!$O116*'累積確診人數_量級_鄰里別'!E116/10*$D116</f>
        <v>5964.815879</v>
      </c>
      <c r="G116">
        <f>'計算係數'!$O116*'累積確診人數_量級_鄰里別'!F116/10*$D116</f>
        <v>5964.815879</v>
      </c>
      <c r="H116">
        <f>'計算係數'!$O116*'累積確診人數_量級_鄰里別'!G116/10*$D116</f>
        <v>5964.815879</v>
      </c>
      <c r="I116">
        <f>'計算係數'!$O116*'累積確診人數_量級_鄰里別'!H116/10*$D116</f>
        <v>5964.815879</v>
      </c>
      <c r="J116">
        <f>'計算係數'!$O116*'累積確診人數_量級_鄰里別'!I116/10*$D116</f>
        <v>5964.815879</v>
      </c>
      <c r="K116">
        <f>'計算係數'!$O116*'累積確診人數_量級_鄰里別'!J116/10*$D116</f>
        <v>5964.815879</v>
      </c>
      <c r="L116">
        <f>'計算係數'!$O116*'累積確診人數_量級_鄰里別'!K116/10*$D116</f>
        <v>5964.815879</v>
      </c>
      <c r="M116">
        <f>'計算係數'!$O116*'累積確診人數_量級_鄰里別'!L116/10*$D116</f>
        <v>5964.815879</v>
      </c>
      <c r="N116">
        <f>'計算係數'!$O116*'累積確診人數_量級_鄰里別'!M116/10*$D116</f>
        <v>5964.815879</v>
      </c>
      <c r="O116">
        <f>'計算係數'!$O116*'累積確診人數_量級_鄰里別'!N116/10*$D116</f>
        <v>5964.815879</v>
      </c>
      <c r="P116">
        <f>'計算係數'!$O116*'累積確診人數_量級_鄰里別'!O116/10*$D116</f>
        <v>5964.815879</v>
      </c>
      <c r="Q116">
        <f>'計算係數'!$O116*'累積確診人數_量級_鄰里別'!P116/10*$D116</f>
        <v>5964.815879</v>
      </c>
      <c r="R116">
        <f>'計算係數'!$O116*'累積確診人數_量級_鄰里別'!Q116/10*$D116</f>
        <v>5964.815879</v>
      </c>
      <c r="S116">
        <f>'計算係數'!$O116*'累積確診人數_量級_鄰里別'!R116/10*$D116</f>
        <v>5964.815879</v>
      </c>
      <c r="T116">
        <f>'計算係數'!$O116*'累積確診人數_量級_鄰里別'!S116/10*$D116</f>
        <v>5964.815879</v>
      </c>
      <c r="U116">
        <f>'計算係數'!$O116*'累積確診人數_量級_鄰里別'!T116/10*$D116</f>
        <v>5964.815879</v>
      </c>
    </row>
    <row r="117">
      <c r="A117" s="5">
        <v>6.3000030046E10</v>
      </c>
      <c r="B117" s="5" t="s">
        <v>79</v>
      </c>
      <c r="C117" s="5" t="s">
        <v>121</v>
      </c>
      <c r="D117" s="5">
        <v>5512.0</v>
      </c>
      <c r="E117">
        <f>'計算係數'!$O117*'累積確診人數_量級_鄰里別'!D117/10*$D117</f>
        <v>5675.636082</v>
      </c>
      <c r="F117">
        <f>'計算係數'!$O117*'累積確診人數_量級_鄰里別'!E117/10*$D117</f>
        <v>5675.636082</v>
      </c>
      <c r="G117">
        <f>'計算係數'!$O117*'累積確診人數_量級_鄰里別'!F117/10*$D117</f>
        <v>5675.636082</v>
      </c>
      <c r="H117">
        <f>'計算係數'!$O117*'累積確診人數_量級_鄰里別'!G117/10*$D117</f>
        <v>5675.636082</v>
      </c>
      <c r="I117">
        <f>'計算係數'!$O117*'累積確診人數_量級_鄰里別'!H117/10*$D117</f>
        <v>5675.636082</v>
      </c>
      <c r="J117">
        <f>'計算係數'!$O117*'累積確診人數_量級_鄰里別'!I117/10*$D117</f>
        <v>5675.636082</v>
      </c>
      <c r="K117">
        <f>'計算係數'!$O117*'累積確診人數_量級_鄰里別'!J117/10*$D117</f>
        <v>5675.636082</v>
      </c>
      <c r="L117">
        <f>'計算係數'!$O117*'累積確診人數_量級_鄰里別'!K117/10*$D117</f>
        <v>5675.636082</v>
      </c>
      <c r="M117">
        <f>'計算係數'!$O117*'累積確診人數_量級_鄰里別'!L117/10*$D117</f>
        <v>5675.636082</v>
      </c>
      <c r="N117">
        <f>'計算係數'!$O117*'累積確診人數_量級_鄰里別'!M117/10*$D117</f>
        <v>5675.636082</v>
      </c>
      <c r="O117">
        <f>'計算係數'!$O117*'累積確診人數_量級_鄰里別'!N117/10*$D117</f>
        <v>5675.636082</v>
      </c>
      <c r="P117">
        <f>'計算係數'!$O117*'累積確診人數_量級_鄰里別'!O117/10*$D117</f>
        <v>5675.636082</v>
      </c>
      <c r="Q117">
        <f>'計算係數'!$O117*'累積確診人數_量級_鄰里別'!P117/10*$D117</f>
        <v>5675.636082</v>
      </c>
      <c r="R117">
        <f>'計算係數'!$O117*'累積確診人數_量級_鄰里別'!Q117/10*$D117</f>
        <v>5675.636082</v>
      </c>
      <c r="S117">
        <f>'計算係數'!$O117*'累積確診人數_量級_鄰里別'!R117/10*$D117</f>
        <v>5675.636082</v>
      </c>
      <c r="T117">
        <f>'計算係數'!$O117*'累積確診人數_量級_鄰里別'!S117/10*$D117</f>
        <v>5675.636082</v>
      </c>
      <c r="U117">
        <f>'計算係數'!$O117*'累積確診人數_量級_鄰里別'!T117/10*$D117</f>
        <v>5675.636082</v>
      </c>
    </row>
    <row r="118">
      <c r="A118" s="5">
        <v>6.3000030047E10</v>
      </c>
      <c r="B118" s="5" t="s">
        <v>79</v>
      </c>
      <c r="C118" s="5" t="s">
        <v>122</v>
      </c>
      <c r="D118" s="5">
        <v>7578.0</v>
      </c>
      <c r="E118">
        <f>'計算係數'!$O118*'累積確診人數_量級_鄰里別'!D118/10*$D118</f>
        <v>8433.178975</v>
      </c>
      <c r="F118">
        <f>'計算係數'!$O118*'累積確診人數_量級_鄰里別'!E118/10*$D118</f>
        <v>8433.178975</v>
      </c>
      <c r="G118">
        <f>'計算係數'!$O118*'累積確診人數_量級_鄰里別'!F118/10*$D118</f>
        <v>8433.178975</v>
      </c>
      <c r="H118">
        <f>'計算係數'!$O118*'累積確診人數_量級_鄰里別'!G118/10*$D118</f>
        <v>8433.178975</v>
      </c>
      <c r="I118">
        <f>'計算係數'!$O118*'累積確診人數_量級_鄰里別'!H118/10*$D118</f>
        <v>8433.178975</v>
      </c>
      <c r="J118">
        <f>'計算係數'!$O118*'累積確診人數_量級_鄰里別'!I118/10*$D118</f>
        <v>8433.178975</v>
      </c>
      <c r="K118">
        <f>'計算係數'!$O118*'累積確診人數_量級_鄰里別'!J118/10*$D118</f>
        <v>8433.178975</v>
      </c>
      <c r="L118">
        <f>'計算係數'!$O118*'累積確診人數_量級_鄰里別'!K118/10*$D118</f>
        <v>8433.178975</v>
      </c>
      <c r="M118">
        <f>'計算係數'!$O118*'累積確診人數_量級_鄰里別'!L118/10*$D118</f>
        <v>8433.178975</v>
      </c>
      <c r="N118">
        <f>'計算係數'!$O118*'累積確診人數_量級_鄰里別'!M118/10*$D118</f>
        <v>8433.178975</v>
      </c>
      <c r="O118">
        <f>'計算係數'!$O118*'累積確診人數_量級_鄰里別'!N118/10*$D118</f>
        <v>8433.178975</v>
      </c>
      <c r="P118">
        <f>'計算係數'!$O118*'累積確診人數_量級_鄰里別'!O118/10*$D118</f>
        <v>8433.178975</v>
      </c>
      <c r="Q118">
        <f>'計算係數'!$O118*'累積確診人數_量級_鄰里別'!P118/10*$D118</f>
        <v>8433.178975</v>
      </c>
      <c r="R118">
        <f>'計算係數'!$O118*'累積確診人數_量級_鄰里別'!Q118/10*$D118</f>
        <v>8433.178975</v>
      </c>
      <c r="S118">
        <f>'計算係數'!$O118*'累積確診人數_量級_鄰里別'!R118/10*$D118</f>
        <v>8433.178975</v>
      </c>
      <c r="T118">
        <f>'計算係數'!$O118*'累積確診人數_量級_鄰里別'!S118/10*$D118</f>
        <v>8433.178975</v>
      </c>
      <c r="U118">
        <f>'計算係數'!$O118*'累積確診人數_量級_鄰里別'!T118/10*$D118</f>
        <v>8433.178975</v>
      </c>
    </row>
    <row r="119">
      <c r="A119" s="5">
        <v>6.3000030048E10</v>
      </c>
      <c r="B119" s="5" t="s">
        <v>79</v>
      </c>
      <c r="C119" s="5" t="s">
        <v>123</v>
      </c>
      <c r="D119" s="5">
        <v>4513.0</v>
      </c>
      <c r="E119">
        <f>'計算係數'!$O119*'累積確診人數_量級_鄰里別'!D119/10*$D119</f>
        <v>4600.066033</v>
      </c>
      <c r="F119">
        <f>'計算係數'!$O119*'累積確診人數_量級_鄰里別'!E119/10*$D119</f>
        <v>4600.066033</v>
      </c>
      <c r="G119">
        <f>'計算係數'!$O119*'累積確診人數_量級_鄰里別'!F119/10*$D119</f>
        <v>4600.066033</v>
      </c>
      <c r="H119">
        <f>'計算係數'!$O119*'累積確診人數_量級_鄰里別'!G119/10*$D119</f>
        <v>4600.066033</v>
      </c>
      <c r="I119">
        <f>'計算係數'!$O119*'累積確診人數_量級_鄰里別'!H119/10*$D119</f>
        <v>4600.066033</v>
      </c>
      <c r="J119">
        <f>'計算係數'!$O119*'累積確診人數_量級_鄰里別'!I119/10*$D119</f>
        <v>4600.066033</v>
      </c>
      <c r="K119">
        <f>'計算係數'!$O119*'累積確診人數_量級_鄰里別'!J119/10*$D119</f>
        <v>4600.066033</v>
      </c>
      <c r="L119">
        <f>'計算係數'!$O119*'累積確診人數_量級_鄰里別'!K119/10*$D119</f>
        <v>4600.066033</v>
      </c>
      <c r="M119">
        <f>'計算係數'!$O119*'累積確診人數_量級_鄰里別'!L119/10*$D119</f>
        <v>4600.066033</v>
      </c>
      <c r="N119">
        <f>'計算係數'!$O119*'累積確診人數_量級_鄰里別'!M119/10*$D119</f>
        <v>4600.066033</v>
      </c>
      <c r="O119">
        <f>'計算係數'!$O119*'累積確診人數_量級_鄰里別'!N119/10*$D119</f>
        <v>4600.066033</v>
      </c>
      <c r="P119">
        <f>'計算係數'!$O119*'累積確診人數_量級_鄰里別'!O119/10*$D119</f>
        <v>4600.066033</v>
      </c>
      <c r="Q119">
        <f>'計算係數'!$O119*'累積確診人數_量級_鄰里別'!P119/10*$D119</f>
        <v>4600.066033</v>
      </c>
      <c r="R119">
        <f>'計算係數'!$O119*'累積確診人數_量級_鄰里別'!Q119/10*$D119</f>
        <v>4600.066033</v>
      </c>
      <c r="S119">
        <f>'計算係數'!$O119*'累積確診人數_量級_鄰里別'!R119/10*$D119</f>
        <v>4600.066033</v>
      </c>
      <c r="T119">
        <f>'計算係數'!$O119*'累積確診人數_量級_鄰里別'!S119/10*$D119</f>
        <v>4600.066033</v>
      </c>
      <c r="U119">
        <f>'計算係數'!$O119*'累積確診人數_量級_鄰里別'!T119/10*$D119</f>
        <v>4600.066033</v>
      </c>
    </row>
    <row r="120">
      <c r="A120" s="5">
        <v>6.3000030049E10</v>
      </c>
      <c r="B120" s="5" t="s">
        <v>79</v>
      </c>
      <c r="C120" s="5" t="s">
        <v>124</v>
      </c>
      <c r="D120" s="5">
        <v>4869.0</v>
      </c>
      <c r="E120">
        <f>'計算係數'!$O120*'累積確診人數_量級_鄰里別'!D120/10*$D120</f>
        <v>5125.887641</v>
      </c>
      <c r="F120">
        <f>'計算係數'!$O120*'累積確診人數_量級_鄰里別'!E120/10*$D120</f>
        <v>5125.887641</v>
      </c>
      <c r="G120">
        <f>'計算係數'!$O120*'累積確診人數_量級_鄰里別'!F120/10*$D120</f>
        <v>5125.887641</v>
      </c>
      <c r="H120">
        <f>'計算係數'!$O120*'累積確診人數_量級_鄰里別'!G120/10*$D120</f>
        <v>5125.887641</v>
      </c>
      <c r="I120">
        <f>'計算係數'!$O120*'累積確診人數_量級_鄰里別'!H120/10*$D120</f>
        <v>5125.887641</v>
      </c>
      <c r="J120">
        <f>'計算係數'!$O120*'累積確診人數_量級_鄰里別'!I120/10*$D120</f>
        <v>5125.887641</v>
      </c>
      <c r="K120">
        <f>'計算係數'!$O120*'累積確診人數_量級_鄰里別'!J120/10*$D120</f>
        <v>5125.887641</v>
      </c>
      <c r="L120">
        <f>'計算係數'!$O120*'累積確診人數_量級_鄰里別'!K120/10*$D120</f>
        <v>5125.887641</v>
      </c>
      <c r="M120">
        <f>'計算係數'!$O120*'累積確診人數_量級_鄰里別'!L120/10*$D120</f>
        <v>5125.887641</v>
      </c>
      <c r="N120">
        <f>'計算係數'!$O120*'累積確診人數_量級_鄰里別'!M120/10*$D120</f>
        <v>5125.887641</v>
      </c>
      <c r="O120">
        <f>'計算係數'!$O120*'累積確診人數_量級_鄰里別'!N120/10*$D120</f>
        <v>5125.887641</v>
      </c>
      <c r="P120">
        <f>'計算係數'!$O120*'累積確診人數_量級_鄰里別'!O120/10*$D120</f>
        <v>5125.887641</v>
      </c>
      <c r="Q120">
        <f>'計算係數'!$O120*'累積確診人數_量級_鄰里別'!P120/10*$D120</f>
        <v>5125.887641</v>
      </c>
      <c r="R120">
        <f>'計算係數'!$O120*'累積確診人數_量級_鄰里別'!Q120/10*$D120</f>
        <v>5125.887641</v>
      </c>
      <c r="S120">
        <f>'計算係數'!$O120*'累積確診人數_量級_鄰里別'!R120/10*$D120</f>
        <v>5125.887641</v>
      </c>
      <c r="T120">
        <f>'計算係數'!$O120*'累積確診人數_量級_鄰里別'!S120/10*$D120</f>
        <v>5125.887641</v>
      </c>
      <c r="U120">
        <f>'計算係數'!$O120*'累積確診人數_量級_鄰里別'!T120/10*$D120</f>
        <v>5125.887641</v>
      </c>
    </row>
    <row r="121">
      <c r="A121" s="5">
        <v>6.300003005E10</v>
      </c>
      <c r="B121" s="5" t="s">
        <v>79</v>
      </c>
      <c r="C121" s="5" t="s">
        <v>125</v>
      </c>
      <c r="D121" s="5">
        <v>6197.0</v>
      </c>
      <c r="E121">
        <f>'計算係數'!$O121*'累積確診人數_量級_鄰里別'!D121/10*$D121</f>
        <v>6930.215782</v>
      </c>
      <c r="F121">
        <f>'計算係數'!$O121*'累積確診人數_量級_鄰里別'!E121/10*$D121</f>
        <v>6930.215782</v>
      </c>
      <c r="G121">
        <f>'計算係數'!$O121*'累積確診人數_量級_鄰里別'!F121/10*$D121</f>
        <v>6930.215782</v>
      </c>
      <c r="H121">
        <f>'計算係數'!$O121*'累積確診人數_量級_鄰里別'!G121/10*$D121</f>
        <v>6930.215782</v>
      </c>
      <c r="I121">
        <f>'計算係數'!$O121*'累積確診人數_量級_鄰里別'!H121/10*$D121</f>
        <v>6930.215782</v>
      </c>
      <c r="J121">
        <f>'計算係數'!$O121*'累積確診人數_量級_鄰里別'!I121/10*$D121</f>
        <v>6930.215782</v>
      </c>
      <c r="K121">
        <f>'計算係數'!$O121*'累積確診人數_量級_鄰里別'!J121/10*$D121</f>
        <v>6930.215782</v>
      </c>
      <c r="L121">
        <f>'計算係數'!$O121*'累積確診人數_量級_鄰里別'!K121/10*$D121</f>
        <v>6930.215782</v>
      </c>
      <c r="M121">
        <f>'計算係數'!$O121*'累積確診人數_量級_鄰里別'!L121/10*$D121</f>
        <v>6930.215782</v>
      </c>
      <c r="N121">
        <f>'計算係數'!$O121*'累積確診人數_量級_鄰里別'!M121/10*$D121</f>
        <v>6930.215782</v>
      </c>
      <c r="O121">
        <f>'計算係數'!$O121*'累積確診人數_量級_鄰里別'!N121/10*$D121</f>
        <v>6930.215782</v>
      </c>
      <c r="P121">
        <f>'計算係數'!$O121*'累積確診人數_量級_鄰里別'!O121/10*$D121</f>
        <v>6930.215782</v>
      </c>
      <c r="Q121">
        <f>'計算係數'!$O121*'累積確診人數_量級_鄰里別'!P121/10*$D121</f>
        <v>6930.215782</v>
      </c>
      <c r="R121">
        <f>'計算係數'!$O121*'累積確診人數_量級_鄰里別'!Q121/10*$D121</f>
        <v>6930.215782</v>
      </c>
      <c r="S121">
        <f>'計算係數'!$O121*'累積確診人數_量級_鄰里別'!R121/10*$D121</f>
        <v>6930.215782</v>
      </c>
      <c r="T121">
        <f>'計算係數'!$O121*'累積確診人數_量級_鄰里別'!S121/10*$D121</f>
        <v>6930.215782</v>
      </c>
      <c r="U121">
        <f>'計算係數'!$O121*'累積確診人數_量級_鄰里別'!T121/10*$D121</f>
        <v>6930.215782</v>
      </c>
    </row>
    <row r="122">
      <c r="A122" s="5">
        <v>6.3000030051E10</v>
      </c>
      <c r="B122" s="5" t="s">
        <v>79</v>
      </c>
      <c r="C122" s="5" t="s">
        <v>126</v>
      </c>
      <c r="D122" s="5">
        <v>6469.0</v>
      </c>
      <c r="E122">
        <f>'計算係數'!$O122*'累積確診人數_量級_鄰里別'!D122/10*$D122</f>
        <v>7406.178328</v>
      </c>
      <c r="F122">
        <f>'計算係數'!$O122*'累積確診人數_量級_鄰里別'!E122/10*$D122</f>
        <v>7406.178328</v>
      </c>
      <c r="G122">
        <f>'計算係數'!$O122*'累積確診人數_量級_鄰里別'!F122/10*$D122</f>
        <v>7406.178328</v>
      </c>
      <c r="H122">
        <f>'計算係數'!$O122*'累積確診人數_量級_鄰里別'!G122/10*$D122</f>
        <v>7406.178328</v>
      </c>
      <c r="I122">
        <f>'計算係數'!$O122*'累積確診人數_量級_鄰里別'!H122/10*$D122</f>
        <v>7406.178328</v>
      </c>
      <c r="J122">
        <f>'計算係數'!$O122*'累積確診人數_量級_鄰里別'!I122/10*$D122</f>
        <v>7406.178328</v>
      </c>
      <c r="K122">
        <f>'計算係數'!$O122*'累積確診人數_量級_鄰里別'!J122/10*$D122</f>
        <v>7406.178328</v>
      </c>
      <c r="L122">
        <f>'計算係數'!$O122*'累積確診人數_量級_鄰里別'!K122/10*$D122</f>
        <v>7406.178328</v>
      </c>
      <c r="M122">
        <f>'計算係數'!$O122*'累積確診人數_量級_鄰里別'!L122/10*$D122</f>
        <v>7406.178328</v>
      </c>
      <c r="N122">
        <f>'計算係數'!$O122*'累積確診人數_量級_鄰里別'!M122/10*$D122</f>
        <v>7406.178328</v>
      </c>
      <c r="O122">
        <f>'計算係數'!$O122*'累積確診人數_量級_鄰里別'!N122/10*$D122</f>
        <v>7406.178328</v>
      </c>
      <c r="P122">
        <f>'計算係數'!$O122*'累積確診人數_量級_鄰里別'!O122/10*$D122</f>
        <v>7406.178328</v>
      </c>
      <c r="Q122">
        <f>'計算係數'!$O122*'累積確診人數_量級_鄰里別'!P122/10*$D122</f>
        <v>7406.178328</v>
      </c>
      <c r="R122">
        <f>'計算係數'!$O122*'累積確診人數_量級_鄰里別'!Q122/10*$D122</f>
        <v>7406.178328</v>
      </c>
      <c r="S122">
        <f>'計算係數'!$O122*'累積確診人數_量級_鄰里別'!R122/10*$D122</f>
        <v>7406.178328</v>
      </c>
      <c r="T122">
        <f>'計算係數'!$O122*'累積確診人數_量級_鄰里別'!S122/10*$D122</f>
        <v>7406.178328</v>
      </c>
      <c r="U122">
        <f>'計算係數'!$O122*'累積確診人數_量級_鄰里別'!T122/10*$D122</f>
        <v>7406.178328</v>
      </c>
    </row>
    <row r="123">
      <c r="A123" s="5">
        <v>6.3000030052E10</v>
      </c>
      <c r="B123" s="5" t="s">
        <v>79</v>
      </c>
      <c r="C123" s="5" t="s">
        <v>127</v>
      </c>
      <c r="D123" s="5">
        <v>4662.0</v>
      </c>
      <c r="E123">
        <f>'計算係數'!$O123*'累積確診人數_量級_鄰里別'!D123/10*$D123</f>
        <v>5239.820692</v>
      </c>
      <c r="F123">
        <f>'計算係數'!$O123*'累積確診人數_量級_鄰里別'!E123/10*$D123</f>
        <v>5239.820692</v>
      </c>
      <c r="G123">
        <f>'計算係數'!$O123*'累積確診人數_量級_鄰里別'!F123/10*$D123</f>
        <v>5239.820692</v>
      </c>
      <c r="H123">
        <f>'計算係數'!$O123*'累積確診人數_量級_鄰里別'!G123/10*$D123</f>
        <v>5239.820692</v>
      </c>
      <c r="I123">
        <f>'計算係數'!$O123*'累積確診人數_量級_鄰里別'!H123/10*$D123</f>
        <v>5239.820692</v>
      </c>
      <c r="J123">
        <f>'計算係數'!$O123*'累積確診人數_量級_鄰里別'!I123/10*$D123</f>
        <v>5239.820692</v>
      </c>
      <c r="K123">
        <f>'計算係數'!$O123*'累積確診人數_量級_鄰里別'!J123/10*$D123</f>
        <v>5239.820692</v>
      </c>
      <c r="L123">
        <f>'計算係數'!$O123*'累積確診人數_量級_鄰里別'!K123/10*$D123</f>
        <v>5239.820692</v>
      </c>
      <c r="M123">
        <f>'計算係數'!$O123*'累積確診人數_量級_鄰里別'!L123/10*$D123</f>
        <v>5239.820692</v>
      </c>
      <c r="N123">
        <f>'計算係數'!$O123*'累積確診人數_量級_鄰里別'!M123/10*$D123</f>
        <v>5239.820692</v>
      </c>
      <c r="O123">
        <f>'計算係數'!$O123*'累積確診人數_量級_鄰里別'!N123/10*$D123</f>
        <v>5239.820692</v>
      </c>
      <c r="P123">
        <f>'計算係數'!$O123*'累積確診人數_量級_鄰里別'!O123/10*$D123</f>
        <v>5239.820692</v>
      </c>
      <c r="Q123">
        <f>'計算係數'!$O123*'累積確診人數_量級_鄰里別'!P123/10*$D123</f>
        <v>5239.820692</v>
      </c>
      <c r="R123">
        <f>'計算係數'!$O123*'累積確診人數_量級_鄰里別'!Q123/10*$D123</f>
        <v>5239.820692</v>
      </c>
      <c r="S123">
        <f>'計算係數'!$O123*'累積確診人數_量級_鄰里別'!R123/10*$D123</f>
        <v>5239.820692</v>
      </c>
      <c r="T123">
        <f>'計算係數'!$O123*'累積確診人數_量級_鄰里別'!S123/10*$D123</f>
        <v>5239.820692</v>
      </c>
      <c r="U123">
        <f>'計算係數'!$O123*'累積確診人數_量級_鄰里別'!T123/10*$D123</f>
        <v>5239.820692</v>
      </c>
    </row>
    <row r="124">
      <c r="A124" s="5">
        <v>6.3000030053E10</v>
      </c>
      <c r="B124" s="5" t="s">
        <v>79</v>
      </c>
      <c r="C124" s="5" t="s">
        <v>128</v>
      </c>
      <c r="D124" s="5">
        <v>6364.0</v>
      </c>
      <c r="E124">
        <f>'計算係數'!$O124*'累積確診人數_量級_鄰里別'!D124/10*$D124</f>
        <v>6915.552576</v>
      </c>
      <c r="F124">
        <f>'計算係數'!$O124*'累積確診人數_量級_鄰里別'!E124/10*$D124</f>
        <v>6915.552576</v>
      </c>
      <c r="G124">
        <f>'計算係數'!$O124*'累積確診人數_量級_鄰里別'!F124/10*$D124</f>
        <v>6915.552576</v>
      </c>
      <c r="H124">
        <f>'計算係數'!$O124*'累積確診人數_量級_鄰里別'!G124/10*$D124</f>
        <v>6915.552576</v>
      </c>
      <c r="I124">
        <f>'計算係數'!$O124*'累積確診人數_量級_鄰里別'!H124/10*$D124</f>
        <v>6915.552576</v>
      </c>
      <c r="J124">
        <f>'計算係數'!$O124*'累積確診人數_量級_鄰里別'!I124/10*$D124</f>
        <v>6915.552576</v>
      </c>
      <c r="K124">
        <f>'計算係數'!$O124*'累積確診人數_量級_鄰里別'!J124/10*$D124</f>
        <v>6915.552576</v>
      </c>
      <c r="L124">
        <f>'計算係數'!$O124*'累積確診人數_量級_鄰里別'!K124/10*$D124</f>
        <v>6915.552576</v>
      </c>
      <c r="M124">
        <f>'計算係數'!$O124*'累積確診人數_量級_鄰里別'!L124/10*$D124</f>
        <v>6915.552576</v>
      </c>
      <c r="N124">
        <f>'計算係數'!$O124*'累積確診人數_量級_鄰里別'!M124/10*$D124</f>
        <v>6915.552576</v>
      </c>
      <c r="O124">
        <f>'計算係數'!$O124*'累積確診人數_量級_鄰里別'!N124/10*$D124</f>
        <v>6915.552576</v>
      </c>
      <c r="P124">
        <f>'計算係數'!$O124*'累積確診人數_量級_鄰里別'!O124/10*$D124</f>
        <v>6915.552576</v>
      </c>
      <c r="Q124">
        <f>'計算係數'!$O124*'累積確診人數_量級_鄰里別'!P124/10*$D124</f>
        <v>6915.552576</v>
      </c>
      <c r="R124">
        <f>'計算係數'!$O124*'累積確診人數_量級_鄰里別'!Q124/10*$D124</f>
        <v>6915.552576</v>
      </c>
      <c r="S124">
        <f>'計算係數'!$O124*'累積確診人數_量級_鄰里別'!R124/10*$D124</f>
        <v>6915.552576</v>
      </c>
      <c r="T124">
        <f>'計算係數'!$O124*'累積確診人數_量級_鄰里別'!S124/10*$D124</f>
        <v>6915.552576</v>
      </c>
      <c r="U124">
        <f>'計算係數'!$O124*'累積確診人數_量級_鄰里別'!T124/10*$D124</f>
        <v>6915.552576</v>
      </c>
    </row>
    <row r="125">
      <c r="A125" s="5">
        <v>6.3000030054E10</v>
      </c>
      <c r="B125" s="5" t="s">
        <v>79</v>
      </c>
      <c r="C125" s="5" t="s">
        <v>129</v>
      </c>
      <c r="D125" s="5">
        <v>4222.0</v>
      </c>
      <c r="E125">
        <f>'計算係數'!$O125*'累積確診人數_量級_鄰里別'!D125/10*$D125</f>
        <v>4514.19832</v>
      </c>
      <c r="F125">
        <f>'計算係數'!$O125*'累積確診人數_量級_鄰里別'!E125/10*$D125</f>
        <v>4514.19832</v>
      </c>
      <c r="G125">
        <f>'計算係數'!$O125*'累積確診人數_量級_鄰里別'!F125/10*$D125</f>
        <v>4514.19832</v>
      </c>
      <c r="H125">
        <f>'計算係數'!$O125*'累積確診人數_量級_鄰里別'!G125/10*$D125</f>
        <v>4514.19832</v>
      </c>
      <c r="I125">
        <f>'計算係數'!$O125*'累積確診人數_量級_鄰里別'!H125/10*$D125</f>
        <v>4514.19832</v>
      </c>
      <c r="J125">
        <f>'計算係數'!$O125*'累積確診人數_量級_鄰里別'!I125/10*$D125</f>
        <v>4514.19832</v>
      </c>
      <c r="K125">
        <f>'計算係數'!$O125*'累積確診人數_量級_鄰里別'!J125/10*$D125</f>
        <v>4514.19832</v>
      </c>
      <c r="L125">
        <f>'計算係數'!$O125*'累積確診人數_量級_鄰里別'!K125/10*$D125</f>
        <v>4514.19832</v>
      </c>
      <c r="M125">
        <f>'計算係數'!$O125*'累積確診人數_量級_鄰里別'!L125/10*$D125</f>
        <v>4514.19832</v>
      </c>
      <c r="N125">
        <f>'計算係數'!$O125*'累積確診人數_量級_鄰里別'!M125/10*$D125</f>
        <v>4514.19832</v>
      </c>
      <c r="O125">
        <f>'計算係數'!$O125*'累積確診人數_量級_鄰里別'!N125/10*$D125</f>
        <v>4514.19832</v>
      </c>
      <c r="P125">
        <f>'計算係數'!$O125*'累積確診人數_量級_鄰里別'!O125/10*$D125</f>
        <v>4514.19832</v>
      </c>
      <c r="Q125">
        <f>'計算係數'!$O125*'累積確診人數_量級_鄰里別'!P125/10*$D125</f>
        <v>4514.19832</v>
      </c>
      <c r="R125">
        <f>'計算係數'!$O125*'累積確診人數_量級_鄰里別'!Q125/10*$D125</f>
        <v>4514.19832</v>
      </c>
      <c r="S125">
        <f>'計算係數'!$O125*'累積確診人數_量級_鄰里別'!R125/10*$D125</f>
        <v>4514.19832</v>
      </c>
      <c r="T125">
        <f>'計算係數'!$O125*'累積確診人數_量級_鄰里別'!S125/10*$D125</f>
        <v>4514.19832</v>
      </c>
      <c r="U125">
        <f>'計算係數'!$O125*'累積確診人數_量級_鄰里別'!T125/10*$D125</f>
        <v>4514.19832</v>
      </c>
    </row>
    <row r="126">
      <c r="A126" s="5">
        <v>6.3000030055E10</v>
      </c>
      <c r="B126" s="5" t="s">
        <v>79</v>
      </c>
      <c r="C126" s="5" t="s">
        <v>130</v>
      </c>
      <c r="D126" s="5">
        <v>6273.0</v>
      </c>
      <c r="E126">
        <f>'計算係數'!$O126*'累積確診人數_量級_鄰里別'!D126/10*$D126</f>
        <v>6909.197533</v>
      </c>
      <c r="F126">
        <f>'計算係數'!$O126*'累積確診人數_量級_鄰里別'!E126/10*$D126</f>
        <v>6909.197533</v>
      </c>
      <c r="G126">
        <f>'計算係數'!$O126*'累積確診人數_量級_鄰里別'!F126/10*$D126</f>
        <v>6909.197533</v>
      </c>
      <c r="H126">
        <f>'計算係數'!$O126*'累積確診人數_量級_鄰里別'!G126/10*$D126</f>
        <v>6909.197533</v>
      </c>
      <c r="I126">
        <f>'計算係數'!$O126*'累積確診人數_量級_鄰里別'!H126/10*$D126</f>
        <v>6909.197533</v>
      </c>
      <c r="J126">
        <f>'計算係數'!$O126*'累積確診人數_量級_鄰里別'!I126/10*$D126</f>
        <v>6909.197533</v>
      </c>
      <c r="K126">
        <f>'計算係數'!$O126*'累積確診人數_量級_鄰里別'!J126/10*$D126</f>
        <v>6909.197533</v>
      </c>
      <c r="L126">
        <f>'計算係數'!$O126*'累積確診人數_量級_鄰里別'!K126/10*$D126</f>
        <v>6909.197533</v>
      </c>
      <c r="M126">
        <f>'計算係數'!$O126*'累積確診人數_量級_鄰里別'!L126/10*$D126</f>
        <v>6909.197533</v>
      </c>
      <c r="N126">
        <f>'計算係數'!$O126*'累積確診人數_量級_鄰里別'!M126/10*$D126</f>
        <v>6909.197533</v>
      </c>
      <c r="O126">
        <f>'計算係數'!$O126*'累積確診人數_量級_鄰里別'!N126/10*$D126</f>
        <v>6909.197533</v>
      </c>
      <c r="P126">
        <f>'計算係數'!$O126*'累積確診人數_量級_鄰里別'!O126/10*$D126</f>
        <v>6909.197533</v>
      </c>
      <c r="Q126">
        <f>'計算係數'!$O126*'累積確診人數_量級_鄰里別'!P126/10*$D126</f>
        <v>6909.197533</v>
      </c>
      <c r="R126">
        <f>'計算係數'!$O126*'累積確診人數_量級_鄰里別'!Q126/10*$D126</f>
        <v>6909.197533</v>
      </c>
      <c r="S126">
        <f>'計算係數'!$O126*'累積確診人數_量級_鄰里別'!R126/10*$D126</f>
        <v>6909.197533</v>
      </c>
      <c r="T126">
        <f>'計算係數'!$O126*'累積確診人數_量級_鄰里別'!S126/10*$D126</f>
        <v>6909.197533</v>
      </c>
      <c r="U126">
        <f>'計算係數'!$O126*'累積確診人數_量級_鄰里別'!T126/10*$D126</f>
        <v>6909.197533</v>
      </c>
    </row>
    <row r="127">
      <c r="A127" s="5">
        <v>6.3000030056E10</v>
      </c>
      <c r="B127" s="5" t="s">
        <v>79</v>
      </c>
      <c r="C127" s="5" t="s">
        <v>131</v>
      </c>
      <c r="D127" s="5">
        <v>7732.0</v>
      </c>
      <c r="E127">
        <f>'計算係數'!$O127*'累積確診人數_量級_鄰里別'!D127/10*$D127</f>
        <v>9382.11786</v>
      </c>
      <c r="F127">
        <f>'計算係數'!$O127*'累積確診人數_量級_鄰里別'!E127/10*$D127</f>
        <v>9382.11786</v>
      </c>
      <c r="G127">
        <f>'計算係數'!$O127*'累積確診人數_量級_鄰里別'!F127/10*$D127</f>
        <v>9382.11786</v>
      </c>
      <c r="H127">
        <f>'計算係數'!$O127*'累積確診人數_量級_鄰里別'!G127/10*$D127</f>
        <v>9382.11786</v>
      </c>
      <c r="I127">
        <f>'計算係數'!$O127*'累積確診人數_量級_鄰里別'!H127/10*$D127</f>
        <v>9382.11786</v>
      </c>
      <c r="J127">
        <f>'計算係數'!$O127*'累積確診人數_量級_鄰里別'!I127/10*$D127</f>
        <v>9382.11786</v>
      </c>
      <c r="K127">
        <f>'計算係數'!$O127*'累積確診人數_量級_鄰里別'!J127/10*$D127</f>
        <v>9382.11786</v>
      </c>
      <c r="L127">
        <f>'計算係數'!$O127*'累積確診人數_量級_鄰里別'!K127/10*$D127</f>
        <v>9382.11786</v>
      </c>
      <c r="M127">
        <f>'計算係數'!$O127*'累積確診人數_量級_鄰里別'!L127/10*$D127</f>
        <v>9382.11786</v>
      </c>
      <c r="N127">
        <f>'計算係數'!$O127*'累積確診人數_量級_鄰里別'!M127/10*$D127</f>
        <v>9382.11786</v>
      </c>
      <c r="O127">
        <f>'計算係數'!$O127*'累積確診人數_量級_鄰里別'!N127/10*$D127</f>
        <v>9382.11786</v>
      </c>
      <c r="P127">
        <f>'計算係數'!$O127*'累積確診人數_量級_鄰里別'!O127/10*$D127</f>
        <v>9382.11786</v>
      </c>
      <c r="Q127">
        <f>'計算係數'!$O127*'累積確診人數_量級_鄰里別'!P127/10*$D127</f>
        <v>9382.11786</v>
      </c>
      <c r="R127">
        <f>'計算係數'!$O127*'累積確診人數_量級_鄰里別'!Q127/10*$D127</f>
        <v>9382.11786</v>
      </c>
      <c r="S127">
        <f>'計算係數'!$O127*'累積確診人數_量級_鄰里別'!R127/10*$D127</f>
        <v>9382.11786</v>
      </c>
      <c r="T127">
        <f>'計算係數'!$O127*'累積確診人數_量級_鄰里別'!S127/10*$D127</f>
        <v>9382.11786</v>
      </c>
      <c r="U127">
        <f>'計算係數'!$O127*'累積確診人數_量級_鄰里別'!T127/10*$D127</f>
        <v>9382.11786</v>
      </c>
    </row>
    <row r="128">
      <c r="A128" s="5">
        <v>6.3000030057E10</v>
      </c>
      <c r="B128" s="5" t="s">
        <v>79</v>
      </c>
      <c r="C128" s="5" t="s">
        <v>132</v>
      </c>
      <c r="D128" s="5">
        <v>2643.0</v>
      </c>
      <c r="E128">
        <f>'計算係數'!$O128*'累積確診人數_量級_鄰里別'!D128/10*$D128</f>
        <v>2324.804686</v>
      </c>
      <c r="F128">
        <f>'計算係數'!$O128*'累積確診人數_量級_鄰里別'!E128/10*$D128</f>
        <v>2324.804686</v>
      </c>
      <c r="G128">
        <f>'計算係數'!$O128*'累積確診人數_量級_鄰里別'!F128/10*$D128</f>
        <v>2324.804686</v>
      </c>
      <c r="H128">
        <f>'計算係數'!$O128*'累積確診人數_量級_鄰里別'!G128/10*$D128</f>
        <v>2324.804686</v>
      </c>
      <c r="I128">
        <f>'計算係數'!$O128*'累積確診人數_量級_鄰里別'!H128/10*$D128</f>
        <v>2324.804686</v>
      </c>
      <c r="J128">
        <f>'計算係數'!$O128*'累積確診人數_量級_鄰里別'!I128/10*$D128</f>
        <v>2324.804686</v>
      </c>
      <c r="K128">
        <f>'計算係數'!$O128*'累積確診人數_量級_鄰里別'!J128/10*$D128</f>
        <v>2324.804686</v>
      </c>
      <c r="L128">
        <f>'計算係數'!$O128*'累積確診人數_量級_鄰里別'!K128/10*$D128</f>
        <v>2324.804686</v>
      </c>
      <c r="M128">
        <f>'計算係數'!$O128*'累積確診人數_量級_鄰里別'!L128/10*$D128</f>
        <v>2324.804686</v>
      </c>
      <c r="N128">
        <f>'計算係數'!$O128*'累積確診人數_量級_鄰里別'!M128/10*$D128</f>
        <v>2324.804686</v>
      </c>
      <c r="O128">
        <f>'計算係數'!$O128*'累積確診人數_量級_鄰里別'!N128/10*$D128</f>
        <v>2324.804686</v>
      </c>
      <c r="P128">
        <f>'計算係數'!$O128*'累積確診人數_量級_鄰里別'!O128/10*$D128</f>
        <v>2324.804686</v>
      </c>
      <c r="Q128">
        <f>'計算係數'!$O128*'累積確診人數_量級_鄰里別'!P128/10*$D128</f>
        <v>2324.804686</v>
      </c>
      <c r="R128">
        <f>'計算係數'!$O128*'累積確診人數_量級_鄰里別'!Q128/10*$D128</f>
        <v>2324.804686</v>
      </c>
      <c r="S128">
        <f>'計算係數'!$O128*'累積確診人數_量級_鄰里別'!R128/10*$D128</f>
        <v>2324.804686</v>
      </c>
      <c r="T128">
        <f>'計算係數'!$O128*'累積確診人數_量級_鄰里別'!S128/10*$D128</f>
        <v>2324.804686</v>
      </c>
      <c r="U128">
        <f>'計算係數'!$O128*'累積確診人數_量級_鄰里別'!T128/10*$D128</f>
        <v>2324.804686</v>
      </c>
    </row>
    <row r="129">
      <c r="A129" s="5">
        <v>6.3000040001E10</v>
      </c>
      <c r="B129" s="5" t="s">
        <v>133</v>
      </c>
      <c r="C129" s="5" t="s">
        <v>134</v>
      </c>
      <c r="D129" s="5">
        <v>3264.0</v>
      </c>
      <c r="E129">
        <f>'計算係數'!$O129*'累積確診人數_量級_鄰里別'!D129/10*$D129</f>
        <v>0</v>
      </c>
      <c r="F129">
        <f>'計算係數'!$O129*'累積確診人數_量級_鄰里別'!E129/10*$D129</f>
        <v>0</v>
      </c>
      <c r="G129">
        <f>'計算係數'!$O129*'累積確診人數_量級_鄰里別'!F129/10*$D129</f>
        <v>3257.894507</v>
      </c>
      <c r="H129">
        <f>'計算係數'!$O129*'累積確診人數_量級_鄰里別'!G129/10*$D129</f>
        <v>3257.894507</v>
      </c>
      <c r="I129">
        <f>'計算係數'!$O129*'累積確診人數_量級_鄰里別'!H129/10*$D129</f>
        <v>3257.894507</v>
      </c>
      <c r="J129">
        <f>'計算係數'!$O129*'累積確診人數_量級_鄰里別'!I129/10*$D129</f>
        <v>3257.894507</v>
      </c>
      <c r="K129">
        <f>'計算係數'!$O129*'累積確診人數_量級_鄰里別'!J129/10*$D129</f>
        <v>3257.894507</v>
      </c>
      <c r="L129">
        <f>'計算係數'!$O129*'累積確診人數_量級_鄰里別'!K129/10*$D129</f>
        <v>3257.894507</v>
      </c>
      <c r="M129">
        <f>'計算係數'!$O129*'累積確診人數_量級_鄰里別'!L129/10*$D129</f>
        <v>3257.894507</v>
      </c>
      <c r="N129">
        <f>'計算係數'!$O129*'累積確診人數_量級_鄰里別'!M129/10*$D129</f>
        <v>3257.894507</v>
      </c>
      <c r="O129">
        <f>'計算係數'!$O129*'累積確診人數_量級_鄰里別'!N129/10*$D129</f>
        <v>3257.894507</v>
      </c>
      <c r="P129">
        <f>'計算係數'!$O129*'累積確診人數_量級_鄰里別'!O129/10*$D129</f>
        <v>3257.894507</v>
      </c>
      <c r="Q129">
        <f>'計算係數'!$O129*'累積確診人數_量級_鄰里別'!P129/10*$D129</f>
        <v>3257.894507</v>
      </c>
      <c r="R129">
        <f>'計算係數'!$O129*'累積確診人數_量級_鄰里別'!Q129/10*$D129</f>
        <v>3257.894507</v>
      </c>
      <c r="S129">
        <f>'計算係數'!$O129*'累積確診人數_量級_鄰里別'!R129/10*$D129</f>
        <v>3257.894507</v>
      </c>
      <c r="T129">
        <f>'計算係數'!$O129*'累積確診人數_量級_鄰里別'!S129/10*$D129</f>
        <v>3257.894507</v>
      </c>
      <c r="U129">
        <f>'計算係數'!$O129*'累積確診人數_量級_鄰里別'!T129/10*$D129</f>
        <v>3257.894507</v>
      </c>
    </row>
    <row r="130">
      <c r="A130" s="5">
        <v>6.3000040002E10</v>
      </c>
      <c r="B130" s="5" t="s">
        <v>133</v>
      </c>
      <c r="C130" s="5" t="s">
        <v>135</v>
      </c>
      <c r="D130" s="5">
        <v>5187.0</v>
      </c>
      <c r="E130">
        <f>'計算係數'!$O130*'累積確診人數_量級_鄰里別'!D130/10*$D130</f>
        <v>0</v>
      </c>
      <c r="F130">
        <f>'計算係數'!$O130*'累積確診人數_量級_鄰里別'!E130/10*$D130</f>
        <v>0</v>
      </c>
      <c r="G130">
        <f>'計算係數'!$O130*'累積確診人數_量級_鄰里別'!F130/10*$D130</f>
        <v>5745.990487</v>
      </c>
      <c r="H130">
        <f>'計算係數'!$O130*'累積確診人數_量級_鄰里別'!G130/10*$D130</f>
        <v>5745.990487</v>
      </c>
      <c r="I130">
        <f>'計算係數'!$O130*'累積確診人數_量級_鄰里別'!H130/10*$D130</f>
        <v>5745.990487</v>
      </c>
      <c r="J130">
        <f>'計算係數'!$O130*'累積確診人數_量級_鄰里別'!I130/10*$D130</f>
        <v>5745.990487</v>
      </c>
      <c r="K130">
        <f>'計算係數'!$O130*'累積確診人數_量級_鄰里別'!J130/10*$D130</f>
        <v>5745.990487</v>
      </c>
      <c r="L130">
        <f>'計算係數'!$O130*'累積確診人數_量級_鄰里別'!K130/10*$D130</f>
        <v>5745.990487</v>
      </c>
      <c r="M130">
        <f>'計算係數'!$O130*'累積確診人數_量級_鄰里別'!L130/10*$D130</f>
        <v>5745.990487</v>
      </c>
      <c r="N130">
        <f>'計算係數'!$O130*'累積確診人數_量級_鄰里別'!M130/10*$D130</f>
        <v>5745.990487</v>
      </c>
      <c r="O130">
        <f>'計算係數'!$O130*'累積確診人數_量級_鄰里別'!N130/10*$D130</f>
        <v>5745.990487</v>
      </c>
      <c r="P130">
        <f>'計算係數'!$O130*'累積確診人數_量級_鄰里別'!O130/10*$D130</f>
        <v>5745.990487</v>
      </c>
      <c r="Q130">
        <f>'計算係數'!$O130*'累積確診人數_量級_鄰里別'!P130/10*$D130</f>
        <v>5745.990487</v>
      </c>
      <c r="R130">
        <f>'計算係數'!$O130*'累積確診人數_量級_鄰里別'!Q130/10*$D130</f>
        <v>5745.990487</v>
      </c>
      <c r="S130">
        <f>'計算係數'!$O130*'累積確診人數_量級_鄰里別'!R130/10*$D130</f>
        <v>5745.990487</v>
      </c>
      <c r="T130">
        <f>'計算係數'!$O130*'累積確診人數_量級_鄰里別'!S130/10*$D130</f>
        <v>5745.990487</v>
      </c>
      <c r="U130">
        <f>'計算係數'!$O130*'累積確診人數_量級_鄰里別'!T130/10*$D130</f>
        <v>5745.990487</v>
      </c>
    </row>
    <row r="131">
      <c r="A131" s="5">
        <v>6.3000040003E10</v>
      </c>
      <c r="B131" s="5" t="s">
        <v>133</v>
      </c>
      <c r="C131" s="5" t="s">
        <v>136</v>
      </c>
      <c r="D131" s="5">
        <v>3600.0</v>
      </c>
      <c r="E131">
        <f>'計算係數'!$O131*'累積確診人數_量級_鄰里別'!D131/10*$D131</f>
        <v>0</v>
      </c>
      <c r="F131">
        <f>'計算係數'!$O131*'累積確診人數_量級_鄰里別'!E131/10*$D131</f>
        <v>0</v>
      </c>
      <c r="G131">
        <f>'計算係數'!$O131*'累積確診人數_量級_鄰里別'!F131/10*$D131</f>
        <v>3866.034193</v>
      </c>
      <c r="H131">
        <f>'計算係數'!$O131*'累積確診人數_量級_鄰里別'!G131/10*$D131</f>
        <v>3866.034193</v>
      </c>
      <c r="I131">
        <f>'計算係數'!$O131*'累積確診人數_量級_鄰里別'!H131/10*$D131</f>
        <v>3866.034193</v>
      </c>
      <c r="J131">
        <f>'計算係數'!$O131*'累積確診人數_量級_鄰里別'!I131/10*$D131</f>
        <v>3866.034193</v>
      </c>
      <c r="K131">
        <f>'計算係數'!$O131*'累積確診人數_量級_鄰里別'!J131/10*$D131</f>
        <v>3866.034193</v>
      </c>
      <c r="L131">
        <f>'計算係數'!$O131*'累積確診人數_量級_鄰里別'!K131/10*$D131</f>
        <v>3866.034193</v>
      </c>
      <c r="M131">
        <f>'計算係數'!$O131*'累積確診人數_量級_鄰里別'!L131/10*$D131</f>
        <v>3866.034193</v>
      </c>
      <c r="N131">
        <f>'計算係數'!$O131*'累積確診人數_量級_鄰里別'!M131/10*$D131</f>
        <v>3866.034193</v>
      </c>
      <c r="O131">
        <f>'計算係數'!$O131*'累積確診人數_量級_鄰里別'!N131/10*$D131</f>
        <v>3866.034193</v>
      </c>
      <c r="P131">
        <f>'計算係數'!$O131*'累積確診人數_量級_鄰里別'!O131/10*$D131</f>
        <v>3866.034193</v>
      </c>
      <c r="Q131">
        <f>'計算係數'!$O131*'累積確診人數_量級_鄰里別'!P131/10*$D131</f>
        <v>3866.034193</v>
      </c>
      <c r="R131">
        <f>'計算係數'!$O131*'累積確診人數_量級_鄰里別'!Q131/10*$D131</f>
        <v>3866.034193</v>
      </c>
      <c r="S131">
        <f>'計算係數'!$O131*'累積確診人數_量級_鄰里別'!R131/10*$D131</f>
        <v>3866.034193</v>
      </c>
      <c r="T131">
        <f>'計算係數'!$O131*'累積確診人數_量級_鄰里別'!S131/10*$D131</f>
        <v>3866.034193</v>
      </c>
      <c r="U131">
        <f>'計算係數'!$O131*'累積確診人數_量級_鄰里別'!T131/10*$D131</f>
        <v>3866.034193</v>
      </c>
    </row>
    <row r="132">
      <c r="A132" s="5">
        <v>6.3000040004E10</v>
      </c>
      <c r="B132" s="5" t="s">
        <v>133</v>
      </c>
      <c r="C132" s="5" t="s">
        <v>137</v>
      </c>
      <c r="D132" s="5">
        <v>4446.0</v>
      </c>
      <c r="E132">
        <f>'計算係數'!$O132*'累積確診人數_量級_鄰里別'!D132/10*$D132</f>
        <v>0</v>
      </c>
      <c r="F132">
        <f>'計算係數'!$O132*'累積確診人數_量級_鄰里別'!E132/10*$D132</f>
        <v>0</v>
      </c>
      <c r="G132">
        <f>'計算係數'!$O132*'累積確診人數_量級_鄰里別'!F132/10*$D132</f>
        <v>4589.987708</v>
      </c>
      <c r="H132">
        <f>'計算係數'!$O132*'累積確診人數_量級_鄰里別'!G132/10*$D132</f>
        <v>4589.987708</v>
      </c>
      <c r="I132">
        <f>'計算係數'!$O132*'累積確診人數_量級_鄰里別'!H132/10*$D132</f>
        <v>4589.987708</v>
      </c>
      <c r="J132">
        <f>'計算係數'!$O132*'累積確診人數_量級_鄰里別'!I132/10*$D132</f>
        <v>4589.987708</v>
      </c>
      <c r="K132">
        <f>'計算係數'!$O132*'累積確診人數_量級_鄰里別'!J132/10*$D132</f>
        <v>4589.987708</v>
      </c>
      <c r="L132">
        <f>'計算係數'!$O132*'累積確診人數_量級_鄰里別'!K132/10*$D132</f>
        <v>4589.987708</v>
      </c>
      <c r="M132">
        <f>'計算係數'!$O132*'累積確診人數_量級_鄰里別'!L132/10*$D132</f>
        <v>4589.987708</v>
      </c>
      <c r="N132">
        <f>'計算係數'!$O132*'累積確診人數_量級_鄰里別'!M132/10*$D132</f>
        <v>4589.987708</v>
      </c>
      <c r="O132">
        <f>'計算係數'!$O132*'累積確診人數_量級_鄰里別'!N132/10*$D132</f>
        <v>4589.987708</v>
      </c>
      <c r="P132">
        <f>'計算係數'!$O132*'累積確診人數_量級_鄰里別'!O132/10*$D132</f>
        <v>4589.987708</v>
      </c>
      <c r="Q132">
        <f>'計算係數'!$O132*'累積確診人數_量級_鄰里別'!P132/10*$D132</f>
        <v>4589.987708</v>
      </c>
      <c r="R132">
        <f>'計算係數'!$O132*'累積確診人數_量級_鄰里別'!Q132/10*$D132</f>
        <v>4589.987708</v>
      </c>
      <c r="S132">
        <f>'計算係數'!$O132*'累積確診人數_量級_鄰里別'!R132/10*$D132</f>
        <v>4589.987708</v>
      </c>
      <c r="T132">
        <f>'計算係數'!$O132*'累積確診人數_量級_鄰里別'!S132/10*$D132</f>
        <v>4589.987708</v>
      </c>
      <c r="U132">
        <f>'計算係數'!$O132*'累積確診人數_量級_鄰里別'!T132/10*$D132</f>
        <v>4589.987708</v>
      </c>
    </row>
    <row r="133">
      <c r="A133" s="5">
        <v>6.3000040005E10</v>
      </c>
      <c r="B133" s="5" t="s">
        <v>133</v>
      </c>
      <c r="C133" s="5" t="s">
        <v>138</v>
      </c>
      <c r="D133" s="5">
        <v>2576.0</v>
      </c>
      <c r="E133">
        <f>'計算係數'!$O133*'累積確診人數_量級_鄰里別'!D133/10*$D133</f>
        <v>0</v>
      </c>
      <c r="F133">
        <f>'計算係數'!$O133*'累積確診人數_量級_鄰里別'!E133/10*$D133</f>
        <v>0</v>
      </c>
      <c r="G133">
        <f>'計算係數'!$O133*'累積確診人數_量級_鄰里別'!F133/10*$D133</f>
        <v>2561.509442</v>
      </c>
      <c r="H133">
        <f>'計算係數'!$O133*'累積確診人數_量級_鄰里別'!G133/10*$D133</f>
        <v>2561.509442</v>
      </c>
      <c r="I133">
        <f>'計算係數'!$O133*'累積確診人數_量級_鄰里別'!H133/10*$D133</f>
        <v>2561.509442</v>
      </c>
      <c r="J133">
        <f>'計算係數'!$O133*'累積確診人數_量級_鄰里別'!I133/10*$D133</f>
        <v>2561.509442</v>
      </c>
      <c r="K133">
        <f>'計算係數'!$O133*'累積確診人數_量級_鄰里別'!J133/10*$D133</f>
        <v>2561.509442</v>
      </c>
      <c r="L133">
        <f>'計算係數'!$O133*'累積確診人數_量級_鄰里別'!K133/10*$D133</f>
        <v>2561.509442</v>
      </c>
      <c r="M133">
        <f>'計算係數'!$O133*'累積確診人數_量級_鄰里別'!L133/10*$D133</f>
        <v>2561.509442</v>
      </c>
      <c r="N133">
        <f>'計算係數'!$O133*'累積確診人數_量級_鄰里別'!M133/10*$D133</f>
        <v>2561.509442</v>
      </c>
      <c r="O133">
        <f>'計算係數'!$O133*'累積確診人數_量級_鄰里別'!N133/10*$D133</f>
        <v>2561.509442</v>
      </c>
      <c r="P133">
        <f>'計算係數'!$O133*'累積確診人數_量級_鄰里別'!O133/10*$D133</f>
        <v>2561.509442</v>
      </c>
      <c r="Q133">
        <f>'計算係數'!$O133*'累積確診人數_量級_鄰里別'!P133/10*$D133</f>
        <v>2561.509442</v>
      </c>
      <c r="R133">
        <f>'計算係數'!$O133*'累積確診人數_量級_鄰里別'!Q133/10*$D133</f>
        <v>2561.509442</v>
      </c>
      <c r="S133">
        <f>'計算係數'!$O133*'累積確診人數_量級_鄰里別'!R133/10*$D133</f>
        <v>2561.509442</v>
      </c>
      <c r="T133">
        <f>'計算係數'!$O133*'累積確診人數_量級_鄰里別'!S133/10*$D133</f>
        <v>2561.509442</v>
      </c>
      <c r="U133">
        <f>'計算係數'!$O133*'累積確診人數_量級_鄰里別'!T133/10*$D133</f>
        <v>2561.509442</v>
      </c>
    </row>
    <row r="134">
      <c r="A134" s="5">
        <v>6.3000040006E10</v>
      </c>
      <c r="B134" s="5" t="s">
        <v>133</v>
      </c>
      <c r="C134" s="5" t="s">
        <v>139</v>
      </c>
      <c r="D134" s="5">
        <v>6668.0</v>
      </c>
      <c r="E134">
        <f>'計算係數'!$O134*'累積確診人數_量級_鄰里別'!D134/10*$D134</f>
        <v>0</v>
      </c>
      <c r="F134">
        <f>'計算係數'!$O134*'累積確診人數_量級_鄰里別'!E134/10*$D134</f>
        <v>0</v>
      </c>
      <c r="G134">
        <f>'計算係數'!$O134*'累積確診人數_量級_鄰里別'!F134/10*$D134</f>
        <v>8254.992745</v>
      </c>
      <c r="H134">
        <f>'計算係數'!$O134*'累積確診人數_量級_鄰里別'!G134/10*$D134</f>
        <v>8254.992745</v>
      </c>
      <c r="I134">
        <f>'計算係數'!$O134*'累積確診人數_量級_鄰里別'!H134/10*$D134</f>
        <v>8254.992745</v>
      </c>
      <c r="J134">
        <f>'計算係數'!$O134*'累積確診人數_量級_鄰里別'!I134/10*$D134</f>
        <v>8254.992745</v>
      </c>
      <c r="K134">
        <f>'計算係數'!$O134*'累積確診人數_量級_鄰里別'!J134/10*$D134</f>
        <v>8254.992745</v>
      </c>
      <c r="L134">
        <f>'計算係數'!$O134*'累積確診人數_量級_鄰里別'!K134/10*$D134</f>
        <v>8254.992745</v>
      </c>
      <c r="M134">
        <f>'計算係數'!$O134*'累積確診人數_量級_鄰里別'!L134/10*$D134</f>
        <v>8254.992745</v>
      </c>
      <c r="N134">
        <f>'計算係數'!$O134*'累積確診人數_量級_鄰里別'!M134/10*$D134</f>
        <v>8254.992745</v>
      </c>
      <c r="O134">
        <f>'計算係數'!$O134*'累積確診人數_量級_鄰里別'!N134/10*$D134</f>
        <v>8254.992745</v>
      </c>
      <c r="P134">
        <f>'計算係數'!$O134*'累積確診人數_量級_鄰里別'!O134/10*$D134</f>
        <v>8254.992745</v>
      </c>
      <c r="Q134">
        <f>'計算係數'!$O134*'累積確診人數_量級_鄰里別'!P134/10*$D134</f>
        <v>8254.992745</v>
      </c>
      <c r="R134">
        <f>'計算係數'!$O134*'累積確診人數_量級_鄰里別'!Q134/10*$D134</f>
        <v>8254.992745</v>
      </c>
      <c r="S134">
        <f>'計算係數'!$O134*'累積確診人數_量級_鄰里別'!R134/10*$D134</f>
        <v>8254.992745</v>
      </c>
      <c r="T134">
        <f>'計算係數'!$O134*'累積確診人數_量級_鄰里別'!S134/10*$D134</f>
        <v>8254.992745</v>
      </c>
      <c r="U134">
        <f>'計算係數'!$O134*'累積確診人數_量級_鄰里別'!T134/10*$D134</f>
        <v>8254.992745</v>
      </c>
    </row>
    <row r="135">
      <c r="A135" s="5">
        <v>6.3000040007E10</v>
      </c>
      <c r="B135" s="5" t="s">
        <v>133</v>
      </c>
      <c r="C135" s="5" t="s">
        <v>140</v>
      </c>
      <c r="D135" s="5">
        <v>4129.0</v>
      </c>
      <c r="E135">
        <f>'計算係數'!$O135*'累積確診人數_量級_鄰里別'!D135/10*$D135</f>
        <v>0</v>
      </c>
      <c r="F135">
        <f>'計算係數'!$O135*'累積確診人數_量級_鄰里別'!E135/10*$D135</f>
        <v>0</v>
      </c>
      <c r="G135">
        <f>'計算係數'!$O135*'累積確診人數_量級_鄰里別'!F135/10*$D135</f>
        <v>4500.405928</v>
      </c>
      <c r="H135">
        <f>'計算係數'!$O135*'累積確診人數_量級_鄰里別'!G135/10*$D135</f>
        <v>4500.405928</v>
      </c>
      <c r="I135">
        <f>'計算係數'!$O135*'累積確診人數_量級_鄰里別'!H135/10*$D135</f>
        <v>4500.405928</v>
      </c>
      <c r="J135">
        <f>'計算係數'!$O135*'累積確診人數_量級_鄰里別'!I135/10*$D135</f>
        <v>4500.405928</v>
      </c>
      <c r="K135">
        <f>'計算係數'!$O135*'累積確診人數_量級_鄰里別'!J135/10*$D135</f>
        <v>4500.405928</v>
      </c>
      <c r="L135">
        <f>'計算係數'!$O135*'累積確診人數_量級_鄰里別'!K135/10*$D135</f>
        <v>4500.405928</v>
      </c>
      <c r="M135">
        <f>'計算係數'!$O135*'累積確診人數_量級_鄰里別'!L135/10*$D135</f>
        <v>4500.405928</v>
      </c>
      <c r="N135">
        <f>'計算係數'!$O135*'累積確診人數_量級_鄰里別'!M135/10*$D135</f>
        <v>4500.405928</v>
      </c>
      <c r="O135">
        <f>'計算係數'!$O135*'累積確診人數_量級_鄰里別'!N135/10*$D135</f>
        <v>4500.405928</v>
      </c>
      <c r="P135">
        <f>'計算係數'!$O135*'累積確診人數_量級_鄰里別'!O135/10*$D135</f>
        <v>4500.405928</v>
      </c>
      <c r="Q135">
        <f>'計算係數'!$O135*'累積確診人數_量級_鄰里別'!P135/10*$D135</f>
        <v>4500.405928</v>
      </c>
      <c r="R135">
        <f>'計算係數'!$O135*'累積確診人數_量級_鄰里別'!Q135/10*$D135</f>
        <v>4500.405928</v>
      </c>
      <c r="S135">
        <f>'計算係數'!$O135*'累積確診人數_量級_鄰里別'!R135/10*$D135</f>
        <v>4500.405928</v>
      </c>
      <c r="T135">
        <f>'計算係數'!$O135*'累積確診人數_量級_鄰里別'!S135/10*$D135</f>
        <v>4500.405928</v>
      </c>
      <c r="U135">
        <f>'計算係數'!$O135*'累積確診人數_量級_鄰里別'!T135/10*$D135</f>
        <v>4500.405928</v>
      </c>
    </row>
    <row r="136">
      <c r="A136" s="5">
        <v>6.3000040008E10</v>
      </c>
      <c r="B136" s="5" t="s">
        <v>133</v>
      </c>
      <c r="C136" s="5" t="s">
        <v>141</v>
      </c>
      <c r="D136" s="5">
        <v>7195.0</v>
      </c>
      <c r="E136">
        <f>'計算係數'!$O136*'累積確診人數_量級_鄰里別'!D136/10*$D136</f>
        <v>0</v>
      </c>
      <c r="F136">
        <f>'計算係數'!$O136*'累積確診人數_量級_鄰里別'!E136/10*$D136</f>
        <v>0</v>
      </c>
      <c r="G136">
        <f>'計算係數'!$O136*'累積確診人數_量級_鄰里別'!F136/10*$D136</f>
        <v>9276.831007</v>
      </c>
      <c r="H136">
        <f>'計算係數'!$O136*'累積確診人數_量級_鄰里別'!G136/10*$D136</f>
        <v>9276.831007</v>
      </c>
      <c r="I136">
        <f>'計算係數'!$O136*'累積確診人數_量級_鄰里別'!H136/10*$D136</f>
        <v>9276.831007</v>
      </c>
      <c r="J136">
        <f>'計算係數'!$O136*'累積確診人數_量級_鄰里別'!I136/10*$D136</f>
        <v>9276.831007</v>
      </c>
      <c r="K136">
        <f>'計算係數'!$O136*'累積確診人數_量級_鄰里別'!J136/10*$D136</f>
        <v>9276.831007</v>
      </c>
      <c r="L136">
        <f>'計算係數'!$O136*'累積確診人數_量級_鄰里別'!K136/10*$D136</f>
        <v>9276.831007</v>
      </c>
      <c r="M136">
        <f>'計算係數'!$O136*'累積確診人數_量級_鄰里別'!L136/10*$D136</f>
        <v>9276.831007</v>
      </c>
      <c r="N136">
        <f>'計算係數'!$O136*'累積確診人數_量級_鄰里別'!M136/10*$D136</f>
        <v>9276.831007</v>
      </c>
      <c r="O136">
        <f>'計算係數'!$O136*'累積確診人數_量級_鄰里別'!N136/10*$D136</f>
        <v>9276.831007</v>
      </c>
      <c r="P136">
        <f>'計算係數'!$O136*'累積確診人數_量級_鄰里別'!O136/10*$D136</f>
        <v>9276.831007</v>
      </c>
      <c r="Q136">
        <f>'計算係數'!$O136*'累積確診人數_量級_鄰里別'!P136/10*$D136</f>
        <v>9276.831007</v>
      </c>
      <c r="R136">
        <f>'計算係數'!$O136*'累積確診人數_量級_鄰里別'!Q136/10*$D136</f>
        <v>9276.831007</v>
      </c>
      <c r="S136">
        <f>'計算係數'!$O136*'累積確診人數_量級_鄰里別'!R136/10*$D136</f>
        <v>9276.831007</v>
      </c>
      <c r="T136">
        <f>'計算係數'!$O136*'累積確診人數_量級_鄰里別'!S136/10*$D136</f>
        <v>9276.831007</v>
      </c>
      <c r="U136">
        <f>'計算係數'!$O136*'累積確診人數_量級_鄰里別'!T136/10*$D136</f>
        <v>9276.831007</v>
      </c>
    </row>
    <row r="137">
      <c r="A137" s="5">
        <v>6.3000040009E10</v>
      </c>
      <c r="B137" s="5" t="s">
        <v>133</v>
      </c>
      <c r="C137" s="5" t="s">
        <v>142</v>
      </c>
      <c r="D137" s="5">
        <v>3964.0</v>
      </c>
      <c r="E137">
        <f>'計算係數'!$O137*'累積確診人數_量級_鄰里別'!D137/10*$D137</f>
        <v>0</v>
      </c>
      <c r="F137">
        <f>'計算係數'!$O137*'累積確診人數_量級_鄰里別'!E137/10*$D137</f>
        <v>0</v>
      </c>
      <c r="G137">
        <f>'計算係數'!$O137*'累積確診人數_量級_鄰里別'!F137/10*$D137</f>
        <v>4046.100676</v>
      </c>
      <c r="H137">
        <f>'計算係數'!$O137*'累積確診人數_量級_鄰里別'!G137/10*$D137</f>
        <v>4046.100676</v>
      </c>
      <c r="I137">
        <f>'計算係數'!$O137*'累積確診人數_量級_鄰里別'!H137/10*$D137</f>
        <v>4046.100676</v>
      </c>
      <c r="J137">
        <f>'計算係數'!$O137*'累積確診人數_量級_鄰里別'!I137/10*$D137</f>
        <v>4046.100676</v>
      </c>
      <c r="K137">
        <f>'計算係數'!$O137*'累積確診人數_量級_鄰里別'!J137/10*$D137</f>
        <v>4046.100676</v>
      </c>
      <c r="L137">
        <f>'計算係數'!$O137*'累積確診人數_量級_鄰里別'!K137/10*$D137</f>
        <v>4046.100676</v>
      </c>
      <c r="M137">
        <f>'計算係數'!$O137*'累積確診人數_量級_鄰里別'!L137/10*$D137</f>
        <v>4046.100676</v>
      </c>
      <c r="N137">
        <f>'計算係數'!$O137*'累積確診人數_量級_鄰里別'!M137/10*$D137</f>
        <v>4046.100676</v>
      </c>
      <c r="O137">
        <f>'計算係數'!$O137*'累積確診人數_量級_鄰里別'!N137/10*$D137</f>
        <v>4046.100676</v>
      </c>
      <c r="P137">
        <f>'計算係數'!$O137*'累積確診人數_量級_鄰里別'!O137/10*$D137</f>
        <v>4046.100676</v>
      </c>
      <c r="Q137">
        <f>'計算係數'!$O137*'累積確診人數_量級_鄰里別'!P137/10*$D137</f>
        <v>4046.100676</v>
      </c>
      <c r="R137">
        <f>'計算係數'!$O137*'累積確診人數_量級_鄰里別'!Q137/10*$D137</f>
        <v>4046.100676</v>
      </c>
      <c r="S137">
        <f>'計算係數'!$O137*'累積確診人數_量級_鄰里別'!R137/10*$D137</f>
        <v>4046.100676</v>
      </c>
      <c r="T137">
        <f>'計算係數'!$O137*'累積確診人數_量級_鄰里別'!S137/10*$D137</f>
        <v>4046.100676</v>
      </c>
      <c r="U137">
        <f>'計算係數'!$O137*'累積確診人數_量級_鄰里別'!T137/10*$D137</f>
        <v>4046.100676</v>
      </c>
    </row>
    <row r="138">
      <c r="A138" s="5">
        <v>6.300004001E10</v>
      </c>
      <c r="B138" s="5" t="s">
        <v>133</v>
      </c>
      <c r="C138" s="5" t="s">
        <v>143</v>
      </c>
      <c r="D138" s="5">
        <v>4976.0</v>
      </c>
      <c r="E138">
        <f>'計算係數'!$O138*'累積確診人數_量級_鄰里別'!D138/10*$D138</f>
        <v>0</v>
      </c>
      <c r="F138">
        <f>'計算係數'!$O138*'累積確診人數_量級_鄰里別'!E138/10*$D138</f>
        <v>0</v>
      </c>
      <c r="G138">
        <f>'計算係數'!$O138*'累積確診人數_量級_鄰里別'!F138/10*$D138</f>
        <v>5809.402644</v>
      </c>
      <c r="H138">
        <f>'計算係數'!$O138*'累積確診人數_量級_鄰里別'!G138/10*$D138</f>
        <v>5809.402644</v>
      </c>
      <c r="I138">
        <f>'計算係數'!$O138*'累積確診人數_量級_鄰里別'!H138/10*$D138</f>
        <v>5809.402644</v>
      </c>
      <c r="J138">
        <f>'計算係數'!$O138*'累積確診人數_量級_鄰里別'!I138/10*$D138</f>
        <v>5809.402644</v>
      </c>
      <c r="K138">
        <f>'計算係數'!$O138*'累積確診人數_量級_鄰里別'!J138/10*$D138</f>
        <v>5809.402644</v>
      </c>
      <c r="L138">
        <f>'計算係數'!$O138*'累積確診人數_量級_鄰里別'!K138/10*$D138</f>
        <v>5809.402644</v>
      </c>
      <c r="M138">
        <f>'計算係數'!$O138*'累積確診人數_量級_鄰里別'!L138/10*$D138</f>
        <v>5809.402644</v>
      </c>
      <c r="N138">
        <f>'計算係數'!$O138*'累積確診人數_量級_鄰里別'!M138/10*$D138</f>
        <v>5809.402644</v>
      </c>
      <c r="O138">
        <f>'計算係數'!$O138*'累積確診人數_量級_鄰里別'!N138/10*$D138</f>
        <v>5809.402644</v>
      </c>
      <c r="P138">
        <f>'計算係數'!$O138*'累積確診人數_量級_鄰里別'!O138/10*$D138</f>
        <v>5809.402644</v>
      </c>
      <c r="Q138">
        <f>'計算係數'!$O138*'累積確診人數_量級_鄰里別'!P138/10*$D138</f>
        <v>5809.402644</v>
      </c>
      <c r="R138">
        <f>'計算係數'!$O138*'累積確診人數_量級_鄰里別'!Q138/10*$D138</f>
        <v>5809.402644</v>
      </c>
      <c r="S138">
        <f>'計算係數'!$O138*'累積確診人數_量級_鄰里別'!R138/10*$D138</f>
        <v>5809.402644</v>
      </c>
      <c r="T138">
        <f>'計算係數'!$O138*'累積確診人數_量級_鄰里別'!S138/10*$D138</f>
        <v>5809.402644</v>
      </c>
      <c r="U138">
        <f>'計算係數'!$O138*'累積確診人數_量級_鄰里別'!T138/10*$D138</f>
        <v>5809.402644</v>
      </c>
    </row>
    <row r="139">
      <c r="A139" s="5">
        <v>6.3000040011E10</v>
      </c>
      <c r="B139" s="5" t="s">
        <v>133</v>
      </c>
      <c r="C139" s="5" t="s">
        <v>144</v>
      </c>
      <c r="D139" s="5">
        <v>5409.0</v>
      </c>
      <c r="E139">
        <f>'計算係數'!$O139*'累積確診人數_量級_鄰里別'!D139/10*$D139</f>
        <v>0</v>
      </c>
      <c r="F139">
        <f>'計算係數'!$O139*'累積確診人數_量級_鄰里別'!E139/10*$D139</f>
        <v>0</v>
      </c>
      <c r="G139">
        <f>'計算係數'!$O139*'累積確診人數_量級_鄰里別'!F139/10*$D139</f>
        <v>5942.269817</v>
      </c>
      <c r="H139">
        <f>'計算係數'!$O139*'累積確診人數_量級_鄰里別'!G139/10*$D139</f>
        <v>5942.269817</v>
      </c>
      <c r="I139">
        <f>'計算係數'!$O139*'累積確診人數_量級_鄰里別'!H139/10*$D139</f>
        <v>5942.269817</v>
      </c>
      <c r="J139">
        <f>'計算係數'!$O139*'累積確診人數_量級_鄰里別'!I139/10*$D139</f>
        <v>5942.269817</v>
      </c>
      <c r="K139">
        <f>'計算係數'!$O139*'累積確診人數_量級_鄰里別'!J139/10*$D139</f>
        <v>5942.269817</v>
      </c>
      <c r="L139">
        <f>'計算係數'!$O139*'累積確診人數_量級_鄰里別'!K139/10*$D139</f>
        <v>5942.269817</v>
      </c>
      <c r="M139">
        <f>'計算係數'!$O139*'累積確診人數_量級_鄰里別'!L139/10*$D139</f>
        <v>5942.269817</v>
      </c>
      <c r="N139">
        <f>'計算係數'!$O139*'累積確診人數_量級_鄰里別'!M139/10*$D139</f>
        <v>5942.269817</v>
      </c>
      <c r="O139">
        <f>'計算係數'!$O139*'累積確診人數_量級_鄰里別'!N139/10*$D139</f>
        <v>5942.269817</v>
      </c>
      <c r="P139">
        <f>'計算係數'!$O139*'累積確診人數_量級_鄰里別'!O139/10*$D139</f>
        <v>5942.269817</v>
      </c>
      <c r="Q139">
        <f>'計算係數'!$O139*'累積確診人數_量級_鄰里別'!P139/10*$D139</f>
        <v>5942.269817</v>
      </c>
      <c r="R139">
        <f>'計算係數'!$O139*'累積確診人數_量級_鄰里別'!Q139/10*$D139</f>
        <v>5942.269817</v>
      </c>
      <c r="S139">
        <f>'計算係數'!$O139*'累積確診人數_量級_鄰里別'!R139/10*$D139</f>
        <v>5942.269817</v>
      </c>
      <c r="T139">
        <f>'計算係數'!$O139*'累積確診人數_量級_鄰里別'!S139/10*$D139</f>
        <v>5942.269817</v>
      </c>
      <c r="U139">
        <f>'計算係數'!$O139*'累積確診人數_量級_鄰里別'!T139/10*$D139</f>
        <v>5942.269817</v>
      </c>
    </row>
    <row r="140">
      <c r="A140" s="5">
        <v>6.3000040012E10</v>
      </c>
      <c r="B140" s="5" t="s">
        <v>133</v>
      </c>
      <c r="C140" s="5" t="s">
        <v>145</v>
      </c>
      <c r="D140" s="5">
        <v>4155.0</v>
      </c>
      <c r="E140">
        <f>'計算係數'!$O140*'累積確診人數_量級_鄰里別'!D140/10*$D140</f>
        <v>0</v>
      </c>
      <c r="F140">
        <f>'計算係數'!$O140*'累積確診人數_量級_鄰里別'!E140/10*$D140</f>
        <v>0</v>
      </c>
      <c r="G140">
        <f>'計算係數'!$O140*'累積確診人數_量級_鄰里別'!F140/10*$D140</f>
        <v>4703.674475</v>
      </c>
      <c r="H140">
        <f>'計算係數'!$O140*'累積確診人數_量級_鄰里別'!G140/10*$D140</f>
        <v>4703.674475</v>
      </c>
      <c r="I140">
        <f>'計算係數'!$O140*'累積確診人數_量級_鄰里別'!H140/10*$D140</f>
        <v>4703.674475</v>
      </c>
      <c r="J140">
        <f>'計算係數'!$O140*'累積確診人數_量級_鄰里別'!I140/10*$D140</f>
        <v>4703.674475</v>
      </c>
      <c r="K140">
        <f>'計算係數'!$O140*'累積確診人數_量級_鄰里別'!J140/10*$D140</f>
        <v>4703.674475</v>
      </c>
      <c r="L140">
        <f>'計算係數'!$O140*'累積確診人數_量級_鄰里別'!K140/10*$D140</f>
        <v>4703.674475</v>
      </c>
      <c r="M140">
        <f>'計算係數'!$O140*'累積確診人數_量級_鄰里別'!L140/10*$D140</f>
        <v>4703.674475</v>
      </c>
      <c r="N140">
        <f>'計算係數'!$O140*'累積確診人數_量級_鄰里別'!M140/10*$D140</f>
        <v>4703.674475</v>
      </c>
      <c r="O140">
        <f>'計算係數'!$O140*'累積確診人數_量級_鄰里別'!N140/10*$D140</f>
        <v>4703.674475</v>
      </c>
      <c r="P140">
        <f>'計算係數'!$O140*'累積確診人數_量級_鄰里別'!O140/10*$D140</f>
        <v>4703.674475</v>
      </c>
      <c r="Q140">
        <f>'計算係數'!$O140*'累積確診人數_量級_鄰里別'!P140/10*$D140</f>
        <v>4703.674475</v>
      </c>
      <c r="R140">
        <f>'計算係數'!$O140*'累積確診人數_量級_鄰里別'!Q140/10*$D140</f>
        <v>4703.674475</v>
      </c>
      <c r="S140">
        <f>'計算係數'!$O140*'累積確診人數_量級_鄰里別'!R140/10*$D140</f>
        <v>4703.674475</v>
      </c>
      <c r="T140">
        <f>'計算係數'!$O140*'累積確診人數_量級_鄰里別'!S140/10*$D140</f>
        <v>4703.674475</v>
      </c>
      <c r="U140">
        <f>'計算係數'!$O140*'累積確診人數_量級_鄰里別'!T140/10*$D140</f>
        <v>4703.674475</v>
      </c>
    </row>
    <row r="141">
      <c r="A141" s="5">
        <v>6.3000040013E10</v>
      </c>
      <c r="B141" s="5" t="s">
        <v>133</v>
      </c>
      <c r="C141" s="5" t="s">
        <v>146</v>
      </c>
      <c r="D141" s="5">
        <v>3721.0</v>
      </c>
      <c r="E141">
        <f>'計算係數'!$O141*'累積確診人數_量級_鄰里別'!D141/10*$D141</f>
        <v>0</v>
      </c>
      <c r="F141">
        <f>'計算係數'!$O141*'累積確診人數_量級_鄰里別'!E141/10*$D141</f>
        <v>0</v>
      </c>
      <c r="G141">
        <f>'計算係數'!$O141*'累積確診人數_量級_鄰里別'!F141/10*$D141</f>
        <v>3909.437638</v>
      </c>
      <c r="H141">
        <f>'計算係數'!$O141*'累積確診人數_量級_鄰里別'!G141/10*$D141</f>
        <v>3909.437638</v>
      </c>
      <c r="I141">
        <f>'計算係數'!$O141*'累積確診人數_量級_鄰里別'!H141/10*$D141</f>
        <v>3909.437638</v>
      </c>
      <c r="J141">
        <f>'計算係數'!$O141*'累積確診人數_量級_鄰里別'!I141/10*$D141</f>
        <v>3909.437638</v>
      </c>
      <c r="K141">
        <f>'計算係數'!$O141*'累積確診人數_量級_鄰里別'!J141/10*$D141</f>
        <v>3909.437638</v>
      </c>
      <c r="L141">
        <f>'計算係數'!$O141*'累積確診人數_量級_鄰里別'!K141/10*$D141</f>
        <v>3909.437638</v>
      </c>
      <c r="M141">
        <f>'計算係數'!$O141*'累積確診人數_量級_鄰里別'!L141/10*$D141</f>
        <v>3909.437638</v>
      </c>
      <c r="N141">
        <f>'計算係數'!$O141*'累積確診人數_量級_鄰里別'!M141/10*$D141</f>
        <v>3909.437638</v>
      </c>
      <c r="O141">
        <f>'計算係數'!$O141*'累積確診人數_量級_鄰里別'!N141/10*$D141</f>
        <v>3909.437638</v>
      </c>
      <c r="P141">
        <f>'計算係數'!$O141*'累積確診人數_量級_鄰里別'!O141/10*$D141</f>
        <v>3909.437638</v>
      </c>
      <c r="Q141">
        <f>'計算係數'!$O141*'累積確診人數_量級_鄰里別'!P141/10*$D141</f>
        <v>3909.437638</v>
      </c>
      <c r="R141">
        <f>'計算係數'!$O141*'累積確診人數_量級_鄰里別'!Q141/10*$D141</f>
        <v>3909.437638</v>
      </c>
      <c r="S141">
        <f>'計算係數'!$O141*'累積確診人數_量級_鄰里別'!R141/10*$D141</f>
        <v>3909.437638</v>
      </c>
      <c r="T141">
        <f>'計算係數'!$O141*'累積確診人數_量級_鄰里別'!S141/10*$D141</f>
        <v>3909.437638</v>
      </c>
      <c r="U141">
        <f>'計算係數'!$O141*'累積確診人數_量級_鄰里別'!T141/10*$D141</f>
        <v>3909.437638</v>
      </c>
    </row>
    <row r="142">
      <c r="A142" s="5">
        <v>6.3000040014E10</v>
      </c>
      <c r="B142" s="5" t="s">
        <v>133</v>
      </c>
      <c r="C142" s="5" t="s">
        <v>147</v>
      </c>
      <c r="D142" s="5">
        <v>9251.0</v>
      </c>
      <c r="E142">
        <f>'計算係數'!$O142*'累積確診人數_量級_鄰里別'!D142/10*$D142</f>
        <v>0</v>
      </c>
      <c r="F142">
        <f>'計算係數'!$O142*'累積確診人數_量級_鄰里別'!E142/10*$D142</f>
        <v>0</v>
      </c>
      <c r="G142">
        <f>'計算係數'!$O142*'累積確診人數_量級_鄰里別'!F142/10*$D142</f>
        <v>11492.4085</v>
      </c>
      <c r="H142">
        <f>'計算係數'!$O142*'累積確診人數_量級_鄰里別'!G142/10*$D142</f>
        <v>11492.4085</v>
      </c>
      <c r="I142">
        <f>'計算係數'!$O142*'累積確診人數_量級_鄰里別'!H142/10*$D142</f>
        <v>11492.4085</v>
      </c>
      <c r="J142">
        <f>'計算係數'!$O142*'累積確診人數_量級_鄰里別'!I142/10*$D142</f>
        <v>11492.4085</v>
      </c>
      <c r="K142">
        <f>'計算係數'!$O142*'累積確診人數_量級_鄰里別'!J142/10*$D142</f>
        <v>11492.4085</v>
      </c>
      <c r="L142">
        <f>'計算係數'!$O142*'累積確診人數_量級_鄰里別'!K142/10*$D142</f>
        <v>11492.4085</v>
      </c>
      <c r="M142">
        <f>'計算係數'!$O142*'累積確診人數_量級_鄰里別'!L142/10*$D142</f>
        <v>11492.4085</v>
      </c>
      <c r="N142">
        <f>'計算係數'!$O142*'累積確診人數_量級_鄰里別'!M142/10*$D142</f>
        <v>11492.4085</v>
      </c>
      <c r="O142">
        <f>'計算係數'!$O142*'累積確診人數_量級_鄰里別'!N142/10*$D142</f>
        <v>11492.4085</v>
      </c>
      <c r="P142">
        <f>'計算係數'!$O142*'累積確診人數_量級_鄰里別'!O142/10*$D142</f>
        <v>11492.4085</v>
      </c>
      <c r="Q142">
        <f>'計算係數'!$O142*'累積確診人數_量級_鄰里別'!P142/10*$D142</f>
        <v>11492.4085</v>
      </c>
      <c r="R142">
        <f>'計算係數'!$O142*'累積確診人數_量級_鄰里別'!Q142/10*$D142</f>
        <v>11492.4085</v>
      </c>
      <c r="S142">
        <f>'計算係數'!$O142*'累積確診人數_量級_鄰里別'!R142/10*$D142</f>
        <v>11492.4085</v>
      </c>
      <c r="T142">
        <f>'計算係數'!$O142*'累積確診人數_量級_鄰里別'!S142/10*$D142</f>
        <v>11492.4085</v>
      </c>
      <c r="U142">
        <f>'計算係數'!$O142*'累積確診人數_量級_鄰里別'!T142/10*$D142</f>
        <v>11492.4085</v>
      </c>
    </row>
    <row r="143">
      <c r="A143" s="5">
        <v>6.3000040015E10</v>
      </c>
      <c r="B143" s="5" t="s">
        <v>133</v>
      </c>
      <c r="C143" s="5" t="s">
        <v>148</v>
      </c>
      <c r="D143" s="5">
        <v>6881.0</v>
      </c>
      <c r="E143">
        <f>'計算係數'!$O143*'累積確診人數_量級_鄰里別'!D143/10*$D143</f>
        <v>0</v>
      </c>
      <c r="F143">
        <f>'計算係數'!$O143*'累積確診人數_量級_鄰里別'!E143/10*$D143</f>
        <v>0</v>
      </c>
      <c r="G143">
        <f>'計算係數'!$O143*'累積確診人數_量級_鄰里別'!F143/10*$D143</f>
        <v>7348.957848</v>
      </c>
      <c r="H143">
        <f>'計算係數'!$O143*'累積確診人數_量級_鄰里別'!G143/10*$D143</f>
        <v>7348.957848</v>
      </c>
      <c r="I143">
        <f>'計算係數'!$O143*'累積確診人數_量級_鄰里別'!H143/10*$D143</f>
        <v>7348.957848</v>
      </c>
      <c r="J143">
        <f>'計算係數'!$O143*'累積確診人數_量級_鄰里別'!I143/10*$D143</f>
        <v>7348.957848</v>
      </c>
      <c r="K143">
        <f>'計算係數'!$O143*'累積確診人數_量級_鄰里別'!J143/10*$D143</f>
        <v>7348.957848</v>
      </c>
      <c r="L143">
        <f>'計算係數'!$O143*'累積確診人數_量級_鄰里別'!K143/10*$D143</f>
        <v>7348.957848</v>
      </c>
      <c r="M143">
        <f>'計算係數'!$O143*'累積確診人數_量級_鄰里別'!L143/10*$D143</f>
        <v>7348.957848</v>
      </c>
      <c r="N143">
        <f>'計算係數'!$O143*'累積確診人數_量級_鄰里別'!M143/10*$D143</f>
        <v>7348.957848</v>
      </c>
      <c r="O143">
        <f>'計算係數'!$O143*'累積確診人數_量級_鄰里別'!N143/10*$D143</f>
        <v>7348.957848</v>
      </c>
      <c r="P143">
        <f>'計算係數'!$O143*'累積確診人數_量級_鄰里別'!O143/10*$D143</f>
        <v>7348.957848</v>
      </c>
      <c r="Q143">
        <f>'計算係數'!$O143*'累積確診人數_量級_鄰里別'!P143/10*$D143</f>
        <v>7348.957848</v>
      </c>
      <c r="R143">
        <f>'計算係數'!$O143*'累積確診人數_量級_鄰里別'!Q143/10*$D143</f>
        <v>7348.957848</v>
      </c>
      <c r="S143">
        <f>'計算係數'!$O143*'累積確診人數_量級_鄰里別'!R143/10*$D143</f>
        <v>7348.957848</v>
      </c>
      <c r="T143">
        <f>'計算係數'!$O143*'累積確診人數_量級_鄰里別'!S143/10*$D143</f>
        <v>7348.957848</v>
      </c>
      <c r="U143">
        <f>'計算係數'!$O143*'累積確診人數_量級_鄰里別'!T143/10*$D143</f>
        <v>7348.957848</v>
      </c>
    </row>
    <row r="144">
      <c r="A144" s="5">
        <v>6.3000040016E10</v>
      </c>
      <c r="B144" s="5" t="s">
        <v>133</v>
      </c>
      <c r="C144" s="5" t="s">
        <v>149</v>
      </c>
      <c r="D144" s="5">
        <v>9582.0</v>
      </c>
      <c r="E144">
        <f>'計算係數'!$O144*'累積確診人數_量級_鄰里別'!D144/10*$D144</f>
        <v>0</v>
      </c>
      <c r="F144">
        <f>'計算係數'!$O144*'累積確診人數_量級_鄰里別'!E144/10*$D144</f>
        <v>0</v>
      </c>
      <c r="G144">
        <f>'計算係數'!$O144*'累積確診人數_量級_鄰里別'!F144/10*$D144</f>
        <v>10422.53733</v>
      </c>
      <c r="H144">
        <f>'計算係數'!$O144*'累積確診人數_量級_鄰里別'!G144/10*$D144</f>
        <v>10422.53733</v>
      </c>
      <c r="I144">
        <f>'計算係數'!$O144*'累積確診人數_量級_鄰里別'!H144/10*$D144</f>
        <v>10422.53733</v>
      </c>
      <c r="J144">
        <f>'計算係數'!$O144*'累積確診人數_量級_鄰里別'!I144/10*$D144</f>
        <v>10422.53733</v>
      </c>
      <c r="K144">
        <f>'計算係數'!$O144*'累積確診人數_量級_鄰里別'!J144/10*$D144</f>
        <v>10422.53733</v>
      </c>
      <c r="L144">
        <f>'計算係數'!$O144*'累積確診人數_量級_鄰里別'!K144/10*$D144</f>
        <v>10422.53733</v>
      </c>
      <c r="M144">
        <f>'計算係數'!$O144*'累積確診人數_量級_鄰里別'!L144/10*$D144</f>
        <v>10422.53733</v>
      </c>
      <c r="N144">
        <f>'計算係數'!$O144*'累積確診人數_量級_鄰里別'!M144/10*$D144</f>
        <v>10422.53733</v>
      </c>
      <c r="O144">
        <f>'計算係數'!$O144*'累積確診人數_量級_鄰里別'!N144/10*$D144</f>
        <v>10422.53733</v>
      </c>
      <c r="P144">
        <f>'計算係數'!$O144*'累積確診人數_量級_鄰里別'!O144/10*$D144</f>
        <v>10422.53733</v>
      </c>
      <c r="Q144">
        <f>'計算係數'!$O144*'累積確診人數_量級_鄰里別'!P144/10*$D144</f>
        <v>10422.53733</v>
      </c>
      <c r="R144">
        <f>'計算係數'!$O144*'累積確診人數_量級_鄰里別'!Q144/10*$D144</f>
        <v>10422.53733</v>
      </c>
      <c r="S144">
        <f>'計算係數'!$O144*'累積確診人數_量級_鄰里別'!R144/10*$D144</f>
        <v>10422.53733</v>
      </c>
      <c r="T144">
        <f>'計算係數'!$O144*'累積確診人數_量級_鄰里別'!S144/10*$D144</f>
        <v>10422.53733</v>
      </c>
      <c r="U144">
        <f>'計算係數'!$O144*'累積確診人數_量級_鄰里別'!T144/10*$D144</f>
        <v>10422.53733</v>
      </c>
    </row>
    <row r="145">
      <c r="A145" s="5">
        <v>6.3000040017E10</v>
      </c>
      <c r="B145" s="5" t="s">
        <v>133</v>
      </c>
      <c r="C145" s="5" t="s">
        <v>150</v>
      </c>
      <c r="D145" s="5">
        <v>1089.0</v>
      </c>
      <c r="E145">
        <f>'計算係數'!$O145*'累積確診人數_量級_鄰里別'!D145/10*$D145</f>
        <v>0</v>
      </c>
      <c r="F145">
        <f>'計算係數'!$O145*'累積確診人數_量級_鄰里別'!E145/10*$D145</f>
        <v>0</v>
      </c>
      <c r="G145">
        <f>'計算係數'!$O145*'累積確診人數_量級_鄰里別'!F145/10*$D145</f>
        <v>898.5520008</v>
      </c>
      <c r="H145">
        <f>'計算係數'!$O145*'累積確診人數_量級_鄰里別'!G145/10*$D145</f>
        <v>898.5520008</v>
      </c>
      <c r="I145">
        <f>'計算係數'!$O145*'累積確診人數_量級_鄰里別'!H145/10*$D145</f>
        <v>898.5520008</v>
      </c>
      <c r="J145">
        <f>'計算係數'!$O145*'累積確診人數_量級_鄰里別'!I145/10*$D145</f>
        <v>898.5520008</v>
      </c>
      <c r="K145">
        <f>'計算係數'!$O145*'累積確診人數_量級_鄰里別'!J145/10*$D145</f>
        <v>898.5520008</v>
      </c>
      <c r="L145">
        <f>'計算係數'!$O145*'累積確診人數_量級_鄰里別'!K145/10*$D145</f>
        <v>898.5520008</v>
      </c>
      <c r="M145">
        <f>'計算係數'!$O145*'累積確診人數_量級_鄰里別'!L145/10*$D145</f>
        <v>898.5520008</v>
      </c>
      <c r="N145">
        <f>'計算係數'!$O145*'累積確診人數_量級_鄰里別'!M145/10*$D145</f>
        <v>898.5520008</v>
      </c>
      <c r="O145">
        <f>'計算係數'!$O145*'累積確診人數_量級_鄰里別'!N145/10*$D145</f>
        <v>898.5520008</v>
      </c>
      <c r="P145">
        <f>'計算係數'!$O145*'累積確診人數_量級_鄰里別'!O145/10*$D145</f>
        <v>898.5520008</v>
      </c>
      <c r="Q145">
        <f>'計算係數'!$O145*'累積確診人數_量級_鄰里別'!P145/10*$D145</f>
        <v>898.5520008</v>
      </c>
      <c r="R145">
        <f>'計算係數'!$O145*'累積確診人數_量級_鄰里別'!Q145/10*$D145</f>
        <v>898.5520008</v>
      </c>
      <c r="S145">
        <f>'計算係數'!$O145*'累積確診人數_量級_鄰里別'!R145/10*$D145</f>
        <v>898.5520008</v>
      </c>
      <c r="T145">
        <f>'計算係數'!$O145*'累積確診人數_量級_鄰里別'!S145/10*$D145</f>
        <v>898.5520008</v>
      </c>
      <c r="U145">
        <f>'計算係數'!$O145*'累積確診人數_量級_鄰里別'!T145/10*$D145</f>
        <v>898.5520008</v>
      </c>
    </row>
    <row r="146">
      <c r="A146" s="5">
        <v>6.3000040018E10</v>
      </c>
      <c r="B146" s="5" t="s">
        <v>133</v>
      </c>
      <c r="C146" s="5" t="s">
        <v>151</v>
      </c>
      <c r="D146" s="5">
        <v>5122.0</v>
      </c>
      <c r="E146">
        <f>'計算係數'!$O146*'累積確診人數_量級_鄰里別'!D146/10*$D146</f>
        <v>0</v>
      </c>
      <c r="F146">
        <f>'計算係數'!$O146*'累積確診人數_量級_鄰里別'!E146/10*$D146</f>
        <v>0</v>
      </c>
      <c r="G146">
        <f>'計算係數'!$O146*'累積確診人數_量級_鄰里別'!F146/10*$D146</f>
        <v>5531.264756</v>
      </c>
      <c r="H146">
        <f>'計算係數'!$O146*'累積確診人數_量級_鄰里別'!G146/10*$D146</f>
        <v>5531.264756</v>
      </c>
      <c r="I146">
        <f>'計算係數'!$O146*'累積確診人數_量級_鄰里別'!H146/10*$D146</f>
        <v>5531.264756</v>
      </c>
      <c r="J146">
        <f>'計算係數'!$O146*'累積確診人數_量級_鄰里別'!I146/10*$D146</f>
        <v>5531.264756</v>
      </c>
      <c r="K146">
        <f>'計算係數'!$O146*'累積確診人數_量級_鄰里別'!J146/10*$D146</f>
        <v>5531.264756</v>
      </c>
      <c r="L146">
        <f>'計算係數'!$O146*'累積確診人數_量級_鄰里別'!K146/10*$D146</f>
        <v>5531.264756</v>
      </c>
      <c r="M146">
        <f>'計算係數'!$O146*'累積確診人數_量級_鄰里別'!L146/10*$D146</f>
        <v>5531.264756</v>
      </c>
      <c r="N146">
        <f>'計算係數'!$O146*'累積確診人數_量級_鄰里別'!M146/10*$D146</f>
        <v>5531.264756</v>
      </c>
      <c r="O146">
        <f>'計算係數'!$O146*'累積確診人數_量級_鄰里別'!N146/10*$D146</f>
        <v>5531.264756</v>
      </c>
      <c r="P146">
        <f>'計算係數'!$O146*'累積確診人數_量級_鄰里別'!O146/10*$D146</f>
        <v>5531.264756</v>
      </c>
      <c r="Q146">
        <f>'計算係數'!$O146*'累積確診人數_量級_鄰里別'!P146/10*$D146</f>
        <v>5531.264756</v>
      </c>
      <c r="R146">
        <f>'計算係數'!$O146*'累積確診人數_量級_鄰里別'!Q146/10*$D146</f>
        <v>5531.264756</v>
      </c>
      <c r="S146">
        <f>'計算係數'!$O146*'累積確診人數_量級_鄰里別'!R146/10*$D146</f>
        <v>5531.264756</v>
      </c>
      <c r="T146">
        <f>'計算係數'!$O146*'累積確診人數_量級_鄰里別'!S146/10*$D146</f>
        <v>5531.264756</v>
      </c>
      <c r="U146">
        <f>'計算係數'!$O146*'累積確診人數_量級_鄰里別'!T146/10*$D146</f>
        <v>5531.264756</v>
      </c>
    </row>
    <row r="147">
      <c r="A147" s="5">
        <v>6.3000040019E10</v>
      </c>
      <c r="B147" s="5" t="s">
        <v>133</v>
      </c>
      <c r="C147" s="5" t="s">
        <v>152</v>
      </c>
      <c r="D147" s="5">
        <v>4846.0</v>
      </c>
      <c r="E147">
        <f>'計算係數'!$O147*'累積確診人數_量級_鄰里別'!D147/10*$D147</f>
        <v>0</v>
      </c>
      <c r="F147">
        <f>'計算係數'!$O147*'累積確診人數_量級_鄰里別'!E147/10*$D147</f>
        <v>0</v>
      </c>
      <c r="G147">
        <f>'計算係數'!$O147*'累積確診人數_量級_鄰里別'!F147/10*$D147</f>
        <v>5098.423967</v>
      </c>
      <c r="H147">
        <f>'計算係數'!$O147*'累積確診人數_量級_鄰里別'!G147/10*$D147</f>
        <v>5098.423967</v>
      </c>
      <c r="I147">
        <f>'計算係數'!$O147*'累積確診人數_量級_鄰里別'!H147/10*$D147</f>
        <v>5098.423967</v>
      </c>
      <c r="J147">
        <f>'計算係數'!$O147*'累積確診人數_量級_鄰里別'!I147/10*$D147</f>
        <v>5098.423967</v>
      </c>
      <c r="K147">
        <f>'計算係數'!$O147*'累積確診人數_量級_鄰里別'!J147/10*$D147</f>
        <v>5098.423967</v>
      </c>
      <c r="L147">
        <f>'計算係數'!$O147*'累積確診人數_量級_鄰里別'!K147/10*$D147</f>
        <v>5098.423967</v>
      </c>
      <c r="M147">
        <f>'計算係數'!$O147*'累積確診人數_量級_鄰里別'!L147/10*$D147</f>
        <v>5098.423967</v>
      </c>
      <c r="N147">
        <f>'計算係數'!$O147*'累積確診人數_量級_鄰里別'!M147/10*$D147</f>
        <v>5098.423967</v>
      </c>
      <c r="O147">
        <f>'計算係數'!$O147*'累積確診人數_量級_鄰里別'!N147/10*$D147</f>
        <v>5098.423967</v>
      </c>
      <c r="P147">
        <f>'計算係數'!$O147*'累積確診人數_量級_鄰里別'!O147/10*$D147</f>
        <v>5098.423967</v>
      </c>
      <c r="Q147">
        <f>'計算係數'!$O147*'累積確診人數_量級_鄰里別'!P147/10*$D147</f>
        <v>5098.423967</v>
      </c>
      <c r="R147">
        <f>'計算係數'!$O147*'累積確診人數_量級_鄰里別'!Q147/10*$D147</f>
        <v>5098.423967</v>
      </c>
      <c r="S147">
        <f>'計算係數'!$O147*'累積確診人數_量級_鄰里別'!R147/10*$D147</f>
        <v>5098.423967</v>
      </c>
      <c r="T147">
        <f>'計算係數'!$O147*'累積確診人數_量級_鄰里別'!S147/10*$D147</f>
        <v>5098.423967</v>
      </c>
      <c r="U147">
        <f>'計算係數'!$O147*'累積確診人數_量級_鄰里別'!T147/10*$D147</f>
        <v>5098.423967</v>
      </c>
    </row>
    <row r="148">
      <c r="A148" s="5">
        <v>6.300004002E10</v>
      </c>
      <c r="B148" s="5" t="s">
        <v>133</v>
      </c>
      <c r="C148" s="5" t="s">
        <v>153</v>
      </c>
      <c r="D148" s="5">
        <v>5146.0</v>
      </c>
      <c r="E148">
        <f>'計算係數'!$O148*'累積確診人數_量級_鄰里別'!D148/10*$D148</f>
        <v>0</v>
      </c>
      <c r="F148">
        <f>'計算係數'!$O148*'累積確診人數_量級_鄰里別'!E148/10*$D148</f>
        <v>0</v>
      </c>
      <c r="G148">
        <f>'計算係數'!$O148*'累積確診人數_量級_鄰里別'!F148/10*$D148</f>
        <v>5385.227675</v>
      </c>
      <c r="H148">
        <f>'計算係數'!$O148*'累積確診人數_量級_鄰里別'!G148/10*$D148</f>
        <v>5385.227675</v>
      </c>
      <c r="I148">
        <f>'計算係數'!$O148*'累積確診人數_量級_鄰里別'!H148/10*$D148</f>
        <v>5385.227675</v>
      </c>
      <c r="J148">
        <f>'計算係數'!$O148*'累積確診人數_量級_鄰里別'!I148/10*$D148</f>
        <v>5385.227675</v>
      </c>
      <c r="K148">
        <f>'計算係數'!$O148*'累積確診人數_量級_鄰里別'!J148/10*$D148</f>
        <v>5385.227675</v>
      </c>
      <c r="L148">
        <f>'計算係數'!$O148*'累積確診人數_量級_鄰里別'!K148/10*$D148</f>
        <v>5385.227675</v>
      </c>
      <c r="M148">
        <f>'計算係數'!$O148*'累積確診人數_量級_鄰里別'!L148/10*$D148</f>
        <v>5385.227675</v>
      </c>
      <c r="N148">
        <f>'計算係數'!$O148*'累積確診人數_量級_鄰里別'!M148/10*$D148</f>
        <v>5385.227675</v>
      </c>
      <c r="O148">
        <f>'計算係數'!$O148*'累積確診人數_量級_鄰里別'!N148/10*$D148</f>
        <v>5385.227675</v>
      </c>
      <c r="P148">
        <f>'計算係數'!$O148*'累積確診人數_量級_鄰里別'!O148/10*$D148</f>
        <v>5385.227675</v>
      </c>
      <c r="Q148">
        <f>'計算係數'!$O148*'累積確診人數_量級_鄰里別'!P148/10*$D148</f>
        <v>5385.227675</v>
      </c>
      <c r="R148">
        <f>'計算係數'!$O148*'累積確診人數_量級_鄰里別'!Q148/10*$D148</f>
        <v>5385.227675</v>
      </c>
      <c r="S148">
        <f>'計算係數'!$O148*'累積確診人數_量級_鄰里別'!R148/10*$D148</f>
        <v>5385.227675</v>
      </c>
      <c r="T148">
        <f>'計算係數'!$O148*'累積確診人數_量級_鄰里別'!S148/10*$D148</f>
        <v>5385.227675</v>
      </c>
      <c r="U148">
        <f>'計算係數'!$O148*'累積確診人數_量級_鄰里別'!T148/10*$D148</f>
        <v>5385.227675</v>
      </c>
    </row>
    <row r="149">
      <c r="A149" s="5">
        <v>6.3000040021E10</v>
      </c>
      <c r="B149" s="5" t="s">
        <v>133</v>
      </c>
      <c r="C149" s="5" t="s">
        <v>154</v>
      </c>
      <c r="D149" s="5">
        <v>6448.0</v>
      </c>
      <c r="E149">
        <f>'計算係數'!$O149*'累積確診人數_量級_鄰里別'!D149/10*$D149</f>
        <v>0</v>
      </c>
      <c r="F149">
        <f>'計算係數'!$O149*'累積確診人數_量級_鄰里別'!E149/10*$D149</f>
        <v>0</v>
      </c>
      <c r="G149">
        <f>'計算係數'!$O149*'累積確診人數_量級_鄰里別'!F149/10*$D149</f>
        <v>7561.514206</v>
      </c>
      <c r="H149">
        <f>'計算係數'!$O149*'累積確診人數_量級_鄰里別'!G149/10*$D149</f>
        <v>7561.514206</v>
      </c>
      <c r="I149">
        <f>'計算係數'!$O149*'累積確診人數_量級_鄰里別'!H149/10*$D149</f>
        <v>7561.514206</v>
      </c>
      <c r="J149">
        <f>'計算係數'!$O149*'累積確診人數_量級_鄰里別'!I149/10*$D149</f>
        <v>7561.514206</v>
      </c>
      <c r="K149">
        <f>'計算係數'!$O149*'累積確診人數_量級_鄰里別'!J149/10*$D149</f>
        <v>7561.514206</v>
      </c>
      <c r="L149">
        <f>'計算係數'!$O149*'累積確診人數_量級_鄰里別'!K149/10*$D149</f>
        <v>7561.514206</v>
      </c>
      <c r="M149">
        <f>'計算係數'!$O149*'累積確診人數_量級_鄰里別'!L149/10*$D149</f>
        <v>7561.514206</v>
      </c>
      <c r="N149">
        <f>'計算係數'!$O149*'累積確診人數_量級_鄰里別'!M149/10*$D149</f>
        <v>7561.514206</v>
      </c>
      <c r="O149">
        <f>'計算係數'!$O149*'累積確診人數_量級_鄰里別'!N149/10*$D149</f>
        <v>7561.514206</v>
      </c>
      <c r="P149">
        <f>'計算係數'!$O149*'累積確診人數_量級_鄰里別'!O149/10*$D149</f>
        <v>7561.514206</v>
      </c>
      <c r="Q149">
        <f>'計算係數'!$O149*'累積確診人數_量級_鄰里別'!P149/10*$D149</f>
        <v>7561.514206</v>
      </c>
      <c r="R149">
        <f>'計算係數'!$O149*'累積確診人數_量級_鄰里別'!Q149/10*$D149</f>
        <v>7561.514206</v>
      </c>
      <c r="S149">
        <f>'計算係數'!$O149*'累積確診人數_量級_鄰里別'!R149/10*$D149</f>
        <v>7561.514206</v>
      </c>
      <c r="T149">
        <f>'計算係數'!$O149*'累積確診人數_量級_鄰里別'!S149/10*$D149</f>
        <v>7561.514206</v>
      </c>
      <c r="U149">
        <f>'計算係數'!$O149*'累積確診人數_量級_鄰里別'!T149/10*$D149</f>
        <v>7561.514206</v>
      </c>
    </row>
    <row r="150">
      <c r="A150" s="5">
        <v>6.3000040022E10</v>
      </c>
      <c r="B150" s="5" t="s">
        <v>133</v>
      </c>
      <c r="C150" s="5" t="s">
        <v>155</v>
      </c>
      <c r="D150" s="5">
        <v>4679.0</v>
      </c>
      <c r="E150">
        <f>'計算係數'!$O150*'累積確診人數_量級_鄰里別'!D150/10*$D150</f>
        <v>0</v>
      </c>
      <c r="F150">
        <f>'計算係數'!$O150*'累積確診人數_量級_鄰里別'!E150/10*$D150</f>
        <v>0</v>
      </c>
      <c r="G150">
        <f>'計算係數'!$O150*'累積確診人數_量級_鄰里別'!F150/10*$D150</f>
        <v>5041.760876</v>
      </c>
      <c r="H150">
        <f>'計算係數'!$O150*'累積確診人數_量級_鄰里別'!G150/10*$D150</f>
        <v>5041.760876</v>
      </c>
      <c r="I150">
        <f>'計算係數'!$O150*'累積確診人數_量級_鄰里別'!H150/10*$D150</f>
        <v>5041.760876</v>
      </c>
      <c r="J150">
        <f>'計算係數'!$O150*'累積確診人數_量級_鄰里別'!I150/10*$D150</f>
        <v>5041.760876</v>
      </c>
      <c r="K150">
        <f>'計算係數'!$O150*'累積確診人數_量級_鄰里別'!J150/10*$D150</f>
        <v>5041.760876</v>
      </c>
      <c r="L150">
        <f>'計算係數'!$O150*'累積確診人數_量級_鄰里別'!K150/10*$D150</f>
        <v>5041.760876</v>
      </c>
      <c r="M150">
        <f>'計算係數'!$O150*'累積確診人數_量級_鄰里別'!L150/10*$D150</f>
        <v>5041.760876</v>
      </c>
      <c r="N150">
        <f>'計算係數'!$O150*'累積確診人數_量級_鄰里別'!M150/10*$D150</f>
        <v>5041.760876</v>
      </c>
      <c r="O150">
        <f>'計算係數'!$O150*'累積確診人數_量級_鄰里別'!N150/10*$D150</f>
        <v>5041.760876</v>
      </c>
      <c r="P150">
        <f>'計算係數'!$O150*'累積確診人數_量級_鄰里別'!O150/10*$D150</f>
        <v>5041.760876</v>
      </c>
      <c r="Q150">
        <f>'計算係數'!$O150*'累積確診人數_量級_鄰里別'!P150/10*$D150</f>
        <v>5041.760876</v>
      </c>
      <c r="R150">
        <f>'計算係數'!$O150*'累積確診人數_量級_鄰里別'!Q150/10*$D150</f>
        <v>5041.760876</v>
      </c>
      <c r="S150">
        <f>'計算係數'!$O150*'累積確診人數_量級_鄰里別'!R150/10*$D150</f>
        <v>5041.760876</v>
      </c>
      <c r="T150">
        <f>'計算係數'!$O150*'累積確診人數_量級_鄰里別'!S150/10*$D150</f>
        <v>5041.760876</v>
      </c>
      <c r="U150">
        <f>'計算係數'!$O150*'累積確診人數_量級_鄰里別'!T150/10*$D150</f>
        <v>5041.760876</v>
      </c>
    </row>
    <row r="151">
      <c r="A151" s="5">
        <v>6.3000040023E10</v>
      </c>
      <c r="B151" s="5" t="s">
        <v>133</v>
      </c>
      <c r="C151" s="5" t="s">
        <v>156</v>
      </c>
      <c r="D151" s="5">
        <v>4934.0</v>
      </c>
      <c r="E151">
        <f>'計算係數'!$O151*'累積確診人數_量級_鄰里別'!D151/10*$D151</f>
        <v>0</v>
      </c>
      <c r="F151">
        <f>'計算係數'!$O151*'累積確診人數_量級_鄰里別'!E151/10*$D151</f>
        <v>0</v>
      </c>
      <c r="G151">
        <f>'計算係數'!$O151*'累積確診人數_量級_鄰里別'!F151/10*$D151</f>
        <v>5658.690662</v>
      </c>
      <c r="H151">
        <f>'計算係數'!$O151*'累積確診人數_量級_鄰里別'!G151/10*$D151</f>
        <v>5658.690662</v>
      </c>
      <c r="I151">
        <f>'計算係數'!$O151*'累積確診人數_量級_鄰里別'!H151/10*$D151</f>
        <v>5658.690662</v>
      </c>
      <c r="J151">
        <f>'計算係數'!$O151*'累積確診人數_量級_鄰里別'!I151/10*$D151</f>
        <v>5658.690662</v>
      </c>
      <c r="K151">
        <f>'計算係數'!$O151*'累積確診人數_量級_鄰里別'!J151/10*$D151</f>
        <v>5658.690662</v>
      </c>
      <c r="L151">
        <f>'計算係數'!$O151*'累積確診人數_量級_鄰里別'!K151/10*$D151</f>
        <v>5658.690662</v>
      </c>
      <c r="M151">
        <f>'計算係數'!$O151*'累積確診人數_量級_鄰里別'!L151/10*$D151</f>
        <v>5658.690662</v>
      </c>
      <c r="N151">
        <f>'計算係數'!$O151*'累積確診人數_量級_鄰里別'!M151/10*$D151</f>
        <v>5658.690662</v>
      </c>
      <c r="O151">
        <f>'計算係數'!$O151*'累積確診人數_量級_鄰里別'!N151/10*$D151</f>
        <v>5658.690662</v>
      </c>
      <c r="P151">
        <f>'計算係數'!$O151*'累積確診人數_量級_鄰里別'!O151/10*$D151</f>
        <v>5658.690662</v>
      </c>
      <c r="Q151">
        <f>'計算係數'!$O151*'累積確診人數_量級_鄰里別'!P151/10*$D151</f>
        <v>5658.690662</v>
      </c>
      <c r="R151">
        <f>'計算係數'!$O151*'累積確診人數_量級_鄰里別'!Q151/10*$D151</f>
        <v>5658.690662</v>
      </c>
      <c r="S151">
        <f>'計算係數'!$O151*'累積確診人數_量級_鄰里別'!R151/10*$D151</f>
        <v>5658.690662</v>
      </c>
      <c r="T151">
        <f>'計算係數'!$O151*'累積確診人數_量級_鄰里別'!S151/10*$D151</f>
        <v>5658.690662</v>
      </c>
      <c r="U151">
        <f>'計算係數'!$O151*'累積確診人數_量級_鄰里別'!T151/10*$D151</f>
        <v>5658.690662</v>
      </c>
    </row>
    <row r="152">
      <c r="A152" s="5">
        <v>6.3000040024E10</v>
      </c>
      <c r="B152" s="5" t="s">
        <v>133</v>
      </c>
      <c r="C152" s="5" t="s">
        <v>157</v>
      </c>
      <c r="D152" s="5">
        <v>7328.0</v>
      </c>
      <c r="E152">
        <f>'計算係數'!$O152*'累積確診人數_量級_鄰里別'!D152/10*$D152</f>
        <v>0</v>
      </c>
      <c r="F152">
        <f>'計算係數'!$O152*'累積確診人數_量級_鄰里別'!E152/10*$D152</f>
        <v>0</v>
      </c>
      <c r="G152">
        <f>'計算係數'!$O152*'累積確診人數_量級_鄰里別'!F152/10*$D152</f>
        <v>8782.396544</v>
      </c>
      <c r="H152">
        <f>'計算係數'!$O152*'累積確診人數_量級_鄰里別'!G152/10*$D152</f>
        <v>8782.396544</v>
      </c>
      <c r="I152">
        <f>'計算係數'!$O152*'累積確診人數_量級_鄰里別'!H152/10*$D152</f>
        <v>8782.396544</v>
      </c>
      <c r="J152">
        <f>'計算係數'!$O152*'累積確診人數_量級_鄰里別'!I152/10*$D152</f>
        <v>8782.396544</v>
      </c>
      <c r="K152">
        <f>'計算係數'!$O152*'累積確診人數_量級_鄰里別'!J152/10*$D152</f>
        <v>8782.396544</v>
      </c>
      <c r="L152">
        <f>'計算係數'!$O152*'累積確診人數_量級_鄰里別'!K152/10*$D152</f>
        <v>8782.396544</v>
      </c>
      <c r="M152">
        <f>'計算係數'!$O152*'累積確診人數_量級_鄰里別'!L152/10*$D152</f>
        <v>8782.396544</v>
      </c>
      <c r="N152">
        <f>'計算係數'!$O152*'累積確診人數_量級_鄰里別'!M152/10*$D152</f>
        <v>8782.396544</v>
      </c>
      <c r="O152">
        <f>'計算係數'!$O152*'累積確診人數_量級_鄰里別'!N152/10*$D152</f>
        <v>8782.396544</v>
      </c>
      <c r="P152">
        <f>'計算係數'!$O152*'累積確診人數_量級_鄰里別'!O152/10*$D152</f>
        <v>8782.396544</v>
      </c>
      <c r="Q152">
        <f>'計算係數'!$O152*'累積確診人數_量級_鄰里別'!P152/10*$D152</f>
        <v>8782.396544</v>
      </c>
      <c r="R152">
        <f>'計算係數'!$O152*'累積確診人數_量級_鄰里別'!Q152/10*$D152</f>
        <v>8782.396544</v>
      </c>
      <c r="S152">
        <f>'計算係數'!$O152*'累積確診人數_量級_鄰里別'!R152/10*$D152</f>
        <v>8782.396544</v>
      </c>
      <c r="T152">
        <f>'計算係數'!$O152*'累積確診人數_量級_鄰里別'!S152/10*$D152</f>
        <v>8782.396544</v>
      </c>
      <c r="U152">
        <f>'計算係數'!$O152*'累積確診人數_量級_鄰里別'!T152/10*$D152</f>
        <v>8782.396544</v>
      </c>
    </row>
    <row r="153">
      <c r="A153" s="5">
        <v>6.3000040025E10</v>
      </c>
      <c r="B153" s="5" t="s">
        <v>133</v>
      </c>
      <c r="C153" s="5" t="s">
        <v>158</v>
      </c>
      <c r="D153" s="5">
        <v>7930.0</v>
      </c>
      <c r="E153">
        <f>'計算係數'!$O153*'累積確診人數_量級_鄰里別'!D153/10*$D153</f>
        <v>0</v>
      </c>
      <c r="F153">
        <f>'計算係數'!$O153*'累積確診人數_量級_鄰里別'!E153/10*$D153</f>
        <v>0</v>
      </c>
      <c r="G153">
        <f>'計算係數'!$O153*'累積確診人數_量級_鄰里別'!F153/10*$D153</f>
        <v>8644.310229</v>
      </c>
      <c r="H153">
        <f>'計算係數'!$O153*'累積確診人數_量級_鄰里別'!G153/10*$D153</f>
        <v>8644.310229</v>
      </c>
      <c r="I153">
        <f>'計算係數'!$O153*'累積確診人數_量級_鄰里別'!H153/10*$D153</f>
        <v>8644.310229</v>
      </c>
      <c r="J153">
        <f>'計算係數'!$O153*'累積確診人數_量級_鄰里別'!I153/10*$D153</f>
        <v>8644.310229</v>
      </c>
      <c r="K153">
        <f>'計算係數'!$O153*'累積確診人數_量級_鄰里別'!J153/10*$D153</f>
        <v>8644.310229</v>
      </c>
      <c r="L153">
        <f>'計算係數'!$O153*'累積確診人數_量級_鄰里別'!K153/10*$D153</f>
        <v>8644.310229</v>
      </c>
      <c r="M153">
        <f>'計算係數'!$O153*'累積確診人數_量級_鄰里別'!L153/10*$D153</f>
        <v>8644.310229</v>
      </c>
      <c r="N153">
        <f>'計算係數'!$O153*'累積確診人數_量級_鄰里別'!M153/10*$D153</f>
        <v>8644.310229</v>
      </c>
      <c r="O153">
        <f>'計算係數'!$O153*'累積確診人數_量級_鄰里別'!N153/10*$D153</f>
        <v>8644.310229</v>
      </c>
      <c r="P153">
        <f>'計算係數'!$O153*'累積確診人數_量級_鄰里別'!O153/10*$D153</f>
        <v>8644.310229</v>
      </c>
      <c r="Q153">
        <f>'計算係數'!$O153*'累積確診人數_量級_鄰里別'!P153/10*$D153</f>
        <v>8644.310229</v>
      </c>
      <c r="R153">
        <f>'計算係數'!$O153*'累積確診人數_量級_鄰里別'!Q153/10*$D153</f>
        <v>8644.310229</v>
      </c>
      <c r="S153">
        <f>'計算係數'!$O153*'累積確診人數_量級_鄰里別'!R153/10*$D153</f>
        <v>8644.310229</v>
      </c>
      <c r="T153">
        <f>'計算係數'!$O153*'累積確診人數_量級_鄰里別'!S153/10*$D153</f>
        <v>8644.310229</v>
      </c>
      <c r="U153">
        <f>'計算係數'!$O153*'累積確診人數_量級_鄰里別'!T153/10*$D153</f>
        <v>8644.310229</v>
      </c>
    </row>
    <row r="154">
      <c r="A154" s="5">
        <v>6.3000040026E10</v>
      </c>
      <c r="B154" s="5" t="s">
        <v>133</v>
      </c>
      <c r="C154" s="5" t="s">
        <v>159</v>
      </c>
      <c r="D154" s="5">
        <v>4250.0</v>
      </c>
      <c r="E154">
        <f>'計算係數'!$O154*'累積確診人數_量級_鄰里別'!D154/10*$D154</f>
        <v>0</v>
      </c>
      <c r="F154">
        <f>'計算係數'!$O154*'累積確診人數_量級_鄰里別'!E154/10*$D154</f>
        <v>0</v>
      </c>
      <c r="G154">
        <f>'計算係數'!$O154*'累積確診人數_量級_鄰里別'!F154/10*$D154</f>
        <v>4302.024484</v>
      </c>
      <c r="H154">
        <f>'計算係數'!$O154*'累積確診人數_量級_鄰里別'!G154/10*$D154</f>
        <v>4302.024484</v>
      </c>
      <c r="I154">
        <f>'計算係數'!$O154*'累積確診人數_量級_鄰里別'!H154/10*$D154</f>
        <v>4302.024484</v>
      </c>
      <c r="J154">
        <f>'計算係數'!$O154*'累積確診人數_量級_鄰里別'!I154/10*$D154</f>
        <v>4302.024484</v>
      </c>
      <c r="K154">
        <f>'計算係數'!$O154*'累積確診人數_量級_鄰里別'!J154/10*$D154</f>
        <v>4302.024484</v>
      </c>
      <c r="L154">
        <f>'計算係數'!$O154*'累積確診人數_量級_鄰里別'!K154/10*$D154</f>
        <v>4302.024484</v>
      </c>
      <c r="M154">
        <f>'計算係數'!$O154*'累積確診人數_量級_鄰里別'!L154/10*$D154</f>
        <v>4302.024484</v>
      </c>
      <c r="N154">
        <f>'計算係數'!$O154*'累積確診人數_量級_鄰里別'!M154/10*$D154</f>
        <v>4302.024484</v>
      </c>
      <c r="O154">
        <f>'計算係數'!$O154*'累積確診人數_量級_鄰里別'!N154/10*$D154</f>
        <v>4302.024484</v>
      </c>
      <c r="P154">
        <f>'計算係數'!$O154*'累積確診人數_量級_鄰里別'!O154/10*$D154</f>
        <v>4302.024484</v>
      </c>
      <c r="Q154">
        <f>'計算係數'!$O154*'累積確診人數_量級_鄰里別'!P154/10*$D154</f>
        <v>4302.024484</v>
      </c>
      <c r="R154">
        <f>'計算係數'!$O154*'累積確診人數_量級_鄰里別'!Q154/10*$D154</f>
        <v>4302.024484</v>
      </c>
      <c r="S154">
        <f>'計算係數'!$O154*'累積確診人數_量級_鄰里別'!R154/10*$D154</f>
        <v>4302.024484</v>
      </c>
      <c r="T154">
        <f>'計算係數'!$O154*'累積確診人數_量級_鄰里別'!S154/10*$D154</f>
        <v>4302.024484</v>
      </c>
      <c r="U154">
        <f>'計算係數'!$O154*'累積確診人數_量級_鄰里別'!T154/10*$D154</f>
        <v>4302.024484</v>
      </c>
    </row>
    <row r="155">
      <c r="A155" s="5">
        <v>6.3000040027E10</v>
      </c>
      <c r="B155" s="5" t="s">
        <v>133</v>
      </c>
      <c r="C155" s="5" t="s">
        <v>160</v>
      </c>
      <c r="D155" s="5">
        <v>7385.0</v>
      </c>
      <c r="E155">
        <f>'計算係數'!$O155*'累積確診人數_量級_鄰里別'!D155/10*$D155</f>
        <v>0</v>
      </c>
      <c r="F155">
        <f>'計算係數'!$O155*'累積確診人數_量級_鄰里別'!E155/10*$D155</f>
        <v>0</v>
      </c>
      <c r="G155">
        <f>'計算係數'!$O155*'累積確診人數_量級_鄰里別'!F155/10*$D155</f>
        <v>8037.16083</v>
      </c>
      <c r="H155">
        <f>'計算係數'!$O155*'累積確診人數_量級_鄰里別'!G155/10*$D155</f>
        <v>8037.16083</v>
      </c>
      <c r="I155">
        <f>'計算係數'!$O155*'累積確診人數_量級_鄰里別'!H155/10*$D155</f>
        <v>8037.16083</v>
      </c>
      <c r="J155">
        <f>'計算係數'!$O155*'累積確診人數_量級_鄰里別'!I155/10*$D155</f>
        <v>8037.16083</v>
      </c>
      <c r="K155">
        <f>'計算係數'!$O155*'累積確診人數_量級_鄰里別'!J155/10*$D155</f>
        <v>8037.16083</v>
      </c>
      <c r="L155">
        <f>'計算係數'!$O155*'累積確診人數_量級_鄰里別'!K155/10*$D155</f>
        <v>8037.16083</v>
      </c>
      <c r="M155">
        <f>'計算係數'!$O155*'累積確診人數_量級_鄰里別'!L155/10*$D155</f>
        <v>8037.16083</v>
      </c>
      <c r="N155">
        <f>'計算係數'!$O155*'累積確診人數_量級_鄰里別'!M155/10*$D155</f>
        <v>8037.16083</v>
      </c>
      <c r="O155">
        <f>'計算係數'!$O155*'累積確診人數_量級_鄰里別'!N155/10*$D155</f>
        <v>8037.16083</v>
      </c>
      <c r="P155">
        <f>'計算係數'!$O155*'累積確診人數_量級_鄰里別'!O155/10*$D155</f>
        <v>8037.16083</v>
      </c>
      <c r="Q155">
        <f>'計算係數'!$O155*'累積確診人數_量級_鄰里別'!P155/10*$D155</f>
        <v>8037.16083</v>
      </c>
      <c r="R155">
        <f>'計算係數'!$O155*'累積確診人數_量級_鄰里別'!Q155/10*$D155</f>
        <v>8037.16083</v>
      </c>
      <c r="S155">
        <f>'計算係數'!$O155*'累積確診人數_量級_鄰里別'!R155/10*$D155</f>
        <v>8037.16083</v>
      </c>
      <c r="T155">
        <f>'計算係數'!$O155*'累積確診人數_量級_鄰里別'!S155/10*$D155</f>
        <v>8037.16083</v>
      </c>
      <c r="U155">
        <f>'計算係數'!$O155*'累積確診人數_量級_鄰里別'!T155/10*$D155</f>
        <v>8037.16083</v>
      </c>
    </row>
    <row r="156">
      <c r="A156" s="5">
        <v>6.3000040028E10</v>
      </c>
      <c r="B156" s="5" t="s">
        <v>133</v>
      </c>
      <c r="C156" s="5" t="s">
        <v>161</v>
      </c>
      <c r="D156" s="5">
        <v>6870.0</v>
      </c>
      <c r="E156">
        <f>'計算係數'!$O156*'累積確診人數_量級_鄰里別'!D156/10*$D156</f>
        <v>0</v>
      </c>
      <c r="F156">
        <f>'計算係數'!$O156*'累積確診人數_量級_鄰里別'!E156/10*$D156</f>
        <v>0</v>
      </c>
      <c r="G156">
        <f>'計算係數'!$O156*'累積確診人數_量級_鄰里別'!F156/10*$D156</f>
        <v>7433.677659</v>
      </c>
      <c r="H156">
        <f>'計算係數'!$O156*'累積確診人數_量級_鄰里別'!G156/10*$D156</f>
        <v>7433.677659</v>
      </c>
      <c r="I156">
        <f>'計算係數'!$O156*'累積確診人數_量級_鄰里別'!H156/10*$D156</f>
        <v>7433.677659</v>
      </c>
      <c r="J156">
        <f>'計算係數'!$O156*'累積確診人數_量級_鄰里別'!I156/10*$D156</f>
        <v>7433.677659</v>
      </c>
      <c r="K156">
        <f>'計算係數'!$O156*'累積確診人數_量級_鄰里別'!J156/10*$D156</f>
        <v>7433.677659</v>
      </c>
      <c r="L156">
        <f>'計算係數'!$O156*'累積確診人數_量級_鄰里別'!K156/10*$D156</f>
        <v>7433.677659</v>
      </c>
      <c r="M156">
        <f>'計算係數'!$O156*'累積確診人數_量級_鄰里別'!L156/10*$D156</f>
        <v>7433.677659</v>
      </c>
      <c r="N156">
        <f>'計算係數'!$O156*'累積確診人數_量級_鄰里別'!M156/10*$D156</f>
        <v>7433.677659</v>
      </c>
      <c r="O156">
        <f>'計算係數'!$O156*'累積確診人數_量級_鄰里別'!N156/10*$D156</f>
        <v>7433.677659</v>
      </c>
      <c r="P156">
        <f>'計算係數'!$O156*'累積確診人數_量級_鄰里別'!O156/10*$D156</f>
        <v>7433.677659</v>
      </c>
      <c r="Q156">
        <f>'計算係數'!$O156*'累積確診人數_量級_鄰里別'!P156/10*$D156</f>
        <v>7433.677659</v>
      </c>
      <c r="R156">
        <f>'計算係數'!$O156*'累積確診人數_量級_鄰里別'!Q156/10*$D156</f>
        <v>7433.677659</v>
      </c>
      <c r="S156">
        <f>'計算係數'!$O156*'累積確診人數_量級_鄰里別'!R156/10*$D156</f>
        <v>7433.677659</v>
      </c>
      <c r="T156">
        <f>'計算係數'!$O156*'累積確診人數_量級_鄰里別'!S156/10*$D156</f>
        <v>7433.677659</v>
      </c>
      <c r="U156">
        <f>'計算係數'!$O156*'累積確診人數_量級_鄰里別'!T156/10*$D156</f>
        <v>7433.677659</v>
      </c>
    </row>
    <row r="157">
      <c r="A157" s="5">
        <v>6.3000040029E10</v>
      </c>
      <c r="B157" s="5" t="s">
        <v>133</v>
      </c>
      <c r="C157" s="5" t="s">
        <v>162</v>
      </c>
      <c r="D157" s="5">
        <v>7418.0</v>
      </c>
      <c r="E157">
        <f>'計算係數'!$O157*'累積確診人數_量級_鄰里別'!D157/10*$D157</f>
        <v>0</v>
      </c>
      <c r="F157">
        <f>'計算係數'!$O157*'累積確診人數_量級_鄰里別'!E157/10*$D157</f>
        <v>0</v>
      </c>
      <c r="G157">
        <f>'計算係數'!$O157*'累積確診人數_量級_鄰里別'!F157/10*$D157</f>
        <v>8393.399744</v>
      </c>
      <c r="H157">
        <f>'計算係數'!$O157*'累積確診人數_量級_鄰里別'!G157/10*$D157</f>
        <v>8393.399744</v>
      </c>
      <c r="I157">
        <f>'計算係數'!$O157*'累積確診人數_量級_鄰里別'!H157/10*$D157</f>
        <v>8393.399744</v>
      </c>
      <c r="J157">
        <f>'計算係數'!$O157*'累積確診人數_量級_鄰里別'!I157/10*$D157</f>
        <v>8393.399744</v>
      </c>
      <c r="K157">
        <f>'計算係數'!$O157*'累積確診人數_量級_鄰里別'!J157/10*$D157</f>
        <v>8393.399744</v>
      </c>
      <c r="L157">
        <f>'計算係數'!$O157*'累積確診人數_量級_鄰里別'!K157/10*$D157</f>
        <v>8393.399744</v>
      </c>
      <c r="M157">
        <f>'計算係數'!$O157*'累積確診人數_量級_鄰里別'!L157/10*$D157</f>
        <v>8393.399744</v>
      </c>
      <c r="N157">
        <f>'計算係數'!$O157*'累積確診人數_量級_鄰里別'!M157/10*$D157</f>
        <v>8393.399744</v>
      </c>
      <c r="O157">
        <f>'計算係數'!$O157*'累積確診人數_量級_鄰里別'!N157/10*$D157</f>
        <v>8393.399744</v>
      </c>
      <c r="P157">
        <f>'計算係數'!$O157*'累積確診人數_量級_鄰里別'!O157/10*$D157</f>
        <v>8393.399744</v>
      </c>
      <c r="Q157">
        <f>'計算係數'!$O157*'累積確診人數_量級_鄰里別'!P157/10*$D157</f>
        <v>8393.399744</v>
      </c>
      <c r="R157">
        <f>'計算係數'!$O157*'累積確診人數_量級_鄰里別'!Q157/10*$D157</f>
        <v>8393.399744</v>
      </c>
      <c r="S157">
        <f>'計算係數'!$O157*'累積確診人數_量級_鄰里別'!R157/10*$D157</f>
        <v>8393.399744</v>
      </c>
      <c r="T157">
        <f>'計算係數'!$O157*'累積確診人數_量級_鄰里別'!S157/10*$D157</f>
        <v>8393.399744</v>
      </c>
      <c r="U157">
        <f>'計算係數'!$O157*'累積確診人數_量級_鄰里別'!T157/10*$D157</f>
        <v>8393.399744</v>
      </c>
    </row>
    <row r="158">
      <c r="A158" s="5">
        <v>6.300004003E10</v>
      </c>
      <c r="B158" s="5" t="s">
        <v>133</v>
      </c>
      <c r="C158" s="5" t="s">
        <v>163</v>
      </c>
      <c r="D158" s="5">
        <v>5770.0</v>
      </c>
      <c r="E158">
        <f>'計算係數'!$O158*'累積確診人數_量級_鄰里別'!D158/10*$D158</f>
        <v>0</v>
      </c>
      <c r="F158">
        <f>'計算係數'!$O158*'累積確診人數_量級_鄰里別'!E158/10*$D158</f>
        <v>0</v>
      </c>
      <c r="G158">
        <f>'計算係數'!$O158*'累積確診人數_量級_鄰里別'!F158/10*$D158</f>
        <v>6604.008392</v>
      </c>
      <c r="H158">
        <f>'計算係數'!$O158*'累積確診人數_量級_鄰里別'!G158/10*$D158</f>
        <v>6604.008392</v>
      </c>
      <c r="I158">
        <f>'計算係數'!$O158*'累積確診人數_量級_鄰里別'!H158/10*$D158</f>
        <v>6604.008392</v>
      </c>
      <c r="J158">
        <f>'計算係數'!$O158*'累積確診人數_量級_鄰里別'!I158/10*$D158</f>
        <v>6604.008392</v>
      </c>
      <c r="K158">
        <f>'計算係數'!$O158*'累積確診人數_量級_鄰里別'!J158/10*$D158</f>
        <v>6604.008392</v>
      </c>
      <c r="L158">
        <f>'計算係數'!$O158*'累積確診人數_量級_鄰里別'!K158/10*$D158</f>
        <v>6604.008392</v>
      </c>
      <c r="M158">
        <f>'計算係數'!$O158*'累積確診人數_量級_鄰里別'!L158/10*$D158</f>
        <v>6604.008392</v>
      </c>
      <c r="N158">
        <f>'計算係數'!$O158*'累積確診人數_量級_鄰里別'!M158/10*$D158</f>
        <v>6604.008392</v>
      </c>
      <c r="O158">
        <f>'計算係數'!$O158*'累積確診人數_量級_鄰里別'!N158/10*$D158</f>
        <v>6604.008392</v>
      </c>
      <c r="P158">
        <f>'計算係數'!$O158*'累積確診人數_量級_鄰里別'!O158/10*$D158</f>
        <v>6604.008392</v>
      </c>
      <c r="Q158">
        <f>'計算係數'!$O158*'累積確診人數_量級_鄰里別'!P158/10*$D158</f>
        <v>6604.008392</v>
      </c>
      <c r="R158">
        <f>'計算係數'!$O158*'累積確診人數_量級_鄰里別'!Q158/10*$D158</f>
        <v>6604.008392</v>
      </c>
      <c r="S158">
        <f>'計算係數'!$O158*'累積確診人數_量級_鄰里別'!R158/10*$D158</f>
        <v>6604.008392</v>
      </c>
      <c r="T158">
        <f>'計算係數'!$O158*'累積確診人數_量級_鄰里別'!S158/10*$D158</f>
        <v>6604.008392</v>
      </c>
      <c r="U158">
        <f>'計算係數'!$O158*'累積確診人數_量級_鄰里別'!T158/10*$D158</f>
        <v>6604.008392</v>
      </c>
    </row>
    <row r="159">
      <c r="A159" s="5">
        <v>6.3000040031E10</v>
      </c>
      <c r="B159" s="5" t="s">
        <v>133</v>
      </c>
      <c r="C159" s="5" t="s">
        <v>164</v>
      </c>
      <c r="D159" s="5">
        <v>5104.0</v>
      </c>
      <c r="E159">
        <f>'計算係數'!$O159*'累積確診人數_量級_鄰里別'!D159/10*$D159</f>
        <v>0</v>
      </c>
      <c r="F159">
        <f>'計算係數'!$O159*'累積確診人數_量級_鄰里別'!E159/10*$D159</f>
        <v>0</v>
      </c>
      <c r="G159">
        <f>'計算係數'!$O159*'累積確診人數_量級_鄰里別'!F159/10*$D159</f>
        <v>5358.270289</v>
      </c>
      <c r="H159">
        <f>'計算係數'!$O159*'累積確診人數_量級_鄰里別'!G159/10*$D159</f>
        <v>5358.270289</v>
      </c>
      <c r="I159">
        <f>'計算係數'!$O159*'累積確診人數_量級_鄰里別'!H159/10*$D159</f>
        <v>5358.270289</v>
      </c>
      <c r="J159">
        <f>'計算係數'!$O159*'累積確診人數_量級_鄰里別'!I159/10*$D159</f>
        <v>5358.270289</v>
      </c>
      <c r="K159">
        <f>'計算係數'!$O159*'累積確診人數_量級_鄰里別'!J159/10*$D159</f>
        <v>5358.270289</v>
      </c>
      <c r="L159">
        <f>'計算係數'!$O159*'累積確診人數_量級_鄰里別'!K159/10*$D159</f>
        <v>5358.270289</v>
      </c>
      <c r="M159">
        <f>'計算係數'!$O159*'累積確診人數_量級_鄰里別'!L159/10*$D159</f>
        <v>5358.270289</v>
      </c>
      <c r="N159">
        <f>'計算係數'!$O159*'累積確診人數_量級_鄰里別'!M159/10*$D159</f>
        <v>5358.270289</v>
      </c>
      <c r="O159">
        <f>'計算係數'!$O159*'累積確診人數_量級_鄰里別'!N159/10*$D159</f>
        <v>5358.270289</v>
      </c>
      <c r="P159">
        <f>'計算係數'!$O159*'累積確診人數_量級_鄰里別'!O159/10*$D159</f>
        <v>5358.270289</v>
      </c>
      <c r="Q159">
        <f>'計算係數'!$O159*'累積確診人數_量級_鄰里別'!P159/10*$D159</f>
        <v>5358.270289</v>
      </c>
      <c r="R159">
        <f>'計算係數'!$O159*'累積確診人數_量級_鄰里別'!Q159/10*$D159</f>
        <v>5358.270289</v>
      </c>
      <c r="S159">
        <f>'計算係數'!$O159*'累積確診人數_量級_鄰里別'!R159/10*$D159</f>
        <v>5358.270289</v>
      </c>
      <c r="T159">
        <f>'計算係數'!$O159*'累積確診人數_量級_鄰里別'!S159/10*$D159</f>
        <v>5358.270289</v>
      </c>
      <c r="U159">
        <f>'計算係數'!$O159*'累積確診人數_量級_鄰里別'!T159/10*$D159</f>
        <v>5358.270289</v>
      </c>
    </row>
    <row r="160">
      <c r="A160" s="5">
        <v>6.3000040032E10</v>
      </c>
      <c r="B160" s="5" t="s">
        <v>133</v>
      </c>
      <c r="C160" s="5" t="s">
        <v>165</v>
      </c>
      <c r="D160" s="5">
        <v>5405.0</v>
      </c>
      <c r="E160">
        <f>'計算係數'!$O160*'累積確診人數_量級_鄰里別'!D160/10*$D160</f>
        <v>0</v>
      </c>
      <c r="F160">
        <f>'計算係數'!$O160*'累積確診人數_量級_鄰里別'!E160/10*$D160</f>
        <v>0</v>
      </c>
      <c r="G160">
        <f>'計算係數'!$O160*'累積確診人數_量級_鄰里別'!F160/10*$D160</f>
        <v>6700.635995</v>
      </c>
      <c r="H160">
        <f>'計算係數'!$O160*'累積確診人數_量級_鄰里別'!G160/10*$D160</f>
        <v>6700.635995</v>
      </c>
      <c r="I160">
        <f>'計算係數'!$O160*'累積確診人數_量級_鄰里別'!H160/10*$D160</f>
        <v>6700.635995</v>
      </c>
      <c r="J160">
        <f>'計算係數'!$O160*'累積確診人數_量級_鄰里別'!I160/10*$D160</f>
        <v>6700.635995</v>
      </c>
      <c r="K160">
        <f>'計算係數'!$O160*'累積確診人數_量級_鄰里別'!J160/10*$D160</f>
        <v>6700.635995</v>
      </c>
      <c r="L160">
        <f>'計算係數'!$O160*'累積確診人數_量級_鄰里別'!K160/10*$D160</f>
        <v>6700.635995</v>
      </c>
      <c r="M160">
        <f>'計算係數'!$O160*'累積確診人數_量級_鄰里別'!L160/10*$D160</f>
        <v>6700.635995</v>
      </c>
      <c r="N160">
        <f>'計算係數'!$O160*'累積確診人數_量級_鄰里別'!M160/10*$D160</f>
        <v>6700.635995</v>
      </c>
      <c r="O160">
        <f>'計算係數'!$O160*'累積確診人數_量級_鄰里別'!N160/10*$D160</f>
        <v>6700.635995</v>
      </c>
      <c r="P160">
        <f>'計算係數'!$O160*'累積確診人數_量級_鄰里別'!O160/10*$D160</f>
        <v>6700.635995</v>
      </c>
      <c r="Q160">
        <f>'計算係數'!$O160*'累積確診人數_量級_鄰里別'!P160/10*$D160</f>
        <v>6700.635995</v>
      </c>
      <c r="R160">
        <f>'計算係數'!$O160*'累積確診人數_量級_鄰里別'!Q160/10*$D160</f>
        <v>6700.635995</v>
      </c>
      <c r="S160">
        <f>'計算係數'!$O160*'累積確診人數_量級_鄰里別'!R160/10*$D160</f>
        <v>6700.635995</v>
      </c>
      <c r="T160">
        <f>'計算係數'!$O160*'累積確診人數_量級_鄰里別'!S160/10*$D160</f>
        <v>6700.635995</v>
      </c>
      <c r="U160">
        <f>'計算係數'!$O160*'累積確診人數_量級_鄰里別'!T160/10*$D160</f>
        <v>6700.635995</v>
      </c>
    </row>
    <row r="161">
      <c r="A161" s="5">
        <v>6.3000040033E10</v>
      </c>
      <c r="B161" s="5" t="s">
        <v>133</v>
      </c>
      <c r="C161" s="5" t="s">
        <v>166</v>
      </c>
      <c r="D161" s="5">
        <v>3701.0</v>
      </c>
      <c r="E161">
        <f>'計算係數'!$O161*'累積確診人數_量級_鄰里別'!D161/10*$D161</f>
        <v>0</v>
      </c>
      <c r="F161">
        <f>'計算係數'!$O161*'累積確診人數_量級_鄰里別'!E161/10*$D161</f>
        <v>0</v>
      </c>
      <c r="G161">
        <f>'計算係數'!$O161*'累積確診人數_量級_鄰里別'!F161/10*$D161</f>
        <v>3870.17148</v>
      </c>
      <c r="H161">
        <f>'計算係數'!$O161*'累積確診人數_量級_鄰里別'!G161/10*$D161</f>
        <v>3870.17148</v>
      </c>
      <c r="I161">
        <f>'計算係數'!$O161*'累積確診人數_量級_鄰里別'!H161/10*$D161</f>
        <v>3870.17148</v>
      </c>
      <c r="J161">
        <f>'計算係數'!$O161*'累積確診人數_量級_鄰里別'!I161/10*$D161</f>
        <v>3870.17148</v>
      </c>
      <c r="K161">
        <f>'計算係數'!$O161*'累積確診人數_量級_鄰里別'!J161/10*$D161</f>
        <v>3870.17148</v>
      </c>
      <c r="L161">
        <f>'計算係數'!$O161*'累積確診人數_量級_鄰里別'!K161/10*$D161</f>
        <v>3870.17148</v>
      </c>
      <c r="M161">
        <f>'計算係數'!$O161*'累積確診人數_量級_鄰里別'!L161/10*$D161</f>
        <v>3870.17148</v>
      </c>
      <c r="N161">
        <f>'計算係數'!$O161*'累積確診人數_量級_鄰里別'!M161/10*$D161</f>
        <v>3870.17148</v>
      </c>
      <c r="O161">
        <f>'計算係數'!$O161*'累積確診人數_量級_鄰里別'!N161/10*$D161</f>
        <v>3870.17148</v>
      </c>
      <c r="P161">
        <f>'計算係數'!$O161*'累積確診人數_量級_鄰里別'!O161/10*$D161</f>
        <v>3870.17148</v>
      </c>
      <c r="Q161">
        <f>'計算係數'!$O161*'累積確診人數_量級_鄰里別'!P161/10*$D161</f>
        <v>3870.17148</v>
      </c>
      <c r="R161">
        <f>'計算係數'!$O161*'累積確診人數_量級_鄰里別'!Q161/10*$D161</f>
        <v>3870.17148</v>
      </c>
      <c r="S161">
        <f>'計算係數'!$O161*'累積確診人數_量級_鄰里別'!R161/10*$D161</f>
        <v>3870.17148</v>
      </c>
      <c r="T161">
        <f>'計算係數'!$O161*'累積確診人數_量級_鄰里別'!S161/10*$D161</f>
        <v>3870.17148</v>
      </c>
      <c r="U161">
        <f>'計算係數'!$O161*'累積確診人數_量級_鄰里別'!T161/10*$D161</f>
        <v>3870.17148</v>
      </c>
    </row>
    <row r="162">
      <c r="A162" s="5">
        <v>6.3000040034E10</v>
      </c>
      <c r="B162" s="5" t="s">
        <v>133</v>
      </c>
      <c r="C162" s="5" t="s">
        <v>167</v>
      </c>
      <c r="D162" s="5">
        <v>5872.0</v>
      </c>
      <c r="E162">
        <f>'計算係數'!$O162*'累積確診人數_量級_鄰里別'!D162/10*$D162</f>
        <v>0</v>
      </c>
      <c r="F162">
        <f>'計算係數'!$O162*'累積確診人數_量級_鄰里別'!E162/10*$D162</f>
        <v>0</v>
      </c>
      <c r="G162">
        <f>'計算係數'!$O162*'累積確診人數_量級_鄰里別'!F162/10*$D162</f>
        <v>6561.373876</v>
      </c>
      <c r="H162">
        <f>'計算係數'!$O162*'累積確診人數_量級_鄰里別'!G162/10*$D162</f>
        <v>6561.373876</v>
      </c>
      <c r="I162">
        <f>'計算係數'!$O162*'累積確診人數_量級_鄰里別'!H162/10*$D162</f>
        <v>6561.373876</v>
      </c>
      <c r="J162">
        <f>'計算係數'!$O162*'累積確診人數_量級_鄰里別'!I162/10*$D162</f>
        <v>6561.373876</v>
      </c>
      <c r="K162">
        <f>'計算係數'!$O162*'累積確診人數_量級_鄰里別'!J162/10*$D162</f>
        <v>6561.373876</v>
      </c>
      <c r="L162">
        <f>'計算係數'!$O162*'累積確診人數_量級_鄰里別'!K162/10*$D162</f>
        <v>6561.373876</v>
      </c>
      <c r="M162">
        <f>'計算係數'!$O162*'累積確診人數_量級_鄰里別'!L162/10*$D162</f>
        <v>6561.373876</v>
      </c>
      <c r="N162">
        <f>'計算係數'!$O162*'累積確診人數_量級_鄰里別'!M162/10*$D162</f>
        <v>6561.373876</v>
      </c>
      <c r="O162">
        <f>'計算係數'!$O162*'累積確診人數_量級_鄰里別'!N162/10*$D162</f>
        <v>6561.373876</v>
      </c>
      <c r="P162">
        <f>'計算係數'!$O162*'累積確診人數_量級_鄰里別'!O162/10*$D162</f>
        <v>6561.373876</v>
      </c>
      <c r="Q162">
        <f>'計算係數'!$O162*'累積確診人數_量級_鄰里別'!P162/10*$D162</f>
        <v>6561.373876</v>
      </c>
      <c r="R162">
        <f>'計算係數'!$O162*'累積確診人數_量級_鄰里別'!Q162/10*$D162</f>
        <v>6561.373876</v>
      </c>
      <c r="S162">
        <f>'計算係數'!$O162*'累積確診人數_量級_鄰里別'!R162/10*$D162</f>
        <v>6561.373876</v>
      </c>
      <c r="T162">
        <f>'計算係數'!$O162*'累積確診人數_量級_鄰里別'!S162/10*$D162</f>
        <v>6561.373876</v>
      </c>
      <c r="U162">
        <f>'計算係數'!$O162*'累積確診人數_量級_鄰里別'!T162/10*$D162</f>
        <v>6561.373876</v>
      </c>
    </row>
    <row r="163">
      <c r="A163" s="5">
        <v>6.3000040035E10</v>
      </c>
      <c r="B163" s="5" t="s">
        <v>133</v>
      </c>
      <c r="C163" s="5" t="s">
        <v>168</v>
      </c>
      <c r="D163" s="5">
        <v>4913.0</v>
      </c>
      <c r="E163">
        <f>'計算係數'!$O163*'累積確診人數_量級_鄰里別'!D163/10*$D163</f>
        <v>0</v>
      </c>
      <c r="F163">
        <f>'計算係數'!$O163*'累積確診人數_量級_鄰里別'!E163/10*$D163</f>
        <v>0</v>
      </c>
      <c r="G163">
        <f>'計算係數'!$O163*'累積確診人數_量級_鄰里別'!F163/10*$D163</f>
        <v>5250.492783</v>
      </c>
      <c r="H163">
        <f>'計算係數'!$O163*'累積確診人數_量級_鄰里別'!G163/10*$D163</f>
        <v>5250.492783</v>
      </c>
      <c r="I163">
        <f>'計算係數'!$O163*'累積確診人數_量級_鄰里別'!H163/10*$D163</f>
        <v>5250.492783</v>
      </c>
      <c r="J163">
        <f>'計算係數'!$O163*'累積確診人數_量級_鄰里別'!I163/10*$D163</f>
        <v>5250.492783</v>
      </c>
      <c r="K163">
        <f>'計算係數'!$O163*'累積確診人數_量級_鄰里別'!J163/10*$D163</f>
        <v>5250.492783</v>
      </c>
      <c r="L163">
        <f>'計算係數'!$O163*'累積確診人數_量級_鄰里別'!K163/10*$D163</f>
        <v>5250.492783</v>
      </c>
      <c r="M163">
        <f>'計算係數'!$O163*'累積確診人數_量級_鄰里別'!L163/10*$D163</f>
        <v>5250.492783</v>
      </c>
      <c r="N163">
        <f>'計算係數'!$O163*'累積確診人數_量級_鄰里別'!M163/10*$D163</f>
        <v>5250.492783</v>
      </c>
      <c r="O163">
        <f>'計算係數'!$O163*'累積確診人數_量級_鄰里別'!N163/10*$D163</f>
        <v>5250.492783</v>
      </c>
      <c r="P163">
        <f>'計算係數'!$O163*'累積確診人數_量級_鄰里別'!O163/10*$D163</f>
        <v>5250.492783</v>
      </c>
      <c r="Q163">
        <f>'計算係數'!$O163*'累積確診人數_量級_鄰里別'!P163/10*$D163</f>
        <v>5250.492783</v>
      </c>
      <c r="R163">
        <f>'計算係數'!$O163*'累積確診人數_量級_鄰里別'!Q163/10*$D163</f>
        <v>5250.492783</v>
      </c>
      <c r="S163">
        <f>'計算係數'!$O163*'累積確診人數_量級_鄰里別'!R163/10*$D163</f>
        <v>5250.492783</v>
      </c>
      <c r="T163">
        <f>'計算係數'!$O163*'累積確診人數_量級_鄰里別'!S163/10*$D163</f>
        <v>5250.492783</v>
      </c>
      <c r="U163">
        <f>'計算係數'!$O163*'累積確診人數_量級_鄰里別'!T163/10*$D163</f>
        <v>5250.492783</v>
      </c>
    </row>
    <row r="164">
      <c r="A164" s="5">
        <v>6.3000040036E10</v>
      </c>
      <c r="B164" s="5" t="s">
        <v>133</v>
      </c>
      <c r="C164" s="5" t="s">
        <v>169</v>
      </c>
      <c r="D164" s="5">
        <v>4592.0</v>
      </c>
      <c r="E164">
        <f>'計算係數'!$O164*'累積確診人數_量級_鄰里別'!D164/10*$D164</f>
        <v>0</v>
      </c>
      <c r="F164">
        <f>'計算係數'!$O164*'累積確診人數_量級_鄰里別'!E164/10*$D164</f>
        <v>0</v>
      </c>
      <c r="G164">
        <f>'計算係數'!$O164*'累積確診人數_量級_鄰里別'!F164/10*$D164</f>
        <v>5237.935607</v>
      </c>
      <c r="H164">
        <f>'計算係數'!$O164*'累積確診人數_量級_鄰里別'!G164/10*$D164</f>
        <v>5237.935607</v>
      </c>
      <c r="I164">
        <f>'計算係數'!$O164*'累積確診人數_量級_鄰里別'!H164/10*$D164</f>
        <v>5237.935607</v>
      </c>
      <c r="J164">
        <f>'計算係數'!$O164*'累積確診人數_量級_鄰里別'!I164/10*$D164</f>
        <v>5237.935607</v>
      </c>
      <c r="K164">
        <f>'計算係數'!$O164*'累積確診人數_量級_鄰里別'!J164/10*$D164</f>
        <v>5237.935607</v>
      </c>
      <c r="L164">
        <f>'計算係數'!$O164*'累積確診人數_量級_鄰里別'!K164/10*$D164</f>
        <v>5237.935607</v>
      </c>
      <c r="M164">
        <f>'計算係數'!$O164*'累積確診人數_量級_鄰里別'!L164/10*$D164</f>
        <v>5237.935607</v>
      </c>
      <c r="N164">
        <f>'計算係數'!$O164*'累積確診人數_量級_鄰里別'!M164/10*$D164</f>
        <v>5237.935607</v>
      </c>
      <c r="O164">
        <f>'計算係數'!$O164*'累積確診人數_量級_鄰里別'!N164/10*$D164</f>
        <v>5237.935607</v>
      </c>
      <c r="P164">
        <f>'計算係數'!$O164*'累積確診人數_量級_鄰里別'!O164/10*$D164</f>
        <v>5237.935607</v>
      </c>
      <c r="Q164">
        <f>'計算係數'!$O164*'累積確診人數_量級_鄰里別'!P164/10*$D164</f>
        <v>5237.935607</v>
      </c>
      <c r="R164">
        <f>'計算係數'!$O164*'累積確診人數_量級_鄰里別'!Q164/10*$D164</f>
        <v>5237.935607</v>
      </c>
      <c r="S164">
        <f>'計算係數'!$O164*'累積確診人數_量級_鄰里別'!R164/10*$D164</f>
        <v>5237.935607</v>
      </c>
      <c r="T164">
        <f>'計算係數'!$O164*'累積確診人數_量級_鄰里別'!S164/10*$D164</f>
        <v>5237.935607</v>
      </c>
      <c r="U164">
        <f>'計算係數'!$O164*'累積確診人數_量級_鄰里別'!T164/10*$D164</f>
        <v>5237.935607</v>
      </c>
    </row>
    <row r="165">
      <c r="A165" s="5">
        <v>6.3000040037E10</v>
      </c>
      <c r="B165" s="5" t="s">
        <v>133</v>
      </c>
      <c r="C165" s="5" t="s">
        <v>170</v>
      </c>
      <c r="D165" s="5">
        <v>3217.0</v>
      </c>
      <c r="E165">
        <f>'計算係數'!$O165*'累積確診人數_量級_鄰里別'!D165/10*$D165</f>
        <v>0</v>
      </c>
      <c r="F165">
        <f>'計算係數'!$O165*'累積確診人數_量級_鄰里別'!E165/10*$D165</f>
        <v>0</v>
      </c>
      <c r="G165">
        <f>'計算係數'!$O165*'累積確診人數_量級_鄰里別'!F165/10*$D165</f>
        <v>3168.944581</v>
      </c>
      <c r="H165">
        <f>'計算係數'!$O165*'累積確診人數_量級_鄰里別'!G165/10*$D165</f>
        <v>3168.944581</v>
      </c>
      <c r="I165">
        <f>'計算係數'!$O165*'累積確診人數_量級_鄰里別'!H165/10*$D165</f>
        <v>3168.944581</v>
      </c>
      <c r="J165">
        <f>'計算係數'!$O165*'累積確診人數_量級_鄰里別'!I165/10*$D165</f>
        <v>3168.944581</v>
      </c>
      <c r="K165">
        <f>'計算係數'!$O165*'累積確診人數_量級_鄰里別'!J165/10*$D165</f>
        <v>3168.944581</v>
      </c>
      <c r="L165">
        <f>'計算係數'!$O165*'累積確診人數_量級_鄰里別'!K165/10*$D165</f>
        <v>3168.944581</v>
      </c>
      <c r="M165">
        <f>'計算係數'!$O165*'累積確診人數_量級_鄰里別'!L165/10*$D165</f>
        <v>3168.944581</v>
      </c>
      <c r="N165">
        <f>'計算係數'!$O165*'累積確診人數_量級_鄰里別'!M165/10*$D165</f>
        <v>3168.944581</v>
      </c>
      <c r="O165">
        <f>'計算係數'!$O165*'累積確診人數_量級_鄰里別'!N165/10*$D165</f>
        <v>3168.944581</v>
      </c>
      <c r="P165">
        <f>'計算係數'!$O165*'累積確診人數_量級_鄰里別'!O165/10*$D165</f>
        <v>3168.944581</v>
      </c>
      <c r="Q165">
        <f>'計算係數'!$O165*'累積確診人數_量級_鄰里別'!P165/10*$D165</f>
        <v>3168.944581</v>
      </c>
      <c r="R165">
        <f>'計算係數'!$O165*'累積確診人數_量級_鄰里別'!Q165/10*$D165</f>
        <v>3168.944581</v>
      </c>
      <c r="S165">
        <f>'計算係數'!$O165*'累積確診人數_量級_鄰里別'!R165/10*$D165</f>
        <v>3168.944581</v>
      </c>
      <c r="T165">
        <f>'計算係數'!$O165*'累積確診人數_量級_鄰里別'!S165/10*$D165</f>
        <v>3168.944581</v>
      </c>
      <c r="U165">
        <f>'計算係數'!$O165*'累積確診人數_量級_鄰里別'!T165/10*$D165</f>
        <v>3168.944581</v>
      </c>
    </row>
    <row r="166">
      <c r="A166" s="5">
        <v>6.3000040038E10</v>
      </c>
      <c r="B166" s="5" t="s">
        <v>133</v>
      </c>
      <c r="C166" s="5" t="s">
        <v>171</v>
      </c>
      <c r="D166" s="5">
        <v>2971.0</v>
      </c>
      <c r="E166">
        <f>'計算係數'!$O166*'累積確診人數_量級_鄰里別'!D166/10*$D166</f>
        <v>0</v>
      </c>
      <c r="F166">
        <f>'計算係數'!$O166*'累積確診人數_量級_鄰里別'!E166/10*$D166</f>
        <v>0</v>
      </c>
      <c r="G166">
        <f>'計算係數'!$O166*'累積確診人數_量級_鄰里別'!F166/10*$D166</f>
        <v>3098.784083</v>
      </c>
      <c r="H166">
        <f>'計算係數'!$O166*'累積確診人數_量級_鄰里別'!G166/10*$D166</f>
        <v>3098.784083</v>
      </c>
      <c r="I166">
        <f>'計算係數'!$O166*'累積確診人數_量級_鄰里別'!H166/10*$D166</f>
        <v>3098.784083</v>
      </c>
      <c r="J166">
        <f>'計算係數'!$O166*'累積確診人數_量級_鄰里別'!I166/10*$D166</f>
        <v>3098.784083</v>
      </c>
      <c r="K166">
        <f>'計算係數'!$O166*'累積確診人數_量級_鄰里別'!J166/10*$D166</f>
        <v>3098.784083</v>
      </c>
      <c r="L166">
        <f>'計算係數'!$O166*'累積確診人數_量級_鄰里別'!K166/10*$D166</f>
        <v>3098.784083</v>
      </c>
      <c r="M166">
        <f>'計算係數'!$O166*'累積確診人數_量級_鄰里別'!L166/10*$D166</f>
        <v>3098.784083</v>
      </c>
      <c r="N166">
        <f>'計算係數'!$O166*'累積確診人數_量級_鄰里別'!M166/10*$D166</f>
        <v>3098.784083</v>
      </c>
      <c r="O166">
        <f>'計算係數'!$O166*'累積確診人數_量級_鄰里別'!N166/10*$D166</f>
        <v>3098.784083</v>
      </c>
      <c r="P166">
        <f>'計算係數'!$O166*'累積確診人數_量級_鄰里別'!O166/10*$D166</f>
        <v>3098.784083</v>
      </c>
      <c r="Q166">
        <f>'計算係數'!$O166*'累積確診人數_量級_鄰里別'!P166/10*$D166</f>
        <v>3098.784083</v>
      </c>
      <c r="R166">
        <f>'計算係數'!$O166*'累積確診人數_量級_鄰里別'!Q166/10*$D166</f>
        <v>3098.784083</v>
      </c>
      <c r="S166">
        <f>'計算係數'!$O166*'累積確診人數_量級_鄰里別'!R166/10*$D166</f>
        <v>3098.784083</v>
      </c>
      <c r="T166">
        <f>'計算係數'!$O166*'累積確診人數_量級_鄰里別'!S166/10*$D166</f>
        <v>3098.784083</v>
      </c>
      <c r="U166">
        <f>'計算係數'!$O166*'累積確診人數_量級_鄰里別'!T166/10*$D166</f>
        <v>3098.784083</v>
      </c>
    </row>
    <row r="167">
      <c r="A167" s="5">
        <v>6.3000040039E10</v>
      </c>
      <c r="B167" s="5" t="s">
        <v>133</v>
      </c>
      <c r="C167" s="5" t="s">
        <v>172</v>
      </c>
      <c r="D167" s="5">
        <v>6130.0</v>
      </c>
      <c r="E167">
        <f>'計算係數'!$O167*'累積確診人數_量級_鄰里別'!D167/10*$D167</f>
        <v>0</v>
      </c>
      <c r="F167">
        <f>'計算係數'!$O167*'累積確診人數_量級_鄰里別'!E167/10*$D167</f>
        <v>0</v>
      </c>
      <c r="G167">
        <f>'計算係數'!$O167*'累積確診人數_量級_鄰里別'!F167/10*$D167</f>
        <v>7719.786431</v>
      </c>
      <c r="H167">
        <f>'計算係數'!$O167*'累積確診人數_量級_鄰里別'!G167/10*$D167</f>
        <v>7719.786431</v>
      </c>
      <c r="I167">
        <f>'計算係數'!$O167*'累積確診人數_量級_鄰里別'!H167/10*$D167</f>
        <v>7719.786431</v>
      </c>
      <c r="J167">
        <f>'計算係數'!$O167*'累積確診人數_量級_鄰里別'!I167/10*$D167</f>
        <v>7719.786431</v>
      </c>
      <c r="K167">
        <f>'計算係數'!$O167*'累積確診人數_量級_鄰里別'!J167/10*$D167</f>
        <v>7719.786431</v>
      </c>
      <c r="L167">
        <f>'計算係數'!$O167*'累積確診人數_量級_鄰里別'!K167/10*$D167</f>
        <v>7719.786431</v>
      </c>
      <c r="M167">
        <f>'計算係數'!$O167*'累積確診人數_量級_鄰里別'!L167/10*$D167</f>
        <v>7719.786431</v>
      </c>
      <c r="N167">
        <f>'計算係數'!$O167*'累積確診人數_量級_鄰里別'!M167/10*$D167</f>
        <v>7719.786431</v>
      </c>
      <c r="O167">
        <f>'計算係數'!$O167*'累積確診人數_量級_鄰里別'!N167/10*$D167</f>
        <v>7719.786431</v>
      </c>
      <c r="P167">
        <f>'計算係數'!$O167*'累積確診人數_量級_鄰里別'!O167/10*$D167</f>
        <v>7719.786431</v>
      </c>
      <c r="Q167">
        <f>'計算係數'!$O167*'累積確診人數_量級_鄰里別'!P167/10*$D167</f>
        <v>7719.786431</v>
      </c>
      <c r="R167">
        <f>'計算係數'!$O167*'累積確診人數_量級_鄰里別'!Q167/10*$D167</f>
        <v>7719.786431</v>
      </c>
      <c r="S167">
        <f>'計算係數'!$O167*'累積確診人數_量級_鄰里別'!R167/10*$D167</f>
        <v>7719.786431</v>
      </c>
      <c r="T167">
        <f>'計算係數'!$O167*'累積確診人數_量級_鄰里別'!S167/10*$D167</f>
        <v>7719.786431</v>
      </c>
      <c r="U167">
        <f>'計算係數'!$O167*'累積確診人數_量級_鄰里別'!T167/10*$D167</f>
        <v>7719.786431</v>
      </c>
    </row>
    <row r="168">
      <c r="A168" s="5">
        <v>6.300004004E10</v>
      </c>
      <c r="B168" s="5" t="s">
        <v>133</v>
      </c>
      <c r="C168" s="5" t="s">
        <v>173</v>
      </c>
      <c r="D168" s="5">
        <v>4751.0</v>
      </c>
      <c r="E168">
        <f>'計算係數'!$O168*'累積確診人數_量級_鄰里別'!D168/10*$D168</f>
        <v>0</v>
      </c>
      <c r="F168">
        <f>'計算係數'!$O168*'累積確診人數_量級_鄰里別'!E168/10*$D168</f>
        <v>0</v>
      </c>
      <c r="G168">
        <f>'計算係數'!$O168*'累積確診人數_量級_鄰里別'!F168/10*$D168</f>
        <v>5172.170919</v>
      </c>
      <c r="H168">
        <f>'計算係數'!$O168*'累積確診人數_量級_鄰里別'!G168/10*$D168</f>
        <v>5172.170919</v>
      </c>
      <c r="I168">
        <f>'計算係數'!$O168*'累積確診人數_量級_鄰里別'!H168/10*$D168</f>
        <v>5172.170919</v>
      </c>
      <c r="J168">
        <f>'計算係數'!$O168*'累積確診人數_量級_鄰里別'!I168/10*$D168</f>
        <v>5172.170919</v>
      </c>
      <c r="K168">
        <f>'計算係數'!$O168*'累積確診人數_量級_鄰里別'!J168/10*$D168</f>
        <v>5172.170919</v>
      </c>
      <c r="L168">
        <f>'計算係數'!$O168*'累積確診人數_量級_鄰里別'!K168/10*$D168</f>
        <v>5172.170919</v>
      </c>
      <c r="M168">
        <f>'計算係數'!$O168*'累積確診人數_量級_鄰里別'!L168/10*$D168</f>
        <v>5172.170919</v>
      </c>
      <c r="N168">
        <f>'計算係數'!$O168*'累積確診人數_量級_鄰里別'!M168/10*$D168</f>
        <v>5172.170919</v>
      </c>
      <c r="O168">
        <f>'計算係數'!$O168*'累積確診人數_量級_鄰里別'!N168/10*$D168</f>
        <v>5172.170919</v>
      </c>
      <c r="P168">
        <f>'計算係數'!$O168*'累積確診人數_量級_鄰里別'!O168/10*$D168</f>
        <v>5172.170919</v>
      </c>
      <c r="Q168">
        <f>'計算係數'!$O168*'累積確診人數_量級_鄰里別'!P168/10*$D168</f>
        <v>5172.170919</v>
      </c>
      <c r="R168">
        <f>'計算係數'!$O168*'累積確診人數_量級_鄰里別'!Q168/10*$D168</f>
        <v>5172.170919</v>
      </c>
      <c r="S168">
        <f>'計算係數'!$O168*'累積確診人數_量級_鄰里別'!R168/10*$D168</f>
        <v>5172.170919</v>
      </c>
      <c r="T168">
        <f>'計算係數'!$O168*'累積確診人數_量級_鄰里別'!S168/10*$D168</f>
        <v>5172.170919</v>
      </c>
      <c r="U168">
        <f>'計算係數'!$O168*'累積確診人數_量級_鄰里別'!T168/10*$D168</f>
        <v>5172.170919</v>
      </c>
    </row>
    <row r="169">
      <c r="A169" s="5">
        <v>6.3000040041E10</v>
      </c>
      <c r="B169" s="5" t="s">
        <v>133</v>
      </c>
      <c r="C169" s="5" t="s">
        <v>174</v>
      </c>
      <c r="D169" s="5">
        <v>8148.0</v>
      </c>
      <c r="E169">
        <f>'計算係數'!$O169*'累積確診人數_量級_鄰里別'!D169/10*$D169</f>
        <v>0</v>
      </c>
      <c r="F169">
        <f>'計算係數'!$O169*'累積確診人數_量級_鄰里別'!E169/10*$D169</f>
        <v>0</v>
      </c>
      <c r="G169">
        <f>'計算係數'!$O169*'累積確診人數_量級_鄰里別'!F169/10*$D169</f>
        <v>8636.752565</v>
      </c>
      <c r="H169">
        <f>'計算係數'!$O169*'累積確診人數_量級_鄰里別'!G169/10*$D169</f>
        <v>8636.752565</v>
      </c>
      <c r="I169">
        <f>'計算係數'!$O169*'累積確診人數_量級_鄰里別'!H169/10*$D169</f>
        <v>8636.752565</v>
      </c>
      <c r="J169">
        <f>'計算係數'!$O169*'累積確診人數_量級_鄰里別'!I169/10*$D169</f>
        <v>8636.752565</v>
      </c>
      <c r="K169">
        <f>'計算係數'!$O169*'累積確診人數_量級_鄰里別'!J169/10*$D169</f>
        <v>8636.752565</v>
      </c>
      <c r="L169">
        <f>'計算係數'!$O169*'累積確診人數_量級_鄰里別'!K169/10*$D169</f>
        <v>8636.752565</v>
      </c>
      <c r="M169">
        <f>'計算係數'!$O169*'累積確診人數_量級_鄰里別'!L169/10*$D169</f>
        <v>8636.752565</v>
      </c>
      <c r="N169">
        <f>'計算係數'!$O169*'累積確診人數_量級_鄰里別'!M169/10*$D169</f>
        <v>8636.752565</v>
      </c>
      <c r="O169">
        <f>'計算係數'!$O169*'累積確診人數_量級_鄰里別'!N169/10*$D169</f>
        <v>8636.752565</v>
      </c>
      <c r="P169">
        <f>'計算係數'!$O169*'累積確診人數_量級_鄰里別'!O169/10*$D169</f>
        <v>8636.752565</v>
      </c>
      <c r="Q169">
        <f>'計算係數'!$O169*'累積確診人數_量級_鄰里別'!P169/10*$D169</f>
        <v>8636.752565</v>
      </c>
      <c r="R169">
        <f>'計算係數'!$O169*'累積確診人數_量級_鄰里別'!Q169/10*$D169</f>
        <v>8636.752565</v>
      </c>
      <c r="S169">
        <f>'計算係數'!$O169*'累積確診人數_量級_鄰里別'!R169/10*$D169</f>
        <v>8636.752565</v>
      </c>
      <c r="T169">
        <f>'計算係數'!$O169*'累積確診人數_量級_鄰里別'!S169/10*$D169</f>
        <v>8636.752565</v>
      </c>
      <c r="U169">
        <f>'計算係數'!$O169*'累積確診人數_量級_鄰里別'!T169/10*$D169</f>
        <v>8636.752565</v>
      </c>
    </row>
    <row r="170">
      <c r="A170" s="5">
        <v>6.3000040042E10</v>
      </c>
      <c r="B170" s="5" t="s">
        <v>133</v>
      </c>
      <c r="C170" s="5" t="s">
        <v>175</v>
      </c>
      <c r="D170" s="5">
        <v>2656.0</v>
      </c>
      <c r="E170">
        <f>'計算係數'!$O170*'累積確診人數_量級_鄰里別'!D170/10*$D170</f>
        <v>0</v>
      </c>
      <c r="F170">
        <f>'計算係數'!$O170*'累積確診人數_量級_鄰里別'!E170/10*$D170</f>
        <v>0</v>
      </c>
      <c r="G170">
        <f>'計算係數'!$O170*'累積確診人數_量級_鄰里別'!F170/10*$D170</f>
        <v>2632.209612</v>
      </c>
      <c r="H170">
        <f>'計算係數'!$O170*'累積確診人數_量級_鄰里別'!G170/10*$D170</f>
        <v>2632.209612</v>
      </c>
      <c r="I170">
        <f>'計算係數'!$O170*'累積確診人數_量級_鄰里別'!H170/10*$D170</f>
        <v>2632.209612</v>
      </c>
      <c r="J170">
        <f>'計算係數'!$O170*'累積確診人數_量級_鄰里別'!I170/10*$D170</f>
        <v>2632.209612</v>
      </c>
      <c r="K170">
        <f>'計算係數'!$O170*'累積確診人數_量級_鄰里別'!J170/10*$D170</f>
        <v>2632.209612</v>
      </c>
      <c r="L170">
        <f>'計算係數'!$O170*'累積確診人數_量級_鄰里別'!K170/10*$D170</f>
        <v>2632.209612</v>
      </c>
      <c r="M170">
        <f>'計算係數'!$O170*'累積確診人數_量級_鄰里別'!L170/10*$D170</f>
        <v>2632.209612</v>
      </c>
      <c r="N170">
        <f>'計算係數'!$O170*'累積確診人數_量級_鄰里別'!M170/10*$D170</f>
        <v>2632.209612</v>
      </c>
      <c r="O170">
        <f>'計算係數'!$O170*'累積確診人數_量級_鄰里別'!N170/10*$D170</f>
        <v>2632.209612</v>
      </c>
      <c r="P170">
        <f>'計算係數'!$O170*'累積確診人數_量級_鄰里別'!O170/10*$D170</f>
        <v>2632.209612</v>
      </c>
      <c r="Q170">
        <f>'計算係數'!$O170*'累積確診人數_量級_鄰里別'!P170/10*$D170</f>
        <v>2632.209612</v>
      </c>
      <c r="R170">
        <f>'計算係數'!$O170*'累積確診人數_量級_鄰里別'!Q170/10*$D170</f>
        <v>2632.209612</v>
      </c>
      <c r="S170">
        <f>'計算係數'!$O170*'累積確診人數_量級_鄰里別'!R170/10*$D170</f>
        <v>2632.209612</v>
      </c>
      <c r="T170">
        <f>'計算係數'!$O170*'累積確診人數_量級_鄰里別'!S170/10*$D170</f>
        <v>2632.209612</v>
      </c>
      <c r="U170">
        <f>'計算係數'!$O170*'累積確診人數_量級_鄰里別'!T170/10*$D170</f>
        <v>2632.209612</v>
      </c>
    </row>
    <row r="171">
      <c r="A171" s="5">
        <v>6.3000050001E10</v>
      </c>
      <c r="B171" s="5" t="s">
        <v>176</v>
      </c>
      <c r="C171" s="5" t="s">
        <v>177</v>
      </c>
      <c r="D171" s="5">
        <v>3031.0</v>
      </c>
      <c r="E171">
        <f>'計算係數'!$O171*'累積確診人數_量級_鄰里別'!D171/10*$D171</f>
        <v>0</v>
      </c>
      <c r="F171">
        <f>'計算係數'!$O171*'累積確診人數_量級_鄰里別'!E171/10*$D171</f>
        <v>2977.858026</v>
      </c>
      <c r="G171">
        <f>'計算係數'!$O171*'累積確診人數_量級_鄰里別'!F171/10*$D171</f>
        <v>2977.858026</v>
      </c>
      <c r="H171">
        <f>'計算係數'!$O171*'累積確診人數_量級_鄰里別'!G171/10*$D171</f>
        <v>2977.858026</v>
      </c>
      <c r="I171">
        <f>'計算係數'!$O171*'累積確診人數_量級_鄰里別'!H171/10*$D171</f>
        <v>2977.858026</v>
      </c>
      <c r="J171">
        <f>'計算係數'!$O171*'累積確診人數_量級_鄰里別'!I171/10*$D171</f>
        <v>2977.858026</v>
      </c>
      <c r="K171">
        <f>'計算係數'!$O171*'累積確診人數_量級_鄰里別'!J171/10*$D171</f>
        <v>2977.858026</v>
      </c>
      <c r="L171">
        <f>'計算係數'!$O171*'累積確診人數_量級_鄰里別'!K171/10*$D171</f>
        <v>2977.858026</v>
      </c>
      <c r="M171">
        <f>'計算係數'!$O171*'累積確診人數_量級_鄰里別'!L171/10*$D171</f>
        <v>2977.858026</v>
      </c>
      <c r="N171">
        <f>'計算係數'!$O171*'累積確診人數_量級_鄰里別'!M171/10*$D171</f>
        <v>2977.858026</v>
      </c>
      <c r="O171">
        <f>'計算係數'!$O171*'累積確診人數_量級_鄰里別'!N171/10*$D171</f>
        <v>2977.858026</v>
      </c>
      <c r="P171">
        <f>'計算係數'!$O171*'累積確診人數_量級_鄰里別'!O171/10*$D171</f>
        <v>2977.858026</v>
      </c>
      <c r="Q171">
        <f>'計算係數'!$O171*'累積確診人數_量級_鄰里別'!P171/10*$D171</f>
        <v>2977.858026</v>
      </c>
      <c r="R171">
        <f>'計算係數'!$O171*'累積確診人數_量級_鄰里別'!Q171/10*$D171</f>
        <v>2977.858026</v>
      </c>
      <c r="S171">
        <f>'計算係數'!$O171*'累積確診人數_量級_鄰里別'!R171/10*$D171</f>
        <v>2977.858026</v>
      </c>
      <c r="T171">
        <f>'計算係數'!$O171*'累積確診人數_量級_鄰里別'!S171/10*$D171</f>
        <v>2977.858026</v>
      </c>
      <c r="U171">
        <f>'計算係數'!$O171*'累積確診人數_量級_鄰里別'!T171/10*$D171</f>
        <v>2977.858026</v>
      </c>
    </row>
    <row r="172">
      <c r="A172" s="5">
        <v>6.3000050002E10</v>
      </c>
      <c r="B172" s="5" t="s">
        <v>176</v>
      </c>
      <c r="C172" s="5" t="s">
        <v>178</v>
      </c>
      <c r="D172" s="5">
        <v>2575.0</v>
      </c>
      <c r="E172">
        <f>'計算係數'!$O172*'累積確診人數_量級_鄰里別'!D172/10*$D172</f>
        <v>0</v>
      </c>
      <c r="F172">
        <f>'計算係數'!$O172*'累積確診人數_量級_鄰里別'!E172/10*$D172</f>
        <v>2329.944809</v>
      </c>
      <c r="G172">
        <f>'計算係數'!$O172*'累積確診人數_量級_鄰里別'!F172/10*$D172</f>
        <v>2329.944809</v>
      </c>
      <c r="H172">
        <f>'計算係數'!$O172*'累積確診人數_量級_鄰里別'!G172/10*$D172</f>
        <v>2329.944809</v>
      </c>
      <c r="I172">
        <f>'計算係數'!$O172*'累積確診人數_量級_鄰里別'!H172/10*$D172</f>
        <v>2329.944809</v>
      </c>
      <c r="J172">
        <f>'計算係數'!$O172*'累積確診人數_量級_鄰里別'!I172/10*$D172</f>
        <v>2329.944809</v>
      </c>
      <c r="K172">
        <f>'計算係數'!$O172*'累積確診人數_量級_鄰里別'!J172/10*$D172</f>
        <v>2329.944809</v>
      </c>
      <c r="L172">
        <f>'計算係數'!$O172*'累積確診人數_量級_鄰里別'!K172/10*$D172</f>
        <v>2329.944809</v>
      </c>
      <c r="M172">
        <f>'計算係數'!$O172*'累積確診人數_量級_鄰里別'!L172/10*$D172</f>
        <v>2329.944809</v>
      </c>
      <c r="N172">
        <f>'計算係數'!$O172*'累積確診人數_量級_鄰里別'!M172/10*$D172</f>
        <v>2329.944809</v>
      </c>
      <c r="O172">
        <f>'計算係數'!$O172*'累積確診人數_量級_鄰里別'!N172/10*$D172</f>
        <v>2329.944809</v>
      </c>
      <c r="P172">
        <f>'計算係數'!$O172*'累積確診人數_量級_鄰里別'!O172/10*$D172</f>
        <v>2329.944809</v>
      </c>
      <c r="Q172">
        <f>'計算係數'!$O172*'累積確診人數_量級_鄰里別'!P172/10*$D172</f>
        <v>2329.944809</v>
      </c>
      <c r="R172">
        <f>'計算係數'!$O172*'累積確診人數_量級_鄰里別'!Q172/10*$D172</f>
        <v>2329.944809</v>
      </c>
      <c r="S172">
        <f>'計算係數'!$O172*'累積確診人數_量級_鄰里別'!R172/10*$D172</f>
        <v>2329.944809</v>
      </c>
      <c r="T172">
        <f>'計算係數'!$O172*'累積確診人數_量級_鄰里別'!S172/10*$D172</f>
        <v>2329.944809</v>
      </c>
      <c r="U172">
        <f>'計算係數'!$O172*'累積確診人數_量級_鄰里別'!T172/10*$D172</f>
        <v>2329.944809</v>
      </c>
    </row>
    <row r="173">
      <c r="A173" s="5">
        <v>6.3000050003E10</v>
      </c>
      <c r="B173" s="5" t="s">
        <v>176</v>
      </c>
      <c r="C173" s="5" t="s">
        <v>179</v>
      </c>
      <c r="D173" s="5">
        <v>2597.0</v>
      </c>
      <c r="E173">
        <f>'計算係數'!$O173*'累積確診人數_量級_鄰里別'!D173/10*$D173</f>
        <v>0</v>
      </c>
      <c r="F173">
        <f>'計算係數'!$O173*'累積確診人數_量級_鄰里別'!E173/10*$D173</f>
        <v>2625.245345</v>
      </c>
      <c r="G173">
        <f>'計算係數'!$O173*'累積確診人數_量級_鄰里別'!F173/10*$D173</f>
        <v>2625.245345</v>
      </c>
      <c r="H173">
        <f>'計算係數'!$O173*'累積確診人數_量級_鄰里別'!G173/10*$D173</f>
        <v>2625.245345</v>
      </c>
      <c r="I173">
        <f>'計算係數'!$O173*'累積確診人數_量級_鄰里別'!H173/10*$D173</f>
        <v>2625.245345</v>
      </c>
      <c r="J173">
        <f>'計算係數'!$O173*'累積確診人數_量級_鄰里別'!I173/10*$D173</f>
        <v>2625.245345</v>
      </c>
      <c r="K173">
        <f>'計算係數'!$O173*'累積確診人數_量級_鄰里別'!J173/10*$D173</f>
        <v>2625.245345</v>
      </c>
      <c r="L173">
        <f>'計算係數'!$O173*'累積確診人數_量級_鄰里別'!K173/10*$D173</f>
        <v>2625.245345</v>
      </c>
      <c r="M173">
        <f>'計算係數'!$O173*'累積確診人數_量級_鄰里別'!L173/10*$D173</f>
        <v>2625.245345</v>
      </c>
      <c r="N173">
        <f>'計算係數'!$O173*'累積確診人數_量級_鄰里別'!M173/10*$D173</f>
        <v>2625.245345</v>
      </c>
      <c r="O173">
        <f>'計算係數'!$O173*'累積確診人數_量級_鄰里別'!N173/10*$D173</f>
        <v>2625.245345</v>
      </c>
      <c r="P173">
        <f>'計算係數'!$O173*'累積確診人數_量級_鄰里別'!O173/10*$D173</f>
        <v>2625.245345</v>
      </c>
      <c r="Q173">
        <f>'計算係數'!$O173*'累積確診人數_量級_鄰里別'!P173/10*$D173</f>
        <v>2625.245345</v>
      </c>
      <c r="R173">
        <f>'計算係數'!$O173*'累積確診人數_量級_鄰里別'!Q173/10*$D173</f>
        <v>2625.245345</v>
      </c>
      <c r="S173">
        <f>'計算係數'!$O173*'累積確診人數_量級_鄰里別'!R173/10*$D173</f>
        <v>2625.245345</v>
      </c>
      <c r="T173">
        <f>'計算係數'!$O173*'累積確診人數_量級_鄰里別'!S173/10*$D173</f>
        <v>2625.245345</v>
      </c>
      <c r="U173">
        <f>'計算係數'!$O173*'累積確診人數_量級_鄰里別'!T173/10*$D173</f>
        <v>2625.245345</v>
      </c>
    </row>
    <row r="174">
      <c r="A174" s="5">
        <v>6.3000050004E10</v>
      </c>
      <c r="B174" s="5" t="s">
        <v>176</v>
      </c>
      <c r="C174" s="5" t="s">
        <v>180</v>
      </c>
      <c r="D174" s="5">
        <v>4780.0</v>
      </c>
      <c r="E174">
        <f>'計算係數'!$O174*'累積確診人數_量級_鄰里別'!D174/10*$D174</f>
        <v>0</v>
      </c>
      <c r="F174">
        <f>'計算係數'!$O174*'累積確診人數_量級_鄰里別'!E174/10*$D174</f>
        <v>5421.437578</v>
      </c>
      <c r="G174">
        <f>'計算係數'!$O174*'累積確診人數_量級_鄰里別'!F174/10*$D174</f>
        <v>5421.437578</v>
      </c>
      <c r="H174">
        <f>'計算係數'!$O174*'累積確診人數_量級_鄰里別'!G174/10*$D174</f>
        <v>5421.437578</v>
      </c>
      <c r="I174">
        <f>'計算係數'!$O174*'累積確診人數_量級_鄰里別'!H174/10*$D174</f>
        <v>5421.437578</v>
      </c>
      <c r="J174">
        <f>'計算係數'!$O174*'累積確診人數_量級_鄰里別'!I174/10*$D174</f>
        <v>5421.437578</v>
      </c>
      <c r="K174">
        <f>'計算係數'!$O174*'累積確診人數_量級_鄰里別'!J174/10*$D174</f>
        <v>5421.437578</v>
      </c>
      <c r="L174">
        <f>'計算係數'!$O174*'累積確診人數_量級_鄰里別'!K174/10*$D174</f>
        <v>5421.437578</v>
      </c>
      <c r="M174">
        <f>'計算係數'!$O174*'累積確診人數_量級_鄰里別'!L174/10*$D174</f>
        <v>5421.437578</v>
      </c>
      <c r="N174">
        <f>'計算係數'!$O174*'累積確診人數_量級_鄰里別'!M174/10*$D174</f>
        <v>5421.437578</v>
      </c>
      <c r="O174">
        <f>'計算係數'!$O174*'累積確診人數_量級_鄰里別'!N174/10*$D174</f>
        <v>5421.437578</v>
      </c>
      <c r="P174">
        <f>'計算係數'!$O174*'累積確診人數_量級_鄰里別'!O174/10*$D174</f>
        <v>5421.437578</v>
      </c>
      <c r="Q174">
        <f>'計算係數'!$O174*'累積確診人數_量級_鄰里別'!P174/10*$D174</f>
        <v>5421.437578</v>
      </c>
      <c r="R174">
        <f>'計算係數'!$O174*'累積確診人數_量級_鄰里別'!Q174/10*$D174</f>
        <v>5421.437578</v>
      </c>
      <c r="S174">
        <f>'計算係數'!$O174*'累積確診人數_量級_鄰里別'!R174/10*$D174</f>
        <v>5421.437578</v>
      </c>
      <c r="T174">
        <f>'計算係數'!$O174*'累積確診人數_量級_鄰里別'!S174/10*$D174</f>
        <v>5421.437578</v>
      </c>
      <c r="U174">
        <f>'計算係數'!$O174*'累積確診人數_量級_鄰里別'!T174/10*$D174</f>
        <v>5421.437578</v>
      </c>
    </row>
    <row r="175">
      <c r="A175" s="5">
        <v>6.3000050005E10</v>
      </c>
      <c r="B175" s="5" t="s">
        <v>176</v>
      </c>
      <c r="C175" s="5" t="s">
        <v>181</v>
      </c>
      <c r="D175" s="5">
        <v>4402.0</v>
      </c>
      <c r="E175">
        <f>'計算係數'!$O175*'累積確診人數_量級_鄰里別'!D175/10*$D175</f>
        <v>0</v>
      </c>
      <c r="F175">
        <f>'計算係數'!$O175*'累積確診人數_量級_鄰里別'!E175/10*$D175</f>
        <v>4730.230172</v>
      </c>
      <c r="G175">
        <f>'計算係數'!$O175*'累積確診人數_量級_鄰里別'!F175/10*$D175</f>
        <v>4730.230172</v>
      </c>
      <c r="H175">
        <f>'計算係數'!$O175*'累積確診人數_量級_鄰里別'!G175/10*$D175</f>
        <v>4730.230172</v>
      </c>
      <c r="I175">
        <f>'計算係數'!$O175*'累積確診人數_量級_鄰里別'!H175/10*$D175</f>
        <v>4730.230172</v>
      </c>
      <c r="J175">
        <f>'計算係數'!$O175*'累積確診人數_量級_鄰里別'!I175/10*$D175</f>
        <v>4730.230172</v>
      </c>
      <c r="K175">
        <f>'計算係數'!$O175*'累積確診人數_量級_鄰里別'!J175/10*$D175</f>
        <v>4730.230172</v>
      </c>
      <c r="L175">
        <f>'計算係數'!$O175*'累積確診人數_量級_鄰里別'!K175/10*$D175</f>
        <v>4730.230172</v>
      </c>
      <c r="M175">
        <f>'計算係數'!$O175*'累積確診人數_量級_鄰里別'!L175/10*$D175</f>
        <v>4730.230172</v>
      </c>
      <c r="N175">
        <f>'計算係數'!$O175*'累積確診人數_量級_鄰里別'!M175/10*$D175</f>
        <v>4730.230172</v>
      </c>
      <c r="O175">
        <f>'計算係數'!$O175*'累積確診人數_量級_鄰里別'!N175/10*$D175</f>
        <v>4730.230172</v>
      </c>
      <c r="P175">
        <f>'計算係數'!$O175*'累積確診人數_量級_鄰里別'!O175/10*$D175</f>
        <v>4730.230172</v>
      </c>
      <c r="Q175">
        <f>'計算係數'!$O175*'累積確診人數_量級_鄰里別'!P175/10*$D175</f>
        <v>4730.230172</v>
      </c>
      <c r="R175">
        <f>'計算係數'!$O175*'累積確診人數_量級_鄰里別'!Q175/10*$D175</f>
        <v>4730.230172</v>
      </c>
      <c r="S175">
        <f>'計算係數'!$O175*'累積確診人數_量級_鄰里別'!R175/10*$D175</f>
        <v>4730.230172</v>
      </c>
      <c r="T175">
        <f>'計算係數'!$O175*'累積確診人數_量級_鄰里別'!S175/10*$D175</f>
        <v>4730.230172</v>
      </c>
      <c r="U175">
        <f>'計算係數'!$O175*'累積確診人數_量級_鄰里別'!T175/10*$D175</f>
        <v>4730.230172</v>
      </c>
    </row>
    <row r="176">
      <c r="A176" s="5">
        <v>6.3000050006E10</v>
      </c>
      <c r="B176" s="5" t="s">
        <v>176</v>
      </c>
      <c r="C176" s="5" t="s">
        <v>182</v>
      </c>
      <c r="D176" s="5">
        <v>5879.0</v>
      </c>
      <c r="E176">
        <f>'計算係數'!$O176*'累積確診人數_量級_鄰里別'!D176/10*$D176</f>
        <v>0</v>
      </c>
      <c r="F176">
        <f>'計算係數'!$O176*'累積確診人數_量級_鄰里別'!E176/10*$D176</f>
        <v>6590.557786</v>
      </c>
      <c r="G176">
        <f>'計算係數'!$O176*'累積確診人數_量級_鄰里別'!F176/10*$D176</f>
        <v>6590.557786</v>
      </c>
      <c r="H176">
        <f>'計算係數'!$O176*'累積確診人數_量級_鄰里別'!G176/10*$D176</f>
        <v>6590.557786</v>
      </c>
      <c r="I176">
        <f>'計算係數'!$O176*'累積確診人數_量級_鄰里別'!H176/10*$D176</f>
        <v>6590.557786</v>
      </c>
      <c r="J176">
        <f>'計算係數'!$O176*'累積確診人數_量級_鄰里別'!I176/10*$D176</f>
        <v>6590.557786</v>
      </c>
      <c r="K176">
        <f>'計算係數'!$O176*'累積確診人數_量級_鄰里別'!J176/10*$D176</f>
        <v>6590.557786</v>
      </c>
      <c r="L176">
        <f>'計算係數'!$O176*'累積確診人數_量級_鄰里別'!K176/10*$D176</f>
        <v>6590.557786</v>
      </c>
      <c r="M176">
        <f>'計算係數'!$O176*'累積確診人數_量級_鄰里別'!L176/10*$D176</f>
        <v>6590.557786</v>
      </c>
      <c r="N176">
        <f>'計算係數'!$O176*'累積確診人數_量級_鄰里別'!M176/10*$D176</f>
        <v>6590.557786</v>
      </c>
      <c r="O176">
        <f>'計算係數'!$O176*'累積確診人數_量級_鄰里別'!N176/10*$D176</f>
        <v>6590.557786</v>
      </c>
      <c r="P176">
        <f>'計算係數'!$O176*'累積確診人數_量級_鄰里別'!O176/10*$D176</f>
        <v>6590.557786</v>
      </c>
      <c r="Q176">
        <f>'計算係數'!$O176*'累積確診人數_量級_鄰里別'!P176/10*$D176</f>
        <v>6590.557786</v>
      </c>
      <c r="R176">
        <f>'計算係數'!$O176*'累積確診人數_量級_鄰里別'!Q176/10*$D176</f>
        <v>6590.557786</v>
      </c>
      <c r="S176">
        <f>'計算係數'!$O176*'累積確診人數_量級_鄰里別'!R176/10*$D176</f>
        <v>6590.557786</v>
      </c>
      <c r="T176">
        <f>'計算係數'!$O176*'累積確診人數_量級_鄰里別'!S176/10*$D176</f>
        <v>6590.557786</v>
      </c>
      <c r="U176">
        <f>'計算係數'!$O176*'累積確診人數_量級_鄰里別'!T176/10*$D176</f>
        <v>6590.557786</v>
      </c>
    </row>
    <row r="177">
      <c r="A177" s="5">
        <v>6.3000050007E10</v>
      </c>
      <c r="B177" s="5" t="s">
        <v>176</v>
      </c>
      <c r="C177" s="5" t="s">
        <v>183</v>
      </c>
      <c r="D177" s="5">
        <v>5654.0</v>
      </c>
      <c r="E177">
        <f>'計算係數'!$O177*'累積確診人數_量級_鄰里別'!D177/10*$D177</f>
        <v>0</v>
      </c>
      <c r="F177">
        <f>'計算係數'!$O177*'累積確診人數_量級_鄰里別'!E177/10*$D177</f>
        <v>6213.011096</v>
      </c>
      <c r="G177">
        <f>'計算係數'!$O177*'累積確診人數_量級_鄰里別'!F177/10*$D177</f>
        <v>6213.011096</v>
      </c>
      <c r="H177">
        <f>'計算係數'!$O177*'累積確診人數_量級_鄰里別'!G177/10*$D177</f>
        <v>6213.011096</v>
      </c>
      <c r="I177">
        <f>'計算係數'!$O177*'累積確診人數_量級_鄰里別'!H177/10*$D177</f>
        <v>6213.011096</v>
      </c>
      <c r="J177">
        <f>'計算係數'!$O177*'累積確診人數_量級_鄰里別'!I177/10*$D177</f>
        <v>6213.011096</v>
      </c>
      <c r="K177">
        <f>'計算係數'!$O177*'累積確診人數_量級_鄰里別'!J177/10*$D177</f>
        <v>6213.011096</v>
      </c>
      <c r="L177">
        <f>'計算係數'!$O177*'累積確診人數_量級_鄰里別'!K177/10*$D177</f>
        <v>6213.011096</v>
      </c>
      <c r="M177">
        <f>'計算係數'!$O177*'累積確診人數_量級_鄰里別'!L177/10*$D177</f>
        <v>6213.011096</v>
      </c>
      <c r="N177">
        <f>'計算係數'!$O177*'累積確診人數_量級_鄰里別'!M177/10*$D177</f>
        <v>6213.011096</v>
      </c>
      <c r="O177">
        <f>'計算係數'!$O177*'累積確診人數_量級_鄰里別'!N177/10*$D177</f>
        <v>6213.011096</v>
      </c>
      <c r="P177">
        <f>'計算係數'!$O177*'累積確診人數_量級_鄰里別'!O177/10*$D177</f>
        <v>6213.011096</v>
      </c>
      <c r="Q177">
        <f>'計算係數'!$O177*'累積確診人數_量級_鄰里別'!P177/10*$D177</f>
        <v>6213.011096</v>
      </c>
      <c r="R177">
        <f>'計算係數'!$O177*'累積確診人數_量級_鄰里別'!Q177/10*$D177</f>
        <v>6213.011096</v>
      </c>
      <c r="S177">
        <f>'計算係數'!$O177*'累積確診人數_量級_鄰里別'!R177/10*$D177</f>
        <v>6213.011096</v>
      </c>
      <c r="T177">
        <f>'計算係數'!$O177*'累積確診人數_量級_鄰里別'!S177/10*$D177</f>
        <v>6213.011096</v>
      </c>
      <c r="U177">
        <f>'計算係數'!$O177*'累積確診人數_量級_鄰里別'!T177/10*$D177</f>
        <v>6213.011096</v>
      </c>
    </row>
    <row r="178">
      <c r="A178" s="5">
        <v>6.3000050008E10</v>
      </c>
      <c r="B178" s="5" t="s">
        <v>176</v>
      </c>
      <c r="C178" s="5" t="s">
        <v>184</v>
      </c>
      <c r="D178" s="5">
        <v>3189.0</v>
      </c>
      <c r="E178">
        <f>'計算係數'!$O178*'累積確診人數_量級_鄰里別'!D178/10*$D178</f>
        <v>0</v>
      </c>
      <c r="F178">
        <f>'計算係數'!$O178*'累積確診人數_量級_鄰里別'!E178/10*$D178</f>
        <v>3443.954309</v>
      </c>
      <c r="G178">
        <f>'計算係數'!$O178*'累積確診人數_量級_鄰里別'!F178/10*$D178</f>
        <v>3443.954309</v>
      </c>
      <c r="H178">
        <f>'計算係數'!$O178*'累積確診人數_量級_鄰里別'!G178/10*$D178</f>
        <v>3443.954309</v>
      </c>
      <c r="I178">
        <f>'計算係數'!$O178*'累積確診人數_量級_鄰里別'!H178/10*$D178</f>
        <v>3443.954309</v>
      </c>
      <c r="J178">
        <f>'計算係數'!$O178*'累積確診人數_量級_鄰里別'!I178/10*$D178</f>
        <v>3443.954309</v>
      </c>
      <c r="K178">
        <f>'計算係數'!$O178*'累積確診人數_量級_鄰里別'!J178/10*$D178</f>
        <v>3443.954309</v>
      </c>
      <c r="L178">
        <f>'計算係數'!$O178*'累積確診人數_量級_鄰里別'!K178/10*$D178</f>
        <v>3443.954309</v>
      </c>
      <c r="M178">
        <f>'計算係數'!$O178*'累積確診人數_量級_鄰里別'!L178/10*$D178</f>
        <v>3443.954309</v>
      </c>
      <c r="N178">
        <f>'計算係數'!$O178*'累積確診人數_量級_鄰里別'!M178/10*$D178</f>
        <v>3443.954309</v>
      </c>
      <c r="O178">
        <f>'計算係數'!$O178*'累積確診人數_量級_鄰里別'!N178/10*$D178</f>
        <v>3443.954309</v>
      </c>
      <c r="P178">
        <f>'計算係數'!$O178*'累積確診人數_量級_鄰里別'!O178/10*$D178</f>
        <v>3443.954309</v>
      </c>
      <c r="Q178">
        <f>'計算係數'!$O178*'累積確診人數_量級_鄰里別'!P178/10*$D178</f>
        <v>3443.954309</v>
      </c>
      <c r="R178">
        <f>'計算係數'!$O178*'累積確診人數_量級_鄰里別'!Q178/10*$D178</f>
        <v>3443.954309</v>
      </c>
      <c r="S178">
        <f>'計算係數'!$O178*'累積確診人數_量級_鄰里別'!R178/10*$D178</f>
        <v>3443.954309</v>
      </c>
      <c r="T178">
        <f>'計算係數'!$O178*'累積確診人數_量級_鄰里別'!S178/10*$D178</f>
        <v>3443.954309</v>
      </c>
      <c r="U178">
        <f>'計算係數'!$O178*'累積確診人數_量級_鄰里別'!T178/10*$D178</f>
        <v>3443.954309</v>
      </c>
    </row>
    <row r="179">
      <c r="A179" s="5">
        <v>6.3000050009E10</v>
      </c>
      <c r="B179" s="5" t="s">
        <v>176</v>
      </c>
      <c r="C179" s="5" t="s">
        <v>185</v>
      </c>
      <c r="D179" s="5">
        <v>5449.0</v>
      </c>
      <c r="E179">
        <f>'計算係數'!$O179*'累積確診人數_量級_鄰里別'!D179/10*$D179</f>
        <v>0</v>
      </c>
      <c r="F179">
        <f>'計算係數'!$O179*'累積確診人數_量級_鄰里別'!E179/10*$D179</f>
        <v>6003.064222</v>
      </c>
      <c r="G179">
        <f>'計算係數'!$O179*'累積確診人數_量級_鄰里別'!F179/10*$D179</f>
        <v>6003.064222</v>
      </c>
      <c r="H179">
        <f>'計算係數'!$O179*'累積確診人數_量級_鄰里別'!G179/10*$D179</f>
        <v>6003.064222</v>
      </c>
      <c r="I179">
        <f>'計算係數'!$O179*'累積確診人數_量級_鄰里別'!H179/10*$D179</f>
        <v>6003.064222</v>
      </c>
      <c r="J179">
        <f>'計算係數'!$O179*'累積確診人數_量級_鄰里別'!I179/10*$D179</f>
        <v>6003.064222</v>
      </c>
      <c r="K179">
        <f>'計算係數'!$O179*'累積確診人數_量級_鄰里別'!J179/10*$D179</f>
        <v>6003.064222</v>
      </c>
      <c r="L179">
        <f>'計算係數'!$O179*'累積確診人數_量級_鄰里別'!K179/10*$D179</f>
        <v>6003.064222</v>
      </c>
      <c r="M179">
        <f>'計算係數'!$O179*'累積確診人數_量級_鄰里別'!L179/10*$D179</f>
        <v>6003.064222</v>
      </c>
      <c r="N179">
        <f>'計算係數'!$O179*'累積確診人數_量級_鄰里別'!M179/10*$D179</f>
        <v>6003.064222</v>
      </c>
      <c r="O179">
        <f>'計算係數'!$O179*'累積確診人數_量級_鄰里別'!N179/10*$D179</f>
        <v>6003.064222</v>
      </c>
      <c r="P179">
        <f>'計算係數'!$O179*'累積確診人數_量級_鄰里別'!O179/10*$D179</f>
        <v>6003.064222</v>
      </c>
      <c r="Q179">
        <f>'計算係數'!$O179*'累積確診人數_量級_鄰里別'!P179/10*$D179</f>
        <v>6003.064222</v>
      </c>
      <c r="R179">
        <f>'計算係數'!$O179*'累積確診人數_量級_鄰里別'!Q179/10*$D179</f>
        <v>6003.064222</v>
      </c>
      <c r="S179">
        <f>'計算係數'!$O179*'累積確診人數_量級_鄰里別'!R179/10*$D179</f>
        <v>6003.064222</v>
      </c>
      <c r="T179">
        <f>'計算係數'!$O179*'累積確診人數_量級_鄰里別'!S179/10*$D179</f>
        <v>6003.064222</v>
      </c>
      <c r="U179">
        <f>'計算係數'!$O179*'累積確診人數_量級_鄰里別'!T179/10*$D179</f>
        <v>6003.064222</v>
      </c>
    </row>
    <row r="180">
      <c r="A180" s="5">
        <v>6.300005001E10</v>
      </c>
      <c r="B180" s="5" t="s">
        <v>176</v>
      </c>
      <c r="C180" s="5" t="s">
        <v>186</v>
      </c>
      <c r="D180" s="5">
        <v>4208.0</v>
      </c>
      <c r="E180">
        <f>'計算係數'!$O180*'累積確診人數_量級_鄰里別'!D180/10*$D180</f>
        <v>0</v>
      </c>
      <c r="F180">
        <f>'計算係數'!$O180*'累積確診人數_量級_鄰里別'!E180/10*$D180</f>
        <v>4541.283181</v>
      </c>
      <c r="G180">
        <f>'計算係數'!$O180*'累積確診人數_量級_鄰里別'!F180/10*$D180</f>
        <v>4541.283181</v>
      </c>
      <c r="H180">
        <f>'計算係數'!$O180*'累積確診人數_量級_鄰里別'!G180/10*$D180</f>
        <v>4541.283181</v>
      </c>
      <c r="I180">
        <f>'計算係數'!$O180*'累積確診人數_量級_鄰里別'!H180/10*$D180</f>
        <v>4541.283181</v>
      </c>
      <c r="J180">
        <f>'計算係數'!$O180*'累積確診人數_量級_鄰里別'!I180/10*$D180</f>
        <v>4541.283181</v>
      </c>
      <c r="K180">
        <f>'計算係數'!$O180*'累積確診人數_量級_鄰里別'!J180/10*$D180</f>
        <v>4541.283181</v>
      </c>
      <c r="L180">
        <f>'計算係數'!$O180*'累積確診人數_量級_鄰里別'!K180/10*$D180</f>
        <v>4541.283181</v>
      </c>
      <c r="M180">
        <f>'計算係數'!$O180*'累積確診人數_量級_鄰里別'!L180/10*$D180</f>
        <v>4541.283181</v>
      </c>
      <c r="N180">
        <f>'計算係數'!$O180*'累積確診人數_量級_鄰里別'!M180/10*$D180</f>
        <v>4541.283181</v>
      </c>
      <c r="O180">
        <f>'計算係數'!$O180*'累積確診人數_量級_鄰里別'!N180/10*$D180</f>
        <v>4541.283181</v>
      </c>
      <c r="P180">
        <f>'計算係數'!$O180*'累積確診人數_量級_鄰里別'!O180/10*$D180</f>
        <v>4541.283181</v>
      </c>
      <c r="Q180">
        <f>'計算係數'!$O180*'累積確診人數_量級_鄰里別'!P180/10*$D180</f>
        <v>4541.283181</v>
      </c>
      <c r="R180">
        <f>'計算係數'!$O180*'累積確診人數_量級_鄰里別'!Q180/10*$D180</f>
        <v>4541.283181</v>
      </c>
      <c r="S180">
        <f>'計算係數'!$O180*'累積確診人數_量級_鄰里別'!R180/10*$D180</f>
        <v>4541.283181</v>
      </c>
      <c r="T180">
        <f>'計算係數'!$O180*'累積確診人數_量級_鄰里別'!S180/10*$D180</f>
        <v>4541.283181</v>
      </c>
      <c r="U180">
        <f>'計算係數'!$O180*'累積確診人數_量級_鄰里別'!T180/10*$D180</f>
        <v>4541.283181</v>
      </c>
    </row>
    <row r="181">
      <c r="A181" s="5">
        <v>6.3000050011E10</v>
      </c>
      <c r="B181" s="5" t="s">
        <v>176</v>
      </c>
      <c r="C181" s="5" t="s">
        <v>187</v>
      </c>
      <c r="D181" s="5">
        <v>6281.0</v>
      </c>
      <c r="E181">
        <f>'計算係數'!$O181*'累積確診人數_量級_鄰里別'!D181/10*$D181</f>
        <v>0</v>
      </c>
      <c r="F181">
        <f>'計算係數'!$O181*'累積確診人數_量級_鄰里別'!E181/10*$D181</f>
        <v>6672.399831</v>
      </c>
      <c r="G181">
        <f>'計算係數'!$O181*'累積確診人數_量級_鄰里別'!F181/10*$D181</f>
        <v>6672.399831</v>
      </c>
      <c r="H181">
        <f>'計算係數'!$O181*'累積確診人數_量級_鄰里別'!G181/10*$D181</f>
        <v>6672.399831</v>
      </c>
      <c r="I181">
        <f>'計算係數'!$O181*'累積確診人數_量級_鄰里別'!H181/10*$D181</f>
        <v>6672.399831</v>
      </c>
      <c r="J181">
        <f>'計算係數'!$O181*'累積確診人數_量級_鄰里別'!I181/10*$D181</f>
        <v>6672.399831</v>
      </c>
      <c r="K181">
        <f>'計算係數'!$O181*'累積確診人數_量級_鄰里別'!J181/10*$D181</f>
        <v>6672.399831</v>
      </c>
      <c r="L181">
        <f>'計算係數'!$O181*'累積確診人數_量級_鄰里別'!K181/10*$D181</f>
        <v>6672.399831</v>
      </c>
      <c r="M181">
        <f>'計算係數'!$O181*'累積確診人數_量級_鄰里別'!L181/10*$D181</f>
        <v>6672.399831</v>
      </c>
      <c r="N181">
        <f>'計算係數'!$O181*'累積確診人數_量級_鄰里別'!M181/10*$D181</f>
        <v>6672.399831</v>
      </c>
      <c r="O181">
        <f>'計算係數'!$O181*'累積確診人數_量級_鄰里別'!N181/10*$D181</f>
        <v>6672.399831</v>
      </c>
      <c r="P181">
        <f>'計算係數'!$O181*'累積確診人數_量級_鄰里別'!O181/10*$D181</f>
        <v>6672.399831</v>
      </c>
      <c r="Q181">
        <f>'計算係數'!$O181*'累積確診人數_量級_鄰里別'!P181/10*$D181</f>
        <v>6672.399831</v>
      </c>
      <c r="R181">
        <f>'計算係數'!$O181*'累積確診人數_量級_鄰里別'!Q181/10*$D181</f>
        <v>6672.399831</v>
      </c>
      <c r="S181">
        <f>'計算係數'!$O181*'累積確診人數_量級_鄰里別'!R181/10*$D181</f>
        <v>6672.399831</v>
      </c>
      <c r="T181">
        <f>'計算係數'!$O181*'累積確診人數_量級_鄰里別'!S181/10*$D181</f>
        <v>6672.399831</v>
      </c>
      <c r="U181">
        <f>'計算係數'!$O181*'累積確診人數_量級_鄰里別'!T181/10*$D181</f>
        <v>6672.399831</v>
      </c>
    </row>
    <row r="182">
      <c r="A182" s="5">
        <v>6.3000050012E10</v>
      </c>
      <c r="B182" s="5" t="s">
        <v>176</v>
      </c>
      <c r="C182" s="5" t="s">
        <v>188</v>
      </c>
      <c r="D182" s="5">
        <v>4770.0</v>
      </c>
      <c r="E182">
        <f>'計算係數'!$O182*'累積確診人數_量級_鄰里別'!D182/10*$D182</f>
        <v>0</v>
      </c>
      <c r="F182">
        <f>'計算係數'!$O182*'累積確診人數_量級_鄰里別'!E182/10*$D182</f>
        <v>5230.508256</v>
      </c>
      <c r="G182">
        <f>'計算係數'!$O182*'累積確診人數_量級_鄰里別'!F182/10*$D182</f>
        <v>5230.508256</v>
      </c>
      <c r="H182">
        <f>'計算係數'!$O182*'累積確診人數_量級_鄰里別'!G182/10*$D182</f>
        <v>5230.508256</v>
      </c>
      <c r="I182">
        <f>'計算係數'!$O182*'累積確診人數_量級_鄰里別'!H182/10*$D182</f>
        <v>5230.508256</v>
      </c>
      <c r="J182">
        <f>'計算係數'!$O182*'累積確診人數_量級_鄰里別'!I182/10*$D182</f>
        <v>5230.508256</v>
      </c>
      <c r="K182">
        <f>'計算係數'!$O182*'累積確診人數_量級_鄰里別'!J182/10*$D182</f>
        <v>5230.508256</v>
      </c>
      <c r="L182">
        <f>'計算係數'!$O182*'累積確診人數_量級_鄰里別'!K182/10*$D182</f>
        <v>5230.508256</v>
      </c>
      <c r="M182">
        <f>'計算係數'!$O182*'累積確診人數_量級_鄰里別'!L182/10*$D182</f>
        <v>5230.508256</v>
      </c>
      <c r="N182">
        <f>'計算係數'!$O182*'累積確診人數_量級_鄰里別'!M182/10*$D182</f>
        <v>5230.508256</v>
      </c>
      <c r="O182">
        <f>'計算係數'!$O182*'累積確診人數_量級_鄰里別'!N182/10*$D182</f>
        <v>5230.508256</v>
      </c>
      <c r="P182">
        <f>'計算係數'!$O182*'累積確診人數_量級_鄰里別'!O182/10*$D182</f>
        <v>5230.508256</v>
      </c>
      <c r="Q182">
        <f>'計算係數'!$O182*'累積確診人數_量級_鄰里別'!P182/10*$D182</f>
        <v>5230.508256</v>
      </c>
      <c r="R182">
        <f>'計算係數'!$O182*'累積確診人數_量級_鄰里別'!Q182/10*$D182</f>
        <v>5230.508256</v>
      </c>
      <c r="S182">
        <f>'計算係數'!$O182*'累積確診人數_量級_鄰里別'!R182/10*$D182</f>
        <v>5230.508256</v>
      </c>
      <c r="T182">
        <f>'計算係數'!$O182*'累積確診人數_量級_鄰里別'!S182/10*$D182</f>
        <v>5230.508256</v>
      </c>
      <c r="U182">
        <f>'計算係數'!$O182*'累積確診人數_量級_鄰里別'!T182/10*$D182</f>
        <v>5230.508256</v>
      </c>
    </row>
    <row r="183">
      <c r="A183" s="5">
        <v>6.3000050013E10</v>
      </c>
      <c r="B183" s="5" t="s">
        <v>176</v>
      </c>
      <c r="C183" s="5" t="s">
        <v>189</v>
      </c>
      <c r="D183" s="5">
        <v>3976.0</v>
      </c>
      <c r="E183">
        <f>'計算係數'!$O183*'累積確診人數_量級_鄰里別'!D183/10*$D183</f>
        <v>0</v>
      </c>
      <c r="F183">
        <f>'計算係數'!$O183*'累積確診人數_量級_鄰里別'!E183/10*$D183</f>
        <v>3962.936671</v>
      </c>
      <c r="G183">
        <f>'計算係數'!$O183*'累積確診人數_量級_鄰里別'!F183/10*$D183</f>
        <v>3962.936671</v>
      </c>
      <c r="H183">
        <f>'計算係數'!$O183*'累積確診人數_量級_鄰里別'!G183/10*$D183</f>
        <v>3962.936671</v>
      </c>
      <c r="I183">
        <f>'計算係數'!$O183*'累積確診人數_量級_鄰里別'!H183/10*$D183</f>
        <v>3962.936671</v>
      </c>
      <c r="J183">
        <f>'計算係數'!$O183*'累積確診人數_量級_鄰里別'!I183/10*$D183</f>
        <v>3962.936671</v>
      </c>
      <c r="K183">
        <f>'計算係數'!$O183*'累積確診人數_量級_鄰里別'!J183/10*$D183</f>
        <v>3962.936671</v>
      </c>
      <c r="L183">
        <f>'計算係數'!$O183*'累積確診人數_量級_鄰里別'!K183/10*$D183</f>
        <v>3962.936671</v>
      </c>
      <c r="M183">
        <f>'計算係數'!$O183*'累積確診人數_量級_鄰里別'!L183/10*$D183</f>
        <v>3962.936671</v>
      </c>
      <c r="N183">
        <f>'計算係數'!$O183*'累積確診人數_量級_鄰里別'!M183/10*$D183</f>
        <v>3962.936671</v>
      </c>
      <c r="O183">
        <f>'計算係數'!$O183*'累積確診人數_量級_鄰里別'!N183/10*$D183</f>
        <v>3962.936671</v>
      </c>
      <c r="P183">
        <f>'計算係數'!$O183*'累積確診人數_量級_鄰里別'!O183/10*$D183</f>
        <v>3962.936671</v>
      </c>
      <c r="Q183">
        <f>'計算係數'!$O183*'累積確診人數_量級_鄰里別'!P183/10*$D183</f>
        <v>3962.936671</v>
      </c>
      <c r="R183">
        <f>'計算係數'!$O183*'累積確診人數_量級_鄰里別'!Q183/10*$D183</f>
        <v>3962.936671</v>
      </c>
      <c r="S183">
        <f>'計算係數'!$O183*'累積確診人數_量級_鄰里別'!R183/10*$D183</f>
        <v>3962.936671</v>
      </c>
      <c r="T183">
        <f>'計算係數'!$O183*'累積確診人數_量級_鄰里別'!S183/10*$D183</f>
        <v>3962.936671</v>
      </c>
      <c r="U183">
        <f>'計算係數'!$O183*'累積確診人數_量級_鄰里別'!T183/10*$D183</f>
        <v>3962.936671</v>
      </c>
    </row>
    <row r="184">
      <c r="A184" s="5">
        <v>6.3000050014E10</v>
      </c>
      <c r="B184" s="5" t="s">
        <v>176</v>
      </c>
      <c r="C184" s="5" t="s">
        <v>190</v>
      </c>
      <c r="D184" s="5">
        <v>6129.0</v>
      </c>
      <c r="E184">
        <f>'計算係數'!$O184*'累積確診人數_量級_鄰里別'!D184/10*$D184</f>
        <v>0</v>
      </c>
      <c r="F184">
        <f>'計算係數'!$O184*'累積確診人數_量級_鄰里別'!E184/10*$D184</f>
        <v>6839.705528</v>
      </c>
      <c r="G184">
        <f>'計算係數'!$O184*'累積確診人數_量級_鄰里別'!F184/10*$D184</f>
        <v>6839.705528</v>
      </c>
      <c r="H184">
        <f>'計算係數'!$O184*'累積確診人數_量級_鄰里別'!G184/10*$D184</f>
        <v>6839.705528</v>
      </c>
      <c r="I184">
        <f>'計算係數'!$O184*'累積確診人數_量級_鄰里別'!H184/10*$D184</f>
        <v>6839.705528</v>
      </c>
      <c r="J184">
        <f>'計算係數'!$O184*'累積確診人數_量級_鄰里別'!I184/10*$D184</f>
        <v>6839.705528</v>
      </c>
      <c r="K184">
        <f>'計算係數'!$O184*'累積確診人數_量級_鄰里別'!J184/10*$D184</f>
        <v>6839.705528</v>
      </c>
      <c r="L184">
        <f>'計算係數'!$O184*'累積確診人數_量級_鄰里別'!K184/10*$D184</f>
        <v>6839.705528</v>
      </c>
      <c r="M184">
        <f>'計算係數'!$O184*'累積確診人數_量級_鄰里別'!L184/10*$D184</f>
        <v>6839.705528</v>
      </c>
      <c r="N184">
        <f>'計算係數'!$O184*'累積確診人數_量級_鄰里別'!M184/10*$D184</f>
        <v>6839.705528</v>
      </c>
      <c r="O184">
        <f>'計算係數'!$O184*'累積確診人數_量級_鄰里別'!N184/10*$D184</f>
        <v>6839.705528</v>
      </c>
      <c r="P184">
        <f>'計算係數'!$O184*'累積確診人數_量級_鄰里別'!O184/10*$D184</f>
        <v>6839.705528</v>
      </c>
      <c r="Q184">
        <f>'計算係數'!$O184*'累積確診人數_量級_鄰里別'!P184/10*$D184</f>
        <v>6839.705528</v>
      </c>
      <c r="R184">
        <f>'計算係數'!$O184*'累積確診人數_量級_鄰里別'!Q184/10*$D184</f>
        <v>6839.705528</v>
      </c>
      <c r="S184">
        <f>'計算係數'!$O184*'累積確診人數_量級_鄰里別'!R184/10*$D184</f>
        <v>6839.705528</v>
      </c>
      <c r="T184">
        <f>'計算係數'!$O184*'累積確診人數_量級_鄰里別'!S184/10*$D184</f>
        <v>6839.705528</v>
      </c>
      <c r="U184">
        <f>'計算係數'!$O184*'累積確診人數_量級_鄰里別'!T184/10*$D184</f>
        <v>6839.705528</v>
      </c>
    </row>
    <row r="185">
      <c r="A185" s="5">
        <v>6.3000050015E10</v>
      </c>
      <c r="B185" s="5" t="s">
        <v>176</v>
      </c>
      <c r="C185" s="5" t="s">
        <v>191</v>
      </c>
      <c r="D185" s="5">
        <v>4890.0</v>
      </c>
      <c r="E185">
        <f>'計算係數'!$O185*'累積確診人數_量級_鄰里別'!D185/10*$D185</f>
        <v>0</v>
      </c>
      <c r="F185">
        <f>'計算係數'!$O185*'累積確診人數_量級_鄰里別'!E185/10*$D185</f>
        <v>4961.294712</v>
      </c>
      <c r="G185">
        <f>'計算係數'!$O185*'累積確診人數_量級_鄰里別'!F185/10*$D185</f>
        <v>4961.294712</v>
      </c>
      <c r="H185">
        <f>'計算係數'!$O185*'累積確診人數_量級_鄰里別'!G185/10*$D185</f>
        <v>4961.294712</v>
      </c>
      <c r="I185">
        <f>'計算係數'!$O185*'累積確診人數_量級_鄰里別'!H185/10*$D185</f>
        <v>4961.294712</v>
      </c>
      <c r="J185">
        <f>'計算係數'!$O185*'累積確診人數_量級_鄰里別'!I185/10*$D185</f>
        <v>4961.294712</v>
      </c>
      <c r="K185">
        <f>'計算係數'!$O185*'累積確診人數_量級_鄰里別'!J185/10*$D185</f>
        <v>4961.294712</v>
      </c>
      <c r="L185">
        <f>'計算係數'!$O185*'累積確診人數_量級_鄰里別'!K185/10*$D185</f>
        <v>4961.294712</v>
      </c>
      <c r="M185">
        <f>'計算係數'!$O185*'累積確診人數_量級_鄰里別'!L185/10*$D185</f>
        <v>4961.294712</v>
      </c>
      <c r="N185">
        <f>'計算係數'!$O185*'累積確診人數_量級_鄰里別'!M185/10*$D185</f>
        <v>4961.294712</v>
      </c>
      <c r="O185">
        <f>'計算係數'!$O185*'累積確診人數_量級_鄰里別'!N185/10*$D185</f>
        <v>4961.294712</v>
      </c>
      <c r="P185">
        <f>'計算係數'!$O185*'累積確診人數_量級_鄰里別'!O185/10*$D185</f>
        <v>4961.294712</v>
      </c>
      <c r="Q185">
        <f>'計算係數'!$O185*'累積確診人數_量級_鄰里別'!P185/10*$D185</f>
        <v>4961.294712</v>
      </c>
      <c r="R185">
        <f>'計算係數'!$O185*'累積確診人數_量級_鄰里別'!Q185/10*$D185</f>
        <v>4961.294712</v>
      </c>
      <c r="S185">
        <f>'計算係數'!$O185*'累積確診人數_量級_鄰里別'!R185/10*$D185</f>
        <v>4961.294712</v>
      </c>
      <c r="T185">
        <f>'計算係數'!$O185*'累積確診人數_量級_鄰里別'!S185/10*$D185</f>
        <v>4961.294712</v>
      </c>
      <c r="U185">
        <f>'計算係數'!$O185*'累積確診人數_量級_鄰里別'!T185/10*$D185</f>
        <v>4961.294712</v>
      </c>
    </row>
    <row r="186">
      <c r="A186" s="5">
        <v>6.3000050016E10</v>
      </c>
      <c r="B186" s="5" t="s">
        <v>176</v>
      </c>
      <c r="C186" s="5" t="s">
        <v>192</v>
      </c>
      <c r="D186" s="5">
        <v>3461.0</v>
      </c>
      <c r="E186">
        <f>'計算係數'!$O186*'累積確診人數_量級_鄰里別'!D186/10*$D186</f>
        <v>0</v>
      </c>
      <c r="F186">
        <f>'計算係數'!$O186*'累積確診人數_量級_鄰里別'!E186/10*$D186</f>
        <v>3451.018103</v>
      </c>
      <c r="G186">
        <f>'計算係數'!$O186*'累積確診人數_量級_鄰里別'!F186/10*$D186</f>
        <v>3451.018103</v>
      </c>
      <c r="H186">
        <f>'計算係數'!$O186*'累積確診人數_量級_鄰里別'!G186/10*$D186</f>
        <v>3451.018103</v>
      </c>
      <c r="I186">
        <f>'計算係數'!$O186*'累積確診人數_量級_鄰里別'!H186/10*$D186</f>
        <v>3451.018103</v>
      </c>
      <c r="J186">
        <f>'計算係數'!$O186*'累積確診人數_量級_鄰里別'!I186/10*$D186</f>
        <v>3451.018103</v>
      </c>
      <c r="K186">
        <f>'計算係數'!$O186*'累積確診人數_量級_鄰里別'!J186/10*$D186</f>
        <v>3451.018103</v>
      </c>
      <c r="L186">
        <f>'計算係數'!$O186*'累積確診人數_量級_鄰里別'!K186/10*$D186</f>
        <v>3451.018103</v>
      </c>
      <c r="M186">
        <f>'計算係數'!$O186*'累積確診人數_量級_鄰里別'!L186/10*$D186</f>
        <v>3451.018103</v>
      </c>
      <c r="N186">
        <f>'計算係數'!$O186*'累積確診人數_量級_鄰里別'!M186/10*$D186</f>
        <v>3451.018103</v>
      </c>
      <c r="O186">
        <f>'計算係數'!$O186*'累積確診人數_量級_鄰里別'!N186/10*$D186</f>
        <v>3451.018103</v>
      </c>
      <c r="P186">
        <f>'計算係數'!$O186*'累積確診人數_量級_鄰里別'!O186/10*$D186</f>
        <v>3451.018103</v>
      </c>
      <c r="Q186">
        <f>'計算係數'!$O186*'累積確診人數_量級_鄰里別'!P186/10*$D186</f>
        <v>3451.018103</v>
      </c>
      <c r="R186">
        <f>'計算係數'!$O186*'累積確診人數_量級_鄰里別'!Q186/10*$D186</f>
        <v>3451.018103</v>
      </c>
      <c r="S186">
        <f>'計算係數'!$O186*'累積確診人數_量級_鄰里別'!R186/10*$D186</f>
        <v>3451.018103</v>
      </c>
      <c r="T186">
        <f>'計算係數'!$O186*'累積確診人數_量級_鄰里別'!S186/10*$D186</f>
        <v>3451.018103</v>
      </c>
      <c r="U186">
        <f>'計算係數'!$O186*'累積確診人數_量級_鄰里別'!T186/10*$D186</f>
        <v>3451.018103</v>
      </c>
    </row>
    <row r="187">
      <c r="A187" s="5">
        <v>6.3000050017E10</v>
      </c>
      <c r="B187" s="5" t="s">
        <v>176</v>
      </c>
      <c r="C187" s="5" t="s">
        <v>193</v>
      </c>
      <c r="D187" s="5">
        <v>2850.0</v>
      </c>
      <c r="E187">
        <f>'計算係數'!$O187*'累積確診人數_量級_鄰里別'!D187/10*$D187</f>
        <v>0</v>
      </c>
      <c r="F187">
        <f>'計算係數'!$O187*'累積確診人數_量級_鄰里別'!E187/10*$D187</f>
        <v>2865.900505</v>
      </c>
      <c r="G187">
        <f>'計算係數'!$O187*'累積確診人數_量級_鄰里別'!F187/10*$D187</f>
        <v>2865.900505</v>
      </c>
      <c r="H187">
        <f>'計算係數'!$O187*'累積確診人數_量級_鄰里別'!G187/10*$D187</f>
        <v>2865.900505</v>
      </c>
      <c r="I187">
        <f>'計算係數'!$O187*'累積確診人數_量級_鄰里別'!H187/10*$D187</f>
        <v>2865.900505</v>
      </c>
      <c r="J187">
        <f>'計算係數'!$O187*'累積確診人數_量級_鄰里別'!I187/10*$D187</f>
        <v>2865.900505</v>
      </c>
      <c r="K187">
        <f>'計算係數'!$O187*'累積確診人數_量級_鄰里別'!J187/10*$D187</f>
        <v>2865.900505</v>
      </c>
      <c r="L187">
        <f>'計算係數'!$O187*'累積確診人數_量級_鄰里別'!K187/10*$D187</f>
        <v>2865.900505</v>
      </c>
      <c r="M187">
        <f>'計算係數'!$O187*'累積確診人數_量級_鄰里別'!L187/10*$D187</f>
        <v>2865.900505</v>
      </c>
      <c r="N187">
        <f>'計算係數'!$O187*'累積確診人數_量級_鄰里別'!M187/10*$D187</f>
        <v>2865.900505</v>
      </c>
      <c r="O187">
        <f>'計算係數'!$O187*'累積確診人數_量級_鄰里別'!N187/10*$D187</f>
        <v>2865.900505</v>
      </c>
      <c r="P187">
        <f>'計算係數'!$O187*'累積確診人數_量級_鄰里別'!O187/10*$D187</f>
        <v>2865.900505</v>
      </c>
      <c r="Q187">
        <f>'計算係數'!$O187*'累積確診人數_量級_鄰里別'!P187/10*$D187</f>
        <v>2865.900505</v>
      </c>
      <c r="R187">
        <f>'計算係數'!$O187*'累積確診人數_量級_鄰里別'!Q187/10*$D187</f>
        <v>2865.900505</v>
      </c>
      <c r="S187">
        <f>'計算係數'!$O187*'累積確診人數_量級_鄰里別'!R187/10*$D187</f>
        <v>2865.900505</v>
      </c>
      <c r="T187">
        <f>'計算係數'!$O187*'累積確診人數_量級_鄰里別'!S187/10*$D187</f>
        <v>2865.900505</v>
      </c>
      <c r="U187">
        <f>'計算係數'!$O187*'累積確診人數_量級_鄰里別'!T187/10*$D187</f>
        <v>2865.900505</v>
      </c>
    </row>
    <row r="188">
      <c r="A188" s="5">
        <v>6.3000050018E10</v>
      </c>
      <c r="B188" s="5" t="s">
        <v>176</v>
      </c>
      <c r="C188" s="5" t="s">
        <v>194</v>
      </c>
      <c r="D188" s="5">
        <v>3536.0</v>
      </c>
      <c r="E188">
        <f>'計算係數'!$O188*'累積確診人數_量級_鄰里別'!D188/10*$D188</f>
        <v>0</v>
      </c>
      <c r="F188">
        <f>'計算係數'!$O188*'累積確診人數_量級_鄰里別'!E188/10*$D188</f>
        <v>3561.312384</v>
      </c>
      <c r="G188">
        <f>'計算係數'!$O188*'累積確診人數_量級_鄰里別'!F188/10*$D188</f>
        <v>3561.312384</v>
      </c>
      <c r="H188">
        <f>'計算係數'!$O188*'累積確診人數_量級_鄰里別'!G188/10*$D188</f>
        <v>3561.312384</v>
      </c>
      <c r="I188">
        <f>'計算係數'!$O188*'累積確診人數_量級_鄰里別'!H188/10*$D188</f>
        <v>3561.312384</v>
      </c>
      <c r="J188">
        <f>'計算係數'!$O188*'累積確診人數_量級_鄰里別'!I188/10*$D188</f>
        <v>3561.312384</v>
      </c>
      <c r="K188">
        <f>'計算係數'!$O188*'累積確診人數_量級_鄰里別'!J188/10*$D188</f>
        <v>3561.312384</v>
      </c>
      <c r="L188">
        <f>'計算係數'!$O188*'累積確診人數_量級_鄰里別'!K188/10*$D188</f>
        <v>3561.312384</v>
      </c>
      <c r="M188">
        <f>'計算係數'!$O188*'累積確診人數_量級_鄰里別'!L188/10*$D188</f>
        <v>3561.312384</v>
      </c>
      <c r="N188">
        <f>'計算係數'!$O188*'累積確診人數_量級_鄰里別'!M188/10*$D188</f>
        <v>3561.312384</v>
      </c>
      <c r="O188">
        <f>'計算係數'!$O188*'累積確診人數_量級_鄰里別'!N188/10*$D188</f>
        <v>3561.312384</v>
      </c>
      <c r="P188">
        <f>'計算係數'!$O188*'累積確診人數_量級_鄰里別'!O188/10*$D188</f>
        <v>3561.312384</v>
      </c>
      <c r="Q188">
        <f>'計算係數'!$O188*'累積確診人數_量級_鄰里別'!P188/10*$D188</f>
        <v>3561.312384</v>
      </c>
      <c r="R188">
        <f>'計算係數'!$O188*'累積確診人數_量級_鄰里別'!Q188/10*$D188</f>
        <v>3561.312384</v>
      </c>
      <c r="S188">
        <f>'計算係數'!$O188*'累積確診人數_量級_鄰里別'!R188/10*$D188</f>
        <v>3561.312384</v>
      </c>
      <c r="T188">
        <f>'計算係數'!$O188*'累積確診人數_量級_鄰里別'!S188/10*$D188</f>
        <v>3561.312384</v>
      </c>
      <c r="U188">
        <f>'計算係數'!$O188*'累積確診人數_量級_鄰里別'!T188/10*$D188</f>
        <v>3561.312384</v>
      </c>
    </row>
    <row r="189">
      <c r="A189" s="5">
        <v>6.3000050019E10</v>
      </c>
      <c r="B189" s="5" t="s">
        <v>176</v>
      </c>
      <c r="C189" s="5" t="s">
        <v>195</v>
      </c>
      <c r="D189" s="5">
        <v>12118.0</v>
      </c>
      <c r="E189">
        <f>'計算係數'!$O189*'累積確診人數_量級_鄰里別'!D189/10*$D189</f>
        <v>0</v>
      </c>
      <c r="F189">
        <f>'計算係數'!$O189*'累積確診人數_量級_鄰里別'!E189/10*$D189</f>
        <v>14196.69318</v>
      </c>
      <c r="G189">
        <f>'計算係數'!$O189*'累積確診人數_量級_鄰里別'!F189/10*$D189</f>
        <v>14196.69318</v>
      </c>
      <c r="H189">
        <f>'計算係數'!$O189*'累積確診人數_量級_鄰里別'!G189/10*$D189</f>
        <v>14196.69318</v>
      </c>
      <c r="I189">
        <f>'計算係數'!$O189*'累積確診人數_量級_鄰里別'!H189/10*$D189</f>
        <v>14196.69318</v>
      </c>
      <c r="J189">
        <f>'計算係數'!$O189*'累積確診人數_量級_鄰里別'!I189/10*$D189</f>
        <v>14196.69318</v>
      </c>
      <c r="K189">
        <f>'計算係數'!$O189*'累積確診人數_量級_鄰里別'!J189/10*$D189</f>
        <v>14196.69318</v>
      </c>
      <c r="L189">
        <f>'計算係數'!$O189*'累積確診人數_量級_鄰里別'!K189/10*$D189</f>
        <v>14196.69318</v>
      </c>
      <c r="M189">
        <f>'計算係數'!$O189*'累積確診人數_量級_鄰里別'!L189/10*$D189</f>
        <v>14196.69318</v>
      </c>
      <c r="N189">
        <f>'計算係數'!$O189*'累積確診人數_量級_鄰里別'!M189/10*$D189</f>
        <v>14196.69318</v>
      </c>
      <c r="O189">
        <f>'計算係數'!$O189*'累積確診人數_量級_鄰里別'!N189/10*$D189</f>
        <v>14196.69318</v>
      </c>
      <c r="P189">
        <f>'計算係數'!$O189*'累積確診人數_量級_鄰里別'!O189/10*$D189</f>
        <v>14196.69318</v>
      </c>
      <c r="Q189">
        <f>'計算係數'!$O189*'累積確診人數_量級_鄰里別'!P189/10*$D189</f>
        <v>14196.69318</v>
      </c>
      <c r="R189">
        <f>'計算係數'!$O189*'累積確診人數_量級_鄰里別'!Q189/10*$D189</f>
        <v>14196.69318</v>
      </c>
      <c r="S189">
        <f>'計算係數'!$O189*'累積確診人數_量級_鄰里別'!R189/10*$D189</f>
        <v>14196.69318</v>
      </c>
      <c r="T189">
        <f>'計算係數'!$O189*'累積確診人數_量級_鄰里別'!S189/10*$D189</f>
        <v>14196.69318</v>
      </c>
      <c r="U189">
        <f>'計算係數'!$O189*'累積確診人數_量級_鄰里別'!T189/10*$D189</f>
        <v>14196.69318</v>
      </c>
    </row>
    <row r="190">
      <c r="A190" s="5">
        <v>6.300005002E10</v>
      </c>
      <c r="B190" s="5" t="s">
        <v>176</v>
      </c>
      <c r="C190" s="5" t="s">
        <v>196</v>
      </c>
      <c r="D190" s="5">
        <v>5630.0</v>
      </c>
      <c r="E190">
        <f>'計算係數'!$O190*'累積確診人數_量級_鄰里別'!D190/10*$D190</f>
        <v>0</v>
      </c>
      <c r="F190">
        <f>'計算係數'!$O190*'累積確診人數_量級_鄰里別'!E190/10*$D190</f>
        <v>5733.142679</v>
      </c>
      <c r="G190">
        <f>'計算係數'!$O190*'累積確診人數_量級_鄰里別'!F190/10*$D190</f>
        <v>5733.142679</v>
      </c>
      <c r="H190">
        <f>'計算係數'!$O190*'累積確診人數_量級_鄰里別'!G190/10*$D190</f>
        <v>5733.142679</v>
      </c>
      <c r="I190">
        <f>'計算係數'!$O190*'累積確診人數_量級_鄰里別'!H190/10*$D190</f>
        <v>5733.142679</v>
      </c>
      <c r="J190">
        <f>'計算係數'!$O190*'累積確診人數_量級_鄰里別'!I190/10*$D190</f>
        <v>5733.142679</v>
      </c>
      <c r="K190">
        <f>'計算係數'!$O190*'累積確診人數_量級_鄰里別'!J190/10*$D190</f>
        <v>5733.142679</v>
      </c>
      <c r="L190">
        <f>'計算係數'!$O190*'累積確診人數_量級_鄰里別'!K190/10*$D190</f>
        <v>5733.142679</v>
      </c>
      <c r="M190">
        <f>'計算係數'!$O190*'累積確診人數_量級_鄰里別'!L190/10*$D190</f>
        <v>5733.142679</v>
      </c>
      <c r="N190">
        <f>'計算係數'!$O190*'累積確診人數_量級_鄰里別'!M190/10*$D190</f>
        <v>5733.142679</v>
      </c>
      <c r="O190">
        <f>'計算係數'!$O190*'累積確診人數_量級_鄰里別'!N190/10*$D190</f>
        <v>5733.142679</v>
      </c>
      <c r="P190">
        <f>'計算係數'!$O190*'累積確診人數_量級_鄰里別'!O190/10*$D190</f>
        <v>5733.142679</v>
      </c>
      <c r="Q190">
        <f>'計算係數'!$O190*'累積確診人數_量級_鄰里別'!P190/10*$D190</f>
        <v>5733.142679</v>
      </c>
      <c r="R190">
        <f>'計算係數'!$O190*'累積確診人數_量級_鄰里別'!Q190/10*$D190</f>
        <v>5733.142679</v>
      </c>
      <c r="S190">
        <f>'計算係數'!$O190*'累積確診人數_量級_鄰里別'!R190/10*$D190</f>
        <v>5733.142679</v>
      </c>
      <c r="T190">
        <f>'計算係數'!$O190*'累積確診人數_量級_鄰里別'!S190/10*$D190</f>
        <v>5733.142679</v>
      </c>
      <c r="U190">
        <f>'計算係數'!$O190*'累積確診人數_量級_鄰里別'!T190/10*$D190</f>
        <v>5733.142679</v>
      </c>
    </row>
    <row r="191">
      <c r="A191" s="5">
        <v>6.3000050021E10</v>
      </c>
      <c r="B191" s="5" t="s">
        <v>176</v>
      </c>
      <c r="C191" s="5" t="s">
        <v>197</v>
      </c>
      <c r="D191" s="5">
        <v>9693.0</v>
      </c>
      <c r="E191">
        <f>'計算係數'!$O191*'累積確診人數_量級_鄰里別'!D191/10*$D191</f>
        <v>0</v>
      </c>
      <c r="F191">
        <f>'計算係數'!$O191*'累積確診人數_量級_鄰里別'!E191/10*$D191</f>
        <v>10843.89125</v>
      </c>
      <c r="G191">
        <f>'計算係數'!$O191*'累積確診人數_量級_鄰里別'!F191/10*$D191</f>
        <v>10843.89125</v>
      </c>
      <c r="H191">
        <f>'計算係數'!$O191*'累積確診人數_量級_鄰里別'!G191/10*$D191</f>
        <v>10843.89125</v>
      </c>
      <c r="I191">
        <f>'計算係數'!$O191*'累積確診人數_量級_鄰里別'!H191/10*$D191</f>
        <v>10843.89125</v>
      </c>
      <c r="J191">
        <f>'計算係數'!$O191*'累積確診人數_量級_鄰里別'!I191/10*$D191</f>
        <v>10843.89125</v>
      </c>
      <c r="K191">
        <f>'計算係數'!$O191*'累積確診人數_量級_鄰里別'!J191/10*$D191</f>
        <v>10843.89125</v>
      </c>
      <c r="L191">
        <f>'計算係數'!$O191*'累積確診人數_量級_鄰里別'!K191/10*$D191</f>
        <v>10843.89125</v>
      </c>
      <c r="M191">
        <f>'計算係數'!$O191*'累積確診人數_量級_鄰里別'!L191/10*$D191</f>
        <v>10843.89125</v>
      </c>
      <c r="N191">
        <f>'計算係數'!$O191*'累積確診人數_量級_鄰里別'!M191/10*$D191</f>
        <v>10843.89125</v>
      </c>
      <c r="O191">
        <f>'計算係數'!$O191*'累積確診人數_量級_鄰里別'!N191/10*$D191</f>
        <v>10843.89125</v>
      </c>
      <c r="P191">
        <f>'計算係數'!$O191*'累積確診人數_量級_鄰里別'!O191/10*$D191</f>
        <v>10843.89125</v>
      </c>
      <c r="Q191">
        <f>'計算係數'!$O191*'累積確診人數_量級_鄰里別'!P191/10*$D191</f>
        <v>10843.89125</v>
      </c>
      <c r="R191">
        <f>'計算係數'!$O191*'累積確診人數_量級_鄰里別'!Q191/10*$D191</f>
        <v>10843.89125</v>
      </c>
      <c r="S191">
        <f>'計算係數'!$O191*'累積確診人數_量級_鄰里別'!R191/10*$D191</f>
        <v>10843.89125</v>
      </c>
      <c r="T191">
        <f>'計算係數'!$O191*'累積確診人數_量級_鄰里別'!S191/10*$D191</f>
        <v>10843.89125</v>
      </c>
      <c r="U191">
        <f>'計算係數'!$O191*'累積確診人數_量級_鄰里別'!T191/10*$D191</f>
        <v>10843.89125</v>
      </c>
    </row>
    <row r="192">
      <c r="A192" s="5">
        <v>6.3000050022E10</v>
      </c>
      <c r="B192" s="5" t="s">
        <v>176</v>
      </c>
      <c r="C192" s="5" t="s">
        <v>198</v>
      </c>
      <c r="D192" s="5">
        <v>1780.0</v>
      </c>
      <c r="E192">
        <f>'計算係數'!$O192*'累積確診人數_量級_鄰里別'!D192/10*$D192</f>
        <v>0</v>
      </c>
      <c r="F192">
        <f>'計算係數'!$O192*'累積確診人數_量級_鄰里別'!E192/10*$D192</f>
        <v>1440.186464</v>
      </c>
      <c r="G192">
        <f>'計算係數'!$O192*'累積確診人數_量級_鄰里別'!F192/10*$D192</f>
        <v>1440.186464</v>
      </c>
      <c r="H192">
        <f>'計算係數'!$O192*'累積確診人數_量級_鄰里別'!G192/10*$D192</f>
        <v>1440.186464</v>
      </c>
      <c r="I192">
        <f>'計算係數'!$O192*'累積確診人數_量級_鄰里別'!H192/10*$D192</f>
        <v>1440.186464</v>
      </c>
      <c r="J192">
        <f>'計算係數'!$O192*'累積確診人數_量級_鄰里別'!I192/10*$D192</f>
        <v>1440.186464</v>
      </c>
      <c r="K192">
        <f>'計算係數'!$O192*'累積確診人數_量級_鄰里別'!J192/10*$D192</f>
        <v>1440.186464</v>
      </c>
      <c r="L192">
        <f>'計算係數'!$O192*'累積確診人數_量級_鄰里別'!K192/10*$D192</f>
        <v>1440.186464</v>
      </c>
      <c r="M192">
        <f>'計算係數'!$O192*'累積確診人數_量級_鄰里別'!L192/10*$D192</f>
        <v>1440.186464</v>
      </c>
      <c r="N192">
        <f>'計算係數'!$O192*'累積確診人數_量級_鄰里別'!M192/10*$D192</f>
        <v>1440.186464</v>
      </c>
      <c r="O192">
        <f>'計算係數'!$O192*'累積確診人數_量級_鄰里別'!N192/10*$D192</f>
        <v>1440.186464</v>
      </c>
      <c r="P192">
        <f>'計算係數'!$O192*'累積確診人數_量級_鄰里別'!O192/10*$D192</f>
        <v>1440.186464</v>
      </c>
      <c r="Q192">
        <f>'計算係數'!$O192*'累積確診人數_量級_鄰里別'!P192/10*$D192</f>
        <v>1440.186464</v>
      </c>
      <c r="R192">
        <f>'計算係數'!$O192*'累積確診人數_量級_鄰里別'!Q192/10*$D192</f>
        <v>1440.186464</v>
      </c>
      <c r="S192">
        <f>'計算係數'!$O192*'累積確診人數_量級_鄰里別'!R192/10*$D192</f>
        <v>1440.186464</v>
      </c>
      <c r="T192">
        <f>'計算係數'!$O192*'累積確診人數_量級_鄰里別'!S192/10*$D192</f>
        <v>1440.186464</v>
      </c>
      <c r="U192">
        <f>'計算係數'!$O192*'累積確診人數_量級_鄰里別'!T192/10*$D192</f>
        <v>1440.186464</v>
      </c>
    </row>
    <row r="193">
      <c r="A193" s="5">
        <v>6.3000050023E10</v>
      </c>
      <c r="B193" s="5" t="s">
        <v>176</v>
      </c>
      <c r="C193" s="5" t="s">
        <v>199</v>
      </c>
      <c r="D193" s="5">
        <v>3941.0</v>
      </c>
      <c r="E193">
        <f>'計算係數'!$O193*'累積確診人數_量級_鄰里別'!D193/10*$D193</f>
        <v>0</v>
      </c>
      <c r="F193">
        <f>'計算係數'!$O193*'累積確診人數_量級_鄰里別'!E193/10*$D193</f>
        <v>3973.754375</v>
      </c>
      <c r="G193">
        <f>'計算係數'!$O193*'累積確診人數_量級_鄰里別'!F193/10*$D193</f>
        <v>3973.754375</v>
      </c>
      <c r="H193">
        <f>'計算係數'!$O193*'累積確診人數_量級_鄰里別'!G193/10*$D193</f>
        <v>3973.754375</v>
      </c>
      <c r="I193">
        <f>'計算係數'!$O193*'累積確診人數_量級_鄰里別'!H193/10*$D193</f>
        <v>3973.754375</v>
      </c>
      <c r="J193">
        <f>'計算係數'!$O193*'累積確診人數_量級_鄰里別'!I193/10*$D193</f>
        <v>3973.754375</v>
      </c>
      <c r="K193">
        <f>'計算係數'!$O193*'累積確診人數_量級_鄰里別'!J193/10*$D193</f>
        <v>3973.754375</v>
      </c>
      <c r="L193">
        <f>'計算係數'!$O193*'累積確診人數_量級_鄰里別'!K193/10*$D193</f>
        <v>3973.754375</v>
      </c>
      <c r="M193">
        <f>'計算係數'!$O193*'累積確診人數_量級_鄰里別'!L193/10*$D193</f>
        <v>3973.754375</v>
      </c>
      <c r="N193">
        <f>'計算係數'!$O193*'累積確診人數_量級_鄰里別'!M193/10*$D193</f>
        <v>3973.754375</v>
      </c>
      <c r="O193">
        <f>'計算係數'!$O193*'累積確診人數_量級_鄰里別'!N193/10*$D193</f>
        <v>3973.754375</v>
      </c>
      <c r="P193">
        <f>'計算係數'!$O193*'累積確診人數_量級_鄰里別'!O193/10*$D193</f>
        <v>3973.754375</v>
      </c>
      <c r="Q193">
        <f>'計算係數'!$O193*'累積確診人數_量級_鄰里別'!P193/10*$D193</f>
        <v>3973.754375</v>
      </c>
      <c r="R193">
        <f>'計算係數'!$O193*'累積確診人數_量級_鄰里別'!Q193/10*$D193</f>
        <v>3973.754375</v>
      </c>
      <c r="S193">
        <f>'計算係數'!$O193*'累積確診人數_量級_鄰里別'!R193/10*$D193</f>
        <v>3973.754375</v>
      </c>
      <c r="T193">
        <f>'計算係數'!$O193*'累積確診人數_量級_鄰里別'!S193/10*$D193</f>
        <v>3973.754375</v>
      </c>
      <c r="U193">
        <f>'計算係數'!$O193*'累積確診人數_量級_鄰里別'!T193/10*$D193</f>
        <v>3973.754375</v>
      </c>
    </row>
    <row r="194">
      <c r="A194" s="5">
        <v>6.3000050024E10</v>
      </c>
      <c r="B194" s="5" t="s">
        <v>176</v>
      </c>
      <c r="C194" s="5" t="s">
        <v>200</v>
      </c>
      <c r="D194" s="5">
        <v>3545.0</v>
      </c>
      <c r="E194">
        <f>'計算係數'!$O194*'累積確診人數_量級_鄰里別'!D194/10*$D194</f>
        <v>0</v>
      </c>
      <c r="F194">
        <f>'計算係數'!$O194*'累積確診人數_量級_鄰里別'!E194/10*$D194</f>
        <v>3998.101386</v>
      </c>
      <c r="G194">
        <f>'計算係數'!$O194*'累積確診人數_量級_鄰里別'!F194/10*$D194</f>
        <v>3998.101386</v>
      </c>
      <c r="H194">
        <f>'計算係數'!$O194*'累積確診人數_量級_鄰里別'!G194/10*$D194</f>
        <v>3998.101386</v>
      </c>
      <c r="I194">
        <f>'計算係數'!$O194*'累積確診人數_量級_鄰里別'!H194/10*$D194</f>
        <v>3998.101386</v>
      </c>
      <c r="J194">
        <f>'計算係數'!$O194*'累積確診人數_量級_鄰里別'!I194/10*$D194</f>
        <v>3998.101386</v>
      </c>
      <c r="K194">
        <f>'計算係數'!$O194*'累積確診人數_量級_鄰里別'!J194/10*$D194</f>
        <v>3998.101386</v>
      </c>
      <c r="L194">
        <f>'計算係數'!$O194*'累積確診人數_量級_鄰里別'!K194/10*$D194</f>
        <v>3998.101386</v>
      </c>
      <c r="M194">
        <f>'計算係數'!$O194*'累積確診人數_量級_鄰里別'!L194/10*$D194</f>
        <v>3998.101386</v>
      </c>
      <c r="N194">
        <f>'計算係數'!$O194*'累積確診人數_量級_鄰里別'!M194/10*$D194</f>
        <v>3998.101386</v>
      </c>
      <c r="O194">
        <f>'計算係數'!$O194*'累積確診人數_量級_鄰里別'!N194/10*$D194</f>
        <v>3998.101386</v>
      </c>
      <c r="P194">
        <f>'計算係數'!$O194*'累積確診人數_量級_鄰里別'!O194/10*$D194</f>
        <v>3998.101386</v>
      </c>
      <c r="Q194">
        <f>'計算係數'!$O194*'累積確診人數_量級_鄰里別'!P194/10*$D194</f>
        <v>3998.101386</v>
      </c>
      <c r="R194">
        <f>'計算係數'!$O194*'累積確診人數_量級_鄰里別'!Q194/10*$D194</f>
        <v>3998.101386</v>
      </c>
      <c r="S194">
        <f>'計算係數'!$O194*'累積確診人數_量級_鄰里別'!R194/10*$D194</f>
        <v>3998.101386</v>
      </c>
      <c r="T194">
        <f>'計算係數'!$O194*'累積確診人數_量級_鄰里別'!S194/10*$D194</f>
        <v>3998.101386</v>
      </c>
      <c r="U194">
        <f>'計算係數'!$O194*'累積確診人數_量級_鄰里別'!T194/10*$D194</f>
        <v>3998.101386</v>
      </c>
    </row>
    <row r="195">
      <c r="A195" s="5">
        <v>6.3000050025E10</v>
      </c>
      <c r="B195" s="5" t="s">
        <v>176</v>
      </c>
      <c r="C195" s="5" t="s">
        <v>201</v>
      </c>
      <c r="D195" s="5">
        <v>3073.0</v>
      </c>
      <c r="E195">
        <f>'計算係數'!$O195*'累積確診人數_量級_鄰里別'!D195/10*$D195</f>
        <v>0</v>
      </c>
      <c r="F195">
        <f>'計算係數'!$O195*'累積確診人數_量級_鄰里別'!E195/10*$D195</f>
        <v>3149.043368</v>
      </c>
      <c r="G195">
        <f>'計算係數'!$O195*'累積確診人數_量級_鄰里別'!F195/10*$D195</f>
        <v>3149.043368</v>
      </c>
      <c r="H195">
        <f>'計算係數'!$O195*'累積確診人數_量級_鄰里別'!G195/10*$D195</f>
        <v>3149.043368</v>
      </c>
      <c r="I195">
        <f>'計算係數'!$O195*'累積確診人數_量級_鄰里別'!H195/10*$D195</f>
        <v>3149.043368</v>
      </c>
      <c r="J195">
        <f>'計算係數'!$O195*'累積確診人數_量級_鄰里別'!I195/10*$D195</f>
        <v>3149.043368</v>
      </c>
      <c r="K195">
        <f>'計算係數'!$O195*'累積確診人數_量級_鄰里別'!J195/10*$D195</f>
        <v>3149.043368</v>
      </c>
      <c r="L195">
        <f>'計算係數'!$O195*'累積確診人數_量級_鄰里別'!K195/10*$D195</f>
        <v>3149.043368</v>
      </c>
      <c r="M195">
        <f>'計算係數'!$O195*'累積確診人數_量級_鄰里別'!L195/10*$D195</f>
        <v>3149.043368</v>
      </c>
      <c r="N195">
        <f>'計算係數'!$O195*'累積確診人數_量級_鄰里別'!M195/10*$D195</f>
        <v>3149.043368</v>
      </c>
      <c r="O195">
        <f>'計算係數'!$O195*'累積確診人數_量級_鄰里別'!N195/10*$D195</f>
        <v>3149.043368</v>
      </c>
      <c r="P195">
        <f>'計算係數'!$O195*'累積確診人數_量級_鄰里別'!O195/10*$D195</f>
        <v>3149.043368</v>
      </c>
      <c r="Q195">
        <f>'計算係數'!$O195*'累積確診人數_量級_鄰里別'!P195/10*$D195</f>
        <v>3149.043368</v>
      </c>
      <c r="R195">
        <f>'計算係數'!$O195*'累積確診人數_量級_鄰里別'!Q195/10*$D195</f>
        <v>3149.043368</v>
      </c>
      <c r="S195">
        <f>'計算係數'!$O195*'累積確診人數_量級_鄰里別'!R195/10*$D195</f>
        <v>3149.043368</v>
      </c>
      <c r="T195">
        <f>'計算係數'!$O195*'累積確診人數_量級_鄰里別'!S195/10*$D195</f>
        <v>3149.043368</v>
      </c>
      <c r="U195">
        <f>'計算係數'!$O195*'累積確診人數_量級_鄰里別'!T195/10*$D195</f>
        <v>3149.043368</v>
      </c>
    </row>
    <row r="196">
      <c r="A196" s="5">
        <v>6.3000050026E10</v>
      </c>
      <c r="B196" s="5" t="s">
        <v>176</v>
      </c>
      <c r="C196" s="5" t="s">
        <v>202</v>
      </c>
      <c r="D196" s="5">
        <v>5721.0</v>
      </c>
      <c r="E196">
        <f>'計算係數'!$O196*'累積確診人數_量級_鄰里別'!D196/10*$D196</f>
        <v>0</v>
      </c>
      <c r="F196">
        <f>'計算係數'!$O196*'累積確診人數_量級_鄰里別'!E196/10*$D196</f>
        <v>6974.963244</v>
      </c>
      <c r="G196">
        <f>'計算係數'!$O196*'累積確診人數_量級_鄰里別'!F196/10*$D196</f>
        <v>6974.963244</v>
      </c>
      <c r="H196">
        <f>'計算係數'!$O196*'累積確診人數_量級_鄰里別'!G196/10*$D196</f>
        <v>6974.963244</v>
      </c>
      <c r="I196">
        <f>'計算係數'!$O196*'累積確診人數_量級_鄰里別'!H196/10*$D196</f>
        <v>6974.963244</v>
      </c>
      <c r="J196">
        <f>'計算係數'!$O196*'累積確診人數_量級_鄰里別'!I196/10*$D196</f>
        <v>6974.963244</v>
      </c>
      <c r="K196">
        <f>'計算係數'!$O196*'累積確診人數_量級_鄰里別'!J196/10*$D196</f>
        <v>6974.963244</v>
      </c>
      <c r="L196">
        <f>'計算係數'!$O196*'累積確診人數_量級_鄰里別'!K196/10*$D196</f>
        <v>6974.963244</v>
      </c>
      <c r="M196">
        <f>'計算係數'!$O196*'累積確診人數_量級_鄰里別'!L196/10*$D196</f>
        <v>6974.963244</v>
      </c>
      <c r="N196">
        <f>'計算係數'!$O196*'累積確診人數_量級_鄰里別'!M196/10*$D196</f>
        <v>6974.963244</v>
      </c>
      <c r="O196">
        <f>'計算係數'!$O196*'累積確診人數_量級_鄰里別'!N196/10*$D196</f>
        <v>6974.963244</v>
      </c>
      <c r="P196">
        <f>'計算係數'!$O196*'累積確診人數_量級_鄰里別'!O196/10*$D196</f>
        <v>6974.963244</v>
      </c>
      <c r="Q196">
        <f>'計算係數'!$O196*'累積確診人數_量級_鄰里別'!P196/10*$D196</f>
        <v>6974.963244</v>
      </c>
      <c r="R196">
        <f>'計算係數'!$O196*'累積確診人數_量級_鄰里別'!Q196/10*$D196</f>
        <v>6974.963244</v>
      </c>
      <c r="S196">
        <f>'計算係數'!$O196*'累積確診人數_量級_鄰里別'!R196/10*$D196</f>
        <v>6974.963244</v>
      </c>
      <c r="T196">
        <f>'計算係數'!$O196*'累積確診人數_量級_鄰里別'!S196/10*$D196</f>
        <v>6974.963244</v>
      </c>
      <c r="U196">
        <f>'計算係數'!$O196*'累積確診人數_量級_鄰里別'!T196/10*$D196</f>
        <v>6974.963244</v>
      </c>
    </row>
    <row r="197">
      <c r="A197" s="5">
        <v>6.3000050027E10</v>
      </c>
      <c r="B197" s="5" t="s">
        <v>176</v>
      </c>
      <c r="C197" s="5" t="s">
        <v>203</v>
      </c>
      <c r="D197" s="5">
        <v>4304.0</v>
      </c>
      <c r="E197">
        <f>'計算係數'!$O197*'累積確診人數_量級_鄰里別'!D197/10*$D197</f>
        <v>0</v>
      </c>
      <c r="F197">
        <f>'計算係數'!$O197*'累積確診人數_量級_鄰里別'!E197/10*$D197</f>
        <v>5047.494436</v>
      </c>
      <c r="G197">
        <f>'計算係數'!$O197*'累積確診人數_量級_鄰里別'!F197/10*$D197</f>
        <v>5047.494436</v>
      </c>
      <c r="H197">
        <f>'計算係數'!$O197*'累積確診人數_量級_鄰里別'!G197/10*$D197</f>
        <v>5047.494436</v>
      </c>
      <c r="I197">
        <f>'計算係數'!$O197*'累積確診人數_量級_鄰里別'!H197/10*$D197</f>
        <v>5047.494436</v>
      </c>
      <c r="J197">
        <f>'計算係數'!$O197*'累積確診人數_量級_鄰里別'!I197/10*$D197</f>
        <v>5047.494436</v>
      </c>
      <c r="K197">
        <f>'計算係數'!$O197*'累積確診人數_量級_鄰里別'!J197/10*$D197</f>
        <v>5047.494436</v>
      </c>
      <c r="L197">
        <f>'計算係數'!$O197*'累積確診人數_量級_鄰里別'!K197/10*$D197</f>
        <v>5047.494436</v>
      </c>
      <c r="M197">
        <f>'計算係數'!$O197*'累積確診人數_量級_鄰里別'!L197/10*$D197</f>
        <v>5047.494436</v>
      </c>
      <c r="N197">
        <f>'計算係數'!$O197*'累積確診人數_量級_鄰里別'!M197/10*$D197</f>
        <v>5047.494436</v>
      </c>
      <c r="O197">
        <f>'計算係數'!$O197*'累積確診人數_量級_鄰里別'!N197/10*$D197</f>
        <v>5047.494436</v>
      </c>
      <c r="P197">
        <f>'計算係數'!$O197*'累積確診人數_量級_鄰里別'!O197/10*$D197</f>
        <v>5047.494436</v>
      </c>
      <c r="Q197">
        <f>'計算係數'!$O197*'累積確診人數_量級_鄰里別'!P197/10*$D197</f>
        <v>5047.494436</v>
      </c>
      <c r="R197">
        <f>'計算係數'!$O197*'累積確診人數_量級_鄰里別'!Q197/10*$D197</f>
        <v>5047.494436</v>
      </c>
      <c r="S197">
        <f>'計算係數'!$O197*'累積確診人數_量級_鄰里別'!R197/10*$D197</f>
        <v>5047.494436</v>
      </c>
      <c r="T197">
        <f>'計算係數'!$O197*'累積確診人數_量級_鄰里別'!S197/10*$D197</f>
        <v>5047.494436</v>
      </c>
      <c r="U197">
        <f>'計算係數'!$O197*'累積確診人數_量級_鄰里別'!T197/10*$D197</f>
        <v>5047.494436</v>
      </c>
    </row>
    <row r="198">
      <c r="A198" s="5">
        <v>6.3000050028E10</v>
      </c>
      <c r="B198" s="5" t="s">
        <v>176</v>
      </c>
      <c r="C198" s="5" t="s">
        <v>204</v>
      </c>
      <c r="D198" s="5">
        <v>3974.0</v>
      </c>
      <c r="E198">
        <f>'計算係數'!$O198*'累積確診人數_量級_鄰里別'!D198/10*$D198</f>
        <v>0</v>
      </c>
      <c r="F198">
        <f>'計算係數'!$O198*'累積確診人數_量級_鄰里別'!E198/10*$D198</f>
        <v>4066.664797</v>
      </c>
      <c r="G198">
        <f>'計算係數'!$O198*'累積確診人數_量級_鄰里別'!F198/10*$D198</f>
        <v>4066.664797</v>
      </c>
      <c r="H198">
        <f>'計算係數'!$O198*'累積確診人數_量級_鄰里別'!G198/10*$D198</f>
        <v>4066.664797</v>
      </c>
      <c r="I198">
        <f>'計算係數'!$O198*'累積確診人數_量級_鄰里別'!H198/10*$D198</f>
        <v>4066.664797</v>
      </c>
      <c r="J198">
        <f>'計算係數'!$O198*'累積確診人數_量級_鄰里別'!I198/10*$D198</f>
        <v>4066.664797</v>
      </c>
      <c r="K198">
        <f>'計算係數'!$O198*'累積確診人數_量級_鄰里別'!J198/10*$D198</f>
        <v>4066.664797</v>
      </c>
      <c r="L198">
        <f>'計算係數'!$O198*'累積確診人數_量級_鄰里別'!K198/10*$D198</f>
        <v>4066.664797</v>
      </c>
      <c r="M198">
        <f>'計算係數'!$O198*'累積確診人數_量級_鄰里別'!L198/10*$D198</f>
        <v>4066.664797</v>
      </c>
      <c r="N198">
        <f>'計算係數'!$O198*'累積確診人數_量級_鄰里別'!M198/10*$D198</f>
        <v>4066.664797</v>
      </c>
      <c r="O198">
        <f>'計算係數'!$O198*'累積確診人數_量級_鄰里別'!N198/10*$D198</f>
        <v>4066.664797</v>
      </c>
      <c r="P198">
        <f>'計算係數'!$O198*'累積確診人數_量級_鄰里別'!O198/10*$D198</f>
        <v>4066.664797</v>
      </c>
      <c r="Q198">
        <f>'計算係數'!$O198*'累積確診人數_量級_鄰里別'!P198/10*$D198</f>
        <v>4066.664797</v>
      </c>
      <c r="R198">
        <f>'計算係數'!$O198*'累積確診人數_量級_鄰里別'!Q198/10*$D198</f>
        <v>4066.664797</v>
      </c>
      <c r="S198">
        <f>'計算係數'!$O198*'累積確診人數_量級_鄰里別'!R198/10*$D198</f>
        <v>4066.664797</v>
      </c>
      <c r="T198">
        <f>'計算係數'!$O198*'累積確診人數_量級_鄰里別'!S198/10*$D198</f>
        <v>4066.664797</v>
      </c>
      <c r="U198">
        <f>'計算係數'!$O198*'累積確診人數_量級_鄰里別'!T198/10*$D198</f>
        <v>4066.664797</v>
      </c>
    </row>
    <row r="199">
      <c r="A199" s="5">
        <v>6.3000050029E10</v>
      </c>
      <c r="B199" s="5" t="s">
        <v>176</v>
      </c>
      <c r="C199" s="5" t="s">
        <v>205</v>
      </c>
      <c r="D199" s="5">
        <v>5653.0</v>
      </c>
      <c r="E199">
        <f>'計算係數'!$O199*'累積確診人數_量級_鄰里別'!D199/10*$D199</f>
        <v>0</v>
      </c>
      <c r="F199">
        <f>'計算係數'!$O199*'累積確診人數_量級_鄰里別'!E199/10*$D199</f>
        <v>6183.679631</v>
      </c>
      <c r="G199">
        <f>'計算係數'!$O199*'累積確診人數_量級_鄰里別'!F199/10*$D199</f>
        <v>6183.679631</v>
      </c>
      <c r="H199">
        <f>'計算係數'!$O199*'累積確診人數_量級_鄰里別'!G199/10*$D199</f>
        <v>6183.679631</v>
      </c>
      <c r="I199">
        <f>'計算係數'!$O199*'累積確診人數_量級_鄰里別'!H199/10*$D199</f>
        <v>6183.679631</v>
      </c>
      <c r="J199">
        <f>'計算係數'!$O199*'累積確診人數_量級_鄰里別'!I199/10*$D199</f>
        <v>6183.679631</v>
      </c>
      <c r="K199">
        <f>'計算係數'!$O199*'累積確診人數_量級_鄰里別'!J199/10*$D199</f>
        <v>6183.679631</v>
      </c>
      <c r="L199">
        <f>'計算係數'!$O199*'累積確診人數_量級_鄰里別'!K199/10*$D199</f>
        <v>6183.679631</v>
      </c>
      <c r="M199">
        <f>'計算係數'!$O199*'累積確診人數_量級_鄰里別'!L199/10*$D199</f>
        <v>6183.679631</v>
      </c>
      <c r="N199">
        <f>'計算係數'!$O199*'累積確診人數_量級_鄰里別'!M199/10*$D199</f>
        <v>6183.679631</v>
      </c>
      <c r="O199">
        <f>'計算係數'!$O199*'累積確診人數_量級_鄰里別'!N199/10*$D199</f>
        <v>6183.679631</v>
      </c>
      <c r="P199">
        <f>'計算係數'!$O199*'累積確診人數_量級_鄰里別'!O199/10*$D199</f>
        <v>6183.679631</v>
      </c>
      <c r="Q199">
        <f>'計算係數'!$O199*'累積確診人數_量級_鄰里別'!P199/10*$D199</f>
        <v>6183.679631</v>
      </c>
      <c r="R199">
        <f>'計算係數'!$O199*'累積確診人數_量級_鄰里別'!Q199/10*$D199</f>
        <v>6183.679631</v>
      </c>
      <c r="S199">
        <f>'計算係數'!$O199*'累積確診人數_量級_鄰里別'!R199/10*$D199</f>
        <v>6183.679631</v>
      </c>
      <c r="T199">
        <f>'計算係數'!$O199*'累積確診人數_量級_鄰里別'!S199/10*$D199</f>
        <v>6183.679631</v>
      </c>
      <c r="U199">
        <f>'計算係數'!$O199*'累積確診人數_量級_鄰里別'!T199/10*$D199</f>
        <v>6183.679631</v>
      </c>
    </row>
    <row r="200">
      <c r="A200" s="5">
        <v>6.300005003E10</v>
      </c>
      <c r="B200" s="5" t="s">
        <v>176</v>
      </c>
      <c r="C200" s="5" t="s">
        <v>206</v>
      </c>
      <c r="D200" s="5">
        <v>8443.0</v>
      </c>
      <c r="E200">
        <f>'計算係數'!$O200*'累積確診人數_量級_鄰里別'!D200/10*$D200</f>
        <v>0</v>
      </c>
      <c r="F200">
        <f>'計算係數'!$O200*'累積確診人數_量級_鄰里別'!E200/10*$D200</f>
        <v>9533.965442</v>
      </c>
      <c r="G200">
        <f>'計算係數'!$O200*'累積確診人數_量級_鄰里別'!F200/10*$D200</f>
        <v>9533.965442</v>
      </c>
      <c r="H200">
        <f>'計算係數'!$O200*'累積確診人數_量級_鄰里別'!G200/10*$D200</f>
        <v>9533.965442</v>
      </c>
      <c r="I200">
        <f>'計算係數'!$O200*'累積確診人數_量級_鄰里別'!H200/10*$D200</f>
        <v>9533.965442</v>
      </c>
      <c r="J200">
        <f>'計算係數'!$O200*'累積確診人數_量級_鄰里別'!I200/10*$D200</f>
        <v>9533.965442</v>
      </c>
      <c r="K200">
        <f>'計算係數'!$O200*'累積確診人數_量級_鄰里別'!J200/10*$D200</f>
        <v>9533.965442</v>
      </c>
      <c r="L200">
        <f>'計算係數'!$O200*'累積確診人數_量級_鄰里別'!K200/10*$D200</f>
        <v>9533.965442</v>
      </c>
      <c r="M200">
        <f>'計算係數'!$O200*'累積確診人數_量級_鄰里別'!L200/10*$D200</f>
        <v>9533.965442</v>
      </c>
      <c r="N200">
        <f>'計算係數'!$O200*'累積確診人數_量級_鄰里別'!M200/10*$D200</f>
        <v>9533.965442</v>
      </c>
      <c r="O200">
        <f>'計算係數'!$O200*'累積確診人數_量級_鄰里別'!N200/10*$D200</f>
        <v>9533.965442</v>
      </c>
      <c r="P200">
        <f>'計算係數'!$O200*'累積確診人數_量級_鄰里別'!O200/10*$D200</f>
        <v>9533.965442</v>
      </c>
      <c r="Q200">
        <f>'計算係數'!$O200*'累積確診人數_量級_鄰里別'!P200/10*$D200</f>
        <v>9533.965442</v>
      </c>
      <c r="R200">
        <f>'計算係數'!$O200*'累積確診人數_量級_鄰里別'!Q200/10*$D200</f>
        <v>9533.965442</v>
      </c>
      <c r="S200">
        <f>'計算係數'!$O200*'累積確診人數_量級_鄰里別'!R200/10*$D200</f>
        <v>9533.965442</v>
      </c>
      <c r="T200">
        <f>'計算係數'!$O200*'累積確診人數_量級_鄰里別'!S200/10*$D200</f>
        <v>9533.965442</v>
      </c>
      <c r="U200">
        <f>'計算係數'!$O200*'累積確診人數_量級_鄰里別'!T200/10*$D200</f>
        <v>9533.965442</v>
      </c>
    </row>
    <row r="201">
      <c r="A201" s="5">
        <v>6.3000050031E10</v>
      </c>
      <c r="B201" s="5" t="s">
        <v>176</v>
      </c>
      <c r="C201" s="5" t="s">
        <v>207</v>
      </c>
      <c r="D201" s="5">
        <v>8929.0</v>
      </c>
      <c r="E201">
        <f>'計算係數'!$O201*'累積確診人數_量級_鄰里別'!D201/10*$D201</f>
        <v>0</v>
      </c>
      <c r="F201">
        <f>'計算係數'!$O201*'累積確診人數_量級_鄰里別'!E201/10*$D201</f>
        <v>10476.28332</v>
      </c>
      <c r="G201">
        <f>'計算係數'!$O201*'累積確診人數_量級_鄰里別'!F201/10*$D201</f>
        <v>10476.28332</v>
      </c>
      <c r="H201">
        <f>'計算係數'!$O201*'累積確診人數_量級_鄰里別'!G201/10*$D201</f>
        <v>10476.28332</v>
      </c>
      <c r="I201">
        <f>'計算係數'!$O201*'累積確診人數_量級_鄰里別'!H201/10*$D201</f>
        <v>10476.28332</v>
      </c>
      <c r="J201">
        <f>'計算係數'!$O201*'累積確診人數_量級_鄰里別'!I201/10*$D201</f>
        <v>10476.28332</v>
      </c>
      <c r="K201">
        <f>'計算係數'!$O201*'累積確診人數_量級_鄰里別'!J201/10*$D201</f>
        <v>10476.28332</v>
      </c>
      <c r="L201">
        <f>'計算係數'!$O201*'累積確診人數_量級_鄰里別'!K201/10*$D201</f>
        <v>10476.28332</v>
      </c>
      <c r="M201">
        <f>'計算係數'!$O201*'累積確診人數_量級_鄰里別'!L201/10*$D201</f>
        <v>10476.28332</v>
      </c>
      <c r="N201">
        <f>'計算係數'!$O201*'累積確診人數_量級_鄰里別'!M201/10*$D201</f>
        <v>10476.28332</v>
      </c>
      <c r="O201">
        <f>'計算係數'!$O201*'累積確診人數_量級_鄰里別'!N201/10*$D201</f>
        <v>10476.28332</v>
      </c>
      <c r="P201">
        <f>'計算係數'!$O201*'累積確診人數_量級_鄰里別'!O201/10*$D201</f>
        <v>10476.28332</v>
      </c>
      <c r="Q201">
        <f>'計算係數'!$O201*'累積確診人數_量級_鄰里別'!P201/10*$D201</f>
        <v>10476.28332</v>
      </c>
      <c r="R201">
        <f>'計算係數'!$O201*'累積確診人數_量級_鄰里別'!Q201/10*$D201</f>
        <v>10476.28332</v>
      </c>
      <c r="S201">
        <f>'計算係數'!$O201*'累積確診人數_量級_鄰里別'!R201/10*$D201</f>
        <v>10476.28332</v>
      </c>
      <c r="T201">
        <f>'計算係數'!$O201*'累積確診人數_量級_鄰里別'!S201/10*$D201</f>
        <v>10476.28332</v>
      </c>
      <c r="U201">
        <f>'計算係數'!$O201*'累積確診人數_量級_鄰里別'!T201/10*$D201</f>
        <v>10476.28332</v>
      </c>
    </row>
    <row r="202">
      <c r="A202" s="5">
        <v>6.3000060001E10</v>
      </c>
      <c r="B202" s="5" t="s">
        <v>208</v>
      </c>
      <c r="C202" s="5" t="s">
        <v>209</v>
      </c>
      <c r="D202" s="5">
        <v>2933.0</v>
      </c>
      <c r="E202">
        <f>'計算係數'!$O202*'累積確診人數_量級_鄰里別'!D202/10*$D202</f>
        <v>0</v>
      </c>
      <c r="F202">
        <f>'計算係數'!$O202*'累積確診人數_量級_鄰里別'!E202/10*$D202</f>
        <v>2895.051741</v>
      </c>
      <c r="G202">
        <f>'計算係數'!$O202*'累積確診人數_量級_鄰里別'!F202/10*$D202</f>
        <v>2895.051741</v>
      </c>
      <c r="H202">
        <f>'計算係數'!$O202*'累積確診人數_量級_鄰里別'!G202/10*$D202</f>
        <v>2895.051741</v>
      </c>
      <c r="I202">
        <f>'計算係數'!$O202*'累積確診人數_量級_鄰里別'!H202/10*$D202</f>
        <v>2895.051741</v>
      </c>
      <c r="J202">
        <f>'計算係數'!$O202*'累積確診人數_量級_鄰里別'!I202/10*$D202</f>
        <v>2895.051741</v>
      </c>
      <c r="K202">
        <f>'計算係數'!$O202*'累積確診人數_量級_鄰里別'!J202/10*$D202</f>
        <v>2895.051741</v>
      </c>
      <c r="L202">
        <f>'計算係數'!$O202*'累積確診人數_量級_鄰里別'!K202/10*$D202</f>
        <v>2895.051741</v>
      </c>
      <c r="M202">
        <f>'計算係數'!$O202*'累積確診人數_量級_鄰里別'!L202/10*$D202</f>
        <v>2895.051741</v>
      </c>
      <c r="N202">
        <f>'計算係數'!$O202*'累積確診人數_量級_鄰里別'!M202/10*$D202</f>
        <v>0</v>
      </c>
      <c r="O202">
        <f>'計算係數'!$O202*'累積確診人數_量級_鄰里別'!N202/10*$D202</f>
        <v>2895.051741</v>
      </c>
      <c r="P202">
        <f>'計算係數'!$O202*'累積確診人數_量級_鄰里別'!O202/10*$D202</f>
        <v>2895.051741</v>
      </c>
      <c r="Q202">
        <f>'計算係數'!$O202*'累積確診人數_量級_鄰里別'!P202/10*$D202</f>
        <v>2895.051741</v>
      </c>
      <c r="R202">
        <f>'計算係數'!$O202*'累積確診人數_量級_鄰里別'!Q202/10*$D202</f>
        <v>2895.051741</v>
      </c>
      <c r="S202">
        <f>'計算係數'!$O202*'累積確診人數_量級_鄰里別'!R202/10*$D202</f>
        <v>2895.051741</v>
      </c>
      <c r="T202">
        <f>'計算係數'!$O202*'累積確診人數_量級_鄰里別'!S202/10*$D202</f>
        <v>2895.051741</v>
      </c>
      <c r="U202">
        <f>'計算係數'!$O202*'累積確診人數_量級_鄰里別'!T202/10*$D202</f>
        <v>2895.051741</v>
      </c>
    </row>
    <row r="203">
      <c r="A203" s="5">
        <v>6.3000060002E10</v>
      </c>
      <c r="B203" s="5" t="s">
        <v>208</v>
      </c>
      <c r="C203" s="5" t="s">
        <v>210</v>
      </c>
      <c r="D203" s="5">
        <v>3237.0</v>
      </c>
      <c r="E203">
        <f>'計算係數'!$O203*'累積確診人數_量級_鄰里別'!D203/10*$D203</f>
        <v>0</v>
      </c>
      <c r="F203">
        <f>'計算係數'!$O203*'累積確診人數_量級_鄰里別'!E203/10*$D203</f>
        <v>3432.437267</v>
      </c>
      <c r="G203">
        <f>'計算係數'!$O203*'累積確診人數_量級_鄰里別'!F203/10*$D203</f>
        <v>3432.437267</v>
      </c>
      <c r="H203">
        <f>'計算係數'!$O203*'累積確診人數_量級_鄰里別'!G203/10*$D203</f>
        <v>3432.437267</v>
      </c>
      <c r="I203">
        <f>'計算係數'!$O203*'累積確診人數_量級_鄰里別'!H203/10*$D203</f>
        <v>3432.437267</v>
      </c>
      <c r="J203">
        <f>'計算係數'!$O203*'累積確診人數_量級_鄰里別'!I203/10*$D203</f>
        <v>3432.437267</v>
      </c>
      <c r="K203">
        <f>'計算係數'!$O203*'累積確診人數_量級_鄰里別'!J203/10*$D203</f>
        <v>3432.437267</v>
      </c>
      <c r="L203">
        <f>'計算係數'!$O203*'累積確診人數_量級_鄰里別'!K203/10*$D203</f>
        <v>3432.437267</v>
      </c>
      <c r="M203">
        <f>'計算係數'!$O203*'累積確診人數_量級_鄰里別'!L203/10*$D203</f>
        <v>3432.437267</v>
      </c>
      <c r="N203">
        <f>'計算係數'!$O203*'累積確診人數_量級_鄰里別'!M203/10*$D203</f>
        <v>0</v>
      </c>
      <c r="O203">
        <f>'計算係數'!$O203*'累積確診人數_量級_鄰里別'!N203/10*$D203</f>
        <v>3432.437267</v>
      </c>
      <c r="P203">
        <f>'計算係數'!$O203*'累積確診人數_量級_鄰里別'!O203/10*$D203</f>
        <v>3432.437267</v>
      </c>
      <c r="Q203">
        <f>'計算係數'!$O203*'累積確診人數_量級_鄰里別'!P203/10*$D203</f>
        <v>3432.437267</v>
      </c>
      <c r="R203">
        <f>'計算係數'!$O203*'累積確診人數_量級_鄰里別'!Q203/10*$D203</f>
        <v>3432.437267</v>
      </c>
      <c r="S203">
        <f>'計算係數'!$O203*'累積確診人數_量級_鄰里別'!R203/10*$D203</f>
        <v>3432.437267</v>
      </c>
      <c r="T203">
        <f>'計算係數'!$O203*'累積確診人數_量級_鄰里別'!S203/10*$D203</f>
        <v>3432.437267</v>
      </c>
      <c r="U203">
        <f>'計算係數'!$O203*'累積確診人數_量級_鄰里別'!T203/10*$D203</f>
        <v>3432.437267</v>
      </c>
    </row>
    <row r="204">
      <c r="A204" s="5">
        <v>6.3000060003E10</v>
      </c>
      <c r="B204" s="5" t="s">
        <v>208</v>
      </c>
      <c r="C204" s="5" t="s">
        <v>211</v>
      </c>
      <c r="D204" s="5">
        <v>4767.0</v>
      </c>
      <c r="E204">
        <f>'計算係數'!$O204*'累積確診人數_量級_鄰里別'!D204/10*$D204</f>
        <v>0</v>
      </c>
      <c r="F204">
        <f>'計算係數'!$O204*'累積確診人數_量級_鄰里別'!E204/10*$D204</f>
        <v>5114.818374</v>
      </c>
      <c r="G204">
        <f>'計算係數'!$O204*'累積確診人數_量級_鄰里別'!F204/10*$D204</f>
        <v>5114.818374</v>
      </c>
      <c r="H204">
        <f>'計算係數'!$O204*'累積確診人數_量級_鄰里別'!G204/10*$D204</f>
        <v>5114.818374</v>
      </c>
      <c r="I204">
        <f>'計算係數'!$O204*'累積確診人數_量級_鄰里別'!H204/10*$D204</f>
        <v>5114.818374</v>
      </c>
      <c r="J204">
        <f>'計算係數'!$O204*'累積確診人數_量級_鄰里別'!I204/10*$D204</f>
        <v>5114.818374</v>
      </c>
      <c r="K204">
        <f>'計算係數'!$O204*'累積確診人數_量級_鄰里別'!J204/10*$D204</f>
        <v>5114.818374</v>
      </c>
      <c r="L204">
        <f>'計算係數'!$O204*'累積確診人數_量級_鄰里別'!K204/10*$D204</f>
        <v>5114.818374</v>
      </c>
      <c r="M204">
        <f>'計算係數'!$O204*'累積確診人數_量級_鄰里別'!L204/10*$D204</f>
        <v>5114.818374</v>
      </c>
      <c r="N204">
        <f>'計算係數'!$O204*'累積確診人數_量級_鄰里別'!M204/10*$D204</f>
        <v>0</v>
      </c>
      <c r="O204">
        <f>'計算係數'!$O204*'累積確診人數_量級_鄰里別'!N204/10*$D204</f>
        <v>5114.818374</v>
      </c>
      <c r="P204">
        <f>'計算係數'!$O204*'累積確診人數_量級_鄰里別'!O204/10*$D204</f>
        <v>5114.818374</v>
      </c>
      <c r="Q204">
        <f>'計算係數'!$O204*'累積確診人數_量級_鄰里別'!P204/10*$D204</f>
        <v>5114.818374</v>
      </c>
      <c r="R204">
        <f>'計算係數'!$O204*'累積確診人數_量級_鄰里別'!Q204/10*$D204</f>
        <v>5114.818374</v>
      </c>
      <c r="S204">
        <f>'計算係數'!$O204*'累積確診人數_量級_鄰里別'!R204/10*$D204</f>
        <v>5114.818374</v>
      </c>
      <c r="T204">
        <f>'計算係數'!$O204*'累積確診人數_量級_鄰里別'!S204/10*$D204</f>
        <v>5114.818374</v>
      </c>
      <c r="U204">
        <f>'計算係數'!$O204*'累積確診人數_量級_鄰里別'!T204/10*$D204</f>
        <v>5114.818374</v>
      </c>
    </row>
    <row r="205">
      <c r="A205" s="5">
        <v>6.3000060004E10</v>
      </c>
      <c r="B205" s="5" t="s">
        <v>208</v>
      </c>
      <c r="C205" s="5" t="s">
        <v>212</v>
      </c>
      <c r="D205" s="5">
        <v>3832.0</v>
      </c>
      <c r="E205">
        <f>'計算係數'!$O205*'累積確診人數_量級_鄰里別'!D205/10*$D205</f>
        <v>0</v>
      </c>
      <c r="F205">
        <f>'計算係數'!$O205*'累積確診人數_量級_鄰里別'!E205/10*$D205</f>
        <v>4104.074307</v>
      </c>
      <c r="G205">
        <f>'計算係數'!$O205*'累積確診人數_量級_鄰里別'!F205/10*$D205</f>
        <v>4104.074307</v>
      </c>
      <c r="H205">
        <f>'計算係數'!$O205*'累積確診人數_量級_鄰里別'!G205/10*$D205</f>
        <v>4104.074307</v>
      </c>
      <c r="I205">
        <f>'計算係數'!$O205*'累積確診人數_量級_鄰里別'!H205/10*$D205</f>
        <v>4104.074307</v>
      </c>
      <c r="J205">
        <f>'計算係數'!$O205*'累積確診人數_量級_鄰里別'!I205/10*$D205</f>
        <v>4104.074307</v>
      </c>
      <c r="K205">
        <f>'計算係數'!$O205*'累積確診人數_量級_鄰里別'!J205/10*$D205</f>
        <v>4104.074307</v>
      </c>
      <c r="L205">
        <f>'計算係數'!$O205*'累積確診人數_量級_鄰里別'!K205/10*$D205</f>
        <v>4104.074307</v>
      </c>
      <c r="M205">
        <f>'計算係數'!$O205*'累積確診人數_量級_鄰里別'!L205/10*$D205</f>
        <v>4104.074307</v>
      </c>
      <c r="N205">
        <f>'計算係數'!$O205*'累積確診人數_量級_鄰里別'!M205/10*$D205</f>
        <v>0</v>
      </c>
      <c r="O205">
        <f>'計算係數'!$O205*'累積確診人數_量級_鄰里別'!N205/10*$D205</f>
        <v>4104.074307</v>
      </c>
      <c r="P205">
        <f>'計算係數'!$O205*'累積確診人數_量級_鄰里別'!O205/10*$D205</f>
        <v>4104.074307</v>
      </c>
      <c r="Q205">
        <f>'計算係數'!$O205*'累積確診人數_量級_鄰里別'!P205/10*$D205</f>
        <v>4104.074307</v>
      </c>
      <c r="R205">
        <f>'計算係數'!$O205*'累積確診人數_量級_鄰里別'!Q205/10*$D205</f>
        <v>4104.074307</v>
      </c>
      <c r="S205">
        <f>'計算係數'!$O205*'累積確診人數_量級_鄰里別'!R205/10*$D205</f>
        <v>4104.074307</v>
      </c>
      <c r="T205">
        <f>'計算係數'!$O205*'累積確診人數_量級_鄰里別'!S205/10*$D205</f>
        <v>4104.074307</v>
      </c>
      <c r="U205">
        <f>'計算係數'!$O205*'累積確診人數_量級_鄰里別'!T205/10*$D205</f>
        <v>4104.074307</v>
      </c>
    </row>
    <row r="206">
      <c r="A206" s="5">
        <v>6.3000060005E10</v>
      </c>
      <c r="B206" s="5" t="s">
        <v>208</v>
      </c>
      <c r="C206" s="5" t="s">
        <v>213</v>
      </c>
      <c r="D206" s="5">
        <v>5130.0</v>
      </c>
      <c r="E206">
        <f>'計算係數'!$O206*'累積確診人數_量級_鄰里別'!D206/10*$D206</f>
        <v>0</v>
      </c>
      <c r="F206">
        <f>'計算係數'!$O206*'累積確診人數_量級_鄰里別'!E206/10*$D206</f>
        <v>5992.849066</v>
      </c>
      <c r="G206">
        <f>'計算係數'!$O206*'累積確診人數_量級_鄰里別'!F206/10*$D206</f>
        <v>5992.849066</v>
      </c>
      <c r="H206">
        <f>'計算係數'!$O206*'累積確診人數_量級_鄰里別'!G206/10*$D206</f>
        <v>5992.849066</v>
      </c>
      <c r="I206">
        <f>'計算係數'!$O206*'累積確診人數_量級_鄰里別'!H206/10*$D206</f>
        <v>5992.849066</v>
      </c>
      <c r="J206">
        <f>'計算係數'!$O206*'累積確診人數_量級_鄰里別'!I206/10*$D206</f>
        <v>5992.849066</v>
      </c>
      <c r="K206">
        <f>'計算係數'!$O206*'累積確診人數_量級_鄰里別'!J206/10*$D206</f>
        <v>5992.849066</v>
      </c>
      <c r="L206">
        <f>'計算係數'!$O206*'累積確診人數_量級_鄰里別'!K206/10*$D206</f>
        <v>5992.849066</v>
      </c>
      <c r="M206">
        <f>'計算係數'!$O206*'累積確診人數_量級_鄰里別'!L206/10*$D206</f>
        <v>5992.849066</v>
      </c>
      <c r="N206">
        <f>'計算係數'!$O206*'累積確診人數_量級_鄰里別'!M206/10*$D206</f>
        <v>0</v>
      </c>
      <c r="O206">
        <f>'計算係數'!$O206*'累積確診人數_量級_鄰里別'!N206/10*$D206</f>
        <v>5992.849066</v>
      </c>
      <c r="P206">
        <f>'計算係數'!$O206*'累積確診人數_量級_鄰里別'!O206/10*$D206</f>
        <v>5992.849066</v>
      </c>
      <c r="Q206">
        <f>'計算係數'!$O206*'累積確診人數_量級_鄰里別'!P206/10*$D206</f>
        <v>5992.849066</v>
      </c>
      <c r="R206">
        <f>'計算係數'!$O206*'累積確診人數_量級_鄰里別'!Q206/10*$D206</f>
        <v>5992.849066</v>
      </c>
      <c r="S206">
        <f>'計算係數'!$O206*'累積確診人數_量級_鄰里別'!R206/10*$D206</f>
        <v>5992.849066</v>
      </c>
      <c r="T206">
        <f>'計算係數'!$O206*'累積確診人數_量級_鄰里別'!S206/10*$D206</f>
        <v>5992.849066</v>
      </c>
      <c r="U206">
        <f>'計算係數'!$O206*'累積確診人數_量級_鄰里別'!T206/10*$D206</f>
        <v>5992.849066</v>
      </c>
    </row>
    <row r="207">
      <c r="A207" s="5">
        <v>6.3000060006E10</v>
      </c>
      <c r="B207" s="5" t="s">
        <v>208</v>
      </c>
      <c r="C207" s="5" t="s">
        <v>214</v>
      </c>
      <c r="D207" s="5">
        <v>4371.0</v>
      </c>
      <c r="E207">
        <f>'計算係數'!$O207*'累積確診人數_量級_鄰里別'!D207/10*$D207</f>
        <v>0</v>
      </c>
      <c r="F207">
        <f>'計算係數'!$O207*'累積確診人數_量級_鄰里別'!E207/10*$D207</f>
        <v>4973.806958</v>
      </c>
      <c r="G207">
        <f>'計算係數'!$O207*'累積確診人數_量級_鄰里別'!F207/10*$D207</f>
        <v>4973.806958</v>
      </c>
      <c r="H207">
        <f>'計算係數'!$O207*'累積確診人數_量級_鄰里別'!G207/10*$D207</f>
        <v>4973.806958</v>
      </c>
      <c r="I207">
        <f>'計算係數'!$O207*'累積確診人數_量級_鄰里別'!H207/10*$D207</f>
        <v>4973.806958</v>
      </c>
      <c r="J207">
        <f>'計算係數'!$O207*'累積確診人數_量級_鄰里別'!I207/10*$D207</f>
        <v>4973.806958</v>
      </c>
      <c r="K207">
        <f>'計算係數'!$O207*'累積確診人數_量級_鄰里別'!J207/10*$D207</f>
        <v>4973.806958</v>
      </c>
      <c r="L207">
        <f>'計算係數'!$O207*'累積確診人數_量級_鄰里別'!K207/10*$D207</f>
        <v>4973.806958</v>
      </c>
      <c r="M207">
        <f>'計算係數'!$O207*'累積確診人數_量級_鄰里別'!L207/10*$D207</f>
        <v>4973.806958</v>
      </c>
      <c r="N207">
        <f>'計算係數'!$O207*'累積確診人數_量級_鄰里別'!M207/10*$D207</f>
        <v>0</v>
      </c>
      <c r="O207">
        <f>'計算係數'!$O207*'累積確診人數_量級_鄰里別'!N207/10*$D207</f>
        <v>4973.806958</v>
      </c>
      <c r="P207">
        <f>'計算係數'!$O207*'累積確診人數_量級_鄰里別'!O207/10*$D207</f>
        <v>4973.806958</v>
      </c>
      <c r="Q207">
        <f>'計算係數'!$O207*'累積確診人數_量級_鄰里別'!P207/10*$D207</f>
        <v>4973.806958</v>
      </c>
      <c r="R207">
        <f>'計算係數'!$O207*'累積確診人數_量級_鄰里別'!Q207/10*$D207</f>
        <v>4973.806958</v>
      </c>
      <c r="S207">
        <f>'計算係數'!$O207*'累積確診人數_量級_鄰里別'!R207/10*$D207</f>
        <v>4973.806958</v>
      </c>
      <c r="T207">
        <f>'計算係數'!$O207*'累積確診人數_量級_鄰里別'!S207/10*$D207</f>
        <v>4973.806958</v>
      </c>
      <c r="U207">
        <f>'計算係數'!$O207*'累積確診人數_量級_鄰里別'!T207/10*$D207</f>
        <v>4973.806958</v>
      </c>
    </row>
    <row r="208">
      <c r="A208" s="5">
        <v>6.3000060007E10</v>
      </c>
      <c r="B208" s="5" t="s">
        <v>208</v>
      </c>
      <c r="C208" s="5" t="s">
        <v>215</v>
      </c>
      <c r="D208" s="5">
        <v>6173.0</v>
      </c>
      <c r="E208">
        <f>'計算係數'!$O208*'累積確診人數_量級_鄰里別'!D208/10*$D208</f>
        <v>0</v>
      </c>
      <c r="F208">
        <f>'計算係數'!$O208*'累積確診人數_量級_鄰里別'!E208/10*$D208</f>
        <v>6877.672186</v>
      </c>
      <c r="G208">
        <f>'計算係數'!$O208*'累積確診人數_量級_鄰里別'!F208/10*$D208</f>
        <v>6877.672186</v>
      </c>
      <c r="H208">
        <f>'計算係數'!$O208*'累積確診人數_量級_鄰里別'!G208/10*$D208</f>
        <v>6877.672186</v>
      </c>
      <c r="I208">
        <f>'計算係數'!$O208*'累積確診人數_量級_鄰里別'!H208/10*$D208</f>
        <v>6877.672186</v>
      </c>
      <c r="J208">
        <f>'計算係數'!$O208*'累積確診人數_量級_鄰里別'!I208/10*$D208</f>
        <v>6877.672186</v>
      </c>
      <c r="K208">
        <f>'計算係數'!$O208*'累積確診人數_量級_鄰里別'!J208/10*$D208</f>
        <v>6877.672186</v>
      </c>
      <c r="L208">
        <f>'計算係數'!$O208*'累積確診人數_量級_鄰里別'!K208/10*$D208</f>
        <v>6877.672186</v>
      </c>
      <c r="M208">
        <f>'計算係數'!$O208*'累積確診人數_量級_鄰里別'!L208/10*$D208</f>
        <v>6877.672186</v>
      </c>
      <c r="N208">
        <f>'計算係數'!$O208*'累積確診人數_量級_鄰里別'!M208/10*$D208</f>
        <v>0</v>
      </c>
      <c r="O208">
        <f>'計算係數'!$O208*'累積確診人數_量級_鄰里別'!N208/10*$D208</f>
        <v>6877.672186</v>
      </c>
      <c r="P208">
        <f>'計算係數'!$O208*'累積確診人數_量級_鄰里別'!O208/10*$D208</f>
        <v>6877.672186</v>
      </c>
      <c r="Q208">
        <f>'計算係數'!$O208*'累積確診人數_量級_鄰里別'!P208/10*$D208</f>
        <v>6877.672186</v>
      </c>
      <c r="R208">
        <f>'計算係數'!$O208*'累積確診人數_量級_鄰里別'!Q208/10*$D208</f>
        <v>6877.672186</v>
      </c>
      <c r="S208">
        <f>'計算係數'!$O208*'累積確診人數_量級_鄰里別'!R208/10*$D208</f>
        <v>6877.672186</v>
      </c>
      <c r="T208">
        <f>'計算係數'!$O208*'累積確診人數_量級_鄰里別'!S208/10*$D208</f>
        <v>6877.672186</v>
      </c>
      <c r="U208">
        <f>'計算係數'!$O208*'累積確診人數_量級_鄰里別'!T208/10*$D208</f>
        <v>6877.672186</v>
      </c>
    </row>
    <row r="209">
      <c r="A209" s="5">
        <v>6.3000060008E10</v>
      </c>
      <c r="B209" s="5" t="s">
        <v>208</v>
      </c>
      <c r="C209" s="5" t="s">
        <v>216</v>
      </c>
      <c r="D209" s="5">
        <v>5237.0</v>
      </c>
      <c r="E209">
        <f>'計算係數'!$O209*'累積確診人數_量級_鄰里別'!D209/10*$D209</f>
        <v>0</v>
      </c>
      <c r="F209">
        <f>'計算係數'!$O209*'累積確診人數_量級_鄰里別'!E209/10*$D209</f>
        <v>5608.157206</v>
      </c>
      <c r="G209">
        <f>'計算係數'!$O209*'累積確診人數_量級_鄰里別'!F209/10*$D209</f>
        <v>5608.157206</v>
      </c>
      <c r="H209">
        <f>'計算係數'!$O209*'累積確診人數_量級_鄰里別'!G209/10*$D209</f>
        <v>5608.157206</v>
      </c>
      <c r="I209">
        <f>'計算係數'!$O209*'累積確診人數_量級_鄰里別'!H209/10*$D209</f>
        <v>5608.157206</v>
      </c>
      <c r="J209">
        <f>'計算係數'!$O209*'累積確診人數_量級_鄰里別'!I209/10*$D209</f>
        <v>5608.157206</v>
      </c>
      <c r="K209">
        <f>'計算係數'!$O209*'累積確診人數_量級_鄰里別'!J209/10*$D209</f>
        <v>5608.157206</v>
      </c>
      <c r="L209">
        <f>'計算係數'!$O209*'累積確診人數_量級_鄰里別'!K209/10*$D209</f>
        <v>5608.157206</v>
      </c>
      <c r="M209">
        <f>'計算係數'!$O209*'累積確診人數_量級_鄰里別'!L209/10*$D209</f>
        <v>5608.157206</v>
      </c>
      <c r="N209">
        <f>'計算係數'!$O209*'累積確診人數_量級_鄰里別'!M209/10*$D209</f>
        <v>0</v>
      </c>
      <c r="O209">
        <f>'計算係數'!$O209*'累積確診人數_量級_鄰里別'!N209/10*$D209</f>
        <v>5608.157206</v>
      </c>
      <c r="P209">
        <f>'計算係數'!$O209*'累積確診人數_量級_鄰里別'!O209/10*$D209</f>
        <v>5608.157206</v>
      </c>
      <c r="Q209">
        <f>'計算係數'!$O209*'累積確診人數_量級_鄰里別'!P209/10*$D209</f>
        <v>5608.157206</v>
      </c>
      <c r="R209">
        <f>'計算係數'!$O209*'累積確診人數_量級_鄰里別'!Q209/10*$D209</f>
        <v>5608.157206</v>
      </c>
      <c r="S209">
        <f>'計算係數'!$O209*'累積確診人數_量級_鄰里別'!R209/10*$D209</f>
        <v>5608.157206</v>
      </c>
      <c r="T209">
        <f>'計算係數'!$O209*'累積確診人數_量級_鄰里別'!S209/10*$D209</f>
        <v>5608.157206</v>
      </c>
      <c r="U209">
        <f>'計算係數'!$O209*'累積確診人數_量級_鄰里別'!T209/10*$D209</f>
        <v>5608.157206</v>
      </c>
    </row>
    <row r="210">
      <c r="A210" s="5">
        <v>6.3000060009E10</v>
      </c>
      <c r="B210" s="5" t="s">
        <v>208</v>
      </c>
      <c r="C210" s="5" t="s">
        <v>217</v>
      </c>
      <c r="D210" s="5">
        <v>4691.0</v>
      </c>
      <c r="E210">
        <f>'計算係數'!$O210*'累積確診人數_量級_鄰里別'!D210/10*$D210</f>
        <v>0</v>
      </c>
      <c r="F210">
        <f>'計算係數'!$O210*'累積確診人數_量級_鄰里別'!E210/10*$D210</f>
        <v>4948.160844</v>
      </c>
      <c r="G210">
        <f>'計算係數'!$O210*'累積確診人數_量級_鄰里別'!F210/10*$D210</f>
        <v>4948.160844</v>
      </c>
      <c r="H210">
        <f>'計算係數'!$O210*'累積確診人數_量級_鄰里別'!G210/10*$D210</f>
        <v>4948.160844</v>
      </c>
      <c r="I210">
        <f>'計算係數'!$O210*'累積確診人數_量級_鄰里別'!H210/10*$D210</f>
        <v>4948.160844</v>
      </c>
      <c r="J210">
        <f>'計算係數'!$O210*'累積確診人數_量級_鄰里別'!I210/10*$D210</f>
        <v>4948.160844</v>
      </c>
      <c r="K210">
        <f>'計算係數'!$O210*'累積確診人數_量級_鄰里別'!J210/10*$D210</f>
        <v>4948.160844</v>
      </c>
      <c r="L210">
        <f>'計算係數'!$O210*'累積確診人數_量級_鄰里別'!K210/10*$D210</f>
        <v>4948.160844</v>
      </c>
      <c r="M210">
        <f>'計算係數'!$O210*'累積確診人數_量級_鄰里別'!L210/10*$D210</f>
        <v>4948.160844</v>
      </c>
      <c r="N210">
        <f>'計算係數'!$O210*'累積確診人數_量級_鄰里別'!M210/10*$D210</f>
        <v>0</v>
      </c>
      <c r="O210">
        <f>'計算係數'!$O210*'累積確診人數_量級_鄰里別'!N210/10*$D210</f>
        <v>4948.160844</v>
      </c>
      <c r="P210">
        <f>'計算係數'!$O210*'累積確診人數_量級_鄰里別'!O210/10*$D210</f>
        <v>4948.160844</v>
      </c>
      <c r="Q210">
        <f>'計算係數'!$O210*'累積確診人數_量級_鄰里別'!P210/10*$D210</f>
        <v>4948.160844</v>
      </c>
      <c r="R210">
        <f>'計算係數'!$O210*'累積確診人數_量級_鄰里別'!Q210/10*$D210</f>
        <v>4948.160844</v>
      </c>
      <c r="S210">
        <f>'計算係數'!$O210*'累積確診人數_量級_鄰里別'!R210/10*$D210</f>
        <v>4948.160844</v>
      </c>
      <c r="T210">
        <f>'計算係數'!$O210*'累積確診人數_量級_鄰里別'!S210/10*$D210</f>
        <v>4948.160844</v>
      </c>
      <c r="U210">
        <f>'計算係數'!$O210*'累積確診人數_量級_鄰里別'!T210/10*$D210</f>
        <v>4948.160844</v>
      </c>
    </row>
    <row r="211">
      <c r="A211" s="5">
        <v>6.300006001E10</v>
      </c>
      <c r="B211" s="5" t="s">
        <v>208</v>
      </c>
      <c r="C211" s="5" t="s">
        <v>218</v>
      </c>
      <c r="D211" s="5">
        <v>4158.0</v>
      </c>
      <c r="E211">
        <f>'計算係數'!$O211*'累積確診人數_量級_鄰里別'!D211/10*$D211</f>
        <v>0</v>
      </c>
      <c r="F211">
        <f>'計算係數'!$O211*'累積確診人數_量級_鄰里別'!E211/10*$D211</f>
        <v>4985.937236</v>
      </c>
      <c r="G211">
        <f>'計算係數'!$O211*'累積確診人數_量級_鄰里別'!F211/10*$D211</f>
        <v>4985.937236</v>
      </c>
      <c r="H211">
        <f>'計算係數'!$O211*'累積確診人數_量級_鄰里別'!G211/10*$D211</f>
        <v>4985.937236</v>
      </c>
      <c r="I211">
        <f>'計算係數'!$O211*'累積確診人數_量級_鄰里別'!H211/10*$D211</f>
        <v>4985.937236</v>
      </c>
      <c r="J211">
        <f>'計算係數'!$O211*'累積確診人數_量級_鄰里別'!I211/10*$D211</f>
        <v>4985.937236</v>
      </c>
      <c r="K211">
        <f>'計算係數'!$O211*'累積確診人數_量級_鄰里別'!J211/10*$D211</f>
        <v>4985.937236</v>
      </c>
      <c r="L211">
        <f>'計算係數'!$O211*'累積確診人數_量級_鄰里別'!K211/10*$D211</f>
        <v>4985.937236</v>
      </c>
      <c r="M211">
        <f>'計算係數'!$O211*'累積確診人數_量級_鄰里別'!L211/10*$D211</f>
        <v>4985.937236</v>
      </c>
      <c r="N211">
        <f>'計算係數'!$O211*'累積確診人數_量級_鄰里別'!M211/10*$D211</f>
        <v>0</v>
      </c>
      <c r="O211">
        <f>'計算係數'!$O211*'累積確診人數_量級_鄰里別'!N211/10*$D211</f>
        <v>4985.937236</v>
      </c>
      <c r="P211">
        <f>'計算係數'!$O211*'累積確診人數_量級_鄰里別'!O211/10*$D211</f>
        <v>4985.937236</v>
      </c>
      <c r="Q211">
        <f>'計算係數'!$O211*'累積確診人數_量級_鄰里別'!P211/10*$D211</f>
        <v>4985.937236</v>
      </c>
      <c r="R211">
        <f>'計算係數'!$O211*'累積確診人數_量級_鄰里別'!Q211/10*$D211</f>
        <v>4985.937236</v>
      </c>
      <c r="S211">
        <f>'計算係數'!$O211*'累積確診人數_量級_鄰里別'!R211/10*$D211</f>
        <v>4985.937236</v>
      </c>
      <c r="T211">
        <f>'計算係數'!$O211*'累積確診人數_量級_鄰里別'!S211/10*$D211</f>
        <v>4985.937236</v>
      </c>
      <c r="U211">
        <f>'計算係數'!$O211*'累積確診人數_量級_鄰里別'!T211/10*$D211</f>
        <v>4985.937236</v>
      </c>
    </row>
    <row r="212">
      <c r="A212" s="5">
        <v>6.3000060011E10</v>
      </c>
      <c r="B212" s="5" t="s">
        <v>208</v>
      </c>
      <c r="C212" s="5" t="s">
        <v>219</v>
      </c>
      <c r="D212" s="5">
        <v>9603.0</v>
      </c>
      <c r="E212">
        <f>'計算係數'!$O212*'累積確診人數_量級_鄰里別'!D212/10*$D212</f>
        <v>0</v>
      </c>
      <c r="F212">
        <f>'計算係數'!$O212*'累積確診人數_量級_鄰里別'!E212/10*$D212</f>
        <v>11187.09543</v>
      </c>
      <c r="G212">
        <f>'計算係數'!$O212*'累積確診人數_量級_鄰里別'!F212/10*$D212</f>
        <v>11187.09543</v>
      </c>
      <c r="H212">
        <f>'計算係數'!$O212*'累積確診人數_量級_鄰里別'!G212/10*$D212</f>
        <v>11187.09543</v>
      </c>
      <c r="I212">
        <f>'計算係數'!$O212*'累積確診人數_量級_鄰里別'!H212/10*$D212</f>
        <v>11187.09543</v>
      </c>
      <c r="J212">
        <f>'計算係數'!$O212*'累積確診人數_量級_鄰里別'!I212/10*$D212</f>
        <v>11187.09543</v>
      </c>
      <c r="K212">
        <f>'計算係數'!$O212*'累積確診人數_量級_鄰里別'!J212/10*$D212</f>
        <v>11187.09543</v>
      </c>
      <c r="L212">
        <f>'計算係數'!$O212*'累積確診人數_量級_鄰里別'!K212/10*$D212</f>
        <v>11187.09543</v>
      </c>
      <c r="M212">
        <f>'計算係數'!$O212*'累積確診人數_量級_鄰里別'!L212/10*$D212</f>
        <v>11187.09543</v>
      </c>
      <c r="N212">
        <f>'計算係數'!$O212*'累積確診人數_量級_鄰里別'!M212/10*$D212</f>
        <v>0</v>
      </c>
      <c r="O212">
        <f>'計算係數'!$O212*'累積確診人數_量級_鄰里別'!N212/10*$D212</f>
        <v>11187.09543</v>
      </c>
      <c r="P212">
        <f>'計算係數'!$O212*'累積確診人數_量級_鄰里別'!O212/10*$D212</f>
        <v>11187.09543</v>
      </c>
      <c r="Q212">
        <f>'計算係數'!$O212*'累積確診人數_量級_鄰里別'!P212/10*$D212</f>
        <v>11187.09543</v>
      </c>
      <c r="R212">
        <f>'計算係數'!$O212*'累積確診人數_量級_鄰里別'!Q212/10*$D212</f>
        <v>11187.09543</v>
      </c>
      <c r="S212">
        <f>'計算係數'!$O212*'累積確診人數_量級_鄰里別'!R212/10*$D212</f>
        <v>11187.09543</v>
      </c>
      <c r="T212">
        <f>'計算係數'!$O212*'累積確診人數_量級_鄰里別'!S212/10*$D212</f>
        <v>11187.09543</v>
      </c>
      <c r="U212">
        <f>'計算係數'!$O212*'累積確診人數_量級_鄰里別'!T212/10*$D212</f>
        <v>11187.09543</v>
      </c>
    </row>
    <row r="213">
      <c r="A213" s="5">
        <v>6.3000060012E10</v>
      </c>
      <c r="B213" s="5" t="s">
        <v>208</v>
      </c>
      <c r="C213" s="5" t="s">
        <v>220</v>
      </c>
      <c r="D213" s="5">
        <v>4095.0</v>
      </c>
      <c r="E213">
        <f>'計算係數'!$O213*'累積確診人數_量級_鄰里別'!D213/10*$D213</f>
        <v>0</v>
      </c>
      <c r="F213">
        <f>'計算係數'!$O213*'累積確診人數_量級_鄰里別'!E213/10*$D213</f>
        <v>4202.49165</v>
      </c>
      <c r="G213">
        <f>'計算係數'!$O213*'累積確診人數_量級_鄰里別'!F213/10*$D213</f>
        <v>4202.49165</v>
      </c>
      <c r="H213">
        <f>'計算係數'!$O213*'累積確診人數_量級_鄰里別'!G213/10*$D213</f>
        <v>4202.49165</v>
      </c>
      <c r="I213">
        <f>'計算係數'!$O213*'累積確診人數_量級_鄰里別'!H213/10*$D213</f>
        <v>4202.49165</v>
      </c>
      <c r="J213">
        <f>'計算係數'!$O213*'累積確診人數_量級_鄰里別'!I213/10*$D213</f>
        <v>4202.49165</v>
      </c>
      <c r="K213">
        <f>'計算係數'!$O213*'累積確診人數_量級_鄰里別'!J213/10*$D213</f>
        <v>4202.49165</v>
      </c>
      <c r="L213">
        <f>'計算係數'!$O213*'累積確診人數_量級_鄰里別'!K213/10*$D213</f>
        <v>4202.49165</v>
      </c>
      <c r="M213">
        <f>'計算係數'!$O213*'累積確診人數_量級_鄰里別'!L213/10*$D213</f>
        <v>4202.49165</v>
      </c>
      <c r="N213">
        <f>'計算係數'!$O213*'累積確診人數_量級_鄰里別'!M213/10*$D213</f>
        <v>0</v>
      </c>
      <c r="O213">
        <f>'計算係數'!$O213*'累積確診人數_量級_鄰里別'!N213/10*$D213</f>
        <v>4202.49165</v>
      </c>
      <c r="P213">
        <f>'計算係數'!$O213*'累積確診人數_量級_鄰里別'!O213/10*$D213</f>
        <v>4202.49165</v>
      </c>
      <c r="Q213">
        <f>'計算係數'!$O213*'累積確診人數_量級_鄰里別'!P213/10*$D213</f>
        <v>4202.49165</v>
      </c>
      <c r="R213">
        <f>'計算係數'!$O213*'累積確診人數_量級_鄰里別'!Q213/10*$D213</f>
        <v>4202.49165</v>
      </c>
      <c r="S213">
        <f>'計算係數'!$O213*'累積確診人數_量級_鄰里別'!R213/10*$D213</f>
        <v>4202.49165</v>
      </c>
      <c r="T213">
        <f>'計算係數'!$O213*'累積確診人數_量級_鄰里別'!S213/10*$D213</f>
        <v>4202.49165</v>
      </c>
      <c r="U213">
        <f>'計算係數'!$O213*'累積確診人數_量級_鄰里別'!T213/10*$D213</f>
        <v>4202.49165</v>
      </c>
    </row>
    <row r="214">
      <c r="A214" s="5">
        <v>6.3000060013E10</v>
      </c>
      <c r="B214" s="5" t="s">
        <v>208</v>
      </c>
      <c r="C214" s="5" t="s">
        <v>221</v>
      </c>
      <c r="D214" s="5">
        <v>6576.0</v>
      </c>
      <c r="E214">
        <f>'計算係數'!$O214*'累積確診人數_量級_鄰里別'!D214/10*$D214</f>
        <v>0</v>
      </c>
      <c r="F214">
        <f>'計算係數'!$O214*'累積確診人數_量級_鄰里別'!E214/10*$D214</f>
        <v>7501.404774</v>
      </c>
      <c r="G214">
        <f>'計算係數'!$O214*'累積確診人數_量級_鄰里別'!F214/10*$D214</f>
        <v>7501.404774</v>
      </c>
      <c r="H214">
        <f>'計算係數'!$O214*'累積確診人數_量級_鄰里別'!G214/10*$D214</f>
        <v>7501.404774</v>
      </c>
      <c r="I214">
        <f>'計算係數'!$O214*'累積確診人數_量級_鄰里別'!H214/10*$D214</f>
        <v>7501.404774</v>
      </c>
      <c r="J214">
        <f>'計算係數'!$O214*'累積確診人數_量級_鄰里別'!I214/10*$D214</f>
        <v>7501.404774</v>
      </c>
      <c r="K214">
        <f>'計算係數'!$O214*'累積確診人數_量級_鄰里別'!J214/10*$D214</f>
        <v>7501.404774</v>
      </c>
      <c r="L214">
        <f>'計算係數'!$O214*'累積確診人數_量級_鄰里別'!K214/10*$D214</f>
        <v>7501.404774</v>
      </c>
      <c r="M214">
        <f>'計算係數'!$O214*'累積確診人數_量級_鄰里別'!L214/10*$D214</f>
        <v>7501.404774</v>
      </c>
      <c r="N214">
        <f>'計算係數'!$O214*'累積確診人數_量級_鄰里別'!M214/10*$D214</f>
        <v>0</v>
      </c>
      <c r="O214">
        <f>'計算係數'!$O214*'累積確診人數_量級_鄰里別'!N214/10*$D214</f>
        <v>7501.404774</v>
      </c>
      <c r="P214">
        <f>'計算係數'!$O214*'累積確診人數_量級_鄰里別'!O214/10*$D214</f>
        <v>7501.404774</v>
      </c>
      <c r="Q214">
        <f>'計算係數'!$O214*'累積確診人數_量級_鄰里別'!P214/10*$D214</f>
        <v>7501.404774</v>
      </c>
      <c r="R214">
        <f>'計算係數'!$O214*'累積確診人數_量級_鄰里別'!Q214/10*$D214</f>
        <v>7501.404774</v>
      </c>
      <c r="S214">
        <f>'計算係數'!$O214*'累積確診人數_量級_鄰里別'!R214/10*$D214</f>
        <v>7501.404774</v>
      </c>
      <c r="T214">
        <f>'計算係數'!$O214*'累積確診人數_量級_鄰里別'!S214/10*$D214</f>
        <v>7501.404774</v>
      </c>
      <c r="U214">
        <f>'計算係數'!$O214*'累積確診人數_量級_鄰里別'!T214/10*$D214</f>
        <v>7501.404774</v>
      </c>
    </row>
    <row r="215">
      <c r="A215" s="5">
        <v>6.3000060014E10</v>
      </c>
      <c r="B215" s="5" t="s">
        <v>208</v>
      </c>
      <c r="C215" s="5" t="s">
        <v>222</v>
      </c>
      <c r="D215" s="5">
        <v>2610.0</v>
      </c>
      <c r="E215">
        <f>'計算係數'!$O215*'累積確診人數_量級_鄰里別'!D215/10*$D215</f>
        <v>0</v>
      </c>
      <c r="F215">
        <f>'計算係數'!$O215*'累積確診人數_量級_鄰里別'!E215/10*$D215</f>
        <v>2717.643247</v>
      </c>
      <c r="G215">
        <f>'計算係數'!$O215*'累積確診人數_量級_鄰里別'!F215/10*$D215</f>
        <v>2717.643247</v>
      </c>
      <c r="H215">
        <f>'計算係數'!$O215*'累積確診人數_量級_鄰里別'!G215/10*$D215</f>
        <v>2717.643247</v>
      </c>
      <c r="I215">
        <f>'計算係數'!$O215*'累積確診人數_量級_鄰里別'!H215/10*$D215</f>
        <v>2717.643247</v>
      </c>
      <c r="J215">
        <f>'計算係數'!$O215*'累積確診人數_量級_鄰里別'!I215/10*$D215</f>
        <v>2717.643247</v>
      </c>
      <c r="K215">
        <f>'計算係數'!$O215*'累積確診人數_量級_鄰里別'!J215/10*$D215</f>
        <v>2717.643247</v>
      </c>
      <c r="L215">
        <f>'計算係數'!$O215*'累積確診人數_量級_鄰里別'!K215/10*$D215</f>
        <v>2717.643247</v>
      </c>
      <c r="M215">
        <f>'計算係數'!$O215*'累積確診人數_量級_鄰里別'!L215/10*$D215</f>
        <v>2717.643247</v>
      </c>
      <c r="N215">
        <f>'計算係數'!$O215*'累積確診人數_量級_鄰里別'!M215/10*$D215</f>
        <v>0</v>
      </c>
      <c r="O215">
        <f>'計算係數'!$O215*'累積確診人數_量級_鄰里別'!N215/10*$D215</f>
        <v>2717.643247</v>
      </c>
      <c r="P215">
        <f>'計算係數'!$O215*'累積確診人數_量級_鄰里別'!O215/10*$D215</f>
        <v>2717.643247</v>
      </c>
      <c r="Q215">
        <f>'計算係數'!$O215*'累積確診人數_量級_鄰里別'!P215/10*$D215</f>
        <v>2717.643247</v>
      </c>
      <c r="R215">
        <f>'計算係數'!$O215*'累積確診人數_量級_鄰里別'!Q215/10*$D215</f>
        <v>2717.643247</v>
      </c>
      <c r="S215">
        <f>'計算係數'!$O215*'累積確診人數_量級_鄰里別'!R215/10*$D215</f>
        <v>2717.643247</v>
      </c>
      <c r="T215">
        <f>'計算係數'!$O215*'累積確診人數_量級_鄰里別'!S215/10*$D215</f>
        <v>2717.643247</v>
      </c>
      <c r="U215">
        <f>'計算係數'!$O215*'累積確診人數_量級_鄰里別'!T215/10*$D215</f>
        <v>2717.643247</v>
      </c>
    </row>
    <row r="216">
      <c r="A216" s="5">
        <v>6.3000060015E10</v>
      </c>
      <c r="B216" s="5" t="s">
        <v>208</v>
      </c>
      <c r="C216" s="5" t="s">
        <v>223</v>
      </c>
      <c r="D216" s="5">
        <v>3517.0</v>
      </c>
      <c r="E216">
        <f>'計算係數'!$O216*'累積確診人數_量級_鄰里別'!D216/10*$D216</f>
        <v>0</v>
      </c>
      <c r="F216">
        <f>'計算係數'!$O216*'累積確診人數_量級_鄰里別'!E216/10*$D216</f>
        <v>3484.125843</v>
      </c>
      <c r="G216">
        <f>'計算係數'!$O216*'累積確診人數_量級_鄰里別'!F216/10*$D216</f>
        <v>3484.125843</v>
      </c>
      <c r="H216">
        <f>'計算係數'!$O216*'累積確診人數_量級_鄰里別'!G216/10*$D216</f>
        <v>3484.125843</v>
      </c>
      <c r="I216">
        <f>'計算係數'!$O216*'累積確診人數_量級_鄰里別'!H216/10*$D216</f>
        <v>3484.125843</v>
      </c>
      <c r="J216">
        <f>'計算係數'!$O216*'累積確診人數_量級_鄰里別'!I216/10*$D216</f>
        <v>3484.125843</v>
      </c>
      <c r="K216">
        <f>'計算係數'!$O216*'累積確診人數_量級_鄰里別'!J216/10*$D216</f>
        <v>3484.125843</v>
      </c>
      <c r="L216">
        <f>'計算係數'!$O216*'累積確診人數_量級_鄰里別'!K216/10*$D216</f>
        <v>3484.125843</v>
      </c>
      <c r="M216">
        <f>'計算係數'!$O216*'累積確診人數_量級_鄰里別'!L216/10*$D216</f>
        <v>3484.125843</v>
      </c>
      <c r="N216">
        <f>'計算係數'!$O216*'累積確診人數_量級_鄰里別'!M216/10*$D216</f>
        <v>0</v>
      </c>
      <c r="O216">
        <f>'計算係數'!$O216*'累積確診人數_量級_鄰里別'!N216/10*$D216</f>
        <v>3484.125843</v>
      </c>
      <c r="P216">
        <f>'計算係數'!$O216*'累積確診人數_量級_鄰里別'!O216/10*$D216</f>
        <v>3484.125843</v>
      </c>
      <c r="Q216">
        <f>'計算係數'!$O216*'累積確診人數_量級_鄰里別'!P216/10*$D216</f>
        <v>3484.125843</v>
      </c>
      <c r="R216">
        <f>'計算係數'!$O216*'累積確診人數_量級_鄰里別'!Q216/10*$D216</f>
        <v>3484.125843</v>
      </c>
      <c r="S216">
        <f>'計算係數'!$O216*'累積確診人數_量級_鄰里別'!R216/10*$D216</f>
        <v>3484.125843</v>
      </c>
      <c r="T216">
        <f>'計算係數'!$O216*'累積確診人數_量級_鄰里別'!S216/10*$D216</f>
        <v>3484.125843</v>
      </c>
      <c r="U216">
        <f>'計算係數'!$O216*'累積確診人數_量級_鄰里別'!T216/10*$D216</f>
        <v>3484.125843</v>
      </c>
    </row>
    <row r="217">
      <c r="A217" s="5">
        <v>6.3000060016E10</v>
      </c>
      <c r="B217" s="5" t="s">
        <v>208</v>
      </c>
      <c r="C217" s="5" t="s">
        <v>224</v>
      </c>
      <c r="D217" s="5">
        <v>4938.0</v>
      </c>
      <c r="E217">
        <f>'計算係數'!$O217*'累積確診人數_量級_鄰里別'!D217/10*$D217</f>
        <v>0</v>
      </c>
      <c r="F217">
        <f>'計算係數'!$O217*'累積確診人數_量級_鄰里別'!E217/10*$D217</f>
        <v>5251.458823</v>
      </c>
      <c r="G217">
        <f>'計算係數'!$O217*'累積確診人數_量級_鄰里別'!F217/10*$D217</f>
        <v>5251.458823</v>
      </c>
      <c r="H217">
        <f>'計算係數'!$O217*'累積確診人數_量級_鄰里別'!G217/10*$D217</f>
        <v>5251.458823</v>
      </c>
      <c r="I217">
        <f>'計算係數'!$O217*'累積確診人數_量級_鄰里別'!H217/10*$D217</f>
        <v>5251.458823</v>
      </c>
      <c r="J217">
        <f>'計算係數'!$O217*'累積確診人數_量級_鄰里別'!I217/10*$D217</f>
        <v>5251.458823</v>
      </c>
      <c r="K217">
        <f>'計算係數'!$O217*'累積確診人數_量級_鄰里別'!J217/10*$D217</f>
        <v>5251.458823</v>
      </c>
      <c r="L217">
        <f>'計算係數'!$O217*'累積確診人數_量級_鄰里別'!K217/10*$D217</f>
        <v>5251.458823</v>
      </c>
      <c r="M217">
        <f>'計算係數'!$O217*'累積確診人數_量級_鄰里別'!L217/10*$D217</f>
        <v>5251.458823</v>
      </c>
      <c r="N217">
        <f>'計算係數'!$O217*'累積確診人數_量級_鄰里別'!M217/10*$D217</f>
        <v>0</v>
      </c>
      <c r="O217">
        <f>'計算係數'!$O217*'累積確診人數_量級_鄰里別'!N217/10*$D217</f>
        <v>5251.458823</v>
      </c>
      <c r="P217">
        <f>'計算係數'!$O217*'累積確診人數_量級_鄰里別'!O217/10*$D217</f>
        <v>5251.458823</v>
      </c>
      <c r="Q217">
        <f>'計算係數'!$O217*'累積確診人數_量級_鄰里別'!P217/10*$D217</f>
        <v>5251.458823</v>
      </c>
      <c r="R217">
        <f>'計算係數'!$O217*'累積確診人數_量級_鄰里別'!Q217/10*$D217</f>
        <v>5251.458823</v>
      </c>
      <c r="S217">
        <f>'計算係數'!$O217*'累積確診人數_量級_鄰里別'!R217/10*$D217</f>
        <v>5251.458823</v>
      </c>
      <c r="T217">
        <f>'計算係數'!$O217*'累積確診人數_量級_鄰里別'!S217/10*$D217</f>
        <v>5251.458823</v>
      </c>
      <c r="U217">
        <f>'計算係數'!$O217*'累積確診人數_量級_鄰里別'!T217/10*$D217</f>
        <v>5251.458823</v>
      </c>
    </row>
    <row r="218">
      <c r="A218" s="5">
        <v>6.3000060017E10</v>
      </c>
      <c r="B218" s="5" t="s">
        <v>208</v>
      </c>
      <c r="C218" s="5" t="s">
        <v>225</v>
      </c>
      <c r="D218" s="5">
        <v>2647.0</v>
      </c>
      <c r="E218">
        <f>'計算係數'!$O218*'累積確診人數_量級_鄰里別'!D218/10*$D218</f>
        <v>0</v>
      </c>
      <c r="F218">
        <f>'計算係數'!$O218*'累積確診人數_量級_鄰里別'!E218/10*$D218</f>
        <v>2547.687525</v>
      </c>
      <c r="G218">
        <f>'計算係數'!$O218*'累積確診人數_量級_鄰里別'!F218/10*$D218</f>
        <v>2547.687525</v>
      </c>
      <c r="H218">
        <f>'計算係數'!$O218*'累積確診人數_量級_鄰里別'!G218/10*$D218</f>
        <v>2547.687525</v>
      </c>
      <c r="I218">
        <f>'計算係數'!$O218*'累積確診人數_量級_鄰里別'!H218/10*$D218</f>
        <v>2547.687525</v>
      </c>
      <c r="J218">
        <f>'計算係數'!$O218*'累積確診人數_量級_鄰里別'!I218/10*$D218</f>
        <v>2547.687525</v>
      </c>
      <c r="K218">
        <f>'計算係數'!$O218*'累積確診人數_量級_鄰里別'!J218/10*$D218</f>
        <v>2547.687525</v>
      </c>
      <c r="L218">
        <f>'計算係數'!$O218*'累積確診人數_量級_鄰里別'!K218/10*$D218</f>
        <v>2547.687525</v>
      </c>
      <c r="M218">
        <f>'計算係數'!$O218*'累積確診人數_量級_鄰里別'!L218/10*$D218</f>
        <v>2547.687525</v>
      </c>
      <c r="N218">
        <f>'計算係數'!$O218*'累積確診人數_量級_鄰里別'!M218/10*$D218</f>
        <v>0</v>
      </c>
      <c r="O218">
        <f>'計算係數'!$O218*'累積確診人數_量級_鄰里別'!N218/10*$D218</f>
        <v>2547.687525</v>
      </c>
      <c r="P218">
        <f>'計算係數'!$O218*'累積確診人數_量級_鄰里別'!O218/10*$D218</f>
        <v>2547.687525</v>
      </c>
      <c r="Q218">
        <f>'計算係數'!$O218*'累積確診人數_量級_鄰里別'!P218/10*$D218</f>
        <v>2547.687525</v>
      </c>
      <c r="R218">
        <f>'計算係數'!$O218*'累積確診人數_量級_鄰里別'!Q218/10*$D218</f>
        <v>2547.687525</v>
      </c>
      <c r="S218">
        <f>'計算係數'!$O218*'累積確診人數_量級_鄰里別'!R218/10*$D218</f>
        <v>2547.687525</v>
      </c>
      <c r="T218">
        <f>'計算係數'!$O218*'累積確診人數_量級_鄰里別'!S218/10*$D218</f>
        <v>2547.687525</v>
      </c>
      <c r="U218">
        <f>'計算係數'!$O218*'累積確診人數_量級_鄰里別'!T218/10*$D218</f>
        <v>2547.687525</v>
      </c>
    </row>
    <row r="219">
      <c r="A219" s="5">
        <v>6.3000060018E10</v>
      </c>
      <c r="B219" s="5" t="s">
        <v>208</v>
      </c>
      <c r="C219" s="5" t="s">
        <v>226</v>
      </c>
      <c r="D219" s="5">
        <v>4642.0</v>
      </c>
      <c r="E219">
        <f>'計算係數'!$O219*'累積確診人數_量級_鄰里別'!D219/10*$D219</f>
        <v>0</v>
      </c>
      <c r="F219">
        <f>'計算係數'!$O219*'累積確診人數_量級_鄰里別'!E219/10*$D219</f>
        <v>5084.789876</v>
      </c>
      <c r="G219">
        <f>'計算係數'!$O219*'累積確診人數_量級_鄰里別'!F219/10*$D219</f>
        <v>5084.789876</v>
      </c>
      <c r="H219">
        <f>'計算係數'!$O219*'累積確診人數_量級_鄰里別'!G219/10*$D219</f>
        <v>5084.789876</v>
      </c>
      <c r="I219">
        <f>'計算係數'!$O219*'累積確診人數_量級_鄰里別'!H219/10*$D219</f>
        <v>5084.789876</v>
      </c>
      <c r="J219">
        <f>'計算係數'!$O219*'累積確診人數_量級_鄰里別'!I219/10*$D219</f>
        <v>5084.789876</v>
      </c>
      <c r="K219">
        <f>'計算係數'!$O219*'累積確診人數_量級_鄰里別'!J219/10*$D219</f>
        <v>5084.789876</v>
      </c>
      <c r="L219">
        <f>'計算係數'!$O219*'累積確診人數_量級_鄰里別'!K219/10*$D219</f>
        <v>5084.789876</v>
      </c>
      <c r="M219">
        <f>'計算係數'!$O219*'累積確診人數_量級_鄰里別'!L219/10*$D219</f>
        <v>5084.789876</v>
      </c>
      <c r="N219">
        <f>'計算係數'!$O219*'累積確診人數_量級_鄰里別'!M219/10*$D219</f>
        <v>0</v>
      </c>
      <c r="O219">
        <f>'計算係數'!$O219*'累積確診人數_量級_鄰里別'!N219/10*$D219</f>
        <v>5084.789876</v>
      </c>
      <c r="P219">
        <f>'計算係數'!$O219*'累積確診人數_量級_鄰里別'!O219/10*$D219</f>
        <v>5084.789876</v>
      </c>
      <c r="Q219">
        <f>'計算係數'!$O219*'累積確診人數_量級_鄰里別'!P219/10*$D219</f>
        <v>5084.789876</v>
      </c>
      <c r="R219">
        <f>'計算係數'!$O219*'累積確診人數_量級_鄰里別'!Q219/10*$D219</f>
        <v>5084.789876</v>
      </c>
      <c r="S219">
        <f>'計算係數'!$O219*'累積確診人數_量級_鄰里別'!R219/10*$D219</f>
        <v>5084.789876</v>
      </c>
      <c r="T219">
        <f>'計算係數'!$O219*'累積確診人數_量級_鄰里別'!S219/10*$D219</f>
        <v>5084.789876</v>
      </c>
      <c r="U219">
        <f>'計算係數'!$O219*'累積確診人數_量級_鄰里別'!T219/10*$D219</f>
        <v>5084.789876</v>
      </c>
    </row>
    <row r="220">
      <c r="A220" s="5">
        <v>6.3000060019E10</v>
      </c>
      <c r="B220" s="5" t="s">
        <v>208</v>
      </c>
      <c r="C220" s="5" t="s">
        <v>227</v>
      </c>
      <c r="D220" s="5">
        <v>4539.0</v>
      </c>
      <c r="E220">
        <f>'計算係數'!$O220*'累積確診人數_量級_鄰里別'!D220/10*$D220</f>
        <v>0</v>
      </c>
      <c r="F220">
        <f>'計算係數'!$O220*'累積確診人數_量級_鄰里別'!E220/10*$D220</f>
        <v>4836.621465</v>
      </c>
      <c r="G220">
        <f>'計算係數'!$O220*'累積確診人數_量級_鄰里別'!F220/10*$D220</f>
        <v>4836.621465</v>
      </c>
      <c r="H220">
        <f>'計算係數'!$O220*'累積確診人數_量級_鄰里別'!G220/10*$D220</f>
        <v>4836.621465</v>
      </c>
      <c r="I220">
        <f>'計算係數'!$O220*'累積確診人數_量級_鄰里別'!H220/10*$D220</f>
        <v>4836.621465</v>
      </c>
      <c r="J220">
        <f>'計算係數'!$O220*'累積確診人數_量級_鄰里別'!I220/10*$D220</f>
        <v>4836.621465</v>
      </c>
      <c r="K220">
        <f>'計算係數'!$O220*'累積確診人數_量級_鄰里別'!J220/10*$D220</f>
        <v>4836.621465</v>
      </c>
      <c r="L220">
        <f>'計算係數'!$O220*'累積確診人數_量級_鄰里別'!K220/10*$D220</f>
        <v>4836.621465</v>
      </c>
      <c r="M220">
        <f>'計算係數'!$O220*'累積確診人數_量級_鄰里別'!L220/10*$D220</f>
        <v>4836.621465</v>
      </c>
      <c r="N220">
        <f>'計算係數'!$O220*'累積確診人數_量級_鄰里別'!M220/10*$D220</f>
        <v>0</v>
      </c>
      <c r="O220">
        <f>'計算係數'!$O220*'累積確診人數_量級_鄰里別'!N220/10*$D220</f>
        <v>4836.621465</v>
      </c>
      <c r="P220">
        <f>'計算係數'!$O220*'累積確診人數_量級_鄰里別'!O220/10*$D220</f>
        <v>4836.621465</v>
      </c>
      <c r="Q220">
        <f>'計算係數'!$O220*'累積確診人數_量級_鄰里別'!P220/10*$D220</f>
        <v>4836.621465</v>
      </c>
      <c r="R220">
        <f>'計算係數'!$O220*'累積確診人數_量級_鄰里別'!Q220/10*$D220</f>
        <v>4836.621465</v>
      </c>
      <c r="S220">
        <f>'計算係數'!$O220*'累積確診人數_量級_鄰里別'!R220/10*$D220</f>
        <v>4836.621465</v>
      </c>
      <c r="T220">
        <f>'計算係數'!$O220*'累積確診人數_量級_鄰里別'!S220/10*$D220</f>
        <v>4836.621465</v>
      </c>
      <c r="U220">
        <f>'計算係數'!$O220*'累積確診人數_量級_鄰里別'!T220/10*$D220</f>
        <v>4836.621465</v>
      </c>
    </row>
    <row r="221">
      <c r="A221" s="5">
        <v>6.300006002E10</v>
      </c>
      <c r="B221" s="5" t="s">
        <v>208</v>
      </c>
      <c r="C221" s="5" t="s">
        <v>228</v>
      </c>
      <c r="D221" s="5">
        <v>4637.0</v>
      </c>
      <c r="E221">
        <f>'計算係數'!$O221*'累積確診人數_量級_鄰里別'!D221/10*$D221</f>
        <v>0</v>
      </c>
      <c r="F221">
        <f>'計算係數'!$O221*'累積確診人數_量級_鄰里別'!E221/10*$D221</f>
        <v>5140.639647</v>
      </c>
      <c r="G221">
        <f>'計算係數'!$O221*'累積確診人數_量級_鄰里別'!F221/10*$D221</f>
        <v>5140.639647</v>
      </c>
      <c r="H221">
        <f>'計算係數'!$O221*'累積確診人數_量級_鄰里別'!G221/10*$D221</f>
        <v>5140.639647</v>
      </c>
      <c r="I221">
        <f>'計算係數'!$O221*'累積確診人數_量級_鄰里別'!H221/10*$D221</f>
        <v>5140.639647</v>
      </c>
      <c r="J221">
        <f>'計算係數'!$O221*'累積確診人數_量級_鄰里別'!I221/10*$D221</f>
        <v>5140.639647</v>
      </c>
      <c r="K221">
        <f>'計算係數'!$O221*'累積確診人數_量級_鄰里別'!J221/10*$D221</f>
        <v>5140.639647</v>
      </c>
      <c r="L221">
        <f>'計算係數'!$O221*'累積確診人數_量級_鄰里別'!K221/10*$D221</f>
        <v>5140.639647</v>
      </c>
      <c r="M221">
        <f>'計算係數'!$O221*'累積確診人數_量級_鄰里別'!L221/10*$D221</f>
        <v>5140.639647</v>
      </c>
      <c r="N221">
        <f>'計算係數'!$O221*'累積確診人數_量級_鄰里別'!M221/10*$D221</f>
        <v>0</v>
      </c>
      <c r="O221">
        <f>'計算係數'!$O221*'累積確診人數_量級_鄰里別'!N221/10*$D221</f>
        <v>5140.639647</v>
      </c>
      <c r="P221">
        <f>'計算係數'!$O221*'累積確診人數_量級_鄰里別'!O221/10*$D221</f>
        <v>5140.639647</v>
      </c>
      <c r="Q221">
        <f>'計算係數'!$O221*'累積確診人數_量級_鄰里別'!P221/10*$D221</f>
        <v>5140.639647</v>
      </c>
      <c r="R221">
        <f>'計算係數'!$O221*'累積確診人數_量級_鄰里別'!Q221/10*$D221</f>
        <v>5140.639647</v>
      </c>
      <c r="S221">
        <f>'計算係數'!$O221*'累積確診人數_量級_鄰里別'!R221/10*$D221</f>
        <v>5140.639647</v>
      </c>
      <c r="T221">
        <f>'計算係數'!$O221*'累積確診人數_量級_鄰里別'!S221/10*$D221</f>
        <v>5140.639647</v>
      </c>
      <c r="U221">
        <f>'計算係數'!$O221*'累積確診人數_量級_鄰里別'!T221/10*$D221</f>
        <v>5140.639647</v>
      </c>
    </row>
    <row r="222">
      <c r="A222" s="5">
        <v>6.3000060021E10</v>
      </c>
      <c r="B222" s="5" t="s">
        <v>208</v>
      </c>
      <c r="C222" s="5" t="s">
        <v>229</v>
      </c>
      <c r="D222" s="5">
        <v>6463.0</v>
      </c>
      <c r="E222">
        <f>'計算係數'!$O222*'累積確診人數_量級_鄰里別'!D222/10*$D222</f>
        <v>0</v>
      </c>
      <c r="F222">
        <f>'計算係數'!$O222*'累積確診人數_量級_鄰里別'!E222/10*$D222</f>
        <v>7278.169546</v>
      </c>
      <c r="G222">
        <f>'計算係數'!$O222*'累積確診人數_量級_鄰里別'!F222/10*$D222</f>
        <v>7278.169546</v>
      </c>
      <c r="H222">
        <f>'計算係數'!$O222*'累積確診人數_量級_鄰里別'!G222/10*$D222</f>
        <v>7278.169546</v>
      </c>
      <c r="I222">
        <f>'計算係數'!$O222*'累積確診人數_量級_鄰里別'!H222/10*$D222</f>
        <v>7278.169546</v>
      </c>
      <c r="J222">
        <f>'計算係數'!$O222*'累積確診人數_量級_鄰里別'!I222/10*$D222</f>
        <v>7278.169546</v>
      </c>
      <c r="K222">
        <f>'計算係數'!$O222*'累積確診人數_量級_鄰里別'!J222/10*$D222</f>
        <v>7278.169546</v>
      </c>
      <c r="L222">
        <f>'計算係數'!$O222*'累積確診人數_量級_鄰里別'!K222/10*$D222</f>
        <v>7278.169546</v>
      </c>
      <c r="M222">
        <f>'計算係數'!$O222*'累積確診人數_量級_鄰里別'!L222/10*$D222</f>
        <v>7278.169546</v>
      </c>
      <c r="N222">
        <f>'計算係數'!$O222*'累積確診人數_量級_鄰里別'!M222/10*$D222</f>
        <v>0</v>
      </c>
      <c r="O222">
        <f>'計算係數'!$O222*'累積確診人數_量級_鄰里別'!N222/10*$D222</f>
        <v>7278.169546</v>
      </c>
      <c r="P222">
        <f>'計算係數'!$O222*'累積確診人數_量級_鄰里別'!O222/10*$D222</f>
        <v>7278.169546</v>
      </c>
      <c r="Q222">
        <f>'計算係數'!$O222*'累積確診人數_量級_鄰里別'!P222/10*$D222</f>
        <v>7278.169546</v>
      </c>
      <c r="R222">
        <f>'計算係數'!$O222*'累積確診人數_量級_鄰里別'!Q222/10*$D222</f>
        <v>7278.169546</v>
      </c>
      <c r="S222">
        <f>'計算係數'!$O222*'累積確診人數_量級_鄰里別'!R222/10*$D222</f>
        <v>7278.169546</v>
      </c>
      <c r="T222">
        <f>'計算係數'!$O222*'累積確診人數_量級_鄰里別'!S222/10*$D222</f>
        <v>7278.169546</v>
      </c>
      <c r="U222">
        <f>'計算係數'!$O222*'累積確診人數_量級_鄰里別'!T222/10*$D222</f>
        <v>7278.169546</v>
      </c>
    </row>
    <row r="223">
      <c r="A223" s="5">
        <v>6.3000060022E10</v>
      </c>
      <c r="B223" s="5" t="s">
        <v>208</v>
      </c>
      <c r="C223" s="5" t="s">
        <v>230</v>
      </c>
      <c r="D223" s="5">
        <v>7750.0</v>
      </c>
      <c r="E223">
        <f>'計算係數'!$O223*'累積確診人數_量級_鄰里別'!D223/10*$D223</f>
        <v>0</v>
      </c>
      <c r="F223">
        <f>'計算係數'!$O223*'累積確診人數_量級_鄰里別'!E223/10*$D223</f>
        <v>8686.663958</v>
      </c>
      <c r="G223">
        <f>'計算係數'!$O223*'累積確診人數_量級_鄰里別'!F223/10*$D223</f>
        <v>8686.663958</v>
      </c>
      <c r="H223">
        <f>'計算係數'!$O223*'累積確診人數_量級_鄰里別'!G223/10*$D223</f>
        <v>8686.663958</v>
      </c>
      <c r="I223">
        <f>'計算係數'!$O223*'累積確診人數_量級_鄰里別'!H223/10*$D223</f>
        <v>8686.663958</v>
      </c>
      <c r="J223">
        <f>'計算係數'!$O223*'累積確診人數_量級_鄰里別'!I223/10*$D223</f>
        <v>8686.663958</v>
      </c>
      <c r="K223">
        <f>'計算係數'!$O223*'累積確診人數_量級_鄰里別'!J223/10*$D223</f>
        <v>8686.663958</v>
      </c>
      <c r="L223">
        <f>'計算係數'!$O223*'累積確診人數_量級_鄰里別'!K223/10*$D223</f>
        <v>8686.663958</v>
      </c>
      <c r="M223">
        <f>'計算係數'!$O223*'累積確診人數_量級_鄰里別'!L223/10*$D223</f>
        <v>8686.663958</v>
      </c>
      <c r="N223">
        <f>'計算係數'!$O223*'累積確診人數_量級_鄰里別'!M223/10*$D223</f>
        <v>0</v>
      </c>
      <c r="O223">
        <f>'計算係數'!$O223*'累積確診人數_量級_鄰里別'!N223/10*$D223</f>
        <v>8686.663958</v>
      </c>
      <c r="P223">
        <f>'計算係數'!$O223*'累積確診人數_量級_鄰里別'!O223/10*$D223</f>
        <v>8686.663958</v>
      </c>
      <c r="Q223">
        <f>'計算係數'!$O223*'累積確診人數_量級_鄰里別'!P223/10*$D223</f>
        <v>8686.663958</v>
      </c>
      <c r="R223">
        <f>'計算係數'!$O223*'累積確診人數_量級_鄰里別'!Q223/10*$D223</f>
        <v>8686.663958</v>
      </c>
      <c r="S223">
        <f>'計算係數'!$O223*'累積確診人數_量級_鄰里別'!R223/10*$D223</f>
        <v>8686.663958</v>
      </c>
      <c r="T223">
        <f>'計算係數'!$O223*'累積確診人數_量級_鄰里別'!S223/10*$D223</f>
        <v>8686.663958</v>
      </c>
      <c r="U223">
        <f>'計算係數'!$O223*'累積確診人數_量級_鄰里別'!T223/10*$D223</f>
        <v>8686.663958</v>
      </c>
    </row>
    <row r="224">
      <c r="A224" s="5">
        <v>6.3000060024E10</v>
      </c>
      <c r="B224" s="5" t="s">
        <v>208</v>
      </c>
      <c r="C224" s="5" t="s">
        <v>231</v>
      </c>
      <c r="D224" s="5">
        <v>5804.0</v>
      </c>
      <c r="E224">
        <f>'計算係數'!$O224*'累積確診人數_量級_鄰里別'!D224/10*$D224</f>
        <v>0</v>
      </c>
      <c r="F224">
        <f>'計算係數'!$O224*'累積確診人數_量級_鄰里別'!E224/10*$D224</f>
        <v>6635.204355</v>
      </c>
      <c r="G224">
        <f>'計算係數'!$O224*'累積確診人數_量級_鄰里別'!F224/10*$D224</f>
        <v>6635.204355</v>
      </c>
      <c r="H224">
        <f>'計算係數'!$O224*'累積確診人數_量級_鄰里別'!G224/10*$D224</f>
        <v>6635.204355</v>
      </c>
      <c r="I224">
        <f>'計算係數'!$O224*'累積確診人數_量級_鄰里別'!H224/10*$D224</f>
        <v>6635.204355</v>
      </c>
      <c r="J224">
        <f>'計算係數'!$O224*'累積確診人數_量級_鄰里別'!I224/10*$D224</f>
        <v>6635.204355</v>
      </c>
      <c r="K224">
        <f>'計算係數'!$O224*'累積確診人數_量級_鄰里別'!J224/10*$D224</f>
        <v>6635.204355</v>
      </c>
      <c r="L224">
        <f>'計算係數'!$O224*'累積確診人數_量級_鄰里別'!K224/10*$D224</f>
        <v>6635.204355</v>
      </c>
      <c r="M224">
        <f>'計算係數'!$O224*'累積確診人數_量級_鄰里別'!L224/10*$D224</f>
        <v>6635.204355</v>
      </c>
      <c r="N224">
        <f>'計算係數'!$O224*'累積確診人數_量級_鄰里別'!M224/10*$D224</f>
        <v>0</v>
      </c>
      <c r="O224">
        <f>'計算係數'!$O224*'累積確診人數_量級_鄰里別'!N224/10*$D224</f>
        <v>6635.204355</v>
      </c>
      <c r="P224">
        <f>'計算係數'!$O224*'累積確診人數_量級_鄰里別'!O224/10*$D224</f>
        <v>6635.204355</v>
      </c>
      <c r="Q224">
        <f>'計算係數'!$O224*'累積確診人數_量級_鄰里別'!P224/10*$D224</f>
        <v>6635.204355</v>
      </c>
      <c r="R224">
        <f>'計算係數'!$O224*'累積確診人數_量級_鄰里別'!Q224/10*$D224</f>
        <v>6635.204355</v>
      </c>
      <c r="S224">
        <f>'計算係數'!$O224*'累積確診人數_量級_鄰里別'!R224/10*$D224</f>
        <v>6635.204355</v>
      </c>
      <c r="T224">
        <f>'計算係數'!$O224*'累積確診人數_量級_鄰里別'!S224/10*$D224</f>
        <v>6635.204355</v>
      </c>
      <c r="U224">
        <f>'計算係數'!$O224*'累積確診人數_量級_鄰里別'!T224/10*$D224</f>
        <v>6635.204355</v>
      </c>
    </row>
    <row r="225">
      <c r="A225" s="5">
        <v>6.3000060025E10</v>
      </c>
      <c r="B225" s="5" t="s">
        <v>208</v>
      </c>
      <c r="C225" s="5" t="s">
        <v>232</v>
      </c>
      <c r="D225" s="5">
        <v>6725.0</v>
      </c>
      <c r="E225">
        <f>'計算係數'!$O225*'累積確診人數_量級_鄰里別'!D225/10*$D225</f>
        <v>0</v>
      </c>
      <c r="F225">
        <f>'計算係數'!$O225*'累積確診人數_量級_鄰里別'!E225/10*$D225</f>
        <v>7644.377721</v>
      </c>
      <c r="G225">
        <f>'計算係數'!$O225*'累積確診人數_量級_鄰里別'!F225/10*$D225</f>
        <v>7644.377721</v>
      </c>
      <c r="H225">
        <f>'計算係數'!$O225*'累積確診人數_量級_鄰里別'!G225/10*$D225</f>
        <v>7644.377721</v>
      </c>
      <c r="I225">
        <f>'計算係數'!$O225*'累積確診人數_量級_鄰里別'!H225/10*$D225</f>
        <v>7644.377721</v>
      </c>
      <c r="J225">
        <f>'計算係數'!$O225*'累積確診人數_量級_鄰里別'!I225/10*$D225</f>
        <v>7644.377721</v>
      </c>
      <c r="K225">
        <f>'計算係數'!$O225*'累積確診人數_量級_鄰里別'!J225/10*$D225</f>
        <v>7644.377721</v>
      </c>
      <c r="L225">
        <f>'計算係數'!$O225*'累積確診人數_量級_鄰里別'!K225/10*$D225</f>
        <v>7644.377721</v>
      </c>
      <c r="M225">
        <f>'計算係數'!$O225*'累積確診人數_量級_鄰里別'!L225/10*$D225</f>
        <v>7644.377721</v>
      </c>
      <c r="N225">
        <f>'計算係數'!$O225*'累積確診人數_量級_鄰里別'!M225/10*$D225</f>
        <v>0</v>
      </c>
      <c r="O225">
        <f>'計算係數'!$O225*'累積確診人數_量級_鄰里別'!N225/10*$D225</f>
        <v>7644.377721</v>
      </c>
      <c r="P225">
        <f>'計算係數'!$O225*'累積確診人數_量級_鄰里別'!O225/10*$D225</f>
        <v>7644.377721</v>
      </c>
      <c r="Q225">
        <f>'計算係數'!$O225*'累積確診人數_量級_鄰里別'!P225/10*$D225</f>
        <v>7644.377721</v>
      </c>
      <c r="R225">
        <f>'計算係數'!$O225*'累積確診人數_量級_鄰里別'!Q225/10*$D225</f>
        <v>7644.377721</v>
      </c>
      <c r="S225">
        <f>'計算係數'!$O225*'累積確診人數_量級_鄰里別'!R225/10*$D225</f>
        <v>7644.377721</v>
      </c>
      <c r="T225">
        <f>'計算係數'!$O225*'累積確診人數_量級_鄰里別'!S225/10*$D225</f>
        <v>7644.377721</v>
      </c>
      <c r="U225">
        <f>'計算係數'!$O225*'累積確診人數_量級_鄰里別'!T225/10*$D225</f>
        <v>7644.377721</v>
      </c>
    </row>
    <row r="226">
      <c r="A226" s="5">
        <v>6.3000060026E10</v>
      </c>
      <c r="B226" s="5" t="s">
        <v>208</v>
      </c>
      <c r="C226" s="5" t="s">
        <v>233</v>
      </c>
      <c r="D226" s="5">
        <v>4259.0</v>
      </c>
      <c r="E226">
        <f>'計算係數'!$O226*'累積確診人數_量級_鄰里別'!D226/10*$D226</f>
        <v>0</v>
      </c>
      <c r="F226">
        <f>'計算係數'!$O226*'累積確診人數_量級_鄰里別'!E226/10*$D226</f>
        <v>4610.380432</v>
      </c>
      <c r="G226">
        <f>'計算係數'!$O226*'累積確診人數_量級_鄰里別'!F226/10*$D226</f>
        <v>4610.380432</v>
      </c>
      <c r="H226">
        <f>'計算係數'!$O226*'累積確診人數_量級_鄰里別'!G226/10*$D226</f>
        <v>4610.380432</v>
      </c>
      <c r="I226">
        <f>'計算係數'!$O226*'累積確診人數_量級_鄰里別'!H226/10*$D226</f>
        <v>4610.380432</v>
      </c>
      <c r="J226">
        <f>'計算係數'!$O226*'累積確診人數_量級_鄰里別'!I226/10*$D226</f>
        <v>4610.380432</v>
      </c>
      <c r="K226">
        <f>'計算係數'!$O226*'累積確診人數_量級_鄰里別'!J226/10*$D226</f>
        <v>4610.380432</v>
      </c>
      <c r="L226">
        <f>'計算係數'!$O226*'累積確診人數_量級_鄰里別'!K226/10*$D226</f>
        <v>4610.380432</v>
      </c>
      <c r="M226">
        <f>'計算係數'!$O226*'累積確診人數_量級_鄰里別'!L226/10*$D226</f>
        <v>4610.380432</v>
      </c>
      <c r="N226">
        <f>'計算係數'!$O226*'累積確診人數_量級_鄰里別'!M226/10*$D226</f>
        <v>0</v>
      </c>
      <c r="O226">
        <f>'計算係數'!$O226*'累積確診人數_量級_鄰里別'!N226/10*$D226</f>
        <v>4610.380432</v>
      </c>
      <c r="P226">
        <f>'計算係數'!$O226*'累積確診人數_量級_鄰里別'!O226/10*$D226</f>
        <v>4610.380432</v>
      </c>
      <c r="Q226">
        <f>'計算係數'!$O226*'累積確診人數_量級_鄰里別'!P226/10*$D226</f>
        <v>4610.380432</v>
      </c>
      <c r="R226">
        <f>'計算係數'!$O226*'累積確診人數_量級_鄰里別'!Q226/10*$D226</f>
        <v>4610.380432</v>
      </c>
      <c r="S226">
        <f>'計算係數'!$O226*'累積確診人數_量級_鄰里別'!R226/10*$D226</f>
        <v>4610.380432</v>
      </c>
      <c r="T226">
        <f>'計算係數'!$O226*'累積確診人數_量級_鄰里別'!S226/10*$D226</f>
        <v>4610.380432</v>
      </c>
      <c r="U226">
        <f>'計算係數'!$O226*'累積確診人數_量級_鄰里別'!T226/10*$D226</f>
        <v>4610.380432</v>
      </c>
    </row>
    <row r="227">
      <c r="A227" s="5">
        <v>6.3000070001E10</v>
      </c>
      <c r="B227" s="5" t="s">
        <v>234</v>
      </c>
      <c r="C227" s="5" t="s">
        <v>235</v>
      </c>
      <c r="D227" s="5">
        <v>5378.0</v>
      </c>
      <c r="E227">
        <f>'計算係數'!$O227*'累積確診人數_量級_鄰里別'!D227/10*$D227</f>
        <v>0</v>
      </c>
      <c r="F227">
        <f>'計算係數'!$O227*'累積確診人數_量級_鄰里別'!E227/10*$D227</f>
        <v>5957.373093</v>
      </c>
      <c r="G227">
        <f>'計算係數'!$O227*'累積確診人數_量級_鄰里別'!F227/10*$D227</f>
        <v>5957.373093</v>
      </c>
      <c r="H227">
        <f>'計算係數'!$O227*'累積確診人數_量級_鄰里別'!G227/10*$D227</f>
        <v>5957.373093</v>
      </c>
      <c r="I227">
        <f>'計算係數'!$O227*'累積確診人數_量級_鄰里別'!H227/10*$D227</f>
        <v>5957.373093</v>
      </c>
      <c r="J227">
        <f>'計算係數'!$O227*'累積確診人數_量級_鄰里別'!I227/10*$D227</f>
        <v>5957.373093</v>
      </c>
      <c r="K227">
        <f>'計算係數'!$O227*'累積確診人數_量級_鄰里別'!J227/10*$D227</f>
        <v>5957.373093</v>
      </c>
      <c r="L227">
        <f>'計算係數'!$O227*'累積確診人數_量級_鄰里別'!K227/10*$D227</f>
        <v>5957.373093</v>
      </c>
      <c r="M227">
        <f>'計算係數'!$O227*'累積確診人數_量級_鄰里別'!L227/10*$D227</f>
        <v>5957.373093</v>
      </c>
      <c r="N227">
        <f>'計算係數'!$O227*'累積確診人數_量級_鄰里別'!M227/10*$D227</f>
        <v>5957.373093</v>
      </c>
      <c r="O227">
        <f>'計算係數'!$O227*'累積確診人數_量級_鄰里別'!N227/10*$D227</f>
        <v>5957.373093</v>
      </c>
      <c r="P227">
        <f>'計算係數'!$O227*'累積確診人數_量級_鄰里別'!O227/10*$D227</f>
        <v>5957.373093</v>
      </c>
      <c r="Q227">
        <f>'計算係數'!$O227*'累積確診人數_量級_鄰里別'!P227/10*$D227</f>
        <v>5957.373093</v>
      </c>
      <c r="R227">
        <f>'計算係數'!$O227*'累積確診人數_量級_鄰里別'!Q227/10*$D227</f>
        <v>5957.373093</v>
      </c>
      <c r="S227">
        <f>'計算係數'!$O227*'累積確診人數_量級_鄰里別'!R227/10*$D227</f>
        <v>5957.373093</v>
      </c>
      <c r="T227">
        <f>'計算係數'!$O227*'累積確診人數_量級_鄰里別'!S227/10*$D227</f>
        <v>5957.373093</v>
      </c>
      <c r="U227">
        <f>'計算係數'!$O227*'累積確診人數_量級_鄰里別'!T227/10*$D227</f>
        <v>5957.373093</v>
      </c>
    </row>
    <row r="228">
      <c r="A228" s="5">
        <v>6.3000070002E10</v>
      </c>
      <c r="B228" s="5" t="s">
        <v>234</v>
      </c>
      <c r="C228" s="5" t="s">
        <v>236</v>
      </c>
      <c r="D228" s="5">
        <v>3260.0</v>
      </c>
      <c r="E228">
        <f>'計算係數'!$O228*'累積確診人數_量級_鄰里別'!D228/10*$D228</f>
        <v>0</v>
      </c>
      <c r="F228">
        <f>'計算係數'!$O228*'累積確診人數_量級_鄰里別'!E228/10*$D228</f>
        <v>3377.022268</v>
      </c>
      <c r="G228">
        <f>'計算係數'!$O228*'累積確診人數_量級_鄰里別'!F228/10*$D228</f>
        <v>3377.022268</v>
      </c>
      <c r="H228">
        <f>'計算係數'!$O228*'累積確診人數_量級_鄰里別'!G228/10*$D228</f>
        <v>3377.022268</v>
      </c>
      <c r="I228">
        <f>'計算係數'!$O228*'累積確診人數_量級_鄰里別'!H228/10*$D228</f>
        <v>3377.022268</v>
      </c>
      <c r="J228">
        <f>'計算係數'!$O228*'累積確診人數_量級_鄰里別'!I228/10*$D228</f>
        <v>3377.022268</v>
      </c>
      <c r="K228">
        <f>'計算係數'!$O228*'累積確診人數_量級_鄰里別'!J228/10*$D228</f>
        <v>3377.022268</v>
      </c>
      <c r="L228">
        <f>'計算係數'!$O228*'累積確診人數_量級_鄰里別'!K228/10*$D228</f>
        <v>3377.022268</v>
      </c>
      <c r="M228">
        <f>'計算係數'!$O228*'累積確診人數_量級_鄰里別'!L228/10*$D228</f>
        <v>3377.022268</v>
      </c>
      <c r="N228">
        <f>'計算係數'!$O228*'累積確診人數_量級_鄰里別'!M228/10*$D228</f>
        <v>3377.022268</v>
      </c>
      <c r="O228">
        <f>'計算係數'!$O228*'累積確診人數_量級_鄰里別'!N228/10*$D228</f>
        <v>3377.022268</v>
      </c>
      <c r="P228">
        <f>'計算係數'!$O228*'累積確診人數_量級_鄰里別'!O228/10*$D228</f>
        <v>3377.022268</v>
      </c>
      <c r="Q228">
        <f>'計算係數'!$O228*'累積確診人數_量級_鄰里別'!P228/10*$D228</f>
        <v>3377.022268</v>
      </c>
      <c r="R228">
        <f>'計算係數'!$O228*'累積確診人數_量級_鄰里別'!Q228/10*$D228</f>
        <v>3377.022268</v>
      </c>
      <c r="S228">
        <f>'計算係數'!$O228*'累積確診人數_量級_鄰里別'!R228/10*$D228</f>
        <v>3377.022268</v>
      </c>
      <c r="T228">
        <f>'計算係數'!$O228*'累積確診人數_量級_鄰里別'!S228/10*$D228</f>
        <v>3377.022268</v>
      </c>
      <c r="U228">
        <f>'計算係數'!$O228*'累積確診人數_量級_鄰里別'!T228/10*$D228</f>
        <v>3377.022268</v>
      </c>
    </row>
    <row r="229">
      <c r="A229" s="5">
        <v>6.3000070003E10</v>
      </c>
      <c r="B229" s="5" t="s">
        <v>234</v>
      </c>
      <c r="C229" s="5" t="s">
        <v>237</v>
      </c>
      <c r="D229" s="5">
        <v>3659.0</v>
      </c>
      <c r="E229">
        <f>'計算係數'!$O229*'累積確診人數_量級_鄰里別'!D229/10*$D229</f>
        <v>0</v>
      </c>
      <c r="F229">
        <f>'計算係數'!$O229*'累積確診人數_量級_鄰里別'!E229/10*$D229</f>
        <v>3927.626822</v>
      </c>
      <c r="G229">
        <f>'計算係數'!$O229*'累積確診人數_量級_鄰里別'!F229/10*$D229</f>
        <v>3927.626822</v>
      </c>
      <c r="H229">
        <f>'計算係數'!$O229*'累積確診人數_量級_鄰里別'!G229/10*$D229</f>
        <v>3927.626822</v>
      </c>
      <c r="I229">
        <f>'計算係數'!$O229*'累積確診人數_量級_鄰里別'!H229/10*$D229</f>
        <v>3927.626822</v>
      </c>
      <c r="J229">
        <f>'計算係數'!$O229*'累積確診人數_量級_鄰里別'!I229/10*$D229</f>
        <v>3927.626822</v>
      </c>
      <c r="K229">
        <f>'計算係數'!$O229*'累積確診人數_量級_鄰里別'!J229/10*$D229</f>
        <v>3927.626822</v>
      </c>
      <c r="L229">
        <f>'計算係數'!$O229*'累積確診人數_量級_鄰里別'!K229/10*$D229</f>
        <v>3927.626822</v>
      </c>
      <c r="M229">
        <f>'計算係數'!$O229*'累積確診人數_量級_鄰里別'!L229/10*$D229</f>
        <v>3927.626822</v>
      </c>
      <c r="N229">
        <f>'計算係數'!$O229*'累積確診人數_量級_鄰里別'!M229/10*$D229</f>
        <v>3927.626822</v>
      </c>
      <c r="O229">
        <f>'計算係數'!$O229*'累積確診人數_量級_鄰里別'!N229/10*$D229</f>
        <v>3927.626822</v>
      </c>
      <c r="P229">
        <f>'計算係數'!$O229*'累積確診人數_量級_鄰里別'!O229/10*$D229</f>
        <v>3927.626822</v>
      </c>
      <c r="Q229">
        <f>'計算係數'!$O229*'累積確診人數_量級_鄰里別'!P229/10*$D229</f>
        <v>3927.626822</v>
      </c>
      <c r="R229">
        <f>'計算係數'!$O229*'累積確診人數_量級_鄰里別'!Q229/10*$D229</f>
        <v>3927.626822</v>
      </c>
      <c r="S229">
        <f>'計算係數'!$O229*'累積確診人數_量級_鄰里別'!R229/10*$D229</f>
        <v>3927.626822</v>
      </c>
      <c r="T229">
        <f>'計算係數'!$O229*'累積確診人數_量級_鄰里別'!S229/10*$D229</f>
        <v>3927.626822</v>
      </c>
      <c r="U229">
        <f>'計算係數'!$O229*'累積確診人數_量級_鄰里別'!T229/10*$D229</f>
        <v>3927.626822</v>
      </c>
    </row>
    <row r="230">
      <c r="A230" s="5">
        <v>6.3000070004E10</v>
      </c>
      <c r="B230" s="5" t="s">
        <v>234</v>
      </c>
      <c r="C230" s="5" t="s">
        <v>238</v>
      </c>
      <c r="D230" s="5">
        <v>6703.0</v>
      </c>
      <c r="E230">
        <f>'計算係數'!$O230*'累積確診人數_量級_鄰里別'!D230/10*$D230</f>
        <v>0</v>
      </c>
      <c r="F230">
        <f>'計算係數'!$O230*'累積確診人數_量級_鄰里別'!E230/10*$D230</f>
        <v>8017.583859</v>
      </c>
      <c r="G230">
        <f>'計算係數'!$O230*'累積確診人數_量級_鄰里別'!F230/10*$D230</f>
        <v>8017.583859</v>
      </c>
      <c r="H230">
        <f>'計算係數'!$O230*'累積確診人數_量級_鄰里別'!G230/10*$D230</f>
        <v>8017.583859</v>
      </c>
      <c r="I230">
        <f>'計算係數'!$O230*'累積確診人數_量級_鄰里別'!H230/10*$D230</f>
        <v>8017.583859</v>
      </c>
      <c r="J230">
        <f>'計算係數'!$O230*'累積確診人數_量級_鄰里別'!I230/10*$D230</f>
        <v>8017.583859</v>
      </c>
      <c r="K230">
        <f>'計算係數'!$O230*'累積確診人數_量級_鄰里別'!J230/10*$D230</f>
        <v>8017.583859</v>
      </c>
      <c r="L230">
        <f>'計算係數'!$O230*'累積確診人數_量級_鄰里別'!K230/10*$D230</f>
        <v>8017.583859</v>
      </c>
      <c r="M230">
        <f>'計算係數'!$O230*'累積確診人數_量級_鄰里別'!L230/10*$D230</f>
        <v>8017.583859</v>
      </c>
      <c r="N230">
        <f>'計算係數'!$O230*'累積確診人數_量級_鄰里別'!M230/10*$D230</f>
        <v>8017.583859</v>
      </c>
      <c r="O230">
        <f>'計算係數'!$O230*'累積確診人數_量級_鄰里別'!N230/10*$D230</f>
        <v>8017.583859</v>
      </c>
      <c r="P230">
        <f>'計算係數'!$O230*'累積確診人數_量級_鄰里別'!O230/10*$D230</f>
        <v>8017.583859</v>
      </c>
      <c r="Q230">
        <f>'計算係數'!$O230*'累積確診人數_量級_鄰里別'!P230/10*$D230</f>
        <v>8017.583859</v>
      </c>
      <c r="R230">
        <f>'計算係數'!$O230*'累積確診人數_量級_鄰里別'!Q230/10*$D230</f>
        <v>8017.583859</v>
      </c>
      <c r="S230">
        <f>'計算係數'!$O230*'累積確診人數_量級_鄰里別'!R230/10*$D230</f>
        <v>8017.583859</v>
      </c>
      <c r="T230">
        <f>'計算係數'!$O230*'累積確診人數_量級_鄰里別'!S230/10*$D230</f>
        <v>8017.583859</v>
      </c>
      <c r="U230">
        <f>'計算係數'!$O230*'累積確診人數_量級_鄰里別'!T230/10*$D230</f>
        <v>8017.583859</v>
      </c>
    </row>
    <row r="231">
      <c r="A231" s="5">
        <v>6.3000070005E10</v>
      </c>
      <c r="B231" s="5" t="s">
        <v>234</v>
      </c>
      <c r="C231" s="5" t="s">
        <v>239</v>
      </c>
      <c r="D231" s="5">
        <v>6191.0</v>
      </c>
      <c r="E231">
        <f>'計算係數'!$O231*'累積確診人數_量級_鄰里別'!D231/10*$D231</f>
        <v>0</v>
      </c>
      <c r="F231">
        <f>'計算係數'!$O231*'累積確診人數_量級_鄰里別'!E231/10*$D231</f>
        <v>6896.267043</v>
      </c>
      <c r="G231">
        <f>'計算係數'!$O231*'累積確診人數_量級_鄰里別'!F231/10*$D231</f>
        <v>6896.267043</v>
      </c>
      <c r="H231">
        <f>'計算係數'!$O231*'累積確診人數_量級_鄰里別'!G231/10*$D231</f>
        <v>6896.267043</v>
      </c>
      <c r="I231">
        <f>'計算係數'!$O231*'累積確診人數_量級_鄰里別'!H231/10*$D231</f>
        <v>6896.267043</v>
      </c>
      <c r="J231">
        <f>'計算係數'!$O231*'累積確診人數_量級_鄰里別'!I231/10*$D231</f>
        <v>6896.267043</v>
      </c>
      <c r="K231">
        <f>'計算係數'!$O231*'累積確診人數_量級_鄰里別'!J231/10*$D231</f>
        <v>6896.267043</v>
      </c>
      <c r="L231">
        <f>'計算係數'!$O231*'累積確診人數_量級_鄰里別'!K231/10*$D231</f>
        <v>6896.267043</v>
      </c>
      <c r="M231">
        <f>'計算係數'!$O231*'累積確診人數_量級_鄰里別'!L231/10*$D231</f>
        <v>6896.267043</v>
      </c>
      <c r="N231">
        <f>'計算係數'!$O231*'累積確診人數_量級_鄰里別'!M231/10*$D231</f>
        <v>6896.267043</v>
      </c>
      <c r="O231">
        <f>'計算係數'!$O231*'累積確診人數_量級_鄰里別'!N231/10*$D231</f>
        <v>6896.267043</v>
      </c>
      <c r="P231">
        <f>'計算係數'!$O231*'累積確診人數_量級_鄰里別'!O231/10*$D231</f>
        <v>6896.267043</v>
      </c>
      <c r="Q231">
        <f>'計算係數'!$O231*'累積確診人數_量級_鄰里別'!P231/10*$D231</f>
        <v>6896.267043</v>
      </c>
      <c r="R231">
        <f>'計算係數'!$O231*'累積確診人數_量級_鄰里別'!Q231/10*$D231</f>
        <v>6896.267043</v>
      </c>
      <c r="S231">
        <f>'計算係數'!$O231*'累積確診人數_量級_鄰里別'!R231/10*$D231</f>
        <v>6896.267043</v>
      </c>
      <c r="T231">
        <f>'計算係數'!$O231*'累積確診人數_量級_鄰里別'!S231/10*$D231</f>
        <v>6896.267043</v>
      </c>
      <c r="U231">
        <f>'計算係數'!$O231*'累積確診人數_量級_鄰里別'!T231/10*$D231</f>
        <v>6896.267043</v>
      </c>
    </row>
    <row r="232">
      <c r="A232" s="5">
        <v>6.3000070006E10</v>
      </c>
      <c r="B232" s="5" t="s">
        <v>234</v>
      </c>
      <c r="C232" s="5" t="s">
        <v>240</v>
      </c>
      <c r="D232" s="5">
        <v>5772.0</v>
      </c>
      <c r="E232">
        <f>'計算係數'!$O232*'累積確診人數_量級_鄰里別'!D232/10*$D232</f>
        <v>0</v>
      </c>
      <c r="F232">
        <f>'計算係數'!$O232*'累積確診人數_量級_鄰里別'!E232/10*$D232</f>
        <v>6398.633779</v>
      </c>
      <c r="G232">
        <f>'計算係數'!$O232*'累積確診人數_量級_鄰里別'!F232/10*$D232</f>
        <v>6398.633779</v>
      </c>
      <c r="H232">
        <f>'計算係數'!$O232*'累積確診人數_量級_鄰里別'!G232/10*$D232</f>
        <v>6398.633779</v>
      </c>
      <c r="I232">
        <f>'計算係數'!$O232*'累積確診人數_量級_鄰里別'!H232/10*$D232</f>
        <v>6398.633779</v>
      </c>
      <c r="J232">
        <f>'計算係數'!$O232*'累積確診人數_量級_鄰里別'!I232/10*$D232</f>
        <v>6398.633779</v>
      </c>
      <c r="K232">
        <f>'計算係數'!$O232*'累積確診人數_量級_鄰里別'!J232/10*$D232</f>
        <v>6398.633779</v>
      </c>
      <c r="L232">
        <f>'計算係數'!$O232*'累積確診人數_量級_鄰里別'!K232/10*$D232</f>
        <v>6398.633779</v>
      </c>
      <c r="M232">
        <f>'計算係數'!$O232*'累積確診人數_量級_鄰里別'!L232/10*$D232</f>
        <v>6398.633779</v>
      </c>
      <c r="N232">
        <f>'計算係數'!$O232*'累積確診人數_量級_鄰里別'!M232/10*$D232</f>
        <v>6398.633779</v>
      </c>
      <c r="O232">
        <f>'計算係數'!$O232*'累積確診人數_量級_鄰里別'!N232/10*$D232</f>
        <v>6398.633779</v>
      </c>
      <c r="P232">
        <f>'計算係數'!$O232*'累積確診人數_量級_鄰里別'!O232/10*$D232</f>
        <v>6398.633779</v>
      </c>
      <c r="Q232">
        <f>'計算係數'!$O232*'累積確診人數_量級_鄰里別'!P232/10*$D232</f>
        <v>6398.633779</v>
      </c>
      <c r="R232">
        <f>'計算係數'!$O232*'累積確診人數_量級_鄰里別'!Q232/10*$D232</f>
        <v>6398.633779</v>
      </c>
      <c r="S232">
        <f>'計算係數'!$O232*'累積確診人數_量級_鄰里別'!R232/10*$D232</f>
        <v>6398.633779</v>
      </c>
      <c r="T232">
        <f>'計算係數'!$O232*'累積確診人數_量級_鄰里別'!S232/10*$D232</f>
        <v>6398.633779</v>
      </c>
      <c r="U232">
        <f>'計算係數'!$O232*'累積確診人數_量級_鄰里別'!T232/10*$D232</f>
        <v>6398.633779</v>
      </c>
    </row>
    <row r="233">
      <c r="A233" s="5">
        <v>6.3000070007E10</v>
      </c>
      <c r="B233" s="5" t="s">
        <v>234</v>
      </c>
      <c r="C233" s="5" t="s">
        <v>241</v>
      </c>
      <c r="D233" s="5">
        <v>4825.0</v>
      </c>
      <c r="E233">
        <f>'計算係數'!$O233*'累積確診人數_量級_鄰里別'!D233/10*$D233</f>
        <v>0</v>
      </c>
      <c r="F233">
        <f>'計算係數'!$O233*'累積確診人數_量級_鄰里別'!E233/10*$D233</f>
        <v>5478.509704</v>
      </c>
      <c r="G233">
        <f>'計算係數'!$O233*'累積確診人數_量級_鄰里別'!F233/10*$D233</f>
        <v>5478.509704</v>
      </c>
      <c r="H233">
        <f>'計算係數'!$O233*'累積確診人數_量級_鄰里別'!G233/10*$D233</f>
        <v>5478.509704</v>
      </c>
      <c r="I233">
        <f>'計算係數'!$O233*'累積確診人數_量級_鄰里別'!H233/10*$D233</f>
        <v>5478.509704</v>
      </c>
      <c r="J233">
        <f>'計算係數'!$O233*'累積確診人數_量級_鄰里別'!I233/10*$D233</f>
        <v>5478.509704</v>
      </c>
      <c r="K233">
        <f>'計算係數'!$O233*'累積確診人數_量級_鄰里別'!J233/10*$D233</f>
        <v>5478.509704</v>
      </c>
      <c r="L233">
        <f>'計算係數'!$O233*'累積確診人數_量級_鄰里別'!K233/10*$D233</f>
        <v>5478.509704</v>
      </c>
      <c r="M233">
        <f>'計算係數'!$O233*'累積確診人數_量級_鄰里別'!L233/10*$D233</f>
        <v>5478.509704</v>
      </c>
      <c r="N233">
        <f>'計算係數'!$O233*'累積確診人數_量級_鄰里別'!M233/10*$D233</f>
        <v>5478.509704</v>
      </c>
      <c r="O233">
        <f>'計算係數'!$O233*'累積確診人數_量級_鄰里別'!N233/10*$D233</f>
        <v>5478.509704</v>
      </c>
      <c r="P233">
        <f>'計算係數'!$O233*'累積確診人數_量級_鄰里別'!O233/10*$D233</f>
        <v>5478.509704</v>
      </c>
      <c r="Q233">
        <f>'計算係數'!$O233*'累積確診人數_量級_鄰里別'!P233/10*$D233</f>
        <v>5478.509704</v>
      </c>
      <c r="R233">
        <f>'計算係數'!$O233*'累積確診人數_量級_鄰里別'!Q233/10*$D233</f>
        <v>5478.509704</v>
      </c>
      <c r="S233">
        <f>'計算係數'!$O233*'累積確診人數_量級_鄰里別'!R233/10*$D233</f>
        <v>5478.509704</v>
      </c>
      <c r="T233">
        <f>'計算係數'!$O233*'累積確診人數_量級_鄰里別'!S233/10*$D233</f>
        <v>5478.509704</v>
      </c>
      <c r="U233">
        <f>'計算係數'!$O233*'累積確診人數_量級_鄰里別'!T233/10*$D233</f>
        <v>5478.509704</v>
      </c>
    </row>
    <row r="234">
      <c r="A234" s="5">
        <v>6.3000070008E10</v>
      </c>
      <c r="B234" s="5" t="s">
        <v>234</v>
      </c>
      <c r="C234" s="5" t="s">
        <v>242</v>
      </c>
      <c r="D234" s="5">
        <v>3891.0</v>
      </c>
      <c r="E234">
        <f>'計算係數'!$O234*'累積確診人數_量級_鄰里別'!D234/10*$D234</f>
        <v>0</v>
      </c>
      <c r="F234">
        <f>'計算係數'!$O234*'累積確診人數_量級_鄰里別'!E234/10*$D234</f>
        <v>3956.167269</v>
      </c>
      <c r="G234">
        <f>'計算係數'!$O234*'累積確診人數_量級_鄰里別'!F234/10*$D234</f>
        <v>3956.167269</v>
      </c>
      <c r="H234">
        <f>'計算係數'!$O234*'累積確診人數_量級_鄰里別'!G234/10*$D234</f>
        <v>3956.167269</v>
      </c>
      <c r="I234">
        <f>'計算係數'!$O234*'累積確診人數_量級_鄰里別'!H234/10*$D234</f>
        <v>3956.167269</v>
      </c>
      <c r="J234">
        <f>'計算係數'!$O234*'累積確診人數_量級_鄰里別'!I234/10*$D234</f>
        <v>3956.167269</v>
      </c>
      <c r="K234">
        <f>'計算係數'!$O234*'累積確診人數_量級_鄰里別'!J234/10*$D234</f>
        <v>3956.167269</v>
      </c>
      <c r="L234">
        <f>'計算係數'!$O234*'累積確診人數_量級_鄰里別'!K234/10*$D234</f>
        <v>3956.167269</v>
      </c>
      <c r="M234">
        <f>'計算係數'!$O234*'累積確診人數_量級_鄰里別'!L234/10*$D234</f>
        <v>3956.167269</v>
      </c>
      <c r="N234">
        <f>'計算係數'!$O234*'累積確診人數_量級_鄰里別'!M234/10*$D234</f>
        <v>3956.167269</v>
      </c>
      <c r="O234">
        <f>'計算係數'!$O234*'累積確診人數_量級_鄰里別'!N234/10*$D234</f>
        <v>3956.167269</v>
      </c>
      <c r="P234">
        <f>'計算係數'!$O234*'累積確診人數_量級_鄰里別'!O234/10*$D234</f>
        <v>3956.167269</v>
      </c>
      <c r="Q234">
        <f>'計算係數'!$O234*'累積確診人數_量級_鄰里別'!P234/10*$D234</f>
        <v>3956.167269</v>
      </c>
      <c r="R234">
        <f>'計算係數'!$O234*'累積確診人數_量級_鄰里別'!Q234/10*$D234</f>
        <v>3956.167269</v>
      </c>
      <c r="S234">
        <f>'計算係數'!$O234*'累積確診人數_量級_鄰里別'!R234/10*$D234</f>
        <v>3956.167269</v>
      </c>
      <c r="T234">
        <f>'計算係數'!$O234*'累積確診人數_量級_鄰里別'!S234/10*$D234</f>
        <v>3956.167269</v>
      </c>
      <c r="U234">
        <f>'計算係數'!$O234*'累積確診人數_量級_鄰里別'!T234/10*$D234</f>
        <v>3956.167269</v>
      </c>
    </row>
    <row r="235">
      <c r="A235" s="5">
        <v>6.3000070009E10</v>
      </c>
      <c r="B235" s="5" t="s">
        <v>234</v>
      </c>
      <c r="C235" s="5" t="s">
        <v>243</v>
      </c>
      <c r="D235" s="5">
        <v>4662.0</v>
      </c>
      <c r="E235">
        <f>'計算係數'!$O235*'累積確診人數_量級_鄰里別'!D235/10*$D235</f>
        <v>0</v>
      </c>
      <c r="F235">
        <f>'計算係數'!$O235*'累積確診人數_量級_鄰里別'!E235/10*$D235</f>
        <v>5228.030059</v>
      </c>
      <c r="G235">
        <f>'計算係數'!$O235*'累積確診人數_量級_鄰里別'!F235/10*$D235</f>
        <v>5228.030059</v>
      </c>
      <c r="H235">
        <f>'計算係數'!$O235*'累積確診人數_量級_鄰里別'!G235/10*$D235</f>
        <v>5228.030059</v>
      </c>
      <c r="I235">
        <f>'計算係數'!$O235*'累積確診人數_量級_鄰里別'!H235/10*$D235</f>
        <v>5228.030059</v>
      </c>
      <c r="J235">
        <f>'計算係數'!$O235*'累積確診人數_量級_鄰里別'!I235/10*$D235</f>
        <v>5228.030059</v>
      </c>
      <c r="K235">
        <f>'計算係數'!$O235*'累積確診人數_量級_鄰里別'!J235/10*$D235</f>
        <v>5228.030059</v>
      </c>
      <c r="L235">
        <f>'計算係數'!$O235*'累積確診人數_量級_鄰里別'!K235/10*$D235</f>
        <v>5228.030059</v>
      </c>
      <c r="M235">
        <f>'計算係數'!$O235*'累積確診人數_量級_鄰里別'!L235/10*$D235</f>
        <v>5228.030059</v>
      </c>
      <c r="N235">
        <f>'計算係數'!$O235*'累積確診人數_量級_鄰里別'!M235/10*$D235</f>
        <v>5228.030059</v>
      </c>
      <c r="O235">
        <f>'計算係數'!$O235*'累積確診人數_量級_鄰里別'!N235/10*$D235</f>
        <v>5228.030059</v>
      </c>
      <c r="P235">
        <f>'計算係數'!$O235*'累積確診人數_量級_鄰里別'!O235/10*$D235</f>
        <v>5228.030059</v>
      </c>
      <c r="Q235">
        <f>'計算係數'!$O235*'累積確診人數_量級_鄰里別'!P235/10*$D235</f>
        <v>5228.030059</v>
      </c>
      <c r="R235">
        <f>'計算係數'!$O235*'累積確診人數_量級_鄰里別'!Q235/10*$D235</f>
        <v>5228.030059</v>
      </c>
      <c r="S235">
        <f>'計算係數'!$O235*'累積確診人數_量級_鄰里別'!R235/10*$D235</f>
        <v>5228.030059</v>
      </c>
      <c r="T235">
        <f>'計算係數'!$O235*'累積確診人數_量級_鄰里別'!S235/10*$D235</f>
        <v>5228.030059</v>
      </c>
      <c r="U235">
        <f>'計算係數'!$O235*'累積確診人數_量級_鄰里別'!T235/10*$D235</f>
        <v>5228.030059</v>
      </c>
    </row>
    <row r="236">
      <c r="A236" s="5">
        <v>6.300007001E10</v>
      </c>
      <c r="B236" s="5" t="s">
        <v>234</v>
      </c>
      <c r="C236" s="5" t="s">
        <v>244</v>
      </c>
      <c r="D236" s="5">
        <v>6011.0</v>
      </c>
      <c r="E236">
        <f>'計算係數'!$O236*'累積確診人數_量級_鄰里別'!D236/10*$D236</f>
        <v>0</v>
      </c>
      <c r="F236">
        <f>'計算係數'!$O236*'累積確診人數_量級_鄰里別'!E236/10*$D236</f>
        <v>6655.050632</v>
      </c>
      <c r="G236">
        <f>'計算係數'!$O236*'累積確診人數_量級_鄰里別'!F236/10*$D236</f>
        <v>6655.050632</v>
      </c>
      <c r="H236">
        <f>'計算係數'!$O236*'累積確診人數_量級_鄰里別'!G236/10*$D236</f>
        <v>6655.050632</v>
      </c>
      <c r="I236">
        <f>'計算係數'!$O236*'累積確診人數_量級_鄰里別'!H236/10*$D236</f>
        <v>6655.050632</v>
      </c>
      <c r="J236">
        <f>'計算係數'!$O236*'累積確診人數_量級_鄰里別'!I236/10*$D236</f>
        <v>6655.050632</v>
      </c>
      <c r="K236">
        <f>'計算係數'!$O236*'累積確診人數_量級_鄰里別'!J236/10*$D236</f>
        <v>6655.050632</v>
      </c>
      <c r="L236">
        <f>'計算係數'!$O236*'累積確診人數_量級_鄰里別'!K236/10*$D236</f>
        <v>6655.050632</v>
      </c>
      <c r="M236">
        <f>'計算係數'!$O236*'累積確診人數_量級_鄰里別'!L236/10*$D236</f>
        <v>6655.050632</v>
      </c>
      <c r="N236">
        <f>'計算係數'!$O236*'累積確診人數_量級_鄰里別'!M236/10*$D236</f>
        <v>6655.050632</v>
      </c>
      <c r="O236">
        <f>'計算係數'!$O236*'累積確診人數_量級_鄰里別'!N236/10*$D236</f>
        <v>6655.050632</v>
      </c>
      <c r="P236">
        <f>'計算係數'!$O236*'累積確診人數_量級_鄰里別'!O236/10*$D236</f>
        <v>6655.050632</v>
      </c>
      <c r="Q236">
        <f>'計算係數'!$O236*'累積確診人數_量級_鄰里別'!P236/10*$D236</f>
        <v>6655.050632</v>
      </c>
      <c r="R236">
        <f>'計算係數'!$O236*'累積確診人數_量級_鄰里別'!Q236/10*$D236</f>
        <v>6655.050632</v>
      </c>
      <c r="S236">
        <f>'計算係數'!$O236*'累積確診人數_量級_鄰里別'!R236/10*$D236</f>
        <v>6655.050632</v>
      </c>
      <c r="T236">
        <f>'計算係數'!$O236*'累積確診人數_量級_鄰里別'!S236/10*$D236</f>
        <v>6655.050632</v>
      </c>
      <c r="U236">
        <f>'計算係數'!$O236*'累積確診人數_量級_鄰里別'!T236/10*$D236</f>
        <v>6655.050632</v>
      </c>
    </row>
    <row r="237">
      <c r="A237" s="5">
        <v>6.3000070011E10</v>
      </c>
      <c r="B237" s="5" t="s">
        <v>234</v>
      </c>
      <c r="C237" s="5" t="s">
        <v>245</v>
      </c>
      <c r="D237" s="5">
        <v>6965.0</v>
      </c>
      <c r="E237">
        <f>'計算係數'!$O237*'累積確診人數_量級_鄰里別'!D237/10*$D237</f>
        <v>0</v>
      </c>
      <c r="F237">
        <f>'計算係數'!$O237*'累積確診人數_量級_鄰里別'!E237/10*$D237</f>
        <v>8026.457646</v>
      </c>
      <c r="G237">
        <f>'計算係數'!$O237*'累積確診人數_量級_鄰里別'!F237/10*$D237</f>
        <v>8026.457646</v>
      </c>
      <c r="H237">
        <f>'計算係數'!$O237*'累積確診人數_量級_鄰里別'!G237/10*$D237</f>
        <v>8026.457646</v>
      </c>
      <c r="I237">
        <f>'計算係數'!$O237*'累積確診人數_量級_鄰里別'!H237/10*$D237</f>
        <v>8026.457646</v>
      </c>
      <c r="J237">
        <f>'計算係數'!$O237*'累積確診人數_量級_鄰里別'!I237/10*$D237</f>
        <v>8026.457646</v>
      </c>
      <c r="K237">
        <f>'計算係數'!$O237*'累積確診人數_量級_鄰里別'!J237/10*$D237</f>
        <v>8026.457646</v>
      </c>
      <c r="L237">
        <f>'計算係數'!$O237*'累積確診人數_量級_鄰里別'!K237/10*$D237</f>
        <v>8026.457646</v>
      </c>
      <c r="M237">
        <f>'計算係數'!$O237*'累積確診人數_量級_鄰里別'!L237/10*$D237</f>
        <v>8026.457646</v>
      </c>
      <c r="N237">
        <f>'計算係數'!$O237*'累積確診人數_量級_鄰里別'!M237/10*$D237</f>
        <v>8026.457646</v>
      </c>
      <c r="O237">
        <f>'計算係數'!$O237*'累積確診人數_量級_鄰里別'!N237/10*$D237</f>
        <v>8026.457646</v>
      </c>
      <c r="P237">
        <f>'計算係數'!$O237*'累積確診人數_量級_鄰里別'!O237/10*$D237</f>
        <v>8026.457646</v>
      </c>
      <c r="Q237">
        <f>'計算係數'!$O237*'累積確診人數_量級_鄰里別'!P237/10*$D237</f>
        <v>8026.457646</v>
      </c>
      <c r="R237">
        <f>'計算係數'!$O237*'累積確診人數_量級_鄰里別'!Q237/10*$D237</f>
        <v>8026.457646</v>
      </c>
      <c r="S237">
        <f>'計算係數'!$O237*'累積確診人數_量級_鄰里別'!R237/10*$D237</f>
        <v>8026.457646</v>
      </c>
      <c r="T237">
        <f>'計算係數'!$O237*'累積確診人數_量級_鄰里別'!S237/10*$D237</f>
        <v>8026.457646</v>
      </c>
      <c r="U237">
        <f>'計算係數'!$O237*'累積確診人數_量級_鄰里別'!T237/10*$D237</f>
        <v>8026.457646</v>
      </c>
    </row>
    <row r="238">
      <c r="A238" s="5">
        <v>6.3000070012E10</v>
      </c>
      <c r="B238" s="5" t="s">
        <v>234</v>
      </c>
      <c r="C238" s="5" t="s">
        <v>246</v>
      </c>
      <c r="D238" s="5">
        <v>4595.0</v>
      </c>
      <c r="E238">
        <f>'計算係數'!$O238*'累積確診人數_量級_鄰里別'!D238/10*$D238</f>
        <v>0</v>
      </c>
      <c r="F238">
        <f>'計算係數'!$O238*'累積確診人數_量級_鄰里別'!E238/10*$D238</f>
        <v>4815.322622</v>
      </c>
      <c r="G238">
        <f>'計算係數'!$O238*'累積確診人數_量級_鄰里別'!F238/10*$D238</f>
        <v>4815.322622</v>
      </c>
      <c r="H238">
        <f>'計算係數'!$O238*'累積確診人數_量級_鄰里別'!G238/10*$D238</f>
        <v>4815.322622</v>
      </c>
      <c r="I238">
        <f>'計算係數'!$O238*'累積確診人數_量級_鄰里別'!H238/10*$D238</f>
        <v>4815.322622</v>
      </c>
      <c r="J238">
        <f>'計算係數'!$O238*'累積確診人數_量級_鄰里別'!I238/10*$D238</f>
        <v>4815.322622</v>
      </c>
      <c r="K238">
        <f>'計算係數'!$O238*'累積確診人數_量級_鄰里別'!J238/10*$D238</f>
        <v>4815.322622</v>
      </c>
      <c r="L238">
        <f>'計算係數'!$O238*'累積確診人數_量級_鄰里別'!K238/10*$D238</f>
        <v>4815.322622</v>
      </c>
      <c r="M238">
        <f>'計算係數'!$O238*'累積確診人數_量級_鄰里別'!L238/10*$D238</f>
        <v>4815.322622</v>
      </c>
      <c r="N238">
        <f>'計算係數'!$O238*'累積確診人數_量級_鄰里別'!M238/10*$D238</f>
        <v>4815.322622</v>
      </c>
      <c r="O238">
        <f>'計算係數'!$O238*'累積確診人數_量級_鄰里別'!N238/10*$D238</f>
        <v>4815.322622</v>
      </c>
      <c r="P238">
        <f>'計算係數'!$O238*'累積確診人數_量級_鄰里別'!O238/10*$D238</f>
        <v>4815.322622</v>
      </c>
      <c r="Q238">
        <f>'計算係數'!$O238*'累積確診人數_量級_鄰里別'!P238/10*$D238</f>
        <v>4815.322622</v>
      </c>
      <c r="R238">
        <f>'計算係數'!$O238*'累積確診人數_量級_鄰里別'!Q238/10*$D238</f>
        <v>4815.322622</v>
      </c>
      <c r="S238">
        <f>'計算係數'!$O238*'累積確診人數_量級_鄰里別'!R238/10*$D238</f>
        <v>4815.322622</v>
      </c>
      <c r="T238">
        <f>'計算係數'!$O238*'累積確診人數_量級_鄰里別'!S238/10*$D238</f>
        <v>4815.322622</v>
      </c>
      <c r="U238">
        <f>'計算係數'!$O238*'累積確診人數_量級_鄰里別'!T238/10*$D238</f>
        <v>4815.322622</v>
      </c>
    </row>
    <row r="239">
      <c r="A239" s="5">
        <v>6.3000070013E10</v>
      </c>
      <c r="B239" s="5" t="s">
        <v>234</v>
      </c>
      <c r="C239" s="5" t="s">
        <v>247</v>
      </c>
      <c r="D239" s="5">
        <v>3412.0</v>
      </c>
      <c r="E239">
        <f>'計算係數'!$O239*'累積確診人數_量級_鄰里別'!D239/10*$D239</f>
        <v>0</v>
      </c>
      <c r="F239">
        <f>'計算係數'!$O239*'累積確診人數_量級_鄰里別'!E239/10*$D239</f>
        <v>3707.426282</v>
      </c>
      <c r="G239">
        <f>'計算係數'!$O239*'累積確診人數_量級_鄰里別'!F239/10*$D239</f>
        <v>3707.426282</v>
      </c>
      <c r="H239">
        <f>'計算係數'!$O239*'累積確診人數_量級_鄰里別'!G239/10*$D239</f>
        <v>3707.426282</v>
      </c>
      <c r="I239">
        <f>'計算係數'!$O239*'累積確診人數_量級_鄰里別'!H239/10*$D239</f>
        <v>3707.426282</v>
      </c>
      <c r="J239">
        <f>'計算係數'!$O239*'累積確診人數_量級_鄰里別'!I239/10*$D239</f>
        <v>3707.426282</v>
      </c>
      <c r="K239">
        <f>'計算係數'!$O239*'累積確診人數_量級_鄰里別'!J239/10*$D239</f>
        <v>3707.426282</v>
      </c>
      <c r="L239">
        <f>'計算係數'!$O239*'累積確診人數_量級_鄰里別'!K239/10*$D239</f>
        <v>3707.426282</v>
      </c>
      <c r="M239">
        <f>'計算係數'!$O239*'累積確診人數_量級_鄰里別'!L239/10*$D239</f>
        <v>3707.426282</v>
      </c>
      <c r="N239">
        <f>'計算係數'!$O239*'累積確診人數_量級_鄰里別'!M239/10*$D239</f>
        <v>3707.426282</v>
      </c>
      <c r="O239">
        <f>'計算係數'!$O239*'累積確診人數_量級_鄰里別'!N239/10*$D239</f>
        <v>3707.426282</v>
      </c>
      <c r="P239">
        <f>'計算係數'!$O239*'累積確診人數_量級_鄰里別'!O239/10*$D239</f>
        <v>3707.426282</v>
      </c>
      <c r="Q239">
        <f>'計算係數'!$O239*'累積確診人數_量級_鄰里別'!P239/10*$D239</f>
        <v>3707.426282</v>
      </c>
      <c r="R239">
        <f>'計算係數'!$O239*'累積確診人數_量級_鄰里別'!Q239/10*$D239</f>
        <v>3707.426282</v>
      </c>
      <c r="S239">
        <f>'計算係數'!$O239*'累積確診人數_量級_鄰里別'!R239/10*$D239</f>
        <v>3707.426282</v>
      </c>
      <c r="T239">
        <f>'計算係數'!$O239*'累積確診人數_量級_鄰里別'!S239/10*$D239</f>
        <v>3707.426282</v>
      </c>
      <c r="U239">
        <f>'計算係數'!$O239*'累積確診人數_量級_鄰里別'!T239/10*$D239</f>
        <v>3707.426282</v>
      </c>
    </row>
    <row r="240">
      <c r="A240" s="5">
        <v>6.3000070014E10</v>
      </c>
      <c r="B240" s="5" t="s">
        <v>234</v>
      </c>
      <c r="C240" s="5" t="s">
        <v>248</v>
      </c>
      <c r="D240" s="5">
        <v>8194.0</v>
      </c>
      <c r="E240">
        <f>'計算係數'!$O240*'累積確診人數_量級_鄰里別'!D240/10*$D240</f>
        <v>0</v>
      </c>
      <c r="F240">
        <f>'計算係數'!$O240*'累積確診人數_量級_鄰里別'!E240/10*$D240</f>
        <v>9226.829181</v>
      </c>
      <c r="G240">
        <f>'計算係數'!$O240*'累積確診人數_量級_鄰里別'!F240/10*$D240</f>
        <v>9226.829181</v>
      </c>
      <c r="H240">
        <f>'計算係數'!$O240*'累積確診人數_量級_鄰里別'!G240/10*$D240</f>
        <v>9226.829181</v>
      </c>
      <c r="I240">
        <f>'計算係數'!$O240*'累積確診人數_量級_鄰里別'!H240/10*$D240</f>
        <v>9226.829181</v>
      </c>
      <c r="J240">
        <f>'計算係數'!$O240*'累積確診人數_量級_鄰里別'!I240/10*$D240</f>
        <v>9226.829181</v>
      </c>
      <c r="K240">
        <f>'計算係數'!$O240*'累積確診人數_量級_鄰里別'!J240/10*$D240</f>
        <v>9226.829181</v>
      </c>
      <c r="L240">
        <f>'計算係數'!$O240*'累積確診人數_量級_鄰里別'!K240/10*$D240</f>
        <v>9226.829181</v>
      </c>
      <c r="M240">
        <f>'計算係數'!$O240*'累積確診人數_量級_鄰里別'!L240/10*$D240</f>
        <v>9226.829181</v>
      </c>
      <c r="N240">
        <f>'計算係數'!$O240*'累積確診人數_量級_鄰里別'!M240/10*$D240</f>
        <v>9226.829181</v>
      </c>
      <c r="O240">
        <f>'計算係數'!$O240*'累積確診人數_量級_鄰里別'!N240/10*$D240</f>
        <v>9226.829181</v>
      </c>
      <c r="P240">
        <f>'計算係數'!$O240*'累積確診人數_量級_鄰里別'!O240/10*$D240</f>
        <v>9226.829181</v>
      </c>
      <c r="Q240">
        <f>'計算係數'!$O240*'累積確診人數_量級_鄰里別'!P240/10*$D240</f>
        <v>9226.829181</v>
      </c>
      <c r="R240">
        <f>'計算係數'!$O240*'累積確診人數_量級_鄰里別'!Q240/10*$D240</f>
        <v>9226.829181</v>
      </c>
      <c r="S240">
        <f>'計算係數'!$O240*'累積確診人數_量級_鄰里別'!R240/10*$D240</f>
        <v>9226.829181</v>
      </c>
      <c r="T240">
        <f>'計算係數'!$O240*'累積確診人數_量級_鄰里別'!S240/10*$D240</f>
        <v>9226.829181</v>
      </c>
      <c r="U240">
        <f>'計算係數'!$O240*'累積確診人數_量級_鄰里別'!T240/10*$D240</f>
        <v>9226.829181</v>
      </c>
    </row>
    <row r="241">
      <c r="A241" s="5">
        <v>6.3000070015E10</v>
      </c>
      <c r="B241" s="5" t="s">
        <v>234</v>
      </c>
      <c r="C241" s="5" t="s">
        <v>249</v>
      </c>
      <c r="D241" s="5">
        <v>5361.0</v>
      </c>
      <c r="E241">
        <f>'計算係數'!$O241*'累積確診人數_量級_鄰里別'!D241/10*$D241</f>
        <v>0</v>
      </c>
      <c r="F241">
        <f>'計算係數'!$O241*'累積確診人數_量級_鄰里別'!E241/10*$D241</f>
        <v>6019.388232</v>
      </c>
      <c r="G241">
        <f>'計算係數'!$O241*'累積確診人數_量級_鄰里別'!F241/10*$D241</f>
        <v>6019.388232</v>
      </c>
      <c r="H241">
        <f>'計算係數'!$O241*'累積確診人數_量級_鄰里別'!G241/10*$D241</f>
        <v>6019.388232</v>
      </c>
      <c r="I241">
        <f>'計算係數'!$O241*'累積確診人數_量級_鄰里別'!H241/10*$D241</f>
        <v>6019.388232</v>
      </c>
      <c r="J241">
        <f>'計算係數'!$O241*'累積確診人數_量級_鄰里別'!I241/10*$D241</f>
        <v>6019.388232</v>
      </c>
      <c r="K241">
        <f>'計算係數'!$O241*'累積確診人數_量級_鄰里別'!J241/10*$D241</f>
        <v>6019.388232</v>
      </c>
      <c r="L241">
        <f>'計算係數'!$O241*'累積確診人數_量級_鄰里別'!K241/10*$D241</f>
        <v>6019.388232</v>
      </c>
      <c r="M241">
        <f>'計算係數'!$O241*'累積確診人數_量級_鄰里別'!L241/10*$D241</f>
        <v>6019.388232</v>
      </c>
      <c r="N241">
        <f>'計算係數'!$O241*'累積確診人數_量級_鄰里別'!M241/10*$D241</f>
        <v>6019.388232</v>
      </c>
      <c r="O241">
        <f>'計算係數'!$O241*'累積確診人數_量級_鄰里別'!N241/10*$D241</f>
        <v>6019.388232</v>
      </c>
      <c r="P241">
        <f>'計算係數'!$O241*'累積確診人數_量級_鄰里別'!O241/10*$D241</f>
        <v>6019.388232</v>
      </c>
      <c r="Q241">
        <f>'計算係數'!$O241*'累積確診人數_量級_鄰里別'!P241/10*$D241</f>
        <v>6019.388232</v>
      </c>
      <c r="R241">
        <f>'計算係數'!$O241*'累積確診人數_量級_鄰里別'!Q241/10*$D241</f>
        <v>6019.388232</v>
      </c>
      <c r="S241">
        <f>'計算係數'!$O241*'累積確診人數_量級_鄰里別'!R241/10*$D241</f>
        <v>6019.388232</v>
      </c>
      <c r="T241">
        <f>'計算係數'!$O241*'累積確診人數_量級_鄰里別'!S241/10*$D241</f>
        <v>6019.388232</v>
      </c>
      <c r="U241">
        <f>'計算係數'!$O241*'累積確診人數_量級_鄰里別'!T241/10*$D241</f>
        <v>6019.388232</v>
      </c>
    </row>
    <row r="242">
      <c r="A242" s="5">
        <v>6.3000070016E10</v>
      </c>
      <c r="B242" s="5" t="s">
        <v>234</v>
      </c>
      <c r="C242" s="5" t="s">
        <v>250</v>
      </c>
      <c r="D242" s="5">
        <v>6543.0</v>
      </c>
      <c r="E242">
        <f>'計算係數'!$O242*'累積確診人數_量級_鄰里別'!D242/10*$D242</f>
        <v>0</v>
      </c>
      <c r="F242">
        <f>'計算係數'!$O242*'累積確診人數_量級_鄰里別'!E242/10*$D242</f>
        <v>7723.381104</v>
      </c>
      <c r="G242">
        <f>'計算係數'!$O242*'累積確診人數_量級_鄰里別'!F242/10*$D242</f>
        <v>7723.381104</v>
      </c>
      <c r="H242">
        <f>'計算係數'!$O242*'累積確診人數_量級_鄰里別'!G242/10*$D242</f>
        <v>7723.381104</v>
      </c>
      <c r="I242">
        <f>'計算係數'!$O242*'累積確診人數_量級_鄰里別'!H242/10*$D242</f>
        <v>7723.381104</v>
      </c>
      <c r="J242">
        <f>'計算係數'!$O242*'累積確診人數_量級_鄰里別'!I242/10*$D242</f>
        <v>7723.381104</v>
      </c>
      <c r="K242">
        <f>'計算係數'!$O242*'累積確診人數_量級_鄰里別'!J242/10*$D242</f>
        <v>7723.381104</v>
      </c>
      <c r="L242">
        <f>'計算係數'!$O242*'累積確診人數_量級_鄰里別'!K242/10*$D242</f>
        <v>7723.381104</v>
      </c>
      <c r="M242">
        <f>'計算係數'!$O242*'累積確診人數_量級_鄰里別'!L242/10*$D242</f>
        <v>7723.381104</v>
      </c>
      <c r="N242">
        <f>'計算係數'!$O242*'累積確診人數_量級_鄰里別'!M242/10*$D242</f>
        <v>7723.381104</v>
      </c>
      <c r="O242">
        <f>'計算係數'!$O242*'累積確診人數_量級_鄰里別'!N242/10*$D242</f>
        <v>7723.381104</v>
      </c>
      <c r="P242">
        <f>'計算係數'!$O242*'累積確診人數_量級_鄰里別'!O242/10*$D242</f>
        <v>7723.381104</v>
      </c>
      <c r="Q242">
        <f>'計算係數'!$O242*'累積確診人數_量級_鄰里別'!P242/10*$D242</f>
        <v>7723.381104</v>
      </c>
      <c r="R242">
        <f>'計算係數'!$O242*'累積確診人數_量級_鄰里別'!Q242/10*$D242</f>
        <v>7723.381104</v>
      </c>
      <c r="S242">
        <f>'計算係數'!$O242*'累積確診人數_量級_鄰里別'!R242/10*$D242</f>
        <v>7723.381104</v>
      </c>
      <c r="T242">
        <f>'計算係數'!$O242*'累積確診人數_量級_鄰里別'!S242/10*$D242</f>
        <v>7723.381104</v>
      </c>
      <c r="U242">
        <f>'計算係數'!$O242*'累積確診人數_量級_鄰里別'!T242/10*$D242</f>
        <v>7723.381104</v>
      </c>
    </row>
    <row r="243">
      <c r="A243" s="5">
        <v>6.3000070017E10</v>
      </c>
      <c r="B243" s="5" t="s">
        <v>234</v>
      </c>
      <c r="C243" s="5" t="s">
        <v>251</v>
      </c>
      <c r="D243" s="5">
        <v>4233.0</v>
      </c>
      <c r="E243">
        <f>'計算係數'!$O243*'累積確診人數_量級_鄰里別'!D243/10*$D243</f>
        <v>0</v>
      </c>
      <c r="F243">
        <f>'計算係數'!$O243*'累積確診人數_量級_鄰里別'!E243/10*$D243</f>
        <v>4461.912601</v>
      </c>
      <c r="G243">
        <f>'計算係數'!$O243*'累積確診人數_量級_鄰里別'!F243/10*$D243</f>
        <v>4461.912601</v>
      </c>
      <c r="H243">
        <f>'計算係數'!$O243*'累積確診人數_量級_鄰里別'!G243/10*$D243</f>
        <v>4461.912601</v>
      </c>
      <c r="I243">
        <f>'計算係數'!$O243*'累積確診人數_量級_鄰里別'!H243/10*$D243</f>
        <v>4461.912601</v>
      </c>
      <c r="J243">
        <f>'計算係數'!$O243*'累積確診人數_量級_鄰里別'!I243/10*$D243</f>
        <v>4461.912601</v>
      </c>
      <c r="K243">
        <f>'計算係數'!$O243*'累積確診人數_量級_鄰里別'!J243/10*$D243</f>
        <v>4461.912601</v>
      </c>
      <c r="L243">
        <f>'計算係數'!$O243*'累積確診人數_量級_鄰里別'!K243/10*$D243</f>
        <v>4461.912601</v>
      </c>
      <c r="M243">
        <f>'計算係數'!$O243*'累積確診人數_量級_鄰里別'!L243/10*$D243</f>
        <v>4461.912601</v>
      </c>
      <c r="N243">
        <f>'計算係數'!$O243*'累積確診人數_量級_鄰里別'!M243/10*$D243</f>
        <v>4461.912601</v>
      </c>
      <c r="O243">
        <f>'計算係數'!$O243*'累積確診人數_量級_鄰里別'!N243/10*$D243</f>
        <v>4461.912601</v>
      </c>
      <c r="P243">
        <f>'計算係數'!$O243*'累積確診人數_量級_鄰里別'!O243/10*$D243</f>
        <v>4461.912601</v>
      </c>
      <c r="Q243">
        <f>'計算係數'!$O243*'累積確診人數_量級_鄰里別'!P243/10*$D243</f>
        <v>4461.912601</v>
      </c>
      <c r="R243">
        <f>'計算係數'!$O243*'累積確診人數_量級_鄰里別'!Q243/10*$D243</f>
        <v>4461.912601</v>
      </c>
      <c r="S243">
        <f>'計算係數'!$O243*'累積確診人數_量級_鄰里別'!R243/10*$D243</f>
        <v>4461.912601</v>
      </c>
      <c r="T243">
        <f>'計算係數'!$O243*'累積確診人數_量級_鄰里別'!S243/10*$D243</f>
        <v>4461.912601</v>
      </c>
      <c r="U243">
        <f>'計算係數'!$O243*'累積確診人數_量級_鄰里別'!T243/10*$D243</f>
        <v>4461.912601</v>
      </c>
    </row>
    <row r="244">
      <c r="A244" s="5">
        <v>6.3000070018E10</v>
      </c>
      <c r="B244" s="5" t="s">
        <v>234</v>
      </c>
      <c r="C244" s="5" t="s">
        <v>252</v>
      </c>
      <c r="D244" s="5">
        <v>8316.0</v>
      </c>
      <c r="E244">
        <f>'計算係數'!$O244*'累積確診人數_量級_鄰里別'!D244/10*$D244</f>
        <v>0</v>
      </c>
      <c r="F244">
        <f>'計算係數'!$O244*'累積確診人數_量級_鄰里別'!E244/10*$D244</f>
        <v>9077.632623</v>
      </c>
      <c r="G244">
        <f>'計算係數'!$O244*'累積確診人數_量級_鄰里別'!F244/10*$D244</f>
        <v>9077.632623</v>
      </c>
      <c r="H244">
        <f>'計算係數'!$O244*'累積確診人數_量級_鄰里別'!G244/10*$D244</f>
        <v>9077.632623</v>
      </c>
      <c r="I244">
        <f>'計算係數'!$O244*'累積確診人數_量級_鄰里別'!H244/10*$D244</f>
        <v>9077.632623</v>
      </c>
      <c r="J244">
        <f>'計算係數'!$O244*'累積確診人數_量級_鄰里別'!I244/10*$D244</f>
        <v>9077.632623</v>
      </c>
      <c r="K244">
        <f>'計算係數'!$O244*'累積確診人數_量級_鄰里別'!J244/10*$D244</f>
        <v>9077.632623</v>
      </c>
      <c r="L244">
        <f>'計算係數'!$O244*'累積確診人數_量級_鄰里別'!K244/10*$D244</f>
        <v>9077.632623</v>
      </c>
      <c r="M244">
        <f>'計算係數'!$O244*'累積確診人數_量級_鄰里別'!L244/10*$D244</f>
        <v>9077.632623</v>
      </c>
      <c r="N244">
        <f>'計算係數'!$O244*'累積確診人數_量級_鄰里別'!M244/10*$D244</f>
        <v>9077.632623</v>
      </c>
      <c r="O244">
        <f>'計算係數'!$O244*'累積確診人數_量級_鄰里別'!N244/10*$D244</f>
        <v>9077.632623</v>
      </c>
      <c r="P244">
        <f>'計算係數'!$O244*'累積確診人數_量級_鄰里別'!O244/10*$D244</f>
        <v>9077.632623</v>
      </c>
      <c r="Q244">
        <f>'計算係數'!$O244*'累積確診人數_量級_鄰里別'!P244/10*$D244</f>
        <v>9077.632623</v>
      </c>
      <c r="R244">
        <f>'計算係數'!$O244*'累積確診人數_量級_鄰里別'!Q244/10*$D244</f>
        <v>9077.632623</v>
      </c>
      <c r="S244">
        <f>'計算係數'!$O244*'累積確診人數_量級_鄰里別'!R244/10*$D244</f>
        <v>9077.632623</v>
      </c>
      <c r="T244">
        <f>'計算係數'!$O244*'累積確診人數_量級_鄰里別'!S244/10*$D244</f>
        <v>9077.632623</v>
      </c>
      <c r="U244">
        <f>'計算係數'!$O244*'累積確診人數_量級_鄰里別'!T244/10*$D244</f>
        <v>9077.632623</v>
      </c>
    </row>
    <row r="245">
      <c r="A245" s="5">
        <v>6.3000070019E10</v>
      </c>
      <c r="B245" s="5" t="s">
        <v>234</v>
      </c>
      <c r="C245" s="5" t="s">
        <v>253</v>
      </c>
      <c r="D245" s="5">
        <v>5057.0</v>
      </c>
      <c r="E245">
        <f>'計算係數'!$O245*'累積確診人數_量級_鄰里別'!D245/10*$D245</f>
        <v>0</v>
      </c>
      <c r="F245">
        <f>'計算係數'!$O245*'累積確診人數_量級_鄰里別'!E245/10*$D245</f>
        <v>5375.86975</v>
      </c>
      <c r="G245">
        <f>'計算係數'!$O245*'累積確診人數_量級_鄰里別'!F245/10*$D245</f>
        <v>5375.86975</v>
      </c>
      <c r="H245">
        <f>'計算係數'!$O245*'累積確診人數_量級_鄰里別'!G245/10*$D245</f>
        <v>5375.86975</v>
      </c>
      <c r="I245">
        <f>'計算係數'!$O245*'累積確診人數_量級_鄰里別'!H245/10*$D245</f>
        <v>5375.86975</v>
      </c>
      <c r="J245">
        <f>'計算係數'!$O245*'累積確診人數_量級_鄰里別'!I245/10*$D245</f>
        <v>5375.86975</v>
      </c>
      <c r="K245">
        <f>'計算係數'!$O245*'累積確診人數_量級_鄰里別'!J245/10*$D245</f>
        <v>5375.86975</v>
      </c>
      <c r="L245">
        <f>'計算係數'!$O245*'累積確診人數_量級_鄰里別'!K245/10*$D245</f>
        <v>5375.86975</v>
      </c>
      <c r="M245">
        <f>'計算係數'!$O245*'累積確診人數_量級_鄰里別'!L245/10*$D245</f>
        <v>5375.86975</v>
      </c>
      <c r="N245">
        <f>'計算係數'!$O245*'累積確診人數_量級_鄰里別'!M245/10*$D245</f>
        <v>5375.86975</v>
      </c>
      <c r="O245">
        <f>'計算係數'!$O245*'累積確診人數_量級_鄰里別'!N245/10*$D245</f>
        <v>5375.86975</v>
      </c>
      <c r="P245">
        <f>'計算係數'!$O245*'累積確診人數_量級_鄰里別'!O245/10*$D245</f>
        <v>5375.86975</v>
      </c>
      <c r="Q245">
        <f>'計算係數'!$O245*'累積確診人數_量級_鄰里別'!P245/10*$D245</f>
        <v>5375.86975</v>
      </c>
      <c r="R245">
        <f>'計算係數'!$O245*'累積確診人數_量級_鄰里別'!Q245/10*$D245</f>
        <v>5375.86975</v>
      </c>
      <c r="S245">
        <f>'計算係數'!$O245*'累積確診人數_量級_鄰里別'!R245/10*$D245</f>
        <v>5375.86975</v>
      </c>
      <c r="T245">
        <f>'計算係數'!$O245*'累積確診人數_量級_鄰里別'!S245/10*$D245</f>
        <v>5375.86975</v>
      </c>
      <c r="U245">
        <f>'計算係數'!$O245*'累積確診人數_量級_鄰里別'!T245/10*$D245</f>
        <v>5375.86975</v>
      </c>
    </row>
    <row r="246">
      <c r="A246" s="5">
        <v>6.300007002E10</v>
      </c>
      <c r="B246" s="5" t="s">
        <v>234</v>
      </c>
      <c r="C246" s="5" t="s">
        <v>254</v>
      </c>
      <c r="D246" s="5">
        <v>3746.0</v>
      </c>
      <c r="E246">
        <f>'計算係數'!$O246*'累積確診人數_量級_鄰里別'!D246/10*$D246</f>
        <v>0</v>
      </c>
      <c r="F246">
        <f>'計算係數'!$O246*'累積確診人數_量級_鄰里別'!E246/10*$D246</f>
        <v>3817.399593</v>
      </c>
      <c r="G246">
        <f>'計算係數'!$O246*'累積確診人數_量級_鄰里別'!F246/10*$D246</f>
        <v>3817.399593</v>
      </c>
      <c r="H246">
        <f>'計算係數'!$O246*'累積確診人數_量級_鄰里別'!G246/10*$D246</f>
        <v>3817.399593</v>
      </c>
      <c r="I246">
        <f>'計算係數'!$O246*'累積確診人數_量級_鄰里別'!H246/10*$D246</f>
        <v>3817.399593</v>
      </c>
      <c r="J246">
        <f>'計算係數'!$O246*'累積確診人數_量級_鄰里別'!I246/10*$D246</f>
        <v>3817.399593</v>
      </c>
      <c r="K246">
        <f>'計算係數'!$O246*'累積確診人數_量級_鄰里別'!J246/10*$D246</f>
        <v>3817.399593</v>
      </c>
      <c r="L246">
        <f>'計算係數'!$O246*'累積確診人數_量級_鄰里別'!K246/10*$D246</f>
        <v>3817.399593</v>
      </c>
      <c r="M246">
        <f>'計算係數'!$O246*'累積確診人數_量級_鄰里別'!L246/10*$D246</f>
        <v>3817.399593</v>
      </c>
      <c r="N246">
        <f>'計算係數'!$O246*'累積確診人數_量級_鄰里別'!M246/10*$D246</f>
        <v>3817.399593</v>
      </c>
      <c r="O246">
        <f>'計算係數'!$O246*'累積確診人數_量級_鄰里別'!N246/10*$D246</f>
        <v>3817.399593</v>
      </c>
      <c r="P246">
        <f>'計算係數'!$O246*'累積確診人數_量級_鄰里別'!O246/10*$D246</f>
        <v>3817.399593</v>
      </c>
      <c r="Q246">
        <f>'計算係數'!$O246*'累積確診人數_量級_鄰里別'!P246/10*$D246</f>
        <v>3817.399593</v>
      </c>
      <c r="R246">
        <f>'計算係數'!$O246*'累積確診人數_量級_鄰里別'!Q246/10*$D246</f>
        <v>3817.399593</v>
      </c>
      <c r="S246">
        <f>'計算係數'!$O246*'累積確診人數_量級_鄰里別'!R246/10*$D246</f>
        <v>3817.399593</v>
      </c>
      <c r="T246">
        <f>'計算係數'!$O246*'累積確診人數_量級_鄰里別'!S246/10*$D246</f>
        <v>3817.399593</v>
      </c>
      <c r="U246">
        <f>'計算係數'!$O246*'累積確診人數_量級_鄰里別'!T246/10*$D246</f>
        <v>3817.399593</v>
      </c>
    </row>
    <row r="247">
      <c r="A247" s="5">
        <v>6.3000070021E10</v>
      </c>
      <c r="B247" s="5" t="s">
        <v>234</v>
      </c>
      <c r="C247" s="5" t="s">
        <v>255</v>
      </c>
      <c r="D247" s="5">
        <v>5966.0</v>
      </c>
      <c r="E247">
        <f>'計算係數'!$O247*'累積確診人數_量級_鄰里別'!D247/10*$D247</f>
        <v>0</v>
      </c>
      <c r="F247">
        <f>'計算係數'!$O247*'累積確診人數_量級_鄰里別'!E247/10*$D247</f>
        <v>5848.870763</v>
      </c>
      <c r="G247">
        <f>'計算係數'!$O247*'累積確診人數_量級_鄰里別'!F247/10*$D247</f>
        <v>5848.870763</v>
      </c>
      <c r="H247">
        <f>'計算係數'!$O247*'累積確診人數_量級_鄰里別'!G247/10*$D247</f>
        <v>5848.870763</v>
      </c>
      <c r="I247">
        <f>'計算係數'!$O247*'累積確診人數_量級_鄰里別'!H247/10*$D247</f>
        <v>5848.870763</v>
      </c>
      <c r="J247">
        <f>'計算係數'!$O247*'累積確診人數_量級_鄰里別'!I247/10*$D247</f>
        <v>5848.870763</v>
      </c>
      <c r="K247">
        <f>'計算係數'!$O247*'累積確診人數_量級_鄰里別'!J247/10*$D247</f>
        <v>5848.870763</v>
      </c>
      <c r="L247">
        <f>'計算係數'!$O247*'累積確診人數_量級_鄰里別'!K247/10*$D247</f>
        <v>5848.870763</v>
      </c>
      <c r="M247">
        <f>'計算係數'!$O247*'累積確診人數_量級_鄰里別'!L247/10*$D247</f>
        <v>5848.870763</v>
      </c>
      <c r="N247">
        <f>'計算係數'!$O247*'累積確診人數_量級_鄰里別'!M247/10*$D247</f>
        <v>5848.870763</v>
      </c>
      <c r="O247">
        <f>'計算係數'!$O247*'累積確診人數_量級_鄰里別'!N247/10*$D247</f>
        <v>5848.870763</v>
      </c>
      <c r="P247">
        <f>'計算係數'!$O247*'累積確診人數_量級_鄰里別'!O247/10*$D247</f>
        <v>5848.870763</v>
      </c>
      <c r="Q247">
        <f>'計算係數'!$O247*'累積確診人數_量級_鄰里別'!P247/10*$D247</f>
        <v>5848.870763</v>
      </c>
      <c r="R247">
        <f>'計算係數'!$O247*'累積確診人數_量級_鄰里別'!Q247/10*$D247</f>
        <v>5848.870763</v>
      </c>
      <c r="S247">
        <f>'計算係數'!$O247*'累積確診人數_量級_鄰里別'!R247/10*$D247</f>
        <v>5848.870763</v>
      </c>
      <c r="T247">
        <f>'計算係數'!$O247*'累積確診人數_量級_鄰里別'!S247/10*$D247</f>
        <v>5848.870763</v>
      </c>
      <c r="U247">
        <f>'計算係數'!$O247*'累積確診人數_量級_鄰里別'!T247/10*$D247</f>
        <v>5848.870763</v>
      </c>
    </row>
    <row r="248">
      <c r="A248" s="5">
        <v>6.3000070022E10</v>
      </c>
      <c r="B248" s="5" t="s">
        <v>234</v>
      </c>
      <c r="C248" s="5" t="s">
        <v>256</v>
      </c>
      <c r="D248" s="5">
        <v>4490.0</v>
      </c>
      <c r="E248">
        <f>'計算係數'!$O248*'累積確診人數_量級_鄰里別'!D248/10*$D248</f>
        <v>0</v>
      </c>
      <c r="F248">
        <f>'計算係數'!$O248*'累積確診人數_量級_鄰里別'!E248/10*$D248</f>
        <v>4667.093232</v>
      </c>
      <c r="G248">
        <f>'計算係數'!$O248*'累積確診人數_量級_鄰里別'!F248/10*$D248</f>
        <v>4667.093232</v>
      </c>
      <c r="H248">
        <f>'計算係數'!$O248*'累積確診人數_量級_鄰里別'!G248/10*$D248</f>
        <v>4667.093232</v>
      </c>
      <c r="I248">
        <f>'計算係數'!$O248*'累積確診人數_量級_鄰里別'!H248/10*$D248</f>
        <v>4667.093232</v>
      </c>
      <c r="J248">
        <f>'計算係數'!$O248*'累積確診人數_量級_鄰里別'!I248/10*$D248</f>
        <v>4667.093232</v>
      </c>
      <c r="K248">
        <f>'計算係數'!$O248*'累積確診人數_量級_鄰里別'!J248/10*$D248</f>
        <v>4667.093232</v>
      </c>
      <c r="L248">
        <f>'計算係數'!$O248*'累積確診人數_量級_鄰里別'!K248/10*$D248</f>
        <v>4667.093232</v>
      </c>
      <c r="M248">
        <f>'計算係數'!$O248*'累積確診人數_量級_鄰里別'!L248/10*$D248</f>
        <v>4667.093232</v>
      </c>
      <c r="N248">
        <f>'計算係數'!$O248*'累積確診人數_量級_鄰里別'!M248/10*$D248</f>
        <v>4667.093232</v>
      </c>
      <c r="O248">
        <f>'計算係數'!$O248*'累積確診人數_量級_鄰里別'!N248/10*$D248</f>
        <v>4667.093232</v>
      </c>
      <c r="P248">
        <f>'計算係數'!$O248*'累積確診人數_量級_鄰里別'!O248/10*$D248</f>
        <v>4667.093232</v>
      </c>
      <c r="Q248">
        <f>'計算係數'!$O248*'累積確診人數_量級_鄰里別'!P248/10*$D248</f>
        <v>4667.093232</v>
      </c>
      <c r="R248">
        <f>'計算係數'!$O248*'累積確診人數_量級_鄰里別'!Q248/10*$D248</f>
        <v>4667.093232</v>
      </c>
      <c r="S248">
        <f>'計算係數'!$O248*'累積確診人數_量級_鄰里別'!R248/10*$D248</f>
        <v>4667.093232</v>
      </c>
      <c r="T248">
        <f>'計算係數'!$O248*'累積確診人數_量級_鄰里別'!S248/10*$D248</f>
        <v>4667.093232</v>
      </c>
      <c r="U248">
        <f>'計算係數'!$O248*'累積確診人數_量級_鄰里別'!T248/10*$D248</f>
        <v>4667.093232</v>
      </c>
    </row>
    <row r="249">
      <c r="A249" s="5">
        <v>6.3000070023E10</v>
      </c>
      <c r="B249" s="5" t="s">
        <v>234</v>
      </c>
      <c r="C249" s="5" t="s">
        <v>257</v>
      </c>
      <c r="D249" s="5">
        <v>3181.0</v>
      </c>
      <c r="E249">
        <f>'計算係數'!$O249*'累積確診人數_量級_鄰里別'!D249/10*$D249</f>
        <v>0</v>
      </c>
      <c r="F249">
        <f>'計算係數'!$O249*'累積確診人數_量級_鄰里別'!E249/10*$D249</f>
        <v>3374.609122</v>
      </c>
      <c r="G249">
        <f>'計算係數'!$O249*'累積確診人數_量級_鄰里別'!F249/10*$D249</f>
        <v>3374.609122</v>
      </c>
      <c r="H249">
        <f>'計算係數'!$O249*'累積確診人數_量級_鄰里別'!G249/10*$D249</f>
        <v>3374.609122</v>
      </c>
      <c r="I249">
        <f>'計算係數'!$O249*'累積確診人數_量級_鄰里別'!H249/10*$D249</f>
        <v>3374.609122</v>
      </c>
      <c r="J249">
        <f>'計算係數'!$O249*'累積確診人數_量級_鄰里別'!I249/10*$D249</f>
        <v>3374.609122</v>
      </c>
      <c r="K249">
        <f>'計算係數'!$O249*'累積確診人數_量級_鄰里別'!J249/10*$D249</f>
        <v>3374.609122</v>
      </c>
      <c r="L249">
        <f>'計算係數'!$O249*'累積確診人數_量級_鄰里別'!K249/10*$D249</f>
        <v>3374.609122</v>
      </c>
      <c r="M249">
        <f>'計算係數'!$O249*'累積確診人數_量級_鄰里別'!L249/10*$D249</f>
        <v>3374.609122</v>
      </c>
      <c r="N249">
        <f>'計算係數'!$O249*'累積確診人數_量級_鄰里別'!M249/10*$D249</f>
        <v>3374.609122</v>
      </c>
      <c r="O249">
        <f>'計算係數'!$O249*'累積確診人數_量級_鄰里別'!N249/10*$D249</f>
        <v>3374.609122</v>
      </c>
      <c r="P249">
        <f>'計算係數'!$O249*'累積確診人數_量級_鄰里別'!O249/10*$D249</f>
        <v>3374.609122</v>
      </c>
      <c r="Q249">
        <f>'計算係數'!$O249*'累積確診人數_量級_鄰里別'!P249/10*$D249</f>
        <v>3374.609122</v>
      </c>
      <c r="R249">
        <f>'計算係數'!$O249*'累積確診人數_量級_鄰里別'!Q249/10*$D249</f>
        <v>3374.609122</v>
      </c>
      <c r="S249">
        <f>'計算係數'!$O249*'累積確診人數_量級_鄰里別'!R249/10*$D249</f>
        <v>3374.609122</v>
      </c>
      <c r="T249">
        <f>'計算係數'!$O249*'累積確診人數_量級_鄰里別'!S249/10*$D249</f>
        <v>3374.609122</v>
      </c>
      <c r="U249">
        <f>'計算係數'!$O249*'累積確診人數_量級_鄰里別'!T249/10*$D249</f>
        <v>3374.609122</v>
      </c>
    </row>
    <row r="250">
      <c r="A250" s="5">
        <v>6.3000070024E10</v>
      </c>
      <c r="B250" s="5" t="s">
        <v>234</v>
      </c>
      <c r="C250" s="5" t="s">
        <v>258</v>
      </c>
      <c r="D250" s="5">
        <v>6416.0</v>
      </c>
      <c r="E250">
        <f>'計算係數'!$O250*'累積確診人數_量級_鄰里別'!D250/10*$D250</f>
        <v>0</v>
      </c>
      <c r="F250">
        <f>'計算係數'!$O250*'累積確診人數_量級_鄰里別'!E250/10*$D250</f>
        <v>6969.931379</v>
      </c>
      <c r="G250">
        <f>'計算係數'!$O250*'累積確診人數_量級_鄰里別'!F250/10*$D250</f>
        <v>6969.931379</v>
      </c>
      <c r="H250">
        <f>'計算係數'!$O250*'累積確診人數_量級_鄰里別'!G250/10*$D250</f>
        <v>6969.931379</v>
      </c>
      <c r="I250">
        <f>'計算係數'!$O250*'累積確診人數_量級_鄰里別'!H250/10*$D250</f>
        <v>6969.931379</v>
      </c>
      <c r="J250">
        <f>'計算係數'!$O250*'累積確診人數_量級_鄰里別'!I250/10*$D250</f>
        <v>6969.931379</v>
      </c>
      <c r="K250">
        <f>'計算係數'!$O250*'累積確診人數_量級_鄰里別'!J250/10*$D250</f>
        <v>6969.931379</v>
      </c>
      <c r="L250">
        <f>'計算係數'!$O250*'累積確診人數_量級_鄰里別'!K250/10*$D250</f>
        <v>6969.931379</v>
      </c>
      <c r="M250">
        <f>'計算係數'!$O250*'累積確診人數_量級_鄰里別'!L250/10*$D250</f>
        <v>6969.931379</v>
      </c>
      <c r="N250">
        <f>'計算係數'!$O250*'累積確診人數_量級_鄰里別'!M250/10*$D250</f>
        <v>6969.931379</v>
      </c>
      <c r="O250">
        <f>'計算係數'!$O250*'累積確診人數_量級_鄰里別'!N250/10*$D250</f>
        <v>6969.931379</v>
      </c>
      <c r="P250">
        <f>'計算係數'!$O250*'累積確診人數_量級_鄰里別'!O250/10*$D250</f>
        <v>6969.931379</v>
      </c>
      <c r="Q250">
        <f>'計算係數'!$O250*'累積確診人數_量級_鄰里別'!P250/10*$D250</f>
        <v>6969.931379</v>
      </c>
      <c r="R250">
        <f>'計算係數'!$O250*'累積確診人數_量級_鄰里別'!Q250/10*$D250</f>
        <v>6969.931379</v>
      </c>
      <c r="S250">
        <f>'計算係數'!$O250*'累積確診人數_量級_鄰里別'!R250/10*$D250</f>
        <v>6969.931379</v>
      </c>
      <c r="T250">
        <f>'計算係數'!$O250*'累積確診人數_量級_鄰里別'!S250/10*$D250</f>
        <v>6969.931379</v>
      </c>
      <c r="U250">
        <f>'計算係數'!$O250*'累積確診人數_量級_鄰里別'!T250/10*$D250</f>
        <v>6969.931379</v>
      </c>
    </row>
    <row r="251">
      <c r="A251" s="5">
        <v>6.3000070025E10</v>
      </c>
      <c r="B251" s="5" t="s">
        <v>234</v>
      </c>
      <c r="C251" s="5" t="s">
        <v>259</v>
      </c>
      <c r="D251" s="5">
        <v>5459.0</v>
      </c>
      <c r="E251">
        <f>'計算係數'!$O251*'累積確診人數_量級_鄰里別'!D251/10*$D251</f>
        <v>0</v>
      </c>
      <c r="F251">
        <f>'計算係數'!$O251*'累積確診人數_量級_鄰里別'!E251/10*$D251</f>
        <v>5741.260256</v>
      </c>
      <c r="G251">
        <f>'計算係數'!$O251*'累積確診人數_量級_鄰里別'!F251/10*$D251</f>
        <v>5741.260256</v>
      </c>
      <c r="H251">
        <f>'計算係數'!$O251*'累積確診人數_量級_鄰里別'!G251/10*$D251</f>
        <v>5741.260256</v>
      </c>
      <c r="I251">
        <f>'計算係數'!$O251*'累積確診人數_量級_鄰里別'!H251/10*$D251</f>
        <v>5741.260256</v>
      </c>
      <c r="J251">
        <f>'計算係數'!$O251*'累積確診人數_量級_鄰里別'!I251/10*$D251</f>
        <v>5741.260256</v>
      </c>
      <c r="K251">
        <f>'計算係數'!$O251*'累積確診人數_量級_鄰里別'!J251/10*$D251</f>
        <v>5741.260256</v>
      </c>
      <c r="L251">
        <f>'計算係數'!$O251*'累積確診人數_量級_鄰里別'!K251/10*$D251</f>
        <v>5741.260256</v>
      </c>
      <c r="M251">
        <f>'計算係數'!$O251*'累積確診人數_量級_鄰里別'!L251/10*$D251</f>
        <v>5741.260256</v>
      </c>
      <c r="N251">
        <f>'計算係數'!$O251*'累積確診人數_量級_鄰里別'!M251/10*$D251</f>
        <v>5741.260256</v>
      </c>
      <c r="O251">
        <f>'計算係數'!$O251*'累積確診人數_量級_鄰里別'!N251/10*$D251</f>
        <v>5741.260256</v>
      </c>
      <c r="P251">
        <f>'計算係數'!$O251*'累積確診人數_量級_鄰里別'!O251/10*$D251</f>
        <v>5741.260256</v>
      </c>
      <c r="Q251">
        <f>'計算係數'!$O251*'累積確診人數_量級_鄰里別'!P251/10*$D251</f>
        <v>5741.260256</v>
      </c>
      <c r="R251">
        <f>'計算係數'!$O251*'累積確診人數_量級_鄰里別'!Q251/10*$D251</f>
        <v>5741.260256</v>
      </c>
      <c r="S251">
        <f>'計算係數'!$O251*'累積確診人數_量級_鄰里別'!R251/10*$D251</f>
        <v>5741.260256</v>
      </c>
      <c r="T251">
        <f>'計算係數'!$O251*'累積確診人數_量級_鄰里別'!S251/10*$D251</f>
        <v>5741.260256</v>
      </c>
      <c r="U251">
        <f>'計算係數'!$O251*'累積確診人數_量級_鄰里別'!T251/10*$D251</f>
        <v>5741.260256</v>
      </c>
    </row>
    <row r="252">
      <c r="A252" s="5">
        <v>6.3000070026E10</v>
      </c>
      <c r="B252" s="5" t="s">
        <v>234</v>
      </c>
      <c r="C252" s="5" t="s">
        <v>260</v>
      </c>
      <c r="D252" s="5">
        <v>4391.0</v>
      </c>
      <c r="E252">
        <f>'計算係數'!$O252*'累積確診人數_量級_鄰里別'!D252/10*$D252</f>
        <v>0</v>
      </c>
      <c r="F252">
        <f>'計算係數'!$O252*'累積確診人數_量級_鄰里別'!E252/10*$D252</f>
        <v>4510.238345</v>
      </c>
      <c r="G252">
        <f>'計算係數'!$O252*'累積確診人數_量級_鄰里別'!F252/10*$D252</f>
        <v>4510.238345</v>
      </c>
      <c r="H252">
        <f>'計算係數'!$O252*'累積確診人數_量級_鄰里別'!G252/10*$D252</f>
        <v>4510.238345</v>
      </c>
      <c r="I252">
        <f>'計算係數'!$O252*'累積確診人數_量級_鄰里別'!H252/10*$D252</f>
        <v>4510.238345</v>
      </c>
      <c r="J252">
        <f>'計算係數'!$O252*'累積確診人數_量級_鄰里別'!I252/10*$D252</f>
        <v>4510.238345</v>
      </c>
      <c r="K252">
        <f>'計算係數'!$O252*'累積確診人數_量級_鄰里別'!J252/10*$D252</f>
        <v>4510.238345</v>
      </c>
      <c r="L252">
        <f>'計算係數'!$O252*'累積確診人數_量級_鄰里別'!K252/10*$D252</f>
        <v>4510.238345</v>
      </c>
      <c r="M252">
        <f>'計算係數'!$O252*'累積確診人數_量級_鄰里別'!L252/10*$D252</f>
        <v>4510.238345</v>
      </c>
      <c r="N252">
        <f>'計算係數'!$O252*'累積確診人數_量級_鄰里別'!M252/10*$D252</f>
        <v>4510.238345</v>
      </c>
      <c r="O252">
        <f>'計算係數'!$O252*'累積確診人數_量級_鄰里別'!N252/10*$D252</f>
        <v>4510.238345</v>
      </c>
      <c r="P252">
        <f>'計算係數'!$O252*'累積確診人數_量級_鄰里別'!O252/10*$D252</f>
        <v>4510.238345</v>
      </c>
      <c r="Q252">
        <f>'計算係數'!$O252*'累積確診人數_量級_鄰里別'!P252/10*$D252</f>
        <v>4510.238345</v>
      </c>
      <c r="R252">
        <f>'計算係數'!$O252*'累積確診人數_量級_鄰里別'!Q252/10*$D252</f>
        <v>4510.238345</v>
      </c>
      <c r="S252">
        <f>'計算係數'!$O252*'累積確診人數_量級_鄰里別'!R252/10*$D252</f>
        <v>4510.238345</v>
      </c>
      <c r="T252">
        <f>'計算係數'!$O252*'累積確診人數_量級_鄰里別'!S252/10*$D252</f>
        <v>4510.238345</v>
      </c>
      <c r="U252">
        <f>'計算係數'!$O252*'累積確診人數_量級_鄰里別'!T252/10*$D252</f>
        <v>4510.238345</v>
      </c>
    </row>
    <row r="253">
      <c r="A253" s="5">
        <v>6.3000070027E10</v>
      </c>
      <c r="B253" s="5" t="s">
        <v>234</v>
      </c>
      <c r="C253" s="5" t="s">
        <v>261</v>
      </c>
      <c r="D253" s="5">
        <v>3249.0</v>
      </c>
      <c r="E253">
        <f>'計算係數'!$O253*'累積確診人數_量級_鄰里別'!D253/10*$D253</f>
        <v>0</v>
      </c>
      <c r="F253">
        <f>'計算係數'!$O253*'累積確診人數_量級_鄰里別'!E253/10*$D253</f>
        <v>3700.513857</v>
      </c>
      <c r="G253">
        <f>'計算係數'!$O253*'累積確診人數_量級_鄰里別'!F253/10*$D253</f>
        <v>3700.513857</v>
      </c>
      <c r="H253">
        <f>'計算係數'!$O253*'累積確診人數_量級_鄰里別'!G253/10*$D253</f>
        <v>3700.513857</v>
      </c>
      <c r="I253">
        <f>'計算係數'!$O253*'累積確診人數_量級_鄰里別'!H253/10*$D253</f>
        <v>3700.513857</v>
      </c>
      <c r="J253">
        <f>'計算係數'!$O253*'累積確診人數_量級_鄰里別'!I253/10*$D253</f>
        <v>3700.513857</v>
      </c>
      <c r="K253">
        <f>'計算係數'!$O253*'累積確診人數_量級_鄰里別'!J253/10*$D253</f>
        <v>3700.513857</v>
      </c>
      <c r="L253">
        <f>'計算係數'!$O253*'累積確診人數_量級_鄰里別'!K253/10*$D253</f>
        <v>3700.513857</v>
      </c>
      <c r="M253">
        <f>'計算係數'!$O253*'累積確診人數_量級_鄰里別'!L253/10*$D253</f>
        <v>3700.513857</v>
      </c>
      <c r="N253">
        <f>'計算係數'!$O253*'累積確診人數_量級_鄰里別'!M253/10*$D253</f>
        <v>3700.513857</v>
      </c>
      <c r="O253">
        <f>'計算係數'!$O253*'累積確診人數_量級_鄰里別'!N253/10*$D253</f>
        <v>3700.513857</v>
      </c>
      <c r="P253">
        <f>'計算係數'!$O253*'累積確診人數_量級_鄰里別'!O253/10*$D253</f>
        <v>3700.513857</v>
      </c>
      <c r="Q253">
        <f>'計算係數'!$O253*'累積確診人數_量級_鄰里別'!P253/10*$D253</f>
        <v>3700.513857</v>
      </c>
      <c r="R253">
        <f>'計算係數'!$O253*'累積確診人數_量級_鄰里別'!Q253/10*$D253</f>
        <v>3700.513857</v>
      </c>
      <c r="S253">
        <f>'計算係數'!$O253*'累積確診人數_量級_鄰里別'!R253/10*$D253</f>
        <v>3700.513857</v>
      </c>
      <c r="T253">
        <f>'計算係數'!$O253*'累積確診人數_量級_鄰里別'!S253/10*$D253</f>
        <v>3700.513857</v>
      </c>
      <c r="U253">
        <f>'計算係數'!$O253*'累積確診人數_量級_鄰里別'!T253/10*$D253</f>
        <v>3700.513857</v>
      </c>
    </row>
    <row r="254">
      <c r="A254" s="5">
        <v>6.3000070028E10</v>
      </c>
      <c r="B254" s="5" t="s">
        <v>234</v>
      </c>
      <c r="C254" s="5" t="s">
        <v>262</v>
      </c>
      <c r="D254" s="5">
        <v>4564.0</v>
      </c>
      <c r="E254">
        <f>'計算係數'!$O254*'累積確診人數_量級_鄰里別'!D254/10*$D254</f>
        <v>0</v>
      </c>
      <c r="F254">
        <f>'計算係數'!$O254*'累積確診人數_量級_鄰里別'!E254/10*$D254</f>
        <v>4840.513145</v>
      </c>
      <c r="G254">
        <f>'計算係數'!$O254*'累積確診人數_量級_鄰里別'!F254/10*$D254</f>
        <v>4840.513145</v>
      </c>
      <c r="H254">
        <f>'計算係數'!$O254*'累積確診人數_量級_鄰里別'!G254/10*$D254</f>
        <v>4840.513145</v>
      </c>
      <c r="I254">
        <f>'計算係數'!$O254*'累積確診人數_量級_鄰里別'!H254/10*$D254</f>
        <v>4840.513145</v>
      </c>
      <c r="J254">
        <f>'計算係數'!$O254*'累積確診人數_量級_鄰里別'!I254/10*$D254</f>
        <v>4840.513145</v>
      </c>
      <c r="K254">
        <f>'計算係數'!$O254*'累積確診人數_量級_鄰里別'!J254/10*$D254</f>
        <v>4840.513145</v>
      </c>
      <c r="L254">
        <f>'計算係數'!$O254*'累積確診人數_量級_鄰里別'!K254/10*$D254</f>
        <v>4840.513145</v>
      </c>
      <c r="M254">
        <f>'計算係數'!$O254*'累積確診人數_量級_鄰里別'!L254/10*$D254</f>
        <v>4840.513145</v>
      </c>
      <c r="N254">
        <f>'計算係數'!$O254*'累積確診人數_量級_鄰里別'!M254/10*$D254</f>
        <v>4840.513145</v>
      </c>
      <c r="O254">
        <f>'計算係數'!$O254*'累積確診人數_量級_鄰里別'!N254/10*$D254</f>
        <v>4840.513145</v>
      </c>
      <c r="P254">
        <f>'計算係數'!$O254*'累積確診人數_量級_鄰里別'!O254/10*$D254</f>
        <v>4840.513145</v>
      </c>
      <c r="Q254">
        <f>'計算係數'!$O254*'累積確診人數_量級_鄰里別'!P254/10*$D254</f>
        <v>4840.513145</v>
      </c>
      <c r="R254">
        <f>'計算係數'!$O254*'累積確診人數_量級_鄰里別'!Q254/10*$D254</f>
        <v>4840.513145</v>
      </c>
      <c r="S254">
        <f>'計算係數'!$O254*'累積確診人數_量級_鄰里別'!R254/10*$D254</f>
        <v>4840.513145</v>
      </c>
      <c r="T254">
        <f>'計算係數'!$O254*'累積確診人數_量級_鄰里別'!S254/10*$D254</f>
        <v>4840.513145</v>
      </c>
      <c r="U254">
        <f>'計算係數'!$O254*'累積確診人數_量級_鄰里別'!T254/10*$D254</f>
        <v>4840.513145</v>
      </c>
    </row>
    <row r="255">
      <c r="A255" s="5">
        <v>6.3000070029E10</v>
      </c>
      <c r="B255" s="5" t="s">
        <v>234</v>
      </c>
      <c r="C255" s="5" t="s">
        <v>263</v>
      </c>
      <c r="D255" s="5">
        <v>3545.0</v>
      </c>
      <c r="E255">
        <f>'計算係數'!$O255*'累積確診人數_量級_鄰里別'!D255/10*$D255</f>
        <v>0</v>
      </c>
      <c r="F255">
        <f>'計算係數'!$O255*'累積確診人數_量級_鄰里別'!E255/10*$D255</f>
        <v>3763.979978</v>
      </c>
      <c r="G255">
        <f>'計算係數'!$O255*'累積確診人數_量級_鄰里別'!F255/10*$D255</f>
        <v>3763.979978</v>
      </c>
      <c r="H255">
        <f>'計算係數'!$O255*'累積確診人數_量級_鄰里別'!G255/10*$D255</f>
        <v>3763.979978</v>
      </c>
      <c r="I255">
        <f>'計算係數'!$O255*'累積確診人數_量級_鄰里別'!H255/10*$D255</f>
        <v>3763.979978</v>
      </c>
      <c r="J255">
        <f>'計算係數'!$O255*'累積確診人數_量級_鄰里別'!I255/10*$D255</f>
        <v>3763.979978</v>
      </c>
      <c r="K255">
        <f>'計算係數'!$O255*'累積確診人數_量級_鄰里別'!J255/10*$D255</f>
        <v>3763.979978</v>
      </c>
      <c r="L255">
        <f>'計算係數'!$O255*'累積確診人數_量級_鄰里別'!K255/10*$D255</f>
        <v>3763.979978</v>
      </c>
      <c r="M255">
        <f>'計算係數'!$O255*'累積確診人數_量級_鄰里別'!L255/10*$D255</f>
        <v>3763.979978</v>
      </c>
      <c r="N255">
        <f>'計算係數'!$O255*'累積確診人數_量級_鄰里別'!M255/10*$D255</f>
        <v>3763.979978</v>
      </c>
      <c r="O255">
        <f>'計算係數'!$O255*'累積確診人數_量級_鄰里別'!N255/10*$D255</f>
        <v>3763.979978</v>
      </c>
      <c r="P255">
        <f>'計算係數'!$O255*'累積確診人數_量級_鄰里別'!O255/10*$D255</f>
        <v>3763.979978</v>
      </c>
      <c r="Q255">
        <f>'計算係數'!$O255*'累積確診人數_量級_鄰里別'!P255/10*$D255</f>
        <v>3763.979978</v>
      </c>
      <c r="R255">
        <f>'計算係數'!$O255*'累積確診人數_量級_鄰里別'!Q255/10*$D255</f>
        <v>3763.979978</v>
      </c>
      <c r="S255">
        <f>'計算係數'!$O255*'累積確診人數_量級_鄰里別'!R255/10*$D255</f>
        <v>3763.979978</v>
      </c>
      <c r="T255">
        <f>'計算係數'!$O255*'累積確診人數_量級_鄰里別'!S255/10*$D255</f>
        <v>3763.979978</v>
      </c>
      <c r="U255">
        <f>'計算係數'!$O255*'累積確診人數_量級_鄰里別'!T255/10*$D255</f>
        <v>3763.979978</v>
      </c>
    </row>
    <row r="256">
      <c r="A256" s="5">
        <v>6.300007003E10</v>
      </c>
      <c r="B256" s="5" t="s">
        <v>234</v>
      </c>
      <c r="C256" s="5" t="s">
        <v>264</v>
      </c>
      <c r="D256" s="5">
        <v>5011.0</v>
      </c>
      <c r="E256">
        <f>'計算係數'!$O256*'累積確診人數_量級_鄰里別'!D256/10*$D256</f>
        <v>0</v>
      </c>
      <c r="F256">
        <f>'計算係數'!$O256*'累積確診人數_量級_鄰里別'!E256/10*$D256</f>
        <v>5449.357785</v>
      </c>
      <c r="G256">
        <f>'計算係數'!$O256*'累積確診人數_量級_鄰里別'!F256/10*$D256</f>
        <v>5449.357785</v>
      </c>
      <c r="H256">
        <f>'計算係數'!$O256*'累積確診人數_量級_鄰里別'!G256/10*$D256</f>
        <v>5449.357785</v>
      </c>
      <c r="I256">
        <f>'計算係數'!$O256*'累積確診人數_量級_鄰里別'!H256/10*$D256</f>
        <v>5449.357785</v>
      </c>
      <c r="J256">
        <f>'計算係數'!$O256*'累積確診人數_量級_鄰里別'!I256/10*$D256</f>
        <v>5449.357785</v>
      </c>
      <c r="K256">
        <f>'計算係數'!$O256*'累積確診人數_量級_鄰里別'!J256/10*$D256</f>
        <v>5449.357785</v>
      </c>
      <c r="L256">
        <f>'計算係數'!$O256*'累積確診人數_量級_鄰里別'!K256/10*$D256</f>
        <v>5449.357785</v>
      </c>
      <c r="M256">
        <f>'計算係數'!$O256*'累積確診人數_量級_鄰里別'!L256/10*$D256</f>
        <v>5449.357785</v>
      </c>
      <c r="N256">
        <f>'計算係數'!$O256*'累積確診人數_量級_鄰里別'!M256/10*$D256</f>
        <v>5449.357785</v>
      </c>
      <c r="O256">
        <f>'計算係數'!$O256*'累積確診人數_量級_鄰里別'!N256/10*$D256</f>
        <v>5449.357785</v>
      </c>
      <c r="P256">
        <f>'計算係數'!$O256*'累積確診人數_量級_鄰里別'!O256/10*$D256</f>
        <v>5449.357785</v>
      </c>
      <c r="Q256">
        <f>'計算係數'!$O256*'累積確診人數_量級_鄰里別'!P256/10*$D256</f>
        <v>5449.357785</v>
      </c>
      <c r="R256">
        <f>'計算係數'!$O256*'累積確診人數_量級_鄰里別'!Q256/10*$D256</f>
        <v>5449.357785</v>
      </c>
      <c r="S256">
        <f>'計算係數'!$O256*'累積確診人數_量級_鄰里別'!R256/10*$D256</f>
        <v>5449.357785</v>
      </c>
      <c r="T256">
        <f>'計算係數'!$O256*'累積確診人數_量級_鄰里別'!S256/10*$D256</f>
        <v>5449.357785</v>
      </c>
      <c r="U256">
        <f>'計算係數'!$O256*'累積確診人數_量級_鄰里別'!T256/10*$D256</f>
        <v>5449.357785</v>
      </c>
    </row>
    <row r="257">
      <c r="A257" s="5">
        <v>6.3000070031E10</v>
      </c>
      <c r="B257" s="5" t="s">
        <v>234</v>
      </c>
      <c r="C257" s="5" t="s">
        <v>265</v>
      </c>
      <c r="D257" s="5">
        <v>4627.0</v>
      </c>
      <c r="E257">
        <f>'計算係數'!$O257*'累積確診人數_量級_鄰里別'!D257/10*$D257</f>
        <v>0</v>
      </c>
      <c r="F257">
        <f>'計算係數'!$O257*'累積確診人數_量級_鄰里別'!E257/10*$D257</f>
        <v>4517.105288</v>
      </c>
      <c r="G257">
        <f>'計算係數'!$O257*'累積確診人數_量級_鄰里別'!F257/10*$D257</f>
        <v>4517.105288</v>
      </c>
      <c r="H257">
        <f>'計算係數'!$O257*'累積確診人數_量級_鄰里別'!G257/10*$D257</f>
        <v>4517.105288</v>
      </c>
      <c r="I257">
        <f>'計算係數'!$O257*'累積確診人數_量級_鄰里別'!H257/10*$D257</f>
        <v>4517.105288</v>
      </c>
      <c r="J257">
        <f>'計算係數'!$O257*'累積確診人數_量級_鄰里別'!I257/10*$D257</f>
        <v>4517.105288</v>
      </c>
      <c r="K257">
        <f>'計算係數'!$O257*'累積確診人數_量級_鄰里別'!J257/10*$D257</f>
        <v>4517.105288</v>
      </c>
      <c r="L257">
        <f>'計算係數'!$O257*'累積確診人數_量級_鄰里別'!K257/10*$D257</f>
        <v>4517.105288</v>
      </c>
      <c r="M257">
        <f>'計算係數'!$O257*'累積確診人數_量級_鄰里別'!L257/10*$D257</f>
        <v>4517.105288</v>
      </c>
      <c r="N257">
        <f>'計算係數'!$O257*'累積確診人數_量級_鄰里別'!M257/10*$D257</f>
        <v>4517.105288</v>
      </c>
      <c r="O257">
        <f>'計算係數'!$O257*'累積確診人數_量級_鄰里別'!N257/10*$D257</f>
        <v>4517.105288</v>
      </c>
      <c r="P257">
        <f>'計算係數'!$O257*'累積確診人數_量級_鄰里別'!O257/10*$D257</f>
        <v>4517.105288</v>
      </c>
      <c r="Q257">
        <f>'計算係數'!$O257*'累積確診人數_量級_鄰里別'!P257/10*$D257</f>
        <v>4517.105288</v>
      </c>
      <c r="R257">
        <f>'計算係數'!$O257*'累積確診人數_量級_鄰里別'!Q257/10*$D257</f>
        <v>4517.105288</v>
      </c>
      <c r="S257">
        <f>'計算係數'!$O257*'累積確診人數_量級_鄰里別'!R257/10*$D257</f>
        <v>4517.105288</v>
      </c>
      <c r="T257">
        <f>'計算係數'!$O257*'累積確診人數_量級_鄰里別'!S257/10*$D257</f>
        <v>4517.105288</v>
      </c>
      <c r="U257">
        <f>'計算係數'!$O257*'累積確診人數_量級_鄰里別'!T257/10*$D257</f>
        <v>4517.105288</v>
      </c>
    </row>
    <row r="258">
      <c r="A258" s="5">
        <v>6.3000070032E10</v>
      </c>
      <c r="B258" s="5" t="s">
        <v>234</v>
      </c>
      <c r="C258" s="5" t="s">
        <v>266</v>
      </c>
      <c r="D258" s="5">
        <v>6063.0</v>
      </c>
      <c r="E258">
        <f>'計算係數'!$O258*'累積確診人數_量級_鄰里別'!D258/10*$D258</f>
        <v>0</v>
      </c>
      <c r="F258">
        <f>'計算係數'!$O258*'累積確診人數_量級_鄰里別'!E258/10*$D258</f>
        <v>6192.788873</v>
      </c>
      <c r="G258">
        <f>'計算係數'!$O258*'累積確診人數_量級_鄰里別'!F258/10*$D258</f>
        <v>6192.788873</v>
      </c>
      <c r="H258">
        <f>'計算係數'!$O258*'累積確診人數_量級_鄰里別'!G258/10*$D258</f>
        <v>6192.788873</v>
      </c>
      <c r="I258">
        <f>'計算係數'!$O258*'累積確診人數_量級_鄰里別'!H258/10*$D258</f>
        <v>6192.788873</v>
      </c>
      <c r="J258">
        <f>'計算係數'!$O258*'累積確診人數_量級_鄰里別'!I258/10*$D258</f>
        <v>6192.788873</v>
      </c>
      <c r="K258">
        <f>'計算係數'!$O258*'累積確診人數_量級_鄰里別'!J258/10*$D258</f>
        <v>6192.788873</v>
      </c>
      <c r="L258">
        <f>'計算係數'!$O258*'累積確診人數_量級_鄰里別'!K258/10*$D258</f>
        <v>6192.788873</v>
      </c>
      <c r="M258">
        <f>'計算係數'!$O258*'累積確診人數_量級_鄰里別'!L258/10*$D258</f>
        <v>6192.788873</v>
      </c>
      <c r="N258">
        <f>'計算係數'!$O258*'累積確診人數_量級_鄰里別'!M258/10*$D258</f>
        <v>6192.788873</v>
      </c>
      <c r="O258">
        <f>'計算係數'!$O258*'累積確診人數_量級_鄰里別'!N258/10*$D258</f>
        <v>6192.788873</v>
      </c>
      <c r="P258">
        <f>'計算係數'!$O258*'累積確診人數_量級_鄰里別'!O258/10*$D258</f>
        <v>6192.788873</v>
      </c>
      <c r="Q258">
        <f>'計算係數'!$O258*'累積確診人數_量級_鄰里別'!P258/10*$D258</f>
        <v>6192.788873</v>
      </c>
      <c r="R258">
        <f>'計算係數'!$O258*'累積確診人數_量級_鄰里別'!Q258/10*$D258</f>
        <v>6192.788873</v>
      </c>
      <c r="S258">
        <f>'計算係數'!$O258*'累積確診人數_量級_鄰里別'!R258/10*$D258</f>
        <v>6192.788873</v>
      </c>
      <c r="T258">
        <f>'計算係數'!$O258*'累積確診人數_量級_鄰里別'!S258/10*$D258</f>
        <v>6192.788873</v>
      </c>
      <c r="U258">
        <f>'計算係數'!$O258*'累積確診人數_量級_鄰里別'!T258/10*$D258</f>
        <v>6192.788873</v>
      </c>
    </row>
    <row r="259">
      <c r="A259" s="5">
        <v>6.3000070033E10</v>
      </c>
      <c r="B259" s="5" t="s">
        <v>234</v>
      </c>
      <c r="C259" s="5" t="s">
        <v>267</v>
      </c>
      <c r="D259" s="5">
        <v>5989.0</v>
      </c>
      <c r="E259">
        <f>'計算係數'!$O259*'累積確診人數_量級_鄰里別'!D259/10*$D259</f>
        <v>0</v>
      </c>
      <c r="F259">
        <f>'計算係數'!$O259*'累積確診人數_量級_鄰里別'!E259/10*$D259</f>
        <v>6336.025843</v>
      </c>
      <c r="G259">
        <f>'計算係數'!$O259*'累積確診人數_量級_鄰里別'!F259/10*$D259</f>
        <v>6336.025843</v>
      </c>
      <c r="H259">
        <f>'計算係數'!$O259*'累積確診人數_量級_鄰里別'!G259/10*$D259</f>
        <v>6336.025843</v>
      </c>
      <c r="I259">
        <f>'計算係數'!$O259*'累積確診人數_量級_鄰里別'!H259/10*$D259</f>
        <v>6336.025843</v>
      </c>
      <c r="J259">
        <f>'計算係數'!$O259*'累積確診人數_量級_鄰里別'!I259/10*$D259</f>
        <v>6336.025843</v>
      </c>
      <c r="K259">
        <f>'計算係數'!$O259*'累積確診人數_量級_鄰里別'!J259/10*$D259</f>
        <v>6336.025843</v>
      </c>
      <c r="L259">
        <f>'計算係數'!$O259*'累積確診人數_量級_鄰里別'!K259/10*$D259</f>
        <v>6336.025843</v>
      </c>
      <c r="M259">
        <f>'計算係數'!$O259*'累積確診人數_量級_鄰里別'!L259/10*$D259</f>
        <v>6336.025843</v>
      </c>
      <c r="N259">
        <f>'計算係數'!$O259*'累積確診人數_量級_鄰里別'!M259/10*$D259</f>
        <v>6336.025843</v>
      </c>
      <c r="O259">
        <f>'計算係數'!$O259*'累積確診人數_量級_鄰里別'!N259/10*$D259</f>
        <v>6336.025843</v>
      </c>
      <c r="P259">
        <f>'計算係數'!$O259*'累積確診人數_量級_鄰里別'!O259/10*$D259</f>
        <v>6336.025843</v>
      </c>
      <c r="Q259">
        <f>'計算係數'!$O259*'累積確診人數_量級_鄰里別'!P259/10*$D259</f>
        <v>6336.025843</v>
      </c>
      <c r="R259">
        <f>'計算係數'!$O259*'累積確診人數_量級_鄰里別'!Q259/10*$D259</f>
        <v>6336.025843</v>
      </c>
      <c r="S259">
        <f>'計算係數'!$O259*'累積確診人數_量級_鄰里別'!R259/10*$D259</f>
        <v>6336.025843</v>
      </c>
      <c r="T259">
        <f>'計算係數'!$O259*'累積確診人數_量級_鄰里別'!S259/10*$D259</f>
        <v>6336.025843</v>
      </c>
      <c r="U259">
        <f>'計算係數'!$O259*'累積確診人數_量級_鄰里別'!T259/10*$D259</f>
        <v>6336.025843</v>
      </c>
    </row>
    <row r="260">
      <c r="A260" s="5">
        <v>6.3000070034E10</v>
      </c>
      <c r="B260" s="5" t="s">
        <v>234</v>
      </c>
      <c r="C260" s="5" t="s">
        <v>268</v>
      </c>
      <c r="D260" s="5">
        <v>4752.0</v>
      </c>
      <c r="E260">
        <f>'計算係數'!$O260*'累積確診人數_量級_鄰里別'!D260/10*$D260</f>
        <v>0</v>
      </c>
      <c r="F260">
        <f>'計算係數'!$O260*'累積確診人數_量級_鄰里別'!E260/10*$D260</f>
        <v>5211.069752</v>
      </c>
      <c r="G260">
        <f>'計算係數'!$O260*'累積確診人數_量級_鄰里別'!F260/10*$D260</f>
        <v>5211.069752</v>
      </c>
      <c r="H260">
        <f>'計算係數'!$O260*'累積確診人數_量級_鄰里別'!G260/10*$D260</f>
        <v>5211.069752</v>
      </c>
      <c r="I260">
        <f>'計算係數'!$O260*'累積確診人數_量級_鄰里別'!H260/10*$D260</f>
        <v>5211.069752</v>
      </c>
      <c r="J260">
        <f>'計算係數'!$O260*'累積確診人數_量級_鄰里別'!I260/10*$D260</f>
        <v>5211.069752</v>
      </c>
      <c r="K260">
        <f>'計算係數'!$O260*'累積確診人數_量級_鄰里別'!J260/10*$D260</f>
        <v>5211.069752</v>
      </c>
      <c r="L260">
        <f>'計算係數'!$O260*'累積確診人數_量級_鄰里別'!K260/10*$D260</f>
        <v>5211.069752</v>
      </c>
      <c r="M260">
        <f>'計算係數'!$O260*'累積確診人數_量級_鄰里別'!L260/10*$D260</f>
        <v>5211.069752</v>
      </c>
      <c r="N260">
        <f>'計算係數'!$O260*'累積確診人數_量級_鄰里別'!M260/10*$D260</f>
        <v>5211.069752</v>
      </c>
      <c r="O260">
        <f>'計算係數'!$O260*'累積確診人數_量級_鄰里別'!N260/10*$D260</f>
        <v>5211.069752</v>
      </c>
      <c r="P260">
        <f>'計算係數'!$O260*'累積確診人數_量級_鄰里別'!O260/10*$D260</f>
        <v>5211.069752</v>
      </c>
      <c r="Q260">
        <f>'計算係數'!$O260*'累積確診人數_量級_鄰里別'!P260/10*$D260</f>
        <v>5211.069752</v>
      </c>
      <c r="R260">
        <f>'計算係數'!$O260*'累積確診人數_量級_鄰里別'!Q260/10*$D260</f>
        <v>5211.069752</v>
      </c>
      <c r="S260">
        <f>'計算係數'!$O260*'累積確診人數_量級_鄰里別'!R260/10*$D260</f>
        <v>5211.069752</v>
      </c>
      <c r="T260">
        <f>'計算係數'!$O260*'累積確診人數_量級_鄰里別'!S260/10*$D260</f>
        <v>5211.069752</v>
      </c>
      <c r="U260">
        <f>'計算係數'!$O260*'累積確診人數_量級_鄰里別'!T260/10*$D260</f>
        <v>5211.069752</v>
      </c>
    </row>
    <row r="261">
      <c r="A261" s="5">
        <v>6.3000070035E10</v>
      </c>
      <c r="B261" s="5" t="s">
        <v>234</v>
      </c>
      <c r="C261" s="5" t="s">
        <v>269</v>
      </c>
      <c r="D261" s="5">
        <v>3552.0</v>
      </c>
      <c r="E261">
        <f>'計算係數'!$O261*'累積確診人數_量級_鄰里別'!D261/10*$D261</f>
        <v>0</v>
      </c>
      <c r="F261">
        <f>'計算係數'!$O261*'累積確診人數_量級_鄰里別'!E261/10*$D261</f>
        <v>3828.633112</v>
      </c>
      <c r="G261">
        <f>'計算係數'!$O261*'累積確診人數_量級_鄰里別'!F261/10*$D261</f>
        <v>3828.633112</v>
      </c>
      <c r="H261">
        <f>'計算係數'!$O261*'累積確診人數_量級_鄰里別'!G261/10*$D261</f>
        <v>3828.633112</v>
      </c>
      <c r="I261">
        <f>'計算係數'!$O261*'累積確診人數_量級_鄰里別'!H261/10*$D261</f>
        <v>3828.633112</v>
      </c>
      <c r="J261">
        <f>'計算係數'!$O261*'累積確診人數_量級_鄰里別'!I261/10*$D261</f>
        <v>3828.633112</v>
      </c>
      <c r="K261">
        <f>'計算係數'!$O261*'累積確診人數_量級_鄰里別'!J261/10*$D261</f>
        <v>3828.633112</v>
      </c>
      <c r="L261">
        <f>'計算係數'!$O261*'累積確診人數_量級_鄰里別'!K261/10*$D261</f>
        <v>3828.633112</v>
      </c>
      <c r="M261">
        <f>'計算係數'!$O261*'累積確診人數_量級_鄰里別'!L261/10*$D261</f>
        <v>3828.633112</v>
      </c>
      <c r="N261">
        <f>'計算係數'!$O261*'累積確診人數_量級_鄰里別'!M261/10*$D261</f>
        <v>3828.633112</v>
      </c>
      <c r="O261">
        <f>'計算係數'!$O261*'累積確診人數_量級_鄰里別'!N261/10*$D261</f>
        <v>3828.633112</v>
      </c>
      <c r="P261">
        <f>'計算係數'!$O261*'累積確診人數_量級_鄰里別'!O261/10*$D261</f>
        <v>3828.633112</v>
      </c>
      <c r="Q261">
        <f>'計算係數'!$O261*'累積確診人數_量級_鄰里別'!P261/10*$D261</f>
        <v>3828.633112</v>
      </c>
      <c r="R261">
        <f>'計算係數'!$O261*'累積確診人數_量級_鄰里別'!Q261/10*$D261</f>
        <v>3828.633112</v>
      </c>
      <c r="S261">
        <f>'計算係數'!$O261*'累積確診人數_量級_鄰里別'!R261/10*$D261</f>
        <v>3828.633112</v>
      </c>
      <c r="T261">
        <f>'計算係數'!$O261*'累積確診人數_量級_鄰里別'!S261/10*$D261</f>
        <v>3828.633112</v>
      </c>
      <c r="U261">
        <f>'計算係數'!$O261*'累積確診人數_量級_鄰里別'!T261/10*$D261</f>
        <v>3828.633112</v>
      </c>
    </row>
    <row r="262">
      <c r="A262" s="5">
        <v>6.3000070036E10</v>
      </c>
      <c r="B262" s="5" t="s">
        <v>234</v>
      </c>
      <c r="C262" s="5" t="s">
        <v>270</v>
      </c>
      <c r="D262" s="5">
        <v>3015.0</v>
      </c>
      <c r="E262">
        <f>'計算係數'!$O262*'累積確診人數_量級_鄰里別'!D262/10*$D262</f>
        <v>0</v>
      </c>
      <c r="F262">
        <f>'計算係數'!$O262*'累積確診人數_量級_鄰里別'!E262/10*$D262</f>
        <v>2849.163638</v>
      </c>
      <c r="G262">
        <f>'計算係數'!$O262*'累積確診人數_量級_鄰里別'!F262/10*$D262</f>
        <v>2849.163638</v>
      </c>
      <c r="H262">
        <f>'計算係數'!$O262*'累積確診人數_量級_鄰里別'!G262/10*$D262</f>
        <v>2849.163638</v>
      </c>
      <c r="I262">
        <f>'計算係數'!$O262*'累積確診人數_量級_鄰里別'!H262/10*$D262</f>
        <v>2849.163638</v>
      </c>
      <c r="J262">
        <f>'計算係數'!$O262*'累積確診人數_量級_鄰里別'!I262/10*$D262</f>
        <v>2849.163638</v>
      </c>
      <c r="K262">
        <f>'計算係數'!$O262*'累積確診人數_量級_鄰里別'!J262/10*$D262</f>
        <v>2849.163638</v>
      </c>
      <c r="L262">
        <f>'計算係數'!$O262*'累積確診人數_量級_鄰里別'!K262/10*$D262</f>
        <v>2849.163638</v>
      </c>
      <c r="M262">
        <f>'計算係數'!$O262*'累積確診人數_量級_鄰里別'!L262/10*$D262</f>
        <v>2849.163638</v>
      </c>
      <c r="N262">
        <f>'計算係數'!$O262*'累積確診人數_量級_鄰里別'!M262/10*$D262</f>
        <v>2849.163638</v>
      </c>
      <c r="O262">
        <f>'計算係數'!$O262*'累積確診人數_量級_鄰里別'!N262/10*$D262</f>
        <v>2849.163638</v>
      </c>
      <c r="P262">
        <f>'計算係數'!$O262*'累積確診人數_量級_鄰里別'!O262/10*$D262</f>
        <v>2849.163638</v>
      </c>
      <c r="Q262">
        <f>'計算係數'!$O262*'累積確診人數_量級_鄰里別'!P262/10*$D262</f>
        <v>2849.163638</v>
      </c>
      <c r="R262">
        <f>'計算係數'!$O262*'累積確診人數_量級_鄰里別'!Q262/10*$D262</f>
        <v>2849.163638</v>
      </c>
      <c r="S262">
        <f>'計算係數'!$O262*'累積確診人數_量級_鄰里別'!R262/10*$D262</f>
        <v>2849.163638</v>
      </c>
      <c r="T262">
        <f>'計算係數'!$O262*'累積確診人數_量級_鄰里別'!S262/10*$D262</f>
        <v>2849.163638</v>
      </c>
      <c r="U262">
        <f>'計算係數'!$O262*'累積確診人數_量級_鄰里別'!T262/10*$D262</f>
        <v>2849.163638</v>
      </c>
    </row>
    <row r="263">
      <c r="A263" s="5">
        <v>6.3000080001E10</v>
      </c>
      <c r="B263" s="5" t="s">
        <v>271</v>
      </c>
      <c r="C263" s="5" t="s">
        <v>272</v>
      </c>
      <c r="D263" s="5">
        <v>8266.0</v>
      </c>
      <c r="E263">
        <f>'計算係數'!$O263*'累積確診人數_量級_鄰里別'!D263/10*$D263</f>
        <v>9094.860886</v>
      </c>
      <c r="F263">
        <f>'計算係數'!$O263*'累積確診人數_量級_鄰里別'!E263/10*$D263</f>
        <v>9094.860886</v>
      </c>
      <c r="G263">
        <f>'計算係數'!$O263*'累積確診人數_量級_鄰里別'!F263/10*$D263</f>
        <v>0</v>
      </c>
      <c r="H263">
        <f>'計算係數'!$O263*'累積確診人數_量級_鄰里別'!G263/10*$D263</f>
        <v>9094.860886</v>
      </c>
      <c r="I263">
        <f>'計算係數'!$O263*'累積確診人數_量級_鄰里別'!H263/10*$D263</f>
        <v>9094.860886</v>
      </c>
      <c r="J263">
        <f>'計算係數'!$O263*'累積確診人數_量級_鄰里別'!I263/10*$D263</f>
        <v>9094.860886</v>
      </c>
      <c r="K263">
        <f>'計算係數'!$O263*'累積確診人數_量級_鄰里別'!J263/10*$D263</f>
        <v>9094.860886</v>
      </c>
      <c r="L263">
        <f>'計算係數'!$O263*'累積確診人數_量級_鄰里別'!K263/10*$D263</f>
        <v>9094.860886</v>
      </c>
      <c r="M263">
        <f>'計算係數'!$O263*'累積確診人數_量級_鄰里別'!L263/10*$D263</f>
        <v>9094.860886</v>
      </c>
      <c r="N263">
        <f>'計算係數'!$O263*'累積確診人數_量級_鄰里別'!M263/10*$D263</f>
        <v>9094.860886</v>
      </c>
      <c r="O263">
        <f>'計算係數'!$O263*'累積確診人數_量級_鄰里別'!N263/10*$D263</f>
        <v>9094.860886</v>
      </c>
      <c r="P263">
        <f>'計算係數'!$O263*'累積確診人數_量級_鄰里別'!O263/10*$D263</f>
        <v>9094.860886</v>
      </c>
      <c r="Q263">
        <f>'計算係數'!$O263*'累積確診人數_量級_鄰里別'!P263/10*$D263</f>
        <v>9094.860886</v>
      </c>
      <c r="R263">
        <f>'計算係數'!$O263*'累積確診人數_量級_鄰里別'!Q263/10*$D263</f>
        <v>9094.860886</v>
      </c>
      <c r="S263">
        <f>'計算係數'!$O263*'累積確診人數_量級_鄰里別'!R263/10*$D263</f>
        <v>9094.860886</v>
      </c>
      <c r="T263">
        <f>'計算係數'!$O263*'累積確診人數_量級_鄰里別'!S263/10*$D263</f>
        <v>9094.860886</v>
      </c>
      <c r="U263">
        <f>'計算係數'!$O263*'累積確診人數_量級_鄰里別'!T263/10*$D263</f>
        <v>9094.860886</v>
      </c>
    </row>
    <row r="264">
      <c r="A264" s="5">
        <v>6.3000080002E10</v>
      </c>
      <c r="B264" s="5" t="s">
        <v>271</v>
      </c>
      <c r="C264" s="5" t="s">
        <v>273</v>
      </c>
      <c r="D264" s="5">
        <v>7463.0</v>
      </c>
      <c r="E264">
        <f>'計算係數'!$O264*'累積確診人數_量級_鄰里別'!D264/10*$D264</f>
        <v>8302.018356</v>
      </c>
      <c r="F264">
        <f>'計算係數'!$O264*'累積確診人數_量級_鄰里別'!E264/10*$D264</f>
        <v>8302.018356</v>
      </c>
      <c r="G264">
        <f>'計算係數'!$O264*'累積確診人數_量級_鄰里別'!F264/10*$D264</f>
        <v>0</v>
      </c>
      <c r="H264">
        <f>'計算係數'!$O264*'累積確診人數_量級_鄰里別'!G264/10*$D264</f>
        <v>8302.018356</v>
      </c>
      <c r="I264">
        <f>'計算係數'!$O264*'累積確診人數_量級_鄰里別'!H264/10*$D264</f>
        <v>8302.018356</v>
      </c>
      <c r="J264">
        <f>'計算係數'!$O264*'累積確診人數_量級_鄰里別'!I264/10*$D264</f>
        <v>8302.018356</v>
      </c>
      <c r="K264">
        <f>'計算係數'!$O264*'累積確診人數_量級_鄰里別'!J264/10*$D264</f>
        <v>8302.018356</v>
      </c>
      <c r="L264">
        <f>'計算係數'!$O264*'累積確診人數_量級_鄰里別'!K264/10*$D264</f>
        <v>8302.018356</v>
      </c>
      <c r="M264">
        <f>'計算係數'!$O264*'累積確診人數_量級_鄰里別'!L264/10*$D264</f>
        <v>8302.018356</v>
      </c>
      <c r="N264">
        <f>'計算係數'!$O264*'累積確診人數_量級_鄰里別'!M264/10*$D264</f>
        <v>8302.018356</v>
      </c>
      <c r="O264">
        <f>'計算係數'!$O264*'累積確診人數_量級_鄰里別'!N264/10*$D264</f>
        <v>8302.018356</v>
      </c>
      <c r="P264">
        <f>'計算係數'!$O264*'累積確診人數_量級_鄰里別'!O264/10*$D264</f>
        <v>8302.018356</v>
      </c>
      <c r="Q264">
        <f>'計算係數'!$O264*'累積確診人數_量級_鄰里別'!P264/10*$D264</f>
        <v>8302.018356</v>
      </c>
      <c r="R264">
        <f>'計算係數'!$O264*'累積確診人數_量級_鄰里別'!Q264/10*$D264</f>
        <v>8302.018356</v>
      </c>
      <c r="S264">
        <f>'計算係數'!$O264*'累積確診人數_量級_鄰里別'!R264/10*$D264</f>
        <v>8302.018356</v>
      </c>
      <c r="T264">
        <f>'計算係數'!$O264*'累積確診人數_量級_鄰里別'!S264/10*$D264</f>
        <v>8302.018356</v>
      </c>
      <c r="U264">
        <f>'計算係數'!$O264*'累積確診人數_量級_鄰里別'!T264/10*$D264</f>
        <v>8302.018356</v>
      </c>
    </row>
    <row r="265">
      <c r="A265" s="5">
        <v>6.3000080003E10</v>
      </c>
      <c r="B265" s="5" t="s">
        <v>271</v>
      </c>
      <c r="C265" s="5" t="s">
        <v>274</v>
      </c>
      <c r="D265" s="5">
        <v>5310.0</v>
      </c>
      <c r="E265">
        <f>'計算係數'!$O265*'累積確診人數_量級_鄰里別'!D265/10*$D265</f>
        <v>6014.416559</v>
      </c>
      <c r="F265">
        <f>'計算係數'!$O265*'累積確診人數_量級_鄰里別'!E265/10*$D265</f>
        <v>6014.416559</v>
      </c>
      <c r="G265">
        <f>'計算係數'!$O265*'累積確診人數_量級_鄰里別'!F265/10*$D265</f>
        <v>0</v>
      </c>
      <c r="H265">
        <f>'計算係數'!$O265*'累積確診人數_量級_鄰里別'!G265/10*$D265</f>
        <v>6014.416559</v>
      </c>
      <c r="I265">
        <f>'計算係數'!$O265*'累積確診人數_量級_鄰里別'!H265/10*$D265</f>
        <v>6014.416559</v>
      </c>
      <c r="J265">
        <f>'計算係數'!$O265*'累積確診人數_量級_鄰里別'!I265/10*$D265</f>
        <v>6014.416559</v>
      </c>
      <c r="K265">
        <f>'計算係數'!$O265*'累積確診人數_量級_鄰里別'!J265/10*$D265</f>
        <v>6014.416559</v>
      </c>
      <c r="L265">
        <f>'計算係數'!$O265*'累積確診人數_量級_鄰里別'!K265/10*$D265</f>
        <v>6014.416559</v>
      </c>
      <c r="M265">
        <f>'計算係數'!$O265*'累積確診人數_量級_鄰里別'!L265/10*$D265</f>
        <v>6014.416559</v>
      </c>
      <c r="N265">
        <f>'計算係數'!$O265*'累積確診人數_量級_鄰里別'!M265/10*$D265</f>
        <v>6014.416559</v>
      </c>
      <c r="O265">
        <f>'計算係數'!$O265*'累積確診人數_量級_鄰里別'!N265/10*$D265</f>
        <v>6014.416559</v>
      </c>
      <c r="P265">
        <f>'計算係數'!$O265*'累積確診人數_量級_鄰里別'!O265/10*$D265</f>
        <v>6014.416559</v>
      </c>
      <c r="Q265">
        <f>'計算係數'!$O265*'累積確診人數_量級_鄰里別'!P265/10*$D265</f>
        <v>6014.416559</v>
      </c>
      <c r="R265">
        <f>'計算係數'!$O265*'累積確診人數_量級_鄰里別'!Q265/10*$D265</f>
        <v>6014.416559</v>
      </c>
      <c r="S265">
        <f>'計算係數'!$O265*'累積確診人數_量級_鄰里別'!R265/10*$D265</f>
        <v>6014.416559</v>
      </c>
      <c r="T265">
        <f>'計算係數'!$O265*'累積確診人數_量級_鄰里別'!S265/10*$D265</f>
        <v>6014.416559</v>
      </c>
      <c r="U265">
        <f>'計算係數'!$O265*'累積確診人數_量級_鄰里別'!T265/10*$D265</f>
        <v>6014.416559</v>
      </c>
    </row>
    <row r="266">
      <c r="A266" s="5">
        <v>6.3000080004E10</v>
      </c>
      <c r="B266" s="5" t="s">
        <v>271</v>
      </c>
      <c r="C266" s="5" t="s">
        <v>275</v>
      </c>
      <c r="D266" s="5">
        <v>6678.0</v>
      </c>
      <c r="E266">
        <f>'計算係數'!$O266*'累積確診人數_量級_鄰里別'!D266/10*$D266</f>
        <v>7578.379307</v>
      </c>
      <c r="F266">
        <f>'計算係數'!$O266*'累積確診人數_量級_鄰里別'!E266/10*$D266</f>
        <v>7578.379307</v>
      </c>
      <c r="G266">
        <f>'計算係數'!$O266*'累積確診人數_量級_鄰里別'!F266/10*$D266</f>
        <v>0</v>
      </c>
      <c r="H266">
        <f>'計算係數'!$O266*'累積確診人數_量級_鄰里別'!G266/10*$D266</f>
        <v>7578.379307</v>
      </c>
      <c r="I266">
        <f>'計算係數'!$O266*'累積確診人數_量級_鄰里別'!H266/10*$D266</f>
        <v>7578.379307</v>
      </c>
      <c r="J266">
        <f>'計算係數'!$O266*'累積確診人數_量級_鄰里別'!I266/10*$D266</f>
        <v>7578.379307</v>
      </c>
      <c r="K266">
        <f>'計算係數'!$O266*'累積確診人數_量級_鄰里別'!J266/10*$D266</f>
        <v>7578.379307</v>
      </c>
      <c r="L266">
        <f>'計算係數'!$O266*'累積確診人數_量級_鄰里別'!K266/10*$D266</f>
        <v>7578.379307</v>
      </c>
      <c r="M266">
        <f>'計算係數'!$O266*'累積確診人數_量級_鄰里別'!L266/10*$D266</f>
        <v>7578.379307</v>
      </c>
      <c r="N266">
        <f>'計算係數'!$O266*'累積確診人數_量級_鄰里別'!M266/10*$D266</f>
        <v>7578.379307</v>
      </c>
      <c r="O266">
        <f>'計算係數'!$O266*'累積確診人數_量級_鄰里別'!N266/10*$D266</f>
        <v>7578.379307</v>
      </c>
      <c r="P266">
        <f>'計算係數'!$O266*'累積確診人數_量級_鄰里別'!O266/10*$D266</f>
        <v>7578.379307</v>
      </c>
      <c r="Q266">
        <f>'計算係數'!$O266*'累積確診人數_量級_鄰里別'!P266/10*$D266</f>
        <v>7578.379307</v>
      </c>
      <c r="R266">
        <f>'計算係數'!$O266*'累積確診人數_量級_鄰里別'!Q266/10*$D266</f>
        <v>7578.379307</v>
      </c>
      <c r="S266">
        <f>'計算係數'!$O266*'累積確診人數_量級_鄰里別'!R266/10*$D266</f>
        <v>7578.379307</v>
      </c>
      <c r="T266">
        <f>'計算係數'!$O266*'累積確診人數_量級_鄰里別'!S266/10*$D266</f>
        <v>7578.379307</v>
      </c>
      <c r="U266">
        <f>'計算係數'!$O266*'累積確診人數_量級_鄰里別'!T266/10*$D266</f>
        <v>7578.379307</v>
      </c>
    </row>
    <row r="267">
      <c r="A267" s="5">
        <v>6.3000080005E10</v>
      </c>
      <c r="B267" s="5" t="s">
        <v>271</v>
      </c>
      <c r="C267" s="5" t="s">
        <v>276</v>
      </c>
      <c r="D267" s="5">
        <v>5834.0</v>
      </c>
      <c r="E267">
        <f>'計算係數'!$O267*'累積確診人數_量級_鄰里別'!D267/10*$D267</f>
        <v>6574.488376</v>
      </c>
      <c r="F267">
        <f>'計算係數'!$O267*'累積確診人數_量級_鄰里別'!E267/10*$D267</f>
        <v>6574.488376</v>
      </c>
      <c r="G267">
        <f>'計算係數'!$O267*'累積確診人數_量級_鄰里別'!F267/10*$D267</f>
        <v>0</v>
      </c>
      <c r="H267">
        <f>'計算係數'!$O267*'累積確診人數_量級_鄰里別'!G267/10*$D267</f>
        <v>6574.488376</v>
      </c>
      <c r="I267">
        <f>'計算係數'!$O267*'累積確診人數_量級_鄰里別'!H267/10*$D267</f>
        <v>6574.488376</v>
      </c>
      <c r="J267">
        <f>'計算係數'!$O267*'累積確診人數_量級_鄰里別'!I267/10*$D267</f>
        <v>6574.488376</v>
      </c>
      <c r="K267">
        <f>'計算係數'!$O267*'累積確診人數_量級_鄰里別'!J267/10*$D267</f>
        <v>6574.488376</v>
      </c>
      <c r="L267">
        <f>'計算係數'!$O267*'累積確診人數_量級_鄰里別'!K267/10*$D267</f>
        <v>6574.488376</v>
      </c>
      <c r="M267">
        <f>'計算係數'!$O267*'累積確診人數_量級_鄰里別'!L267/10*$D267</f>
        <v>6574.488376</v>
      </c>
      <c r="N267">
        <f>'計算係數'!$O267*'累積確診人數_量級_鄰里別'!M267/10*$D267</f>
        <v>6574.488376</v>
      </c>
      <c r="O267">
        <f>'計算係數'!$O267*'累積確診人數_量級_鄰里別'!N267/10*$D267</f>
        <v>6574.488376</v>
      </c>
      <c r="P267">
        <f>'計算係數'!$O267*'累積確診人數_量級_鄰里別'!O267/10*$D267</f>
        <v>6574.488376</v>
      </c>
      <c r="Q267">
        <f>'計算係數'!$O267*'累積確診人數_量級_鄰里別'!P267/10*$D267</f>
        <v>6574.488376</v>
      </c>
      <c r="R267">
        <f>'計算係數'!$O267*'累積確診人數_量級_鄰里別'!Q267/10*$D267</f>
        <v>6574.488376</v>
      </c>
      <c r="S267">
        <f>'計算係數'!$O267*'累積確診人數_量級_鄰里別'!R267/10*$D267</f>
        <v>6574.488376</v>
      </c>
      <c r="T267">
        <f>'計算係數'!$O267*'累積確診人數_量級_鄰里別'!S267/10*$D267</f>
        <v>6574.488376</v>
      </c>
      <c r="U267">
        <f>'計算係數'!$O267*'累積確診人數_量級_鄰里別'!T267/10*$D267</f>
        <v>6574.488376</v>
      </c>
    </row>
    <row r="268">
      <c r="A268" s="5">
        <v>6.3000080006E10</v>
      </c>
      <c r="B268" s="5" t="s">
        <v>271</v>
      </c>
      <c r="C268" s="5" t="s">
        <v>277</v>
      </c>
      <c r="D268" s="5">
        <v>5903.0</v>
      </c>
      <c r="E268">
        <f>'計算係數'!$O268*'累積確診人數_量級_鄰里別'!D268/10*$D268</f>
        <v>6200.059826</v>
      </c>
      <c r="F268">
        <f>'計算係數'!$O268*'累積確診人數_量級_鄰里別'!E268/10*$D268</f>
        <v>6200.059826</v>
      </c>
      <c r="G268">
        <f>'計算係數'!$O268*'累積確診人數_量級_鄰里別'!F268/10*$D268</f>
        <v>0</v>
      </c>
      <c r="H268">
        <f>'計算係數'!$O268*'累積確診人數_量級_鄰里別'!G268/10*$D268</f>
        <v>6200.059826</v>
      </c>
      <c r="I268">
        <f>'計算係數'!$O268*'累積確診人數_量級_鄰里別'!H268/10*$D268</f>
        <v>6200.059826</v>
      </c>
      <c r="J268">
        <f>'計算係數'!$O268*'累積確診人數_量級_鄰里別'!I268/10*$D268</f>
        <v>6200.059826</v>
      </c>
      <c r="K268">
        <f>'計算係數'!$O268*'累積確診人數_量級_鄰里別'!J268/10*$D268</f>
        <v>6200.059826</v>
      </c>
      <c r="L268">
        <f>'計算係數'!$O268*'累積確診人數_量級_鄰里別'!K268/10*$D268</f>
        <v>6200.059826</v>
      </c>
      <c r="M268">
        <f>'計算係數'!$O268*'累積確診人數_量級_鄰里別'!L268/10*$D268</f>
        <v>6200.059826</v>
      </c>
      <c r="N268">
        <f>'計算係數'!$O268*'累積確診人數_量級_鄰里別'!M268/10*$D268</f>
        <v>6200.059826</v>
      </c>
      <c r="O268">
        <f>'計算係數'!$O268*'累積確診人數_量級_鄰里別'!N268/10*$D268</f>
        <v>6200.059826</v>
      </c>
      <c r="P268">
        <f>'計算係數'!$O268*'累積確診人數_量級_鄰里別'!O268/10*$D268</f>
        <v>6200.059826</v>
      </c>
      <c r="Q268">
        <f>'計算係數'!$O268*'累積確診人數_量級_鄰里別'!P268/10*$D268</f>
        <v>6200.059826</v>
      </c>
      <c r="R268">
        <f>'計算係數'!$O268*'累積確診人數_量級_鄰里別'!Q268/10*$D268</f>
        <v>6200.059826</v>
      </c>
      <c r="S268">
        <f>'計算係數'!$O268*'累積確診人數_量級_鄰里別'!R268/10*$D268</f>
        <v>6200.059826</v>
      </c>
      <c r="T268">
        <f>'計算係數'!$O268*'累積確診人數_量級_鄰里別'!S268/10*$D268</f>
        <v>6200.059826</v>
      </c>
      <c r="U268">
        <f>'計算係數'!$O268*'累積確診人數_量級_鄰里別'!T268/10*$D268</f>
        <v>6200.059826</v>
      </c>
    </row>
    <row r="269">
      <c r="A269" s="5">
        <v>6.3000080007E10</v>
      </c>
      <c r="B269" s="5" t="s">
        <v>271</v>
      </c>
      <c r="C269" s="5" t="s">
        <v>278</v>
      </c>
      <c r="D269" s="5">
        <v>5678.0</v>
      </c>
      <c r="E269">
        <f>'計算係數'!$O269*'累積確診人數_量級_鄰里別'!D269/10*$D269</f>
        <v>6100.735178</v>
      </c>
      <c r="F269">
        <f>'計算係數'!$O269*'累積確診人數_量級_鄰里別'!E269/10*$D269</f>
        <v>6100.735178</v>
      </c>
      <c r="G269">
        <f>'計算係數'!$O269*'累積確診人數_量級_鄰里別'!F269/10*$D269</f>
        <v>0</v>
      </c>
      <c r="H269">
        <f>'計算係數'!$O269*'累積確診人數_量級_鄰里別'!G269/10*$D269</f>
        <v>6100.735178</v>
      </c>
      <c r="I269">
        <f>'計算係數'!$O269*'累積確診人數_量級_鄰里別'!H269/10*$D269</f>
        <v>6100.735178</v>
      </c>
      <c r="J269">
        <f>'計算係數'!$O269*'累積確診人數_量級_鄰里別'!I269/10*$D269</f>
        <v>6100.735178</v>
      </c>
      <c r="K269">
        <f>'計算係數'!$O269*'累積確診人數_量級_鄰里別'!J269/10*$D269</f>
        <v>6100.735178</v>
      </c>
      <c r="L269">
        <f>'計算係數'!$O269*'累積確診人數_量級_鄰里別'!K269/10*$D269</f>
        <v>6100.735178</v>
      </c>
      <c r="M269">
        <f>'計算係數'!$O269*'累積確診人數_量級_鄰里別'!L269/10*$D269</f>
        <v>6100.735178</v>
      </c>
      <c r="N269">
        <f>'計算係數'!$O269*'累積確診人數_量級_鄰里別'!M269/10*$D269</f>
        <v>6100.735178</v>
      </c>
      <c r="O269">
        <f>'計算係數'!$O269*'累積確診人數_量級_鄰里別'!N269/10*$D269</f>
        <v>6100.735178</v>
      </c>
      <c r="P269">
        <f>'計算係數'!$O269*'累積確診人數_量級_鄰里別'!O269/10*$D269</f>
        <v>6100.735178</v>
      </c>
      <c r="Q269">
        <f>'計算係數'!$O269*'累積確診人數_量級_鄰里別'!P269/10*$D269</f>
        <v>6100.735178</v>
      </c>
      <c r="R269">
        <f>'計算係數'!$O269*'累積確診人數_量級_鄰里別'!Q269/10*$D269</f>
        <v>6100.735178</v>
      </c>
      <c r="S269">
        <f>'計算係數'!$O269*'累積確診人數_量級_鄰里別'!R269/10*$D269</f>
        <v>6100.735178</v>
      </c>
      <c r="T269">
        <f>'計算係數'!$O269*'累積確診人數_量級_鄰里別'!S269/10*$D269</f>
        <v>6100.735178</v>
      </c>
      <c r="U269">
        <f>'計算係數'!$O269*'累積確診人數_量級_鄰里別'!T269/10*$D269</f>
        <v>6100.735178</v>
      </c>
    </row>
    <row r="270">
      <c r="A270" s="5">
        <v>6.3000080008E10</v>
      </c>
      <c r="B270" s="5" t="s">
        <v>271</v>
      </c>
      <c r="C270" s="5" t="s">
        <v>279</v>
      </c>
      <c r="D270" s="5">
        <v>4636.0</v>
      </c>
      <c r="E270">
        <f>'計算係數'!$O270*'累積確診人數_量級_鄰里別'!D270/10*$D270</f>
        <v>4825.647172</v>
      </c>
      <c r="F270">
        <f>'計算係數'!$O270*'累積確診人數_量級_鄰里別'!E270/10*$D270</f>
        <v>4825.647172</v>
      </c>
      <c r="G270">
        <f>'計算係數'!$O270*'累積確診人數_量級_鄰里別'!F270/10*$D270</f>
        <v>0</v>
      </c>
      <c r="H270">
        <f>'計算係數'!$O270*'累積確診人數_量級_鄰里別'!G270/10*$D270</f>
        <v>4825.647172</v>
      </c>
      <c r="I270">
        <f>'計算係數'!$O270*'累積確診人數_量級_鄰里別'!H270/10*$D270</f>
        <v>4825.647172</v>
      </c>
      <c r="J270">
        <f>'計算係數'!$O270*'累積確診人數_量級_鄰里別'!I270/10*$D270</f>
        <v>4825.647172</v>
      </c>
      <c r="K270">
        <f>'計算係數'!$O270*'累積確診人數_量級_鄰里別'!J270/10*$D270</f>
        <v>4825.647172</v>
      </c>
      <c r="L270">
        <f>'計算係數'!$O270*'累積確診人數_量級_鄰里別'!K270/10*$D270</f>
        <v>4825.647172</v>
      </c>
      <c r="M270">
        <f>'計算係數'!$O270*'累積確診人數_量級_鄰里別'!L270/10*$D270</f>
        <v>4825.647172</v>
      </c>
      <c r="N270">
        <f>'計算係數'!$O270*'累積確診人數_量級_鄰里別'!M270/10*$D270</f>
        <v>4825.647172</v>
      </c>
      <c r="O270">
        <f>'計算係數'!$O270*'累積確診人數_量級_鄰里別'!N270/10*$D270</f>
        <v>4825.647172</v>
      </c>
      <c r="P270">
        <f>'計算係數'!$O270*'累積確診人數_量級_鄰里別'!O270/10*$D270</f>
        <v>4825.647172</v>
      </c>
      <c r="Q270">
        <f>'計算係數'!$O270*'累積確診人數_量級_鄰里別'!P270/10*$D270</f>
        <v>4825.647172</v>
      </c>
      <c r="R270">
        <f>'計算係數'!$O270*'累積確診人數_量級_鄰里別'!Q270/10*$D270</f>
        <v>4825.647172</v>
      </c>
      <c r="S270">
        <f>'計算係數'!$O270*'累積確診人數_量級_鄰里別'!R270/10*$D270</f>
        <v>4825.647172</v>
      </c>
      <c r="T270">
        <f>'計算係數'!$O270*'累積確診人數_量級_鄰里別'!S270/10*$D270</f>
        <v>4825.647172</v>
      </c>
      <c r="U270">
        <f>'計算係數'!$O270*'累積確診人數_量級_鄰里別'!T270/10*$D270</f>
        <v>4825.647172</v>
      </c>
    </row>
    <row r="271">
      <c r="A271" s="5">
        <v>6.3000080009E10</v>
      </c>
      <c r="B271" s="5" t="s">
        <v>271</v>
      </c>
      <c r="C271" s="5" t="s">
        <v>280</v>
      </c>
      <c r="D271" s="5">
        <v>7372.0</v>
      </c>
      <c r="E271">
        <f>'計算係數'!$O271*'累積確診人數_量級_鄰里別'!D271/10*$D271</f>
        <v>8032.22957</v>
      </c>
      <c r="F271">
        <f>'計算係數'!$O271*'累積確診人數_量級_鄰里別'!E271/10*$D271</f>
        <v>8032.22957</v>
      </c>
      <c r="G271">
        <f>'計算係數'!$O271*'累積確診人數_量級_鄰里別'!F271/10*$D271</f>
        <v>0</v>
      </c>
      <c r="H271">
        <f>'計算係數'!$O271*'累積確診人數_量級_鄰里別'!G271/10*$D271</f>
        <v>8032.22957</v>
      </c>
      <c r="I271">
        <f>'計算係數'!$O271*'累積確診人數_量級_鄰里別'!H271/10*$D271</f>
        <v>8032.22957</v>
      </c>
      <c r="J271">
        <f>'計算係數'!$O271*'累積確診人數_量級_鄰里別'!I271/10*$D271</f>
        <v>8032.22957</v>
      </c>
      <c r="K271">
        <f>'計算係數'!$O271*'累積確診人數_量級_鄰里別'!J271/10*$D271</f>
        <v>8032.22957</v>
      </c>
      <c r="L271">
        <f>'計算係數'!$O271*'累積確診人數_量級_鄰里別'!K271/10*$D271</f>
        <v>8032.22957</v>
      </c>
      <c r="M271">
        <f>'計算係數'!$O271*'累積確診人數_量級_鄰里別'!L271/10*$D271</f>
        <v>8032.22957</v>
      </c>
      <c r="N271">
        <f>'計算係數'!$O271*'累積確診人數_量級_鄰里別'!M271/10*$D271</f>
        <v>8032.22957</v>
      </c>
      <c r="O271">
        <f>'計算係數'!$O271*'累積確診人數_量級_鄰里別'!N271/10*$D271</f>
        <v>8032.22957</v>
      </c>
      <c r="P271">
        <f>'計算係數'!$O271*'累積確診人數_量級_鄰里別'!O271/10*$D271</f>
        <v>8032.22957</v>
      </c>
      <c r="Q271">
        <f>'計算係數'!$O271*'累積確診人數_量級_鄰里別'!P271/10*$D271</f>
        <v>8032.22957</v>
      </c>
      <c r="R271">
        <f>'計算係數'!$O271*'累積確診人數_量級_鄰里別'!Q271/10*$D271</f>
        <v>8032.22957</v>
      </c>
      <c r="S271">
        <f>'計算係數'!$O271*'累積確診人數_量級_鄰里別'!R271/10*$D271</f>
        <v>8032.22957</v>
      </c>
      <c r="T271">
        <f>'計算係數'!$O271*'累積確診人數_量級_鄰里別'!S271/10*$D271</f>
        <v>8032.22957</v>
      </c>
      <c r="U271">
        <f>'計算係數'!$O271*'累積確診人數_量級_鄰里別'!T271/10*$D271</f>
        <v>8032.22957</v>
      </c>
    </row>
    <row r="272">
      <c r="A272" s="5">
        <v>6.300008001E10</v>
      </c>
      <c r="B272" s="5" t="s">
        <v>271</v>
      </c>
      <c r="C272" s="5" t="s">
        <v>281</v>
      </c>
      <c r="D272" s="5">
        <v>5243.0</v>
      </c>
      <c r="E272">
        <f>'計算係數'!$O272*'累積確診人數_量級_鄰里別'!D272/10*$D272</f>
        <v>5739.787198</v>
      </c>
      <c r="F272">
        <f>'計算係數'!$O272*'累積確診人數_量級_鄰里別'!E272/10*$D272</f>
        <v>5739.787198</v>
      </c>
      <c r="G272">
        <f>'計算係數'!$O272*'累積確診人數_量級_鄰里別'!F272/10*$D272</f>
        <v>0</v>
      </c>
      <c r="H272">
        <f>'計算係數'!$O272*'累積確診人數_量級_鄰里別'!G272/10*$D272</f>
        <v>5739.787198</v>
      </c>
      <c r="I272">
        <f>'計算係數'!$O272*'累積確診人數_量級_鄰里別'!H272/10*$D272</f>
        <v>5739.787198</v>
      </c>
      <c r="J272">
        <f>'計算係數'!$O272*'累積確診人數_量級_鄰里別'!I272/10*$D272</f>
        <v>5739.787198</v>
      </c>
      <c r="K272">
        <f>'計算係數'!$O272*'累積確診人數_量級_鄰里別'!J272/10*$D272</f>
        <v>5739.787198</v>
      </c>
      <c r="L272">
        <f>'計算係數'!$O272*'累積確診人數_量級_鄰里別'!K272/10*$D272</f>
        <v>5739.787198</v>
      </c>
      <c r="M272">
        <f>'計算係數'!$O272*'累積確診人數_量級_鄰里別'!L272/10*$D272</f>
        <v>5739.787198</v>
      </c>
      <c r="N272">
        <f>'計算係數'!$O272*'累積確診人數_量級_鄰里別'!M272/10*$D272</f>
        <v>5739.787198</v>
      </c>
      <c r="O272">
        <f>'計算係數'!$O272*'累積確診人數_量級_鄰里別'!N272/10*$D272</f>
        <v>5739.787198</v>
      </c>
      <c r="P272">
        <f>'計算係數'!$O272*'累積確診人數_量級_鄰里別'!O272/10*$D272</f>
        <v>5739.787198</v>
      </c>
      <c r="Q272">
        <f>'計算係數'!$O272*'累積確診人數_量級_鄰里別'!P272/10*$D272</f>
        <v>5739.787198</v>
      </c>
      <c r="R272">
        <f>'計算係數'!$O272*'累積確診人數_量級_鄰里別'!Q272/10*$D272</f>
        <v>5739.787198</v>
      </c>
      <c r="S272">
        <f>'計算係數'!$O272*'累積確診人數_量級_鄰里別'!R272/10*$D272</f>
        <v>5739.787198</v>
      </c>
      <c r="T272">
        <f>'計算係數'!$O272*'累積確診人數_量級_鄰里別'!S272/10*$D272</f>
        <v>5739.787198</v>
      </c>
      <c r="U272">
        <f>'計算係數'!$O272*'累積確診人數_量級_鄰里別'!T272/10*$D272</f>
        <v>5739.787198</v>
      </c>
    </row>
    <row r="273">
      <c r="A273" s="5">
        <v>6.3000080011E10</v>
      </c>
      <c r="B273" s="5" t="s">
        <v>271</v>
      </c>
      <c r="C273" s="5" t="s">
        <v>282</v>
      </c>
      <c r="D273" s="5">
        <v>3343.0</v>
      </c>
      <c r="E273">
        <f>'計算係數'!$O273*'累積確診人數_量級_鄰里別'!D273/10*$D273</f>
        <v>3227.25275</v>
      </c>
      <c r="F273">
        <f>'計算係數'!$O273*'累積確診人數_量級_鄰里別'!E273/10*$D273</f>
        <v>3227.25275</v>
      </c>
      <c r="G273">
        <f>'計算係數'!$O273*'累積確診人數_量級_鄰里別'!F273/10*$D273</f>
        <v>0</v>
      </c>
      <c r="H273">
        <f>'計算係數'!$O273*'累積確診人數_量級_鄰里別'!G273/10*$D273</f>
        <v>3227.25275</v>
      </c>
      <c r="I273">
        <f>'計算係數'!$O273*'累積確診人數_量級_鄰里別'!H273/10*$D273</f>
        <v>3227.25275</v>
      </c>
      <c r="J273">
        <f>'計算係數'!$O273*'累積確診人數_量級_鄰里別'!I273/10*$D273</f>
        <v>3227.25275</v>
      </c>
      <c r="K273">
        <f>'計算係數'!$O273*'累積確診人數_量級_鄰里別'!J273/10*$D273</f>
        <v>3227.25275</v>
      </c>
      <c r="L273">
        <f>'計算係數'!$O273*'累積確診人數_量級_鄰里別'!K273/10*$D273</f>
        <v>3227.25275</v>
      </c>
      <c r="M273">
        <f>'計算係數'!$O273*'累積確診人數_量級_鄰里別'!L273/10*$D273</f>
        <v>3227.25275</v>
      </c>
      <c r="N273">
        <f>'計算係數'!$O273*'累積確診人數_量級_鄰里別'!M273/10*$D273</f>
        <v>3227.25275</v>
      </c>
      <c r="O273">
        <f>'計算係數'!$O273*'累積確診人數_量級_鄰里別'!N273/10*$D273</f>
        <v>3227.25275</v>
      </c>
      <c r="P273">
        <f>'計算係數'!$O273*'累積確診人數_量級_鄰里別'!O273/10*$D273</f>
        <v>3227.25275</v>
      </c>
      <c r="Q273">
        <f>'計算係數'!$O273*'累積確診人數_量級_鄰里別'!P273/10*$D273</f>
        <v>3227.25275</v>
      </c>
      <c r="R273">
        <f>'計算係數'!$O273*'累積確診人數_量級_鄰里別'!Q273/10*$D273</f>
        <v>3227.25275</v>
      </c>
      <c r="S273">
        <f>'計算係數'!$O273*'累積確診人數_量級_鄰里別'!R273/10*$D273</f>
        <v>3227.25275</v>
      </c>
      <c r="T273">
        <f>'計算係數'!$O273*'累積確診人數_量級_鄰里別'!S273/10*$D273</f>
        <v>3227.25275</v>
      </c>
      <c r="U273">
        <f>'計算係數'!$O273*'累積確診人數_量級_鄰里別'!T273/10*$D273</f>
        <v>3227.25275</v>
      </c>
    </row>
    <row r="274">
      <c r="A274" s="5">
        <v>6.3000080012E10</v>
      </c>
      <c r="B274" s="5" t="s">
        <v>271</v>
      </c>
      <c r="C274" s="5" t="s">
        <v>283</v>
      </c>
      <c r="D274" s="5">
        <v>4647.0</v>
      </c>
      <c r="E274">
        <f>'計算係數'!$O274*'累積確診人數_量級_鄰里別'!D274/10*$D274</f>
        <v>4998.418934</v>
      </c>
      <c r="F274">
        <f>'計算係數'!$O274*'累積確診人數_量級_鄰里別'!E274/10*$D274</f>
        <v>4998.418934</v>
      </c>
      <c r="G274">
        <f>'計算係數'!$O274*'累積確診人數_量級_鄰里別'!F274/10*$D274</f>
        <v>0</v>
      </c>
      <c r="H274">
        <f>'計算係數'!$O274*'累積確診人數_量級_鄰里別'!G274/10*$D274</f>
        <v>4998.418934</v>
      </c>
      <c r="I274">
        <f>'計算係數'!$O274*'累積確診人數_量級_鄰里別'!H274/10*$D274</f>
        <v>4998.418934</v>
      </c>
      <c r="J274">
        <f>'計算係數'!$O274*'累積確診人數_量級_鄰里別'!I274/10*$D274</f>
        <v>4998.418934</v>
      </c>
      <c r="K274">
        <f>'計算係數'!$O274*'累積確診人數_量級_鄰里別'!J274/10*$D274</f>
        <v>4998.418934</v>
      </c>
      <c r="L274">
        <f>'計算係數'!$O274*'累積確診人數_量級_鄰里別'!K274/10*$D274</f>
        <v>4998.418934</v>
      </c>
      <c r="M274">
        <f>'計算係數'!$O274*'累積確診人數_量級_鄰里別'!L274/10*$D274</f>
        <v>4998.418934</v>
      </c>
      <c r="N274">
        <f>'計算係數'!$O274*'累積確診人數_量級_鄰里別'!M274/10*$D274</f>
        <v>4998.418934</v>
      </c>
      <c r="O274">
        <f>'計算係數'!$O274*'累積確診人數_量級_鄰里別'!N274/10*$D274</f>
        <v>4998.418934</v>
      </c>
      <c r="P274">
        <f>'計算係數'!$O274*'累積確診人數_量級_鄰里別'!O274/10*$D274</f>
        <v>4998.418934</v>
      </c>
      <c r="Q274">
        <f>'計算係數'!$O274*'累積確診人數_量級_鄰里別'!P274/10*$D274</f>
        <v>4998.418934</v>
      </c>
      <c r="R274">
        <f>'計算係數'!$O274*'累積確診人數_量級_鄰里別'!Q274/10*$D274</f>
        <v>4998.418934</v>
      </c>
      <c r="S274">
        <f>'計算係數'!$O274*'累積確診人數_量級_鄰里別'!R274/10*$D274</f>
        <v>4998.418934</v>
      </c>
      <c r="T274">
        <f>'計算係數'!$O274*'累積確診人數_量級_鄰里別'!S274/10*$D274</f>
        <v>4998.418934</v>
      </c>
      <c r="U274">
        <f>'計算係數'!$O274*'累積確診人數_量級_鄰里別'!T274/10*$D274</f>
        <v>4998.418934</v>
      </c>
    </row>
    <row r="275">
      <c r="A275" s="5">
        <v>6.3000080013E10</v>
      </c>
      <c r="B275" s="5" t="s">
        <v>271</v>
      </c>
      <c r="C275" s="5" t="s">
        <v>284</v>
      </c>
      <c r="D275" s="5">
        <v>5064.0</v>
      </c>
      <c r="E275">
        <f>'計算係數'!$O275*'累積確診人數_量級_鄰里別'!D275/10*$D275</f>
        <v>5194.968185</v>
      </c>
      <c r="F275">
        <f>'計算係數'!$O275*'累積確診人數_量級_鄰里別'!E275/10*$D275</f>
        <v>5194.968185</v>
      </c>
      <c r="G275">
        <f>'計算係數'!$O275*'累積確診人數_量級_鄰里別'!F275/10*$D275</f>
        <v>0</v>
      </c>
      <c r="H275">
        <f>'計算係數'!$O275*'累積確診人數_量級_鄰里別'!G275/10*$D275</f>
        <v>5194.968185</v>
      </c>
      <c r="I275">
        <f>'計算係數'!$O275*'累積確診人數_量級_鄰里別'!H275/10*$D275</f>
        <v>5194.968185</v>
      </c>
      <c r="J275">
        <f>'計算係數'!$O275*'累積確診人數_量級_鄰里別'!I275/10*$D275</f>
        <v>5194.968185</v>
      </c>
      <c r="K275">
        <f>'計算係數'!$O275*'累積確診人數_量級_鄰里別'!J275/10*$D275</f>
        <v>5194.968185</v>
      </c>
      <c r="L275">
        <f>'計算係數'!$O275*'累積確診人數_量級_鄰里別'!K275/10*$D275</f>
        <v>5194.968185</v>
      </c>
      <c r="M275">
        <f>'計算係數'!$O275*'累積確診人數_量級_鄰里別'!L275/10*$D275</f>
        <v>5194.968185</v>
      </c>
      <c r="N275">
        <f>'計算係數'!$O275*'累積確診人數_量級_鄰里別'!M275/10*$D275</f>
        <v>5194.968185</v>
      </c>
      <c r="O275">
        <f>'計算係數'!$O275*'累積確診人數_量級_鄰里別'!N275/10*$D275</f>
        <v>5194.968185</v>
      </c>
      <c r="P275">
        <f>'計算係數'!$O275*'累積確診人數_量級_鄰里別'!O275/10*$D275</f>
        <v>5194.968185</v>
      </c>
      <c r="Q275">
        <f>'計算係數'!$O275*'累積確診人數_量級_鄰里別'!P275/10*$D275</f>
        <v>5194.968185</v>
      </c>
      <c r="R275">
        <f>'計算係數'!$O275*'累積確診人數_量級_鄰里別'!Q275/10*$D275</f>
        <v>5194.968185</v>
      </c>
      <c r="S275">
        <f>'計算係數'!$O275*'累積確診人數_量級_鄰里別'!R275/10*$D275</f>
        <v>5194.968185</v>
      </c>
      <c r="T275">
        <f>'計算係數'!$O275*'累積確診人數_量級_鄰里別'!S275/10*$D275</f>
        <v>5194.968185</v>
      </c>
      <c r="U275">
        <f>'計算係數'!$O275*'累積確診人數_量級_鄰里別'!T275/10*$D275</f>
        <v>5194.968185</v>
      </c>
    </row>
    <row r="276">
      <c r="A276" s="5">
        <v>6.3000080014E10</v>
      </c>
      <c r="B276" s="5" t="s">
        <v>271</v>
      </c>
      <c r="C276" s="5" t="s">
        <v>285</v>
      </c>
      <c r="D276" s="5">
        <v>3588.0</v>
      </c>
      <c r="E276">
        <f>'計算係數'!$O276*'累積確診人數_量級_鄰里別'!D276/10*$D276</f>
        <v>3523.363926</v>
      </c>
      <c r="F276">
        <f>'計算係數'!$O276*'累積確診人數_量級_鄰里別'!E276/10*$D276</f>
        <v>3523.363926</v>
      </c>
      <c r="G276">
        <f>'計算係數'!$O276*'累積確診人數_量級_鄰里別'!F276/10*$D276</f>
        <v>0</v>
      </c>
      <c r="H276">
        <f>'計算係數'!$O276*'累積確診人數_量級_鄰里別'!G276/10*$D276</f>
        <v>3523.363926</v>
      </c>
      <c r="I276">
        <f>'計算係數'!$O276*'累積確診人數_量級_鄰里別'!H276/10*$D276</f>
        <v>3523.363926</v>
      </c>
      <c r="J276">
        <f>'計算係數'!$O276*'累積確診人數_量級_鄰里別'!I276/10*$D276</f>
        <v>3523.363926</v>
      </c>
      <c r="K276">
        <f>'計算係數'!$O276*'累積確診人數_量級_鄰里別'!J276/10*$D276</f>
        <v>3523.363926</v>
      </c>
      <c r="L276">
        <f>'計算係數'!$O276*'累積確診人數_量級_鄰里別'!K276/10*$D276</f>
        <v>3523.363926</v>
      </c>
      <c r="M276">
        <f>'計算係數'!$O276*'累積確診人數_量級_鄰里別'!L276/10*$D276</f>
        <v>3523.363926</v>
      </c>
      <c r="N276">
        <f>'計算係數'!$O276*'累積確診人數_量級_鄰里別'!M276/10*$D276</f>
        <v>3523.363926</v>
      </c>
      <c r="O276">
        <f>'計算係數'!$O276*'累積確診人數_量級_鄰里別'!N276/10*$D276</f>
        <v>3523.363926</v>
      </c>
      <c r="P276">
        <f>'計算係數'!$O276*'累積確診人數_量級_鄰里別'!O276/10*$D276</f>
        <v>3523.363926</v>
      </c>
      <c r="Q276">
        <f>'計算係數'!$O276*'累積確診人數_量級_鄰里別'!P276/10*$D276</f>
        <v>3523.363926</v>
      </c>
      <c r="R276">
        <f>'計算係數'!$O276*'累積確診人數_量級_鄰里別'!Q276/10*$D276</f>
        <v>3523.363926</v>
      </c>
      <c r="S276">
        <f>'計算係數'!$O276*'累積確診人數_量級_鄰里別'!R276/10*$D276</f>
        <v>3523.363926</v>
      </c>
      <c r="T276">
        <f>'計算係數'!$O276*'累積確診人數_量級_鄰里別'!S276/10*$D276</f>
        <v>3523.363926</v>
      </c>
      <c r="U276">
        <f>'計算係數'!$O276*'累積確診人數_量級_鄰里別'!T276/10*$D276</f>
        <v>3523.363926</v>
      </c>
    </row>
    <row r="277">
      <c r="A277" s="5">
        <v>6.3000080015E10</v>
      </c>
      <c r="B277" s="5" t="s">
        <v>271</v>
      </c>
      <c r="C277" s="5" t="s">
        <v>286</v>
      </c>
      <c r="D277" s="5">
        <v>7494.0</v>
      </c>
      <c r="E277">
        <f>'計算係數'!$O277*'累積確診人數_量級_鄰里別'!D277/10*$D277</f>
        <v>8037.300782</v>
      </c>
      <c r="F277">
        <f>'計算係數'!$O277*'累積確診人數_量級_鄰里別'!E277/10*$D277</f>
        <v>8037.300782</v>
      </c>
      <c r="G277">
        <f>'計算係數'!$O277*'累積確診人數_量級_鄰里別'!F277/10*$D277</f>
        <v>0</v>
      </c>
      <c r="H277">
        <f>'計算係數'!$O277*'累積確診人數_量級_鄰里別'!G277/10*$D277</f>
        <v>8037.300782</v>
      </c>
      <c r="I277">
        <f>'計算係數'!$O277*'累積確診人數_量級_鄰里別'!H277/10*$D277</f>
        <v>8037.300782</v>
      </c>
      <c r="J277">
        <f>'計算係數'!$O277*'累積確診人數_量級_鄰里別'!I277/10*$D277</f>
        <v>8037.300782</v>
      </c>
      <c r="K277">
        <f>'計算係數'!$O277*'累積確診人數_量級_鄰里別'!J277/10*$D277</f>
        <v>8037.300782</v>
      </c>
      <c r="L277">
        <f>'計算係數'!$O277*'累積確診人數_量級_鄰里別'!K277/10*$D277</f>
        <v>8037.300782</v>
      </c>
      <c r="M277">
        <f>'計算係數'!$O277*'累積確診人數_量級_鄰里別'!L277/10*$D277</f>
        <v>8037.300782</v>
      </c>
      <c r="N277">
        <f>'計算係數'!$O277*'累積確診人數_量級_鄰里別'!M277/10*$D277</f>
        <v>8037.300782</v>
      </c>
      <c r="O277">
        <f>'計算係數'!$O277*'累積確診人數_量級_鄰里別'!N277/10*$D277</f>
        <v>8037.300782</v>
      </c>
      <c r="P277">
        <f>'計算係數'!$O277*'累積確診人數_量級_鄰里別'!O277/10*$D277</f>
        <v>8037.300782</v>
      </c>
      <c r="Q277">
        <f>'計算係數'!$O277*'累積確診人數_量級_鄰里別'!P277/10*$D277</f>
        <v>8037.300782</v>
      </c>
      <c r="R277">
        <f>'計算係數'!$O277*'累積確診人數_量級_鄰里別'!Q277/10*$D277</f>
        <v>8037.300782</v>
      </c>
      <c r="S277">
        <f>'計算係數'!$O277*'累積確診人數_量級_鄰里別'!R277/10*$D277</f>
        <v>8037.300782</v>
      </c>
      <c r="T277">
        <f>'計算係數'!$O277*'累積確診人數_量級_鄰里別'!S277/10*$D277</f>
        <v>8037.300782</v>
      </c>
      <c r="U277">
        <f>'計算係數'!$O277*'累積確診人數_量級_鄰里別'!T277/10*$D277</f>
        <v>8037.300782</v>
      </c>
    </row>
    <row r="278">
      <c r="A278" s="5">
        <v>6.3000080016E10</v>
      </c>
      <c r="B278" s="5" t="s">
        <v>271</v>
      </c>
      <c r="C278" s="5" t="s">
        <v>287</v>
      </c>
      <c r="D278" s="5">
        <v>5953.0</v>
      </c>
      <c r="E278">
        <f>'計算係數'!$O278*'累積確診人數_量級_鄰里別'!D278/10*$D278</f>
        <v>5981.439726</v>
      </c>
      <c r="F278">
        <f>'計算係數'!$O278*'累積確診人數_量級_鄰里別'!E278/10*$D278</f>
        <v>5981.439726</v>
      </c>
      <c r="G278">
        <f>'計算係數'!$O278*'累積確診人數_量級_鄰里別'!F278/10*$D278</f>
        <v>0</v>
      </c>
      <c r="H278">
        <f>'計算係數'!$O278*'累積確診人數_量級_鄰里別'!G278/10*$D278</f>
        <v>5981.439726</v>
      </c>
      <c r="I278">
        <f>'計算係數'!$O278*'累積確診人數_量級_鄰里別'!H278/10*$D278</f>
        <v>5981.439726</v>
      </c>
      <c r="J278">
        <f>'計算係數'!$O278*'累積確診人數_量級_鄰里別'!I278/10*$D278</f>
        <v>5981.439726</v>
      </c>
      <c r="K278">
        <f>'計算係數'!$O278*'累積確診人數_量級_鄰里別'!J278/10*$D278</f>
        <v>5981.439726</v>
      </c>
      <c r="L278">
        <f>'計算係數'!$O278*'累積確診人數_量級_鄰里別'!K278/10*$D278</f>
        <v>5981.439726</v>
      </c>
      <c r="M278">
        <f>'計算係數'!$O278*'累積確診人數_量級_鄰里別'!L278/10*$D278</f>
        <v>5981.439726</v>
      </c>
      <c r="N278">
        <f>'計算係數'!$O278*'累積確診人數_量級_鄰里別'!M278/10*$D278</f>
        <v>5981.439726</v>
      </c>
      <c r="O278">
        <f>'計算係數'!$O278*'累積確診人數_量級_鄰里別'!N278/10*$D278</f>
        <v>5981.439726</v>
      </c>
      <c r="P278">
        <f>'計算係數'!$O278*'累積確診人數_量級_鄰里別'!O278/10*$D278</f>
        <v>5981.439726</v>
      </c>
      <c r="Q278">
        <f>'計算係數'!$O278*'累積確診人數_量級_鄰里別'!P278/10*$D278</f>
        <v>5981.439726</v>
      </c>
      <c r="R278">
        <f>'計算係數'!$O278*'累積確診人數_量級_鄰里別'!Q278/10*$D278</f>
        <v>5981.439726</v>
      </c>
      <c r="S278">
        <f>'計算係數'!$O278*'累積確診人數_量級_鄰里別'!R278/10*$D278</f>
        <v>5981.439726</v>
      </c>
      <c r="T278">
        <f>'計算係數'!$O278*'累積確診人數_量級_鄰里別'!S278/10*$D278</f>
        <v>5981.439726</v>
      </c>
      <c r="U278">
        <f>'計算係數'!$O278*'累積確診人數_量級_鄰里別'!T278/10*$D278</f>
        <v>5981.439726</v>
      </c>
    </row>
    <row r="279">
      <c r="A279" s="5">
        <v>6.3000080017E10</v>
      </c>
      <c r="B279" s="5" t="s">
        <v>271</v>
      </c>
      <c r="C279" s="5" t="s">
        <v>288</v>
      </c>
      <c r="D279" s="5">
        <v>5345.0</v>
      </c>
      <c r="E279">
        <f>'計算係數'!$O279*'累積確診人數_量級_鄰里別'!D279/10*$D279</f>
        <v>6066.953406</v>
      </c>
      <c r="F279">
        <f>'計算係數'!$O279*'累積確診人數_量級_鄰里別'!E279/10*$D279</f>
        <v>6066.953406</v>
      </c>
      <c r="G279">
        <f>'計算係數'!$O279*'累積確診人數_量級_鄰里別'!F279/10*$D279</f>
        <v>0</v>
      </c>
      <c r="H279">
        <f>'計算係數'!$O279*'累積確診人數_量級_鄰里別'!G279/10*$D279</f>
        <v>6066.953406</v>
      </c>
      <c r="I279">
        <f>'計算係數'!$O279*'累積確診人數_量級_鄰里別'!H279/10*$D279</f>
        <v>6066.953406</v>
      </c>
      <c r="J279">
        <f>'計算係數'!$O279*'累積確診人數_量級_鄰里別'!I279/10*$D279</f>
        <v>6066.953406</v>
      </c>
      <c r="K279">
        <f>'計算係數'!$O279*'累積確診人數_量級_鄰里別'!J279/10*$D279</f>
        <v>6066.953406</v>
      </c>
      <c r="L279">
        <f>'計算係數'!$O279*'累積確診人數_量級_鄰里別'!K279/10*$D279</f>
        <v>6066.953406</v>
      </c>
      <c r="M279">
        <f>'計算係數'!$O279*'累積確診人數_量級_鄰里別'!L279/10*$D279</f>
        <v>6066.953406</v>
      </c>
      <c r="N279">
        <f>'計算係數'!$O279*'累積確診人數_量級_鄰里別'!M279/10*$D279</f>
        <v>6066.953406</v>
      </c>
      <c r="O279">
        <f>'計算係數'!$O279*'累積確診人數_量級_鄰里別'!N279/10*$D279</f>
        <v>6066.953406</v>
      </c>
      <c r="P279">
        <f>'計算係數'!$O279*'累積確診人數_量級_鄰里別'!O279/10*$D279</f>
        <v>6066.953406</v>
      </c>
      <c r="Q279">
        <f>'計算係數'!$O279*'累積確診人數_量級_鄰里別'!P279/10*$D279</f>
        <v>6066.953406</v>
      </c>
      <c r="R279">
        <f>'計算係數'!$O279*'累積確診人數_量級_鄰里別'!Q279/10*$D279</f>
        <v>6066.953406</v>
      </c>
      <c r="S279">
        <f>'計算係數'!$O279*'累積確診人數_量級_鄰里別'!R279/10*$D279</f>
        <v>6066.953406</v>
      </c>
      <c r="T279">
        <f>'計算係數'!$O279*'累積確診人數_量級_鄰里別'!S279/10*$D279</f>
        <v>6066.953406</v>
      </c>
      <c r="U279">
        <f>'計算係數'!$O279*'累積確診人數_量級_鄰里別'!T279/10*$D279</f>
        <v>6066.953406</v>
      </c>
    </row>
    <row r="280">
      <c r="A280" s="5">
        <v>6.3000080018E10</v>
      </c>
      <c r="B280" s="5" t="s">
        <v>271</v>
      </c>
      <c r="C280" s="5" t="s">
        <v>289</v>
      </c>
      <c r="D280" s="5">
        <v>6886.0</v>
      </c>
      <c r="E280">
        <f>'計算係數'!$O280*'累積確診人數_量級_鄰里別'!D280/10*$D280</f>
        <v>7510.179112</v>
      </c>
      <c r="F280">
        <f>'計算係數'!$O280*'累積確診人數_量級_鄰里別'!E280/10*$D280</f>
        <v>7510.179112</v>
      </c>
      <c r="G280">
        <f>'計算係數'!$O280*'累積確診人數_量級_鄰里別'!F280/10*$D280</f>
        <v>0</v>
      </c>
      <c r="H280">
        <f>'計算係數'!$O280*'累積確診人數_量級_鄰里別'!G280/10*$D280</f>
        <v>7510.179112</v>
      </c>
      <c r="I280">
        <f>'計算係數'!$O280*'累積確診人數_量級_鄰里別'!H280/10*$D280</f>
        <v>7510.179112</v>
      </c>
      <c r="J280">
        <f>'計算係數'!$O280*'累積確診人數_量級_鄰里別'!I280/10*$D280</f>
        <v>7510.179112</v>
      </c>
      <c r="K280">
        <f>'計算係數'!$O280*'累積確診人數_量級_鄰里別'!J280/10*$D280</f>
        <v>7510.179112</v>
      </c>
      <c r="L280">
        <f>'計算係數'!$O280*'累積確診人數_量級_鄰里別'!K280/10*$D280</f>
        <v>7510.179112</v>
      </c>
      <c r="M280">
        <f>'計算係數'!$O280*'累積確診人數_量級_鄰里別'!L280/10*$D280</f>
        <v>7510.179112</v>
      </c>
      <c r="N280">
        <f>'計算係數'!$O280*'累積確診人數_量級_鄰里別'!M280/10*$D280</f>
        <v>7510.179112</v>
      </c>
      <c r="O280">
        <f>'計算係數'!$O280*'累積確診人數_量級_鄰里別'!N280/10*$D280</f>
        <v>7510.179112</v>
      </c>
      <c r="P280">
        <f>'計算係數'!$O280*'累積確診人數_量級_鄰里別'!O280/10*$D280</f>
        <v>7510.179112</v>
      </c>
      <c r="Q280">
        <f>'計算係數'!$O280*'累積確診人數_量級_鄰里別'!P280/10*$D280</f>
        <v>7510.179112</v>
      </c>
      <c r="R280">
        <f>'計算係數'!$O280*'累積確診人數_量級_鄰里別'!Q280/10*$D280</f>
        <v>7510.179112</v>
      </c>
      <c r="S280">
        <f>'計算係數'!$O280*'累積確診人數_量級_鄰里別'!R280/10*$D280</f>
        <v>7510.179112</v>
      </c>
      <c r="T280">
        <f>'計算係數'!$O280*'累積確診人數_量級_鄰里別'!S280/10*$D280</f>
        <v>7510.179112</v>
      </c>
      <c r="U280">
        <f>'計算係數'!$O280*'累積確診人數_量級_鄰里別'!T280/10*$D280</f>
        <v>7510.179112</v>
      </c>
    </row>
    <row r="281">
      <c r="A281" s="5">
        <v>6.3000080019E10</v>
      </c>
      <c r="B281" s="5" t="s">
        <v>271</v>
      </c>
      <c r="C281" s="5" t="s">
        <v>290</v>
      </c>
      <c r="D281" s="5">
        <v>5821.0</v>
      </c>
      <c r="E281">
        <f>'計算係數'!$O281*'累積確診人數_量級_鄰里別'!D281/10*$D281</f>
        <v>6695.630907</v>
      </c>
      <c r="F281">
        <f>'計算係數'!$O281*'累積確診人數_量級_鄰里別'!E281/10*$D281</f>
        <v>6695.630907</v>
      </c>
      <c r="G281">
        <f>'計算係數'!$O281*'累積確診人數_量級_鄰里別'!F281/10*$D281</f>
        <v>0</v>
      </c>
      <c r="H281">
        <f>'計算係數'!$O281*'累積確診人數_量級_鄰里別'!G281/10*$D281</f>
        <v>6695.630907</v>
      </c>
      <c r="I281">
        <f>'計算係數'!$O281*'累積確診人數_量級_鄰里別'!H281/10*$D281</f>
        <v>6695.630907</v>
      </c>
      <c r="J281">
        <f>'計算係數'!$O281*'累積確診人數_量級_鄰里別'!I281/10*$D281</f>
        <v>6695.630907</v>
      </c>
      <c r="K281">
        <f>'計算係數'!$O281*'累積確診人數_量級_鄰里別'!J281/10*$D281</f>
        <v>6695.630907</v>
      </c>
      <c r="L281">
        <f>'計算係數'!$O281*'累積確診人數_量級_鄰里別'!K281/10*$D281</f>
        <v>6695.630907</v>
      </c>
      <c r="M281">
        <f>'計算係數'!$O281*'累積確診人數_量級_鄰里別'!L281/10*$D281</f>
        <v>6695.630907</v>
      </c>
      <c r="N281">
        <f>'計算係數'!$O281*'累積確診人數_量級_鄰里別'!M281/10*$D281</f>
        <v>6695.630907</v>
      </c>
      <c r="O281">
        <f>'計算係數'!$O281*'累積確診人數_量級_鄰里別'!N281/10*$D281</f>
        <v>6695.630907</v>
      </c>
      <c r="P281">
        <f>'計算係數'!$O281*'累積確診人數_量級_鄰里別'!O281/10*$D281</f>
        <v>6695.630907</v>
      </c>
      <c r="Q281">
        <f>'計算係數'!$O281*'累積確診人數_量級_鄰里別'!P281/10*$D281</f>
        <v>6695.630907</v>
      </c>
      <c r="R281">
        <f>'計算係數'!$O281*'累積確診人數_量級_鄰里別'!Q281/10*$D281</f>
        <v>6695.630907</v>
      </c>
      <c r="S281">
        <f>'計算係數'!$O281*'累積確診人數_量級_鄰里別'!R281/10*$D281</f>
        <v>6695.630907</v>
      </c>
      <c r="T281">
        <f>'計算係數'!$O281*'累積確診人數_量級_鄰里別'!S281/10*$D281</f>
        <v>6695.630907</v>
      </c>
      <c r="U281">
        <f>'計算係數'!$O281*'累積確診人數_量級_鄰里別'!T281/10*$D281</f>
        <v>6695.630907</v>
      </c>
    </row>
    <row r="282">
      <c r="A282" s="5">
        <v>6.300008002E10</v>
      </c>
      <c r="B282" s="5" t="s">
        <v>271</v>
      </c>
      <c r="C282" s="5" t="s">
        <v>291</v>
      </c>
      <c r="D282" s="5">
        <v>8281.0</v>
      </c>
      <c r="E282">
        <f>'計算係數'!$O282*'累積確診人數_量級_鄰里別'!D282/10*$D282</f>
        <v>9143.836043</v>
      </c>
      <c r="F282">
        <f>'計算係數'!$O282*'累積確診人數_量級_鄰里別'!E282/10*$D282</f>
        <v>9143.836043</v>
      </c>
      <c r="G282">
        <f>'計算係數'!$O282*'累積確診人數_量級_鄰里別'!F282/10*$D282</f>
        <v>0</v>
      </c>
      <c r="H282">
        <f>'計算係數'!$O282*'累積確診人數_量級_鄰里別'!G282/10*$D282</f>
        <v>9143.836043</v>
      </c>
      <c r="I282">
        <f>'計算係數'!$O282*'累積確診人數_量級_鄰里別'!H282/10*$D282</f>
        <v>9143.836043</v>
      </c>
      <c r="J282">
        <f>'計算係數'!$O282*'累積確診人數_量級_鄰里別'!I282/10*$D282</f>
        <v>9143.836043</v>
      </c>
      <c r="K282">
        <f>'計算係數'!$O282*'累積確診人數_量級_鄰里別'!J282/10*$D282</f>
        <v>9143.836043</v>
      </c>
      <c r="L282">
        <f>'計算係數'!$O282*'累積確診人數_量級_鄰里別'!K282/10*$D282</f>
        <v>9143.836043</v>
      </c>
      <c r="M282">
        <f>'計算係數'!$O282*'累積確診人數_量級_鄰里別'!L282/10*$D282</f>
        <v>9143.836043</v>
      </c>
      <c r="N282">
        <f>'計算係數'!$O282*'累積確診人數_量級_鄰里別'!M282/10*$D282</f>
        <v>9143.836043</v>
      </c>
      <c r="O282">
        <f>'計算係數'!$O282*'累積確診人數_量級_鄰里別'!N282/10*$D282</f>
        <v>9143.836043</v>
      </c>
      <c r="P282">
        <f>'計算係數'!$O282*'累積確診人數_量級_鄰里別'!O282/10*$D282</f>
        <v>9143.836043</v>
      </c>
      <c r="Q282">
        <f>'計算係數'!$O282*'累積確診人數_量級_鄰里別'!P282/10*$D282</f>
        <v>9143.836043</v>
      </c>
      <c r="R282">
        <f>'計算係數'!$O282*'累積確診人數_量級_鄰里別'!Q282/10*$D282</f>
        <v>9143.836043</v>
      </c>
      <c r="S282">
        <f>'計算係數'!$O282*'累積確診人數_量級_鄰里別'!R282/10*$D282</f>
        <v>9143.836043</v>
      </c>
      <c r="T282">
        <f>'計算係數'!$O282*'累積確診人數_量級_鄰里別'!S282/10*$D282</f>
        <v>9143.836043</v>
      </c>
      <c r="U282">
        <f>'計算係數'!$O282*'累積確診人數_量級_鄰里別'!T282/10*$D282</f>
        <v>9143.836043</v>
      </c>
    </row>
    <row r="283">
      <c r="A283" s="5">
        <v>6.3000080021E10</v>
      </c>
      <c r="B283" s="5" t="s">
        <v>271</v>
      </c>
      <c r="C283" s="5" t="s">
        <v>292</v>
      </c>
      <c r="D283" s="5">
        <v>4053.0</v>
      </c>
      <c r="E283">
        <f>'計算係數'!$O283*'累積確診人數_量級_鄰里別'!D283/10*$D283</f>
        <v>3922.030201</v>
      </c>
      <c r="F283">
        <f>'計算係數'!$O283*'累積確診人數_量級_鄰里別'!E283/10*$D283</f>
        <v>3922.030201</v>
      </c>
      <c r="G283">
        <f>'計算係數'!$O283*'累積確診人數_量級_鄰里別'!F283/10*$D283</f>
        <v>0</v>
      </c>
      <c r="H283">
        <f>'計算係數'!$O283*'累積確診人數_量級_鄰里別'!G283/10*$D283</f>
        <v>3922.030201</v>
      </c>
      <c r="I283">
        <f>'計算係數'!$O283*'累積確診人數_量級_鄰里別'!H283/10*$D283</f>
        <v>3922.030201</v>
      </c>
      <c r="J283">
        <f>'計算係數'!$O283*'累積確診人數_量級_鄰里別'!I283/10*$D283</f>
        <v>3922.030201</v>
      </c>
      <c r="K283">
        <f>'計算係數'!$O283*'累積確診人數_量級_鄰里別'!J283/10*$D283</f>
        <v>3922.030201</v>
      </c>
      <c r="L283">
        <f>'計算係數'!$O283*'累積確診人數_量級_鄰里別'!K283/10*$D283</f>
        <v>3922.030201</v>
      </c>
      <c r="M283">
        <f>'計算係數'!$O283*'累積確診人數_量級_鄰里別'!L283/10*$D283</f>
        <v>3922.030201</v>
      </c>
      <c r="N283">
        <f>'計算係數'!$O283*'累積確診人數_量級_鄰里別'!M283/10*$D283</f>
        <v>3922.030201</v>
      </c>
      <c r="O283">
        <f>'計算係數'!$O283*'累積確診人數_量級_鄰里別'!N283/10*$D283</f>
        <v>3922.030201</v>
      </c>
      <c r="P283">
        <f>'計算係數'!$O283*'累積確診人數_量級_鄰里別'!O283/10*$D283</f>
        <v>3922.030201</v>
      </c>
      <c r="Q283">
        <f>'計算係數'!$O283*'累積確診人數_量級_鄰里別'!P283/10*$D283</f>
        <v>3922.030201</v>
      </c>
      <c r="R283">
        <f>'計算係數'!$O283*'累積確診人數_量級_鄰里別'!Q283/10*$D283</f>
        <v>3922.030201</v>
      </c>
      <c r="S283">
        <f>'計算係數'!$O283*'累積確診人數_量級_鄰里別'!R283/10*$D283</f>
        <v>3922.030201</v>
      </c>
      <c r="T283">
        <f>'計算係數'!$O283*'累積確診人數_量級_鄰里別'!S283/10*$D283</f>
        <v>3922.030201</v>
      </c>
      <c r="U283">
        <f>'計算係數'!$O283*'累積確診人數_量級_鄰里別'!T283/10*$D283</f>
        <v>3922.030201</v>
      </c>
    </row>
    <row r="284">
      <c r="A284" s="5">
        <v>6.3000080022E10</v>
      </c>
      <c r="B284" s="5" t="s">
        <v>271</v>
      </c>
      <c r="C284" s="5" t="s">
        <v>293</v>
      </c>
      <c r="D284" s="5">
        <v>6623.0</v>
      </c>
      <c r="E284">
        <f>'計算係數'!$O284*'累積確診人數_量級_鄰里別'!D284/10*$D284</f>
        <v>6731.825591</v>
      </c>
      <c r="F284">
        <f>'計算係數'!$O284*'累積確診人數_量級_鄰里別'!E284/10*$D284</f>
        <v>6731.825591</v>
      </c>
      <c r="G284">
        <f>'計算係數'!$O284*'累積確診人數_量級_鄰里別'!F284/10*$D284</f>
        <v>0</v>
      </c>
      <c r="H284">
        <f>'計算係數'!$O284*'累積確診人數_量級_鄰里別'!G284/10*$D284</f>
        <v>6731.825591</v>
      </c>
      <c r="I284">
        <f>'計算係數'!$O284*'累積確診人數_量級_鄰里別'!H284/10*$D284</f>
        <v>6731.825591</v>
      </c>
      <c r="J284">
        <f>'計算係數'!$O284*'累積確診人數_量級_鄰里別'!I284/10*$D284</f>
        <v>6731.825591</v>
      </c>
      <c r="K284">
        <f>'計算係數'!$O284*'累積確診人數_量級_鄰里別'!J284/10*$D284</f>
        <v>6731.825591</v>
      </c>
      <c r="L284">
        <f>'計算係數'!$O284*'累積確診人數_量級_鄰里別'!K284/10*$D284</f>
        <v>6731.825591</v>
      </c>
      <c r="M284">
        <f>'計算係數'!$O284*'累積確診人數_量級_鄰里別'!L284/10*$D284</f>
        <v>6731.825591</v>
      </c>
      <c r="N284">
        <f>'計算係數'!$O284*'累積確診人數_量級_鄰里別'!M284/10*$D284</f>
        <v>6731.825591</v>
      </c>
      <c r="O284">
        <f>'計算係數'!$O284*'累積確診人數_量級_鄰里別'!N284/10*$D284</f>
        <v>6731.825591</v>
      </c>
      <c r="P284">
        <f>'計算係數'!$O284*'累積確診人數_量級_鄰里別'!O284/10*$D284</f>
        <v>6731.825591</v>
      </c>
      <c r="Q284">
        <f>'計算係數'!$O284*'累積確診人數_量級_鄰里別'!P284/10*$D284</f>
        <v>6731.825591</v>
      </c>
      <c r="R284">
        <f>'計算係數'!$O284*'累積確診人數_量級_鄰里別'!Q284/10*$D284</f>
        <v>6731.825591</v>
      </c>
      <c r="S284">
        <f>'計算係數'!$O284*'累積確診人數_量級_鄰里別'!R284/10*$D284</f>
        <v>6731.825591</v>
      </c>
      <c r="T284">
        <f>'計算係數'!$O284*'累積確診人數_量級_鄰里別'!S284/10*$D284</f>
        <v>6731.825591</v>
      </c>
      <c r="U284">
        <f>'計算係數'!$O284*'累積確診人數_量級_鄰里別'!T284/10*$D284</f>
        <v>6731.825591</v>
      </c>
    </row>
    <row r="285">
      <c r="A285" s="5">
        <v>6.3000080023E10</v>
      </c>
      <c r="B285" s="5" t="s">
        <v>271</v>
      </c>
      <c r="C285" s="5" t="s">
        <v>294</v>
      </c>
      <c r="D285" s="5">
        <v>6869.0</v>
      </c>
      <c r="E285">
        <f>'計算係數'!$O285*'累積確診人數_量級_鄰里別'!D285/10*$D285</f>
        <v>7536.106577</v>
      </c>
      <c r="F285">
        <f>'計算係數'!$O285*'累積確診人數_量級_鄰里別'!E285/10*$D285</f>
        <v>7536.106577</v>
      </c>
      <c r="G285">
        <f>'計算係數'!$O285*'累積確診人數_量級_鄰里別'!F285/10*$D285</f>
        <v>0</v>
      </c>
      <c r="H285">
        <f>'計算係數'!$O285*'累積確診人數_量級_鄰里別'!G285/10*$D285</f>
        <v>7536.106577</v>
      </c>
      <c r="I285">
        <f>'計算係數'!$O285*'累積確診人數_量級_鄰里別'!H285/10*$D285</f>
        <v>7536.106577</v>
      </c>
      <c r="J285">
        <f>'計算係數'!$O285*'累積確診人數_量級_鄰里別'!I285/10*$D285</f>
        <v>7536.106577</v>
      </c>
      <c r="K285">
        <f>'計算係數'!$O285*'累積確診人數_量級_鄰里別'!J285/10*$D285</f>
        <v>7536.106577</v>
      </c>
      <c r="L285">
        <f>'計算係數'!$O285*'累積確診人數_量級_鄰里別'!K285/10*$D285</f>
        <v>7536.106577</v>
      </c>
      <c r="M285">
        <f>'計算係數'!$O285*'累積確診人數_量級_鄰里別'!L285/10*$D285</f>
        <v>7536.106577</v>
      </c>
      <c r="N285">
        <f>'計算係數'!$O285*'累積確診人數_量級_鄰里別'!M285/10*$D285</f>
        <v>7536.106577</v>
      </c>
      <c r="O285">
        <f>'計算係數'!$O285*'累積確診人數_量級_鄰里別'!N285/10*$D285</f>
        <v>7536.106577</v>
      </c>
      <c r="P285">
        <f>'計算係數'!$O285*'累積確診人數_量級_鄰里別'!O285/10*$D285</f>
        <v>7536.106577</v>
      </c>
      <c r="Q285">
        <f>'計算係數'!$O285*'累積確診人數_量級_鄰里別'!P285/10*$D285</f>
        <v>7536.106577</v>
      </c>
      <c r="R285">
        <f>'計算係數'!$O285*'累積確診人數_量級_鄰里別'!Q285/10*$D285</f>
        <v>7536.106577</v>
      </c>
      <c r="S285">
        <f>'計算係數'!$O285*'累積確診人數_量級_鄰里別'!R285/10*$D285</f>
        <v>7536.106577</v>
      </c>
      <c r="T285">
        <f>'計算係數'!$O285*'累積確診人數_量級_鄰里別'!S285/10*$D285</f>
        <v>7536.106577</v>
      </c>
      <c r="U285">
        <f>'計算係數'!$O285*'累積確診人數_量級_鄰里別'!T285/10*$D285</f>
        <v>7536.106577</v>
      </c>
    </row>
    <row r="286">
      <c r="A286" s="5">
        <v>6.3000080024E10</v>
      </c>
      <c r="B286" s="5" t="s">
        <v>271</v>
      </c>
      <c r="C286" s="5" t="s">
        <v>295</v>
      </c>
      <c r="D286" s="5">
        <v>9125.0</v>
      </c>
      <c r="E286">
        <f>'計算係數'!$O286*'累積確診人數_量級_鄰里別'!D286/10*$D286</f>
        <v>10813.60572</v>
      </c>
      <c r="F286">
        <f>'計算係數'!$O286*'累積確診人數_量級_鄰里別'!E286/10*$D286</f>
        <v>10813.60572</v>
      </c>
      <c r="G286">
        <f>'計算係數'!$O286*'累積確診人數_量級_鄰里別'!F286/10*$D286</f>
        <v>0</v>
      </c>
      <c r="H286">
        <f>'計算係數'!$O286*'累積確診人數_量級_鄰里別'!G286/10*$D286</f>
        <v>10813.60572</v>
      </c>
      <c r="I286">
        <f>'計算係數'!$O286*'累積確診人數_量級_鄰里別'!H286/10*$D286</f>
        <v>10813.60572</v>
      </c>
      <c r="J286">
        <f>'計算係數'!$O286*'累積確診人數_量級_鄰里別'!I286/10*$D286</f>
        <v>10813.60572</v>
      </c>
      <c r="K286">
        <f>'計算係數'!$O286*'累積確診人數_量級_鄰里別'!J286/10*$D286</f>
        <v>10813.60572</v>
      </c>
      <c r="L286">
        <f>'計算係數'!$O286*'累積確診人數_量級_鄰里別'!K286/10*$D286</f>
        <v>10813.60572</v>
      </c>
      <c r="M286">
        <f>'計算係數'!$O286*'累積確診人數_量級_鄰里別'!L286/10*$D286</f>
        <v>10813.60572</v>
      </c>
      <c r="N286">
        <f>'計算係數'!$O286*'累積確診人數_量級_鄰里別'!M286/10*$D286</f>
        <v>10813.60572</v>
      </c>
      <c r="O286">
        <f>'計算係數'!$O286*'累積確診人數_量級_鄰里別'!N286/10*$D286</f>
        <v>10813.60572</v>
      </c>
      <c r="P286">
        <f>'計算係數'!$O286*'累積確診人數_量級_鄰里別'!O286/10*$D286</f>
        <v>10813.60572</v>
      </c>
      <c r="Q286">
        <f>'計算係數'!$O286*'累積確診人數_量級_鄰里別'!P286/10*$D286</f>
        <v>10813.60572</v>
      </c>
      <c r="R286">
        <f>'計算係數'!$O286*'累積確診人數_量級_鄰里別'!Q286/10*$D286</f>
        <v>10813.60572</v>
      </c>
      <c r="S286">
        <f>'計算係數'!$O286*'累積確診人數_量級_鄰里別'!R286/10*$D286</f>
        <v>10813.60572</v>
      </c>
      <c r="T286">
        <f>'計算係數'!$O286*'累積確診人數_量級_鄰里別'!S286/10*$D286</f>
        <v>10813.60572</v>
      </c>
      <c r="U286">
        <f>'計算係數'!$O286*'累積確診人數_量級_鄰里別'!T286/10*$D286</f>
        <v>10813.60572</v>
      </c>
    </row>
    <row r="287">
      <c r="A287" s="5">
        <v>6.3000080025E10</v>
      </c>
      <c r="B287" s="5" t="s">
        <v>271</v>
      </c>
      <c r="C287" s="5" t="s">
        <v>296</v>
      </c>
      <c r="D287" s="5">
        <v>4568.0</v>
      </c>
      <c r="E287">
        <f>'計算係數'!$O287*'累積確診人數_量級_鄰里別'!D287/10*$D287</f>
        <v>4470.751776</v>
      </c>
      <c r="F287">
        <f>'計算係數'!$O287*'累積確診人數_量級_鄰里別'!E287/10*$D287</f>
        <v>4470.751776</v>
      </c>
      <c r="G287">
        <f>'計算係數'!$O287*'累積確診人數_量級_鄰里別'!F287/10*$D287</f>
        <v>0</v>
      </c>
      <c r="H287">
        <f>'計算係數'!$O287*'累積確診人數_量級_鄰里別'!G287/10*$D287</f>
        <v>4470.751776</v>
      </c>
      <c r="I287">
        <f>'計算係數'!$O287*'累積確診人數_量級_鄰里別'!H287/10*$D287</f>
        <v>4470.751776</v>
      </c>
      <c r="J287">
        <f>'計算係數'!$O287*'累積確診人數_量級_鄰里別'!I287/10*$D287</f>
        <v>4470.751776</v>
      </c>
      <c r="K287">
        <f>'計算係數'!$O287*'累積確診人數_量級_鄰里別'!J287/10*$D287</f>
        <v>4470.751776</v>
      </c>
      <c r="L287">
        <f>'計算係數'!$O287*'累積確診人數_量級_鄰里別'!K287/10*$D287</f>
        <v>4470.751776</v>
      </c>
      <c r="M287">
        <f>'計算係數'!$O287*'累積確診人數_量級_鄰里別'!L287/10*$D287</f>
        <v>4470.751776</v>
      </c>
      <c r="N287">
        <f>'計算係數'!$O287*'累積確診人數_量級_鄰里別'!M287/10*$D287</f>
        <v>4470.751776</v>
      </c>
      <c r="O287">
        <f>'計算係數'!$O287*'累積確診人數_量級_鄰里別'!N287/10*$D287</f>
        <v>4470.751776</v>
      </c>
      <c r="P287">
        <f>'計算係數'!$O287*'累積確診人數_量級_鄰里別'!O287/10*$D287</f>
        <v>4470.751776</v>
      </c>
      <c r="Q287">
        <f>'計算係數'!$O287*'累積確診人數_量級_鄰里別'!P287/10*$D287</f>
        <v>4470.751776</v>
      </c>
      <c r="R287">
        <f>'計算係數'!$O287*'累積確診人數_量級_鄰里別'!Q287/10*$D287</f>
        <v>4470.751776</v>
      </c>
      <c r="S287">
        <f>'計算係數'!$O287*'累積確診人數_量級_鄰里別'!R287/10*$D287</f>
        <v>4470.751776</v>
      </c>
      <c r="T287">
        <f>'計算係數'!$O287*'累積確診人數_量級_鄰里別'!S287/10*$D287</f>
        <v>4470.751776</v>
      </c>
      <c r="U287">
        <f>'計算係數'!$O287*'累積確診人數_量級_鄰里別'!T287/10*$D287</f>
        <v>4470.751776</v>
      </c>
    </row>
    <row r="288">
      <c r="A288" s="5">
        <v>6.3000080026E10</v>
      </c>
      <c r="B288" s="5" t="s">
        <v>271</v>
      </c>
      <c r="C288" s="5" t="s">
        <v>297</v>
      </c>
      <c r="D288" s="5">
        <v>6753.0</v>
      </c>
      <c r="E288">
        <f>'計算係數'!$O288*'累積確診人數_量級_鄰里別'!D288/10*$D288</f>
        <v>7514.275504</v>
      </c>
      <c r="F288">
        <f>'計算係數'!$O288*'累積確診人數_量級_鄰里別'!E288/10*$D288</f>
        <v>7514.275504</v>
      </c>
      <c r="G288">
        <f>'計算係數'!$O288*'累積確診人數_量級_鄰里別'!F288/10*$D288</f>
        <v>0</v>
      </c>
      <c r="H288">
        <f>'計算係數'!$O288*'累積確診人數_量級_鄰里別'!G288/10*$D288</f>
        <v>7514.275504</v>
      </c>
      <c r="I288">
        <f>'計算係數'!$O288*'累積確診人數_量級_鄰里別'!H288/10*$D288</f>
        <v>7514.275504</v>
      </c>
      <c r="J288">
        <f>'計算係數'!$O288*'累積確診人數_量級_鄰里別'!I288/10*$D288</f>
        <v>7514.275504</v>
      </c>
      <c r="K288">
        <f>'計算係數'!$O288*'累積確診人數_量級_鄰里別'!J288/10*$D288</f>
        <v>7514.275504</v>
      </c>
      <c r="L288">
        <f>'計算係數'!$O288*'累積確診人數_量級_鄰里別'!K288/10*$D288</f>
        <v>7514.275504</v>
      </c>
      <c r="M288">
        <f>'計算係數'!$O288*'累積確診人數_量級_鄰里別'!L288/10*$D288</f>
        <v>7514.275504</v>
      </c>
      <c r="N288">
        <f>'計算係數'!$O288*'累積確診人數_量級_鄰里別'!M288/10*$D288</f>
        <v>7514.275504</v>
      </c>
      <c r="O288">
        <f>'計算係數'!$O288*'累積確診人數_量級_鄰里別'!N288/10*$D288</f>
        <v>7514.275504</v>
      </c>
      <c r="P288">
        <f>'計算係數'!$O288*'累積確診人數_量級_鄰里別'!O288/10*$D288</f>
        <v>7514.275504</v>
      </c>
      <c r="Q288">
        <f>'計算係數'!$O288*'累積確診人數_量級_鄰里別'!P288/10*$D288</f>
        <v>7514.275504</v>
      </c>
      <c r="R288">
        <f>'計算係數'!$O288*'累積確診人數_量級_鄰里別'!Q288/10*$D288</f>
        <v>7514.275504</v>
      </c>
      <c r="S288">
        <f>'計算係數'!$O288*'累積確診人數_量級_鄰里別'!R288/10*$D288</f>
        <v>7514.275504</v>
      </c>
      <c r="T288">
        <f>'計算係數'!$O288*'累積確診人數_量級_鄰里別'!S288/10*$D288</f>
        <v>7514.275504</v>
      </c>
      <c r="U288">
        <f>'計算係數'!$O288*'累積確診人數_量級_鄰里別'!T288/10*$D288</f>
        <v>7514.275504</v>
      </c>
    </row>
    <row r="289">
      <c r="A289" s="5">
        <v>6.3000080027E10</v>
      </c>
      <c r="B289" s="5" t="s">
        <v>271</v>
      </c>
      <c r="C289" s="5" t="s">
        <v>298</v>
      </c>
      <c r="D289" s="5">
        <v>9053.0</v>
      </c>
      <c r="E289">
        <f>'計算係數'!$O289*'累積確診人數_量級_鄰里別'!D289/10*$D289</f>
        <v>10560.51969</v>
      </c>
      <c r="F289">
        <f>'計算係數'!$O289*'累積確診人數_量級_鄰里別'!E289/10*$D289</f>
        <v>10560.51969</v>
      </c>
      <c r="G289">
        <f>'計算係數'!$O289*'累積確診人數_量級_鄰里別'!F289/10*$D289</f>
        <v>0</v>
      </c>
      <c r="H289">
        <f>'計算係數'!$O289*'累積確診人數_量級_鄰里別'!G289/10*$D289</f>
        <v>10560.51969</v>
      </c>
      <c r="I289">
        <f>'計算係數'!$O289*'累積確診人數_量級_鄰里別'!H289/10*$D289</f>
        <v>10560.51969</v>
      </c>
      <c r="J289">
        <f>'計算係數'!$O289*'累積確診人數_量級_鄰里別'!I289/10*$D289</f>
        <v>10560.51969</v>
      </c>
      <c r="K289">
        <f>'計算係數'!$O289*'累積確診人數_量級_鄰里別'!J289/10*$D289</f>
        <v>10560.51969</v>
      </c>
      <c r="L289">
        <f>'計算係數'!$O289*'累積確診人數_量級_鄰里別'!K289/10*$D289</f>
        <v>10560.51969</v>
      </c>
      <c r="M289">
        <f>'計算係數'!$O289*'累積確診人數_量級_鄰里別'!L289/10*$D289</f>
        <v>10560.51969</v>
      </c>
      <c r="N289">
        <f>'計算係數'!$O289*'累積確診人數_量級_鄰里別'!M289/10*$D289</f>
        <v>10560.51969</v>
      </c>
      <c r="O289">
        <f>'計算係數'!$O289*'累積確診人數_量級_鄰里別'!N289/10*$D289</f>
        <v>10560.51969</v>
      </c>
      <c r="P289">
        <f>'計算係數'!$O289*'累積確診人數_量級_鄰里別'!O289/10*$D289</f>
        <v>10560.51969</v>
      </c>
      <c r="Q289">
        <f>'計算係數'!$O289*'累積確診人數_量級_鄰里別'!P289/10*$D289</f>
        <v>10560.51969</v>
      </c>
      <c r="R289">
        <f>'計算係數'!$O289*'累積確診人數_量級_鄰里別'!Q289/10*$D289</f>
        <v>10560.51969</v>
      </c>
      <c r="S289">
        <f>'計算係數'!$O289*'累積確診人數_量級_鄰里別'!R289/10*$D289</f>
        <v>10560.51969</v>
      </c>
      <c r="T289">
        <f>'計算係數'!$O289*'累積確診人數_量級_鄰里別'!S289/10*$D289</f>
        <v>10560.51969</v>
      </c>
      <c r="U289">
        <f>'計算係數'!$O289*'累積確診人數_量級_鄰里別'!T289/10*$D289</f>
        <v>10560.51969</v>
      </c>
    </row>
    <row r="290">
      <c r="A290" s="5">
        <v>6.3000080028E10</v>
      </c>
      <c r="B290" s="5" t="s">
        <v>271</v>
      </c>
      <c r="C290" s="5" t="s">
        <v>299</v>
      </c>
      <c r="D290" s="5">
        <v>10052.0</v>
      </c>
      <c r="E290">
        <f>'計算係數'!$O290*'累積確診人數_量級_鄰里別'!D290/10*$D290</f>
        <v>11422.895</v>
      </c>
      <c r="F290">
        <f>'計算係數'!$O290*'累積確診人數_量級_鄰里別'!E290/10*$D290</f>
        <v>11422.895</v>
      </c>
      <c r="G290">
        <f>'計算係數'!$O290*'累積確診人數_量級_鄰里別'!F290/10*$D290</f>
        <v>0</v>
      </c>
      <c r="H290">
        <f>'計算係數'!$O290*'累積確診人數_量級_鄰里別'!G290/10*$D290</f>
        <v>11422.895</v>
      </c>
      <c r="I290">
        <f>'計算係數'!$O290*'累積確診人數_量級_鄰里別'!H290/10*$D290</f>
        <v>11422.895</v>
      </c>
      <c r="J290">
        <f>'計算係數'!$O290*'累積確診人數_量級_鄰里別'!I290/10*$D290</f>
        <v>11422.895</v>
      </c>
      <c r="K290">
        <f>'計算係數'!$O290*'累積確診人數_量級_鄰里別'!J290/10*$D290</f>
        <v>11422.895</v>
      </c>
      <c r="L290">
        <f>'計算係數'!$O290*'累積確診人數_量級_鄰里別'!K290/10*$D290</f>
        <v>11422.895</v>
      </c>
      <c r="M290">
        <f>'計算係數'!$O290*'累積確診人數_量級_鄰里別'!L290/10*$D290</f>
        <v>11422.895</v>
      </c>
      <c r="N290">
        <f>'計算係數'!$O290*'累積確診人數_量級_鄰里別'!M290/10*$D290</f>
        <v>11422.895</v>
      </c>
      <c r="O290">
        <f>'計算係數'!$O290*'累積確診人數_量級_鄰里別'!N290/10*$D290</f>
        <v>11422.895</v>
      </c>
      <c r="P290">
        <f>'計算係數'!$O290*'累積確診人數_量級_鄰里別'!O290/10*$D290</f>
        <v>11422.895</v>
      </c>
      <c r="Q290">
        <f>'計算係數'!$O290*'累積確診人數_量級_鄰里別'!P290/10*$D290</f>
        <v>11422.895</v>
      </c>
      <c r="R290">
        <f>'計算係數'!$O290*'累積確診人數_量級_鄰里別'!Q290/10*$D290</f>
        <v>11422.895</v>
      </c>
      <c r="S290">
        <f>'計算係數'!$O290*'累積確診人數_量級_鄰里別'!R290/10*$D290</f>
        <v>11422.895</v>
      </c>
      <c r="T290">
        <f>'計算係數'!$O290*'累積確診人數_量級_鄰里別'!S290/10*$D290</f>
        <v>11422.895</v>
      </c>
      <c r="U290">
        <f>'計算係數'!$O290*'累積確診人數_量級_鄰里別'!T290/10*$D290</f>
        <v>11422.895</v>
      </c>
    </row>
    <row r="291">
      <c r="A291" s="5">
        <v>6.3000080029E10</v>
      </c>
      <c r="B291" s="5" t="s">
        <v>271</v>
      </c>
      <c r="C291" s="5" t="s">
        <v>300</v>
      </c>
      <c r="D291" s="5">
        <v>7546.0</v>
      </c>
      <c r="E291">
        <f>'計算係數'!$O291*'累積確診人數_量級_鄰里別'!D291/10*$D291</f>
        <v>8580.617489</v>
      </c>
      <c r="F291">
        <f>'計算係數'!$O291*'累積確診人數_量級_鄰里別'!E291/10*$D291</f>
        <v>8580.617489</v>
      </c>
      <c r="G291">
        <f>'計算係數'!$O291*'累積確診人數_量級_鄰里別'!F291/10*$D291</f>
        <v>0</v>
      </c>
      <c r="H291">
        <f>'計算係數'!$O291*'累積確診人數_量級_鄰里別'!G291/10*$D291</f>
        <v>8580.617489</v>
      </c>
      <c r="I291">
        <f>'計算係數'!$O291*'累積確診人數_量級_鄰里別'!H291/10*$D291</f>
        <v>8580.617489</v>
      </c>
      <c r="J291">
        <f>'計算係數'!$O291*'累積確診人數_量級_鄰里別'!I291/10*$D291</f>
        <v>8580.617489</v>
      </c>
      <c r="K291">
        <f>'計算係數'!$O291*'累積確診人數_量級_鄰里別'!J291/10*$D291</f>
        <v>8580.617489</v>
      </c>
      <c r="L291">
        <f>'計算係數'!$O291*'累積確診人數_量級_鄰里別'!K291/10*$D291</f>
        <v>8580.617489</v>
      </c>
      <c r="M291">
        <f>'計算係數'!$O291*'累積確診人數_量級_鄰里別'!L291/10*$D291</f>
        <v>8580.617489</v>
      </c>
      <c r="N291">
        <f>'計算係數'!$O291*'累積確診人數_量級_鄰里別'!M291/10*$D291</f>
        <v>8580.617489</v>
      </c>
      <c r="O291">
        <f>'計算係數'!$O291*'累積確診人數_量級_鄰里別'!N291/10*$D291</f>
        <v>8580.617489</v>
      </c>
      <c r="P291">
        <f>'計算係數'!$O291*'累積確診人數_量級_鄰里別'!O291/10*$D291</f>
        <v>8580.617489</v>
      </c>
      <c r="Q291">
        <f>'計算係數'!$O291*'累積確診人數_量級_鄰里別'!P291/10*$D291</f>
        <v>8580.617489</v>
      </c>
      <c r="R291">
        <f>'計算係數'!$O291*'累積確診人數_量級_鄰里別'!Q291/10*$D291</f>
        <v>8580.617489</v>
      </c>
      <c r="S291">
        <f>'計算係數'!$O291*'累積確診人數_量級_鄰里別'!R291/10*$D291</f>
        <v>8580.617489</v>
      </c>
      <c r="T291">
        <f>'計算係數'!$O291*'累積確診人數_量級_鄰里別'!S291/10*$D291</f>
        <v>8580.617489</v>
      </c>
      <c r="U291">
        <f>'計算係數'!$O291*'累積確診人數_量級_鄰里別'!T291/10*$D291</f>
        <v>8580.617489</v>
      </c>
    </row>
    <row r="292">
      <c r="A292" s="5">
        <v>6.300008003E10</v>
      </c>
      <c r="B292" s="5" t="s">
        <v>271</v>
      </c>
      <c r="C292" s="5" t="s">
        <v>301</v>
      </c>
      <c r="D292" s="5">
        <v>8364.0</v>
      </c>
      <c r="E292">
        <f>'計算係數'!$O292*'累積確診人數_量級_鄰里別'!D292/10*$D292</f>
        <v>9084.621654</v>
      </c>
      <c r="F292">
        <f>'計算係數'!$O292*'累積確診人數_量級_鄰里別'!E292/10*$D292</f>
        <v>9084.621654</v>
      </c>
      <c r="G292">
        <f>'計算係數'!$O292*'累積確診人數_量級_鄰里別'!F292/10*$D292</f>
        <v>0</v>
      </c>
      <c r="H292">
        <f>'計算係數'!$O292*'累積確診人數_量級_鄰里別'!G292/10*$D292</f>
        <v>9084.621654</v>
      </c>
      <c r="I292">
        <f>'計算係數'!$O292*'累積確診人數_量級_鄰里別'!H292/10*$D292</f>
        <v>9084.621654</v>
      </c>
      <c r="J292">
        <f>'計算係數'!$O292*'累積確診人數_量級_鄰里別'!I292/10*$D292</f>
        <v>9084.621654</v>
      </c>
      <c r="K292">
        <f>'計算係數'!$O292*'累積確診人數_量級_鄰里別'!J292/10*$D292</f>
        <v>9084.621654</v>
      </c>
      <c r="L292">
        <f>'計算係數'!$O292*'累積確診人數_量級_鄰里別'!K292/10*$D292</f>
        <v>9084.621654</v>
      </c>
      <c r="M292">
        <f>'計算係數'!$O292*'累積確診人數_量級_鄰里別'!L292/10*$D292</f>
        <v>9084.621654</v>
      </c>
      <c r="N292">
        <f>'計算係數'!$O292*'累積確診人數_量級_鄰里別'!M292/10*$D292</f>
        <v>9084.621654</v>
      </c>
      <c r="O292">
        <f>'計算係數'!$O292*'累積確診人數_量級_鄰里別'!N292/10*$D292</f>
        <v>9084.621654</v>
      </c>
      <c r="P292">
        <f>'計算係數'!$O292*'累積確診人數_量級_鄰里別'!O292/10*$D292</f>
        <v>9084.621654</v>
      </c>
      <c r="Q292">
        <f>'計算係數'!$O292*'累積確診人數_量級_鄰里別'!P292/10*$D292</f>
        <v>9084.621654</v>
      </c>
      <c r="R292">
        <f>'計算係數'!$O292*'累積確診人數_量級_鄰里別'!Q292/10*$D292</f>
        <v>9084.621654</v>
      </c>
      <c r="S292">
        <f>'計算係數'!$O292*'累積確診人數_量級_鄰里別'!R292/10*$D292</f>
        <v>9084.621654</v>
      </c>
      <c r="T292">
        <f>'計算係數'!$O292*'累積確診人數_量級_鄰里別'!S292/10*$D292</f>
        <v>9084.621654</v>
      </c>
      <c r="U292">
        <f>'計算係數'!$O292*'累積確診人數_量級_鄰里別'!T292/10*$D292</f>
        <v>9084.621654</v>
      </c>
    </row>
    <row r="293">
      <c r="A293" s="5">
        <v>6.3000080031E10</v>
      </c>
      <c r="B293" s="5" t="s">
        <v>271</v>
      </c>
      <c r="C293" s="5" t="s">
        <v>302</v>
      </c>
      <c r="D293" s="5">
        <v>5662.0</v>
      </c>
      <c r="E293">
        <f>'計算係數'!$O293*'累積確診人數_量級_鄰里別'!D293/10*$D293</f>
        <v>5769.689896</v>
      </c>
      <c r="F293">
        <f>'計算係數'!$O293*'累積確診人數_量級_鄰里別'!E293/10*$D293</f>
        <v>5769.689896</v>
      </c>
      <c r="G293">
        <f>'計算係數'!$O293*'累積確診人數_量級_鄰里別'!F293/10*$D293</f>
        <v>0</v>
      </c>
      <c r="H293">
        <f>'計算係數'!$O293*'累積確診人數_量級_鄰里別'!G293/10*$D293</f>
        <v>5769.689896</v>
      </c>
      <c r="I293">
        <f>'計算係數'!$O293*'累積確診人數_量級_鄰里別'!H293/10*$D293</f>
        <v>5769.689896</v>
      </c>
      <c r="J293">
        <f>'計算係數'!$O293*'累積確診人數_量級_鄰里別'!I293/10*$D293</f>
        <v>5769.689896</v>
      </c>
      <c r="K293">
        <f>'計算係數'!$O293*'累積確診人數_量級_鄰里別'!J293/10*$D293</f>
        <v>5769.689896</v>
      </c>
      <c r="L293">
        <f>'計算係數'!$O293*'累積確診人數_量級_鄰里別'!K293/10*$D293</f>
        <v>5769.689896</v>
      </c>
      <c r="M293">
        <f>'計算係數'!$O293*'累積確診人數_量級_鄰里別'!L293/10*$D293</f>
        <v>5769.689896</v>
      </c>
      <c r="N293">
        <f>'計算係數'!$O293*'累積確診人數_量級_鄰里別'!M293/10*$D293</f>
        <v>5769.689896</v>
      </c>
      <c r="O293">
        <f>'計算係數'!$O293*'累積確診人數_量級_鄰里別'!N293/10*$D293</f>
        <v>5769.689896</v>
      </c>
      <c r="P293">
        <f>'計算係數'!$O293*'累積確診人數_量級_鄰里別'!O293/10*$D293</f>
        <v>5769.689896</v>
      </c>
      <c r="Q293">
        <f>'計算係數'!$O293*'累積確診人數_量級_鄰里別'!P293/10*$D293</f>
        <v>5769.689896</v>
      </c>
      <c r="R293">
        <f>'計算係數'!$O293*'累積確診人數_量級_鄰里別'!Q293/10*$D293</f>
        <v>5769.689896</v>
      </c>
      <c r="S293">
        <f>'計算係數'!$O293*'累積確診人數_量級_鄰里別'!R293/10*$D293</f>
        <v>5769.689896</v>
      </c>
      <c r="T293">
        <f>'計算係數'!$O293*'累積確診人數_量級_鄰里別'!S293/10*$D293</f>
        <v>5769.689896</v>
      </c>
      <c r="U293">
        <f>'計算係數'!$O293*'累積確診人數_量級_鄰里別'!T293/10*$D293</f>
        <v>5769.689896</v>
      </c>
    </row>
    <row r="294">
      <c r="A294" s="5">
        <v>6.3000080032E10</v>
      </c>
      <c r="B294" s="5" t="s">
        <v>271</v>
      </c>
      <c r="C294" s="5" t="s">
        <v>303</v>
      </c>
      <c r="D294" s="5">
        <v>5635.0</v>
      </c>
      <c r="E294">
        <f>'計算係數'!$O294*'累積確診人數_量級_鄰里別'!D294/10*$D294</f>
        <v>5960.961333</v>
      </c>
      <c r="F294">
        <f>'計算係數'!$O294*'累積確診人數_量級_鄰里別'!E294/10*$D294</f>
        <v>5960.961333</v>
      </c>
      <c r="G294">
        <f>'計算係數'!$O294*'累積確診人數_量級_鄰里別'!F294/10*$D294</f>
        <v>0</v>
      </c>
      <c r="H294">
        <f>'計算係數'!$O294*'累積確診人數_量級_鄰里別'!G294/10*$D294</f>
        <v>5960.961333</v>
      </c>
      <c r="I294">
        <f>'計算係數'!$O294*'累積確診人數_量級_鄰里別'!H294/10*$D294</f>
        <v>5960.961333</v>
      </c>
      <c r="J294">
        <f>'計算係數'!$O294*'累積確診人數_量級_鄰里別'!I294/10*$D294</f>
        <v>5960.961333</v>
      </c>
      <c r="K294">
        <f>'計算係數'!$O294*'累積確診人數_量級_鄰里別'!J294/10*$D294</f>
        <v>5960.961333</v>
      </c>
      <c r="L294">
        <f>'計算係數'!$O294*'累積確診人數_量級_鄰里別'!K294/10*$D294</f>
        <v>5960.961333</v>
      </c>
      <c r="M294">
        <f>'計算係數'!$O294*'累積確診人數_量級_鄰里別'!L294/10*$D294</f>
        <v>5960.961333</v>
      </c>
      <c r="N294">
        <f>'計算係數'!$O294*'累積確診人數_量級_鄰里別'!M294/10*$D294</f>
        <v>5960.961333</v>
      </c>
      <c r="O294">
        <f>'計算係數'!$O294*'累積確診人數_量級_鄰里別'!N294/10*$D294</f>
        <v>5960.961333</v>
      </c>
      <c r="P294">
        <f>'計算係數'!$O294*'累積確診人數_量級_鄰里別'!O294/10*$D294</f>
        <v>5960.961333</v>
      </c>
      <c r="Q294">
        <f>'計算係數'!$O294*'累積確診人數_量級_鄰里別'!P294/10*$D294</f>
        <v>5960.961333</v>
      </c>
      <c r="R294">
        <f>'計算係數'!$O294*'累積確診人數_量級_鄰里別'!Q294/10*$D294</f>
        <v>5960.961333</v>
      </c>
      <c r="S294">
        <f>'計算係數'!$O294*'累積確診人數_量級_鄰里別'!R294/10*$D294</f>
        <v>5960.961333</v>
      </c>
      <c r="T294">
        <f>'計算係數'!$O294*'累積確診人數_量級_鄰里別'!S294/10*$D294</f>
        <v>5960.961333</v>
      </c>
      <c r="U294">
        <f>'計算係數'!$O294*'累積確診人數_量級_鄰里別'!T294/10*$D294</f>
        <v>5960.961333</v>
      </c>
    </row>
    <row r="295">
      <c r="A295" s="5">
        <v>6.3000080033E10</v>
      </c>
      <c r="B295" s="5" t="s">
        <v>271</v>
      </c>
      <c r="C295" s="5" t="s">
        <v>304</v>
      </c>
      <c r="D295" s="5">
        <v>7883.0</v>
      </c>
      <c r="E295">
        <f>'計算係數'!$O295*'累積確診人數_量級_鄰里別'!D295/10*$D295</f>
        <v>8587.686029</v>
      </c>
      <c r="F295">
        <f>'計算係數'!$O295*'累積確診人數_量級_鄰里別'!E295/10*$D295</f>
        <v>8587.686029</v>
      </c>
      <c r="G295">
        <f>'計算係數'!$O295*'累積確診人數_量級_鄰里別'!F295/10*$D295</f>
        <v>0</v>
      </c>
      <c r="H295">
        <f>'計算係數'!$O295*'累積確診人數_量級_鄰里別'!G295/10*$D295</f>
        <v>8587.686029</v>
      </c>
      <c r="I295">
        <f>'計算係數'!$O295*'累積確診人數_量級_鄰里別'!H295/10*$D295</f>
        <v>8587.686029</v>
      </c>
      <c r="J295">
        <f>'計算係數'!$O295*'累積確診人數_量級_鄰里別'!I295/10*$D295</f>
        <v>8587.686029</v>
      </c>
      <c r="K295">
        <f>'計算係數'!$O295*'累積確診人數_量級_鄰里別'!J295/10*$D295</f>
        <v>8587.686029</v>
      </c>
      <c r="L295">
        <f>'計算係數'!$O295*'累積確診人數_量級_鄰里別'!K295/10*$D295</f>
        <v>8587.686029</v>
      </c>
      <c r="M295">
        <f>'計算係數'!$O295*'累積確診人數_量級_鄰里別'!L295/10*$D295</f>
        <v>8587.686029</v>
      </c>
      <c r="N295">
        <f>'計算係數'!$O295*'累積確診人數_量級_鄰里別'!M295/10*$D295</f>
        <v>8587.686029</v>
      </c>
      <c r="O295">
        <f>'計算係數'!$O295*'累積確診人數_量級_鄰里別'!N295/10*$D295</f>
        <v>8587.686029</v>
      </c>
      <c r="P295">
        <f>'計算係數'!$O295*'累積確診人數_量級_鄰里別'!O295/10*$D295</f>
        <v>8587.686029</v>
      </c>
      <c r="Q295">
        <f>'計算係數'!$O295*'累積確診人數_量級_鄰里別'!P295/10*$D295</f>
        <v>8587.686029</v>
      </c>
      <c r="R295">
        <f>'計算係數'!$O295*'累積確診人數_量級_鄰里別'!Q295/10*$D295</f>
        <v>8587.686029</v>
      </c>
      <c r="S295">
        <f>'計算係數'!$O295*'累積確診人數_量級_鄰里別'!R295/10*$D295</f>
        <v>8587.686029</v>
      </c>
      <c r="T295">
        <f>'計算係數'!$O295*'累積確診人數_量級_鄰里別'!S295/10*$D295</f>
        <v>8587.686029</v>
      </c>
      <c r="U295">
        <f>'計算係數'!$O295*'累積確診人數_量級_鄰里別'!T295/10*$D295</f>
        <v>8587.686029</v>
      </c>
    </row>
    <row r="296">
      <c r="A296" s="5">
        <v>6.3000080034E10</v>
      </c>
      <c r="B296" s="5" t="s">
        <v>271</v>
      </c>
      <c r="C296" s="5" t="s">
        <v>305</v>
      </c>
      <c r="D296" s="5">
        <v>5988.0</v>
      </c>
      <c r="E296">
        <f>'計算係數'!$O296*'累積確診人數_量級_鄰里別'!D296/10*$D296</f>
        <v>5804.157783</v>
      </c>
      <c r="F296">
        <f>'計算係數'!$O296*'累積確診人數_量級_鄰里別'!E296/10*$D296</f>
        <v>5804.157783</v>
      </c>
      <c r="G296">
        <f>'計算係數'!$O296*'累積確診人數_量級_鄰里別'!F296/10*$D296</f>
        <v>0</v>
      </c>
      <c r="H296">
        <f>'計算係數'!$O296*'累積確診人數_量級_鄰里別'!G296/10*$D296</f>
        <v>5804.157783</v>
      </c>
      <c r="I296">
        <f>'計算係數'!$O296*'累積確診人數_量級_鄰里別'!H296/10*$D296</f>
        <v>5804.157783</v>
      </c>
      <c r="J296">
        <f>'計算係數'!$O296*'累積確診人數_量級_鄰里別'!I296/10*$D296</f>
        <v>5804.157783</v>
      </c>
      <c r="K296">
        <f>'計算係數'!$O296*'累積確診人數_量級_鄰里別'!J296/10*$D296</f>
        <v>5804.157783</v>
      </c>
      <c r="L296">
        <f>'計算係數'!$O296*'累積確診人數_量級_鄰里別'!K296/10*$D296</f>
        <v>5804.157783</v>
      </c>
      <c r="M296">
        <f>'計算係數'!$O296*'累積確診人數_量級_鄰里別'!L296/10*$D296</f>
        <v>5804.157783</v>
      </c>
      <c r="N296">
        <f>'計算係數'!$O296*'累積確診人數_量級_鄰里別'!M296/10*$D296</f>
        <v>5804.157783</v>
      </c>
      <c r="O296">
        <f>'計算係數'!$O296*'累積確診人數_量級_鄰里別'!N296/10*$D296</f>
        <v>5804.157783</v>
      </c>
      <c r="P296">
        <f>'計算係數'!$O296*'累積確診人數_量級_鄰里別'!O296/10*$D296</f>
        <v>5804.157783</v>
      </c>
      <c r="Q296">
        <f>'計算係數'!$O296*'累積確診人數_量級_鄰里別'!P296/10*$D296</f>
        <v>5804.157783</v>
      </c>
      <c r="R296">
        <f>'計算係數'!$O296*'累積確診人數_量級_鄰里別'!Q296/10*$D296</f>
        <v>5804.157783</v>
      </c>
      <c r="S296">
        <f>'計算係數'!$O296*'累積確診人數_量級_鄰里別'!R296/10*$D296</f>
        <v>5804.157783</v>
      </c>
      <c r="T296">
        <f>'計算係數'!$O296*'累積確診人數_量級_鄰里別'!S296/10*$D296</f>
        <v>5804.157783</v>
      </c>
      <c r="U296">
        <f>'計算係數'!$O296*'累積確診人數_量級_鄰里別'!T296/10*$D296</f>
        <v>5804.157783</v>
      </c>
    </row>
    <row r="297">
      <c r="A297" s="5">
        <v>6.3000080035E10</v>
      </c>
      <c r="B297" s="5" t="s">
        <v>271</v>
      </c>
      <c r="C297" s="5" t="s">
        <v>306</v>
      </c>
      <c r="D297" s="5">
        <v>8684.0</v>
      </c>
      <c r="E297">
        <f>'計算係數'!$O297*'累積確診人數_量級_鄰里別'!D297/10*$D297</f>
        <v>8847.630427</v>
      </c>
      <c r="F297">
        <f>'計算係數'!$O297*'累積確診人數_量級_鄰里別'!E297/10*$D297</f>
        <v>8847.630427</v>
      </c>
      <c r="G297">
        <f>'計算係數'!$O297*'累積確診人數_量級_鄰里別'!F297/10*$D297</f>
        <v>0</v>
      </c>
      <c r="H297">
        <f>'計算係數'!$O297*'累積確診人數_量級_鄰里別'!G297/10*$D297</f>
        <v>8847.630427</v>
      </c>
      <c r="I297">
        <f>'計算係數'!$O297*'累積確診人數_量級_鄰里別'!H297/10*$D297</f>
        <v>8847.630427</v>
      </c>
      <c r="J297">
        <f>'計算係數'!$O297*'累積確診人數_量級_鄰里別'!I297/10*$D297</f>
        <v>8847.630427</v>
      </c>
      <c r="K297">
        <f>'計算係數'!$O297*'累積確診人數_量級_鄰里別'!J297/10*$D297</f>
        <v>8847.630427</v>
      </c>
      <c r="L297">
        <f>'計算係數'!$O297*'累積確診人數_量級_鄰里別'!K297/10*$D297</f>
        <v>8847.630427</v>
      </c>
      <c r="M297">
        <f>'計算係數'!$O297*'累積確診人數_量級_鄰里別'!L297/10*$D297</f>
        <v>8847.630427</v>
      </c>
      <c r="N297">
        <f>'計算係數'!$O297*'累積確診人數_量級_鄰里別'!M297/10*$D297</f>
        <v>8847.630427</v>
      </c>
      <c r="O297">
        <f>'計算係數'!$O297*'累積確診人數_量級_鄰里別'!N297/10*$D297</f>
        <v>8847.630427</v>
      </c>
      <c r="P297">
        <f>'計算係數'!$O297*'累積確診人數_量級_鄰里別'!O297/10*$D297</f>
        <v>8847.630427</v>
      </c>
      <c r="Q297">
        <f>'計算係數'!$O297*'累積確診人數_量級_鄰里別'!P297/10*$D297</f>
        <v>8847.630427</v>
      </c>
      <c r="R297">
        <f>'計算係數'!$O297*'累積確診人數_量級_鄰里別'!Q297/10*$D297</f>
        <v>8847.630427</v>
      </c>
      <c r="S297">
        <f>'計算係數'!$O297*'累積確診人數_量級_鄰里別'!R297/10*$D297</f>
        <v>8847.630427</v>
      </c>
      <c r="T297">
        <f>'計算係數'!$O297*'累積確診人數_量級_鄰里別'!S297/10*$D297</f>
        <v>8847.630427</v>
      </c>
      <c r="U297">
        <f>'計算係數'!$O297*'累積確診人數_量級_鄰里別'!T297/10*$D297</f>
        <v>8847.630427</v>
      </c>
    </row>
    <row r="298">
      <c r="A298" s="5">
        <v>6.3000080036E10</v>
      </c>
      <c r="B298" s="5" t="s">
        <v>271</v>
      </c>
      <c r="C298" s="5" t="s">
        <v>307</v>
      </c>
      <c r="D298" s="5">
        <v>4117.0</v>
      </c>
      <c r="E298">
        <f>'計算係數'!$O298*'累積確診人數_量級_鄰里別'!D298/10*$D298</f>
        <v>3809.249797</v>
      </c>
      <c r="F298">
        <f>'計算係數'!$O298*'累積確診人數_量級_鄰里別'!E298/10*$D298</f>
        <v>3809.249797</v>
      </c>
      <c r="G298">
        <f>'計算係數'!$O298*'累積確診人數_量級_鄰里別'!F298/10*$D298</f>
        <v>0</v>
      </c>
      <c r="H298">
        <f>'計算係數'!$O298*'累積確診人數_量級_鄰里別'!G298/10*$D298</f>
        <v>3809.249797</v>
      </c>
      <c r="I298">
        <f>'計算係數'!$O298*'累積確診人數_量級_鄰里別'!H298/10*$D298</f>
        <v>3809.249797</v>
      </c>
      <c r="J298">
        <f>'計算係數'!$O298*'累積確診人數_量級_鄰里別'!I298/10*$D298</f>
        <v>3809.249797</v>
      </c>
      <c r="K298">
        <f>'計算係數'!$O298*'累積確診人數_量級_鄰里別'!J298/10*$D298</f>
        <v>3809.249797</v>
      </c>
      <c r="L298">
        <f>'計算係數'!$O298*'累積確診人數_量級_鄰里別'!K298/10*$D298</f>
        <v>3809.249797</v>
      </c>
      <c r="M298">
        <f>'計算係數'!$O298*'累積確診人數_量級_鄰里別'!L298/10*$D298</f>
        <v>3809.249797</v>
      </c>
      <c r="N298">
        <f>'計算係數'!$O298*'累積確診人數_量級_鄰里別'!M298/10*$D298</f>
        <v>3809.249797</v>
      </c>
      <c r="O298">
        <f>'計算係數'!$O298*'累積確診人數_量級_鄰里別'!N298/10*$D298</f>
        <v>3809.249797</v>
      </c>
      <c r="P298">
        <f>'計算係數'!$O298*'累積確診人數_量級_鄰里別'!O298/10*$D298</f>
        <v>3809.249797</v>
      </c>
      <c r="Q298">
        <f>'計算係數'!$O298*'累積確診人數_量級_鄰里別'!P298/10*$D298</f>
        <v>3809.249797</v>
      </c>
      <c r="R298">
        <f>'計算係數'!$O298*'累積確診人數_量級_鄰里別'!Q298/10*$D298</f>
        <v>3809.249797</v>
      </c>
      <c r="S298">
        <f>'計算係數'!$O298*'累積確診人數_量級_鄰里別'!R298/10*$D298</f>
        <v>3809.249797</v>
      </c>
      <c r="T298">
        <f>'計算係數'!$O298*'累積確診人數_量級_鄰里別'!S298/10*$D298</f>
        <v>3809.249797</v>
      </c>
      <c r="U298">
        <f>'計算係數'!$O298*'累積確診人數_量級_鄰里別'!T298/10*$D298</f>
        <v>3809.249797</v>
      </c>
    </row>
    <row r="299">
      <c r="A299" s="5">
        <v>6.3000080037E10</v>
      </c>
      <c r="B299" s="5" t="s">
        <v>271</v>
      </c>
      <c r="C299" s="5" t="s">
        <v>308</v>
      </c>
      <c r="D299" s="5">
        <v>912.0</v>
      </c>
      <c r="E299">
        <f>'計算係數'!$O299*'累積確診人數_量級_鄰里別'!D299/10*$D299</f>
        <v>724.9339199</v>
      </c>
      <c r="F299">
        <f>'計算係數'!$O299*'累積確診人數_量級_鄰里別'!E299/10*$D299</f>
        <v>724.9339199</v>
      </c>
      <c r="G299">
        <f>'計算係數'!$O299*'累積確診人數_量級_鄰里別'!F299/10*$D299</f>
        <v>0</v>
      </c>
      <c r="H299">
        <f>'計算係數'!$O299*'累積確診人數_量級_鄰里別'!G299/10*$D299</f>
        <v>724.9339199</v>
      </c>
      <c r="I299">
        <f>'計算係數'!$O299*'累積確診人數_量級_鄰里別'!H299/10*$D299</f>
        <v>724.9339199</v>
      </c>
      <c r="J299">
        <f>'計算係數'!$O299*'累積確診人數_量級_鄰里別'!I299/10*$D299</f>
        <v>724.9339199</v>
      </c>
      <c r="K299">
        <f>'計算係數'!$O299*'累積確診人數_量級_鄰里別'!J299/10*$D299</f>
        <v>724.9339199</v>
      </c>
      <c r="L299">
        <f>'計算係數'!$O299*'累積確診人數_量級_鄰里別'!K299/10*$D299</f>
        <v>724.9339199</v>
      </c>
      <c r="M299">
        <f>'計算係數'!$O299*'累積確診人數_量級_鄰里別'!L299/10*$D299</f>
        <v>724.9339199</v>
      </c>
      <c r="N299">
        <f>'計算係數'!$O299*'累積確診人數_量級_鄰里別'!M299/10*$D299</f>
        <v>724.9339199</v>
      </c>
      <c r="O299">
        <f>'計算係數'!$O299*'累積確診人數_量級_鄰里別'!N299/10*$D299</f>
        <v>724.9339199</v>
      </c>
      <c r="P299">
        <f>'計算係數'!$O299*'累積確診人數_量級_鄰里別'!O299/10*$D299</f>
        <v>724.9339199</v>
      </c>
      <c r="Q299">
        <f>'計算係數'!$O299*'累積確診人數_量級_鄰里別'!P299/10*$D299</f>
        <v>724.9339199</v>
      </c>
      <c r="R299">
        <f>'計算係數'!$O299*'累積確診人數_量級_鄰里別'!Q299/10*$D299</f>
        <v>724.9339199</v>
      </c>
      <c r="S299">
        <f>'計算係數'!$O299*'累積確診人數_量級_鄰里別'!R299/10*$D299</f>
        <v>724.9339199</v>
      </c>
      <c r="T299">
        <f>'計算係數'!$O299*'累積確診人數_量級_鄰里別'!S299/10*$D299</f>
        <v>724.9339199</v>
      </c>
      <c r="U299">
        <f>'計算係數'!$O299*'累積確診人數_量級_鄰里別'!T299/10*$D299</f>
        <v>724.9339199</v>
      </c>
    </row>
    <row r="300">
      <c r="A300" s="5">
        <v>6.3000080038E10</v>
      </c>
      <c r="B300" s="5" t="s">
        <v>271</v>
      </c>
      <c r="C300" s="5" t="s">
        <v>309</v>
      </c>
      <c r="D300" s="5">
        <v>4216.0</v>
      </c>
      <c r="E300">
        <f>'計算係數'!$O300*'累積確診人數_量級_鄰里別'!D300/10*$D300</f>
        <v>4421.683695</v>
      </c>
      <c r="F300">
        <f>'計算係數'!$O300*'累積確診人數_量級_鄰里別'!E300/10*$D300</f>
        <v>4421.683695</v>
      </c>
      <c r="G300">
        <f>'計算係數'!$O300*'累積確診人數_量級_鄰里別'!F300/10*$D300</f>
        <v>0</v>
      </c>
      <c r="H300">
        <f>'計算係數'!$O300*'累積確診人數_量級_鄰里別'!G300/10*$D300</f>
        <v>4421.683695</v>
      </c>
      <c r="I300">
        <f>'計算係數'!$O300*'累積確診人數_量級_鄰里別'!H300/10*$D300</f>
        <v>4421.683695</v>
      </c>
      <c r="J300">
        <f>'計算係數'!$O300*'累積確診人數_量級_鄰里別'!I300/10*$D300</f>
        <v>4421.683695</v>
      </c>
      <c r="K300">
        <f>'計算係數'!$O300*'累積確診人數_量級_鄰里別'!J300/10*$D300</f>
        <v>4421.683695</v>
      </c>
      <c r="L300">
        <f>'計算係數'!$O300*'累積確診人數_量級_鄰里別'!K300/10*$D300</f>
        <v>4421.683695</v>
      </c>
      <c r="M300">
        <f>'計算係數'!$O300*'累積確診人數_量級_鄰里別'!L300/10*$D300</f>
        <v>4421.683695</v>
      </c>
      <c r="N300">
        <f>'計算係數'!$O300*'累積確診人數_量級_鄰里別'!M300/10*$D300</f>
        <v>4421.683695</v>
      </c>
      <c r="O300">
        <f>'計算係數'!$O300*'累積確診人數_量級_鄰里別'!N300/10*$D300</f>
        <v>4421.683695</v>
      </c>
      <c r="P300">
        <f>'計算係數'!$O300*'累積確診人數_量級_鄰里別'!O300/10*$D300</f>
        <v>4421.683695</v>
      </c>
      <c r="Q300">
        <f>'計算係數'!$O300*'累積確診人數_量級_鄰里別'!P300/10*$D300</f>
        <v>4421.683695</v>
      </c>
      <c r="R300">
        <f>'計算係數'!$O300*'累積確診人數_量級_鄰里別'!Q300/10*$D300</f>
        <v>4421.683695</v>
      </c>
      <c r="S300">
        <f>'計算係數'!$O300*'累積確診人數_量級_鄰里別'!R300/10*$D300</f>
        <v>4421.683695</v>
      </c>
      <c r="T300">
        <f>'計算係數'!$O300*'累積確診人數_量級_鄰里別'!S300/10*$D300</f>
        <v>4421.683695</v>
      </c>
      <c r="U300">
        <f>'計算係數'!$O300*'累積確診人數_量級_鄰里別'!T300/10*$D300</f>
        <v>4421.683695</v>
      </c>
    </row>
    <row r="301">
      <c r="A301" s="5">
        <v>6.3000080039E10</v>
      </c>
      <c r="B301" s="5" t="s">
        <v>271</v>
      </c>
      <c r="C301" s="5" t="s">
        <v>310</v>
      </c>
      <c r="D301" s="5">
        <v>7278.0</v>
      </c>
      <c r="E301">
        <f>'計算係數'!$O301*'累積確診人數_量級_鄰里別'!D301/10*$D301</f>
        <v>7491.621159</v>
      </c>
      <c r="F301">
        <f>'計算係數'!$O301*'累積確診人數_量級_鄰里別'!E301/10*$D301</f>
        <v>7491.621159</v>
      </c>
      <c r="G301">
        <f>'計算係數'!$O301*'累積確診人數_量級_鄰里別'!F301/10*$D301</f>
        <v>0</v>
      </c>
      <c r="H301">
        <f>'計算係數'!$O301*'累積確診人數_量級_鄰里別'!G301/10*$D301</f>
        <v>7491.621159</v>
      </c>
      <c r="I301">
        <f>'計算係數'!$O301*'累積確診人數_量級_鄰里別'!H301/10*$D301</f>
        <v>7491.621159</v>
      </c>
      <c r="J301">
        <f>'計算係數'!$O301*'累積確診人數_量級_鄰里別'!I301/10*$D301</f>
        <v>7491.621159</v>
      </c>
      <c r="K301">
        <f>'計算係數'!$O301*'累積確診人數_量級_鄰里別'!J301/10*$D301</f>
        <v>7491.621159</v>
      </c>
      <c r="L301">
        <f>'計算係數'!$O301*'累積確診人數_量級_鄰里別'!K301/10*$D301</f>
        <v>7491.621159</v>
      </c>
      <c r="M301">
        <f>'計算係數'!$O301*'累積確診人數_量級_鄰里別'!L301/10*$D301</f>
        <v>7491.621159</v>
      </c>
      <c r="N301">
        <f>'計算係數'!$O301*'累積確診人數_量級_鄰里別'!M301/10*$D301</f>
        <v>7491.621159</v>
      </c>
      <c r="O301">
        <f>'計算係數'!$O301*'累積確診人數_量級_鄰里別'!N301/10*$D301</f>
        <v>7491.621159</v>
      </c>
      <c r="P301">
        <f>'計算係數'!$O301*'累積確診人數_量級_鄰里別'!O301/10*$D301</f>
        <v>7491.621159</v>
      </c>
      <c r="Q301">
        <f>'計算係數'!$O301*'累積確診人數_量級_鄰里別'!P301/10*$D301</f>
        <v>7491.621159</v>
      </c>
      <c r="R301">
        <f>'計算係數'!$O301*'累積確診人數_量級_鄰里別'!Q301/10*$D301</f>
        <v>7491.621159</v>
      </c>
      <c r="S301">
        <f>'計算係數'!$O301*'累積確診人數_量級_鄰里別'!R301/10*$D301</f>
        <v>7491.621159</v>
      </c>
      <c r="T301">
        <f>'計算係數'!$O301*'累積確診人數_量級_鄰里別'!S301/10*$D301</f>
        <v>7491.621159</v>
      </c>
      <c r="U301">
        <f>'計算係數'!$O301*'累積確診人數_量級_鄰里別'!T301/10*$D301</f>
        <v>7491.621159</v>
      </c>
    </row>
    <row r="302">
      <c r="A302" s="5">
        <v>6.300008004E10</v>
      </c>
      <c r="B302" s="5" t="s">
        <v>271</v>
      </c>
      <c r="C302" s="5" t="s">
        <v>311</v>
      </c>
      <c r="D302" s="5">
        <v>8134.0</v>
      </c>
      <c r="E302">
        <f>'計算係數'!$O302*'累積確診人數_量級_鄰里別'!D302/10*$D302</f>
        <v>7931.697374</v>
      </c>
      <c r="F302">
        <f>'計算係數'!$O302*'累積確診人數_量級_鄰里別'!E302/10*$D302</f>
        <v>7931.697374</v>
      </c>
      <c r="G302">
        <f>'計算係數'!$O302*'累積確診人數_量級_鄰里別'!F302/10*$D302</f>
        <v>0</v>
      </c>
      <c r="H302">
        <f>'計算係數'!$O302*'累積確診人數_量級_鄰里別'!G302/10*$D302</f>
        <v>7931.697374</v>
      </c>
      <c r="I302">
        <f>'計算係數'!$O302*'累積確診人數_量級_鄰里別'!H302/10*$D302</f>
        <v>7931.697374</v>
      </c>
      <c r="J302">
        <f>'計算係數'!$O302*'累積確診人數_量級_鄰里別'!I302/10*$D302</f>
        <v>7931.697374</v>
      </c>
      <c r="K302">
        <f>'計算係數'!$O302*'累積確診人數_量級_鄰里別'!J302/10*$D302</f>
        <v>7931.697374</v>
      </c>
      <c r="L302">
        <f>'計算係數'!$O302*'累積確診人數_量級_鄰里別'!K302/10*$D302</f>
        <v>7931.697374</v>
      </c>
      <c r="M302">
        <f>'計算係數'!$O302*'累積確診人數_量級_鄰里別'!L302/10*$D302</f>
        <v>7931.697374</v>
      </c>
      <c r="N302">
        <f>'計算係數'!$O302*'累積確診人數_量級_鄰里別'!M302/10*$D302</f>
        <v>7931.697374</v>
      </c>
      <c r="O302">
        <f>'計算係數'!$O302*'累積確診人數_量級_鄰里別'!N302/10*$D302</f>
        <v>7931.697374</v>
      </c>
      <c r="P302">
        <f>'計算係數'!$O302*'累積確診人數_量級_鄰里別'!O302/10*$D302</f>
        <v>7931.697374</v>
      </c>
      <c r="Q302">
        <f>'計算係數'!$O302*'累積確診人數_量級_鄰里別'!P302/10*$D302</f>
        <v>7931.697374</v>
      </c>
      <c r="R302">
        <f>'計算係數'!$O302*'累積確診人數_量級_鄰里別'!Q302/10*$D302</f>
        <v>7931.697374</v>
      </c>
      <c r="S302">
        <f>'計算係數'!$O302*'累積確診人數_量級_鄰里別'!R302/10*$D302</f>
        <v>7931.697374</v>
      </c>
      <c r="T302">
        <f>'計算係數'!$O302*'累積確診人數_量級_鄰里別'!S302/10*$D302</f>
        <v>7931.697374</v>
      </c>
      <c r="U302">
        <f>'計算係數'!$O302*'累積確診人數_量級_鄰里別'!T302/10*$D302</f>
        <v>7931.697374</v>
      </c>
    </row>
    <row r="303">
      <c r="A303" s="5">
        <v>6.3000080041E10</v>
      </c>
      <c r="B303" s="5" t="s">
        <v>271</v>
      </c>
      <c r="C303" s="5" t="s">
        <v>312</v>
      </c>
      <c r="D303" s="5">
        <v>6263.0</v>
      </c>
      <c r="E303">
        <f>'計算係數'!$O303*'累積確診人數_量級_鄰里別'!D303/10*$D303</f>
        <v>6951.295675</v>
      </c>
      <c r="F303">
        <f>'計算係數'!$O303*'累積確診人數_量級_鄰里別'!E303/10*$D303</f>
        <v>6951.295675</v>
      </c>
      <c r="G303">
        <f>'計算係數'!$O303*'累積確診人數_量級_鄰里別'!F303/10*$D303</f>
        <v>0</v>
      </c>
      <c r="H303">
        <f>'計算係數'!$O303*'累積確診人數_量級_鄰里別'!G303/10*$D303</f>
        <v>6951.295675</v>
      </c>
      <c r="I303">
        <f>'計算係數'!$O303*'累積確診人數_量級_鄰里別'!H303/10*$D303</f>
        <v>6951.295675</v>
      </c>
      <c r="J303">
        <f>'計算係數'!$O303*'累積確診人數_量級_鄰里別'!I303/10*$D303</f>
        <v>6951.295675</v>
      </c>
      <c r="K303">
        <f>'計算係數'!$O303*'累積確診人數_量級_鄰里別'!J303/10*$D303</f>
        <v>6951.295675</v>
      </c>
      <c r="L303">
        <f>'計算係數'!$O303*'累積確診人數_量級_鄰里別'!K303/10*$D303</f>
        <v>6951.295675</v>
      </c>
      <c r="M303">
        <f>'計算係數'!$O303*'累積確診人數_量級_鄰里別'!L303/10*$D303</f>
        <v>6951.295675</v>
      </c>
      <c r="N303">
        <f>'計算係數'!$O303*'累積確診人數_量級_鄰里別'!M303/10*$D303</f>
        <v>6951.295675</v>
      </c>
      <c r="O303">
        <f>'計算係數'!$O303*'累積確診人數_量級_鄰里別'!N303/10*$D303</f>
        <v>6951.295675</v>
      </c>
      <c r="P303">
        <f>'計算係數'!$O303*'累積確診人數_量級_鄰里別'!O303/10*$D303</f>
        <v>6951.295675</v>
      </c>
      <c r="Q303">
        <f>'計算係數'!$O303*'累積確診人數_量級_鄰里別'!P303/10*$D303</f>
        <v>6951.295675</v>
      </c>
      <c r="R303">
        <f>'計算係數'!$O303*'累積確診人數_量級_鄰里別'!Q303/10*$D303</f>
        <v>6951.295675</v>
      </c>
      <c r="S303">
        <f>'計算係數'!$O303*'累積確診人數_量級_鄰里別'!R303/10*$D303</f>
        <v>6951.295675</v>
      </c>
      <c r="T303">
        <f>'計算係數'!$O303*'累積確診人數_量級_鄰里別'!S303/10*$D303</f>
        <v>6951.295675</v>
      </c>
      <c r="U303">
        <f>'計算係數'!$O303*'累積確診人數_量級_鄰里別'!T303/10*$D303</f>
        <v>6951.295675</v>
      </c>
    </row>
    <row r="304">
      <c r="A304" s="5">
        <v>6.3000080042E10</v>
      </c>
      <c r="B304" s="5" t="s">
        <v>271</v>
      </c>
      <c r="C304" s="5" t="s">
        <v>313</v>
      </c>
      <c r="D304" s="5">
        <v>5014.0</v>
      </c>
      <c r="E304">
        <f>'計算係數'!$O304*'累積確診人數_量級_鄰里別'!D304/10*$D304</f>
        <v>5067.603059</v>
      </c>
      <c r="F304">
        <f>'計算係數'!$O304*'累積確診人數_量級_鄰里別'!E304/10*$D304</f>
        <v>5067.603059</v>
      </c>
      <c r="G304">
        <f>'計算係數'!$O304*'累積確診人數_量級_鄰里別'!F304/10*$D304</f>
        <v>0</v>
      </c>
      <c r="H304">
        <f>'計算係數'!$O304*'累積確診人數_量級_鄰里別'!G304/10*$D304</f>
        <v>5067.603059</v>
      </c>
      <c r="I304">
        <f>'計算係數'!$O304*'累積確診人數_量級_鄰里別'!H304/10*$D304</f>
        <v>5067.603059</v>
      </c>
      <c r="J304">
        <f>'計算係數'!$O304*'累積確診人數_量級_鄰里別'!I304/10*$D304</f>
        <v>5067.603059</v>
      </c>
      <c r="K304">
        <f>'計算係數'!$O304*'累積確診人數_量級_鄰里別'!J304/10*$D304</f>
        <v>5067.603059</v>
      </c>
      <c r="L304">
        <f>'計算係數'!$O304*'累積確診人數_量級_鄰里別'!K304/10*$D304</f>
        <v>5067.603059</v>
      </c>
      <c r="M304">
        <f>'計算係數'!$O304*'累積確診人數_量級_鄰里別'!L304/10*$D304</f>
        <v>5067.603059</v>
      </c>
      <c r="N304">
        <f>'計算係數'!$O304*'累積確診人數_量級_鄰里別'!M304/10*$D304</f>
        <v>5067.603059</v>
      </c>
      <c r="O304">
        <f>'計算係數'!$O304*'累積確診人數_量級_鄰里別'!N304/10*$D304</f>
        <v>5067.603059</v>
      </c>
      <c r="P304">
        <f>'計算係數'!$O304*'累積確診人數_量級_鄰里別'!O304/10*$D304</f>
        <v>5067.603059</v>
      </c>
      <c r="Q304">
        <f>'計算係數'!$O304*'累積確診人數_量級_鄰里別'!P304/10*$D304</f>
        <v>5067.603059</v>
      </c>
      <c r="R304">
        <f>'計算係數'!$O304*'累積確診人數_量級_鄰里別'!Q304/10*$D304</f>
        <v>5067.603059</v>
      </c>
      <c r="S304">
        <f>'計算係數'!$O304*'累積確診人數_量級_鄰里別'!R304/10*$D304</f>
        <v>5067.603059</v>
      </c>
      <c r="T304">
        <f>'計算係數'!$O304*'累積確診人數_量級_鄰里別'!S304/10*$D304</f>
        <v>5067.603059</v>
      </c>
      <c r="U304">
        <f>'計算係數'!$O304*'累積確診人數_量級_鄰里別'!T304/10*$D304</f>
        <v>5067.603059</v>
      </c>
    </row>
    <row r="305">
      <c r="A305" s="5">
        <v>6.3000080043E10</v>
      </c>
      <c r="B305" s="5" t="s">
        <v>271</v>
      </c>
      <c r="C305" s="5" t="s">
        <v>314</v>
      </c>
      <c r="D305" s="5">
        <v>4842.0</v>
      </c>
      <c r="E305">
        <f>'計算係數'!$O305*'累積確診人數_量級_鄰里別'!D305/10*$D305</f>
        <v>5035.386728</v>
      </c>
      <c r="F305">
        <f>'計算係數'!$O305*'累積確診人數_量級_鄰里別'!E305/10*$D305</f>
        <v>5035.386728</v>
      </c>
      <c r="G305">
        <f>'計算係數'!$O305*'累積確診人數_量級_鄰里別'!F305/10*$D305</f>
        <v>0</v>
      </c>
      <c r="H305">
        <f>'計算係數'!$O305*'累積確診人數_量級_鄰里別'!G305/10*$D305</f>
        <v>5035.386728</v>
      </c>
      <c r="I305">
        <f>'計算係數'!$O305*'累積確診人數_量級_鄰里別'!H305/10*$D305</f>
        <v>5035.386728</v>
      </c>
      <c r="J305">
        <f>'計算係數'!$O305*'累積確診人數_量級_鄰里別'!I305/10*$D305</f>
        <v>5035.386728</v>
      </c>
      <c r="K305">
        <f>'計算係數'!$O305*'累積確診人數_量級_鄰里別'!J305/10*$D305</f>
        <v>5035.386728</v>
      </c>
      <c r="L305">
        <f>'計算係數'!$O305*'累積確診人數_量級_鄰里別'!K305/10*$D305</f>
        <v>5035.386728</v>
      </c>
      <c r="M305">
        <f>'計算係數'!$O305*'累積確診人數_量級_鄰里別'!L305/10*$D305</f>
        <v>5035.386728</v>
      </c>
      <c r="N305">
        <f>'計算係數'!$O305*'累積確診人數_量級_鄰里別'!M305/10*$D305</f>
        <v>5035.386728</v>
      </c>
      <c r="O305">
        <f>'計算係數'!$O305*'累積確診人數_量級_鄰里別'!N305/10*$D305</f>
        <v>5035.386728</v>
      </c>
      <c r="P305">
        <f>'計算係數'!$O305*'累積確診人數_量級_鄰里別'!O305/10*$D305</f>
        <v>5035.386728</v>
      </c>
      <c r="Q305">
        <f>'計算係數'!$O305*'累積確診人數_量級_鄰里別'!P305/10*$D305</f>
        <v>5035.386728</v>
      </c>
      <c r="R305">
        <f>'計算係數'!$O305*'累積確診人數_量級_鄰里別'!Q305/10*$D305</f>
        <v>5035.386728</v>
      </c>
      <c r="S305">
        <f>'計算係數'!$O305*'累積確診人數_量級_鄰里別'!R305/10*$D305</f>
        <v>5035.386728</v>
      </c>
      <c r="T305">
        <f>'計算係數'!$O305*'累積確診人數_量級_鄰里別'!S305/10*$D305</f>
        <v>5035.386728</v>
      </c>
      <c r="U305">
        <f>'計算係數'!$O305*'累積確診人數_量級_鄰里別'!T305/10*$D305</f>
        <v>5035.386728</v>
      </c>
    </row>
    <row r="306">
      <c r="A306" s="5">
        <v>6.3000090001E10</v>
      </c>
      <c r="B306" s="5" t="s">
        <v>315</v>
      </c>
      <c r="C306" s="5" t="s">
        <v>316</v>
      </c>
      <c r="D306" s="5">
        <v>6738.0</v>
      </c>
      <c r="E306">
        <f>'計算係數'!$O306*'累積確診人數_量級_鄰里別'!D306/10*$D306</f>
        <v>0</v>
      </c>
      <c r="F306">
        <f>'計算係數'!$O306*'累積確診人數_量級_鄰里別'!E306/10*$D306</f>
        <v>7131.572927</v>
      </c>
      <c r="G306">
        <f>'計算係數'!$O306*'累積確診人數_量級_鄰里別'!F306/10*$D306</f>
        <v>7131.572927</v>
      </c>
      <c r="H306">
        <f>'計算係數'!$O306*'累積確診人數_量級_鄰里別'!G306/10*$D306</f>
        <v>7131.572927</v>
      </c>
      <c r="I306">
        <f>'計算係數'!$O306*'累積確診人數_量級_鄰里別'!H306/10*$D306</f>
        <v>7131.572927</v>
      </c>
      <c r="J306">
        <f>'計算係數'!$O306*'累積確診人數_量級_鄰里別'!I306/10*$D306</f>
        <v>7131.572927</v>
      </c>
      <c r="K306">
        <f>'計算係數'!$O306*'累積確診人數_量級_鄰里別'!J306/10*$D306</f>
        <v>7131.572927</v>
      </c>
      <c r="L306">
        <f>'計算係數'!$O306*'累積確診人數_量級_鄰里別'!K306/10*$D306</f>
        <v>7131.572927</v>
      </c>
      <c r="M306">
        <f>'計算係數'!$O306*'累積確診人數_量級_鄰里別'!L306/10*$D306</f>
        <v>7131.572927</v>
      </c>
      <c r="N306">
        <f>'計算係數'!$O306*'累積確診人數_量級_鄰里別'!M306/10*$D306</f>
        <v>7131.572927</v>
      </c>
      <c r="O306">
        <f>'計算係數'!$O306*'累積確診人數_量級_鄰里別'!N306/10*$D306</f>
        <v>7131.572927</v>
      </c>
      <c r="P306">
        <f>'計算係數'!$O306*'累積確診人數_量級_鄰里別'!O306/10*$D306</f>
        <v>7131.572927</v>
      </c>
      <c r="Q306">
        <f>'計算係數'!$O306*'累積確診人數_量級_鄰里別'!P306/10*$D306</f>
        <v>7131.572927</v>
      </c>
      <c r="R306">
        <f>'計算係數'!$O306*'累積確診人數_量級_鄰里別'!Q306/10*$D306</f>
        <v>7131.572927</v>
      </c>
      <c r="S306">
        <f>'計算係數'!$O306*'累積確診人數_量級_鄰里別'!R306/10*$D306</f>
        <v>7131.572927</v>
      </c>
      <c r="T306">
        <f>'計算係數'!$O306*'累積確診人數_量級_鄰里別'!S306/10*$D306</f>
        <v>7131.572927</v>
      </c>
      <c r="U306">
        <f>'計算係數'!$O306*'累積確診人數_量級_鄰里別'!T306/10*$D306</f>
        <v>7131.572927</v>
      </c>
    </row>
    <row r="307">
      <c r="A307" s="5">
        <v>6.3000090002E10</v>
      </c>
      <c r="B307" s="5" t="s">
        <v>315</v>
      </c>
      <c r="C307" s="5" t="s">
        <v>317</v>
      </c>
      <c r="D307" s="5">
        <v>3676.0</v>
      </c>
      <c r="E307">
        <f>'計算係數'!$O307*'累積確診人數_量級_鄰里別'!D307/10*$D307</f>
        <v>0</v>
      </c>
      <c r="F307">
        <f>'計算係數'!$O307*'累積確診人數_量級_鄰里別'!E307/10*$D307</f>
        <v>3557.042614</v>
      </c>
      <c r="G307">
        <f>'計算係數'!$O307*'累積確診人數_量級_鄰里別'!F307/10*$D307</f>
        <v>3557.042614</v>
      </c>
      <c r="H307">
        <f>'計算係數'!$O307*'累積確診人數_量級_鄰里別'!G307/10*$D307</f>
        <v>3557.042614</v>
      </c>
      <c r="I307">
        <f>'計算係數'!$O307*'累積確診人數_量級_鄰里別'!H307/10*$D307</f>
        <v>3557.042614</v>
      </c>
      <c r="J307">
        <f>'計算係數'!$O307*'累積確診人數_量級_鄰里別'!I307/10*$D307</f>
        <v>3557.042614</v>
      </c>
      <c r="K307">
        <f>'計算係數'!$O307*'累積確診人數_量級_鄰里別'!J307/10*$D307</f>
        <v>3557.042614</v>
      </c>
      <c r="L307">
        <f>'計算係數'!$O307*'累積確診人數_量級_鄰里別'!K307/10*$D307</f>
        <v>3557.042614</v>
      </c>
      <c r="M307">
        <f>'計算係數'!$O307*'累積確診人數_量級_鄰里別'!L307/10*$D307</f>
        <v>3557.042614</v>
      </c>
      <c r="N307">
        <f>'計算係數'!$O307*'累積確診人數_量級_鄰里別'!M307/10*$D307</f>
        <v>3557.042614</v>
      </c>
      <c r="O307">
        <f>'計算係數'!$O307*'累積確診人數_量級_鄰里別'!N307/10*$D307</f>
        <v>3557.042614</v>
      </c>
      <c r="P307">
        <f>'計算係數'!$O307*'累積確診人數_量級_鄰里別'!O307/10*$D307</f>
        <v>3557.042614</v>
      </c>
      <c r="Q307">
        <f>'計算係數'!$O307*'累積確診人數_量級_鄰里別'!P307/10*$D307</f>
        <v>3557.042614</v>
      </c>
      <c r="R307">
        <f>'計算係數'!$O307*'累積確診人數_量級_鄰里別'!Q307/10*$D307</f>
        <v>3557.042614</v>
      </c>
      <c r="S307">
        <f>'計算係數'!$O307*'累積確診人數_量級_鄰里別'!R307/10*$D307</f>
        <v>3557.042614</v>
      </c>
      <c r="T307">
        <f>'計算係數'!$O307*'累積確診人數_量級_鄰里別'!S307/10*$D307</f>
        <v>3557.042614</v>
      </c>
      <c r="U307">
        <f>'計算係數'!$O307*'累積確診人數_量級_鄰里別'!T307/10*$D307</f>
        <v>3557.042614</v>
      </c>
    </row>
    <row r="308">
      <c r="A308" s="5">
        <v>6.3000090003E10</v>
      </c>
      <c r="B308" s="5" t="s">
        <v>315</v>
      </c>
      <c r="C308" s="5" t="s">
        <v>318</v>
      </c>
      <c r="D308" s="5">
        <v>3921.0</v>
      </c>
      <c r="E308">
        <f>'計算係數'!$O308*'累積確診人數_量級_鄰里別'!D308/10*$D308</f>
        <v>0</v>
      </c>
      <c r="F308">
        <f>'計算係數'!$O308*'累積確診人數_量級_鄰里別'!E308/10*$D308</f>
        <v>4144.101015</v>
      </c>
      <c r="G308">
        <f>'計算係數'!$O308*'累積確診人數_量級_鄰里別'!F308/10*$D308</f>
        <v>4144.101015</v>
      </c>
      <c r="H308">
        <f>'計算係數'!$O308*'累積確診人數_量級_鄰里別'!G308/10*$D308</f>
        <v>4144.101015</v>
      </c>
      <c r="I308">
        <f>'計算係數'!$O308*'累積確診人數_量級_鄰里別'!H308/10*$D308</f>
        <v>4144.101015</v>
      </c>
      <c r="J308">
        <f>'計算係數'!$O308*'累積確診人數_量級_鄰里別'!I308/10*$D308</f>
        <v>4144.101015</v>
      </c>
      <c r="K308">
        <f>'計算係數'!$O308*'累積確診人數_量級_鄰里別'!J308/10*$D308</f>
        <v>4144.101015</v>
      </c>
      <c r="L308">
        <f>'計算係數'!$O308*'累積確診人數_量級_鄰里別'!K308/10*$D308</f>
        <v>4144.101015</v>
      </c>
      <c r="M308">
        <f>'計算係數'!$O308*'累積確診人數_量級_鄰里別'!L308/10*$D308</f>
        <v>4144.101015</v>
      </c>
      <c r="N308">
        <f>'計算係數'!$O308*'累積確診人數_量級_鄰里別'!M308/10*$D308</f>
        <v>4144.101015</v>
      </c>
      <c r="O308">
        <f>'計算係數'!$O308*'累積確診人數_量級_鄰里別'!N308/10*$D308</f>
        <v>4144.101015</v>
      </c>
      <c r="P308">
        <f>'計算係數'!$O308*'累積確診人數_量級_鄰里別'!O308/10*$D308</f>
        <v>4144.101015</v>
      </c>
      <c r="Q308">
        <f>'計算係數'!$O308*'累積確診人數_量級_鄰里別'!P308/10*$D308</f>
        <v>4144.101015</v>
      </c>
      <c r="R308">
        <f>'計算係數'!$O308*'累積確診人數_量級_鄰里別'!Q308/10*$D308</f>
        <v>4144.101015</v>
      </c>
      <c r="S308">
        <f>'計算係數'!$O308*'累積確診人數_量級_鄰里別'!R308/10*$D308</f>
        <v>4144.101015</v>
      </c>
      <c r="T308">
        <f>'計算係數'!$O308*'累積確診人數_量級_鄰里別'!S308/10*$D308</f>
        <v>4144.101015</v>
      </c>
      <c r="U308">
        <f>'計算係數'!$O308*'累積確診人數_量級_鄰里別'!T308/10*$D308</f>
        <v>4144.101015</v>
      </c>
    </row>
    <row r="309">
      <c r="A309" s="5">
        <v>6.3000090004E10</v>
      </c>
      <c r="B309" s="5" t="s">
        <v>315</v>
      </c>
      <c r="C309" s="5" t="s">
        <v>319</v>
      </c>
      <c r="D309" s="5">
        <v>7977.0</v>
      </c>
      <c r="E309">
        <f>'計算係數'!$O309*'累積確診人數_量級_鄰里別'!D309/10*$D309</f>
        <v>0</v>
      </c>
      <c r="F309">
        <f>'計算係數'!$O309*'累積確診人數_量級_鄰里別'!E309/10*$D309</f>
        <v>8471.469506</v>
      </c>
      <c r="G309">
        <f>'計算係數'!$O309*'累積確診人數_量級_鄰里別'!F309/10*$D309</f>
        <v>8471.469506</v>
      </c>
      <c r="H309">
        <f>'計算係數'!$O309*'累積確診人數_量級_鄰里別'!G309/10*$D309</f>
        <v>8471.469506</v>
      </c>
      <c r="I309">
        <f>'計算係數'!$O309*'累積確診人數_量級_鄰里別'!H309/10*$D309</f>
        <v>8471.469506</v>
      </c>
      <c r="J309">
        <f>'計算係數'!$O309*'累積確診人數_量級_鄰里別'!I309/10*$D309</f>
        <v>8471.469506</v>
      </c>
      <c r="K309">
        <f>'計算係數'!$O309*'累積確診人數_量級_鄰里別'!J309/10*$D309</f>
        <v>8471.469506</v>
      </c>
      <c r="L309">
        <f>'計算係數'!$O309*'累積確診人數_量級_鄰里別'!K309/10*$D309</f>
        <v>8471.469506</v>
      </c>
      <c r="M309">
        <f>'計算係數'!$O309*'累積確診人數_量級_鄰里別'!L309/10*$D309</f>
        <v>8471.469506</v>
      </c>
      <c r="N309">
        <f>'計算係數'!$O309*'累積確診人數_量級_鄰里別'!M309/10*$D309</f>
        <v>8471.469506</v>
      </c>
      <c r="O309">
        <f>'計算係數'!$O309*'累積確診人數_量級_鄰里別'!N309/10*$D309</f>
        <v>8471.469506</v>
      </c>
      <c r="P309">
        <f>'計算係數'!$O309*'累積確診人數_量級_鄰里別'!O309/10*$D309</f>
        <v>8471.469506</v>
      </c>
      <c r="Q309">
        <f>'計算係數'!$O309*'累積確診人數_量級_鄰里別'!P309/10*$D309</f>
        <v>8471.469506</v>
      </c>
      <c r="R309">
        <f>'計算係數'!$O309*'累積確診人數_量級_鄰里別'!Q309/10*$D309</f>
        <v>8471.469506</v>
      </c>
      <c r="S309">
        <f>'計算係數'!$O309*'累積確診人數_量級_鄰里別'!R309/10*$D309</f>
        <v>8471.469506</v>
      </c>
      <c r="T309">
        <f>'計算係數'!$O309*'累積確診人數_量級_鄰里別'!S309/10*$D309</f>
        <v>8471.469506</v>
      </c>
      <c r="U309">
        <f>'計算係數'!$O309*'累積確診人數_量級_鄰里別'!T309/10*$D309</f>
        <v>8471.469506</v>
      </c>
    </row>
    <row r="310">
      <c r="A310" s="5">
        <v>6.3000090005E10</v>
      </c>
      <c r="B310" s="5" t="s">
        <v>315</v>
      </c>
      <c r="C310" s="5" t="s">
        <v>320</v>
      </c>
      <c r="D310" s="5">
        <v>7336.0</v>
      </c>
      <c r="E310">
        <f>'計算係數'!$O310*'累積確診人數_量級_鄰里別'!D310/10*$D310</f>
        <v>0</v>
      </c>
      <c r="F310">
        <f>'計算係數'!$O310*'累積確診人數_量級_鄰里別'!E310/10*$D310</f>
        <v>8225.933994</v>
      </c>
      <c r="G310">
        <f>'計算係數'!$O310*'累積確診人數_量級_鄰里別'!F310/10*$D310</f>
        <v>8225.933994</v>
      </c>
      <c r="H310">
        <f>'計算係數'!$O310*'累積確診人數_量級_鄰里別'!G310/10*$D310</f>
        <v>8225.933994</v>
      </c>
      <c r="I310">
        <f>'計算係數'!$O310*'累積確診人數_量級_鄰里別'!H310/10*$D310</f>
        <v>8225.933994</v>
      </c>
      <c r="J310">
        <f>'計算係數'!$O310*'累積確診人數_量級_鄰里別'!I310/10*$D310</f>
        <v>8225.933994</v>
      </c>
      <c r="K310">
        <f>'計算係數'!$O310*'累積確診人數_量級_鄰里別'!J310/10*$D310</f>
        <v>8225.933994</v>
      </c>
      <c r="L310">
        <f>'計算係數'!$O310*'累積確診人數_量級_鄰里別'!K310/10*$D310</f>
        <v>8225.933994</v>
      </c>
      <c r="M310">
        <f>'計算係數'!$O310*'累積確診人數_量級_鄰里別'!L310/10*$D310</f>
        <v>8225.933994</v>
      </c>
      <c r="N310">
        <f>'計算係數'!$O310*'累積確診人數_量級_鄰里別'!M310/10*$D310</f>
        <v>8225.933994</v>
      </c>
      <c r="O310">
        <f>'計算係數'!$O310*'累積確診人數_量級_鄰里別'!N310/10*$D310</f>
        <v>8225.933994</v>
      </c>
      <c r="P310">
        <f>'計算係數'!$O310*'累積確診人數_量級_鄰里別'!O310/10*$D310</f>
        <v>8225.933994</v>
      </c>
      <c r="Q310">
        <f>'計算係數'!$O310*'累積確診人數_量級_鄰里別'!P310/10*$D310</f>
        <v>8225.933994</v>
      </c>
      <c r="R310">
        <f>'計算係數'!$O310*'累積確診人數_量級_鄰里別'!Q310/10*$D310</f>
        <v>8225.933994</v>
      </c>
      <c r="S310">
        <f>'計算係數'!$O310*'累積確診人數_量級_鄰里別'!R310/10*$D310</f>
        <v>8225.933994</v>
      </c>
      <c r="T310">
        <f>'計算係數'!$O310*'累積確診人數_量級_鄰里別'!S310/10*$D310</f>
        <v>8225.933994</v>
      </c>
      <c r="U310">
        <f>'計算係數'!$O310*'累積確診人數_量級_鄰里別'!T310/10*$D310</f>
        <v>8225.933994</v>
      </c>
    </row>
    <row r="311">
      <c r="A311" s="5">
        <v>6.3000090006E10</v>
      </c>
      <c r="B311" s="5" t="s">
        <v>315</v>
      </c>
      <c r="C311" s="5" t="s">
        <v>321</v>
      </c>
      <c r="D311" s="5">
        <v>3667.0</v>
      </c>
      <c r="E311">
        <f>'計算係數'!$O311*'累積確診人數_量級_鄰里別'!D311/10*$D311</f>
        <v>0</v>
      </c>
      <c r="F311">
        <f>'計算係數'!$O311*'累積確診人數_量級_鄰里別'!E311/10*$D311</f>
        <v>3369.879113</v>
      </c>
      <c r="G311">
        <f>'計算係數'!$O311*'累積確診人數_量級_鄰里別'!F311/10*$D311</f>
        <v>3369.879113</v>
      </c>
      <c r="H311">
        <f>'計算係數'!$O311*'累積確診人數_量級_鄰里別'!G311/10*$D311</f>
        <v>3369.879113</v>
      </c>
      <c r="I311">
        <f>'計算係數'!$O311*'累積確診人數_量級_鄰里別'!H311/10*$D311</f>
        <v>3369.879113</v>
      </c>
      <c r="J311">
        <f>'計算係數'!$O311*'累積確診人數_量級_鄰里別'!I311/10*$D311</f>
        <v>3369.879113</v>
      </c>
      <c r="K311">
        <f>'計算係數'!$O311*'累積確診人數_量級_鄰里別'!J311/10*$D311</f>
        <v>3369.879113</v>
      </c>
      <c r="L311">
        <f>'計算係數'!$O311*'累積確診人數_量級_鄰里別'!K311/10*$D311</f>
        <v>3369.879113</v>
      </c>
      <c r="M311">
        <f>'計算係數'!$O311*'累積確診人數_量級_鄰里別'!L311/10*$D311</f>
        <v>3369.879113</v>
      </c>
      <c r="N311">
        <f>'計算係數'!$O311*'累積確診人數_量級_鄰里別'!M311/10*$D311</f>
        <v>3369.879113</v>
      </c>
      <c r="O311">
        <f>'計算係數'!$O311*'累積確診人數_量級_鄰里別'!N311/10*$D311</f>
        <v>3369.879113</v>
      </c>
      <c r="P311">
        <f>'計算係數'!$O311*'累積確診人數_量級_鄰里別'!O311/10*$D311</f>
        <v>3369.879113</v>
      </c>
      <c r="Q311">
        <f>'計算係數'!$O311*'累積確診人數_量級_鄰里別'!P311/10*$D311</f>
        <v>3369.879113</v>
      </c>
      <c r="R311">
        <f>'計算係數'!$O311*'累積確診人數_量級_鄰里別'!Q311/10*$D311</f>
        <v>3369.879113</v>
      </c>
      <c r="S311">
        <f>'計算係數'!$O311*'累積確診人數_量級_鄰里別'!R311/10*$D311</f>
        <v>3369.879113</v>
      </c>
      <c r="T311">
        <f>'計算係數'!$O311*'累積確診人數_量級_鄰里別'!S311/10*$D311</f>
        <v>3369.879113</v>
      </c>
      <c r="U311">
        <f>'計算係數'!$O311*'累積確診人數_量級_鄰里別'!T311/10*$D311</f>
        <v>3369.879113</v>
      </c>
    </row>
    <row r="312">
      <c r="A312" s="5">
        <v>6.3000090007E10</v>
      </c>
      <c r="B312" s="5" t="s">
        <v>315</v>
      </c>
      <c r="C312" s="5" t="s">
        <v>322</v>
      </c>
      <c r="D312" s="5">
        <v>5710.0</v>
      </c>
      <c r="E312">
        <f>'計算係數'!$O312*'累積確診人數_量級_鄰里別'!D312/10*$D312</f>
        <v>0</v>
      </c>
      <c r="F312">
        <f>'計算係數'!$O312*'累積確診人數_量級_鄰里別'!E312/10*$D312</f>
        <v>6119.4858</v>
      </c>
      <c r="G312">
        <f>'計算係數'!$O312*'累積確診人數_量級_鄰里別'!F312/10*$D312</f>
        <v>6119.4858</v>
      </c>
      <c r="H312">
        <f>'計算係數'!$O312*'累積確診人數_量級_鄰里別'!G312/10*$D312</f>
        <v>6119.4858</v>
      </c>
      <c r="I312">
        <f>'計算係數'!$O312*'累積確診人數_量級_鄰里別'!H312/10*$D312</f>
        <v>6119.4858</v>
      </c>
      <c r="J312">
        <f>'計算係數'!$O312*'累積確診人數_量級_鄰里別'!I312/10*$D312</f>
        <v>6119.4858</v>
      </c>
      <c r="K312">
        <f>'計算係數'!$O312*'累積確診人數_量級_鄰里別'!J312/10*$D312</f>
        <v>6119.4858</v>
      </c>
      <c r="L312">
        <f>'計算係數'!$O312*'累積確診人數_量級_鄰里別'!K312/10*$D312</f>
        <v>6119.4858</v>
      </c>
      <c r="M312">
        <f>'計算係數'!$O312*'累積確診人數_量級_鄰里別'!L312/10*$D312</f>
        <v>6119.4858</v>
      </c>
      <c r="N312">
        <f>'計算係數'!$O312*'累積確診人數_量級_鄰里別'!M312/10*$D312</f>
        <v>6119.4858</v>
      </c>
      <c r="O312">
        <f>'計算係數'!$O312*'累積確診人數_量級_鄰里別'!N312/10*$D312</f>
        <v>6119.4858</v>
      </c>
      <c r="P312">
        <f>'計算係數'!$O312*'累積確診人數_量級_鄰里別'!O312/10*$D312</f>
        <v>6119.4858</v>
      </c>
      <c r="Q312">
        <f>'計算係數'!$O312*'累積確診人數_量級_鄰里別'!P312/10*$D312</f>
        <v>6119.4858</v>
      </c>
      <c r="R312">
        <f>'計算係數'!$O312*'累積確診人數_量級_鄰里別'!Q312/10*$D312</f>
        <v>6119.4858</v>
      </c>
      <c r="S312">
        <f>'計算係數'!$O312*'累積確診人數_量級_鄰里別'!R312/10*$D312</f>
        <v>6119.4858</v>
      </c>
      <c r="T312">
        <f>'計算係數'!$O312*'累積確診人數_量級_鄰里別'!S312/10*$D312</f>
        <v>6119.4858</v>
      </c>
      <c r="U312">
        <f>'計算係數'!$O312*'累積確診人數_量級_鄰里別'!T312/10*$D312</f>
        <v>6119.4858</v>
      </c>
    </row>
    <row r="313">
      <c r="A313" s="5">
        <v>6.3000090008E10</v>
      </c>
      <c r="B313" s="5" t="s">
        <v>315</v>
      </c>
      <c r="C313" s="5" t="s">
        <v>323</v>
      </c>
      <c r="D313" s="5">
        <v>4768.0</v>
      </c>
      <c r="E313">
        <f>'計算係數'!$O313*'累積確診人數_量級_鄰里別'!D313/10*$D313</f>
        <v>0</v>
      </c>
      <c r="F313">
        <f>'計算係數'!$O313*'累積確診人數_量級_鄰里別'!E313/10*$D313</f>
        <v>4812.984036</v>
      </c>
      <c r="G313">
        <f>'計算係數'!$O313*'累積確診人數_量級_鄰里別'!F313/10*$D313</f>
        <v>4812.984036</v>
      </c>
      <c r="H313">
        <f>'計算係數'!$O313*'累積確診人數_量級_鄰里別'!G313/10*$D313</f>
        <v>4812.984036</v>
      </c>
      <c r="I313">
        <f>'計算係數'!$O313*'累積確診人數_量級_鄰里別'!H313/10*$D313</f>
        <v>4812.984036</v>
      </c>
      <c r="J313">
        <f>'計算係數'!$O313*'累積確診人數_量級_鄰里別'!I313/10*$D313</f>
        <v>4812.984036</v>
      </c>
      <c r="K313">
        <f>'計算係數'!$O313*'累積確診人數_量級_鄰里別'!J313/10*$D313</f>
        <v>4812.984036</v>
      </c>
      <c r="L313">
        <f>'計算係數'!$O313*'累積確診人數_量級_鄰里別'!K313/10*$D313</f>
        <v>4812.984036</v>
      </c>
      <c r="M313">
        <f>'計算係數'!$O313*'累積確診人數_量級_鄰里別'!L313/10*$D313</f>
        <v>4812.984036</v>
      </c>
      <c r="N313">
        <f>'計算係數'!$O313*'累積確診人數_量級_鄰里別'!M313/10*$D313</f>
        <v>4812.984036</v>
      </c>
      <c r="O313">
        <f>'計算係數'!$O313*'累積確診人數_量級_鄰里別'!N313/10*$D313</f>
        <v>4812.984036</v>
      </c>
      <c r="P313">
        <f>'計算係數'!$O313*'累積確診人數_量級_鄰里別'!O313/10*$D313</f>
        <v>4812.984036</v>
      </c>
      <c r="Q313">
        <f>'計算係數'!$O313*'累積確診人數_量級_鄰里別'!P313/10*$D313</f>
        <v>4812.984036</v>
      </c>
      <c r="R313">
        <f>'計算係數'!$O313*'累積確診人數_量級_鄰里別'!Q313/10*$D313</f>
        <v>4812.984036</v>
      </c>
      <c r="S313">
        <f>'計算係數'!$O313*'累積確診人數_量級_鄰里別'!R313/10*$D313</f>
        <v>4812.984036</v>
      </c>
      <c r="T313">
        <f>'計算係數'!$O313*'累積確診人數_量級_鄰里別'!S313/10*$D313</f>
        <v>4812.984036</v>
      </c>
      <c r="U313">
        <f>'計算係數'!$O313*'累積確診人數_量級_鄰里別'!T313/10*$D313</f>
        <v>4812.984036</v>
      </c>
    </row>
    <row r="314">
      <c r="A314" s="5">
        <v>6.3000090009E10</v>
      </c>
      <c r="B314" s="5" t="s">
        <v>315</v>
      </c>
      <c r="C314" s="5" t="s">
        <v>324</v>
      </c>
      <c r="D314" s="5">
        <v>4813.0</v>
      </c>
      <c r="E314">
        <f>'計算係數'!$O314*'累積確診人數_量級_鄰里別'!D314/10*$D314</f>
        <v>0</v>
      </c>
      <c r="F314">
        <f>'計算係數'!$O314*'累積確診人數_量級_鄰里別'!E314/10*$D314</f>
        <v>4759.265893</v>
      </c>
      <c r="G314">
        <f>'計算係數'!$O314*'累積確診人數_量級_鄰里別'!F314/10*$D314</f>
        <v>4759.265893</v>
      </c>
      <c r="H314">
        <f>'計算係數'!$O314*'累積確診人數_量級_鄰里別'!G314/10*$D314</f>
        <v>4759.265893</v>
      </c>
      <c r="I314">
        <f>'計算係數'!$O314*'累積確診人數_量級_鄰里別'!H314/10*$D314</f>
        <v>4759.265893</v>
      </c>
      <c r="J314">
        <f>'計算係數'!$O314*'累積確診人數_量級_鄰里別'!I314/10*$D314</f>
        <v>4759.265893</v>
      </c>
      <c r="K314">
        <f>'計算係數'!$O314*'累積確診人數_量級_鄰里別'!J314/10*$D314</f>
        <v>4759.265893</v>
      </c>
      <c r="L314">
        <f>'計算係數'!$O314*'累積確診人數_量級_鄰里別'!K314/10*$D314</f>
        <v>4759.265893</v>
      </c>
      <c r="M314">
        <f>'計算係數'!$O314*'累積確診人數_量級_鄰里別'!L314/10*$D314</f>
        <v>4759.265893</v>
      </c>
      <c r="N314">
        <f>'計算係數'!$O314*'累積確診人數_量級_鄰里別'!M314/10*$D314</f>
        <v>4759.265893</v>
      </c>
      <c r="O314">
        <f>'計算係數'!$O314*'累積確診人數_量級_鄰里別'!N314/10*$D314</f>
        <v>4759.265893</v>
      </c>
      <c r="P314">
        <f>'計算係數'!$O314*'累積確診人數_量級_鄰里別'!O314/10*$D314</f>
        <v>4759.265893</v>
      </c>
      <c r="Q314">
        <f>'計算係數'!$O314*'累積確診人數_量級_鄰里別'!P314/10*$D314</f>
        <v>4759.265893</v>
      </c>
      <c r="R314">
        <f>'計算係數'!$O314*'累積確診人數_量級_鄰里別'!Q314/10*$D314</f>
        <v>4759.265893</v>
      </c>
      <c r="S314">
        <f>'計算係數'!$O314*'累積確診人數_量級_鄰里別'!R314/10*$D314</f>
        <v>4759.265893</v>
      </c>
      <c r="T314">
        <f>'計算係數'!$O314*'累積確診人數_量級_鄰里別'!S314/10*$D314</f>
        <v>4759.265893</v>
      </c>
      <c r="U314">
        <f>'計算係數'!$O314*'累積確診人數_量級_鄰里別'!T314/10*$D314</f>
        <v>4759.265893</v>
      </c>
    </row>
    <row r="315">
      <c r="A315" s="5">
        <v>6.300009001E10</v>
      </c>
      <c r="B315" s="5" t="s">
        <v>315</v>
      </c>
      <c r="C315" s="5" t="s">
        <v>325</v>
      </c>
      <c r="D315" s="5">
        <v>6606.0</v>
      </c>
      <c r="E315">
        <f>'計算係數'!$O315*'累積確診人數_量級_鄰里別'!D315/10*$D315</f>
        <v>0</v>
      </c>
      <c r="F315">
        <f>'計算係數'!$O315*'累積確診人數_量級_鄰里別'!E315/10*$D315</f>
        <v>6980.464823</v>
      </c>
      <c r="G315">
        <f>'計算係數'!$O315*'累積確診人數_量級_鄰里別'!F315/10*$D315</f>
        <v>6980.464823</v>
      </c>
      <c r="H315">
        <f>'計算係數'!$O315*'累積確診人數_量級_鄰里別'!G315/10*$D315</f>
        <v>6980.464823</v>
      </c>
      <c r="I315">
        <f>'計算係數'!$O315*'累積確診人數_量級_鄰里別'!H315/10*$D315</f>
        <v>6980.464823</v>
      </c>
      <c r="J315">
        <f>'計算係數'!$O315*'累積確診人數_量級_鄰里別'!I315/10*$D315</f>
        <v>6980.464823</v>
      </c>
      <c r="K315">
        <f>'計算係數'!$O315*'累積確診人數_量級_鄰里別'!J315/10*$D315</f>
        <v>6980.464823</v>
      </c>
      <c r="L315">
        <f>'計算係數'!$O315*'累積確診人數_量級_鄰里別'!K315/10*$D315</f>
        <v>6980.464823</v>
      </c>
      <c r="M315">
        <f>'計算係數'!$O315*'累積確診人數_量級_鄰里別'!L315/10*$D315</f>
        <v>6980.464823</v>
      </c>
      <c r="N315">
        <f>'計算係數'!$O315*'累積確診人數_量級_鄰里別'!M315/10*$D315</f>
        <v>6980.464823</v>
      </c>
      <c r="O315">
        <f>'計算係數'!$O315*'累積確診人數_量級_鄰里別'!N315/10*$D315</f>
        <v>6980.464823</v>
      </c>
      <c r="P315">
        <f>'計算係數'!$O315*'累積確診人數_量級_鄰里別'!O315/10*$D315</f>
        <v>6980.464823</v>
      </c>
      <c r="Q315">
        <f>'計算係數'!$O315*'累積確診人數_量級_鄰里別'!P315/10*$D315</f>
        <v>6980.464823</v>
      </c>
      <c r="R315">
        <f>'計算係數'!$O315*'累積確診人數_量級_鄰里別'!Q315/10*$D315</f>
        <v>6980.464823</v>
      </c>
      <c r="S315">
        <f>'計算係數'!$O315*'累積確診人數_量級_鄰里別'!R315/10*$D315</f>
        <v>6980.464823</v>
      </c>
      <c r="T315">
        <f>'計算係數'!$O315*'累積確診人數_量級_鄰里別'!S315/10*$D315</f>
        <v>6980.464823</v>
      </c>
      <c r="U315">
        <f>'計算係數'!$O315*'累積確診人數_量級_鄰里別'!T315/10*$D315</f>
        <v>6980.464823</v>
      </c>
    </row>
    <row r="316">
      <c r="A316" s="5">
        <v>6.3000090011E10</v>
      </c>
      <c r="B316" s="5" t="s">
        <v>315</v>
      </c>
      <c r="C316" s="5" t="s">
        <v>326</v>
      </c>
      <c r="D316" s="5">
        <v>7585.0</v>
      </c>
      <c r="E316">
        <f>'計算係數'!$O316*'累積確診人數_量級_鄰里別'!D316/10*$D316</f>
        <v>0</v>
      </c>
      <c r="F316">
        <f>'計算係數'!$O316*'累積確診人數_量級_鄰里別'!E316/10*$D316</f>
        <v>8674.084398</v>
      </c>
      <c r="G316">
        <f>'計算係數'!$O316*'累積確診人數_量級_鄰里別'!F316/10*$D316</f>
        <v>8674.084398</v>
      </c>
      <c r="H316">
        <f>'計算係數'!$O316*'累積確診人數_量級_鄰里別'!G316/10*$D316</f>
        <v>8674.084398</v>
      </c>
      <c r="I316">
        <f>'計算係數'!$O316*'累積確診人數_量級_鄰里別'!H316/10*$D316</f>
        <v>8674.084398</v>
      </c>
      <c r="J316">
        <f>'計算係數'!$O316*'累積確診人數_量級_鄰里別'!I316/10*$D316</f>
        <v>8674.084398</v>
      </c>
      <c r="K316">
        <f>'計算係數'!$O316*'累積確診人數_量級_鄰里別'!J316/10*$D316</f>
        <v>8674.084398</v>
      </c>
      <c r="L316">
        <f>'計算係數'!$O316*'累積確診人數_量級_鄰里別'!K316/10*$D316</f>
        <v>8674.084398</v>
      </c>
      <c r="M316">
        <f>'計算係數'!$O316*'累積確診人數_量級_鄰里別'!L316/10*$D316</f>
        <v>8674.084398</v>
      </c>
      <c r="N316">
        <f>'計算係數'!$O316*'累積確診人數_量級_鄰里別'!M316/10*$D316</f>
        <v>8674.084398</v>
      </c>
      <c r="O316">
        <f>'計算係數'!$O316*'累積確診人數_量級_鄰里別'!N316/10*$D316</f>
        <v>8674.084398</v>
      </c>
      <c r="P316">
        <f>'計算係數'!$O316*'累積確診人數_量級_鄰里別'!O316/10*$D316</f>
        <v>8674.084398</v>
      </c>
      <c r="Q316">
        <f>'計算係數'!$O316*'累積確診人數_量級_鄰里別'!P316/10*$D316</f>
        <v>8674.084398</v>
      </c>
      <c r="R316">
        <f>'計算係數'!$O316*'累積確診人數_量級_鄰里別'!Q316/10*$D316</f>
        <v>8674.084398</v>
      </c>
      <c r="S316">
        <f>'計算係數'!$O316*'累積確診人數_量級_鄰里別'!R316/10*$D316</f>
        <v>8674.084398</v>
      </c>
      <c r="T316">
        <f>'計算係數'!$O316*'累積確診人數_量級_鄰里別'!S316/10*$D316</f>
        <v>8674.084398</v>
      </c>
      <c r="U316">
        <f>'計算係數'!$O316*'累積確診人數_量級_鄰里別'!T316/10*$D316</f>
        <v>8674.084398</v>
      </c>
    </row>
    <row r="317">
      <c r="A317" s="5">
        <v>6.3000090012E10</v>
      </c>
      <c r="B317" s="5" t="s">
        <v>315</v>
      </c>
      <c r="C317" s="5" t="s">
        <v>327</v>
      </c>
      <c r="D317" s="5">
        <v>4161.0</v>
      </c>
      <c r="E317">
        <f>'計算係數'!$O317*'累積確診人數_量級_鄰里別'!D317/10*$D317</f>
        <v>0</v>
      </c>
      <c r="F317">
        <f>'計算係數'!$O317*'累積確診人數_量級_鄰里別'!E317/10*$D317</f>
        <v>4432.374978</v>
      </c>
      <c r="G317">
        <f>'計算係數'!$O317*'累積確診人數_量級_鄰里別'!F317/10*$D317</f>
        <v>4432.374978</v>
      </c>
      <c r="H317">
        <f>'計算係數'!$O317*'累積確診人數_量級_鄰里別'!G317/10*$D317</f>
        <v>4432.374978</v>
      </c>
      <c r="I317">
        <f>'計算係數'!$O317*'累積確診人數_量級_鄰里別'!H317/10*$D317</f>
        <v>4432.374978</v>
      </c>
      <c r="J317">
        <f>'計算係數'!$O317*'累積確診人數_量級_鄰里別'!I317/10*$D317</f>
        <v>4432.374978</v>
      </c>
      <c r="K317">
        <f>'計算係數'!$O317*'累積確診人數_量級_鄰里別'!J317/10*$D317</f>
        <v>4432.374978</v>
      </c>
      <c r="L317">
        <f>'計算係數'!$O317*'累積確診人數_量級_鄰里別'!K317/10*$D317</f>
        <v>4432.374978</v>
      </c>
      <c r="M317">
        <f>'計算係數'!$O317*'累積確診人數_量級_鄰里別'!L317/10*$D317</f>
        <v>4432.374978</v>
      </c>
      <c r="N317">
        <f>'計算係數'!$O317*'累積確診人數_量級_鄰里別'!M317/10*$D317</f>
        <v>4432.374978</v>
      </c>
      <c r="O317">
        <f>'計算係數'!$O317*'累積確診人數_量級_鄰里別'!N317/10*$D317</f>
        <v>4432.374978</v>
      </c>
      <c r="P317">
        <f>'計算係數'!$O317*'累積確診人數_量級_鄰里別'!O317/10*$D317</f>
        <v>4432.374978</v>
      </c>
      <c r="Q317">
        <f>'計算係數'!$O317*'累積確診人數_量級_鄰里別'!P317/10*$D317</f>
        <v>4432.374978</v>
      </c>
      <c r="R317">
        <f>'計算係數'!$O317*'累積確診人數_量級_鄰里別'!Q317/10*$D317</f>
        <v>4432.374978</v>
      </c>
      <c r="S317">
        <f>'計算係數'!$O317*'累積確診人數_量級_鄰里別'!R317/10*$D317</f>
        <v>4432.374978</v>
      </c>
      <c r="T317">
        <f>'計算係數'!$O317*'累積確診人數_量級_鄰里別'!S317/10*$D317</f>
        <v>4432.374978</v>
      </c>
      <c r="U317">
        <f>'計算係數'!$O317*'累積確診人數_量級_鄰里別'!T317/10*$D317</f>
        <v>4432.374978</v>
      </c>
    </row>
    <row r="318">
      <c r="A318" s="5">
        <v>6.3000090013E10</v>
      </c>
      <c r="B318" s="5" t="s">
        <v>315</v>
      </c>
      <c r="C318" s="5" t="s">
        <v>328</v>
      </c>
      <c r="D318" s="5">
        <v>4466.0</v>
      </c>
      <c r="E318">
        <f>'計算係數'!$O318*'累積確診人數_量級_鄰里別'!D318/10*$D318</f>
        <v>0</v>
      </c>
      <c r="F318">
        <f>'計算係數'!$O318*'累積確診人數_量級_鄰里別'!E318/10*$D318</f>
        <v>4911.465057</v>
      </c>
      <c r="G318">
        <f>'計算係數'!$O318*'累積確診人數_量級_鄰里別'!F318/10*$D318</f>
        <v>4911.465057</v>
      </c>
      <c r="H318">
        <f>'計算係數'!$O318*'累積確診人數_量級_鄰里別'!G318/10*$D318</f>
        <v>4911.465057</v>
      </c>
      <c r="I318">
        <f>'計算係數'!$O318*'累積確診人數_量級_鄰里別'!H318/10*$D318</f>
        <v>4911.465057</v>
      </c>
      <c r="J318">
        <f>'計算係數'!$O318*'累積確診人數_量級_鄰里別'!I318/10*$D318</f>
        <v>4911.465057</v>
      </c>
      <c r="K318">
        <f>'計算係數'!$O318*'累積確診人數_量級_鄰里別'!J318/10*$D318</f>
        <v>4911.465057</v>
      </c>
      <c r="L318">
        <f>'計算係數'!$O318*'累積確診人數_量級_鄰里別'!K318/10*$D318</f>
        <v>4911.465057</v>
      </c>
      <c r="M318">
        <f>'計算係數'!$O318*'累積確診人數_量級_鄰里別'!L318/10*$D318</f>
        <v>4911.465057</v>
      </c>
      <c r="N318">
        <f>'計算係數'!$O318*'累積確診人數_量級_鄰里別'!M318/10*$D318</f>
        <v>4911.465057</v>
      </c>
      <c r="O318">
        <f>'計算係數'!$O318*'累積確診人數_量級_鄰里別'!N318/10*$D318</f>
        <v>4911.465057</v>
      </c>
      <c r="P318">
        <f>'計算係數'!$O318*'累積確診人數_量級_鄰里別'!O318/10*$D318</f>
        <v>4911.465057</v>
      </c>
      <c r="Q318">
        <f>'計算係數'!$O318*'累積確診人數_量級_鄰里別'!P318/10*$D318</f>
        <v>4911.465057</v>
      </c>
      <c r="R318">
        <f>'計算係數'!$O318*'累積確診人數_量級_鄰里別'!Q318/10*$D318</f>
        <v>4911.465057</v>
      </c>
      <c r="S318">
        <f>'計算係數'!$O318*'累積確診人數_量級_鄰里別'!R318/10*$D318</f>
        <v>4911.465057</v>
      </c>
      <c r="T318">
        <f>'計算係數'!$O318*'累積確診人數_量級_鄰里別'!S318/10*$D318</f>
        <v>4911.465057</v>
      </c>
      <c r="U318">
        <f>'計算係數'!$O318*'累積確診人數_量級_鄰里別'!T318/10*$D318</f>
        <v>4911.465057</v>
      </c>
    </row>
    <row r="319">
      <c r="A319" s="5">
        <v>6.3000090014E10</v>
      </c>
      <c r="B319" s="5" t="s">
        <v>315</v>
      </c>
      <c r="C319" s="5" t="s">
        <v>329</v>
      </c>
      <c r="D319" s="5">
        <v>5334.0</v>
      </c>
      <c r="E319">
        <f>'計算係數'!$O319*'累積確診人數_量級_鄰里別'!D319/10*$D319</f>
        <v>0</v>
      </c>
      <c r="F319">
        <f>'計算係數'!$O319*'累積確診人數_量級_鄰里別'!E319/10*$D319</f>
        <v>5406.315533</v>
      </c>
      <c r="G319">
        <f>'計算係數'!$O319*'累積確診人數_量級_鄰里別'!F319/10*$D319</f>
        <v>5406.315533</v>
      </c>
      <c r="H319">
        <f>'計算係數'!$O319*'累積確診人數_量級_鄰里別'!G319/10*$D319</f>
        <v>5406.315533</v>
      </c>
      <c r="I319">
        <f>'計算係數'!$O319*'累積確診人數_量級_鄰里別'!H319/10*$D319</f>
        <v>5406.315533</v>
      </c>
      <c r="J319">
        <f>'計算係數'!$O319*'累積確診人數_量級_鄰里別'!I319/10*$D319</f>
        <v>5406.315533</v>
      </c>
      <c r="K319">
        <f>'計算係數'!$O319*'累積確診人數_量級_鄰里別'!J319/10*$D319</f>
        <v>5406.315533</v>
      </c>
      <c r="L319">
        <f>'計算係數'!$O319*'累積確診人數_量級_鄰里別'!K319/10*$D319</f>
        <v>5406.315533</v>
      </c>
      <c r="M319">
        <f>'計算係數'!$O319*'累積確診人數_量級_鄰里別'!L319/10*$D319</f>
        <v>5406.315533</v>
      </c>
      <c r="N319">
        <f>'計算係數'!$O319*'累積確診人數_量級_鄰里別'!M319/10*$D319</f>
        <v>5406.315533</v>
      </c>
      <c r="O319">
        <f>'計算係數'!$O319*'累積確診人數_量級_鄰里別'!N319/10*$D319</f>
        <v>5406.315533</v>
      </c>
      <c r="P319">
        <f>'計算係數'!$O319*'累積確診人數_量級_鄰里別'!O319/10*$D319</f>
        <v>5406.315533</v>
      </c>
      <c r="Q319">
        <f>'計算係數'!$O319*'累積確診人數_量級_鄰里別'!P319/10*$D319</f>
        <v>5406.315533</v>
      </c>
      <c r="R319">
        <f>'計算係數'!$O319*'累積確診人數_量級_鄰里別'!Q319/10*$D319</f>
        <v>5406.315533</v>
      </c>
      <c r="S319">
        <f>'計算係數'!$O319*'累積確診人數_量級_鄰里別'!R319/10*$D319</f>
        <v>5406.315533</v>
      </c>
      <c r="T319">
        <f>'計算係數'!$O319*'累積確診人數_量級_鄰里別'!S319/10*$D319</f>
        <v>5406.315533</v>
      </c>
      <c r="U319">
        <f>'計算係數'!$O319*'累積確診人數_量級_鄰里別'!T319/10*$D319</f>
        <v>5406.315533</v>
      </c>
    </row>
    <row r="320">
      <c r="A320" s="5">
        <v>6.3000090015E10</v>
      </c>
      <c r="B320" s="5" t="s">
        <v>315</v>
      </c>
      <c r="C320" s="5" t="s">
        <v>330</v>
      </c>
      <c r="D320" s="5">
        <v>4990.0</v>
      </c>
      <c r="E320">
        <f>'計算係數'!$O320*'累積確診人數_量級_鄰里別'!D320/10*$D320</f>
        <v>0</v>
      </c>
      <c r="F320">
        <f>'計算係數'!$O320*'累積確診人數_量級_鄰里別'!E320/10*$D320</f>
        <v>5391.70621</v>
      </c>
      <c r="G320">
        <f>'計算係數'!$O320*'累積確診人數_量級_鄰里別'!F320/10*$D320</f>
        <v>5391.70621</v>
      </c>
      <c r="H320">
        <f>'計算係數'!$O320*'累積確診人數_量級_鄰里別'!G320/10*$D320</f>
        <v>5391.70621</v>
      </c>
      <c r="I320">
        <f>'計算係數'!$O320*'累積確診人數_量級_鄰里別'!H320/10*$D320</f>
        <v>5391.70621</v>
      </c>
      <c r="J320">
        <f>'計算係數'!$O320*'累積確診人數_量級_鄰里別'!I320/10*$D320</f>
        <v>5391.70621</v>
      </c>
      <c r="K320">
        <f>'計算係數'!$O320*'累積確診人數_量級_鄰里別'!J320/10*$D320</f>
        <v>5391.70621</v>
      </c>
      <c r="L320">
        <f>'計算係數'!$O320*'累積確診人數_量級_鄰里別'!K320/10*$D320</f>
        <v>5391.70621</v>
      </c>
      <c r="M320">
        <f>'計算係數'!$O320*'累積確診人數_量級_鄰里別'!L320/10*$D320</f>
        <v>5391.70621</v>
      </c>
      <c r="N320">
        <f>'計算係數'!$O320*'累積確診人數_量級_鄰里別'!M320/10*$D320</f>
        <v>5391.70621</v>
      </c>
      <c r="O320">
        <f>'計算係數'!$O320*'累積確診人數_量級_鄰里別'!N320/10*$D320</f>
        <v>5391.70621</v>
      </c>
      <c r="P320">
        <f>'計算係數'!$O320*'累積確診人數_量級_鄰里別'!O320/10*$D320</f>
        <v>5391.70621</v>
      </c>
      <c r="Q320">
        <f>'計算係數'!$O320*'累積確診人數_量級_鄰里別'!P320/10*$D320</f>
        <v>5391.70621</v>
      </c>
      <c r="R320">
        <f>'計算係數'!$O320*'累積確診人數_量級_鄰里別'!Q320/10*$D320</f>
        <v>5391.70621</v>
      </c>
      <c r="S320">
        <f>'計算係數'!$O320*'累積確診人數_量級_鄰里別'!R320/10*$D320</f>
        <v>5391.70621</v>
      </c>
      <c r="T320">
        <f>'計算係數'!$O320*'累積確診人數_量級_鄰里別'!S320/10*$D320</f>
        <v>5391.70621</v>
      </c>
      <c r="U320">
        <f>'計算係數'!$O320*'累積確診人數_量級_鄰里別'!T320/10*$D320</f>
        <v>5391.70621</v>
      </c>
    </row>
    <row r="321">
      <c r="A321" s="5">
        <v>6.3000090016E10</v>
      </c>
      <c r="B321" s="5" t="s">
        <v>315</v>
      </c>
      <c r="C321" s="5" t="s">
        <v>331</v>
      </c>
      <c r="D321" s="5">
        <v>8846.0</v>
      </c>
      <c r="E321">
        <f>'計算係數'!$O321*'累積確診人數_量級_鄰里別'!D321/10*$D321</f>
        <v>0</v>
      </c>
      <c r="F321">
        <f>'計算係數'!$O321*'累積確診人數_量級_鄰里別'!E321/10*$D321</f>
        <v>9150.401899</v>
      </c>
      <c r="G321">
        <f>'計算係數'!$O321*'累積確診人數_量級_鄰里別'!F321/10*$D321</f>
        <v>9150.401899</v>
      </c>
      <c r="H321">
        <f>'計算係數'!$O321*'累積確診人數_量級_鄰里別'!G321/10*$D321</f>
        <v>9150.401899</v>
      </c>
      <c r="I321">
        <f>'計算係數'!$O321*'累積確診人數_量級_鄰里別'!H321/10*$D321</f>
        <v>9150.401899</v>
      </c>
      <c r="J321">
        <f>'計算係數'!$O321*'累積確診人數_量級_鄰里別'!I321/10*$D321</f>
        <v>9150.401899</v>
      </c>
      <c r="K321">
        <f>'計算係數'!$O321*'累積確診人數_量級_鄰里別'!J321/10*$D321</f>
        <v>9150.401899</v>
      </c>
      <c r="L321">
        <f>'計算係數'!$O321*'累積確診人數_量級_鄰里別'!K321/10*$D321</f>
        <v>9150.401899</v>
      </c>
      <c r="M321">
        <f>'計算係數'!$O321*'累積確診人數_量級_鄰里別'!L321/10*$D321</f>
        <v>9150.401899</v>
      </c>
      <c r="N321">
        <f>'計算係數'!$O321*'累積確診人數_量級_鄰里別'!M321/10*$D321</f>
        <v>9150.401899</v>
      </c>
      <c r="O321">
        <f>'計算係數'!$O321*'累積確診人數_量級_鄰里別'!N321/10*$D321</f>
        <v>9150.401899</v>
      </c>
      <c r="P321">
        <f>'計算係數'!$O321*'累積確診人數_量級_鄰里別'!O321/10*$D321</f>
        <v>9150.401899</v>
      </c>
      <c r="Q321">
        <f>'計算係數'!$O321*'累積確診人數_量級_鄰里別'!P321/10*$D321</f>
        <v>9150.401899</v>
      </c>
      <c r="R321">
        <f>'計算係數'!$O321*'累積確診人數_量級_鄰里別'!Q321/10*$D321</f>
        <v>9150.401899</v>
      </c>
      <c r="S321">
        <f>'計算係數'!$O321*'累積確診人數_量級_鄰里別'!R321/10*$D321</f>
        <v>9150.401899</v>
      </c>
      <c r="T321">
        <f>'計算係數'!$O321*'累積確診人數_量級_鄰里別'!S321/10*$D321</f>
        <v>9150.401899</v>
      </c>
      <c r="U321">
        <f>'計算係數'!$O321*'累積確診人數_量級_鄰里別'!T321/10*$D321</f>
        <v>9150.401899</v>
      </c>
    </row>
    <row r="322">
      <c r="A322" s="5">
        <v>6.3000090017E10</v>
      </c>
      <c r="B322" s="5" t="s">
        <v>315</v>
      </c>
      <c r="C322" s="5" t="s">
        <v>332</v>
      </c>
      <c r="D322" s="5">
        <v>9542.0</v>
      </c>
      <c r="E322">
        <f>'計算係數'!$O322*'累積確診人數_量級_鄰里別'!D322/10*$D322</f>
        <v>0</v>
      </c>
      <c r="F322">
        <f>'計算係數'!$O322*'累積確診人數_量級_鄰里別'!E322/10*$D322</f>
        <v>10924.81068</v>
      </c>
      <c r="G322">
        <f>'計算係數'!$O322*'累積確診人數_量級_鄰里別'!F322/10*$D322</f>
        <v>10924.81068</v>
      </c>
      <c r="H322">
        <f>'計算係數'!$O322*'累積確診人數_量級_鄰里別'!G322/10*$D322</f>
        <v>10924.81068</v>
      </c>
      <c r="I322">
        <f>'計算係數'!$O322*'累積確診人數_量級_鄰里別'!H322/10*$D322</f>
        <v>10924.81068</v>
      </c>
      <c r="J322">
        <f>'計算係數'!$O322*'累積確診人數_量級_鄰里別'!I322/10*$D322</f>
        <v>10924.81068</v>
      </c>
      <c r="K322">
        <f>'計算係數'!$O322*'累積確診人數_量級_鄰里別'!J322/10*$D322</f>
        <v>10924.81068</v>
      </c>
      <c r="L322">
        <f>'計算係數'!$O322*'累積確診人數_量級_鄰里別'!K322/10*$D322</f>
        <v>10924.81068</v>
      </c>
      <c r="M322">
        <f>'計算係數'!$O322*'累積確診人數_量級_鄰里別'!L322/10*$D322</f>
        <v>10924.81068</v>
      </c>
      <c r="N322">
        <f>'計算係數'!$O322*'累積確診人數_量級_鄰里別'!M322/10*$D322</f>
        <v>10924.81068</v>
      </c>
      <c r="O322">
        <f>'計算係數'!$O322*'累積確診人數_量級_鄰里別'!N322/10*$D322</f>
        <v>10924.81068</v>
      </c>
      <c r="P322">
        <f>'計算係數'!$O322*'累積確診人數_量級_鄰里別'!O322/10*$D322</f>
        <v>10924.81068</v>
      </c>
      <c r="Q322">
        <f>'計算係數'!$O322*'累積確診人數_量級_鄰里別'!P322/10*$D322</f>
        <v>10924.81068</v>
      </c>
      <c r="R322">
        <f>'計算係數'!$O322*'累積確診人數_量級_鄰里別'!Q322/10*$D322</f>
        <v>10924.81068</v>
      </c>
      <c r="S322">
        <f>'計算係數'!$O322*'累積確診人數_量級_鄰里別'!R322/10*$D322</f>
        <v>10924.81068</v>
      </c>
      <c r="T322">
        <f>'計算係數'!$O322*'累積確診人數_量級_鄰里別'!S322/10*$D322</f>
        <v>10924.81068</v>
      </c>
      <c r="U322">
        <f>'計算係數'!$O322*'累積確診人數_量級_鄰里別'!T322/10*$D322</f>
        <v>10924.81068</v>
      </c>
    </row>
    <row r="323">
      <c r="A323" s="5">
        <v>6.3000090018E10</v>
      </c>
      <c r="B323" s="5" t="s">
        <v>315</v>
      </c>
      <c r="C323" s="5" t="s">
        <v>333</v>
      </c>
      <c r="D323" s="5">
        <v>6508.0</v>
      </c>
      <c r="E323">
        <f>'計算係數'!$O323*'累積確診人數_量級_鄰里別'!D323/10*$D323</f>
        <v>0</v>
      </c>
      <c r="F323">
        <f>'計算係數'!$O323*'累積確診人數_量級_鄰里別'!E323/10*$D323</f>
        <v>6903.728919</v>
      </c>
      <c r="G323">
        <f>'計算係數'!$O323*'累積確診人數_量級_鄰里別'!F323/10*$D323</f>
        <v>6903.728919</v>
      </c>
      <c r="H323">
        <f>'計算係數'!$O323*'累積確診人數_量級_鄰里別'!G323/10*$D323</f>
        <v>6903.728919</v>
      </c>
      <c r="I323">
        <f>'計算係數'!$O323*'累積確診人數_量級_鄰里別'!H323/10*$D323</f>
        <v>6903.728919</v>
      </c>
      <c r="J323">
        <f>'計算係數'!$O323*'累積確診人數_量級_鄰里別'!I323/10*$D323</f>
        <v>6903.728919</v>
      </c>
      <c r="K323">
        <f>'計算係數'!$O323*'累積確診人數_量級_鄰里別'!J323/10*$D323</f>
        <v>6903.728919</v>
      </c>
      <c r="L323">
        <f>'計算係數'!$O323*'累積確診人數_量級_鄰里別'!K323/10*$D323</f>
        <v>6903.728919</v>
      </c>
      <c r="M323">
        <f>'計算係數'!$O323*'累積確診人數_量級_鄰里別'!L323/10*$D323</f>
        <v>6903.728919</v>
      </c>
      <c r="N323">
        <f>'計算係數'!$O323*'累積確診人數_量級_鄰里別'!M323/10*$D323</f>
        <v>6903.728919</v>
      </c>
      <c r="O323">
        <f>'計算係數'!$O323*'累積確診人數_量級_鄰里別'!N323/10*$D323</f>
        <v>6903.728919</v>
      </c>
      <c r="P323">
        <f>'計算係數'!$O323*'累積確診人數_量級_鄰里別'!O323/10*$D323</f>
        <v>6903.728919</v>
      </c>
      <c r="Q323">
        <f>'計算係數'!$O323*'累積確診人數_量級_鄰里別'!P323/10*$D323</f>
        <v>6903.728919</v>
      </c>
      <c r="R323">
        <f>'計算係數'!$O323*'累積確診人數_量級_鄰里別'!Q323/10*$D323</f>
        <v>6903.728919</v>
      </c>
      <c r="S323">
        <f>'計算係數'!$O323*'累積確診人數_量級_鄰里別'!R323/10*$D323</f>
        <v>6903.728919</v>
      </c>
      <c r="T323">
        <f>'計算係數'!$O323*'累積確診人數_量級_鄰里別'!S323/10*$D323</f>
        <v>6903.728919</v>
      </c>
      <c r="U323">
        <f>'計算係數'!$O323*'累積確診人數_量級_鄰里別'!T323/10*$D323</f>
        <v>6903.728919</v>
      </c>
    </row>
    <row r="324">
      <c r="A324" s="5">
        <v>6.3000090019E10</v>
      </c>
      <c r="B324" s="5" t="s">
        <v>315</v>
      </c>
      <c r="C324" s="5" t="s">
        <v>334</v>
      </c>
      <c r="D324" s="5">
        <v>5571.0</v>
      </c>
      <c r="E324">
        <f>'計算係數'!$O324*'累積確診人數_量級_鄰里別'!D324/10*$D324</f>
        <v>0</v>
      </c>
      <c r="F324">
        <f>'計算係數'!$O324*'累積確診人數_量級_鄰里別'!E324/10*$D324</f>
        <v>5629.955191</v>
      </c>
      <c r="G324">
        <f>'計算係數'!$O324*'累積確診人數_量級_鄰里別'!F324/10*$D324</f>
        <v>5629.955191</v>
      </c>
      <c r="H324">
        <f>'計算係數'!$O324*'累積確診人數_量級_鄰里別'!G324/10*$D324</f>
        <v>5629.955191</v>
      </c>
      <c r="I324">
        <f>'計算係數'!$O324*'累積確診人數_量級_鄰里別'!H324/10*$D324</f>
        <v>5629.955191</v>
      </c>
      <c r="J324">
        <f>'計算係數'!$O324*'累積確診人數_量級_鄰里別'!I324/10*$D324</f>
        <v>5629.955191</v>
      </c>
      <c r="K324">
        <f>'計算係數'!$O324*'累積確診人數_量級_鄰里別'!J324/10*$D324</f>
        <v>5629.955191</v>
      </c>
      <c r="L324">
        <f>'計算係數'!$O324*'累積確診人數_量級_鄰里別'!K324/10*$D324</f>
        <v>5629.955191</v>
      </c>
      <c r="M324">
        <f>'計算係數'!$O324*'累積確診人數_量級_鄰里別'!L324/10*$D324</f>
        <v>5629.955191</v>
      </c>
      <c r="N324">
        <f>'計算係數'!$O324*'累積確診人數_量級_鄰里別'!M324/10*$D324</f>
        <v>5629.955191</v>
      </c>
      <c r="O324">
        <f>'計算係數'!$O324*'累積確診人數_量級_鄰里別'!N324/10*$D324</f>
        <v>5629.955191</v>
      </c>
      <c r="P324">
        <f>'計算係數'!$O324*'累積確診人數_量級_鄰里別'!O324/10*$D324</f>
        <v>5629.955191</v>
      </c>
      <c r="Q324">
        <f>'計算係數'!$O324*'累積確診人數_量級_鄰里別'!P324/10*$D324</f>
        <v>5629.955191</v>
      </c>
      <c r="R324">
        <f>'計算係數'!$O324*'累積確診人數_量級_鄰里別'!Q324/10*$D324</f>
        <v>5629.955191</v>
      </c>
      <c r="S324">
        <f>'計算係數'!$O324*'累積確診人數_量級_鄰里別'!R324/10*$D324</f>
        <v>5629.955191</v>
      </c>
      <c r="T324">
        <f>'計算係數'!$O324*'累積確診人數_量級_鄰里別'!S324/10*$D324</f>
        <v>5629.955191</v>
      </c>
      <c r="U324">
        <f>'計算係數'!$O324*'累積確診人數_量級_鄰里別'!T324/10*$D324</f>
        <v>5629.955191</v>
      </c>
    </row>
    <row r="325">
      <c r="A325" s="5">
        <v>6.300009002E10</v>
      </c>
      <c r="B325" s="5" t="s">
        <v>315</v>
      </c>
      <c r="C325" s="5" t="s">
        <v>335</v>
      </c>
      <c r="D325" s="5">
        <v>5562.0</v>
      </c>
      <c r="E325">
        <f>'計算係數'!$O325*'累積確診人數_量級_鄰里別'!D325/10*$D325</f>
        <v>0</v>
      </c>
      <c r="F325">
        <f>'計算係數'!$O325*'累積確診人數_量級_鄰里別'!E325/10*$D325</f>
        <v>5391.315065</v>
      </c>
      <c r="G325">
        <f>'計算係數'!$O325*'累積確診人數_量級_鄰里別'!F325/10*$D325</f>
        <v>5391.315065</v>
      </c>
      <c r="H325">
        <f>'計算係數'!$O325*'累積確診人數_量級_鄰里別'!G325/10*$D325</f>
        <v>5391.315065</v>
      </c>
      <c r="I325">
        <f>'計算係數'!$O325*'累積確診人數_量級_鄰里別'!H325/10*$D325</f>
        <v>5391.315065</v>
      </c>
      <c r="J325">
        <f>'計算係數'!$O325*'累積確診人數_量級_鄰里別'!I325/10*$D325</f>
        <v>5391.315065</v>
      </c>
      <c r="K325">
        <f>'計算係數'!$O325*'累積確診人數_量級_鄰里別'!J325/10*$D325</f>
        <v>5391.315065</v>
      </c>
      <c r="L325">
        <f>'計算係數'!$O325*'累積確診人數_量級_鄰里別'!K325/10*$D325</f>
        <v>5391.315065</v>
      </c>
      <c r="M325">
        <f>'計算係數'!$O325*'累積確診人數_量級_鄰里別'!L325/10*$D325</f>
        <v>5391.315065</v>
      </c>
      <c r="N325">
        <f>'計算係數'!$O325*'累積確診人數_量級_鄰里別'!M325/10*$D325</f>
        <v>5391.315065</v>
      </c>
      <c r="O325">
        <f>'計算係數'!$O325*'累積確診人數_量級_鄰里別'!N325/10*$D325</f>
        <v>5391.315065</v>
      </c>
      <c r="P325">
        <f>'計算係數'!$O325*'累積確診人數_量級_鄰里別'!O325/10*$D325</f>
        <v>5391.315065</v>
      </c>
      <c r="Q325">
        <f>'計算係數'!$O325*'累積確診人數_量級_鄰里別'!P325/10*$D325</f>
        <v>5391.315065</v>
      </c>
      <c r="R325">
        <f>'計算係數'!$O325*'累積確診人數_量級_鄰里別'!Q325/10*$D325</f>
        <v>5391.315065</v>
      </c>
      <c r="S325">
        <f>'計算係數'!$O325*'累積確診人數_量級_鄰里別'!R325/10*$D325</f>
        <v>5391.315065</v>
      </c>
      <c r="T325">
        <f>'計算係數'!$O325*'累積確診人數_量級_鄰里別'!S325/10*$D325</f>
        <v>5391.315065</v>
      </c>
      <c r="U325">
        <f>'計算係數'!$O325*'累積確診人數_量級_鄰里別'!T325/10*$D325</f>
        <v>5391.315065</v>
      </c>
    </row>
    <row r="326">
      <c r="A326" s="5">
        <v>6.3000100001E10</v>
      </c>
      <c r="B326" s="5" t="s">
        <v>336</v>
      </c>
      <c r="C326" s="5" t="s">
        <v>337</v>
      </c>
      <c r="D326" s="5">
        <v>6998.0</v>
      </c>
      <c r="E326">
        <f>'計算係數'!$O326*'累積確診人數_量級_鄰里別'!D326/10*$D326</f>
        <v>0</v>
      </c>
      <c r="F326">
        <f>'計算係數'!$O326*'累積確診人數_量級_鄰里別'!E326/10*$D326</f>
        <v>7545.90382</v>
      </c>
      <c r="G326">
        <f>'計算係數'!$O326*'累積確診人數_量級_鄰里別'!F326/10*$D326</f>
        <v>7545.90382</v>
      </c>
      <c r="H326">
        <f>'計算係數'!$O326*'累積確診人數_量級_鄰里別'!G326/10*$D326</f>
        <v>7545.90382</v>
      </c>
      <c r="I326">
        <f>'計算係數'!$O326*'累積確診人數_量級_鄰里別'!H326/10*$D326</f>
        <v>7545.90382</v>
      </c>
      <c r="J326">
        <f>'計算係數'!$O326*'累積確診人數_量級_鄰里別'!I326/10*$D326</f>
        <v>7545.90382</v>
      </c>
      <c r="K326">
        <f>'計算係數'!$O326*'累積確診人數_量級_鄰里別'!J326/10*$D326</f>
        <v>7545.90382</v>
      </c>
      <c r="L326">
        <f>'計算係數'!$O326*'累積確診人數_量級_鄰里別'!K326/10*$D326</f>
        <v>7545.90382</v>
      </c>
      <c r="M326">
        <f>'計算係數'!$O326*'累積確診人數_量級_鄰里別'!L326/10*$D326</f>
        <v>7545.90382</v>
      </c>
      <c r="N326">
        <f>'計算係數'!$O326*'累積確診人數_量級_鄰里別'!M326/10*$D326</f>
        <v>7545.90382</v>
      </c>
      <c r="O326">
        <f>'計算係數'!$O326*'累積確診人數_量級_鄰里別'!N326/10*$D326</f>
        <v>7545.90382</v>
      </c>
      <c r="P326">
        <f>'計算係數'!$O326*'累積確診人數_量級_鄰里別'!O326/10*$D326</f>
        <v>7545.90382</v>
      </c>
      <c r="Q326">
        <f>'計算係數'!$O326*'累積確診人數_量級_鄰里別'!P326/10*$D326</f>
        <v>7545.90382</v>
      </c>
      <c r="R326">
        <f>'計算係數'!$O326*'累積確診人數_量級_鄰里別'!Q326/10*$D326</f>
        <v>7545.90382</v>
      </c>
      <c r="S326">
        <f>'計算係數'!$O326*'累積確診人數_量級_鄰里別'!R326/10*$D326</f>
        <v>7545.90382</v>
      </c>
      <c r="T326">
        <f>'計算係數'!$O326*'累積確診人數_量級_鄰里別'!S326/10*$D326</f>
        <v>7545.90382</v>
      </c>
      <c r="U326">
        <f>'計算係數'!$O326*'累積確診人數_量級_鄰里別'!T326/10*$D326</f>
        <v>7545.90382</v>
      </c>
    </row>
    <row r="327">
      <c r="A327" s="5">
        <v>6.3000100002E10</v>
      </c>
      <c r="B327" s="5" t="s">
        <v>336</v>
      </c>
      <c r="C327" s="5" t="s">
        <v>338</v>
      </c>
      <c r="D327" s="5">
        <v>9451.0</v>
      </c>
      <c r="E327">
        <f>'計算係數'!$O327*'累積確診人數_量級_鄰里別'!D327/10*$D327</f>
        <v>0</v>
      </c>
      <c r="F327">
        <f>'計算係數'!$O327*'累積確診人數_量級_鄰里別'!E327/10*$D327</f>
        <v>10457.69854</v>
      </c>
      <c r="G327">
        <f>'計算係數'!$O327*'累積確診人數_量級_鄰里別'!F327/10*$D327</f>
        <v>10457.69854</v>
      </c>
      <c r="H327">
        <f>'計算係數'!$O327*'累積確診人數_量級_鄰里別'!G327/10*$D327</f>
        <v>10457.69854</v>
      </c>
      <c r="I327">
        <f>'計算係數'!$O327*'累積確診人數_量級_鄰里別'!H327/10*$D327</f>
        <v>10457.69854</v>
      </c>
      <c r="J327">
        <f>'計算係數'!$O327*'累積確診人數_量級_鄰里別'!I327/10*$D327</f>
        <v>10457.69854</v>
      </c>
      <c r="K327">
        <f>'計算係數'!$O327*'累積確診人數_量級_鄰里別'!J327/10*$D327</f>
        <v>10457.69854</v>
      </c>
      <c r="L327">
        <f>'計算係數'!$O327*'累積確診人數_量級_鄰里別'!K327/10*$D327</f>
        <v>10457.69854</v>
      </c>
      <c r="M327">
        <f>'計算係數'!$O327*'累積確診人數_量級_鄰里別'!L327/10*$D327</f>
        <v>10457.69854</v>
      </c>
      <c r="N327">
        <f>'計算係數'!$O327*'累積確診人數_量級_鄰里別'!M327/10*$D327</f>
        <v>10457.69854</v>
      </c>
      <c r="O327">
        <f>'計算係數'!$O327*'累積確診人數_量級_鄰里別'!N327/10*$D327</f>
        <v>10457.69854</v>
      </c>
      <c r="P327">
        <f>'計算係數'!$O327*'累積確診人數_量級_鄰里別'!O327/10*$D327</f>
        <v>10457.69854</v>
      </c>
      <c r="Q327">
        <f>'計算係數'!$O327*'累積確診人數_量級_鄰里別'!P327/10*$D327</f>
        <v>10457.69854</v>
      </c>
      <c r="R327">
        <f>'計算係數'!$O327*'累積確診人數_量級_鄰里別'!Q327/10*$D327</f>
        <v>10457.69854</v>
      </c>
      <c r="S327">
        <f>'計算係數'!$O327*'累積確診人數_量級_鄰里別'!R327/10*$D327</f>
        <v>10457.69854</v>
      </c>
      <c r="T327">
        <f>'計算係數'!$O327*'累積確診人數_量級_鄰里別'!S327/10*$D327</f>
        <v>10457.69854</v>
      </c>
      <c r="U327">
        <f>'計算係數'!$O327*'累積確診人數_量級_鄰里別'!T327/10*$D327</f>
        <v>10457.69854</v>
      </c>
    </row>
    <row r="328">
      <c r="A328" s="5">
        <v>6.3000100003E10</v>
      </c>
      <c r="B328" s="5" t="s">
        <v>336</v>
      </c>
      <c r="C328" s="5" t="s">
        <v>339</v>
      </c>
      <c r="D328" s="5">
        <v>6520.0</v>
      </c>
      <c r="E328">
        <f>'計算係數'!$O328*'累積確診人數_量級_鄰里別'!D328/10*$D328</f>
        <v>0</v>
      </c>
      <c r="F328">
        <f>'計算係數'!$O328*'累積確診人數_量級_鄰里別'!E328/10*$D328</f>
        <v>6738.307741</v>
      </c>
      <c r="G328">
        <f>'計算係數'!$O328*'累積確診人數_量級_鄰里別'!F328/10*$D328</f>
        <v>6738.307741</v>
      </c>
      <c r="H328">
        <f>'計算係數'!$O328*'累積確診人數_量級_鄰里別'!G328/10*$D328</f>
        <v>6738.307741</v>
      </c>
      <c r="I328">
        <f>'計算係數'!$O328*'累積確診人數_量級_鄰里別'!H328/10*$D328</f>
        <v>6738.307741</v>
      </c>
      <c r="J328">
        <f>'計算係數'!$O328*'累積確診人數_量級_鄰里別'!I328/10*$D328</f>
        <v>6738.307741</v>
      </c>
      <c r="K328">
        <f>'計算係數'!$O328*'累積確診人數_量級_鄰里別'!J328/10*$D328</f>
        <v>6738.307741</v>
      </c>
      <c r="L328">
        <f>'計算係數'!$O328*'累積確診人數_量級_鄰里別'!K328/10*$D328</f>
        <v>6738.307741</v>
      </c>
      <c r="M328">
        <f>'計算係數'!$O328*'累積確診人數_量級_鄰里別'!L328/10*$D328</f>
        <v>6738.307741</v>
      </c>
      <c r="N328">
        <f>'計算係數'!$O328*'累積確診人數_量級_鄰里別'!M328/10*$D328</f>
        <v>6738.307741</v>
      </c>
      <c r="O328">
        <f>'計算係數'!$O328*'累積確診人數_量級_鄰里別'!N328/10*$D328</f>
        <v>6738.307741</v>
      </c>
      <c r="P328">
        <f>'計算係數'!$O328*'累積確診人數_量級_鄰里別'!O328/10*$D328</f>
        <v>6738.307741</v>
      </c>
      <c r="Q328">
        <f>'計算係數'!$O328*'累積確診人數_量級_鄰里別'!P328/10*$D328</f>
        <v>6738.307741</v>
      </c>
      <c r="R328">
        <f>'計算係數'!$O328*'累積確診人數_量級_鄰里別'!Q328/10*$D328</f>
        <v>6738.307741</v>
      </c>
      <c r="S328">
        <f>'計算係數'!$O328*'累積確診人數_量級_鄰里別'!R328/10*$D328</f>
        <v>6738.307741</v>
      </c>
      <c r="T328">
        <f>'計算係數'!$O328*'累積確診人數_量級_鄰里別'!S328/10*$D328</f>
        <v>6738.307741</v>
      </c>
      <c r="U328">
        <f>'計算係數'!$O328*'累積確診人數_量級_鄰里別'!T328/10*$D328</f>
        <v>6738.307741</v>
      </c>
    </row>
    <row r="329">
      <c r="A329" s="5">
        <v>6.3000100005E10</v>
      </c>
      <c r="B329" s="5" t="s">
        <v>336</v>
      </c>
      <c r="C329" s="5" t="s">
        <v>340</v>
      </c>
      <c r="D329" s="5">
        <v>6209.0</v>
      </c>
      <c r="E329">
        <f>'計算係數'!$O329*'累積確診人數_量級_鄰里別'!D329/10*$D329</f>
        <v>0</v>
      </c>
      <c r="F329">
        <f>'計算係數'!$O329*'累積確診人數_量級_鄰里別'!E329/10*$D329</f>
        <v>6771.836059</v>
      </c>
      <c r="G329">
        <f>'計算係數'!$O329*'累積確診人數_量級_鄰里別'!F329/10*$D329</f>
        <v>6771.836059</v>
      </c>
      <c r="H329">
        <f>'計算係數'!$O329*'累積確診人數_量級_鄰里別'!G329/10*$D329</f>
        <v>6771.836059</v>
      </c>
      <c r="I329">
        <f>'計算係數'!$O329*'累積確診人數_量級_鄰里別'!H329/10*$D329</f>
        <v>6771.836059</v>
      </c>
      <c r="J329">
        <f>'計算係數'!$O329*'累積確診人數_量級_鄰里別'!I329/10*$D329</f>
        <v>6771.836059</v>
      </c>
      <c r="K329">
        <f>'計算係數'!$O329*'累積確診人數_量級_鄰里別'!J329/10*$D329</f>
        <v>6771.836059</v>
      </c>
      <c r="L329">
        <f>'計算係數'!$O329*'累積確診人數_量級_鄰里別'!K329/10*$D329</f>
        <v>6771.836059</v>
      </c>
      <c r="M329">
        <f>'計算係數'!$O329*'累積確診人數_量級_鄰里別'!L329/10*$D329</f>
        <v>6771.836059</v>
      </c>
      <c r="N329">
        <f>'計算係數'!$O329*'累積確診人數_量級_鄰里別'!M329/10*$D329</f>
        <v>6771.836059</v>
      </c>
      <c r="O329">
        <f>'計算係數'!$O329*'累積確診人數_量級_鄰里別'!N329/10*$D329</f>
        <v>6771.836059</v>
      </c>
      <c r="P329">
        <f>'計算係數'!$O329*'累積確診人數_量級_鄰里別'!O329/10*$D329</f>
        <v>6771.836059</v>
      </c>
      <c r="Q329">
        <f>'計算係數'!$O329*'累積確診人數_量級_鄰里別'!P329/10*$D329</f>
        <v>6771.836059</v>
      </c>
      <c r="R329">
        <f>'計算係數'!$O329*'累積確診人數_量級_鄰里別'!Q329/10*$D329</f>
        <v>6771.836059</v>
      </c>
      <c r="S329">
        <f>'計算係數'!$O329*'累積確診人數_量級_鄰里別'!R329/10*$D329</f>
        <v>6771.836059</v>
      </c>
      <c r="T329">
        <f>'計算係數'!$O329*'累積確診人數_量級_鄰里別'!S329/10*$D329</f>
        <v>6771.836059</v>
      </c>
      <c r="U329">
        <f>'計算係數'!$O329*'累積確診人數_量級_鄰里別'!T329/10*$D329</f>
        <v>6771.836059</v>
      </c>
    </row>
    <row r="330">
      <c r="A330" s="5">
        <v>6.3000100006E10</v>
      </c>
      <c r="B330" s="5" t="s">
        <v>336</v>
      </c>
      <c r="C330" s="5" t="s">
        <v>341</v>
      </c>
      <c r="D330" s="5">
        <v>5850.0</v>
      </c>
      <c r="E330">
        <f>'計算係數'!$O330*'累積確診人數_量級_鄰里別'!D330/10*$D330</f>
        <v>0</v>
      </c>
      <c r="F330">
        <f>'計算係數'!$O330*'累積確診人數_量級_鄰里別'!E330/10*$D330</f>
        <v>6247.011004</v>
      </c>
      <c r="G330">
        <f>'計算係數'!$O330*'累積確診人數_量級_鄰里別'!F330/10*$D330</f>
        <v>6247.011004</v>
      </c>
      <c r="H330">
        <f>'計算係數'!$O330*'累積確診人數_量級_鄰里別'!G330/10*$D330</f>
        <v>6247.011004</v>
      </c>
      <c r="I330">
        <f>'計算係數'!$O330*'累積確診人數_量級_鄰里別'!H330/10*$D330</f>
        <v>6247.011004</v>
      </c>
      <c r="J330">
        <f>'計算係數'!$O330*'累積確診人數_量級_鄰里別'!I330/10*$D330</f>
        <v>6247.011004</v>
      </c>
      <c r="K330">
        <f>'計算係數'!$O330*'累積確診人數_量級_鄰里別'!J330/10*$D330</f>
        <v>6247.011004</v>
      </c>
      <c r="L330">
        <f>'計算係數'!$O330*'累積確診人數_量級_鄰里別'!K330/10*$D330</f>
        <v>6247.011004</v>
      </c>
      <c r="M330">
        <f>'計算係數'!$O330*'累積確診人數_量級_鄰里別'!L330/10*$D330</f>
        <v>6247.011004</v>
      </c>
      <c r="N330">
        <f>'計算係數'!$O330*'累積確診人數_量級_鄰里別'!M330/10*$D330</f>
        <v>6247.011004</v>
      </c>
      <c r="O330">
        <f>'計算係數'!$O330*'累積確診人數_量級_鄰里別'!N330/10*$D330</f>
        <v>6247.011004</v>
      </c>
      <c r="P330">
        <f>'計算係數'!$O330*'累積確診人數_量級_鄰里別'!O330/10*$D330</f>
        <v>6247.011004</v>
      </c>
      <c r="Q330">
        <f>'計算係數'!$O330*'累積確診人數_量級_鄰里別'!P330/10*$D330</f>
        <v>6247.011004</v>
      </c>
      <c r="R330">
        <f>'計算係數'!$O330*'累積確診人數_量級_鄰里別'!Q330/10*$D330</f>
        <v>6247.011004</v>
      </c>
      <c r="S330">
        <f>'計算係數'!$O330*'累積確診人數_量級_鄰里別'!R330/10*$D330</f>
        <v>6247.011004</v>
      </c>
      <c r="T330">
        <f>'計算係數'!$O330*'累積確診人數_量級_鄰里別'!S330/10*$D330</f>
        <v>6247.011004</v>
      </c>
      <c r="U330">
        <f>'計算係數'!$O330*'累積確診人數_量級_鄰里別'!T330/10*$D330</f>
        <v>6247.011004</v>
      </c>
    </row>
    <row r="331">
      <c r="A331" s="5">
        <v>6.3000100007E10</v>
      </c>
      <c r="B331" s="5" t="s">
        <v>336</v>
      </c>
      <c r="C331" s="5" t="s">
        <v>342</v>
      </c>
      <c r="D331" s="5">
        <v>9669.0</v>
      </c>
      <c r="E331">
        <f>'計算係數'!$O331*'累積確診人數_量級_鄰里別'!D331/10*$D331</f>
        <v>0</v>
      </c>
      <c r="F331">
        <f>'計算係數'!$O331*'累積確診人數_量級_鄰里別'!E331/10*$D331</f>
        <v>10415.67328</v>
      </c>
      <c r="G331">
        <f>'計算係數'!$O331*'累積確診人數_量級_鄰里別'!F331/10*$D331</f>
        <v>10415.67328</v>
      </c>
      <c r="H331">
        <f>'計算係數'!$O331*'累積確診人數_量級_鄰里別'!G331/10*$D331</f>
        <v>10415.67328</v>
      </c>
      <c r="I331">
        <f>'計算係數'!$O331*'累積確診人數_量級_鄰里別'!H331/10*$D331</f>
        <v>10415.67328</v>
      </c>
      <c r="J331">
        <f>'計算係數'!$O331*'累積確診人數_量級_鄰里別'!I331/10*$D331</f>
        <v>10415.67328</v>
      </c>
      <c r="K331">
        <f>'計算係數'!$O331*'累積確診人數_量級_鄰里別'!J331/10*$D331</f>
        <v>10415.67328</v>
      </c>
      <c r="L331">
        <f>'計算係數'!$O331*'累積確診人數_量級_鄰里別'!K331/10*$D331</f>
        <v>10415.67328</v>
      </c>
      <c r="M331">
        <f>'計算係數'!$O331*'累積確診人數_量級_鄰里別'!L331/10*$D331</f>
        <v>10415.67328</v>
      </c>
      <c r="N331">
        <f>'計算係數'!$O331*'累積確診人數_量級_鄰里別'!M331/10*$D331</f>
        <v>10415.67328</v>
      </c>
      <c r="O331">
        <f>'計算係數'!$O331*'累積確診人數_量級_鄰里別'!N331/10*$D331</f>
        <v>10415.67328</v>
      </c>
      <c r="P331">
        <f>'計算係數'!$O331*'累積確診人數_量級_鄰里別'!O331/10*$D331</f>
        <v>10415.67328</v>
      </c>
      <c r="Q331">
        <f>'計算係數'!$O331*'累積確診人數_量級_鄰里別'!P331/10*$D331</f>
        <v>10415.67328</v>
      </c>
      <c r="R331">
        <f>'計算係數'!$O331*'累積確診人數_量級_鄰里別'!Q331/10*$D331</f>
        <v>10415.67328</v>
      </c>
      <c r="S331">
        <f>'計算係數'!$O331*'累積確診人數_量級_鄰里別'!R331/10*$D331</f>
        <v>10415.67328</v>
      </c>
      <c r="T331">
        <f>'計算係數'!$O331*'累積確診人數_量級_鄰里別'!S331/10*$D331</f>
        <v>10415.67328</v>
      </c>
      <c r="U331">
        <f>'計算係數'!$O331*'累積確診人數_量級_鄰里別'!T331/10*$D331</f>
        <v>10415.67328</v>
      </c>
    </row>
    <row r="332">
      <c r="A332" s="5">
        <v>6.3000100008E10</v>
      </c>
      <c r="B332" s="5" t="s">
        <v>336</v>
      </c>
      <c r="C332" s="5" t="s">
        <v>343</v>
      </c>
      <c r="D332" s="5">
        <v>9840.0</v>
      </c>
      <c r="E332">
        <f>'計算係數'!$O332*'累積確診人數_量級_鄰里別'!D332/10*$D332</f>
        <v>0</v>
      </c>
      <c r="F332">
        <f>'計算係數'!$O332*'累積確診人數_量級_鄰里別'!E332/10*$D332</f>
        <v>10586.85814</v>
      </c>
      <c r="G332">
        <f>'計算係數'!$O332*'累積確診人數_量級_鄰里別'!F332/10*$D332</f>
        <v>10586.85814</v>
      </c>
      <c r="H332">
        <f>'計算係數'!$O332*'累積確診人數_量級_鄰里別'!G332/10*$D332</f>
        <v>10586.85814</v>
      </c>
      <c r="I332">
        <f>'計算係數'!$O332*'累積確診人數_量級_鄰里別'!H332/10*$D332</f>
        <v>10586.85814</v>
      </c>
      <c r="J332">
        <f>'計算係數'!$O332*'累積確診人數_量級_鄰里別'!I332/10*$D332</f>
        <v>10586.85814</v>
      </c>
      <c r="K332">
        <f>'計算係數'!$O332*'累積確診人數_量級_鄰里別'!J332/10*$D332</f>
        <v>10586.85814</v>
      </c>
      <c r="L332">
        <f>'計算係數'!$O332*'累積確診人數_量級_鄰里別'!K332/10*$D332</f>
        <v>10586.85814</v>
      </c>
      <c r="M332">
        <f>'計算係數'!$O332*'累積確診人數_量級_鄰里別'!L332/10*$D332</f>
        <v>10586.85814</v>
      </c>
      <c r="N332">
        <f>'計算係數'!$O332*'累積確診人數_量級_鄰里別'!M332/10*$D332</f>
        <v>10586.85814</v>
      </c>
      <c r="O332">
        <f>'計算係數'!$O332*'累積確診人數_量級_鄰里別'!N332/10*$D332</f>
        <v>10586.85814</v>
      </c>
      <c r="P332">
        <f>'計算係數'!$O332*'累積確診人數_量級_鄰里別'!O332/10*$D332</f>
        <v>10586.85814</v>
      </c>
      <c r="Q332">
        <f>'計算係數'!$O332*'累積確診人數_量級_鄰里別'!P332/10*$D332</f>
        <v>10586.85814</v>
      </c>
      <c r="R332">
        <f>'計算係數'!$O332*'累積確診人數_量級_鄰里別'!Q332/10*$D332</f>
        <v>10586.85814</v>
      </c>
      <c r="S332">
        <f>'計算係數'!$O332*'累積確診人數_量級_鄰里別'!R332/10*$D332</f>
        <v>10586.85814</v>
      </c>
      <c r="T332">
        <f>'計算係數'!$O332*'累積確診人數_量級_鄰里別'!S332/10*$D332</f>
        <v>10586.85814</v>
      </c>
      <c r="U332">
        <f>'計算係數'!$O332*'累積確診人數_量級_鄰里別'!T332/10*$D332</f>
        <v>10586.85814</v>
      </c>
    </row>
    <row r="333">
      <c r="A333" s="5">
        <v>6.3000100009E10</v>
      </c>
      <c r="B333" s="5" t="s">
        <v>336</v>
      </c>
      <c r="C333" s="5" t="s">
        <v>344</v>
      </c>
      <c r="D333" s="5">
        <v>6242.0</v>
      </c>
      <c r="E333">
        <f>'計算係數'!$O333*'累積確診人數_量級_鄰里別'!D333/10*$D333</f>
        <v>0</v>
      </c>
      <c r="F333">
        <f>'計算係數'!$O333*'累積確診人數_量級_鄰里別'!E333/10*$D333</f>
        <v>7179.601546</v>
      </c>
      <c r="G333">
        <f>'計算係數'!$O333*'累積確診人數_量級_鄰里別'!F333/10*$D333</f>
        <v>7179.601546</v>
      </c>
      <c r="H333">
        <f>'計算係數'!$O333*'累積確診人數_量級_鄰里別'!G333/10*$D333</f>
        <v>7179.601546</v>
      </c>
      <c r="I333">
        <f>'計算係數'!$O333*'累積確診人數_量級_鄰里別'!H333/10*$D333</f>
        <v>7179.601546</v>
      </c>
      <c r="J333">
        <f>'計算係數'!$O333*'累積確診人數_量級_鄰里別'!I333/10*$D333</f>
        <v>7179.601546</v>
      </c>
      <c r="K333">
        <f>'計算係數'!$O333*'累積確診人數_量級_鄰里別'!J333/10*$D333</f>
        <v>7179.601546</v>
      </c>
      <c r="L333">
        <f>'計算係數'!$O333*'累積確診人數_量級_鄰里別'!K333/10*$D333</f>
        <v>7179.601546</v>
      </c>
      <c r="M333">
        <f>'計算係數'!$O333*'累積確診人數_量級_鄰里別'!L333/10*$D333</f>
        <v>7179.601546</v>
      </c>
      <c r="N333">
        <f>'計算係數'!$O333*'累積確診人數_量級_鄰里別'!M333/10*$D333</f>
        <v>7179.601546</v>
      </c>
      <c r="O333">
        <f>'計算係數'!$O333*'累積確診人數_量級_鄰里別'!N333/10*$D333</f>
        <v>7179.601546</v>
      </c>
      <c r="P333">
        <f>'計算係數'!$O333*'累積確診人數_量級_鄰里別'!O333/10*$D333</f>
        <v>7179.601546</v>
      </c>
      <c r="Q333">
        <f>'計算係數'!$O333*'累積確診人數_量級_鄰里別'!P333/10*$D333</f>
        <v>7179.601546</v>
      </c>
      <c r="R333">
        <f>'計算係數'!$O333*'累積確診人數_量級_鄰里別'!Q333/10*$D333</f>
        <v>7179.601546</v>
      </c>
      <c r="S333">
        <f>'計算係數'!$O333*'累積確診人數_量級_鄰里別'!R333/10*$D333</f>
        <v>7179.601546</v>
      </c>
      <c r="T333">
        <f>'計算係數'!$O333*'累積確診人數_量級_鄰里別'!S333/10*$D333</f>
        <v>7179.601546</v>
      </c>
      <c r="U333">
        <f>'計算係數'!$O333*'累積確診人數_量級_鄰里別'!T333/10*$D333</f>
        <v>7179.601546</v>
      </c>
    </row>
    <row r="334">
      <c r="A334" s="5">
        <v>6.300010001E10</v>
      </c>
      <c r="B334" s="5" t="s">
        <v>336</v>
      </c>
      <c r="C334" s="5" t="s">
        <v>345</v>
      </c>
      <c r="D334" s="5">
        <v>8488.0</v>
      </c>
      <c r="E334">
        <f>'計算係數'!$O334*'累積確診人數_量級_鄰里別'!D334/10*$D334</f>
        <v>0</v>
      </c>
      <c r="F334">
        <f>'計算係數'!$O334*'累積確診人數_量級_鄰里別'!E334/10*$D334</f>
        <v>9184.81046</v>
      </c>
      <c r="G334">
        <f>'計算係數'!$O334*'累積確診人數_量級_鄰里別'!F334/10*$D334</f>
        <v>9184.81046</v>
      </c>
      <c r="H334">
        <f>'計算係數'!$O334*'累積確診人數_量級_鄰里別'!G334/10*$D334</f>
        <v>9184.81046</v>
      </c>
      <c r="I334">
        <f>'計算係數'!$O334*'累積確診人數_量級_鄰里別'!H334/10*$D334</f>
        <v>9184.81046</v>
      </c>
      <c r="J334">
        <f>'計算係數'!$O334*'累積確診人數_量級_鄰里別'!I334/10*$D334</f>
        <v>9184.81046</v>
      </c>
      <c r="K334">
        <f>'計算係數'!$O334*'累積確診人數_量級_鄰里別'!J334/10*$D334</f>
        <v>9184.81046</v>
      </c>
      <c r="L334">
        <f>'計算係數'!$O334*'累積確診人數_量級_鄰里別'!K334/10*$D334</f>
        <v>9184.81046</v>
      </c>
      <c r="M334">
        <f>'計算係數'!$O334*'累積確診人數_量級_鄰里別'!L334/10*$D334</f>
        <v>9184.81046</v>
      </c>
      <c r="N334">
        <f>'計算係數'!$O334*'累積確診人數_量級_鄰里別'!M334/10*$D334</f>
        <v>9184.81046</v>
      </c>
      <c r="O334">
        <f>'計算係數'!$O334*'累積確診人數_量級_鄰里別'!N334/10*$D334</f>
        <v>9184.81046</v>
      </c>
      <c r="P334">
        <f>'計算係數'!$O334*'累積確診人數_量級_鄰里別'!O334/10*$D334</f>
        <v>9184.81046</v>
      </c>
      <c r="Q334">
        <f>'計算係數'!$O334*'累積確診人數_量級_鄰里別'!P334/10*$D334</f>
        <v>9184.81046</v>
      </c>
      <c r="R334">
        <f>'計算係數'!$O334*'累積確診人數_量級_鄰里別'!Q334/10*$D334</f>
        <v>9184.81046</v>
      </c>
      <c r="S334">
        <f>'計算係數'!$O334*'累積確診人數_量級_鄰里別'!R334/10*$D334</f>
        <v>9184.81046</v>
      </c>
      <c r="T334">
        <f>'計算係數'!$O334*'累積確診人數_量級_鄰里別'!S334/10*$D334</f>
        <v>9184.81046</v>
      </c>
      <c r="U334">
        <f>'計算係數'!$O334*'累積確診人數_量級_鄰里別'!T334/10*$D334</f>
        <v>9184.81046</v>
      </c>
    </row>
    <row r="335">
      <c r="A335" s="5">
        <v>6.3000100011E10</v>
      </c>
      <c r="B335" s="5" t="s">
        <v>336</v>
      </c>
      <c r="C335" s="5" t="s">
        <v>346</v>
      </c>
      <c r="D335" s="5">
        <v>8003.0</v>
      </c>
      <c r="E335">
        <f>'計算係數'!$O335*'累積確診人數_量級_鄰里別'!D335/10*$D335</f>
        <v>0</v>
      </c>
      <c r="F335">
        <f>'計算係數'!$O335*'累積確診人數_量級_鄰里別'!E335/10*$D335</f>
        <v>8640.324051</v>
      </c>
      <c r="G335">
        <f>'計算係數'!$O335*'累積確診人數_量級_鄰里別'!F335/10*$D335</f>
        <v>8640.324051</v>
      </c>
      <c r="H335">
        <f>'計算係數'!$O335*'累積確診人數_量級_鄰里別'!G335/10*$D335</f>
        <v>8640.324051</v>
      </c>
      <c r="I335">
        <f>'計算係數'!$O335*'累積確診人數_量級_鄰里別'!H335/10*$D335</f>
        <v>8640.324051</v>
      </c>
      <c r="J335">
        <f>'計算係數'!$O335*'累積確診人數_量級_鄰里別'!I335/10*$D335</f>
        <v>8640.324051</v>
      </c>
      <c r="K335">
        <f>'計算係數'!$O335*'累積確診人數_量級_鄰里別'!J335/10*$D335</f>
        <v>8640.324051</v>
      </c>
      <c r="L335">
        <f>'計算係數'!$O335*'累積確診人數_量級_鄰里別'!K335/10*$D335</f>
        <v>8640.324051</v>
      </c>
      <c r="M335">
        <f>'計算係數'!$O335*'累積確診人數_量級_鄰里別'!L335/10*$D335</f>
        <v>8640.324051</v>
      </c>
      <c r="N335">
        <f>'計算係數'!$O335*'累積確診人數_量級_鄰里別'!M335/10*$D335</f>
        <v>8640.324051</v>
      </c>
      <c r="O335">
        <f>'計算係數'!$O335*'累積確診人數_量級_鄰里別'!N335/10*$D335</f>
        <v>8640.324051</v>
      </c>
      <c r="P335">
        <f>'計算係數'!$O335*'累積確診人數_量級_鄰里別'!O335/10*$D335</f>
        <v>8640.324051</v>
      </c>
      <c r="Q335">
        <f>'計算係數'!$O335*'累積確診人數_量級_鄰里別'!P335/10*$D335</f>
        <v>8640.324051</v>
      </c>
      <c r="R335">
        <f>'計算係數'!$O335*'累積確診人數_量級_鄰里別'!Q335/10*$D335</f>
        <v>8640.324051</v>
      </c>
      <c r="S335">
        <f>'計算係數'!$O335*'累積確診人數_量級_鄰里別'!R335/10*$D335</f>
        <v>8640.324051</v>
      </c>
      <c r="T335">
        <f>'計算係數'!$O335*'累積確診人數_量級_鄰里別'!S335/10*$D335</f>
        <v>8640.324051</v>
      </c>
      <c r="U335">
        <f>'計算係數'!$O335*'累積確診人數_量級_鄰里別'!T335/10*$D335</f>
        <v>8640.324051</v>
      </c>
    </row>
    <row r="336">
      <c r="A336" s="5">
        <v>6.3000100012E10</v>
      </c>
      <c r="B336" s="5" t="s">
        <v>336</v>
      </c>
      <c r="C336" s="5" t="s">
        <v>347</v>
      </c>
      <c r="D336" s="5">
        <v>5479.0</v>
      </c>
      <c r="E336">
        <f>'計算係數'!$O336*'累積確診人數_量級_鄰里別'!D336/10*$D336</f>
        <v>0</v>
      </c>
      <c r="F336">
        <f>'計算係數'!$O336*'累積確診人數_量級_鄰里別'!E336/10*$D336</f>
        <v>5415.612647</v>
      </c>
      <c r="G336">
        <f>'計算係數'!$O336*'累積確診人數_量級_鄰里別'!F336/10*$D336</f>
        <v>5415.612647</v>
      </c>
      <c r="H336">
        <f>'計算係數'!$O336*'累積確診人數_量級_鄰里別'!G336/10*$D336</f>
        <v>5415.612647</v>
      </c>
      <c r="I336">
        <f>'計算係數'!$O336*'累積確診人數_量級_鄰里別'!H336/10*$D336</f>
        <v>5415.612647</v>
      </c>
      <c r="J336">
        <f>'計算係數'!$O336*'累積確診人數_量級_鄰里別'!I336/10*$D336</f>
        <v>5415.612647</v>
      </c>
      <c r="K336">
        <f>'計算係數'!$O336*'累積確診人數_量級_鄰里別'!J336/10*$D336</f>
        <v>5415.612647</v>
      </c>
      <c r="L336">
        <f>'計算係數'!$O336*'累積確診人數_量級_鄰里別'!K336/10*$D336</f>
        <v>5415.612647</v>
      </c>
      <c r="M336">
        <f>'計算係數'!$O336*'累積確診人數_量級_鄰里別'!L336/10*$D336</f>
        <v>5415.612647</v>
      </c>
      <c r="N336">
        <f>'計算係數'!$O336*'累積確診人數_量級_鄰里別'!M336/10*$D336</f>
        <v>5415.612647</v>
      </c>
      <c r="O336">
        <f>'計算係數'!$O336*'累積確診人數_量級_鄰里別'!N336/10*$D336</f>
        <v>5415.612647</v>
      </c>
      <c r="P336">
        <f>'計算係數'!$O336*'累積確診人數_量級_鄰里別'!O336/10*$D336</f>
        <v>5415.612647</v>
      </c>
      <c r="Q336">
        <f>'計算係數'!$O336*'累積確診人數_量級_鄰里別'!P336/10*$D336</f>
        <v>5415.612647</v>
      </c>
      <c r="R336">
        <f>'計算係數'!$O336*'累積確診人數_量級_鄰里別'!Q336/10*$D336</f>
        <v>5415.612647</v>
      </c>
      <c r="S336">
        <f>'計算係數'!$O336*'累積確診人數_量級_鄰里別'!R336/10*$D336</f>
        <v>5415.612647</v>
      </c>
      <c r="T336">
        <f>'計算係數'!$O336*'累積確診人數_量級_鄰里別'!S336/10*$D336</f>
        <v>5415.612647</v>
      </c>
      <c r="U336">
        <f>'計算係數'!$O336*'累積確診人數_量級_鄰里別'!T336/10*$D336</f>
        <v>5415.612647</v>
      </c>
    </row>
    <row r="337">
      <c r="A337" s="5">
        <v>6.3000100013E10</v>
      </c>
      <c r="B337" s="5" t="s">
        <v>336</v>
      </c>
      <c r="C337" s="5" t="s">
        <v>348</v>
      </c>
      <c r="D337" s="5">
        <v>5345.0</v>
      </c>
      <c r="E337">
        <f>'計算係數'!$O337*'累積確診人數_量級_鄰里別'!D337/10*$D337</f>
        <v>0</v>
      </c>
      <c r="F337">
        <f>'計算係數'!$O337*'累積確診人數_量級_鄰里別'!E337/10*$D337</f>
        <v>5510.006023</v>
      </c>
      <c r="G337">
        <f>'計算係數'!$O337*'累積確診人數_量級_鄰里別'!F337/10*$D337</f>
        <v>5510.006023</v>
      </c>
      <c r="H337">
        <f>'計算係數'!$O337*'累積確診人數_量級_鄰里別'!G337/10*$D337</f>
        <v>5510.006023</v>
      </c>
      <c r="I337">
        <f>'計算係數'!$O337*'累積確診人數_量級_鄰里別'!H337/10*$D337</f>
        <v>5510.006023</v>
      </c>
      <c r="J337">
        <f>'計算係數'!$O337*'累積確診人數_量級_鄰里別'!I337/10*$D337</f>
        <v>5510.006023</v>
      </c>
      <c r="K337">
        <f>'計算係數'!$O337*'累積確診人數_量級_鄰里別'!J337/10*$D337</f>
        <v>5510.006023</v>
      </c>
      <c r="L337">
        <f>'計算係數'!$O337*'累積確診人數_量級_鄰里別'!K337/10*$D337</f>
        <v>5510.006023</v>
      </c>
      <c r="M337">
        <f>'計算係數'!$O337*'累積確診人數_量級_鄰里別'!L337/10*$D337</f>
        <v>5510.006023</v>
      </c>
      <c r="N337">
        <f>'計算係數'!$O337*'累積確診人數_量級_鄰里別'!M337/10*$D337</f>
        <v>5510.006023</v>
      </c>
      <c r="O337">
        <f>'計算係數'!$O337*'累積確診人數_量級_鄰里別'!N337/10*$D337</f>
        <v>5510.006023</v>
      </c>
      <c r="P337">
        <f>'計算係數'!$O337*'累積確診人數_量級_鄰里別'!O337/10*$D337</f>
        <v>5510.006023</v>
      </c>
      <c r="Q337">
        <f>'計算係數'!$O337*'累積確診人數_量級_鄰里別'!P337/10*$D337</f>
        <v>5510.006023</v>
      </c>
      <c r="R337">
        <f>'計算係數'!$O337*'累積確診人數_量級_鄰里別'!Q337/10*$D337</f>
        <v>5510.006023</v>
      </c>
      <c r="S337">
        <f>'計算係數'!$O337*'累積確診人數_量級_鄰里別'!R337/10*$D337</f>
        <v>5510.006023</v>
      </c>
      <c r="T337">
        <f>'計算係數'!$O337*'累積確診人數_量級_鄰里別'!S337/10*$D337</f>
        <v>5510.006023</v>
      </c>
      <c r="U337">
        <f>'計算係數'!$O337*'累積確診人數_量級_鄰里別'!T337/10*$D337</f>
        <v>5510.006023</v>
      </c>
    </row>
    <row r="338">
      <c r="A338" s="5">
        <v>6.3000100014E10</v>
      </c>
      <c r="B338" s="5" t="s">
        <v>336</v>
      </c>
      <c r="C338" s="5" t="s">
        <v>349</v>
      </c>
      <c r="D338" s="5">
        <v>7014.0</v>
      </c>
      <c r="E338">
        <f>'計算係數'!$O338*'累積確診人數_量級_鄰里別'!D338/10*$D338</f>
        <v>0</v>
      </c>
      <c r="F338">
        <f>'計算係數'!$O338*'累積確診人數_量級_鄰里別'!E338/10*$D338</f>
        <v>7491.937793</v>
      </c>
      <c r="G338">
        <f>'計算係數'!$O338*'累積確診人數_量級_鄰里別'!F338/10*$D338</f>
        <v>7491.937793</v>
      </c>
      <c r="H338">
        <f>'計算係數'!$O338*'累積確診人數_量級_鄰里別'!G338/10*$D338</f>
        <v>7491.937793</v>
      </c>
      <c r="I338">
        <f>'計算係數'!$O338*'累積確診人數_量級_鄰里別'!H338/10*$D338</f>
        <v>7491.937793</v>
      </c>
      <c r="J338">
        <f>'計算係數'!$O338*'累積確診人數_量級_鄰里別'!I338/10*$D338</f>
        <v>7491.937793</v>
      </c>
      <c r="K338">
        <f>'計算係數'!$O338*'累積確診人數_量級_鄰里別'!J338/10*$D338</f>
        <v>7491.937793</v>
      </c>
      <c r="L338">
        <f>'計算係數'!$O338*'累積確診人數_量級_鄰里別'!K338/10*$D338</f>
        <v>7491.937793</v>
      </c>
      <c r="M338">
        <f>'計算係數'!$O338*'累積確診人數_量級_鄰里別'!L338/10*$D338</f>
        <v>7491.937793</v>
      </c>
      <c r="N338">
        <f>'計算係數'!$O338*'累積確診人數_量級_鄰里別'!M338/10*$D338</f>
        <v>7491.937793</v>
      </c>
      <c r="O338">
        <f>'計算係數'!$O338*'累積確診人數_量級_鄰里別'!N338/10*$D338</f>
        <v>7491.937793</v>
      </c>
      <c r="P338">
        <f>'計算係數'!$O338*'累積確診人數_量級_鄰里別'!O338/10*$D338</f>
        <v>7491.937793</v>
      </c>
      <c r="Q338">
        <f>'計算係數'!$O338*'累積確診人數_量級_鄰里別'!P338/10*$D338</f>
        <v>7491.937793</v>
      </c>
      <c r="R338">
        <f>'計算係數'!$O338*'累積確診人數_量級_鄰里別'!Q338/10*$D338</f>
        <v>7491.937793</v>
      </c>
      <c r="S338">
        <f>'計算係數'!$O338*'累積確診人數_量級_鄰里別'!R338/10*$D338</f>
        <v>7491.937793</v>
      </c>
      <c r="T338">
        <f>'計算係數'!$O338*'累積確診人數_量級_鄰里別'!S338/10*$D338</f>
        <v>7491.937793</v>
      </c>
      <c r="U338">
        <f>'計算係數'!$O338*'累積確診人數_量級_鄰里別'!T338/10*$D338</f>
        <v>7491.937793</v>
      </c>
    </row>
    <row r="339">
      <c r="A339" s="5">
        <v>6.3000100015E10</v>
      </c>
      <c r="B339" s="5" t="s">
        <v>336</v>
      </c>
      <c r="C339" s="5" t="s">
        <v>350</v>
      </c>
      <c r="D339" s="5">
        <v>7144.0</v>
      </c>
      <c r="E339">
        <f>'計算係數'!$O339*'累積確診人數_量級_鄰里別'!D339/10*$D339</f>
        <v>0</v>
      </c>
      <c r="F339">
        <f>'計算係數'!$O339*'累積確診人數_量級_鄰里別'!E339/10*$D339</f>
        <v>8203.20603</v>
      </c>
      <c r="G339">
        <f>'計算係數'!$O339*'累積確診人數_量級_鄰里別'!F339/10*$D339</f>
        <v>8203.20603</v>
      </c>
      <c r="H339">
        <f>'計算係數'!$O339*'累積確診人數_量級_鄰里別'!G339/10*$D339</f>
        <v>8203.20603</v>
      </c>
      <c r="I339">
        <f>'計算係數'!$O339*'累積確診人數_量級_鄰里別'!H339/10*$D339</f>
        <v>8203.20603</v>
      </c>
      <c r="J339">
        <f>'計算係數'!$O339*'累積確診人數_量級_鄰里別'!I339/10*$D339</f>
        <v>8203.20603</v>
      </c>
      <c r="K339">
        <f>'計算係數'!$O339*'累積確診人數_量級_鄰里別'!J339/10*$D339</f>
        <v>8203.20603</v>
      </c>
      <c r="L339">
        <f>'計算係數'!$O339*'累積確診人數_量級_鄰里別'!K339/10*$D339</f>
        <v>8203.20603</v>
      </c>
      <c r="M339">
        <f>'計算係數'!$O339*'累積確診人數_量級_鄰里別'!L339/10*$D339</f>
        <v>8203.20603</v>
      </c>
      <c r="N339">
        <f>'計算係數'!$O339*'累積確診人數_量級_鄰里別'!M339/10*$D339</f>
        <v>8203.20603</v>
      </c>
      <c r="O339">
        <f>'計算係數'!$O339*'累積確診人數_量級_鄰里別'!N339/10*$D339</f>
        <v>8203.20603</v>
      </c>
      <c r="P339">
        <f>'計算係數'!$O339*'累積確診人數_量級_鄰里別'!O339/10*$D339</f>
        <v>8203.20603</v>
      </c>
      <c r="Q339">
        <f>'計算係數'!$O339*'累積確診人數_量級_鄰里別'!P339/10*$D339</f>
        <v>8203.20603</v>
      </c>
      <c r="R339">
        <f>'計算係數'!$O339*'累積確診人數_量級_鄰里別'!Q339/10*$D339</f>
        <v>8203.20603</v>
      </c>
      <c r="S339">
        <f>'計算係數'!$O339*'累積確診人數_量級_鄰里別'!R339/10*$D339</f>
        <v>8203.20603</v>
      </c>
      <c r="T339">
        <f>'計算係數'!$O339*'累積確診人數_量級_鄰里別'!S339/10*$D339</f>
        <v>8203.20603</v>
      </c>
      <c r="U339">
        <f>'計算係數'!$O339*'累積確診人數_量級_鄰里別'!T339/10*$D339</f>
        <v>8203.20603</v>
      </c>
    </row>
    <row r="340">
      <c r="A340" s="5">
        <v>6.3000100016E10</v>
      </c>
      <c r="B340" s="5" t="s">
        <v>336</v>
      </c>
      <c r="C340" s="5" t="s">
        <v>351</v>
      </c>
      <c r="D340" s="5">
        <v>5778.0</v>
      </c>
      <c r="E340">
        <f>'計算係數'!$O340*'累積確診人數_量級_鄰里別'!D340/10*$D340</f>
        <v>0</v>
      </c>
      <c r="F340">
        <f>'計算係數'!$O340*'累積確診人數_量級_鄰里別'!E340/10*$D340</f>
        <v>5993.228706</v>
      </c>
      <c r="G340">
        <f>'計算係數'!$O340*'累積確診人數_量級_鄰里別'!F340/10*$D340</f>
        <v>5993.228706</v>
      </c>
      <c r="H340">
        <f>'計算係數'!$O340*'累積確診人數_量級_鄰里別'!G340/10*$D340</f>
        <v>5993.228706</v>
      </c>
      <c r="I340">
        <f>'計算係數'!$O340*'累積確診人數_量級_鄰里別'!H340/10*$D340</f>
        <v>5993.228706</v>
      </c>
      <c r="J340">
        <f>'計算係數'!$O340*'累積確診人數_量級_鄰里別'!I340/10*$D340</f>
        <v>5993.228706</v>
      </c>
      <c r="K340">
        <f>'計算係數'!$O340*'累積確診人數_量級_鄰里別'!J340/10*$D340</f>
        <v>5993.228706</v>
      </c>
      <c r="L340">
        <f>'計算係數'!$O340*'累積確診人數_量級_鄰里別'!K340/10*$D340</f>
        <v>5993.228706</v>
      </c>
      <c r="M340">
        <f>'計算係數'!$O340*'累積確診人數_量級_鄰里別'!L340/10*$D340</f>
        <v>5993.228706</v>
      </c>
      <c r="N340">
        <f>'計算係數'!$O340*'累積確診人數_量級_鄰里別'!M340/10*$D340</f>
        <v>5993.228706</v>
      </c>
      <c r="O340">
        <f>'計算係數'!$O340*'累積確診人數_量級_鄰里別'!N340/10*$D340</f>
        <v>5993.228706</v>
      </c>
      <c r="P340">
        <f>'計算係數'!$O340*'累積確診人數_量級_鄰里別'!O340/10*$D340</f>
        <v>5993.228706</v>
      </c>
      <c r="Q340">
        <f>'計算係數'!$O340*'累積確診人數_量級_鄰里別'!P340/10*$D340</f>
        <v>5993.228706</v>
      </c>
      <c r="R340">
        <f>'計算係數'!$O340*'累積確診人數_量級_鄰里別'!Q340/10*$D340</f>
        <v>5993.228706</v>
      </c>
      <c r="S340">
        <f>'計算係數'!$O340*'累積確診人數_量級_鄰里別'!R340/10*$D340</f>
        <v>5993.228706</v>
      </c>
      <c r="T340">
        <f>'計算係數'!$O340*'累積確診人數_量級_鄰里別'!S340/10*$D340</f>
        <v>5993.228706</v>
      </c>
      <c r="U340">
        <f>'計算係數'!$O340*'累積確診人數_量級_鄰里別'!T340/10*$D340</f>
        <v>5993.228706</v>
      </c>
    </row>
    <row r="341">
      <c r="A341" s="5">
        <v>6.3000100017E10</v>
      </c>
      <c r="B341" s="5" t="s">
        <v>336</v>
      </c>
      <c r="C341" s="5" t="s">
        <v>352</v>
      </c>
      <c r="D341" s="5">
        <v>8565.0</v>
      </c>
      <c r="E341">
        <f>'計算係數'!$O341*'累積確診人數_量級_鄰里別'!D341/10*$D341</f>
        <v>0</v>
      </c>
      <c r="F341">
        <f>'計算係數'!$O341*'累積確診人數_量級_鄰里別'!E341/10*$D341</f>
        <v>9305.729518</v>
      </c>
      <c r="G341">
        <f>'計算係數'!$O341*'累積確診人數_量級_鄰里別'!F341/10*$D341</f>
        <v>9305.729518</v>
      </c>
      <c r="H341">
        <f>'計算係數'!$O341*'累積確診人數_量級_鄰里別'!G341/10*$D341</f>
        <v>9305.729518</v>
      </c>
      <c r="I341">
        <f>'計算係數'!$O341*'累積確診人數_量級_鄰里別'!H341/10*$D341</f>
        <v>9305.729518</v>
      </c>
      <c r="J341">
        <f>'計算係數'!$O341*'累積確診人數_量級_鄰里別'!I341/10*$D341</f>
        <v>9305.729518</v>
      </c>
      <c r="K341">
        <f>'計算係數'!$O341*'累積確診人數_量級_鄰里別'!J341/10*$D341</f>
        <v>9305.729518</v>
      </c>
      <c r="L341">
        <f>'計算係數'!$O341*'累積確診人數_量級_鄰里別'!K341/10*$D341</f>
        <v>9305.729518</v>
      </c>
      <c r="M341">
        <f>'計算係數'!$O341*'累積確診人數_量級_鄰里別'!L341/10*$D341</f>
        <v>9305.729518</v>
      </c>
      <c r="N341">
        <f>'計算係數'!$O341*'累積確診人數_量級_鄰里別'!M341/10*$D341</f>
        <v>9305.729518</v>
      </c>
      <c r="O341">
        <f>'計算係數'!$O341*'累積確診人數_量級_鄰里別'!N341/10*$D341</f>
        <v>9305.729518</v>
      </c>
      <c r="P341">
        <f>'計算係數'!$O341*'累積確診人數_量級_鄰里別'!O341/10*$D341</f>
        <v>9305.729518</v>
      </c>
      <c r="Q341">
        <f>'計算係數'!$O341*'累積確診人數_量級_鄰里別'!P341/10*$D341</f>
        <v>9305.729518</v>
      </c>
      <c r="R341">
        <f>'計算係數'!$O341*'累積確診人數_量級_鄰里別'!Q341/10*$D341</f>
        <v>9305.729518</v>
      </c>
      <c r="S341">
        <f>'計算係數'!$O341*'累積確診人數_量級_鄰里別'!R341/10*$D341</f>
        <v>9305.729518</v>
      </c>
      <c r="T341">
        <f>'計算係數'!$O341*'累積確診人數_量級_鄰里別'!S341/10*$D341</f>
        <v>9305.729518</v>
      </c>
      <c r="U341">
        <f>'計算係數'!$O341*'累積確診人數_量級_鄰里別'!T341/10*$D341</f>
        <v>9305.729518</v>
      </c>
    </row>
    <row r="342">
      <c r="A342" s="5">
        <v>6.3000100018E10</v>
      </c>
      <c r="B342" s="5" t="s">
        <v>336</v>
      </c>
      <c r="C342" s="5" t="s">
        <v>353</v>
      </c>
      <c r="D342" s="5">
        <v>7754.0</v>
      </c>
      <c r="E342">
        <f>'計算係數'!$O342*'累積確診人數_量級_鄰里別'!D342/10*$D342</f>
        <v>0</v>
      </c>
      <c r="F342">
        <f>'計算係數'!$O342*'累積確診人數_量級_鄰里別'!E342/10*$D342</f>
        <v>8416.720483</v>
      </c>
      <c r="G342">
        <f>'計算係數'!$O342*'累積確診人數_量級_鄰里別'!F342/10*$D342</f>
        <v>8416.720483</v>
      </c>
      <c r="H342">
        <f>'計算係數'!$O342*'累積確診人數_量級_鄰里別'!G342/10*$D342</f>
        <v>8416.720483</v>
      </c>
      <c r="I342">
        <f>'計算係數'!$O342*'累積確診人數_量級_鄰里別'!H342/10*$D342</f>
        <v>8416.720483</v>
      </c>
      <c r="J342">
        <f>'計算係數'!$O342*'累積確診人數_量級_鄰里別'!I342/10*$D342</f>
        <v>8416.720483</v>
      </c>
      <c r="K342">
        <f>'計算係數'!$O342*'累積確診人數_量級_鄰里別'!J342/10*$D342</f>
        <v>8416.720483</v>
      </c>
      <c r="L342">
        <f>'計算係數'!$O342*'累積確診人數_量級_鄰里別'!K342/10*$D342</f>
        <v>8416.720483</v>
      </c>
      <c r="M342">
        <f>'計算係數'!$O342*'累積確診人數_量級_鄰里別'!L342/10*$D342</f>
        <v>8416.720483</v>
      </c>
      <c r="N342">
        <f>'計算係數'!$O342*'累積確診人數_量級_鄰里別'!M342/10*$D342</f>
        <v>8416.720483</v>
      </c>
      <c r="O342">
        <f>'計算係數'!$O342*'累積確診人數_量級_鄰里別'!N342/10*$D342</f>
        <v>8416.720483</v>
      </c>
      <c r="P342">
        <f>'計算係數'!$O342*'累積確診人數_量級_鄰里別'!O342/10*$D342</f>
        <v>8416.720483</v>
      </c>
      <c r="Q342">
        <f>'計算係數'!$O342*'累積確診人數_量級_鄰里別'!P342/10*$D342</f>
        <v>8416.720483</v>
      </c>
      <c r="R342">
        <f>'計算係數'!$O342*'累積確診人數_量級_鄰里別'!Q342/10*$D342</f>
        <v>8416.720483</v>
      </c>
      <c r="S342">
        <f>'計算係數'!$O342*'累積確診人數_量級_鄰里別'!R342/10*$D342</f>
        <v>8416.720483</v>
      </c>
      <c r="T342">
        <f>'計算係數'!$O342*'累積確診人數_量級_鄰里別'!S342/10*$D342</f>
        <v>8416.720483</v>
      </c>
      <c r="U342">
        <f>'計算係數'!$O342*'累積確診人數_量級_鄰里別'!T342/10*$D342</f>
        <v>8416.720483</v>
      </c>
    </row>
    <row r="343">
      <c r="A343" s="5">
        <v>6.3000100019E10</v>
      </c>
      <c r="B343" s="5" t="s">
        <v>336</v>
      </c>
      <c r="C343" s="5" t="s">
        <v>354</v>
      </c>
      <c r="D343" s="5">
        <v>8067.0</v>
      </c>
      <c r="E343">
        <f>'計算係數'!$O343*'累積確診人數_量級_鄰里別'!D343/10*$D343</f>
        <v>0</v>
      </c>
      <c r="F343">
        <f>'計算係數'!$O343*'累積確診人數_量級_鄰里別'!E343/10*$D343</f>
        <v>8776.585178</v>
      </c>
      <c r="G343">
        <f>'計算係數'!$O343*'累積確診人數_量級_鄰里別'!F343/10*$D343</f>
        <v>8776.585178</v>
      </c>
      <c r="H343">
        <f>'計算係數'!$O343*'累積確診人數_量級_鄰里別'!G343/10*$D343</f>
        <v>8776.585178</v>
      </c>
      <c r="I343">
        <f>'計算係數'!$O343*'累積確診人數_量級_鄰里別'!H343/10*$D343</f>
        <v>8776.585178</v>
      </c>
      <c r="J343">
        <f>'計算係數'!$O343*'累積確診人數_量級_鄰里別'!I343/10*$D343</f>
        <v>8776.585178</v>
      </c>
      <c r="K343">
        <f>'計算係數'!$O343*'累積確診人數_量級_鄰里別'!J343/10*$D343</f>
        <v>8776.585178</v>
      </c>
      <c r="L343">
        <f>'計算係數'!$O343*'累積確診人數_量級_鄰里別'!K343/10*$D343</f>
        <v>8776.585178</v>
      </c>
      <c r="M343">
        <f>'計算係數'!$O343*'累積確診人數_量級_鄰里別'!L343/10*$D343</f>
        <v>8776.585178</v>
      </c>
      <c r="N343">
        <f>'計算係數'!$O343*'累積確診人數_量級_鄰里別'!M343/10*$D343</f>
        <v>8776.585178</v>
      </c>
      <c r="O343">
        <f>'計算係數'!$O343*'累積確診人數_量級_鄰里別'!N343/10*$D343</f>
        <v>8776.585178</v>
      </c>
      <c r="P343">
        <f>'計算係數'!$O343*'累積確診人數_量級_鄰里別'!O343/10*$D343</f>
        <v>8776.585178</v>
      </c>
      <c r="Q343">
        <f>'計算係數'!$O343*'累積確診人數_量級_鄰里別'!P343/10*$D343</f>
        <v>8776.585178</v>
      </c>
      <c r="R343">
        <f>'計算係數'!$O343*'累積確診人數_量級_鄰里別'!Q343/10*$D343</f>
        <v>8776.585178</v>
      </c>
      <c r="S343">
        <f>'計算係數'!$O343*'累積確診人數_量級_鄰里別'!R343/10*$D343</f>
        <v>8776.585178</v>
      </c>
      <c r="T343">
        <f>'計算係數'!$O343*'累積確診人數_量級_鄰里別'!S343/10*$D343</f>
        <v>8776.585178</v>
      </c>
      <c r="U343">
        <f>'計算係數'!$O343*'累積確診人數_量級_鄰里別'!T343/10*$D343</f>
        <v>8776.585178</v>
      </c>
    </row>
    <row r="344">
      <c r="A344" s="5">
        <v>6.300010002E10</v>
      </c>
      <c r="B344" s="5" t="s">
        <v>336</v>
      </c>
      <c r="C344" s="5" t="s">
        <v>355</v>
      </c>
      <c r="D344" s="5">
        <v>7587.0</v>
      </c>
      <c r="E344">
        <f>'計算係數'!$O344*'累積確診人數_量級_鄰里別'!D344/10*$D344</f>
        <v>0</v>
      </c>
      <c r="F344">
        <f>'計算係數'!$O344*'累積確診人數_量級_鄰里別'!E344/10*$D344</f>
        <v>8191.455757</v>
      </c>
      <c r="G344">
        <f>'計算係數'!$O344*'累積確診人數_量級_鄰里別'!F344/10*$D344</f>
        <v>8191.455757</v>
      </c>
      <c r="H344">
        <f>'計算係數'!$O344*'累積確診人數_量級_鄰里別'!G344/10*$D344</f>
        <v>8191.455757</v>
      </c>
      <c r="I344">
        <f>'計算係數'!$O344*'累積確診人數_量級_鄰里別'!H344/10*$D344</f>
        <v>8191.455757</v>
      </c>
      <c r="J344">
        <f>'計算係數'!$O344*'累積確診人數_量級_鄰里別'!I344/10*$D344</f>
        <v>8191.455757</v>
      </c>
      <c r="K344">
        <f>'計算係數'!$O344*'累積確診人數_量級_鄰里別'!J344/10*$D344</f>
        <v>8191.455757</v>
      </c>
      <c r="L344">
        <f>'計算係數'!$O344*'累積確診人數_量級_鄰里別'!K344/10*$D344</f>
        <v>8191.455757</v>
      </c>
      <c r="M344">
        <f>'計算係數'!$O344*'累積確診人數_量級_鄰里別'!L344/10*$D344</f>
        <v>8191.455757</v>
      </c>
      <c r="N344">
        <f>'計算係數'!$O344*'累積確診人數_量級_鄰里別'!M344/10*$D344</f>
        <v>8191.455757</v>
      </c>
      <c r="O344">
        <f>'計算係數'!$O344*'累積確診人數_量級_鄰里別'!N344/10*$D344</f>
        <v>8191.455757</v>
      </c>
      <c r="P344">
        <f>'計算係數'!$O344*'累積確診人數_量級_鄰里別'!O344/10*$D344</f>
        <v>8191.455757</v>
      </c>
      <c r="Q344">
        <f>'計算係數'!$O344*'累積確診人數_量級_鄰里別'!P344/10*$D344</f>
        <v>8191.455757</v>
      </c>
      <c r="R344">
        <f>'計算係數'!$O344*'累積確診人數_量級_鄰里別'!Q344/10*$D344</f>
        <v>8191.455757</v>
      </c>
      <c r="S344">
        <f>'計算係數'!$O344*'累積確診人數_量級_鄰里別'!R344/10*$D344</f>
        <v>8191.455757</v>
      </c>
      <c r="T344">
        <f>'計算係數'!$O344*'累積確診人數_量級_鄰里別'!S344/10*$D344</f>
        <v>8191.455757</v>
      </c>
      <c r="U344">
        <f>'計算係數'!$O344*'累積確診人數_量級_鄰里別'!T344/10*$D344</f>
        <v>8191.455757</v>
      </c>
    </row>
    <row r="345">
      <c r="A345" s="5">
        <v>6.3000100021E10</v>
      </c>
      <c r="B345" s="5" t="s">
        <v>336</v>
      </c>
      <c r="C345" s="5" t="s">
        <v>356</v>
      </c>
      <c r="D345" s="5">
        <v>4521.0</v>
      </c>
      <c r="E345">
        <f>'計算係數'!$O345*'累積確診人數_量級_鄰里別'!D345/10*$D345</f>
        <v>0</v>
      </c>
      <c r="F345">
        <f>'計算係數'!$O345*'累積確診人數_量級_鄰里別'!E345/10*$D345</f>
        <v>4590.641409</v>
      </c>
      <c r="G345">
        <f>'計算係數'!$O345*'累積確診人數_量級_鄰里別'!F345/10*$D345</f>
        <v>4590.641409</v>
      </c>
      <c r="H345">
        <f>'計算係數'!$O345*'累積確診人數_量級_鄰里別'!G345/10*$D345</f>
        <v>4590.641409</v>
      </c>
      <c r="I345">
        <f>'計算係數'!$O345*'累積確診人數_量級_鄰里別'!H345/10*$D345</f>
        <v>4590.641409</v>
      </c>
      <c r="J345">
        <f>'計算係數'!$O345*'累積確診人數_量級_鄰里別'!I345/10*$D345</f>
        <v>4590.641409</v>
      </c>
      <c r="K345">
        <f>'計算係數'!$O345*'累積確診人數_量級_鄰里別'!J345/10*$D345</f>
        <v>4590.641409</v>
      </c>
      <c r="L345">
        <f>'計算係數'!$O345*'累積確診人數_量級_鄰里別'!K345/10*$D345</f>
        <v>4590.641409</v>
      </c>
      <c r="M345">
        <f>'計算係數'!$O345*'累積確診人數_量級_鄰里別'!L345/10*$D345</f>
        <v>4590.641409</v>
      </c>
      <c r="N345">
        <f>'計算係數'!$O345*'累積確診人數_量級_鄰里別'!M345/10*$D345</f>
        <v>4590.641409</v>
      </c>
      <c r="O345">
        <f>'計算係數'!$O345*'累積確診人數_量級_鄰里別'!N345/10*$D345</f>
        <v>4590.641409</v>
      </c>
      <c r="P345">
        <f>'計算係數'!$O345*'累積確診人數_量級_鄰里別'!O345/10*$D345</f>
        <v>4590.641409</v>
      </c>
      <c r="Q345">
        <f>'計算係數'!$O345*'累積確診人數_量級_鄰里別'!P345/10*$D345</f>
        <v>4590.641409</v>
      </c>
      <c r="R345">
        <f>'計算係數'!$O345*'累積確診人數_量級_鄰里別'!Q345/10*$D345</f>
        <v>4590.641409</v>
      </c>
      <c r="S345">
        <f>'計算係數'!$O345*'累積確診人數_量級_鄰里別'!R345/10*$D345</f>
        <v>4590.641409</v>
      </c>
      <c r="T345">
        <f>'計算係數'!$O345*'累積確診人數_量級_鄰里別'!S345/10*$D345</f>
        <v>4590.641409</v>
      </c>
      <c r="U345">
        <f>'計算係數'!$O345*'累積確診人數_量級_鄰里別'!T345/10*$D345</f>
        <v>4590.641409</v>
      </c>
    </row>
    <row r="346">
      <c r="A346" s="5">
        <v>6.3000100022E10</v>
      </c>
      <c r="B346" s="5" t="s">
        <v>336</v>
      </c>
      <c r="C346" s="5" t="s">
        <v>357</v>
      </c>
      <c r="D346" s="5">
        <v>11601.0</v>
      </c>
      <c r="E346">
        <f>'計算係數'!$O346*'累積確診人數_量級_鄰里別'!D346/10*$D346</f>
        <v>0</v>
      </c>
      <c r="F346">
        <f>'計算係數'!$O346*'累積確診人數_量級_鄰里別'!E346/10*$D346</f>
        <v>12671.0825</v>
      </c>
      <c r="G346">
        <f>'計算係數'!$O346*'累積確診人數_量級_鄰里別'!F346/10*$D346</f>
        <v>12671.0825</v>
      </c>
      <c r="H346">
        <f>'計算係數'!$O346*'累積確診人數_量級_鄰里別'!G346/10*$D346</f>
        <v>12671.0825</v>
      </c>
      <c r="I346">
        <f>'計算係數'!$O346*'累積確診人數_量級_鄰里別'!H346/10*$D346</f>
        <v>12671.0825</v>
      </c>
      <c r="J346">
        <f>'計算係數'!$O346*'累積確診人數_量級_鄰里別'!I346/10*$D346</f>
        <v>12671.0825</v>
      </c>
      <c r="K346">
        <f>'計算係數'!$O346*'累積確診人數_量級_鄰里別'!J346/10*$D346</f>
        <v>12671.0825</v>
      </c>
      <c r="L346">
        <f>'計算係數'!$O346*'累積確診人數_量級_鄰里別'!K346/10*$D346</f>
        <v>12671.0825</v>
      </c>
      <c r="M346">
        <f>'計算係數'!$O346*'累積確診人數_量級_鄰里別'!L346/10*$D346</f>
        <v>12671.0825</v>
      </c>
      <c r="N346">
        <f>'計算係數'!$O346*'累積確診人數_量級_鄰里別'!M346/10*$D346</f>
        <v>12671.0825</v>
      </c>
      <c r="O346">
        <f>'計算係數'!$O346*'累積確診人數_量級_鄰里別'!N346/10*$D346</f>
        <v>12671.0825</v>
      </c>
      <c r="P346">
        <f>'計算係數'!$O346*'累積確診人數_量級_鄰里別'!O346/10*$D346</f>
        <v>12671.0825</v>
      </c>
      <c r="Q346">
        <f>'計算係數'!$O346*'累積確診人數_量級_鄰里別'!P346/10*$D346</f>
        <v>12671.0825</v>
      </c>
      <c r="R346">
        <f>'計算係數'!$O346*'累積確診人數_量級_鄰里別'!Q346/10*$D346</f>
        <v>12671.0825</v>
      </c>
      <c r="S346">
        <f>'計算係數'!$O346*'累積確診人數_量級_鄰里別'!R346/10*$D346</f>
        <v>12671.0825</v>
      </c>
      <c r="T346">
        <f>'計算係數'!$O346*'累積確診人數_量級_鄰里別'!S346/10*$D346</f>
        <v>12671.0825</v>
      </c>
      <c r="U346">
        <f>'計算係數'!$O346*'累積確診人數_量級_鄰里別'!T346/10*$D346</f>
        <v>12671.0825</v>
      </c>
    </row>
    <row r="347">
      <c r="A347" s="5">
        <v>6.3000100023E10</v>
      </c>
      <c r="B347" s="5" t="s">
        <v>336</v>
      </c>
      <c r="C347" s="5" t="s">
        <v>358</v>
      </c>
      <c r="D347" s="5">
        <v>8139.0</v>
      </c>
      <c r="E347">
        <f>'計算係數'!$O347*'累積確診人數_量級_鄰里別'!D347/10*$D347</f>
        <v>0</v>
      </c>
      <c r="F347">
        <f>'計算係數'!$O347*'累積確診人數_量級_鄰里別'!E347/10*$D347</f>
        <v>9122.111229</v>
      </c>
      <c r="G347">
        <f>'計算係數'!$O347*'累積確診人數_量級_鄰里別'!F347/10*$D347</f>
        <v>9122.111229</v>
      </c>
      <c r="H347">
        <f>'計算係數'!$O347*'累積確診人數_量級_鄰里別'!G347/10*$D347</f>
        <v>9122.111229</v>
      </c>
      <c r="I347">
        <f>'計算係數'!$O347*'累積確診人數_量級_鄰里別'!H347/10*$D347</f>
        <v>9122.111229</v>
      </c>
      <c r="J347">
        <f>'計算係數'!$O347*'累積確診人數_量級_鄰里別'!I347/10*$D347</f>
        <v>9122.111229</v>
      </c>
      <c r="K347">
        <f>'計算係數'!$O347*'累積確診人數_量級_鄰里別'!J347/10*$D347</f>
        <v>9122.111229</v>
      </c>
      <c r="L347">
        <f>'計算係數'!$O347*'累積確診人數_量級_鄰里別'!K347/10*$D347</f>
        <v>9122.111229</v>
      </c>
      <c r="M347">
        <f>'計算係數'!$O347*'累積確診人數_量級_鄰里別'!L347/10*$D347</f>
        <v>9122.111229</v>
      </c>
      <c r="N347">
        <f>'計算係數'!$O347*'累積確診人數_量級_鄰里別'!M347/10*$D347</f>
        <v>9122.111229</v>
      </c>
      <c r="O347">
        <f>'計算係數'!$O347*'累積確診人數_量級_鄰里別'!N347/10*$D347</f>
        <v>9122.111229</v>
      </c>
      <c r="P347">
        <f>'計算係數'!$O347*'累積確診人數_量級_鄰里別'!O347/10*$D347</f>
        <v>9122.111229</v>
      </c>
      <c r="Q347">
        <f>'計算係數'!$O347*'累積確診人數_量級_鄰里別'!P347/10*$D347</f>
        <v>9122.111229</v>
      </c>
      <c r="R347">
        <f>'計算係數'!$O347*'累積確診人數_量級_鄰里別'!Q347/10*$D347</f>
        <v>9122.111229</v>
      </c>
      <c r="S347">
        <f>'計算係數'!$O347*'累積確診人數_量級_鄰里別'!R347/10*$D347</f>
        <v>9122.111229</v>
      </c>
      <c r="T347">
        <f>'計算係數'!$O347*'累積確診人數_量級_鄰里別'!S347/10*$D347</f>
        <v>9122.111229</v>
      </c>
      <c r="U347">
        <f>'計算係數'!$O347*'累積確診人數_量級_鄰里別'!T347/10*$D347</f>
        <v>9122.111229</v>
      </c>
    </row>
    <row r="348">
      <c r="A348" s="5">
        <v>6.3000100024E10</v>
      </c>
      <c r="B348" s="5" t="s">
        <v>336</v>
      </c>
      <c r="C348" s="5" t="s">
        <v>359</v>
      </c>
      <c r="D348" s="5">
        <v>8497.0</v>
      </c>
      <c r="E348">
        <f>'計算係數'!$O348*'累積確診人數_量級_鄰里別'!D348/10*$D348</f>
        <v>0</v>
      </c>
      <c r="F348">
        <f>'計算係數'!$O348*'累積確診人數_量級_鄰里別'!E348/10*$D348</f>
        <v>9540.500282</v>
      </c>
      <c r="G348">
        <f>'計算係數'!$O348*'累積確診人數_量級_鄰里別'!F348/10*$D348</f>
        <v>9540.500282</v>
      </c>
      <c r="H348">
        <f>'計算係數'!$O348*'累積確診人數_量級_鄰里別'!G348/10*$D348</f>
        <v>9540.500282</v>
      </c>
      <c r="I348">
        <f>'計算係數'!$O348*'累積確診人數_量級_鄰里別'!H348/10*$D348</f>
        <v>9540.500282</v>
      </c>
      <c r="J348">
        <f>'計算係數'!$O348*'累積確診人數_量級_鄰里別'!I348/10*$D348</f>
        <v>9540.500282</v>
      </c>
      <c r="K348">
        <f>'計算係數'!$O348*'累積確診人數_量級_鄰里別'!J348/10*$D348</f>
        <v>9540.500282</v>
      </c>
      <c r="L348">
        <f>'計算係數'!$O348*'累積確診人數_量級_鄰里別'!K348/10*$D348</f>
        <v>9540.500282</v>
      </c>
      <c r="M348">
        <f>'計算係數'!$O348*'累積確診人數_量級_鄰里別'!L348/10*$D348</f>
        <v>9540.500282</v>
      </c>
      <c r="N348">
        <f>'計算係數'!$O348*'累積確診人數_量級_鄰里別'!M348/10*$D348</f>
        <v>9540.500282</v>
      </c>
      <c r="O348">
        <f>'計算係數'!$O348*'累積確診人數_量級_鄰里別'!N348/10*$D348</f>
        <v>9540.500282</v>
      </c>
      <c r="P348">
        <f>'計算係數'!$O348*'累積確診人數_量級_鄰里別'!O348/10*$D348</f>
        <v>9540.500282</v>
      </c>
      <c r="Q348">
        <f>'計算係數'!$O348*'累積確診人數_量級_鄰里別'!P348/10*$D348</f>
        <v>9540.500282</v>
      </c>
      <c r="R348">
        <f>'計算係數'!$O348*'累積確診人數_量級_鄰里別'!Q348/10*$D348</f>
        <v>9540.500282</v>
      </c>
      <c r="S348">
        <f>'計算係數'!$O348*'累積確診人數_量級_鄰里別'!R348/10*$D348</f>
        <v>9540.500282</v>
      </c>
      <c r="T348">
        <f>'計算係數'!$O348*'累積確診人數_量級_鄰里別'!S348/10*$D348</f>
        <v>9540.500282</v>
      </c>
      <c r="U348">
        <f>'計算係數'!$O348*'累積確診人數_量級_鄰里別'!T348/10*$D348</f>
        <v>9540.500282</v>
      </c>
    </row>
    <row r="349">
      <c r="A349" s="5">
        <v>6.3000100025E10</v>
      </c>
      <c r="B349" s="5" t="s">
        <v>336</v>
      </c>
      <c r="C349" s="5" t="s">
        <v>360</v>
      </c>
      <c r="D349" s="5">
        <v>4767.0</v>
      </c>
      <c r="E349">
        <f>'計算係數'!$O349*'累積確診人數_量級_鄰里別'!D349/10*$D349</f>
        <v>0</v>
      </c>
      <c r="F349">
        <f>'計算係數'!$O349*'累積確診人數_量級_鄰里別'!E349/10*$D349</f>
        <v>4368.283333</v>
      </c>
      <c r="G349">
        <f>'計算係數'!$O349*'累積確診人數_量級_鄰里別'!F349/10*$D349</f>
        <v>4368.283333</v>
      </c>
      <c r="H349">
        <f>'計算係數'!$O349*'累積確診人數_量級_鄰里別'!G349/10*$D349</f>
        <v>4368.283333</v>
      </c>
      <c r="I349">
        <f>'計算係數'!$O349*'累積確診人數_量級_鄰里別'!H349/10*$D349</f>
        <v>4368.283333</v>
      </c>
      <c r="J349">
        <f>'計算係數'!$O349*'累積確診人數_量級_鄰里別'!I349/10*$D349</f>
        <v>4368.283333</v>
      </c>
      <c r="K349">
        <f>'計算係數'!$O349*'累積確診人數_量級_鄰里別'!J349/10*$D349</f>
        <v>4368.283333</v>
      </c>
      <c r="L349">
        <f>'計算係數'!$O349*'累積確診人數_量級_鄰里別'!K349/10*$D349</f>
        <v>4368.283333</v>
      </c>
      <c r="M349">
        <f>'計算係數'!$O349*'累積確診人數_量級_鄰里別'!L349/10*$D349</f>
        <v>4368.283333</v>
      </c>
      <c r="N349">
        <f>'計算係數'!$O349*'累積確診人數_量級_鄰里別'!M349/10*$D349</f>
        <v>4368.283333</v>
      </c>
      <c r="O349">
        <f>'計算係數'!$O349*'累積確診人數_量級_鄰里別'!N349/10*$D349</f>
        <v>4368.283333</v>
      </c>
      <c r="P349">
        <f>'計算係數'!$O349*'累積確診人數_量級_鄰里別'!O349/10*$D349</f>
        <v>4368.283333</v>
      </c>
      <c r="Q349">
        <f>'計算係數'!$O349*'累積確診人數_量級_鄰里別'!P349/10*$D349</f>
        <v>4368.283333</v>
      </c>
      <c r="R349">
        <f>'計算係數'!$O349*'累積確診人數_量級_鄰里別'!Q349/10*$D349</f>
        <v>4368.283333</v>
      </c>
      <c r="S349">
        <f>'計算係數'!$O349*'累積確診人數_量級_鄰里別'!R349/10*$D349</f>
        <v>4368.283333</v>
      </c>
      <c r="T349">
        <f>'計算係數'!$O349*'累積確診人數_量級_鄰里別'!S349/10*$D349</f>
        <v>4368.283333</v>
      </c>
      <c r="U349">
        <f>'計算係數'!$O349*'累積確診人數_量級_鄰里別'!T349/10*$D349</f>
        <v>4368.283333</v>
      </c>
    </row>
    <row r="350">
      <c r="A350" s="5">
        <v>6.3000100026E10</v>
      </c>
      <c r="B350" s="5" t="s">
        <v>336</v>
      </c>
      <c r="C350" s="5" t="s">
        <v>361</v>
      </c>
      <c r="D350" s="5">
        <v>9083.0</v>
      </c>
      <c r="E350">
        <f>'計算係數'!$O350*'累積確診人數_量級_鄰里別'!D350/10*$D350</f>
        <v>0</v>
      </c>
      <c r="F350">
        <f>'計算係數'!$O350*'累積確診人數_量級_鄰里別'!E350/10*$D350</f>
        <v>9525.484787</v>
      </c>
      <c r="G350">
        <f>'計算係數'!$O350*'累積確診人數_量級_鄰里別'!F350/10*$D350</f>
        <v>9525.484787</v>
      </c>
      <c r="H350">
        <f>'計算係數'!$O350*'累積確診人數_量級_鄰里別'!G350/10*$D350</f>
        <v>9525.484787</v>
      </c>
      <c r="I350">
        <f>'計算係數'!$O350*'累積確診人數_量級_鄰里別'!H350/10*$D350</f>
        <v>9525.484787</v>
      </c>
      <c r="J350">
        <f>'計算係數'!$O350*'累積確診人數_量級_鄰里別'!I350/10*$D350</f>
        <v>9525.484787</v>
      </c>
      <c r="K350">
        <f>'計算係數'!$O350*'累積確診人數_量級_鄰里別'!J350/10*$D350</f>
        <v>9525.484787</v>
      </c>
      <c r="L350">
        <f>'計算係數'!$O350*'累積確診人數_量級_鄰里別'!K350/10*$D350</f>
        <v>9525.484787</v>
      </c>
      <c r="M350">
        <f>'計算係數'!$O350*'累積確診人數_量級_鄰里別'!L350/10*$D350</f>
        <v>9525.484787</v>
      </c>
      <c r="N350">
        <f>'計算係數'!$O350*'累積確診人數_量級_鄰里別'!M350/10*$D350</f>
        <v>9525.484787</v>
      </c>
      <c r="O350">
        <f>'計算係數'!$O350*'累積確診人數_量級_鄰里別'!N350/10*$D350</f>
        <v>9525.484787</v>
      </c>
      <c r="P350">
        <f>'計算係數'!$O350*'累積確診人數_量級_鄰里別'!O350/10*$D350</f>
        <v>9525.484787</v>
      </c>
      <c r="Q350">
        <f>'計算係數'!$O350*'累積確診人數_量級_鄰里別'!P350/10*$D350</f>
        <v>9525.484787</v>
      </c>
      <c r="R350">
        <f>'計算係數'!$O350*'累積確診人數_量級_鄰里別'!Q350/10*$D350</f>
        <v>9525.484787</v>
      </c>
      <c r="S350">
        <f>'計算係數'!$O350*'累積確診人數_量級_鄰里別'!R350/10*$D350</f>
        <v>9525.484787</v>
      </c>
      <c r="T350">
        <f>'計算係數'!$O350*'累積確診人數_量級_鄰里別'!S350/10*$D350</f>
        <v>9525.484787</v>
      </c>
      <c r="U350">
        <f>'計算係數'!$O350*'累積確診人數_量級_鄰里別'!T350/10*$D350</f>
        <v>9525.484787</v>
      </c>
    </row>
    <row r="351">
      <c r="A351" s="5">
        <v>6.3000100027E10</v>
      </c>
      <c r="B351" s="5" t="s">
        <v>336</v>
      </c>
      <c r="C351" s="5" t="s">
        <v>362</v>
      </c>
      <c r="D351" s="5">
        <v>7186.0</v>
      </c>
      <c r="E351">
        <f>'計算係數'!$O351*'累積確診人數_量級_鄰里別'!D351/10*$D351</f>
        <v>0</v>
      </c>
      <c r="F351">
        <f>'計算係數'!$O351*'累積確診人數_量級_鄰里別'!E351/10*$D351</f>
        <v>7375.20233</v>
      </c>
      <c r="G351">
        <f>'計算係數'!$O351*'累積確診人數_量級_鄰里別'!F351/10*$D351</f>
        <v>7375.20233</v>
      </c>
      <c r="H351">
        <f>'計算係數'!$O351*'累積確診人數_量級_鄰里別'!G351/10*$D351</f>
        <v>7375.20233</v>
      </c>
      <c r="I351">
        <f>'計算係數'!$O351*'累積確診人數_量級_鄰里別'!H351/10*$D351</f>
        <v>7375.20233</v>
      </c>
      <c r="J351">
        <f>'計算係數'!$O351*'累積確診人數_量級_鄰里別'!I351/10*$D351</f>
        <v>7375.20233</v>
      </c>
      <c r="K351">
        <f>'計算係數'!$O351*'累積確診人數_量級_鄰里別'!J351/10*$D351</f>
        <v>7375.20233</v>
      </c>
      <c r="L351">
        <f>'計算係數'!$O351*'累積確診人數_量級_鄰里別'!K351/10*$D351</f>
        <v>7375.20233</v>
      </c>
      <c r="M351">
        <f>'計算係數'!$O351*'累積確診人數_量級_鄰里別'!L351/10*$D351</f>
        <v>7375.20233</v>
      </c>
      <c r="N351">
        <f>'計算係數'!$O351*'累積確診人數_量級_鄰里別'!M351/10*$D351</f>
        <v>7375.20233</v>
      </c>
      <c r="O351">
        <f>'計算係數'!$O351*'累積確診人數_量級_鄰里別'!N351/10*$D351</f>
        <v>7375.20233</v>
      </c>
      <c r="P351">
        <f>'計算係數'!$O351*'累積確診人數_量級_鄰里別'!O351/10*$D351</f>
        <v>7375.20233</v>
      </c>
      <c r="Q351">
        <f>'計算係數'!$O351*'累積確診人數_量級_鄰里別'!P351/10*$D351</f>
        <v>7375.20233</v>
      </c>
      <c r="R351">
        <f>'計算係數'!$O351*'累積確診人數_量級_鄰里別'!Q351/10*$D351</f>
        <v>7375.20233</v>
      </c>
      <c r="S351">
        <f>'計算係數'!$O351*'累積確診人數_量級_鄰里別'!R351/10*$D351</f>
        <v>7375.20233</v>
      </c>
      <c r="T351">
        <f>'計算係數'!$O351*'累積確診人數_量級_鄰里別'!S351/10*$D351</f>
        <v>7375.20233</v>
      </c>
      <c r="U351">
        <f>'計算係數'!$O351*'累積確診人數_量級_鄰里別'!T351/10*$D351</f>
        <v>7375.20233</v>
      </c>
    </row>
    <row r="352">
      <c r="A352" s="5">
        <v>6.3000100028E10</v>
      </c>
      <c r="B352" s="5" t="s">
        <v>336</v>
      </c>
      <c r="C352" s="5" t="s">
        <v>363</v>
      </c>
      <c r="D352" s="5">
        <v>4017.0</v>
      </c>
      <c r="E352">
        <f>'計算係數'!$O352*'累積確診人數_量級_鄰里別'!D352/10*$D352</f>
        <v>0</v>
      </c>
      <c r="F352">
        <f>'計算係數'!$O352*'累積確診人數_量級_鄰里別'!E352/10*$D352</f>
        <v>3628.621221</v>
      </c>
      <c r="G352">
        <f>'計算係數'!$O352*'累積確診人數_量級_鄰里別'!F352/10*$D352</f>
        <v>3628.621221</v>
      </c>
      <c r="H352">
        <f>'計算係數'!$O352*'累積確診人數_量級_鄰里別'!G352/10*$D352</f>
        <v>3628.621221</v>
      </c>
      <c r="I352">
        <f>'計算係數'!$O352*'累積確診人數_量級_鄰里別'!H352/10*$D352</f>
        <v>3628.621221</v>
      </c>
      <c r="J352">
        <f>'計算係數'!$O352*'累積確診人數_量級_鄰里別'!I352/10*$D352</f>
        <v>3628.621221</v>
      </c>
      <c r="K352">
        <f>'計算係數'!$O352*'累積確診人數_量級_鄰里別'!J352/10*$D352</f>
        <v>3628.621221</v>
      </c>
      <c r="L352">
        <f>'計算係數'!$O352*'累積確診人數_量級_鄰里別'!K352/10*$D352</f>
        <v>3628.621221</v>
      </c>
      <c r="M352">
        <f>'計算係數'!$O352*'累積確診人數_量級_鄰里別'!L352/10*$D352</f>
        <v>3628.621221</v>
      </c>
      <c r="N352">
        <f>'計算係數'!$O352*'累積確診人數_量級_鄰里別'!M352/10*$D352</f>
        <v>3628.621221</v>
      </c>
      <c r="O352">
        <f>'計算係數'!$O352*'累積確診人數_量級_鄰里別'!N352/10*$D352</f>
        <v>3628.621221</v>
      </c>
      <c r="P352">
        <f>'計算係數'!$O352*'累積確診人數_量級_鄰里別'!O352/10*$D352</f>
        <v>3628.621221</v>
      </c>
      <c r="Q352">
        <f>'計算係數'!$O352*'累積確診人數_量級_鄰里別'!P352/10*$D352</f>
        <v>3628.621221</v>
      </c>
      <c r="R352">
        <f>'計算係數'!$O352*'累積確診人數_量級_鄰里別'!Q352/10*$D352</f>
        <v>3628.621221</v>
      </c>
      <c r="S352">
        <f>'計算係數'!$O352*'累積確診人數_量級_鄰里別'!R352/10*$D352</f>
        <v>3628.621221</v>
      </c>
      <c r="T352">
        <f>'計算係數'!$O352*'累積確診人數_量級_鄰里別'!S352/10*$D352</f>
        <v>3628.621221</v>
      </c>
      <c r="U352">
        <f>'計算係數'!$O352*'累積確診人數_量級_鄰里別'!T352/10*$D352</f>
        <v>3628.621221</v>
      </c>
    </row>
    <row r="353">
      <c r="A353" s="5">
        <v>6.3000100029E10</v>
      </c>
      <c r="B353" s="5" t="s">
        <v>336</v>
      </c>
      <c r="C353" s="5" t="s">
        <v>364</v>
      </c>
      <c r="D353" s="5">
        <v>8592.0</v>
      </c>
      <c r="E353">
        <f>'計算係數'!$O353*'累積確診人數_量級_鄰里別'!D353/10*$D353</f>
        <v>0</v>
      </c>
      <c r="F353">
        <f>'計算係數'!$O353*'累積確診人數_量級_鄰里別'!E353/10*$D353</f>
        <v>9119.233086</v>
      </c>
      <c r="G353">
        <f>'計算係數'!$O353*'累積確診人數_量級_鄰里別'!F353/10*$D353</f>
        <v>9119.233086</v>
      </c>
      <c r="H353">
        <f>'計算係數'!$O353*'累積確診人數_量級_鄰里別'!G353/10*$D353</f>
        <v>9119.233086</v>
      </c>
      <c r="I353">
        <f>'計算係數'!$O353*'累積確診人數_量級_鄰里別'!H353/10*$D353</f>
        <v>9119.233086</v>
      </c>
      <c r="J353">
        <f>'計算係數'!$O353*'累積確診人數_量級_鄰里別'!I353/10*$D353</f>
        <v>9119.233086</v>
      </c>
      <c r="K353">
        <f>'計算係數'!$O353*'累積確診人數_量級_鄰里別'!J353/10*$D353</f>
        <v>9119.233086</v>
      </c>
      <c r="L353">
        <f>'計算係數'!$O353*'累積確診人數_量級_鄰里別'!K353/10*$D353</f>
        <v>9119.233086</v>
      </c>
      <c r="M353">
        <f>'計算係數'!$O353*'累積確診人數_量級_鄰里別'!L353/10*$D353</f>
        <v>9119.233086</v>
      </c>
      <c r="N353">
        <f>'計算係數'!$O353*'累積確診人數_量級_鄰里別'!M353/10*$D353</f>
        <v>9119.233086</v>
      </c>
      <c r="O353">
        <f>'計算係數'!$O353*'累積確診人數_量級_鄰里別'!N353/10*$D353</f>
        <v>9119.233086</v>
      </c>
      <c r="P353">
        <f>'計算係數'!$O353*'累積確診人數_量級_鄰里別'!O353/10*$D353</f>
        <v>9119.233086</v>
      </c>
      <c r="Q353">
        <f>'計算係數'!$O353*'累積確診人數_量級_鄰里別'!P353/10*$D353</f>
        <v>9119.233086</v>
      </c>
      <c r="R353">
        <f>'計算係數'!$O353*'累積確診人數_量級_鄰里別'!Q353/10*$D353</f>
        <v>9119.233086</v>
      </c>
      <c r="S353">
        <f>'計算係數'!$O353*'累積確診人數_量級_鄰里別'!R353/10*$D353</f>
        <v>9119.233086</v>
      </c>
      <c r="T353">
        <f>'計算係數'!$O353*'累積確診人數_量級_鄰里別'!S353/10*$D353</f>
        <v>9119.233086</v>
      </c>
      <c r="U353">
        <f>'計算係數'!$O353*'累積確診人數_量級_鄰里別'!T353/10*$D353</f>
        <v>9119.233086</v>
      </c>
    </row>
    <row r="354">
      <c r="A354" s="5">
        <v>6.300010003E10</v>
      </c>
      <c r="B354" s="5" t="s">
        <v>336</v>
      </c>
      <c r="C354" s="5" t="s">
        <v>365</v>
      </c>
      <c r="D354" s="5">
        <v>5395.0</v>
      </c>
      <c r="E354">
        <f>'計算係數'!$O354*'累積確診人數_量級_鄰里別'!D354/10*$D354</f>
        <v>0</v>
      </c>
      <c r="F354">
        <f>'計算係數'!$O354*'累積確診人數_量級_鄰里別'!E354/10*$D354</f>
        <v>5293.136498</v>
      </c>
      <c r="G354">
        <f>'計算係數'!$O354*'累積確診人數_量級_鄰里別'!F354/10*$D354</f>
        <v>5293.136498</v>
      </c>
      <c r="H354">
        <f>'計算係數'!$O354*'累積確診人數_量級_鄰里別'!G354/10*$D354</f>
        <v>5293.136498</v>
      </c>
      <c r="I354">
        <f>'計算係數'!$O354*'累積確診人數_量級_鄰里別'!H354/10*$D354</f>
        <v>5293.136498</v>
      </c>
      <c r="J354">
        <f>'計算係數'!$O354*'累積確診人數_量級_鄰里別'!I354/10*$D354</f>
        <v>5293.136498</v>
      </c>
      <c r="K354">
        <f>'計算係數'!$O354*'累積確診人數_量級_鄰里別'!J354/10*$D354</f>
        <v>5293.136498</v>
      </c>
      <c r="L354">
        <f>'計算係數'!$O354*'累積確診人數_量級_鄰里別'!K354/10*$D354</f>
        <v>5293.136498</v>
      </c>
      <c r="M354">
        <f>'計算係數'!$O354*'累積確診人數_量級_鄰里別'!L354/10*$D354</f>
        <v>5293.136498</v>
      </c>
      <c r="N354">
        <f>'計算係數'!$O354*'累積確診人數_量級_鄰里別'!M354/10*$D354</f>
        <v>5293.136498</v>
      </c>
      <c r="O354">
        <f>'計算係數'!$O354*'累積確診人數_量級_鄰里別'!N354/10*$D354</f>
        <v>5293.136498</v>
      </c>
      <c r="P354">
        <f>'計算係數'!$O354*'累積確診人數_量級_鄰里別'!O354/10*$D354</f>
        <v>5293.136498</v>
      </c>
      <c r="Q354">
        <f>'計算係數'!$O354*'累積確診人數_量級_鄰里別'!P354/10*$D354</f>
        <v>5293.136498</v>
      </c>
      <c r="R354">
        <f>'計算係數'!$O354*'累積確診人數_量級_鄰里別'!Q354/10*$D354</f>
        <v>5293.136498</v>
      </c>
      <c r="S354">
        <f>'計算係數'!$O354*'累積確診人數_量級_鄰里別'!R354/10*$D354</f>
        <v>5293.136498</v>
      </c>
      <c r="T354">
        <f>'計算係數'!$O354*'累積確診人數_量級_鄰里別'!S354/10*$D354</f>
        <v>5293.136498</v>
      </c>
      <c r="U354">
        <f>'計算係數'!$O354*'累積確診人數_量級_鄰里別'!T354/10*$D354</f>
        <v>5293.136498</v>
      </c>
    </row>
    <row r="355">
      <c r="A355" s="5">
        <v>6.3000100031E10</v>
      </c>
      <c r="B355" s="5" t="s">
        <v>336</v>
      </c>
      <c r="C355" s="5" t="s">
        <v>366</v>
      </c>
      <c r="D355" s="5">
        <v>8080.0</v>
      </c>
      <c r="E355">
        <f>'計算係數'!$O355*'累積確診人數_量級_鄰里別'!D355/10*$D355</f>
        <v>0</v>
      </c>
      <c r="F355">
        <f>'計算係數'!$O355*'累積確診人數_量級_鄰里別'!E355/10*$D355</f>
        <v>9008.529944</v>
      </c>
      <c r="G355">
        <f>'計算係數'!$O355*'累積確診人數_量級_鄰里別'!F355/10*$D355</f>
        <v>9008.529944</v>
      </c>
      <c r="H355">
        <f>'計算係數'!$O355*'累積確診人數_量級_鄰里別'!G355/10*$D355</f>
        <v>9008.529944</v>
      </c>
      <c r="I355">
        <f>'計算係數'!$O355*'累積確診人數_量級_鄰里別'!H355/10*$D355</f>
        <v>9008.529944</v>
      </c>
      <c r="J355">
        <f>'計算係數'!$O355*'累積確診人數_量級_鄰里別'!I355/10*$D355</f>
        <v>9008.529944</v>
      </c>
      <c r="K355">
        <f>'計算係數'!$O355*'累積確診人數_量級_鄰里別'!J355/10*$D355</f>
        <v>9008.529944</v>
      </c>
      <c r="L355">
        <f>'計算係數'!$O355*'累積確診人數_量級_鄰里別'!K355/10*$D355</f>
        <v>9008.529944</v>
      </c>
      <c r="M355">
        <f>'計算係數'!$O355*'累積確診人數_量級_鄰里別'!L355/10*$D355</f>
        <v>9008.529944</v>
      </c>
      <c r="N355">
        <f>'計算係數'!$O355*'累積確診人數_量級_鄰里別'!M355/10*$D355</f>
        <v>9008.529944</v>
      </c>
      <c r="O355">
        <f>'計算係數'!$O355*'累積確診人數_量級_鄰里別'!N355/10*$D355</f>
        <v>9008.529944</v>
      </c>
      <c r="P355">
        <f>'計算係數'!$O355*'累積確診人數_量級_鄰里別'!O355/10*$D355</f>
        <v>9008.529944</v>
      </c>
      <c r="Q355">
        <f>'計算係數'!$O355*'累積確診人數_量級_鄰里別'!P355/10*$D355</f>
        <v>9008.529944</v>
      </c>
      <c r="R355">
        <f>'計算係數'!$O355*'累積確診人數_量級_鄰里別'!Q355/10*$D355</f>
        <v>9008.529944</v>
      </c>
      <c r="S355">
        <f>'計算係數'!$O355*'累積確診人數_量級_鄰里別'!R355/10*$D355</f>
        <v>9008.529944</v>
      </c>
      <c r="T355">
        <f>'計算係數'!$O355*'累積確診人數_量級_鄰里別'!S355/10*$D355</f>
        <v>9008.529944</v>
      </c>
      <c r="U355">
        <f>'計算係數'!$O355*'累積確診人數_量級_鄰里別'!T355/10*$D355</f>
        <v>9008.529944</v>
      </c>
    </row>
    <row r="356">
      <c r="A356" s="5">
        <v>6.3000100032E10</v>
      </c>
      <c r="B356" s="5" t="s">
        <v>336</v>
      </c>
      <c r="C356" s="5" t="s">
        <v>367</v>
      </c>
      <c r="D356" s="5">
        <v>6162.0</v>
      </c>
      <c r="E356">
        <f>'計算係數'!$O356*'累積確診人數_量級_鄰里別'!D356/10*$D356</f>
        <v>0</v>
      </c>
      <c r="F356">
        <f>'計算係數'!$O356*'累積確診人數_量級_鄰里別'!E356/10*$D356</f>
        <v>6281.669146</v>
      </c>
      <c r="G356">
        <f>'計算係數'!$O356*'累積確診人數_量級_鄰里別'!F356/10*$D356</f>
        <v>6281.669146</v>
      </c>
      <c r="H356">
        <f>'計算係數'!$O356*'累積確診人數_量級_鄰里別'!G356/10*$D356</f>
        <v>6281.669146</v>
      </c>
      <c r="I356">
        <f>'計算係數'!$O356*'累積確診人數_量級_鄰里別'!H356/10*$D356</f>
        <v>6281.669146</v>
      </c>
      <c r="J356">
        <f>'計算係數'!$O356*'累積確診人數_量級_鄰里別'!I356/10*$D356</f>
        <v>6281.669146</v>
      </c>
      <c r="K356">
        <f>'計算係數'!$O356*'累積確診人數_量級_鄰里別'!J356/10*$D356</f>
        <v>6281.669146</v>
      </c>
      <c r="L356">
        <f>'計算係數'!$O356*'累積確診人數_量級_鄰里別'!K356/10*$D356</f>
        <v>6281.669146</v>
      </c>
      <c r="M356">
        <f>'計算係數'!$O356*'累積確診人數_量級_鄰里別'!L356/10*$D356</f>
        <v>6281.669146</v>
      </c>
      <c r="N356">
        <f>'計算係數'!$O356*'累積確診人數_量級_鄰里別'!M356/10*$D356</f>
        <v>6281.669146</v>
      </c>
      <c r="O356">
        <f>'計算係數'!$O356*'累積確診人數_量級_鄰里別'!N356/10*$D356</f>
        <v>6281.669146</v>
      </c>
      <c r="P356">
        <f>'計算係數'!$O356*'累積確診人數_量級_鄰里別'!O356/10*$D356</f>
        <v>6281.669146</v>
      </c>
      <c r="Q356">
        <f>'計算係數'!$O356*'累積確診人數_量級_鄰里別'!P356/10*$D356</f>
        <v>6281.669146</v>
      </c>
      <c r="R356">
        <f>'計算係數'!$O356*'累積確診人數_量級_鄰里別'!Q356/10*$D356</f>
        <v>6281.669146</v>
      </c>
      <c r="S356">
        <f>'計算係數'!$O356*'累積確診人數_量級_鄰里別'!R356/10*$D356</f>
        <v>6281.669146</v>
      </c>
      <c r="T356">
        <f>'計算係數'!$O356*'累積確診人數_量級_鄰里別'!S356/10*$D356</f>
        <v>6281.669146</v>
      </c>
      <c r="U356">
        <f>'計算係數'!$O356*'累積確診人數_量級_鄰里別'!T356/10*$D356</f>
        <v>6281.669146</v>
      </c>
    </row>
    <row r="357">
      <c r="A357" s="5">
        <v>6.3000100033E10</v>
      </c>
      <c r="B357" s="5" t="s">
        <v>336</v>
      </c>
      <c r="C357" s="5" t="s">
        <v>368</v>
      </c>
      <c r="D357" s="5">
        <v>5555.0</v>
      </c>
      <c r="E357">
        <f>'計算係數'!$O357*'累積確診人數_量級_鄰里別'!D357/10*$D357</f>
        <v>0</v>
      </c>
      <c r="F357">
        <f>'計算係數'!$O357*'累積確診人數_量級_鄰里別'!E357/10*$D357</f>
        <v>5260.925343</v>
      </c>
      <c r="G357">
        <f>'計算係數'!$O357*'累積確診人數_量級_鄰里別'!F357/10*$D357</f>
        <v>5260.925343</v>
      </c>
      <c r="H357">
        <f>'計算係數'!$O357*'累積確診人數_量級_鄰里別'!G357/10*$D357</f>
        <v>5260.925343</v>
      </c>
      <c r="I357">
        <f>'計算係數'!$O357*'累積確診人數_量級_鄰里別'!H357/10*$D357</f>
        <v>5260.925343</v>
      </c>
      <c r="J357">
        <f>'計算係數'!$O357*'累積確診人數_量級_鄰里別'!I357/10*$D357</f>
        <v>5260.925343</v>
      </c>
      <c r="K357">
        <f>'計算係數'!$O357*'累積確診人數_量級_鄰里別'!J357/10*$D357</f>
        <v>5260.925343</v>
      </c>
      <c r="L357">
        <f>'計算係數'!$O357*'累積確診人數_量級_鄰里別'!K357/10*$D357</f>
        <v>5260.925343</v>
      </c>
      <c r="M357">
        <f>'計算係數'!$O357*'累積確診人數_量級_鄰里別'!L357/10*$D357</f>
        <v>5260.925343</v>
      </c>
      <c r="N357">
        <f>'計算係數'!$O357*'累積確診人數_量級_鄰里別'!M357/10*$D357</f>
        <v>5260.925343</v>
      </c>
      <c r="O357">
        <f>'計算係數'!$O357*'累積確診人數_量級_鄰里別'!N357/10*$D357</f>
        <v>5260.925343</v>
      </c>
      <c r="P357">
        <f>'計算係數'!$O357*'累積確診人數_量級_鄰里別'!O357/10*$D357</f>
        <v>5260.925343</v>
      </c>
      <c r="Q357">
        <f>'計算係數'!$O357*'累積確診人數_量級_鄰里別'!P357/10*$D357</f>
        <v>5260.925343</v>
      </c>
      <c r="R357">
        <f>'計算係數'!$O357*'累積確診人數_量級_鄰里別'!Q357/10*$D357</f>
        <v>5260.925343</v>
      </c>
      <c r="S357">
        <f>'計算係數'!$O357*'累積確診人數_量級_鄰里別'!R357/10*$D357</f>
        <v>5260.925343</v>
      </c>
      <c r="T357">
        <f>'計算係數'!$O357*'累積確診人數_量級_鄰里別'!S357/10*$D357</f>
        <v>5260.925343</v>
      </c>
      <c r="U357">
        <f>'計算係數'!$O357*'累積確診人數_量級_鄰里別'!T357/10*$D357</f>
        <v>5260.925343</v>
      </c>
    </row>
    <row r="358">
      <c r="A358" s="5">
        <v>6.3000100034E10</v>
      </c>
      <c r="B358" s="5" t="s">
        <v>336</v>
      </c>
      <c r="C358" s="5" t="s">
        <v>369</v>
      </c>
      <c r="D358" s="5">
        <v>10369.0</v>
      </c>
      <c r="E358">
        <f>'計算係數'!$O358*'累積確診人數_量級_鄰里別'!D358/10*$D358</f>
        <v>0</v>
      </c>
      <c r="F358">
        <f>'計算係數'!$O358*'累積確診人數_量級_鄰里別'!E358/10*$D358</f>
        <v>10625.97489</v>
      </c>
      <c r="G358">
        <f>'計算係數'!$O358*'累積確診人數_量級_鄰里別'!F358/10*$D358</f>
        <v>10625.97489</v>
      </c>
      <c r="H358">
        <f>'計算係數'!$O358*'累積確診人數_量級_鄰里別'!G358/10*$D358</f>
        <v>10625.97489</v>
      </c>
      <c r="I358">
        <f>'計算係數'!$O358*'累積確診人數_量級_鄰里別'!H358/10*$D358</f>
        <v>10625.97489</v>
      </c>
      <c r="J358">
        <f>'計算係數'!$O358*'累積確診人數_量級_鄰里別'!I358/10*$D358</f>
        <v>10625.97489</v>
      </c>
      <c r="K358">
        <f>'計算係數'!$O358*'累積確診人數_量級_鄰里別'!J358/10*$D358</f>
        <v>10625.97489</v>
      </c>
      <c r="L358">
        <f>'計算係數'!$O358*'累積確診人數_量級_鄰里別'!K358/10*$D358</f>
        <v>10625.97489</v>
      </c>
      <c r="M358">
        <f>'計算係數'!$O358*'累積確診人數_量級_鄰里別'!L358/10*$D358</f>
        <v>10625.97489</v>
      </c>
      <c r="N358">
        <f>'計算係數'!$O358*'累積確診人數_量級_鄰里別'!M358/10*$D358</f>
        <v>10625.97489</v>
      </c>
      <c r="O358">
        <f>'計算係數'!$O358*'累積確診人數_量級_鄰里別'!N358/10*$D358</f>
        <v>10625.97489</v>
      </c>
      <c r="P358">
        <f>'計算係數'!$O358*'累積確診人數_量級_鄰里別'!O358/10*$D358</f>
        <v>10625.97489</v>
      </c>
      <c r="Q358">
        <f>'計算係數'!$O358*'累積確診人數_量級_鄰里別'!P358/10*$D358</f>
        <v>10625.97489</v>
      </c>
      <c r="R358">
        <f>'計算係數'!$O358*'累積確診人數_量級_鄰里別'!Q358/10*$D358</f>
        <v>10625.97489</v>
      </c>
      <c r="S358">
        <f>'計算係數'!$O358*'累積確診人數_量級_鄰里別'!R358/10*$D358</f>
        <v>10625.97489</v>
      </c>
      <c r="T358">
        <f>'計算係數'!$O358*'累積確診人數_量級_鄰里別'!S358/10*$D358</f>
        <v>10625.97489</v>
      </c>
      <c r="U358">
        <f>'計算係數'!$O358*'累積確診人數_量級_鄰里別'!T358/10*$D358</f>
        <v>10625.97489</v>
      </c>
    </row>
    <row r="359">
      <c r="A359" s="5">
        <v>6.3000100035E10</v>
      </c>
      <c r="B359" s="5" t="s">
        <v>336</v>
      </c>
      <c r="C359" s="5" t="s">
        <v>370</v>
      </c>
      <c r="D359" s="5">
        <v>9396.0</v>
      </c>
      <c r="E359">
        <f>'計算係數'!$O359*'累積確診人數_量級_鄰里別'!D359/10*$D359</f>
        <v>0</v>
      </c>
      <c r="F359">
        <f>'計算係數'!$O359*'累積確診人數_量級_鄰里別'!E359/10*$D359</f>
        <v>9805.738333</v>
      </c>
      <c r="G359">
        <f>'計算係數'!$O359*'累積確診人數_量級_鄰里別'!F359/10*$D359</f>
        <v>9805.738333</v>
      </c>
      <c r="H359">
        <f>'計算係數'!$O359*'累積確診人數_量級_鄰里別'!G359/10*$D359</f>
        <v>9805.738333</v>
      </c>
      <c r="I359">
        <f>'計算係數'!$O359*'累積確診人數_量級_鄰里別'!H359/10*$D359</f>
        <v>9805.738333</v>
      </c>
      <c r="J359">
        <f>'計算係數'!$O359*'累積確診人數_量級_鄰里別'!I359/10*$D359</f>
        <v>9805.738333</v>
      </c>
      <c r="K359">
        <f>'計算係數'!$O359*'累積確診人數_量級_鄰里別'!J359/10*$D359</f>
        <v>9805.738333</v>
      </c>
      <c r="L359">
        <f>'計算係數'!$O359*'累積確診人數_量級_鄰里別'!K359/10*$D359</f>
        <v>9805.738333</v>
      </c>
      <c r="M359">
        <f>'計算係數'!$O359*'累積確診人數_量級_鄰里別'!L359/10*$D359</f>
        <v>9805.738333</v>
      </c>
      <c r="N359">
        <f>'計算係數'!$O359*'累積確診人數_量級_鄰里別'!M359/10*$D359</f>
        <v>9805.738333</v>
      </c>
      <c r="O359">
        <f>'計算係數'!$O359*'累積確診人數_量級_鄰里別'!N359/10*$D359</f>
        <v>9805.738333</v>
      </c>
      <c r="P359">
        <f>'計算係數'!$O359*'累積確診人數_量級_鄰里別'!O359/10*$D359</f>
        <v>9805.738333</v>
      </c>
      <c r="Q359">
        <f>'計算係數'!$O359*'累積確診人數_量級_鄰里別'!P359/10*$D359</f>
        <v>9805.738333</v>
      </c>
      <c r="R359">
        <f>'計算係數'!$O359*'累積確診人數_量級_鄰里別'!Q359/10*$D359</f>
        <v>9805.738333</v>
      </c>
      <c r="S359">
        <f>'計算係數'!$O359*'累積確診人數_量級_鄰里別'!R359/10*$D359</f>
        <v>9805.738333</v>
      </c>
      <c r="T359">
        <f>'計算係數'!$O359*'累積確診人數_量級_鄰里別'!S359/10*$D359</f>
        <v>9805.738333</v>
      </c>
      <c r="U359">
        <f>'計算係數'!$O359*'累積確診人數_量級_鄰里別'!T359/10*$D359</f>
        <v>9805.738333</v>
      </c>
    </row>
    <row r="360">
      <c r="A360" s="5">
        <v>6.3000100036E10</v>
      </c>
      <c r="B360" s="5" t="s">
        <v>336</v>
      </c>
      <c r="C360" s="5" t="s">
        <v>371</v>
      </c>
      <c r="D360" s="5">
        <v>5953.0</v>
      </c>
      <c r="E360">
        <f>'計算係數'!$O360*'累積確診人數_量級_鄰里別'!D360/10*$D360</f>
        <v>0</v>
      </c>
      <c r="F360">
        <f>'計算係數'!$O360*'累積確診人數_量級_鄰里別'!E360/10*$D360</f>
        <v>6002.421591</v>
      </c>
      <c r="G360">
        <f>'計算係數'!$O360*'累積確診人數_量級_鄰里別'!F360/10*$D360</f>
        <v>6002.421591</v>
      </c>
      <c r="H360">
        <f>'計算係數'!$O360*'累積確診人數_量級_鄰里別'!G360/10*$D360</f>
        <v>6002.421591</v>
      </c>
      <c r="I360">
        <f>'計算係數'!$O360*'累積確診人數_量級_鄰里別'!H360/10*$D360</f>
        <v>6002.421591</v>
      </c>
      <c r="J360">
        <f>'計算係數'!$O360*'累積確診人數_量級_鄰里別'!I360/10*$D360</f>
        <v>6002.421591</v>
      </c>
      <c r="K360">
        <f>'計算係數'!$O360*'累積確診人數_量級_鄰里別'!J360/10*$D360</f>
        <v>6002.421591</v>
      </c>
      <c r="L360">
        <f>'計算係數'!$O360*'累積確診人數_量級_鄰里別'!K360/10*$D360</f>
        <v>6002.421591</v>
      </c>
      <c r="M360">
        <f>'計算係數'!$O360*'累積確診人數_量級_鄰里別'!L360/10*$D360</f>
        <v>6002.421591</v>
      </c>
      <c r="N360">
        <f>'計算係數'!$O360*'累積確診人數_量級_鄰里別'!M360/10*$D360</f>
        <v>6002.421591</v>
      </c>
      <c r="O360">
        <f>'計算係數'!$O360*'累積確診人數_量級_鄰里別'!N360/10*$D360</f>
        <v>6002.421591</v>
      </c>
      <c r="P360">
        <f>'計算係數'!$O360*'累積確診人數_量級_鄰里別'!O360/10*$D360</f>
        <v>6002.421591</v>
      </c>
      <c r="Q360">
        <f>'計算係數'!$O360*'累積確診人數_量級_鄰里別'!P360/10*$D360</f>
        <v>6002.421591</v>
      </c>
      <c r="R360">
        <f>'計算係數'!$O360*'累積確診人數_量級_鄰里別'!Q360/10*$D360</f>
        <v>6002.421591</v>
      </c>
      <c r="S360">
        <f>'計算係數'!$O360*'累積確診人數_量級_鄰里別'!R360/10*$D360</f>
        <v>6002.421591</v>
      </c>
      <c r="T360">
        <f>'計算係數'!$O360*'累積確診人數_量級_鄰里別'!S360/10*$D360</f>
        <v>6002.421591</v>
      </c>
      <c r="U360">
        <f>'計算係數'!$O360*'累積確診人數_量級_鄰里別'!T360/10*$D360</f>
        <v>6002.421591</v>
      </c>
    </row>
    <row r="361">
      <c r="A361" s="5">
        <v>6.3000100037E10</v>
      </c>
      <c r="B361" s="5" t="s">
        <v>336</v>
      </c>
      <c r="C361" s="5" t="s">
        <v>372</v>
      </c>
      <c r="D361" s="5">
        <v>1379.0</v>
      </c>
      <c r="E361">
        <f>'計算係數'!$O361*'累積確診人數_量級_鄰里別'!D361/10*$D361</f>
        <v>0</v>
      </c>
      <c r="F361">
        <f>'計算係數'!$O361*'累積確診人數_量級_鄰里別'!E361/10*$D361</f>
        <v>1103.844822</v>
      </c>
      <c r="G361">
        <f>'計算係數'!$O361*'累積確診人數_量級_鄰里別'!F361/10*$D361</f>
        <v>1103.844822</v>
      </c>
      <c r="H361">
        <f>'計算係數'!$O361*'累積確診人數_量級_鄰里別'!G361/10*$D361</f>
        <v>1103.844822</v>
      </c>
      <c r="I361">
        <f>'計算係數'!$O361*'累積確診人數_量級_鄰里別'!H361/10*$D361</f>
        <v>1103.844822</v>
      </c>
      <c r="J361">
        <f>'計算係數'!$O361*'累積確診人數_量級_鄰里別'!I361/10*$D361</f>
        <v>1103.844822</v>
      </c>
      <c r="K361">
        <f>'計算係數'!$O361*'累積確診人數_量級_鄰里別'!J361/10*$D361</f>
        <v>1103.844822</v>
      </c>
      <c r="L361">
        <f>'計算係數'!$O361*'累積確診人數_量級_鄰里別'!K361/10*$D361</f>
        <v>1103.844822</v>
      </c>
      <c r="M361">
        <f>'計算係數'!$O361*'累積確診人數_量級_鄰里別'!L361/10*$D361</f>
        <v>1103.844822</v>
      </c>
      <c r="N361">
        <f>'計算係數'!$O361*'累積確診人數_量級_鄰里別'!M361/10*$D361</f>
        <v>1103.844822</v>
      </c>
      <c r="O361">
        <f>'計算係數'!$O361*'累積確診人數_量級_鄰里別'!N361/10*$D361</f>
        <v>1103.844822</v>
      </c>
      <c r="P361">
        <f>'計算係數'!$O361*'累積確診人數_量級_鄰里別'!O361/10*$D361</f>
        <v>1103.844822</v>
      </c>
      <c r="Q361">
        <f>'計算係數'!$O361*'累積確診人數_量級_鄰里別'!P361/10*$D361</f>
        <v>1103.844822</v>
      </c>
      <c r="R361">
        <f>'計算係數'!$O361*'累積確診人數_量級_鄰里別'!Q361/10*$D361</f>
        <v>1103.844822</v>
      </c>
      <c r="S361">
        <f>'計算係數'!$O361*'累積確診人數_量級_鄰里別'!R361/10*$D361</f>
        <v>1103.844822</v>
      </c>
      <c r="T361">
        <f>'計算係數'!$O361*'累積確診人數_量級_鄰里別'!S361/10*$D361</f>
        <v>1103.844822</v>
      </c>
      <c r="U361">
        <f>'計算係數'!$O361*'累積確診人數_量級_鄰里別'!T361/10*$D361</f>
        <v>1103.844822</v>
      </c>
    </row>
    <row r="362">
      <c r="A362" s="5">
        <v>6.3000100038E10</v>
      </c>
      <c r="B362" s="5" t="s">
        <v>336</v>
      </c>
      <c r="C362" s="5" t="s">
        <v>373</v>
      </c>
      <c r="D362" s="5">
        <v>6258.0</v>
      </c>
      <c r="E362">
        <f>'計算係數'!$O362*'累積確診人數_量級_鄰里別'!D362/10*$D362</f>
        <v>0</v>
      </c>
      <c r="F362">
        <f>'計算係數'!$O362*'累積確診人數_量級_鄰里別'!E362/10*$D362</f>
        <v>6442.190554</v>
      </c>
      <c r="G362">
        <f>'計算係數'!$O362*'累積確診人數_量級_鄰里別'!F362/10*$D362</f>
        <v>6442.190554</v>
      </c>
      <c r="H362">
        <f>'計算係數'!$O362*'累積確診人數_量級_鄰里別'!G362/10*$D362</f>
        <v>6442.190554</v>
      </c>
      <c r="I362">
        <f>'計算係數'!$O362*'累積確診人數_量級_鄰里別'!H362/10*$D362</f>
        <v>6442.190554</v>
      </c>
      <c r="J362">
        <f>'計算係數'!$O362*'累積確診人數_量級_鄰里別'!I362/10*$D362</f>
        <v>6442.190554</v>
      </c>
      <c r="K362">
        <f>'計算係數'!$O362*'累積確診人數_量級_鄰里別'!J362/10*$D362</f>
        <v>6442.190554</v>
      </c>
      <c r="L362">
        <f>'計算係數'!$O362*'累積確診人數_量級_鄰里別'!K362/10*$D362</f>
        <v>6442.190554</v>
      </c>
      <c r="M362">
        <f>'計算係數'!$O362*'累積確診人數_量級_鄰里別'!L362/10*$D362</f>
        <v>6442.190554</v>
      </c>
      <c r="N362">
        <f>'計算係數'!$O362*'累積確診人數_量級_鄰里別'!M362/10*$D362</f>
        <v>6442.190554</v>
      </c>
      <c r="O362">
        <f>'計算係數'!$O362*'累積確診人數_量級_鄰里別'!N362/10*$D362</f>
        <v>6442.190554</v>
      </c>
      <c r="P362">
        <f>'計算係數'!$O362*'累積確診人數_量級_鄰里別'!O362/10*$D362</f>
        <v>6442.190554</v>
      </c>
      <c r="Q362">
        <f>'計算係數'!$O362*'累積確診人數_量級_鄰里別'!P362/10*$D362</f>
        <v>6442.190554</v>
      </c>
      <c r="R362">
        <f>'計算係數'!$O362*'累積確診人數_量級_鄰里別'!Q362/10*$D362</f>
        <v>6442.190554</v>
      </c>
      <c r="S362">
        <f>'計算係數'!$O362*'累積確診人數_量級_鄰里別'!R362/10*$D362</f>
        <v>6442.190554</v>
      </c>
      <c r="T362">
        <f>'計算係數'!$O362*'累積確診人數_量級_鄰里別'!S362/10*$D362</f>
        <v>6442.190554</v>
      </c>
      <c r="U362">
        <f>'計算係數'!$O362*'累積確診人數_量級_鄰里別'!T362/10*$D362</f>
        <v>6442.190554</v>
      </c>
    </row>
    <row r="363">
      <c r="A363" s="5">
        <v>6.3000100039E10</v>
      </c>
      <c r="B363" s="5" t="s">
        <v>336</v>
      </c>
      <c r="C363" s="5" t="s">
        <v>374</v>
      </c>
      <c r="D363" s="5">
        <v>9756.0</v>
      </c>
      <c r="E363">
        <f>'計算係數'!$O363*'累積確診人數_量級_鄰里別'!D363/10*$D363</f>
        <v>0</v>
      </c>
      <c r="F363">
        <f>'計算係數'!$O363*'累積確診人數_量級_鄰里別'!E363/10*$D363</f>
        <v>10490.82046</v>
      </c>
      <c r="G363">
        <f>'計算係數'!$O363*'累積確診人數_量級_鄰里別'!F363/10*$D363</f>
        <v>10490.82046</v>
      </c>
      <c r="H363">
        <f>'計算係數'!$O363*'累積確診人數_量級_鄰里別'!G363/10*$D363</f>
        <v>10490.82046</v>
      </c>
      <c r="I363">
        <f>'計算係數'!$O363*'累積確診人數_量級_鄰里別'!H363/10*$D363</f>
        <v>10490.82046</v>
      </c>
      <c r="J363">
        <f>'計算係數'!$O363*'累積確診人數_量級_鄰里別'!I363/10*$D363</f>
        <v>10490.82046</v>
      </c>
      <c r="K363">
        <f>'計算係數'!$O363*'累積確診人數_量級_鄰里別'!J363/10*$D363</f>
        <v>10490.82046</v>
      </c>
      <c r="L363">
        <f>'計算係數'!$O363*'累積確診人數_量級_鄰里別'!K363/10*$D363</f>
        <v>10490.82046</v>
      </c>
      <c r="M363">
        <f>'計算係數'!$O363*'累積確診人數_量級_鄰里別'!L363/10*$D363</f>
        <v>10490.82046</v>
      </c>
      <c r="N363">
        <f>'計算係數'!$O363*'累積確診人數_量級_鄰里別'!M363/10*$D363</f>
        <v>10490.82046</v>
      </c>
      <c r="O363">
        <f>'計算係數'!$O363*'累積確診人數_量級_鄰里別'!N363/10*$D363</f>
        <v>10490.82046</v>
      </c>
      <c r="P363">
        <f>'計算係數'!$O363*'累積確診人數_量級_鄰里別'!O363/10*$D363</f>
        <v>10490.82046</v>
      </c>
      <c r="Q363">
        <f>'計算係數'!$O363*'累積確診人數_量級_鄰里別'!P363/10*$D363</f>
        <v>10490.82046</v>
      </c>
      <c r="R363">
        <f>'計算係數'!$O363*'累積確診人數_量級_鄰里別'!Q363/10*$D363</f>
        <v>10490.82046</v>
      </c>
      <c r="S363">
        <f>'計算係數'!$O363*'累積確診人數_量級_鄰里別'!R363/10*$D363</f>
        <v>10490.82046</v>
      </c>
      <c r="T363">
        <f>'計算係數'!$O363*'累積確診人數_量級_鄰里別'!S363/10*$D363</f>
        <v>10490.82046</v>
      </c>
      <c r="U363">
        <f>'計算係數'!$O363*'累積確診人數_量級_鄰里別'!T363/10*$D363</f>
        <v>10490.82046</v>
      </c>
    </row>
    <row r="364">
      <c r="A364" s="5">
        <v>6.300010004E10</v>
      </c>
      <c r="B364" s="5" t="s">
        <v>336</v>
      </c>
      <c r="C364" s="5" t="s">
        <v>375</v>
      </c>
      <c r="D364" s="5">
        <v>6076.0</v>
      </c>
      <c r="E364">
        <f>'計算係數'!$O364*'累積確診人數_量級_鄰里別'!D364/10*$D364</f>
        <v>0</v>
      </c>
      <c r="F364">
        <f>'計算係數'!$O364*'累積確診人數_量級_鄰里別'!E364/10*$D364</f>
        <v>6078.536831</v>
      </c>
      <c r="G364">
        <f>'計算係數'!$O364*'累積確診人數_量級_鄰里別'!F364/10*$D364</f>
        <v>6078.536831</v>
      </c>
      <c r="H364">
        <f>'計算係數'!$O364*'累積確診人數_量級_鄰里別'!G364/10*$D364</f>
        <v>6078.536831</v>
      </c>
      <c r="I364">
        <f>'計算係數'!$O364*'累積確診人數_量級_鄰里別'!H364/10*$D364</f>
        <v>6078.536831</v>
      </c>
      <c r="J364">
        <f>'計算係數'!$O364*'累積確診人數_量級_鄰里別'!I364/10*$D364</f>
        <v>6078.536831</v>
      </c>
      <c r="K364">
        <f>'計算係數'!$O364*'累積確診人數_量級_鄰里別'!J364/10*$D364</f>
        <v>6078.536831</v>
      </c>
      <c r="L364">
        <f>'計算係數'!$O364*'累積確診人數_量級_鄰里別'!K364/10*$D364</f>
        <v>6078.536831</v>
      </c>
      <c r="M364">
        <f>'計算係數'!$O364*'累積確診人數_量級_鄰里別'!L364/10*$D364</f>
        <v>6078.536831</v>
      </c>
      <c r="N364">
        <f>'計算係數'!$O364*'累積確診人數_量級_鄰里別'!M364/10*$D364</f>
        <v>6078.536831</v>
      </c>
      <c r="O364">
        <f>'計算係數'!$O364*'累積確診人數_量級_鄰里別'!N364/10*$D364</f>
        <v>6078.536831</v>
      </c>
      <c r="P364">
        <f>'計算係數'!$O364*'累積確診人數_量級_鄰里別'!O364/10*$D364</f>
        <v>6078.536831</v>
      </c>
      <c r="Q364">
        <f>'計算係數'!$O364*'累積確診人數_量級_鄰里別'!P364/10*$D364</f>
        <v>6078.536831</v>
      </c>
      <c r="R364">
        <f>'計算係數'!$O364*'累積確診人數_量級_鄰里別'!Q364/10*$D364</f>
        <v>6078.536831</v>
      </c>
      <c r="S364">
        <f>'計算係數'!$O364*'累積確診人數_量級_鄰里別'!R364/10*$D364</f>
        <v>6078.536831</v>
      </c>
      <c r="T364">
        <f>'計算係數'!$O364*'累積確診人數_量級_鄰里別'!S364/10*$D364</f>
        <v>6078.536831</v>
      </c>
      <c r="U364">
        <f>'計算係數'!$O364*'累積確診人數_量級_鄰里別'!T364/10*$D364</f>
        <v>6078.536831</v>
      </c>
    </row>
    <row r="365">
      <c r="A365" s="5">
        <v>6.3000110001E10</v>
      </c>
      <c r="B365" s="5" t="s">
        <v>376</v>
      </c>
      <c r="C365" s="5" t="s">
        <v>377</v>
      </c>
      <c r="D365" s="5">
        <v>3897.0</v>
      </c>
      <c r="E365">
        <f>'計算係數'!$O365*'累積確診人數_量級_鄰里別'!D365/10*$D365</f>
        <v>0</v>
      </c>
      <c r="F365">
        <f>'計算係數'!$O365*'累積確診人數_量級_鄰里別'!E365/10*$D365</f>
        <v>4076.280269</v>
      </c>
      <c r="G365">
        <f>'計算係數'!$O365*'累積確診人數_量級_鄰里別'!F365/10*$D365</f>
        <v>4076.280269</v>
      </c>
      <c r="H365">
        <f>'計算係數'!$O365*'累積確診人數_量級_鄰里別'!G365/10*$D365</f>
        <v>0</v>
      </c>
      <c r="I365">
        <f>'計算係數'!$O365*'累積確診人數_量級_鄰里別'!H365/10*$D365</f>
        <v>4076.280269</v>
      </c>
      <c r="J365">
        <f>'計算係數'!$O365*'累積確診人數_量級_鄰里別'!I365/10*$D365</f>
        <v>4076.280269</v>
      </c>
      <c r="K365">
        <f>'計算係數'!$O365*'累積確診人數_量級_鄰里別'!J365/10*$D365</f>
        <v>4076.280269</v>
      </c>
      <c r="L365">
        <f>'計算係數'!$O365*'累積確診人數_量級_鄰里別'!K365/10*$D365</f>
        <v>4076.280269</v>
      </c>
      <c r="M365">
        <f>'計算係數'!$O365*'累積確診人數_量級_鄰里別'!L365/10*$D365</f>
        <v>4076.280269</v>
      </c>
      <c r="N365">
        <f>'計算係數'!$O365*'累積確診人數_量級_鄰里別'!M365/10*$D365</f>
        <v>4076.280269</v>
      </c>
      <c r="O365">
        <f>'計算係數'!$O365*'累積確診人數_量級_鄰里別'!N365/10*$D365</f>
        <v>4076.280269</v>
      </c>
      <c r="P365">
        <f>'計算係數'!$O365*'累積確診人數_量級_鄰里別'!O365/10*$D365</f>
        <v>4076.280269</v>
      </c>
      <c r="Q365">
        <f>'計算係數'!$O365*'累積確診人數_量級_鄰里別'!P365/10*$D365</f>
        <v>4076.280269</v>
      </c>
      <c r="R365">
        <f>'計算係數'!$O365*'累積確診人數_量級_鄰里別'!Q365/10*$D365</f>
        <v>4076.280269</v>
      </c>
      <c r="S365">
        <f>'計算係數'!$O365*'累積確診人數_量級_鄰里別'!R365/10*$D365</f>
        <v>4076.280269</v>
      </c>
      <c r="T365">
        <f>'計算係數'!$O365*'累積確診人數_量級_鄰里別'!S365/10*$D365</f>
        <v>4076.280269</v>
      </c>
      <c r="U365">
        <f>'計算係數'!$O365*'累積確診人數_量級_鄰里別'!T365/10*$D365</f>
        <v>4076.280269</v>
      </c>
    </row>
    <row r="366">
      <c r="A366" s="5">
        <v>6.3000110002E10</v>
      </c>
      <c r="B366" s="5" t="s">
        <v>376</v>
      </c>
      <c r="C366" s="5" t="s">
        <v>378</v>
      </c>
      <c r="D366" s="5">
        <v>3216.0</v>
      </c>
      <c r="E366">
        <f>'計算係數'!$O366*'累積確診人數_量級_鄰里別'!D366/10*$D366</f>
        <v>0</v>
      </c>
      <c r="F366">
        <f>'計算係數'!$O366*'累積確診人數_量級_鄰里別'!E366/10*$D366</f>
        <v>3305.850801</v>
      </c>
      <c r="G366">
        <f>'計算係數'!$O366*'累積確診人數_量級_鄰里別'!F366/10*$D366</f>
        <v>3305.850801</v>
      </c>
      <c r="H366">
        <f>'計算係數'!$O366*'累積確診人數_量級_鄰里別'!G366/10*$D366</f>
        <v>0</v>
      </c>
      <c r="I366">
        <f>'計算係數'!$O366*'累積確診人數_量級_鄰里別'!H366/10*$D366</f>
        <v>3305.850801</v>
      </c>
      <c r="J366">
        <f>'計算係數'!$O366*'累積確診人數_量級_鄰里別'!I366/10*$D366</f>
        <v>3305.850801</v>
      </c>
      <c r="K366">
        <f>'計算係數'!$O366*'累積確診人數_量級_鄰里別'!J366/10*$D366</f>
        <v>3305.850801</v>
      </c>
      <c r="L366">
        <f>'計算係數'!$O366*'累積確診人數_量級_鄰里別'!K366/10*$D366</f>
        <v>3305.850801</v>
      </c>
      <c r="M366">
        <f>'計算係數'!$O366*'累積確診人數_量級_鄰里別'!L366/10*$D366</f>
        <v>3305.850801</v>
      </c>
      <c r="N366">
        <f>'計算係數'!$O366*'累積確診人數_量級_鄰里別'!M366/10*$D366</f>
        <v>3305.850801</v>
      </c>
      <c r="O366">
        <f>'計算係數'!$O366*'累積確診人數_量級_鄰里別'!N366/10*$D366</f>
        <v>3305.850801</v>
      </c>
      <c r="P366">
        <f>'計算係數'!$O366*'累積確診人數_量級_鄰里別'!O366/10*$D366</f>
        <v>3305.850801</v>
      </c>
      <c r="Q366">
        <f>'計算係數'!$O366*'累積確診人數_量級_鄰里別'!P366/10*$D366</f>
        <v>3305.850801</v>
      </c>
      <c r="R366">
        <f>'計算係數'!$O366*'累積確診人數_量級_鄰里別'!Q366/10*$D366</f>
        <v>3305.850801</v>
      </c>
      <c r="S366">
        <f>'計算係數'!$O366*'累積確診人數_量級_鄰里別'!R366/10*$D366</f>
        <v>3305.850801</v>
      </c>
      <c r="T366">
        <f>'計算係數'!$O366*'累積確診人數_量級_鄰里別'!S366/10*$D366</f>
        <v>3305.850801</v>
      </c>
      <c r="U366">
        <f>'計算係數'!$O366*'累積確診人數_量級_鄰里別'!T366/10*$D366</f>
        <v>3305.850801</v>
      </c>
    </row>
    <row r="367">
      <c r="A367" s="5">
        <v>6.3000110003E10</v>
      </c>
      <c r="B367" s="5" t="s">
        <v>376</v>
      </c>
      <c r="C367" s="5" t="s">
        <v>379</v>
      </c>
      <c r="D367" s="5">
        <v>2864.0</v>
      </c>
      <c r="E367">
        <f>'計算係數'!$O367*'累積確診人數_量級_鄰里別'!D367/10*$D367</f>
        <v>0</v>
      </c>
      <c r="F367">
        <f>'計算係數'!$O367*'累積確診人數_量級_鄰里別'!E367/10*$D367</f>
        <v>2938.629225</v>
      </c>
      <c r="G367">
        <f>'計算係數'!$O367*'累積確診人數_量級_鄰里別'!F367/10*$D367</f>
        <v>2938.629225</v>
      </c>
      <c r="H367">
        <f>'計算係數'!$O367*'累積確診人數_量級_鄰里別'!G367/10*$D367</f>
        <v>0</v>
      </c>
      <c r="I367">
        <f>'計算係數'!$O367*'累積確診人數_量級_鄰里別'!H367/10*$D367</f>
        <v>2938.629225</v>
      </c>
      <c r="J367">
        <f>'計算係數'!$O367*'累積確診人數_量級_鄰里別'!I367/10*$D367</f>
        <v>2938.629225</v>
      </c>
      <c r="K367">
        <f>'計算係數'!$O367*'累積確診人數_量級_鄰里別'!J367/10*$D367</f>
        <v>2938.629225</v>
      </c>
      <c r="L367">
        <f>'計算係數'!$O367*'累積確診人數_量級_鄰里別'!K367/10*$D367</f>
        <v>2938.629225</v>
      </c>
      <c r="M367">
        <f>'計算係數'!$O367*'累積確診人數_量級_鄰里別'!L367/10*$D367</f>
        <v>2938.629225</v>
      </c>
      <c r="N367">
        <f>'計算係數'!$O367*'累積確診人數_量級_鄰里別'!M367/10*$D367</f>
        <v>2938.629225</v>
      </c>
      <c r="O367">
        <f>'計算係數'!$O367*'累積確診人數_量級_鄰里別'!N367/10*$D367</f>
        <v>2938.629225</v>
      </c>
      <c r="P367">
        <f>'計算係數'!$O367*'累積確診人數_量級_鄰里別'!O367/10*$D367</f>
        <v>2938.629225</v>
      </c>
      <c r="Q367">
        <f>'計算係數'!$O367*'累積確診人數_量級_鄰里別'!P367/10*$D367</f>
        <v>2938.629225</v>
      </c>
      <c r="R367">
        <f>'計算係數'!$O367*'累積確診人數_量級_鄰里別'!Q367/10*$D367</f>
        <v>2938.629225</v>
      </c>
      <c r="S367">
        <f>'計算係數'!$O367*'累積確診人數_量級_鄰里別'!R367/10*$D367</f>
        <v>2938.629225</v>
      </c>
      <c r="T367">
        <f>'計算係數'!$O367*'累積確診人數_量級_鄰里別'!S367/10*$D367</f>
        <v>2938.629225</v>
      </c>
      <c r="U367">
        <f>'計算係數'!$O367*'累積確診人數_量級_鄰里別'!T367/10*$D367</f>
        <v>2938.629225</v>
      </c>
    </row>
    <row r="368">
      <c r="A368" s="5">
        <v>6.3000110004E10</v>
      </c>
      <c r="B368" s="5" t="s">
        <v>376</v>
      </c>
      <c r="C368" s="5" t="s">
        <v>380</v>
      </c>
      <c r="D368" s="5">
        <v>5723.0</v>
      </c>
      <c r="E368">
        <f>'計算係數'!$O368*'累積確診人數_量級_鄰里別'!D368/10*$D368</f>
        <v>0</v>
      </c>
      <c r="F368">
        <f>'計算係數'!$O368*'累積確診人數_量級_鄰里別'!E368/10*$D368</f>
        <v>6023.875796</v>
      </c>
      <c r="G368">
        <f>'計算係數'!$O368*'累積確診人數_量級_鄰里別'!F368/10*$D368</f>
        <v>6023.875796</v>
      </c>
      <c r="H368">
        <f>'計算係數'!$O368*'累積確診人數_量級_鄰里別'!G368/10*$D368</f>
        <v>0</v>
      </c>
      <c r="I368">
        <f>'計算係數'!$O368*'累積確診人數_量級_鄰里別'!H368/10*$D368</f>
        <v>6023.875796</v>
      </c>
      <c r="J368">
        <f>'計算係數'!$O368*'累積確診人數_量級_鄰里別'!I368/10*$D368</f>
        <v>6023.875796</v>
      </c>
      <c r="K368">
        <f>'計算係數'!$O368*'累積確診人數_量級_鄰里別'!J368/10*$D368</f>
        <v>6023.875796</v>
      </c>
      <c r="L368">
        <f>'計算係數'!$O368*'累積確診人數_量級_鄰里別'!K368/10*$D368</f>
        <v>6023.875796</v>
      </c>
      <c r="M368">
        <f>'計算係數'!$O368*'累積確診人數_量級_鄰里別'!L368/10*$D368</f>
        <v>6023.875796</v>
      </c>
      <c r="N368">
        <f>'計算係數'!$O368*'累積確診人數_量級_鄰里別'!M368/10*$D368</f>
        <v>6023.875796</v>
      </c>
      <c r="O368">
        <f>'計算係數'!$O368*'累積確診人數_量級_鄰里別'!N368/10*$D368</f>
        <v>6023.875796</v>
      </c>
      <c r="P368">
        <f>'計算係數'!$O368*'累積確診人數_量級_鄰里別'!O368/10*$D368</f>
        <v>6023.875796</v>
      </c>
      <c r="Q368">
        <f>'計算係數'!$O368*'累積確診人數_量級_鄰里別'!P368/10*$D368</f>
        <v>6023.875796</v>
      </c>
      <c r="R368">
        <f>'計算係數'!$O368*'累積確診人數_量級_鄰里別'!Q368/10*$D368</f>
        <v>6023.875796</v>
      </c>
      <c r="S368">
        <f>'計算係數'!$O368*'累積確診人數_量級_鄰里別'!R368/10*$D368</f>
        <v>6023.875796</v>
      </c>
      <c r="T368">
        <f>'計算係數'!$O368*'累積確診人數_量級_鄰里別'!S368/10*$D368</f>
        <v>6023.875796</v>
      </c>
      <c r="U368">
        <f>'計算係數'!$O368*'累積確診人數_量級_鄰里別'!T368/10*$D368</f>
        <v>6023.875796</v>
      </c>
    </row>
    <row r="369">
      <c r="A369" s="5">
        <v>6.3000110005E10</v>
      </c>
      <c r="B369" s="5" t="s">
        <v>376</v>
      </c>
      <c r="C369" s="5" t="s">
        <v>381</v>
      </c>
      <c r="D369" s="5">
        <v>7559.0</v>
      </c>
      <c r="E369">
        <f>'計算係數'!$O369*'累積確診人數_量級_鄰里別'!D369/10*$D369</f>
        <v>0</v>
      </c>
      <c r="F369">
        <f>'計算係數'!$O369*'累積確診人數_量級_鄰里別'!E369/10*$D369</f>
        <v>8424.226415</v>
      </c>
      <c r="G369">
        <f>'計算係數'!$O369*'累積確診人數_量級_鄰里別'!F369/10*$D369</f>
        <v>8424.226415</v>
      </c>
      <c r="H369">
        <f>'計算係數'!$O369*'累積確診人數_量級_鄰里別'!G369/10*$D369</f>
        <v>0</v>
      </c>
      <c r="I369">
        <f>'計算係數'!$O369*'累積確診人數_量級_鄰里別'!H369/10*$D369</f>
        <v>8424.226415</v>
      </c>
      <c r="J369">
        <f>'計算係數'!$O369*'累積確診人數_量級_鄰里別'!I369/10*$D369</f>
        <v>8424.226415</v>
      </c>
      <c r="K369">
        <f>'計算係數'!$O369*'累積確診人數_量級_鄰里別'!J369/10*$D369</f>
        <v>8424.226415</v>
      </c>
      <c r="L369">
        <f>'計算係數'!$O369*'累積確診人數_量級_鄰里別'!K369/10*$D369</f>
        <v>8424.226415</v>
      </c>
      <c r="M369">
        <f>'計算係數'!$O369*'累積確診人數_量級_鄰里別'!L369/10*$D369</f>
        <v>8424.226415</v>
      </c>
      <c r="N369">
        <f>'計算係數'!$O369*'累積確診人數_量級_鄰里別'!M369/10*$D369</f>
        <v>8424.226415</v>
      </c>
      <c r="O369">
        <f>'計算係數'!$O369*'累積確診人數_量級_鄰里別'!N369/10*$D369</f>
        <v>8424.226415</v>
      </c>
      <c r="P369">
        <f>'計算係數'!$O369*'累積確診人數_量級_鄰里別'!O369/10*$D369</f>
        <v>8424.226415</v>
      </c>
      <c r="Q369">
        <f>'計算係數'!$O369*'累積確診人數_量級_鄰里別'!P369/10*$D369</f>
        <v>8424.226415</v>
      </c>
      <c r="R369">
        <f>'計算係數'!$O369*'累積確診人數_量級_鄰里別'!Q369/10*$D369</f>
        <v>8424.226415</v>
      </c>
      <c r="S369">
        <f>'計算係數'!$O369*'累積確診人數_量級_鄰里別'!R369/10*$D369</f>
        <v>8424.226415</v>
      </c>
      <c r="T369">
        <f>'計算係數'!$O369*'累積確診人數_量級_鄰里別'!S369/10*$D369</f>
        <v>8424.226415</v>
      </c>
      <c r="U369">
        <f>'計算係數'!$O369*'累積確診人數_量級_鄰里別'!T369/10*$D369</f>
        <v>8424.226415</v>
      </c>
    </row>
    <row r="370">
      <c r="A370" s="5">
        <v>6.3000110006E10</v>
      </c>
      <c r="B370" s="5" t="s">
        <v>376</v>
      </c>
      <c r="C370" s="5" t="s">
        <v>382</v>
      </c>
      <c r="D370" s="5">
        <v>6123.0</v>
      </c>
      <c r="E370">
        <f>'計算係數'!$O370*'累積確診人數_量級_鄰里別'!D370/10*$D370</f>
        <v>0</v>
      </c>
      <c r="F370">
        <f>'計算係數'!$O370*'累積確診人數_量級_鄰里別'!E370/10*$D370</f>
        <v>7403.890174</v>
      </c>
      <c r="G370">
        <f>'計算係數'!$O370*'累積確診人數_量級_鄰里別'!F370/10*$D370</f>
        <v>7403.890174</v>
      </c>
      <c r="H370">
        <f>'計算係數'!$O370*'累積確診人數_量級_鄰里別'!G370/10*$D370</f>
        <v>0</v>
      </c>
      <c r="I370">
        <f>'計算係數'!$O370*'累積確診人數_量級_鄰里別'!H370/10*$D370</f>
        <v>7403.890174</v>
      </c>
      <c r="J370">
        <f>'計算係數'!$O370*'累積確診人數_量級_鄰里別'!I370/10*$D370</f>
        <v>7403.890174</v>
      </c>
      <c r="K370">
        <f>'計算係數'!$O370*'累積確診人數_量級_鄰里別'!J370/10*$D370</f>
        <v>7403.890174</v>
      </c>
      <c r="L370">
        <f>'計算係數'!$O370*'累積確診人數_量級_鄰里別'!K370/10*$D370</f>
        <v>7403.890174</v>
      </c>
      <c r="M370">
        <f>'計算係數'!$O370*'累積確診人數_量級_鄰里別'!L370/10*$D370</f>
        <v>7403.890174</v>
      </c>
      <c r="N370">
        <f>'計算係數'!$O370*'累積確診人數_量級_鄰里別'!M370/10*$D370</f>
        <v>7403.890174</v>
      </c>
      <c r="O370">
        <f>'計算係數'!$O370*'累積確診人數_量級_鄰里別'!N370/10*$D370</f>
        <v>7403.890174</v>
      </c>
      <c r="P370">
        <f>'計算係數'!$O370*'累積確診人數_量級_鄰里別'!O370/10*$D370</f>
        <v>7403.890174</v>
      </c>
      <c r="Q370">
        <f>'計算係數'!$O370*'累積確診人數_量級_鄰里別'!P370/10*$D370</f>
        <v>7403.890174</v>
      </c>
      <c r="R370">
        <f>'計算係數'!$O370*'累積確診人數_量級_鄰里別'!Q370/10*$D370</f>
        <v>7403.890174</v>
      </c>
      <c r="S370">
        <f>'計算係數'!$O370*'累積確診人數_量級_鄰里別'!R370/10*$D370</f>
        <v>7403.890174</v>
      </c>
      <c r="T370">
        <f>'計算係數'!$O370*'累積確診人數_量級_鄰里別'!S370/10*$D370</f>
        <v>7403.890174</v>
      </c>
      <c r="U370">
        <f>'計算係數'!$O370*'累積確診人數_量級_鄰里別'!T370/10*$D370</f>
        <v>7403.890174</v>
      </c>
    </row>
    <row r="371">
      <c r="A371" s="5">
        <v>6.3000110007E10</v>
      </c>
      <c r="B371" s="5" t="s">
        <v>376</v>
      </c>
      <c r="C371" s="5" t="s">
        <v>383</v>
      </c>
      <c r="D371" s="5">
        <v>7840.0</v>
      </c>
      <c r="E371">
        <f>'計算係數'!$O371*'累積確診人數_量級_鄰里別'!D371/10*$D371</f>
        <v>0</v>
      </c>
      <c r="F371">
        <f>'計算係數'!$O371*'累積確診人數_量級_鄰里別'!E371/10*$D371</f>
        <v>8294.978641</v>
      </c>
      <c r="G371">
        <f>'計算係數'!$O371*'累積確診人數_量級_鄰里別'!F371/10*$D371</f>
        <v>8294.978641</v>
      </c>
      <c r="H371">
        <f>'計算係數'!$O371*'累積確診人數_量級_鄰里別'!G371/10*$D371</f>
        <v>0</v>
      </c>
      <c r="I371">
        <f>'計算係數'!$O371*'累積確診人數_量級_鄰里別'!H371/10*$D371</f>
        <v>8294.978641</v>
      </c>
      <c r="J371">
        <f>'計算係數'!$O371*'累積確診人數_量級_鄰里別'!I371/10*$D371</f>
        <v>8294.978641</v>
      </c>
      <c r="K371">
        <f>'計算係數'!$O371*'累積確診人數_量級_鄰里別'!J371/10*$D371</f>
        <v>8294.978641</v>
      </c>
      <c r="L371">
        <f>'計算係數'!$O371*'累積確診人數_量級_鄰里別'!K371/10*$D371</f>
        <v>8294.978641</v>
      </c>
      <c r="M371">
        <f>'計算係數'!$O371*'累積確診人數_量級_鄰里別'!L371/10*$D371</f>
        <v>8294.978641</v>
      </c>
      <c r="N371">
        <f>'計算係數'!$O371*'累積確診人數_量級_鄰里別'!M371/10*$D371</f>
        <v>8294.978641</v>
      </c>
      <c r="O371">
        <f>'計算係數'!$O371*'累積確診人數_量級_鄰里別'!N371/10*$D371</f>
        <v>8294.978641</v>
      </c>
      <c r="P371">
        <f>'計算係數'!$O371*'累積確診人數_量級_鄰里別'!O371/10*$D371</f>
        <v>8294.978641</v>
      </c>
      <c r="Q371">
        <f>'計算係數'!$O371*'累積確診人數_量級_鄰里別'!P371/10*$D371</f>
        <v>8294.978641</v>
      </c>
      <c r="R371">
        <f>'計算係數'!$O371*'累積確診人數_量級_鄰里別'!Q371/10*$D371</f>
        <v>8294.978641</v>
      </c>
      <c r="S371">
        <f>'計算係數'!$O371*'累積確診人數_量級_鄰里別'!R371/10*$D371</f>
        <v>8294.978641</v>
      </c>
      <c r="T371">
        <f>'計算係數'!$O371*'累積確診人數_量級_鄰里別'!S371/10*$D371</f>
        <v>8294.978641</v>
      </c>
      <c r="U371">
        <f>'計算係數'!$O371*'累積確診人數_量級_鄰里別'!T371/10*$D371</f>
        <v>8294.978641</v>
      </c>
    </row>
    <row r="372">
      <c r="A372" s="5">
        <v>6.3000110008E10</v>
      </c>
      <c r="B372" s="5" t="s">
        <v>376</v>
      </c>
      <c r="C372" s="5" t="s">
        <v>384</v>
      </c>
      <c r="D372" s="5">
        <v>8172.0</v>
      </c>
      <c r="E372">
        <f>'計算係數'!$O372*'累積確診人數_量級_鄰里別'!D372/10*$D372</f>
        <v>0</v>
      </c>
      <c r="F372">
        <f>'計算係數'!$O372*'累積確診人數_量級_鄰里別'!E372/10*$D372</f>
        <v>8591.663177</v>
      </c>
      <c r="G372">
        <f>'計算係數'!$O372*'累積確診人數_量級_鄰里別'!F372/10*$D372</f>
        <v>8591.663177</v>
      </c>
      <c r="H372">
        <f>'計算係數'!$O372*'累積確診人數_量級_鄰里別'!G372/10*$D372</f>
        <v>0</v>
      </c>
      <c r="I372">
        <f>'計算係數'!$O372*'累積確診人數_量級_鄰里別'!H372/10*$D372</f>
        <v>8591.663177</v>
      </c>
      <c r="J372">
        <f>'計算係數'!$O372*'累積確診人數_量級_鄰里別'!I372/10*$D372</f>
        <v>8591.663177</v>
      </c>
      <c r="K372">
        <f>'計算係數'!$O372*'累積確診人數_量級_鄰里別'!J372/10*$D372</f>
        <v>8591.663177</v>
      </c>
      <c r="L372">
        <f>'計算係數'!$O372*'累積確診人數_量級_鄰里別'!K372/10*$D372</f>
        <v>8591.663177</v>
      </c>
      <c r="M372">
        <f>'計算係數'!$O372*'累積確診人數_量級_鄰里別'!L372/10*$D372</f>
        <v>8591.663177</v>
      </c>
      <c r="N372">
        <f>'計算係數'!$O372*'累積確診人數_量級_鄰里別'!M372/10*$D372</f>
        <v>8591.663177</v>
      </c>
      <c r="O372">
        <f>'計算係數'!$O372*'累積確診人數_量級_鄰里別'!N372/10*$D372</f>
        <v>8591.663177</v>
      </c>
      <c r="P372">
        <f>'計算係數'!$O372*'累積確診人數_量級_鄰里別'!O372/10*$D372</f>
        <v>8591.663177</v>
      </c>
      <c r="Q372">
        <f>'計算係數'!$O372*'累積確診人數_量級_鄰里別'!P372/10*$D372</f>
        <v>8591.663177</v>
      </c>
      <c r="R372">
        <f>'計算係數'!$O372*'累積確診人數_量級_鄰里別'!Q372/10*$D372</f>
        <v>8591.663177</v>
      </c>
      <c r="S372">
        <f>'計算係數'!$O372*'累積確診人數_量級_鄰里別'!R372/10*$D372</f>
        <v>8591.663177</v>
      </c>
      <c r="T372">
        <f>'計算係數'!$O372*'累積確診人數_量級_鄰里別'!S372/10*$D372</f>
        <v>8591.663177</v>
      </c>
      <c r="U372">
        <f>'計算係數'!$O372*'累積確診人數_量級_鄰里別'!T372/10*$D372</f>
        <v>8591.663177</v>
      </c>
    </row>
    <row r="373">
      <c r="A373" s="5">
        <v>6.3000110009E10</v>
      </c>
      <c r="B373" s="5" t="s">
        <v>376</v>
      </c>
      <c r="C373" s="5" t="s">
        <v>385</v>
      </c>
      <c r="D373" s="5">
        <v>6929.0</v>
      </c>
      <c r="E373">
        <f>'計算係數'!$O373*'累積確診人數_量級_鄰里別'!D373/10*$D373</f>
        <v>0</v>
      </c>
      <c r="F373">
        <f>'計算係數'!$O373*'累積確診人數_量級_鄰里別'!E373/10*$D373</f>
        <v>7469.620411</v>
      </c>
      <c r="G373">
        <f>'計算係數'!$O373*'累積確診人數_量級_鄰里別'!F373/10*$D373</f>
        <v>7469.620411</v>
      </c>
      <c r="H373">
        <f>'計算係數'!$O373*'累積確診人數_量級_鄰里別'!G373/10*$D373</f>
        <v>0</v>
      </c>
      <c r="I373">
        <f>'計算係數'!$O373*'累積確診人數_量級_鄰里別'!H373/10*$D373</f>
        <v>7469.620411</v>
      </c>
      <c r="J373">
        <f>'計算係數'!$O373*'累積確診人數_量級_鄰里別'!I373/10*$D373</f>
        <v>7469.620411</v>
      </c>
      <c r="K373">
        <f>'計算係數'!$O373*'累積確診人數_量級_鄰里別'!J373/10*$D373</f>
        <v>7469.620411</v>
      </c>
      <c r="L373">
        <f>'計算係數'!$O373*'累積確診人數_量級_鄰里別'!K373/10*$D373</f>
        <v>7469.620411</v>
      </c>
      <c r="M373">
        <f>'計算係數'!$O373*'累積確診人數_量級_鄰里別'!L373/10*$D373</f>
        <v>7469.620411</v>
      </c>
      <c r="N373">
        <f>'計算係數'!$O373*'累積確診人數_量級_鄰里別'!M373/10*$D373</f>
        <v>7469.620411</v>
      </c>
      <c r="O373">
        <f>'計算係數'!$O373*'累積確診人數_量級_鄰里別'!N373/10*$D373</f>
        <v>7469.620411</v>
      </c>
      <c r="P373">
        <f>'計算係數'!$O373*'累積確診人數_量級_鄰里別'!O373/10*$D373</f>
        <v>7469.620411</v>
      </c>
      <c r="Q373">
        <f>'計算係數'!$O373*'累積確診人數_量級_鄰里別'!P373/10*$D373</f>
        <v>7469.620411</v>
      </c>
      <c r="R373">
        <f>'計算係數'!$O373*'累積確診人數_量級_鄰里別'!Q373/10*$D373</f>
        <v>7469.620411</v>
      </c>
      <c r="S373">
        <f>'計算係數'!$O373*'累積確診人數_量級_鄰里別'!R373/10*$D373</f>
        <v>7469.620411</v>
      </c>
      <c r="T373">
        <f>'計算係數'!$O373*'累積確診人數_量級_鄰里別'!S373/10*$D373</f>
        <v>7469.620411</v>
      </c>
      <c r="U373">
        <f>'計算係數'!$O373*'累積確診人數_量級_鄰里別'!T373/10*$D373</f>
        <v>7469.620411</v>
      </c>
    </row>
    <row r="374">
      <c r="A374" s="5">
        <v>6.300011001E10</v>
      </c>
      <c r="B374" s="5" t="s">
        <v>376</v>
      </c>
      <c r="C374" s="5" t="s">
        <v>386</v>
      </c>
      <c r="D374" s="5">
        <v>4581.0</v>
      </c>
      <c r="E374">
        <f>'計算係數'!$O374*'累積確診人數_量級_鄰里別'!D374/10*$D374</f>
        <v>0</v>
      </c>
      <c r="F374">
        <f>'計算係數'!$O374*'累積確診人數_量級_鄰里別'!E374/10*$D374</f>
        <v>4618.235533</v>
      </c>
      <c r="G374">
        <f>'計算係數'!$O374*'累積確診人數_量級_鄰里別'!F374/10*$D374</f>
        <v>4618.235533</v>
      </c>
      <c r="H374">
        <f>'計算係數'!$O374*'累積確診人數_量級_鄰里別'!G374/10*$D374</f>
        <v>0</v>
      </c>
      <c r="I374">
        <f>'計算係數'!$O374*'累積確診人數_量級_鄰里別'!H374/10*$D374</f>
        <v>4618.235533</v>
      </c>
      <c r="J374">
        <f>'計算係數'!$O374*'累積確診人數_量級_鄰里別'!I374/10*$D374</f>
        <v>4618.235533</v>
      </c>
      <c r="K374">
        <f>'計算係數'!$O374*'累積確診人數_量級_鄰里別'!J374/10*$D374</f>
        <v>4618.235533</v>
      </c>
      <c r="L374">
        <f>'計算係數'!$O374*'累積確診人數_量級_鄰里別'!K374/10*$D374</f>
        <v>4618.235533</v>
      </c>
      <c r="M374">
        <f>'計算係數'!$O374*'累積確診人數_量級_鄰里別'!L374/10*$D374</f>
        <v>4618.235533</v>
      </c>
      <c r="N374">
        <f>'計算係數'!$O374*'累積確診人數_量級_鄰里別'!M374/10*$D374</f>
        <v>4618.235533</v>
      </c>
      <c r="O374">
        <f>'計算係數'!$O374*'累積確診人數_量級_鄰里別'!N374/10*$D374</f>
        <v>4618.235533</v>
      </c>
      <c r="P374">
        <f>'計算係數'!$O374*'累積確診人數_量級_鄰里別'!O374/10*$D374</f>
        <v>4618.235533</v>
      </c>
      <c r="Q374">
        <f>'計算係數'!$O374*'累積確診人數_量級_鄰里別'!P374/10*$D374</f>
        <v>4618.235533</v>
      </c>
      <c r="R374">
        <f>'計算係數'!$O374*'累積確診人數_量級_鄰里別'!Q374/10*$D374</f>
        <v>4618.235533</v>
      </c>
      <c r="S374">
        <f>'計算係數'!$O374*'累積確診人數_量級_鄰里別'!R374/10*$D374</f>
        <v>4618.235533</v>
      </c>
      <c r="T374">
        <f>'計算係數'!$O374*'累積確診人數_量級_鄰里別'!S374/10*$D374</f>
        <v>4618.235533</v>
      </c>
      <c r="U374">
        <f>'計算係數'!$O374*'累積確診人數_量級_鄰里別'!T374/10*$D374</f>
        <v>4618.235533</v>
      </c>
    </row>
    <row r="375">
      <c r="A375" s="5">
        <v>6.3000110011E10</v>
      </c>
      <c r="B375" s="5" t="s">
        <v>376</v>
      </c>
      <c r="C375" s="5" t="s">
        <v>387</v>
      </c>
      <c r="D375" s="5">
        <v>7042.0</v>
      </c>
      <c r="E375">
        <f>'計算係數'!$O375*'累積確診人數_量級_鄰里別'!D375/10*$D375</f>
        <v>0</v>
      </c>
      <c r="F375">
        <f>'計算係數'!$O375*'累積確診人數_量級_鄰里別'!E375/10*$D375</f>
        <v>7585.722392</v>
      </c>
      <c r="G375">
        <f>'計算係數'!$O375*'累積確診人數_量級_鄰里別'!F375/10*$D375</f>
        <v>7585.722392</v>
      </c>
      <c r="H375">
        <f>'計算係數'!$O375*'累積確診人數_量級_鄰里別'!G375/10*$D375</f>
        <v>0</v>
      </c>
      <c r="I375">
        <f>'計算係數'!$O375*'累積確診人數_量級_鄰里別'!H375/10*$D375</f>
        <v>7585.722392</v>
      </c>
      <c r="J375">
        <f>'計算係數'!$O375*'累積確診人數_量級_鄰里別'!I375/10*$D375</f>
        <v>7585.722392</v>
      </c>
      <c r="K375">
        <f>'計算係數'!$O375*'累積確診人數_量級_鄰里別'!J375/10*$D375</f>
        <v>7585.722392</v>
      </c>
      <c r="L375">
        <f>'計算係數'!$O375*'累積確診人數_量級_鄰里別'!K375/10*$D375</f>
        <v>7585.722392</v>
      </c>
      <c r="M375">
        <f>'計算係數'!$O375*'累積確診人數_量級_鄰里別'!L375/10*$D375</f>
        <v>7585.722392</v>
      </c>
      <c r="N375">
        <f>'計算係數'!$O375*'累積確診人數_量級_鄰里別'!M375/10*$D375</f>
        <v>7585.722392</v>
      </c>
      <c r="O375">
        <f>'計算係數'!$O375*'累積確診人數_量級_鄰里別'!N375/10*$D375</f>
        <v>7585.722392</v>
      </c>
      <c r="P375">
        <f>'計算係數'!$O375*'累積確診人數_量級_鄰里別'!O375/10*$D375</f>
        <v>7585.722392</v>
      </c>
      <c r="Q375">
        <f>'計算係數'!$O375*'累積確診人數_量級_鄰里別'!P375/10*$D375</f>
        <v>7585.722392</v>
      </c>
      <c r="R375">
        <f>'計算係數'!$O375*'累積確診人數_量級_鄰里別'!Q375/10*$D375</f>
        <v>7585.722392</v>
      </c>
      <c r="S375">
        <f>'計算係數'!$O375*'累積確診人數_量級_鄰里別'!R375/10*$D375</f>
        <v>7585.722392</v>
      </c>
      <c r="T375">
        <f>'計算係數'!$O375*'累積確診人數_量級_鄰里別'!S375/10*$D375</f>
        <v>7585.722392</v>
      </c>
      <c r="U375">
        <f>'計算係數'!$O375*'累積確診人數_量級_鄰里別'!T375/10*$D375</f>
        <v>7585.722392</v>
      </c>
    </row>
    <row r="376">
      <c r="A376" s="5">
        <v>6.3000110012E10</v>
      </c>
      <c r="B376" s="5" t="s">
        <v>376</v>
      </c>
      <c r="C376" s="5" t="s">
        <v>388</v>
      </c>
      <c r="D376" s="5">
        <v>5532.0</v>
      </c>
      <c r="E376">
        <f>'計算係數'!$O376*'累積確診人數_量級_鄰里別'!D376/10*$D376</f>
        <v>0</v>
      </c>
      <c r="F376">
        <f>'計算係數'!$O376*'累積確診人數_量級_鄰里別'!E376/10*$D376</f>
        <v>6228.714076</v>
      </c>
      <c r="G376">
        <f>'計算係數'!$O376*'累積確診人數_量級_鄰里別'!F376/10*$D376</f>
        <v>6228.714076</v>
      </c>
      <c r="H376">
        <f>'計算係數'!$O376*'累積確診人數_量級_鄰里別'!G376/10*$D376</f>
        <v>0</v>
      </c>
      <c r="I376">
        <f>'計算係數'!$O376*'累積確診人數_量級_鄰里別'!H376/10*$D376</f>
        <v>6228.714076</v>
      </c>
      <c r="J376">
        <f>'計算係數'!$O376*'累積確診人數_量級_鄰里別'!I376/10*$D376</f>
        <v>6228.714076</v>
      </c>
      <c r="K376">
        <f>'計算係數'!$O376*'累積確診人數_量級_鄰里別'!J376/10*$D376</f>
        <v>6228.714076</v>
      </c>
      <c r="L376">
        <f>'計算係數'!$O376*'累積確診人數_量級_鄰里別'!K376/10*$D376</f>
        <v>6228.714076</v>
      </c>
      <c r="M376">
        <f>'計算係數'!$O376*'累積確診人數_量級_鄰里別'!L376/10*$D376</f>
        <v>6228.714076</v>
      </c>
      <c r="N376">
        <f>'計算係數'!$O376*'累積確診人數_量級_鄰里別'!M376/10*$D376</f>
        <v>6228.714076</v>
      </c>
      <c r="O376">
        <f>'計算係數'!$O376*'累積確診人數_量級_鄰里別'!N376/10*$D376</f>
        <v>6228.714076</v>
      </c>
      <c r="P376">
        <f>'計算係數'!$O376*'累積確診人數_量級_鄰里別'!O376/10*$D376</f>
        <v>6228.714076</v>
      </c>
      <c r="Q376">
        <f>'計算係數'!$O376*'累積確診人數_量級_鄰里別'!P376/10*$D376</f>
        <v>6228.714076</v>
      </c>
      <c r="R376">
        <f>'計算係數'!$O376*'累積確診人數_量級_鄰里別'!Q376/10*$D376</f>
        <v>6228.714076</v>
      </c>
      <c r="S376">
        <f>'計算係數'!$O376*'累積確診人數_量級_鄰里別'!R376/10*$D376</f>
        <v>6228.714076</v>
      </c>
      <c r="T376">
        <f>'計算係數'!$O376*'累積確診人數_量級_鄰里別'!S376/10*$D376</f>
        <v>6228.714076</v>
      </c>
      <c r="U376">
        <f>'計算係數'!$O376*'累積確診人數_量級_鄰里別'!T376/10*$D376</f>
        <v>6228.714076</v>
      </c>
    </row>
    <row r="377">
      <c r="A377" s="5">
        <v>6.3000110013E10</v>
      </c>
      <c r="B377" s="5" t="s">
        <v>376</v>
      </c>
      <c r="C377" s="5" t="s">
        <v>389</v>
      </c>
      <c r="D377" s="5">
        <v>6198.0</v>
      </c>
      <c r="E377">
        <f>'計算係數'!$O377*'累積確診人數_量級_鄰里別'!D377/10*$D377</f>
        <v>0</v>
      </c>
      <c r="F377">
        <f>'計算係數'!$O377*'累積確診人數_量級_鄰里別'!E377/10*$D377</f>
        <v>6805.760773</v>
      </c>
      <c r="G377">
        <f>'計算係數'!$O377*'累積確診人數_量級_鄰里別'!F377/10*$D377</f>
        <v>6805.760773</v>
      </c>
      <c r="H377">
        <f>'計算係數'!$O377*'累積確診人數_量級_鄰里別'!G377/10*$D377</f>
        <v>0</v>
      </c>
      <c r="I377">
        <f>'計算係數'!$O377*'累積確診人數_量級_鄰里別'!H377/10*$D377</f>
        <v>6805.760773</v>
      </c>
      <c r="J377">
        <f>'計算係數'!$O377*'累積確診人數_量級_鄰里別'!I377/10*$D377</f>
        <v>6805.760773</v>
      </c>
      <c r="K377">
        <f>'計算係數'!$O377*'累積確診人數_量級_鄰里別'!J377/10*$D377</f>
        <v>6805.760773</v>
      </c>
      <c r="L377">
        <f>'計算係數'!$O377*'累積確診人數_量級_鄰里別'!K377/10*$D377</f>
        <v>6805.760773</v>
      </c>
      <c r="M377">
        <f>'計算係數'!$O377*'累積確診人數_量級_鄰里別'!L377/10*$D377</f>
        <v>6805.760773</v>
      </c>
      <c r="N377">
        <f>'計算係數'!$O377*'累積確診人數_量級_鄰里別'!M377/10*$D377</f>
        <v>6805.760773</v>
      </c>
      <c r="O377">
        <f>'計算係數'!$O377*'累積確診人數_量級_鄰里別'!N377/10*$D377</f>
        <v>6805.760773</v>
      </c>
      <c r="P377">
        <f>'計算係數'!$O377*'累積確診人數_量級_鄰里別'!O377/10*$D377</f>
        <v>6805.760773</v>
      </c>
      <c r="Q377">
        <f>'計算係數'!$O377*'累積確診人數_量級_鄰里別'!P377/10*$D377</f>
        <v>6805.760773</v>
      </c>
      <c r="R377">
        <f>'計算係數'!$O377*'累積確診人數_量級_鄰里別'!Q377/10*$D377</f>
        <v>6805.760773</v>
      </c>
      <c r="S377">
        <f>'計算係數'!$O377*'累積確診人數_量級_鄰里別'!R377/10*$D377</f>
        <v>6805.760773</v>
      </c>
      <c r="T377">
        <f>'計算係數'!$O377*'累積確診人數_量級_鄰里別'!S377/10*$D377</f>
        <v>6805.760773</v>
      </c>
      <c r="U377">
        <f>'計算係數'!$O377*'累積確診人數_量級_鄰里別'!T377/10*$D377</f>
        <v>6805.760773</v>
      </c>
    </row>
    <row r="378">
      <c r="A378" s="5">
        <v>6.3000110014E10</v>
      </c>
      <c r="B378" s="5" t="s">
        <v>376</v>
      </c>
      <c r="C378" s="5" t="s">
        <v>390</v>
      </c>
      <c r="D378" s="5">
        <v>4859.0</v>
      </c>
      <c r="E378">
        <f>'計算係數'!$O378*'累積確診人數_量級_鄰里別'!D378/10*$D378</f>
        <v>0</v>
      </c>
      <c r="F378">
        <f>'計算係數'!$O378*'累積確診人數_量級_鄰里別'!E378/10*$D378</f>
        <v>5111.725222</v>
      </c>
      <c r="G378">
        <f>'計算係數'!$O378*'累積確診人數_量級_鄰里別'!F378/10*$D378</f>
        <v>5111.725222</v>
      </c>
      <c r="H378">
        <f>'計算係數'!$O378*'累積確診人數_量級_鄰里別'!G378/10*$D378</f>
        <v>0</v>
      </c>
      <c r="I378">
        <f>'計算係數'!$O378*'累積確診人數_量級_鄰里別'!H378/10*$D378</f>
        <v>5111.725222</v>
      </c>
      <c r="J378">
        <f>'計算係數'!$O378*'累積確診人數_量級_鄰里別'!I378/10*$D378</f>
        <v>5111.725222</v>
      </c>
      <c r="K378">
        <f>'計算係數'!$O378*'累積確診人數_量級_鄰里別'!J378/10*$D378</f>
        <v>5111.725222</v>
      </c>
      <c r="L378">
        <f>'計算係數'!$O378*'累積確診人數_量級_鄰里別'!K378/10*$D378</f>
        <v>5111.725222</v>
      </c>
      <c r="M378">
        <f>'計算係數'!$O378*'累積確診人數_量級_鄰里別'!L378/10*$D378</f>
        <v>5111.725222</v>
      </c>
      <c r="N378">
        <f>'計算係數'!$O378*'累積確診人數_量級_鄰里別'!M378/10*$D378</f>
        <v>5111.725222</v>
      </c>
      <c r="O378">
        <f>'計算係數'!$O378*'累積確診人數_量級_鄰里別'!N378/10*$D378</f>
        <v>5111.725222</v>
      </c>
      <c r="P378">
        <f>'計算係數'!$O378*'累積確診人數_量級_鄰里別'!O378/10*$D378</f>
        <v>5111.725222</v>
      </c>
      <c r="Q378">
        <f>'計算係數'!$O378*'累積確診人數_量級_鄰里別'!P378/10*$D378</f>
        <v>5111.725222</v>
      </c>
      <c r="R378">
        <f>'計算係數'!$O378*'累積確診人數_量級_鄰里別'!Q378/10*$D378</f>
        <v>5111.725222</v>
      </c>
      <c r="S378">
        <f>'計算係數'!$O378*'累積確診人數_量級_鄰里別'!R378/10*$D378</f>
        <v>5111.725222</v>
      </c>
      <c r="T378">
        <f>'計算係數'!$O378*'累積確診人數_量級_鄰里別'!S378/10*$D378</f>
        <v>5111.725222</v>
      </c>
      <c r="U378">
        <f>'計算係數'!$O378*'累積確診人數_量級_鄰里別'!T378/10*$D378</f>
        <v>5111.725222</v>
      </c>
    </row>
    <row r="379">
      <c r="A379" s="5">
        <v>6.3000110015E10</v>
      </c>
      <c r="B379" s="5" t="s">
        <v>376</v>
      </c>
      <c r="C379" s="5" t="s">
        <v>391</v>
      </c>
      <c r="D379" s="5">
        <v>5481.0</v>
      </c>
      <c r="E379">
        <f>'計算係數'!$O379*'累積確診人數_量級_鄰里別'!D379/10*$D379</f>
        <v>0</v>
      </c>
      <c r="F379">
        <f>'計算係數'!$O379*'累積確診人數_量級_鄰里別'!E379/10*$D379</f>
        <v>5857.393885</v>
      </c>
      <c r="G379">
        <f>'計算係數'!$O379*'累積確診人數_量級_鄰里別'!F379/10*$D379</f>
        <v>5857.393885</v>
      </c>
      <c r="H379">
        <f>'計算係數'!$O379*'累積確診人數_量級_鄰里別'!G379/10*$D379</f>
        <v>0</v>
      </c>
      <c r="I379">
        <f>'計算係數'!$O379*'累積確診人數_量級_鄰里別'!H379/10*$D379</f>
        <v>5857.393885</v>
      </c>
      <c r="J379">
        <f>'計算係數'!$O379*'累積確診人數_量級_鄰里別'!I379/10*$D379</f>
        <v>5857.393885</v>
      </c>
      <c r="K379">
        <f>'計算係數'!$O379*'累積確診人數_量級_鄰里別'!J379/10*$D379</f>
        <v>5857.393885</v>
      </c>
      <c r="L379">
        <f>'計算係數'!$O379*'累積確診人數_量級_鄰里別'!K379/10*$D379</f>
        <v>5857.393885</v>
      </c>
      <c r="M379">
        <f>'計算係數'!$O379*'累積確診人數_量級_鄰里別'!L379/10*$D379</f>
        <v>5857.393885</v>
      </c>
      <c r="N379">
        <f>'計算係數'!$O379*'累積確診人數_量級_鄰里別'!M379/10*$D379</f>
        <v>5857.393885</v>
      </c>
      <c r="O379">
        <f>'計算係數'!$O379*'累積確診人數_量級_鄰里別'!N379/10*$D379</f>
        <v>5857.393885</v>
      </c>
      <c r="P379">
        <f>'計算係數'!$O379*'累積確診人數_量級_鄰里別'!O379/10*$D379</f>
        <v>5857.393885</v>
      </c>
      <c r="Q379">
        <f>'計算係數'!$O379*'累積確診人數_量級_鄰里別'!P379/10*$D379</f>
        <v>5857.393885</v>
      </c>
      <c r="R379">
        <f>'計算係數'!$O379*'累積確診人數_量級_鄰里別'!Q379/10*$D379</f>
        <v>5857.393885</v>
      </c>
      <c r="S379">
        <f>'計算係數'!$O379*'累積確診人數_量級_鄰里別'!R379/10*$D379</f>
        <v>5857.393885</v>
      </c>
      <c r="T379">
        <f>'計算係數'!$O379*'累積確診人數_量級_鄰里別'!S379/10*$D379</f>
        <v>5857.393885</v>
      </c>
      <c r="U379">
        <f>'計算係數'!$O379*'累積確診人數_量級_鄰里別'!T379/10*$D379</f>
        <v>5857.393885</v>
      </c>
    </row>
    <row r="380">
      <c r="A380" s="5">
        <v>6.3000110016E10</v>
      </c>
      <c r="B380" s="5" t="s">
        <v>376</v>
      </c>
      <c r="C380" s="5" t="s">
        <v>392</v>
      </c>
      <c r="D380" s="5">
        <v>6015.0</v>
      </c>
      <c r="E380">
        <f>'計算係數'!$O380*'累積確診人數_量級_鄰里別'!D380/10*$D380</f>
        <v>0</v>
      </c>
      <c r="F380">
        <f>'計算係數'!$O380*'累積確診人數_量級_鄰里別'!E380/10*$D380</f>
        <v>6182.523475</v>
      </c>
      <c r="G380">
        <f>'計算係數'!$O380*'累積確診人數_量級_鄰里別'!F380/10*$D380</f>
        <v>6182.523475</v>
      </c>
      <c r="H380">
        <f>'計算係數'!$O380*'累積確診人數_量級_鄰里別'!G380/10*$D380</f>
        <v>0</v>
      </c>
      <c r="I380">
        <f>'計算係數'!$O380*'累積確診人數_量級_鄰里別'!H380/10*$D380</f>
        <v>6182.523475</v>
      </c>
      <c r="J380">
        <f>'計算係數'!$O380*'累積確診人數_量級_鄰里別'!I380/10*$D380</f>
        <v>6182.523475</v>
      </c>
      <c r="K380">
        <f>'計算係數'!$O380*'累積確診人數_量級_鄰里別'!J380/10*$D380</f>
        <v>6182.523475</v>
      </c>
      <c r="L380">
        <f>'計算係數'!$O380*'累積確診人數_量級_鄰里別'!K380/10*$D380</f>
        <v>6182.523475</v>
      </c>
      <c r="M380">
        <f>'計算係數'!$O380*'累積確診人數_量級_鄰里別'!L380/10*$D380</f>
        <v>6182.523475</v>
      </c>
      <c r="N380">
        <f>'計算係數'!$O380*'累積確診人數_量級_鄰里別'!M380/10*$D380</f>
        <v>6182.523475</v>
      </c>
      <c r="O380">
        <f>'計算係數'!$O380*'累積確診人數_量級_鄰里別'!N380/10*$D380</f>
        <v>6182.523475</v>
      </c>
      <c r="P380">
        <f>'計算係數'!$O380*'累積確診人數_量級_鄰里別'!O380/10*$D380</f>
        <v>6182.523475</v>
      </c>
      <c r="Q380">
        <f>'計算係數'!$O380*'累積確診人數_量級_鄰里別'!P380/10*$D380</f>
        <v>6182.523475</v>
      </c>
      <c r="R380">
        <f>'計算係數'!$O380*'累積確診人數_量級_鄰里別'!Q380/10*$D380</f>
        <v>6182.523475</v>
      </c>
      <c r="S380">
        <f>'計算係數'!$O380*'累積確診人數_量級_鄰里別'!R380/10*$D380</f>
        <v>6182.523475</v>
      </c>
      <c r="T380">
        <f>'計算係數'!$O380*'累積確診人數_量級_鄰里別'!S380/10*$D380</f>
        <v>6182.523475</v>
      </c>
      <c r="U380">
        <f>'計算係數'!$O380*'累積確診人數_量級_鄰里別'!T380/10*$D380</f>
        <v>6182.523475</v>
      </c>
    </row>
    <row r="381">
      <c r="A381" s="5">
        <v>6.3000110017E10</v>
      </c>
      <c r="B381" s="5" t="s">
        <v>376</v>
      </c>
      <c r="C381" s="5" t="s">
        <v>393</v>
      </c>
      <c r="D381" s="5">
        <v>7638.0</v>
      </c>
      <c r="E381">
        <f>'計算係數'!$O381*'累積確診人數_量級_鄰里別'!D381/10*$D381</f>
        <v>0</v>
      </c>
      <c r="F381">
        <f>'計算係數'!$O381*'累積確診人數_量級_鄰里別'!E381/10*$D381</f>
        <v>8338.962056</v>
      </c>
      <c r="G381">
        <f>'計算係數'!$O381*'累積確診人數_量級_鄰里別'!F381/10*$D381</f>
        <v>8338.962056</v>
      </c>
      <c r="H381">
        <f>'計算係數'!$O381*'累積確診人數_量級_鄰里別'!G381/10*$D381</f>
        <v>0</v>
      </c>
      <c r="I381">
        <f>'計算係數'!$O381*'累積確診人數_量級_鄰里別'!H381/10*$D381</f>
        <v>8338.962056</v>
      </c>
      <c r="J381">
        <f>'計算係數'!$O381*'累積確診人數_量級_鄰里別'!I381/10*$D381</f>
        <v>8338.962056</v>
      </c>
      <c r="K381">
        <f>'計算係數'!$O381*'累積確診人數_量級_鄰里別'!J381/10*$D381</f>
        <v>8338.962056</v>
      </c>
      <c r="L381">
        <f>'計算係數'!$O381*'累積確診人數_量級_鄰里別'!K381/10*$D381</f>
        <v>8338.962056</v>
      </c>
      <c r="M381">
        <f>'計算係數'!$O381*'累積確診人數_量級_鄰里別'!L381/10*$D381</f>
        <v>8338.962056</v>
      </c>
      <c r="N381">
        <f>'計算係數'!$O381*'累積確診人數_量級_鄰里別'!M381/10*$D381</f>
        <v>8338.962056</v>
      </c>
      <c r="O381">
        <f>'計算係數'!$O381*'累積確診人數_量級_鄰里別'!N381/10*$D381</f>
        <v>8338.962056</v>
      </c>
      <c r="P381">
        <f>'計算係數'!$O381*'累積確診人數_量級_鄰里別'!O381/10*$D381</f>
        <v>8338.962056</v>
      </c>
      <c r="Q381">
        <f>'計算係數'!$O381*'累積確診人數_量級_鄰里別'!P381/10*$D381</f>
        <v>8338.962056</v>
      </c>
      <c r="R381">
        <f>'計算係數'!$O381*'累積確診人數_量級_鄰里別'!Q381/10*$D381</f>
        <v>8338.962056</v>
      </c>
      <c r="S381">
        <f>'計算係數'!$O381*'累積確診人數_量級_鄰里別'!R381/10*$D381</f>
        <v>8338.962056</v>
      </c>
      <c r="T381">
        <f>'計算係數'!$O381*'累積確診人數_量級_鄰里別'!S381/10*$D381</f>
        <v>8338.962056</v>
      </c>
      <c r="U381">
        <f>'計算係數'!$O381*'累積確診人數_量級_鄰里別'!T381/10*$D381</f>
        <v>8338.962056</v>
      </c>
    </row>
    <row r="382">
      <c r="A382" s="5">
        <v>6.3000110018E10</v>
      </c>
      <c r="B382" s="5" t="s">
        <v>376</v>
      </c>
      <c r="C382" s="5" t="s">
        <v>394</v>
      </c>
      <c r="D382" s="5">
        <v>4182.0</v>
      </c>
      <c r="E382">
        <f>'計算係數'!$O382*'累積確診人數_量級_鄰里別'!D382/10*$D382</f>
        <v>0</v>
      </c>
      <c r="F382">
        <f>'計算係數'!$O382*'累積確診人數_量級_鄰里別'!E382/10*$D382</f>
        <v>4152.777711</v>
      </c>
      <c r="G382">
        <f>'計算係數'!$O382*'累積確診人數_量級_鄰里別'!F382/10*$D382</f>
        <v>4152.777711</v>
      </c>
      <c r="H382">
        <f>'計算係數'!$O382*'累積確診人數_量級_鄰里別'!G382/10*$D382</f>
        <v>0</v>
      </c>
      <c r="I382">
        <f>'計算係數'!$O382*'累積確診人數_量級_鄰里別'!H382/10*$D382</f>
        <v>4152.777711</v>
      </c>
      <c r="J382">
        <f>'計算係數'!$O382*'累積確診人數_量級_鄰里別'!I382/10*$D382</f>
        <v>4152.777711</v>
      </c>
      <c r="K382">
        <f>'計算係數'!$O382*'累積確診人數_量級_鄰里別'!J382/10*$D382</f>
        <v>4152.777711</v>
      </c>
      <c r="L382">
        <f>'計算係數'!$O382*'累積確診人數_量級_鄰里別'!K382/10*$D382</f>
        <v>4152.777711</v>
      </c>
      <c r="M382">
        <f>'計算係數'!$O382*'累積確診人數_量級_鄰里別'!L382/10*$D382</f>
        <v>4152.777711</v>
      </c>
      <c r="N382">
        <f>'計算係數'!$O382*'累積確診人數_量級_鄰里別'!M382/10*$D382</f>
        <v>4152.777711</v>
      </c>
      <c r="O382">
        <f>'計算係數'!$O382*'累積確診人數_量級_鄰里別'!N382/10*$D382</f>
        <v>4152.777711</v>
      </c>
      <c r="P382">
        <f>'計算係數'!$O382*'累積確診人數_量級_鄰里別'!O382/10*$D382</f>
        <v>4152.777711</v>
      </c>
      <c r="Q382">
        <f>'計算係數'!$O382*'累積確診人數_量級_鄰里別'!P382/10*$D382</f>
        <v>4152.777711</v>
      </c>
      <c r="R382">
        <f>'計算係數'!$O382*'累積確診人數_量級_鄰里別'!Q382/10*$D382</f>
        <v>4152.777711</v>
      </c>
      <c r="S382">
        <f>'計算係數'!$O382*'累積確診人數_量級_鄰里別'!R382/10*$D382</f>
        <v>4152.777711</v>
      </c>
      <c r="T382">
        <f>'計算係數'!$O382*'累積確診人數_量級_鄰里別'!S382/10*$D382</f>
        <v>4152.777711</v>
      </c>
      <c r="U382">
        <f>'計算係數'!$O382*'累積確診人數_量級_鄰里別'!T382/10*$D382</f>
        <v>4152.777711</v>
      </c>
    </row>
    <row r="383">
      <c r="A383" s="5">
        <v>6.3000110019E10</v>
      </c>
      <c r="B383" s="5" t="s">
        <v>376</v>
      </c>
      <c r="C383" s="5" t="s">
        <v>395</v>
      </c>
      <c r="D383" s="5">
        <v>6563.0</v>
      </c>
      <c r="E383">
        <f>'計算係數'!$O383*'累積確診人數_量級_鄰里別'!D383/10*$D383</f>
        <v>0</v>
      </c>
      <c r="F383">
        <f>'計算係數'!$O383*'累積確診人數_量級_鄰里別'!E383/10*$D383</f>
        <v>7009.303491</v>
      </c>
      <c r="G383">
        <f>'計算係數'!$O383*'累積確診人數_量級_鄰里別'!F383/10*$D383</f>
        <v>7009.303491</v>
      </c>
      <c r="H383">
        <f>'計算係數'!$O383*'累積確診人數_量級_鄰里別'!G383/10*$D383</f>
        <v>0</v>
      </c>
      <c r="I383">
        <f>'計算係數'!$O383*'累積確診人數_量級_鄰里別'!H383/10*$D383</f>
        <v>7009.303491</v>
      </c>
      <c r="J383">
        <f>'計算係數'!$O383*'累積確診人數_量級_鄰里別'!I383/10*$D383</f>
        <v>7009.303491</v>
      </c>
      <c r="K383">
        <f>'計算係數'!$O383*'累積確診人數_量級_鄰里別'!J383/10*$D383</f>
        <v>7009.303491</v>
      </c>
      <c r="L383">
        <f>'計算係數'!$O383*'累積確診人數_量級_鄰里別'!K383/10*$D383</f>
        <v>7009.303491</v>
      </c>
      <c r="M383">
        <f>'計算係數'!$O383*'累積確診人數_量級_鄰里別'!L383/10*$D383</f>
        <v>7009.303491</v>
      </c>
      <c r="N383">
        <f>'計算係數'!$O383*'累積確診人數_量級_鄰里別'!M383/10*$D383</f>
        <v>7009.303491</v>
      </c>
      <c r="O383">
        <f>'計算係數'!$O383*'累積確診人數_量級_鄰里別'!N383/10*$D383</f>
        <v>7009.303491</v>
      </c>
      <c r="P383">
        <f>'計算係數'!$O383*'累積確診人數_量級_鄰里別'!O383/10*$D383</f>
        <v>7009.303491</v>
      </c>
      <c r="Q383">
        <f>'計算係數'!$O383*'累積確診人數_量級_鄰里別'!P383/10*$D383</f>
        <v>7009.303491</v>
      </c>
      <c r="R383">
        <f>'計算係數'!$O383*'累積確診人數_量級_鄰里別'!Q383/10*$D383</f>
        <v>7009.303491</v>
      </c>
      <c r="S383">
        <f>'計算係數'!$O383*'累積確診人數_量級_鄰里別'!R383/10*$D383</f>
        <v>7009.303491</v>
      </c>
      <c r="T383">
        <f>'計算係數'!$O383*'累積確診人數_量級_鄰里別'!S383/10*$D383</f>
        <v>7009.303491</v>
      </c>
      <c r="U383">
        <f>'計算係數'!$O383*'累積確診人數_量級_鄰里別'!T383/10*$D383</f>
        <v>7009.303491</v>
      </c>
    </row>
    <row r="384">
      <c r="A384" s="5">
        <v>6.300011002E10</v>
      </c>
      <c r="B384" s="5" t="s">
        <v>376</v>
      </c>
      <c r="C384" s="5" t="s">
        <v>396</v>
      </c>
      <c r="D384" s="5">
        <v>9117.0</v>
      </c>
      <c r="E384">
        <f>'計算係數'!$O384*'累積確診人數_量級_鄰里別'!D384/10*$D384</f>
        <v>0</v>
      </c>
      <c r="F384">
        <f>'計算係數'!$O384*'累積確診人數_量級_鄰里別'!E384/10*$D384</f>
        <v>10429.01526</v>
      </c>
      <c r="G384">
        <f>'計算係數'!$O384*'累積確診人數_量級_鄰里別'!F384/10*$D384</f>
        <v>10429.01526</v>
      </c>
      <c r="H384">
        <f>'計算係數'!$O384*'累積確診人數_量級_鄰里別'!G384/10*$D384</f>
        <v>0</v>
      </c>
      <c r="I384">
        <f>'計算係數'!$O384*'累積確診人數_量級_鄰里別'!H384/10*$D384</f>
        <v>10429.01526</v>
      </c>
      <c r="J384">
        <f>'計算係數'!$O384*'累積確診人數_量級_鄰里別'!I384/10*$D384</f>
        <v>10429.01526</v>
      </c>
      <c r="K384">
        <f>'計算係數'!$O384*'累積確診人數_量級_鄰里別'!J384/10*$D384</f>
        <v>10429.01526</v>
      </c>
      <c r="L384">
        <f>'計算係數'!$O384*'累積確診人數_量級_鄰里別'!K384/10*$D384</f>
        <v>10429.01526</v>
      </c>
      <c r="M384">
        <f>'計算係數'!$O384*'累積確診人數_量級_鄰里別'!L384/10*$D384</f>
        <v>10429.01526</v>
      </c>
      <c r="N384">
        <f>'計算係數'!$O384*'累積確診人數_量級_鄰里別'!M384/10*$D384</f>
        <v>10429.01526</v>
      </c>
      <c r="O384">
        <f>'計算係數'!$O384*'累積確診人數_量級_鄰里別'!N384/10*$D384</f>
        <v>10429.01526</v>
      </c>
      <c r="P384">
        <f>'計算係數'!$O384*'累積確診人數_量級_鄰里別'!O384/10*$D384</f>
        <v>10429.01526</v>
      </c>
      <c r="Q384">
        <f>'計算係數'!$O384*'累積確診人數_量級_鄰里別'!P384/10*$D384</f>
        <v>10429.01526</v>
      </c>
      <c r="R384">
        <f>'計算係數'!$O384*'累積確診人數_量級_鄰里別'!Q384/10*$D384</f>
        <v>10429.01526</v>
      </c>
      <c r="S384">
        <f>'計算係數'!$O384*'累積確診人數_量級_鄰里別'!R384/10*$D384</f>
        <v>10429.01526</v>
      </c>
      <c r="T384">
        <f>'計算係數'!$O384*'累積確診人數_量級_鄰里別'!S384/10*$D384</f>
        <v>10429.01526</v>
      </c>
      <c r="U384">
        <f>'計算係數'!$O384*'累積確診人數_量級_鄰里別'!T384/10*$D384</f>
        <v>10429.01526</v>
      </c>
    </row>
    <row r="385">
      <c r="A385" s="5">
        <v>6.3000110021E10</v>
      </c>
      <c r="B385" s="5" t="s">
        <v>376</v>
      </c>
      <c r="C385" s="5" t="s">
        <v>397</v>
      </c>
      <c r="D385" s="5">
        <v>7391.0</v>
      </c>
      <c r="E385">
        <f>'計算係數'!$O385*'累積確診人數_量級_鄰里別'!D385/10*$D385</f>
        <v>0</v>
      </c>
      <c r="F385">
        <f>'計算係數'!$O385*'累積確診人數_量級_鄰里別'!E385/10*$D385</f>
        <v>8635.311854</v>
      </c>
      <c r="G385">
        <f>'計算係數'!$O385*'累積確診人數_量級_鄰里別'!F385/10*$D385</f>
        <v>8635.311854</v>
      </c>
      <c r="H385">
        <f>'計算係數'!$O385*'累積確診人數_量級_鄰里別'!G385/10*$D385</f>
        <v>0</v>
      </c>
      <c r="I385">
        <f>'計算係數'!$O385*'累積確診人數_量級_鄰里別'!H385/10*$D385</f>
        <v>8635.311854</v>
      </c>
      <c r="J385">
        <f>'計算係數'!$O385*'累積確診人數_量級_鄰里別'!I385/10*$D385</f>
        <v>8635.311854</v>
      </c>
      <c r="K385">
        <f>'計算係數'!$O385*'累積確診人數_量級_鄰里別'!J385/10*$D385</f>
        <v>8635.311854</v>
      </c>
      <c r="L385">
        <f>'計算係數'!$O385*'累積確診人數_量級_鄰里別'!K385/10*$D385</f>
        <v>8635.311854</v>
      </c>
      <c r="M385">
        <f>'計算係數'!$O385*'累積確診人數_量級_鄰里別'!L385/10*$D385</f>
        <v>8635.311854</v>
      </c>
      <c r="N385">
        <f>'計算係數'!$O385*'累積確診人數_量級_鄰里別'!M385/10*$D385</f>
        <v>8635.311854</v>
      </c>
      <c r="O385">
        <f>'計算係數'!$O385*'累積確診人數_量級_鄰里別'!N385/10*$D385</f>
        <v>8635.311854</v>
      </c>
      <c r="P385">
        <f>'計算係數'!$O385*'累積確診人數_量級_鄰里別'!O385/10*$D385</f>
        <v>8635.311854</v>
      </c>
      <c r="Q385">
        <f>'計算係數'!$O385*'累積確診人數_量級_鄰里別'!P385/10*$D385</f>
        <v>8635.311854</v>
      </c>
      <c r="R385">
        <f>'計算係數'!$O385*'累積確診人數_量級_鄰里別'!Q385/10*$D385</f>
        <v>8635.311854</v>
      </c>
      <c r="S385">
        <f>'計算係數'!$O385*'累積確診人數_量級_鄰里別'!R385/10*$D385</f>
        <v>8635.311854</v>
      </c>
      <c r="T385">
        <f>'計算係數'!$O385*'累積確診人數_量級_鄰里別'!S385/10*$D385</f>
        <v>8635.311854</v>
      </c>
      <c r="U385">
        <f>'計算係數'!$O385*'累積確診人數_量級_鄰里別'!T385/10*$D385</f>
        <v>8635.311854</v>
      </c>
    </row>
    <row r="386">
      <c r="A386" s="5">
        <v>6.3000110022E10</v>
      </c>
      <c r="B386" s="5" t="s">
        <v>376</v>
      </c>
      <c r="C386" s="5" t="s">
        <v>398</v>
      </c>
      <c r="D386" s="5">
        <v>7052.0</v>
      </c>
      <c r="E386">
        <f>'計算係數'!$O386*'累積確診人數_量級_鄰里別'!D386/10*$D386</f>
        <v>0</v>
      </c>
      <c r="F386">
        <f>'計算係數'!$O386*'累積確診人數_量級_鄰里別'!E386/10*$D386</f>
        <v>7301.513701</v>
      </c>
      <c r="G386">
        <f>'計算係數'!$O386*'累積確診人數_量級_鄰里別'!F386/10*$D386</f>
        <v>7301.513701</v>
      </c>
      <c r="H386">
        <f>'計算係數'!$O386*'累積確診人數_量級_鄰里別'!G386/10*$D386</f>
        <v>0</v>
      </c>
      <c r="I386">
        <f>'計算係數'!$O386*'累積確診人數_量級_鄰里別'!H386/10*$D386</f>
        <v>7301.513701</v>
      </c>
      <c r="J386">
        <f>'計算係數'!$O386*'累積確診人數_量級_鄰里別'!I386/10*$D386</f>
        <v>7301.513701</v>
      </c>
      <c r="K386">
        <f>'計算係數'!$O386*'累積確診人數_量級_鄰里別'!J386/10*$D386</f>
        <v>7301.513701</v>
      </c>
      <c r="L386">
        <f>'計算係數'!$O386*'累積確診人數_量級_鄰里別'!K386/10*$D386</f>
        <v>7301.513701</v>
      </c>
      <c r="M386">
        <f>'計算係數'!$O386*'累積確診人數_量級_鄰里別'!L386/10*$D386</f>
        <v>7301.513701</v>
      </c>
      <c r="N386">
        <f>'計算係數'!$O386*'累積確診人數_量級_鄰里別'!M386/10*$D386</f>
        <v>7301.513701</v>
      </c>
      <c r="O386">
        <f>'計算係數'!$O386*'累積確診人數_量級_鄰里別'!N386/10*$D386</f>
        <v>7301.513701</v>
      </c>
      <c r="P386">
        <f>'計算係數'!$O386*'累積確診人數_量級_鄰里別'!O386/10*$D386</f>
        <v>7301.513701</v>
      </c>
      <c r="Q386">
        <f>'計算係數'!$O386*'累積確診人數_量級_鄰里別'!P386/10*$D386</f>
        <v>7301.513701</v>
      </c>
      <c r="R386">
        <f>'計算係數'!$O386*'累積確診人數_量級_鄰里別'!Q386/10*$D386</f>
        <v>7301.513701</v>
      </c>
      <c r="S386">
        <f>'計算係數'!$O386*'累積確診人數_量級_鄰里別'!R386/10*$D386</f>
        <v>7301.513701</v>
      </c>
      <c r="T386">
        <f>'計算係數'!$O386*'累積確診人數_量級_鄰里別'!S386/10*$D386</f>
        <v>7301.513701</v>
      </c>
      <c r="U386">
        <f>'計算係數'!$O386*'累積確診人數_量級_鄰里別'!T386/10*$D386</f>
        <v>7301.513701</v>
      </c>
    </row>
    <row r="387">
      <c r="A387" s="5">
        <v>6.3000110023E10</v>
      </c>
      <c r="B387" s="5" t="s">
        <v>376</v>
      </c>
      <c r="C387" s="5" t="s">
        <v>399</v>
      </c>
      <c r="D387" s="5">
        <v>5032.0</v>
      </c>
      <c r="E387">
        <f>'計算係數'!$O387*'累積確診人數_量級_鄰里別'!D387/10*$D387</f>
        <v>0</v>
      </c>
      <c r="F387">
        <f>'計算係數'!$O387*'累積確診人數_量級_鄰里別'!E387/10*$D387</f>
        <v>4806.491766</v>
      </c>
      <c r="G387">
        <f>'計算係數'!$O387*'累積確診人數_量級_鄰里別'!F387/10*$D387</f>
        <v>4806.491766</v>
      </c>
      <c r="H387">
        <f>'計算係數'!$O387*'累積確診人數_量級_鄰里別'!G387/10*$D387</f>
        <v>0</v>
      </c>
      <c r="I387">
        <f>'計算係數'!$O387*'累積確診人數_量級_鄰里別'!H387/10*$D387</f>
        <v>4806.491766</v>
      </c>
      <c r="J387">
        <f>'計算係數'!$O387*'累積確診人數_量級_鄰里別'!I387/10*$D387</f>
        <v>4806.491766</v>
      </c>
      <c r="K387">
        <f>'計算係數'!$O387*'累積確診人數_量級_鄰里別'!J387/10*$D387</f>
        <v>4806.491766</v>
      </c>
      <c r="L387">
        <f>'計算係數'!$O387*'累積確診人數_量級_鄰里別'!K387/10*$D387</f>
        <v>4806.491766</v>
      </c>
      <c r="M387">
        <f>'計算係數'!$O387*'累積確診人數_量級_鄰里別'!L387/10*$D387</f>
        <v>4806.491766</v>
      </c>
      <c r="N387">
        <f>'計算係數'!$O387*'累積確診人數_量級_鄰里別'!M387/10*$D387</f>
        <v>4806.491766</v>
      </c>
      <c r="O387">
        <f>'計算係數'!$O387*'累積確診人數_量級_鄰里別'!N387/10*$D387</f>
        <v>4806.491766</v>
      </c>
      <c r="P387">
        <f>'計算係數'!$O387*'累積確診人數_量級_鄰里別'!O387/10*$D387</f>
        <v>4806.491766</v>
      </c>
      <c r="Q387">
        <f>'計算係數'!$O387*'累積確診人數_量級_鄰里別'!P387/10*$D387</f>
        <v>4806.491766</v>
      </c>
      <c r="R387">
        <f>'計算係數'!$O387*'累積確診人數_量級_鄰里別'!Q387/10*$D387</f>
        <v>4806.491766</v>
      </c>
      <c r="S387">
        <f>'計算係數'!$O387*'累積確診人數_量級_鄰里別'!R387/10*$D387</f>
        <v>4806.491766</v>
      </c>
      <c r="T387">
        <f>'計算係數'!$O387*'累積確診人數_量級_鄰里別'!S387/10*$D387</f>
        <v>4806.491766</v>
      </c>
      <c r="U387">
        <f>'計算係數'!$O387*'累積確診人數_量級_鄰里別'!T387/10*$D387</f>
        <v>4806.491766</v>
      </c>
    </row>
    <row r="388">
      <c r="A388" s="5">
        <v>6.3000110024E10</v>
      </c>
      <c r="B388" s="5" t="s">
        <v>376</v>
      </c>
      <c r="C388" s="5" t="s">
        <v>400</v>
      </c>
      <c r="D388" s="5">
        <v>6219.0</v>
      </c>
      <c r="E388">
        <f>'計算係數'!$O388*'累積確診人數_量級_鄰里別'!D388/10*$D388</f>
        <v>0</v>
      </c>
      <c r="F388">
        <f>'計算係數'!$O388*'累積確診人數_量級_鄰里別'!E388/10*$D388</f>
        <v>6105.975465</v>
      </c>
      <c r="G388">
        <f>'計算係數'!$O388*'累積確診人數_量級_鄰里別'!F388/10*$D388</f>
        <v>6105.975465</v>
      </c>
      <c r="H388">
        <f>'計算係數'!$O388*'累積確診人數_量級_鄰里別'!G388/10*$D388</f>
        <v>0</v>
      </c>
      <c r="I388">
        <f>'計算係數'!$O388*'累積確診人數_量級_鄰里別'!H388/10*$D388</f>
        <v>6105.975465</v>
      </c>
      <c r="J388">
        <f>'計算係數'!$O388*'累積確診人數_量級_鄰里別'!I388/10*$D388</f>
        <v>6105.975465</v>
      </c>
      <c r="K388">
        <f>'計算係數'!$O388*'累積確診人數_量級_鄰里別'!J388/10*$D388</f>
        <v>6105.975465</v>
      </c>
      <c r="L388">
        <f>'計算係數'!$O388*'累積確診人數_量級_鄰里別'!K388/10*$D388</f>
        <v>6105.975465</v>
      </c>
      <c r="M388">
        <f>'計算係數'!$O388*'累積確診人數_量級_鄰里別'!L388/10*$D388</f>
        <v>6105.975465</v>
      </c>
      <c r="N388">
        <f>'計算係數'!$O388*'累積確診人數_量級_鄰里別'!M388/10*$D388</f>
        <v>6105.975465</v>
      </c>
      <c r="O388">
        <f>'計算係數'!$O388*'累積確診人數_量級_鄰里別'!N388/10*$D388</f>
        <v>6105.975465</v>
      </c>
      <c r="P388">
        <f>'計算係數'!$O388*'累積確診人數_量級_鄰里別'!O388/10*$D388</f>
        <v>6105.975465</v>
      </c>
      <c r="Q388">
        <f>'計算係數'!$O388*'累積確診人數_量級_鄰里別'!P388/10*$D388</f>
        <v>6105.975465</v>
      </c>
      <c r="R388">
        <f>'計算係數'!$O388*'累積確診人數_量級_鄰里別'!Q388/10*$D388</f>
        <v>6105.975465</v>
      </c>
      <c r="S388">
        <f>'計算係數'!$O388*'累積確診人數_量級_鄰里別'!R388/10*$D388</f>
        <v>6105.975465</v>
      </c>
      <c r="T388">
        <f>'計算係數'!$O388*'累積確診人數_量級_鄰里別'!S388/10*$D388</f>
        <v>6105.975465</v>
      </c>
      <c r="U388">
        <f>'計算係數'!$O388*'累積確診人數_量級_鄰里別'!T388/10*$D388</f>
        <v>6105.975465</v>
      </c>
    </row>
    <row r="389">
      <c r="A389" s="5">
        <v>6.3000110025E10</v>
      </c>
      <c r="B389" s="5" t="s">
        <v>376</v>
      </c>
      <c r="C389" s="5" t="s">
        <v>401</v>
      </c>
      <c r="D389" s="5">
        <v>3373.0</v>
      </c>
      <c r="E389">
        <f>'計算係數'!$O389*'累積確診人數_量級_鄰里別'!D389/10*$D389</f>
        <v>0</v>
      </c>
      <c r="F389">
        <f>'計算係數'!$O389*'累積確診人數_量級_鄰里別'!E389/10*$D389</f>
        <v>3211.021101</v>
      </c>
      <c r="G389">
        <f>'計算係數'!$O389*'累積確診人數_量級_鄰里別'!F389/10*$D389</f>
        <v>3211.021101</v>
      </c>
      <c r="H389">
        <f>'計算係數'!$O389*'累積確診人數_量級_鄰里別'!G389/10*$D389</f>
        <v>0</v>
      </c>
      <c r="I389">
        <f>'計算係數'!$O389*'累積確診人數_量級_鄰里別'!H389/10*$D389</f>
        <v>3211.021101</v>
      </c>
      <c r="J389">
        <f>'計算係數'!$O389*'累積確診人數_量級_鄰里別'!I389/10*$D389</f>
        <v>3211.021101</v>
      </c>
      <c r="K389">
        <f>'計算係數'!$O389*'累積確診人數_量級_鄰里別'!J389/10*$D389</f>
        <v>3211.021101</v>
      </c>
      <c r="L389">
        <f>'計算係數'!$O389*'累積確診人數_量級_鄰里別'!K389/10*$D389</f>
        <v>3211.021101</v>
      </c>
      <c r="M389">
        <f>'計算係數'!$O389*'累積確診人數_量級_鄰里別'!L389/10*$D389</f>
        <v>3211.021101</v>
      </c>
      <c r="N389">
        <f>'計算係數'!$O389*'累積確診人數_量級_鄰里別'!M389/10*$D389</f>
        <v>3211.021101</v>
      </c>
      <c r="O389">
        <f>'計算係數'!$O389*'累積確診人數_量級_鄰里別'!N389/10*$D389</f>
        <v>3211.021101</v>
      </c>
      <c r="P389">
        <f>'計算係數'!$O389*'累積確診人數_量級_鄰里別'!O389/10*$D389</f>
        <v>3211.021101</v>
      </c>
      <c r="Q389">
        <f>'計算係數'!$O389*'累積確診人數_量級_鄰里別'!P389/10*$D389</f>
        <v>3211.021101</v>
      </c>
      <c r="R389">
        <f>'計算係數'!$O389*'累積確診人數_量級_鄰里別'!Q389/10*$D389</f>
        <v>3211.021101</v>
      </c>
      <c r="S389">
        <f>'計算係數'!$O389*'累積確診人數_量級_鄰里別'!R389/10*$D389</f>
        <v>3211.021101</v>
      </c>
      <c r="T389">
        <f>'計算係數'!$O389*'累積確診人數_量級_鄰里別'!S389/10*$D389</f>
        <v>3211.021101</v>
      </c>
      <c r="U389">
        <f>'計算係數'!$O389*'累積確診人數_量級_鄰里別'!T389/10*$D389</f>
        <v>3211.021101</v>
      </c>
    </row>
    <row r="390">
      <c r="A390" s="5">
        <v>6.3000110026E10</v>
      </c>
      <c r="B390" s="5" t="s">
        <v>376</v>
      </c>
      <c r="C390" s="5" t="s">
        <v>402</v>
      </c>
      <c r="D390" s="5">
        <v>7190.0</v>
      </c>
      <c r="E390">
        <f>'計算係數'!$O390*'累積確診人數_量級_鄰里別'!D390/10*$D390</f>
        <v>0</v>
      </c>
      <c r="F390">
        <f>'計算係數'!$O390*'累積確診人數_量級_鄰里別'!E390/10*$D390</f>
        <v>8095.95284</v>
      </c>
      <c r="G390">
        <f>'計算係數'!$O390*'累積確診人數_量級_鄰里別'!F390/10*$D390</f>
        <v>8095.95284</v>
      </c>
      <c r="H390">
        <f>'計算係數'!$O390*'累積確診人數_量級_鄰里別'!G390/10*$D390</f>
        <v>0</v>
      </c>
      <c r="I390">
        <f>'計算係數'!$O390*'累積確診人數_量級_鄰里別'!H390/10*$D390</f>
        <v>8095.95284</v>
      </c>
      <c r="J390">
        <f>'計算係數'!$O390*'累積確診人數_量級_鄰里別'!I390/10*$D390</f>
        <v>8095.95284</v>
      </c>
      <c r="K390">
        <f>'計算係數'!$O390*'累積確診人數_量級_鄰里別'!J390/10*$D390</f>
        <v>8095.95284</v>
      </c>
      <c r="L390">
        <f>'計算係數'!$O390*'累積確診人數_量級_鄰里別'!K390/10*$D390</f>
        <v>8095.95284</v>
      </c>
      <c r="M390">
        <f>'計算係數'!$O390*'累積確診人數_量級_鄰里別'!L390/10*$D390</f>
        <v>8095.95284</v>
      </c>
      <c r="N390">
        <f>'計算係數'!$O390*'累積確診人數_量級_鄰里別'!M390/10*$D390</f>
        <v>8095.95284</v>
      </c>
      <c r="O390">
        <f>'計算係數'!$O390*'累積確診人數_量級_鄰里別'!N390/10*$D390</f>
        <v>8095.95284</v>
      </c>
      <c r="P390">
        <f>'計算係數'!$O390*'累積確診人數_量級_鄰里別'!O390/10*$D390</f>
        <v>8095.95284</v>
      </c>
      <c r="Q390">
        <f>'計算係數'!$O390*'累積確診人數_量級_鄰里別'!P390/10*$D390</f>
        <v>8095.95284</v>
      </c>
      <c r="R390">
        <f>'計算係數'!$O390*'累積確診人數_量級_鄰里別'!Q390/10*$D390</f>
        <v>8095.95284</v>
      </c>
      <c r="S390">
        <f>'計算係數'!$O390*'累積確診人數_量級_鄰里別'!R390/10*$D390</f>
        <v>8095.95284</v>
      </c>
      <c r="T390">
        <f>'計算係數'!$O390*'累積確診人數_量級_鄰里別'!S390/10*$D390</f>
        <v>8095.95284</v>
      </c>
      <c r="U390">
        <f>'計算係數'!$O390*'累積確診人數_量級_鄰里別'!T390/10*$D390</f>
        <v>8095.95284</v>
      </c>
    </row>
    <row r="391">
      <c r="A391" s="5">
        <v>6.3000110027E10</v>
      </c>
      <c r="B391" s="5" t="s">
        <v>376</v>
      </c>
      <c r="C391" s="5" t="s">
        <v>403</v>
      </c>
      <c r="D391" s="5">
        <v>4506.0</v>
      </c>
      <c r="E391">
        <f>'計算係數'!$O391*'累積確診人數_量級_鄰里別'!D391/10*$D391</f>
        <v>0</v>
      </c>
      <c r="F391">
        <f>'計算係數'!$O391*'累積確診人數_量級_鄰里別'!E391/10*$D391</f>
        <v>4594.668633</v>
      </c>
      <c r="G391">
        <f>'計算係數'!$O391*'累積確診人數_量級_鄰里別'!F391/10*$D391</f>
        <v>4594.668633</v>
      </c>
      <c r="H391">
        <f>'計算係數'!$O391*'累積確診人數_量級_鄰里別'!G391/10*$D391</f>
        <v>0</v>
      </c>
      <c r="I391">
        <f>'計算係數'!$O391*'累積確診人數_量級_鄰里別'!H391/10*$D391</f>
        <v>4594.668633</v>
      </c>
      <c r="J391">
        <f>'計算係數'!$O391*'累積確診人數_量級_鄰里別'!I391/10*$D391</f>
        <v>4594.668633</v>
      </c>
      <c r="K391">
        <f>'計算係數'!$O391*'累積確診人數_量級_鄰里別'!J391/10*$D391</f>
        <v>4594.668633</v>
      </c>
      <c r="L391">
        <f>'計算係數'!$O391*'累積確診人數_量級_鄰里別'!K391/10*$D391</f>
        <v>4594.668633</v>
      </c>
      <c r="M391">
        <f>'計算係數'!$O391*'累積確診人數_量級_鄰里別'!L391/10*$D391</f>
        <v>4594.668633</v>
      </c>
      <c r="N391">
        <f>'計算係數'!$O391*'累積確診人數_量級_鄰里別'!M391/10*$D391</f>
        <v>4594.668633</v>
      </c>
      <c r="O391">
        <f>'計算係數'!$O391*'累積確診人數_量級_鄰里別'!N391/10*$D391</f>
        <v>4594.668633</v>
      </c>
      <c r="P391">
        <f>'計算係數'!$O391*'累積確診人數_量級_鄰里別'!O391/10*$D391</f>
        <v>4594.668633</v>
      </c>
      <c r="Q391">
        <f>'計算係數'!$O391*'累積確診人數_量級_鄰里別'!P391/10*$D391</f>
        <v>4594.668633</v>
      </c>
      <c r="R391">
        <f>'計算係數'!$O391*'累積確診人數_量級_鄰里別'!Q391/10*$D391</f>
        <v>4594.668633</v>
      </c>
      <c r="S391">
        <f>'計算係數'!$O391*'累積確診人數_量級_鄰里別'!R391/10*$D391</f>
        <v>4594.668633</v>
      </c>
      <c r="T391">
        <f>'計算係數'!$O391*'累積確診人數_量級_鄰里別'!S391/10*$D391</f>
        <v>4594.668633</v>
      </c>
      <c r="U391">
        <f>'計算係數'!$O391*'累積確診人數_量級_鄰里別'!T391/10*$D391</f>
        <v>4594.668633</v>
      </c>
    </row>
    <row r="392">
      <c r="A392" s="5">
        <v>6.3000110028E10</v>
      </c>
      <c r="B392" s="5" t="s">
        <v>376</v>
      </c>
      <c r="C392" s="5" t="s">
        <v>404</v>
      </c>
      <c r="D392" s="5">
        <v>5751.0</v>
      </c>
      <c r="E392">
        <f>'計算係數'!$O392*'累積確診人數_量級_鄰里別'!D392/10*$D392</f>
        <v>0</v>
      </c>
      <c r="F392">
        <f>'計算係數'!$O392*'累積確診人數_量級_鄰里別'!E392/10*$D392</f>
        <v>6352.456896</v>
      </c>
      <c r="G392">
        <f>'計算係數'!$O392*'累積確診人數_量級_鄰里別'!F392/10*$D392</f>
        <v>6352.456896</v>
      </c>
      <c r="H392">
        <f>'計算係數'!$O392*'累積確診人數_量級_鄰里別'!G392/10*$D392</f>
        <v>0</v>
      </c>
      <c r="I392">
        <f>'計算係數'!$O392*'累積確診人數_量級_鄰里別'!H392/10*$D392</f>
        <v>6352.456896</v>
      </c>
      <c r="J392">
        <f>'計算係數'!$O392*'累積確診人數_量級_鄰里別'!I392/10*$D392</f>
        <v>6352.456896</v>
      </c>
      <c r="K392">
        <f>'計算係數'!$O392*'累積確診人數_量級_鄰里別'!J392/10*$D392</f>
        <v>6352.456896</v>
      </c>
      <c r="L392">
        <f>'計算係數'!$O392*'累積確診人數_量級_鄰里別'!K392/10*$D392</f>
        <v>6352.456896</v>
      </c>
      <c r="M392">
        <f>'計算係數'!$O392*'累積確診人數_量級_鄰里別'!L392/10*$D392</f>
        <v>6352.456896</v>
      </c>
      <c r="N392">
        <f>'計算係數'!$O392*'累積確診人數_量級_鄰里別'!M392/10*$D392</f>
        <v>6352.456896</v>
      </c>
      <c r="O392">
        <f>'計算係數'!$O392*'累積確診人數_量級_鄰里別'!N392/10*$D392</f>
        <v>6352.456896</v>
      </c>
      <c r="P392">
        <f>'計算係數'!$O392*'累積確診人數_量級_鄰里別'!O392/10*$D392</f>
        <v>6352.456896</v>
      </c>
      <c r="Q392">
        <f>'計算係數'!$O392*'累積確診人數_量級_鄰里別'!P392/10*$D392</f>
        <v>6352.456896</v>
      </c>
      <c r="R392">
        <f>'計算係數'!$O392*'累積確診人數_量級_鄰里別'!Q392/10*$D392</f>
        <v>6352.456896</v>
      </c>
      <c r="S392">
        <f>'計算係數'!$O392*'累積確診人數_量級_鄰里別'!R392/10*$D392</f>
        <v>6352.456896</v>
      </c>
      <c r="T392">
        <f>'計算係數'!$O392*'累積確診人數_量級_鄰里別'!S392/10*$D392</f>
        <v>6352.456896</v>
      </c>
      <c r="U392">
        <f>'計算係數'!$O392*'累積確診人數_量級_鄰里別'!T392/10*$D392</f>
        <v>6352.456896</v>
      </c>
    </row>
    <row r="393">
      <c r="A393" s="5">
        <v>6.3000110029E10</v>
      </c>
      <c r="B393" s="5" t="s">
        <v>376</v>
      </c>
      <c r="C393" s="5" t="s">
        <v>405</v>
      </c>
      <c r="D393" s="5">
        <v>5101.0</v>
      </c>
      <c r="E393">
        <f>'計算係數'!$O393*'累積確診人數_量級_鄰里別'!D393/10*$D393</f>
        <v>0</v>
      </c>
      <c r="F393">
        <f>'計算係數'!$O393*'累積確診人數_量級_鄰里別'!E393/10*$D393</f>
        <v>5546.832179</v>
      </c>
      <c r="G393">
        <f>'計算係數'!$O393*'累積確診人數_量級_鄰里別'!F393/10*$D393</f>
        <v>5546.832179</v>
      </c>
      <c r="H393">
        <f>'計算係數'!$O393*'累積確診人數_量級_鄰里別'!G393/10*$D393</f>
        <v>0</v>
      </c>
      <c r="I393">
        <f>'計算係數'!$O393*'累積確診人數_量級_鄰里別'!H393/10*$D393</f>
        <v>5546.832179</v>
      </c>
      <c r="J393">
        <f>'計算係數'!$O393*'累積確診人數_量級_鄰里別'!I393/10*$D393</f>
        <v>5546.832179</v>
      </c>
      <c r="K393">
        <f>'計算係數'!$O393*'累積確診人數_量級_鄰里別'!J393/10*$D393</f>
        <v>5546.832179</v>
      </c>
      <c r="L393">
        <f>'計算係數'!$O393*'累積確診人數_量級_鄰里別'!K393/10*$D393</f>
        <v>5546.832179</v>
      </c>
      <c r="M393">
        <f>'計算係數'!$O393*'累積確診人數_量級_鄰里別'!L393/10*$D393</f>
        <v>5546.832179</v>
      </c>
      <c r="N393">
        <f>'計算係數'!$O393*'累積確診人數_量級_鄰里別'!M393/10*$D393</f>
        <v>5546.832179</v>
      </c>
      <c r="O393">
        <f>'計算係數'!$O393*'累積確診人數_量級_鄰里別'!N393/10*$D393</f>
        <v>5546.832179</v>
      </c>
      <c r="P393">
        <f>'計算係數'!$O393*'累積確診人數_量級_鄰里別'!O393/10*$D393</f>
        <v>5546.832179</v>
      </c>
      <c r="Q393">
        <f>'計算係數'!$O393*'累積確診人數_量級_鄰里別'!P393/10*$D393</f>
        <v>5546.832179</v>
      </c>
      <c r="R393">
        <f>'計算係數'!$O393*'累積確診人數_量級_鄰里別'!Q393/10*$D393</f>
        <v>5546.832179</v>
      </c>
      <c r="S393">
        <f>'計算係數'!$O393*'累積確診人數_量級_鄰里別'!R393/10*$D393</f>
        <v>5546.832179</v>
      </c>
      <c r="T393">
        <f>'計算係數'!$O393*'累積確診人數_量級_鄰里別'!S393/10*$D393</f>
        <v>5546.832179</v>
      </c>
      <c r="U393">
        <f>'計算係數'!$O393*'累積確診人數_量級_鄰里別'!T393/10*$D393</f>
        <v>5546.832179</v>
      </c>
    </row>
    <row r="394">
      <c r="A394" s="5">
        <v>6.300011003E10</v>
      </c>
      <c r="B394" s="5" t="s">
        <v>376</v>
      </c>
      <c r="C394" s="5" t="s">
        <v>406</v>
      </c>
      <c r="D394" s="5">
        <v>5548.0</v>
      </c>
      <c r="E394">
        <f>'計算係數'!$O394*'累積確診人數_量級_鄰里別'!D394/10*$D394</f>
        <v>0</v>
      </c>
      <c r="F394">
        <f>'計算係數'!$O394*'累積確診人數_量級_鄰里別'!E394/10*$D394</f>
        <v>6096.215315</v>
      </c>
      <c r="G394">
        <f>'計算係數'!$O394*'累積確診人數_量級_鄰里別'!F394/10*$D394</f>
        <v>6096.215315</v>
      </c>
      <c r="H394">
        <f>'計算係數'!$O394*'累積確診人數_量級_鄰里別'!G394/10*$D394</f>
        <v>0</v>
      </c>
      <c r="I394">
        <f>'計算係數'!$O394*'累積確診人數_量級_鄰里別'!H394/10*$D394</f>
        <v>6096.215315</v>
      </c>
      <c r="J394">
        <f>'計算係數'!$O394*'累積確診人數_量級_鄰里別'!I394/10*$D394</f>
        <v>6096.215315</v>
      </c>
      <c r="K394">
        <f>'計算係數'!$O394*'累積確診人數_量級_鄰里別'!J394/10*$D394</f>
        <v>6096.215315</v>
      </c>
      <c r="L394">
        <f>'計算係數'!$O394*'累積確診人數_量級_鄰里別'!K394/10*$D394</f>
        <v>6096.215315</v>
      </c>
      <c r="M394">
        <f>'計算係數'!$O394*'累積確診人數_量級_鄰里別'!L394/10*$D394</f>
        <v>6096.215315</v>
      </c>
      <c r="N394">
        <f>'計算係數'!$O394*'累積確診人數_量級_鄰里別'!M394/10*$D394</f>
        <v>6096.215315</v>
      </c>
      <c r="O394">
        <f>'計算係數'!$O394*'累積確診人數_量級_鄰里別'!N394/10*$D394</f>
        <v>6096.215315</v>
      </c>
      <c r="P394">
        <f>'計算係數'!$O394*'累積確診人數_量級_鄰里別'!O394/10*$D394</f>
        <v>6096.215315</v>
      </c>
      <c r="Q394">
        <f>'計算係數'!$O394*'累積確診人數_量級_鄰里別'!P394/10*$D394</f>
        <v>6096.215315</v>
      </c>
      <c r="R394">
        <f>'計算係數'!$O394*'累積確診人數_量級_鄰里別'!Q394/10*$D394</f>
        <v>6096.215315</v>
      </c>
      <c r="S394">
        <f>'計算係數'!$O394*'累積確診人數_量級_鄰里別'!R394/10*$D394</f>
        <v>6096.215315</v>
      </c>
      <c r="T394">
        <f>'計算係數'!$O394*'累積確診人數_量級_鄰里別'!S394/10*$D394</f>
        <v>6096.215315</v>
      </c>
      <c r="U394">
        <f>'計算係數'!$O394*'累積確診人數_量級_鄰里別'!T394/10*$D394</f>
        <v>6096.215315</v>
      </c>
    </row>
    <row r="395">
      <c r="A395" s="5">
        <v>6.3000110031E10</v>
      </c>
      <c r="B395" s="5" t="s">
        <v>376</v>
      </c>
      <c r="C395" s="5" t="s">
        <v>407</v>
      </c>
      <c r="D395" s="5">
        <v>7728.0</v>
      </c>
      <c r="E395">
        <f>'計算係數'!$O395*'累積確診人數_量級_鄰里別'!D395/10*$D395</f>
        <v>0</v>
      </c>
      <c r="F395">
        <f>'計算係數'!$O395*'累積確診人數_量級_鄰里別'!E395/10*$D395</f>
        <v>7932.71859</v>
      </c>
      <c r="G395">
        <f>'計算係數'!$O395*'累積確診人數_量級_鄰里別'!F395/10*$D395</f>
        <v>7932.71859</v>
      </c>
      <c r="H395">
        <f>'計算係數'!$O395*'累積確診人數_量級_鄰里別'!G395/10*$D395</f>
        <v>0</v>
      </c>
      <c r="I395">
        <f>'計算係數'!$O395*'累積確診人數_量級_鄰里別'!H395/10*$D395</f>
        <v>7932.71859</v>
      </c>
      <c r="J395">
        <f>'計算係數'!$O395*'累積確診人數_量級_鄰里別'!I395/10*$D395</f>
        <v>7932.71859</v>
      </c>
      <c r="K395">
        <f>'計算係數'!$O395*'累積確診人數_量級_鄰里別'!J395/10*$D395</f>
        <v>7932.71859</v>
      </c>
      <c r="L395">
        <f>'計算係數'!$O395*'累積確診人數_量級_鄰里別'!K395/10*$D395</f>
        <v>7932.71859</v>
      </c>
      <c r="M395">
        <f>'計算係數'!$O395*'累積確診人數_量級_鄰里別'!L395/10*$D395</f>
        <v>7932.71859</v>
      </c>
      <c r="N395">
        <f>'計算係數'!$O395*'累積確診人數_量級_鄰里別'!M395/10*$D395</f>
        <v>7932.71859</v>
      </c>
      <c r="O395">
        <f>'計算係數'!$O395*'累積確診人數_量級_鄰里別'!N395/10*$D395</f>
        <v>7932.71859</v>
      </c>
      <c r="P395">
        <f>'計算係數'!$O395*'累積確診人數_量級_鄰里別'!O395/10*$D395</f>
        <v>7932.71859</v>
      </c>
      <c r="Q395">
        <f>'計算係數'!$O395*'累積確診人數_量級_鄰里別'!P395/10*$D395</f>
        <v>7932.71859</v>
      </c>
      <c r="R395">
        <f>'計算係數'!$O395*'累積確診人數_量級_鄰里別'!Q395/10*$D395</f>
        <v>7932.71859</v>
      </c>
      <c r="S395">
        <f>'計算係數'!$O395*'累積確診人數_量級_鄰里別'!R395/10*$D395</f>
        <v>7932.71859</v>
      </c>
      <c r="T395">
        <f>'計算係數'!$O395*'累積確診人數_量級_鄰里別'!S395/10*$D395</f>
        <v>7932.71859</v>
      </c>
      <c r="U395">
        <f>'計算係數'!$O395*'累積確診人數_量級_鄰里別'!T395/10*$D395</f>
        <v>7932.71859</v>
      </c>
    </row>
    <row r="396">
      <c r="A396" s="5">
        <v>6.3000110032E10</v>
      </c>
      <c r="B396" s="5" t="s">
        <v>376</v>
      </c>
      <c r="C396" s="5" t="s">
        <v>408</v>
      </c>
      <c r="D396" s="5">
        <v>5183.0</v>
      </c>
      <c r="E396">
        <f>'計算係數'!$O396*'累積確診人數_量級_鄰里別'!D396/10*$D396</f>
        <v>0</v>
      </c>
      <c r="F396">
        <f>'計算係數'!$O396*'累積確診人數_量級_鄰里別'!E396/10*$D396</f>
        <v>5681.81307</v>
      </c>
      <c r="G396">
        <f>'計算係數'!$O396*'累積確診人數_量級_鄰里別'!F396/10*$D396</f>
        <v>5681.81307</v>
      </c>
      <c r="H396">
        <f>'計算係數'!$O396*'累積確診人數_量級_鄰里別'!G396/10*$D396</f>
        <v>0</v>
      </c>
      <c r="I396">
        <f>'計算係數'!$O396*'累積確診人數_量級_鄰里別'!H396/10*$D396</f>
        <v>5681.81307</v>
      </c>
      <c r="J396">
        <f>'計算係數'!$O396*'累積確診人數_量級_鄰里別'!I396/10*$D396</f>
        <v>5681.81307</v>
      </c>
      <c r="K396">
        <f>'計算係數'!$O396*'累積確診人數_量級_鄰里別'!J396/10*$D396</f>
        <v>5681.81307</v>
      </c>
      <c r="L396">
        <f>'計算係數'!$O396*'累積確診人數_量級_鄰里別'!K396/10*$D396</f>
        <v>5681.81307</v>
      </c>
      <c r="M396">
        <f>'計算係數'!$O396*'累積確診人數_量級_鄰里別'!L396/10*$D396</f>
        <v>5681.81307</v>
      </c>
      <c r="N396">
        <f>'計算係數'!$O396*'累積確診人數_量級_鄰里別'!M396/10*$D396</f>
        <v>5681.81307</v>
      </c>
      <c r="O396">
        <f>'計算係數'!$O396*'累積確診人數_量級_鄰里別'!N396/10*$D396</f>
        <v>5681.81307</v>
      </c>
      <c r="P396">
        <f>'計算係數'!$O396*'累積確診人數_量級_鄰里別'!O396/10*$D396</f>
        <v>5681.81307</v>
      </c>
      <c r="Q396">
        <f>'計算係數'!$O396*'累積確診人數_量級_鄰里別'!P396/10*$D396</f>
        <v>5681.81307</v>
      </c>
      <c r="R396">
        <f>'計算係數'!$O396*'累積確診人數_量級_鄰里別'!Q396/10*$D396</f>
        <v>5681.81307</v>
      </c>
      <c r="S396">
        <f>'計算係數'!$O396*'累積確診人數_量級_鄰里別'!R396/10*$D396</f>
        <v>5681.81307</v>
      </c>
      <c r="T396">
        <f>'計算係數'!$O396*'累積確診人數_量級_鄰里別'!S396/10*$D396</f>
        <v>5681.81307</v>
      </c>
      <c r="U396">
        <f>'計算係數'!$O396*'累積確診人數_量級_鄰里別'!T396/10*$D396</f>
        <v>5681.81307</v>
      </c>
    </row>
    <row r="397">
      <c r="A397" s="5">
        <v>6.3000110033E10</v>
      </c>
      <c r="B397" s="5" t="s">
        <v>376</v>
      </c>
      <c r="C397" s="5" t="s">
        <v>409</v>
      </c>
      <c r="D397" s="5">
        <v>5749.0</v>
      </c>
      <c r="E397">
        <f>'計算係數'!$O397*'累積確診人數_量級_鄰里別'!D397/10*$D397</f>
        <v>0</v>
      </c>
      <c r="F397">
        <f>'計算係數'!$O397*'累積確診人數_量級_鄰里別'!E397/10*$D397</f>
        <v>5863.152662</v>
      </c>
      <c r="G397">
        <f>'計算係數'!$O397*'累積確診人數_量級_鄰里別'!F397/10*$D397</f>
        <v>5863.152662</v>
      </c>
      <c r="H397">
        <f>'計算係數'!$O397*'累積確診人數_量級_鄰里別'!G397/10*$D397</f>
        <v>0</v>
      </c>
      <c r="I397">
        <f>'計算係數'!$O397*'累積確診人數_量級_鄰里別'!H397/10*$D397</f>
        <v>5863.152662</v>
      </c>
      <c r="J397">
        <f>'計算係數'!$O397*'累積確診人數_量級_鄰里別'!I397/10*$D397</f>
        <v>5863.152662</v>
      </c>
      <c r="K397">
        <f>'計算係數'!$O397*'累積確診人數_量級_鄰里別'!J397/10*$D397</f>
        <v>5863.152662</v>
      </c>
      <c r="L397">
        <f>'計算係數'!$O397*'累積確診人數_量級_鄰里別'!K397/10*$D397</f>
        <v>5863.152662</v>
      </c>
      <c r="M397">
        <f>'計算係數'!$O397*'累積確診人數_量級_鄰里別'!L397/10*$D397</f>
        <v>5863.152662</v>
      </c>
      <c r="N397">
        <f>'計算係數'!$O397*'累積確診人數_量級_鄰里別'!M397/10*$D397</f>
        <v>5863.152662</v>
      </c>
      <c r="O397">
        <f>'計算係數'!$O397*'累積確診人數_量級_鄰里別'!N397/10*$D397</f>
        <v>5863.152662</v>
      </c>
      <c r="P397">
        <f>'計算係數'!$O397*'累積確診人數_量級_鄰里別'!O397/10*$D397</f>
        <v>5863.152662</v>
      </c>
      <c r="Q397">
        <f>'計算係數'!$O397*'累積確診人數_量級_鄰里別'!P397/10*$D397</f>
        <v>5863.152662</v>
      </c>
      <c r="R397">
        <f>'計算係數'!$O397*'累積確診人數_量級_鄰里別'!Q397/10*$D397</f>
        <v>5863.152662</v>
      </c>
      <c r="S397">
        <f>'計算係數'!$O397*'累積確診人數_量級_鄰里別'!R397/10*$D397</f>
        <v>5863.152662</v>
      </c>
      <c r="T397">
        <f>'計算係數'!$O397*'累積確診人數_量級_鄰里別'!S397/10*$D397</f>
        <v>5863.152662</v>
      </c>
      <c r="U397">
        <f>'計算係數'!$O397*'累積確診人數_量級_鄰里別'!T397/10*$D397</f>
        <v>5863.152662</v>
      </c>
    </row>
    <row r="398">
      <c r="A398" s="5">
        <v>6.3000110034E10</v>
      </c>
      <c r="B398" s="5" t="s">
        <v>376</v>
      </c>
      <c r="C398" s="5" t="s">
        <v>410</v>
      </c>
      <c r="D398" s="5">
        <v>8862.0</v>
      </c>
      <c r="E398">
        <f>'計算係數'!$O398*'累積確診人數_量級_鄰里別'!D398/10*$D398</f>
        <v>0</v>
      </c>
      <c r="F398">
        <f>'計算係數'!$O398*'累積確診人數_量級_鄰里別'!E398/10*$D398</f>
        <v>10085.59615</v>
      </c>
      <c r="G398">
        <f>'計算係數'!$O398*'累積確診人數_量級_鄰里別'!F398/10*$D398</f>
        <v>10085.59615</v>
      </c>
      <c r="H398">
        <f>'計算係數'!$O398*'累積確診人數_量級_鄰里別'!G398/10*$D398</f>
        <v>0</v>
      </c>
      <c r="I398">
        <f>'計算係數'!$O398*'累積確診人數_量級_鄰里別'!H398/10*$D398</f>
        <v>10085.59615</v>
      </c>
      <c r="J398">
        <f>'計算係數'!$O398*'累積確診人數_量級_鄰里別'!I398/10*$D398</f>
        <v>10085.59615</v>
      </c>
      <c r="K398">
        <f>'計算係數'!$O398*'累積確診人數_量級_鄰里別'!J398/10*$D398</f>
        <v>10085.59615</v>
      </c>
      <c r="L398">
        <f>'計算係數'!$O398*'累積確診人數_量級_鄰里別'!K398/10*$D398</f>
        <v>10085.59615</v>
      </c>
      <c r="M398">
        <f>'計算係數'!$O398*'累積確診人數_量級_鄰里別'!L398/10*$D398</f>
        <v>10085.59615</v>
      </c>
      <c r="N398">
        <f>'計算係數'!$O398*'累積確診人數_量級_鄰里別'!M398/10*$D398</f>
        <v>10085.59615</v>
      </c>
      <c r="O398">
        <f>'計算係數'!$O398*'累積確診人數_量級_鄰里別'!N398/10*$D398</f>
        <v>10085.59615</v>
      </c>
      <c r="P398">
        <f>'計算係數'!$O398*'累積確診人數_量級_鄰里別'!O398/10*$D398</f>
        <v>10085.59615</v>
      </c>
      <c r="Q398">
        <f>'計算係數'!$O398*'累積確診人數_量級_鄰里別'!P398/10*$D398</f>
        <v>10085.59615</v>
      </c>
      <c r="R398">
        <f>'計算係數'!$O398*'累積確診人數_量級_鄰里別'!Q398/10*$D398</f>
        <v>10085.59615</v>
      </c>
      <c r="S398">
        <f>'計算係數'!$O398*'累積確診人數_量級_鄰里別'!R398/10*$D398</f>
        <v>10085.59615</v>
      </c>
      <c r="T398">
        <f>'計算係數'!$O398*'累積確診人數_量級_鄰里別'!S398/10*$D398</f>
        <v>10085.59615</v>
      </c>
      <c r="U398">
        <f>'計算係數'!$O398*'累積確診人數_量級_鄰里別'!T398/10*$D398</f>
        <v>10085.59615</v>
      </c>
    </row>
    <row r="399">
      <c r="A399" s="5">
        <v>6.3000110035E10</v>
      </c>
      <c r="B399" s="5" t="s">
        <v>376</v>
      </c>
      <c r="C399" s="5" t="s">
        <v>411</v>
      </c>
      <c r="D399" s="5">
        <v>6474.0</v>
      </c>
      <c r="E399">
        <f>'計算係數'!$O399*'累積確診人數_量級_鄰里別'!D399/10*$D399</f>
        <v>0</v>
      </c>
      <c r="F399">
        <f>'計算係數'!$O399*'累積確診人數_量級_鄰里別'!E399/10*$D399</f>
        <v>7040.859563</v>
      </c>
      <c r="G399">
        <f>'計算係數'!$O399*'累積確診人數_量級_鄰里別'!F399/10*$D399</f>
        <v>7040.859563</v>
      </c>
      <c r="H399">
        <f>'計算係數'!$O399*'累積確診人數_量級_鄰里別'!G399/10*$D399</f>
        <v>0</v>
      </c>
      <c r="I399">
        <f>'計算係數'!$O399*'累積確診人數_量級_鄰里別'!H399/10*$D399</f>
        <v>7040.859563</v>
      </c>
      <c r="J399">
        <f>'計算係數'!$O399*'累積確診人數_量級_鄰里別'!I399/10*$D399</f>
        <v>7040.859563</v>
      </c>
      <c r="K399">
        <f>'計算係數'!$O399*'累積確診人數_量級_鄰里別'!J399/10*$D399</f>
        <v>7040.859563</v>
      </c>
      <c r="L399">
        <f>'計算係數'!$O399*'累積確診人數_量級_鄰里別'!K399/10*$D399</f>
        <v>7040.859563</v>
      </c>
      <c r="M399">
        <f>'計算係數'!$O399*'累積確診人數_量級_鄰里別'!L399/10*$D399</f>
        <v>7040.859563</v>
      </c>
      <c r="N399">
        <f>'計算係數'!$O399*'累積確診人數_量級_鄰里別'!M399/10*$D399</f>
        <v>7040.859563</v>
      </c>
      <c r="O399">
        <f>'計算係數'!$O399*'累積確診人數_量級_鄰里別'!N399/10*$D399</f>
        <v>7040.859563</v>
      </c>
      <c r="P399">
        <f>'計算係數'!$O399*'累積確診人數_量級_鄰里別'!O399/10*$D399</f>
        <v>7040.859563</v>
      </c>
      <c r="Q399">
        <f>'計算係數'!$O399*'累積確診人數_量級_鄰里別'!P399/10*$D399</f>
        <v>7040.859563</v>
      </c>
      <c r="R399">
        <f>'計算係數'!$O399*'累積確診人數_量級_鄰里別'!Q399/10*$D399</f>
        <v>7040.859563</v>
      </c>
      <c r="S399">
        <f>'計算係數'!$O399*'累積確診人數_量級_鄰里別'!R399/10*$D399</f>
        <v>7040.859563</v>
      </c>
      <c r="T399">
        <f>'計算係數'!$O399*'累積確診人數_量級_鄰里別'!S399/10*$D399</f>
        <v>7040.859563</v>
      </c>
      <c r="U399">
        <f>'計算係數'!$O399*'累積確診人數_量級_鄰里別'!T399/10*$D399</f>
        <v>7040.859563</v>
      </c>
    </row>
    <row r="400">
      <c r="A400" s="5">
        <v>6.3000110036E10</v>
      </c>
      <c r="B400" s="5" t="s">
        <v>376</v>
      </c>
      <c r="C400" s="5" t="s">
        <v>412</v>
      </c>
      <c r="D400" s="5">
        <v>6497.0</v>
      </c>
      <c r="E400">
        <f>'計算係數'!$O400*'累積確診人數_量級_鄰里別'!D400/10*$D400</f>
        <v>0</v>
      </c>
      <c r="F400">
        <f>'計算係數'!$O400*'累積確診人數_量級_鄰里別'!E400/10*$D400</f>
        <v>7289.38682</v>
      </c>
      <c r="G400">
        <f>'計算係數'!$O400*'累積確診人數_量級_鄰里別'!F400/10*$D400</f>
        <v>7289.38682</v>
      </c>
      <c r="H400">
        <f>'計算係數'!$O400*'累積確診人數_量級_鄰里別'!G400/10*$D400</f>
        <v>0</v>
      </c>
      <c r="I400">
        <f>'計算係數'!$O400*'累積確診人數_量級_鄰里別'!H400/10*$D400</f>
        <v>7289.38682</v>
      </c>
      <c r="J400">
        <f>'計算係數'!$O400*'累積確診人數_量級_鄰里別'!I400/10*$D400</f>
        <v>7289.38682</v>
      </c>
      <c r="K400">
        <f>'計算係數'!$O400*'累積確診人數_量級_鄰里別'!J400/10*$D400</f>
        <v>7289.38682</v>
      </c>
      <c r="L400">
        <f>'計算係數'!$O400*'累積確診人數_量級_鄰里別'!K400/10*$D400</f>
        <v>7289.38682</v>
      </c>
      <c r="M400">
        <f>'計算係數'!$O400*'累積確診人數_量級_鄰里別'!L400/10*$D400</f>
        <v>7289.38682</v>
      </c>
      <c r="N400">
        <f>'計算係數'!$O400*'累積確診人數_量級_鄰里別'!M400/10*$D400</f>
        <v>7289.38682</v>
      </c>
      <c r="O400">
        <f>'計算係數'!$O400*'累積確診人數_量級_鄰里別'!N400/10*$D400</f>
        <v>7289.38682</v>
      </c>
      <c r="P400">
        <f>'計算係數'!$O400*'累積確診人數_量級_鄰里別'!O400/10*$D400</f>
        <v>7289.38682</v>
      </c>
      <c r="Q400">
        <f>'計算係數'!$O400*'累積確診人數_量級_鄰里別'!P400/10*$D400</f>
        <v>7289.38682</v>
      </c>
      <c r="R400">
        <f>'計算係數'!$O400*'累積確診人數_量級_鄰里別'!Q400/10*$D400</f>
        <v>7289.38682</v>
      </c>
      <c r="S400">
        <f>'計算係數'!$O400*'累積確診人數_量級_鄰里別'!R400/10*$D400</f>
        <v>7289.38682</v>
      </c>
      <c r="T400">
        <f>'計算係數'!$O400*'累積確診人數_量級_鄰里別'!S400/10*$D400</f>
        <v>7289.38682</v>
      </c>
      <c r="U400">
        <f>'計算係數'!$O400*'累積確診人數_量級_鄰里別'!T400/10*$D400</f>
        <v>7289.38682</v>
      </c>
    </row>
    <row r="401">
      <c r="A401" s="5">
        <v>6.3000110037E10</v>
      </c>
      <c r="B401" s="5" t="s">
        <v>376</v>
      </c>
      <c r="C401" s="5" t="s">
        <v>413</v>
      </c>
      <c r="D401" s="5">
        <v>5307.0</v>
      </c>
      <c r="E401">
        <f>'計算係數'!$O401*'累積確診人數_量級_鄰里別'!D401/10*$D401</f>
        <v>0</v>
      </c>
      <c r="F401">
        <f>'計算係數'!$O401*'累積確診人數_量級_鄰里別'!E401/10*$D401</f>
        <v>5586.298957</v>
      </c>
      <c r="G401">
        <f>'計算係數'!$O401*'累積確診人數_量級_鄰里別'!F401/10*$D401</f>
        <v>5586.298957</v>
      </c>
      <c r="H401">
        <f>'計算係數'!$O401*'累積確診人數_量級_鄰里別'!G401/10*$D401</f>
        <v>0</v>
      </c>
      <c r="I401">
        <f>'計算係數'!$O401*'累積確診人數_量級_鄰里別'!H401/10*$D401</f>
        <v>5586.298957</v>
      </c>
      <c r="J401">
        <f>'計算係數'!$O401*'累積確診人數_量級_鄰里別'!I401/10*$D401</f>
        <v>5586.298957</v>
      </c>
      <c r="K401">
        <f>'計算係數'!$O401*'累積確診人數_量級_鄰里別'!J401/10*$D401</f>
        <v>5586.298957</v>
      </c>
      <c r="L401">
        <f>'計算係數'!$O401*'累積確診人數_量級_鄰里別'!K401/10*$D401</f>
        <v>5586.298957</v>
      </c>
      <c r="M401">
        <f>'計算係數'!$O401*'累積確診人數_量級_鄰里別'!L401/10*$D401</f>
        <v>5586.298957</v>
      </c>
      <c r="N401">
        <f>'計算係數'!$O401*'累積確診人數_量級_鄰里別'!M401/10*$D401</f>
        <v>5586.298957</v>
      </c>
      <c r="O401">
        <f>'計算係數'!$O401*'累積確診人數_量級_鄰里別'!N401/10*$D401</f>
        <v>5586.298957</v>
      </c>
      <c r="P401">
        <f>'計算係數'!$O401*'累積確診人數_量級_鄰里別'!O401/10*$D401</f>
        <v>5586.298957</v>
      </c>
      <c r="Q401">
        <f>'計算係數'!$O401*'累積確診人數_量級_鄰里別'!P401/10*$D401</f>
        <v>5586.298957</v>
      </c>
      <c r="R401">
        <f>'計算係數'!$O401*'累積確診人數_量級_鄰里別'!Q401/10*$D401</f>
        <v>5586.298957</v>
      </c>
      <c r="S401">
        <f>'計算係數'!$O401*'累積確診人數_量級_鄰里別'!R401/10*$D401</f>
        <v>5586.298957</v>
      </c>
      <c r="T401">
        <f>'計算係數'!$O401*'累積確診人數_量級_鄰里別'!S401/10*$D401</f>
        <v>5586.298957</v>
      </c>
      <c r="U401">
        <f>'計算係數'!$O401*'累積確診人數_量級_鄰里別'!T401/10*$D401</f>
        <v>5586.298957</v>
      </c>
    </row>
    <row r="402">
      <c r="A402" s="5">
        <v>6.3000110038E10</v>
      </c>
      <c r="B402" s="5" t="s">
        <v>376</v>
      </c>
      <c r="C402" s="5" t="s">
        <v>414</v>
      </c>
      <c r="D402" s="5">
        <v>5235.0</v>
      </c>
      <c r="E402">
        <f>'計算係數'!$O402*'累積確診人數_量級_鄰里別'!D402/10*$D402</f>
        <v>0</v>
      </c>
      <c r="F402">
        <f>'計算係數'!$O402*'累積確診人數_量級_鄰里別'!E402/10*$D402</f>
        <v>5429.95234</v>
      </c>
      <c r="G402">
        <f>'計算係數'!$O402*'累積確診人數_量級_鄰里別'!F402/10*$D402</f>
        <v>5429.95234</v>
      </c>
      <c r="H402">
        <f>'計算係數'!$O402*'累積確診人數_量級_鄰里別'!G402/10*$D402</f>
        <v>0</v>
      </c>
      <c r="I402">
        <f>'計算係數'!$O402*'累積確診人數_量級_鄰里別'!H402/10*$D402</f>
        <v>5429.95234</v>
      </c>
      <c r="J402">
        <f>'計算係數'!$O402*'累積確診人數_量級_鄰里別'!I402/10*$D402</f>
        <v>5429.95234</v>
      </c>
      <c r="K402">
        <f>'計算係數'!$O402*'累積確診人數_量級_鄰里別'!J402/10*$D402</f>
        <v>5429.95234</v>
      </c>
      <c r="L402">
        <f>'計算係數'!$O402*'累積確診人數_量級_鄰里別'!K402/10*$D402</f>
        <v>5429.95234</v>
      </c>
      <c r="M402">
        <f>'計算係數'!$O402*'累積確診人數_量級_鄰里別'!L402/10*$D402</f>
        <v>5429.95234</v>
      </c>
      <c r="N402">
        <f>'計算係數'!$O402*'累積確診人數_量級_鄰里別'!M402/10*$D402</f>
        <v>5429.95234</v>
      </c>
      <c r="O402">
        <f>'計算係數'!$O402*'累積確診人數_量級_鄰里別'!N402/10*$D402</f>
        <v>5429.95234</v>
      </c>
      <c r="P402">
        <f>'計算係數'!$O402*'累積確診人數_量級_鄰里別'!O402/10*$D402</f>
        <v>5429.95234</v>
      </c>
      <c r="Q402">
        <f>'計算係數'!$O402*'累積確診人數_量級_鄰里別'!P402/10*$D402</f>
        <v>5429.95234</v>
      </c>
      <c r="R402">
        <f>'計算係數'!$O402*'累積確診人數_量級_鄰里別'!Q402/10*$D402</f>
        <v>5429.95234</v>
      </c>
      <c r="S402">
        <f>'計算係數'!$O402*'累積確診人數_量級_鄰里別'!R402/10*$D402</f>
        <v>5429.95234</v>
      </c>
      <c r="T402">
        <f>'計算係數'!$O402*'累積確診人數_量級_鄰里別'!S402/10*$D402</f>
        <v>5429.95234</v>
      </c>
      <c r="U402">
        <f>'計算係數'!$O402*'累積確診人數_量級_鄰里別'!T402/10*$D402</f>
        <v>5429.95234</v>
      </c>
    </row>
    <row r="403">
      <c r="A403" s="5">
        <v>6.3000110039E10</v>
      </c>
      <c r="B403" s="5" t="s">
        <v>376</v>
      </c>
      <c r="C403" s="5" t="s">
        <v>415</v>
      </c>
      <c r="D403" s="5">
        <v>7688.0</v>
      </c>
      <c r="E403">
        <f>'計算係數'!$O403*'累積確診人數_量級_鄰里別'!D403/10*$D403</f>
        <v>0</v>
      </c>
      <c r="F403">
        <f>'計算係數'!$O403*'累積確診人數_量級_鄰里別'!E403/10*$D403</f>
        <v>8147.11621</v>
      </c>
      <c r="G403">
        <f>'計算係數'!$O403*'累積確診人數_量級_鄰里別'!F403/10*$D403</f>
        <v>8147.11621</v>
      </c>
      <c r="H403">
        <f>'計算係數'!$O403*'累積確診人數_量級_鄰里別'!G403/10*$D403</f>
        <v>0</v>
      </c>
      <c r="I403">
        <f>'計算係數'!$O403*'累積確診人數_量級_鄰里別'!H403/10*$D403</f>
        <v>8147.11621</v>
      </c>
      <c r="J403">
        <f>'計算係數'!$O403*'累積確診人數_量級_鄰里別'!I403/10*$D403</f>
        <v>8147.11621</v>
      </c>
      <c r="K403">
        <f>'計算係數'!$O403*'累積確診人數_量級_鄰里別'!J403/10*$D403</f>
        <v>8147.11621</v>
      </c>
      <c r="L403">
        <f>'計算係數'!$O403*'累積確診人數_量級_鄰里別'!K403/10*$D403</f>
        <v>8147.11621</v>
      </c>
      <c r="M403">
        <f>'計算係數'!$O403*'累積確診人數_量級_鄰里別'!L403/10*$D403</f>
        <v>8147.11621</v>
      </c>
      <c r="N403">
        <f>'計算係數'!$O403*'累積確診人數_量級_鄰里別'!M403/10*$D403</f>
        <v>8147.11621</v>
      </c>
      <c r="O403">
        <f>'計算係數'!$O403*'累積確診人數_量級_鄰里別'!N403/10*$D403</f>
        <v>8147.11621</v>
      </c>
      <c r="P403">
        <f>'計算係數'!$O403*'累積確診人數_量級_鄰里別'!O403/10*$D403</f>
        <v>8147.11621</v>
      </c>
      <c r="Q403">
        <f>'計算係數'!$O403*'累積確診人數_量級_鄰里別'!P403/10*$D403</f>
        <v>8147.11621</v>
      </c>
      <c r="R403">
        <f>'計算係數'!$O403*'累積確診人數_量級_鄰里別'!Q403/10*$D403</f>
        <v>8147.11621</v>
      </c>
      <c r="S403">
        <f>'計算係數'!$O403*'累積確診人數_量級_鄰里別'!R403/10*$D403</f>
        <v>8147.11621</v>
      </c>
      <c r="T403">
        <f>'計算係數'!$O403*'累積確診人數_量級_鄰里別'!S403/10*$D403</f>
        <v>8147.11621</v>
      </c>
      <c r="U403">
        <f>'計算係數'!$O403*'累積確診人數_量級_鄰里別'!T403/10*$D403</f>
        <v>8147.11621</v>
      </c>
    </row>
    <row r="404">
      <c r="A404" s="5">
        <v>6.300011004E10</v>
      </c>
      <c r="B404" s="5" t="s">
        <v>376</v>
      </c>
      <c r="C404" s="5" t="s">
        <v>416</v>
      </c>
      <c r="D404" s="5">
        <v>7010.0</v>
      </c>
      <c r="E404">
        <f>'計算係數'!$O404*'累積確診人數_量級_鄰里別'!D404/10*$D404</f>
        <v>0</v>
      </c>
      <c r="F404">
        <f>'計算係數'!$O404*'累積確診人數_量級_鄰里別'!E404/10*$D404</f>
        <v>7840.677419</v>
      </c>
      <c r="G404">
        <f>'計算係數'!$O404*'累積確診人數_量級_鄰里別'!F404/10*$D404</f>
        <v>7840.677419</v>
      </c>
      <c r="H404">
        <f>'計算係數'!$O404*'累積確診人數_量級_鄰里別'!G404/10*$D404</f>
        <v>0</v>
      </c>
      <c r="I404">
        <f>'計算係數'!$O404*'累積確診人數_量級_鄰里別'!H404/10*$D404</f>
        <v>7840.677419</v>
      </c>
      <c r="J404">
        <f>'計算係數'!$O404*'累積確診人數_量級_鄰里別'!I404/10*$D404</f>
        <v>7840.677419</v>
      </c>
      <c r="K404">
        <f>'計算係數'!$O404*'累積確診人數_量級_鄰里別'!J404/10*$D404</f>
        <v>7840.677419</v>
      </c>
      <c r="L404">
        <f>'計算係數'!$O404*'累積確診人數_量級_鄰里別'!K404/10*$D404</f>
        <v>7840.677419</v>
      </c>
      <c r="M404">
        <f>'計算係數'!$O404*'累積確診人數_量級_鄰里別'!L404/10*$D404</f>
        <v>7840.677419</v>
      </c>
      <c r="N404">
        <f>'計算係數'!$O404*'累積確診人數_量級_鄰里別'!M404/10*$D404</f>
        <v>7840.677419</v>
      </c>
      <c r="O404">
        <f>'計算係數'!$O404*'累積確診人數_量級_鄰里別'!N404/10*$D404</f>
        <v>7840.677419</v>
      </c>
      <c r="P404">
        <f>'計算係數'!$O404*'累積確診人數_量級_鄰里別'!O404/10*$D404</f>
        <v>7840.677419</v>
      </c>
      <c r="Q404">
        <f>'計算係數'!$O404*'累積確診人數_量級_鄰里別'!P404/10*$D404</f>
        <v>7840.677419</v>
      </c>
      <c r="R404">
        <f>'計算係數'!$O404*'累積確診人數_量級_鄰里別'!Q404/10*$D404</f>
        <v>7840.677419</v>
      </c>
      <c r="S404">
        <f>'計算係數'!$O404*'累積確診人數_量級_鄰里別'!R404/10*$D404</f>
        <v>7840.677419</v>
      </c>
      <c r="T404">
        <f>'計算係數'!$O404*'累積確診人數_量級_鄰里別'!S404/10*$D404</f>
        <v>7840.677419</v>
      </c>
      <c r="U404">
        <f>'計算係數'!$O404*'累積確診人數_量級_鄰里別'!T404/10*$D404</f>
        <v>7840.677419</v>
      </c>
    </row>
    <row r="405">
      <c r="A405" s="5">
        <v>6.3000110041E10</v>
      </c>
      <c r="B405" s="5" t="s">
        <v>376</v>
      </c>
      <c r="C405" s="5" t="s">
        <v>417</v>
      </c>
      <c r="D405" s="5">
        <v>9035.0</v>
      </c>
      <c r="E405">
        <f>'計算係數'!$O405*'累積確診人數_量級_鄰里別'!D405/10*$D405</f>
        <v>0</v>
      </c>
      <c r="F405">
        <f>'計算係數'!$O405*'累積確診人數_量級_鄰里別'!E405/10*$D405</f>
        <v>10251.26521</v>
      </c>
      <c r="G405">
        <f>'計算係數'!$O405*'累積確診人數_量級_鄰里別'!F405/10*$D405</f>
        <v>10251.26521</v>
      </c>
      <c r="H405">
        <f>'計算係數'!$O405*'累積確診人數_量級_鄰里別'!G405/10*$D405</f>
        <v>0</v>
      </c>
      <c r="I405">
        <f>'計算係數'!$O405*'累積確診人數_量級_鄰里別'!H405/10*$D405</f>
        <v>10251.26521</v>
      </c>
      <c r="J405">
        <f>'計算係數'!$O405*'累積確診人數_量級_鄰里別'!I405/10*$D405</f>
        <v>10251.26521</v>
      </c>
      <c r="K405">
        <f>'計算係數'!$O405*'累積確診人數_量級_鄰里別'!J405/10*$D405</f>
        <v>10251.26521</v>
      </c>
      <c r="L405">
        <f>'計算係數'!$O405*'累積確診人數_量級_鄰里別'!K405/10*$D405</f>
        <v>10251.26521</v>
      </c>
      <c r="M405">
        <f>'計算係數'!$O405*'累積確診人數_量級_鄰里別'!L405/10*$D405</f>
        <v>10251.26521</v>
      </c>
      <c r="N405">
        <f>'計算係數'!$O405*'累積確診人數_量級_鄰里別'!M405/10*$D405</f>
        <v>10251.26521</v>
      </c>
      <c r="O405">
        <f>'計算係數'!$O405*'累積確診人數_量級_鄰里別'!N405/10*$D405</f>
        <v>10251.26521</v>
      </c>
      <c r="P405">
        <f>'計算係數'!$O405*'累積確診人數_量級_鄰里別'!O405/10*$D405</f>
        <v>10251.26521</v>
      </c>
      <c r="Q405">
        <f>'計算係數'!$O405*'累積確診人數_量級_鄰里別'!P405/10*$D405</f>
        <v>10251.26521</v>
      </c>
      <c r="R405">
        <f>'計算係數'!$O405*'累積確診人數_量級_鄰里別'!Q405/10*$D405</f>
        <v>10251.26521</v>
      </c>
      <c r="S405">
        <f>'計算係數'!$O405*'累積確診人數_量級_鄰里別'!R405/10*$D405</f>
        <v>10251.26521</v>
      </c>
      <c r="T405">
        <f>'計算係數'!$O405*'累積確診人數_量級_鄰里別'!S405/10*$D405</f>
        <v>10251.26521</v>
      </c>
      <c r="U405">
        <f>'計算係數'!$O405*'累積確診人數_量級_鄰里別'!T405/10*$D405</f>
        <v>10251.26521</v>
      </c>
    </row>
    <row r="406">
      <c r="A406" s="5">
        <v>6.3000110042E10</v>
      </c>
      <c r="B406" s="5" t="s">
        <v>376</v>
      </c>
      <c r="C406" s="5" t="s">
        <v>418</v>
      </c>
      <c r="D406" s="5">
        <v>6750.0</v>
      </c>
      <c r="E406">
        <f>'計算係數'!$O406*'累積確診人數_量級_鄰里別'!D406/10*$D406</f>
        <v>0</v>
      </c>
      <c r="F406">
        <f>'計算係數'!$O406*'累積確診人數_量級_鄰里別'!E406/10*$D406</f>
        <v>8085.228262</v>
      </c>
      <c r="G406">
        <f>'計算係數'!$O406*'累積確診人數_量級_鄰里別'!F406/10*$D406</f>
        <v>8085.228262</v>
      </c>
      <c r="H406">
        <f>'計算係數'!$O406*'累積確診人數_量級_鄰里別'!G406/10*$D406</f>
        <v>0</v>
      </c>
      <c r="I406">
        <f>'計算係數'!$O406*'累積確診人數_量級_鄰里別'!H406/10*$D406</f>
        <v>8085.228262</v>
      </c>
      <c r="J406">
        <f>'計算係數'!$O406*'累積確診人數_量級_鄰里別'!I406/10*$D406</f>
        <v>8085.228262</v>
      </c>
      <c r="K406">
        <f>'計算係數'!$O406*'累積確診人數_量級_鄰里別'!J406/10*$D406</f>
        <v>8085.228262</v>
      </c>
      <c r="L406">
        <f>'計算係數'!$O406*'累積確診人數_量級_鄰里別'!K406/10*$D406</f>
        <v>8085.228262</v>
      </c>
      <c r="M406">
        <f>'計算係數'!$O406*'累積確診人數_量級_鄰里別'!L406/10*$D406</f>
        <v>8085.228262</v>
      </c>
      <c r="N406">
        <f>'計算係數'!$O406*'累積確診人數_量級_鄰里別'!M406/10*$D406</f>
        <v>8085.228262</v>
      </c>
      <c r="O406">
        <f>'計算係數'!$O406*'累積確診人數_量級_鄰里別'!N406/10*$D406</f>
        <v>8085.228262</v>
      </c>
      <c r="P406">
        <f>'計算係數'!$O406*'累積確診人數_量級_鄰里別'!O406/10*$D406</f>
        <v>8085.228262</v>
      </c>
      <c r="Q406">
        <f>'計算係數'!$O406*'累積確診人數_量級_鄰里別'!P406/10*$D406</f>
        <v>8085.228262</v>
      </c>
      <c r="R406">
        <f>'計算係數'!$O406*'累積確診人數_量級_鄰里別'!Q406/10*$D406</f>
        <v>8085.228262</v>
      </c>
      <c r="S406">
        <f>'計算係數'!$O406*'累積確診人數_量級_鄰里別'!R406/10*$D406</f>
        <v>8085.228262</v>
      </c>
      <c r="T406">
        <f>'計算係數'!$O406*'累積確診人數_量級_鄰里別'!S406/10*$D406</f>
        <v>8085.228262</v>
      </c>
      <c r="U406">
        <f>'計算係數'!$O406*'累積確診人數_量級_鄰里別'!T406/10*$D406</f>
        <v>8085.228262</v>
      </c>
    </row>
    <row r="407">
      <c r="A407" s="5">
        <v>6.3000110043E10</v>
      </c>
      <c r="B407" s="5" t="s">
        <v>376</v>
      </c>
      <c r="C407" s="5" t="s">
        <v>419</v>
      </c>
      <c r="D407" s="5">
        <v>1244.0</v>
      </c>
      <c r="E407">
        <f>'計算係數'!$O407*'累積確診人數_量級_鄰里別'!D407/10*$D407</f>
        <v>0</v>
      </c>
      <c r="F407">
        <f>'計算係數'!$O407*'累積確診人數_量級_鄰里別'!E407/10*$D407</f>
        <v>1203.037736</v>
      </c>
      <c r="G407">
        <f>'計算係數'!$O407*'累積確診人數_量級_鄰里別'!F407/10*$D407</f>
        <v>1203.037736</v>
      </c>
      <c r="H407">
        <f>'計算係數'!$O407*'累積確診人數_量級_鄰里別'!G407/10*$D407</f>
        <v>0</v>
      </c>
      <c r="I407">
        <f>'計算係數'!$O407*'累積確診人數_量級_鄰里別'!H407/10*$D407</f>
        <v>1203.037736</v>
      </c>
      <c r="J407">
        <f>'計算係數'!$O407*'累積確診人數_量級_鄰里別'!I407/10*$D407</f>
        <v>1203.037736</v>
      </c>
      <c r="K407">
        <f>'計算係數'!$O407*'累積確診人數_量級_鄰里別'!J407/10*$D407</f>
        <v>1203.037736</v>
      </c>
      <c r="L407">
        <f>'計算係數'!$O407*'累積確診人數_量級_鄰里別'!K407/10*$D407</f>
        <v>1203.037736</v>
      </c>
      <c r="M407">
        <f>'計算係數'!$O407*'累積確診人數_量級_鄰里別'!L407/10*$D407</f>
        <v>1203.037736</v>
      </c>
      <c r="N407">
        <f>'計算係數'!$O407*'累積確診人數_量級_鄰里別'!M407/10*$D407</f>
        <v>1203.037736</v>
      </c>
      <c r="O407">
        <f>'計算係數'!$O407*'累積確診人數_量級_鄰里別'!N407/10*$D407</f>
        <v>1203.037736</v>
      </c>
      <c r="P407">
        <f>'計算係數'!$O407*'累積確診人數_量級_鄰里別'!O407/10*$D407</f>
        <v>1203.037736</v>
      </c>
      <c r="Q407">
        <f>'計算係數'!$O407*'累積確診人數_量級_鄰里別'!P407/10*$D407</f>
        <v>1203.037736</v>
      </c>
      <c r="R407">
        <f>'計算係數'!$O407*'累積確診人數_量級_鄰里別'!Q407/10*$D407</f>
        <v>1203.037736</v>
      </c>
      <c r="S407">
        <f>'計算係數'!$O407*'累積確診人數_量級_鄰里別'!R407/10*$D407</f>
        <v>1203.037736</v>
      </c>
      <c r="T407">
        <f>'計算係數'!$O407*'累積確診人數_量級_鄰里別'!S407/10*$D407</f>
        <v>1203.037736</v>
      </c>
      <c r="U407">
        <f>'計算係數'!$O407*'累積確診人數_量級_鄰里別'!T407/10*$D407</f>
        <v>1203.037736</v>
      </c>
    </row>
    <row r="408">
      <c r="A408" s="5">
        <v>6.3000110044E10</v>
      </c>
      <c r="B408" s="5" t="s">
        <v>376</v>
      </c>
      <c r="C408" s="5" t="s">
        <v>420</v>
      </c>
      <c r="D408" s="5">
        <v>1395.0</v>
      </c>
      <c r="E408">
        <f>'計算係數'!$O408*'累積確診人數_量級_鄰里別'!D408/10*$D408</f>
        <v>0</v>
      </c>
      <c r="F408">
        <f>'計算係數'!$O408*'累積確診人數_量級_鄰里別'!E408/10*$D408</f>
        <v>1198.364542</v>
      </c>
      <c r="G408">
        <f>'計算係數'!$O408*'累積確診人數_量級_鄰里別'!F408/10*$D408</f>
        <v>1198.364542</v>
      </c>
      <c r="H408">
        <f>'計算係數'!$O408*'累積確診人數_量級_鄰里別'!G408/10*$D408</f>
        <v>0</v>
      </c>
      <c r="I408">
        <f>'計算係數'!$O408*'累積確診人數_量級_鄰里別'!H408/10*$D408</f>
        <v>1198.364542</v>
      </c>
      <c r="J408">
        <f>'計算係數'!$O408*'累積確診人數_量級_鄰里別'!I408/10*$D408</f>
        <v>1198.364542</v>
      </c>
      <c r="K408">
        <f>'計算係數'!$O408*'累積確診人數_量級_鄰里別'!J408/10*$D408</f>
        <v>1198.364542</v>
      </c>
      <c r="L408">
        <f>'計算係數'!$O408*'累積確診人數_量級_鄰里別'!K408/10*$D408</f>
        <v>1198.364542</v>
      </c>
      <c r="M408">
        <f>'計算係數'!$O408*'累積確診人數_量級_鄰里別'!L408/10*$D408</f>
        <v>1198.364542</v>
      </c>
      <c r="N408">
        <f>'計算係數'!$O408*'累積確診人數_量級_鄰里別'!M408/10*$D408</f>
        <v>1198.364542</v>
      </c>
      <c r="O408">
        <f>'計算係數'!$O408*'累積確診人數_量級_鄰里別'!N408/10*$D408</f>
        <v>1198.364542</v>
      </c>
      <c r="P408">
        <f>'計算係數'!$O408*'累積確診人數_量級_鄰里別'!O408/10*$D408</f>
        <v>1198.364542</v>
      </c>
      <c r="Q408">
        <f>'計算係數'!$O408*'累積確診人數_量級_鄰里別'!P408/10*$D408</f>
        <v>1198.364542</v>
      </c>
      <c r="R408">
        <f>'計算係數'!$O408*'累積確診人數_量級_鄰里別'!Q408/10*$D408</f>
        <v>1198.364542</v>
      </c>
      <c r="S408">
        <f>'計算係數'!$O408*'累積確診人數_量級_鄰里別'!R408/10*$D408</f>
        <v>1198.364542</v>
      </c>
      <c r="T408">
        <f>'計算係數'!$O408*'累積確診人數_量級_鄰里別'!S408/10*$D408</f>
        <v>1198.364542</v>
      </c>
      <c r="U408">
        <f>'計算係數'!$O408*'累積確診人數_量級_鄰里別'!T408/10*$D408</f>
        <v>1198.364542</v>
      </c>
    </row>
    <row r="409">
      <c r="A409" s="5">
        <v>6.3000110045E10</v>
      </c>
      <c r="B409" s="5" t="s">
        <v>376</v>
      </c>
      <c r="C409" s="5" t="s">
        <v>255</v>
      </c>
      <c r="D409" s="5">
        <v>1871.0</v>
      </c>
      <c r="E409">
        <f>'計算係數'!$O409*'累積確診人數_量級_鄰里別'!D409/10*$D409</f>
        <v>0</v>
      </c>
      <c r="F409">
        <f>'計算係數'!$O409*'累積確診人數_量級_鄰里別'!E409/10*$D409</f>
        <v>1590.508437</v>
      </c>
      <c r="G409">
        <f>'計算係數'!$O409*'累積確診人數_量級_鄰里別'!F409/10*$D409</f>
        <v>1590.508437</v>
      </c>
      <c r="H409">
        <f>'計算係數'!$O409*'累積確診人數_量級_鄰里別'!G409/10*$D409</f>
        <v>0</v>
      </c>
      <c r="I409">
        <f>'計算係數'!$O409*'累積確診人數_量級_鄰里別'!H409/10*$D409</f>
        <v>1590.508437</v>
      </c>
      <c r="J409">
        <f>'計算係數'!$O409*'累積確診人數_量級_鄰里別'!I409/10*$D409</f>
        <v>1590.508437</v>
      </c>
      <c r="K409">
        <f>'計算係數'!$O409*'累積確診人數_量級_鄰里別'!J409/10*$D409</f>
        <v>1590.508437</v>
      </c>
      <c r="L409">
        <f>'計算係數'!$O409*'累積確診人數_量級_鄰里別'!K409/10*$D409</f>
        <v>1590.508437</v>
      </c>
      <c r="M409">
        <f>'計算係數'!$O409*'累積確診人數_量級_鄰里別'!L409/10*$D409</f>
        <v>1590.508437</v>
      </c>
      <c r="N409">
        <f>'計算係數'!$O409*'累積確診人數_量級_鄰里別'!M409/10*$D409</f>
        <v>1590.508437</v>
      </c>
      <c r="O409">
        <f>'計算係數'!$O409*'累積確診人數_量級_鄰里別'!N409/10*$D409</f>
        <v>1590.508437</v>
      </c>
      <c r="P409">
        <f>'計算係數'!$O409*'累積確診人數_量級_鄰里別'!O409/10*$D409</f>
        <v>1590.508437</v>
      </c>
      <c r="Q409">
        <f>'計算係數'!$O409*'累積確診人數_量級_鄰里別'!P409/10*$D409</f>
        <v>1590.508437</v>
      </c>
      <c r="R409">
        <f>'計算係數'!$O409*'累積確診人數_量級_鄰里別'!Q409/10*$D409</f>
        <v>1590.508437</v>
      </c>
      <c r="S409">
        <f>'計算係數'!$O409*'累積確診人數_量級_鄰里別'!R409/10*$D409</f>
        <v>1590.508437</v>
      </c>
      <c r="T409">
        <f>'計算係數'!$O409*'累積確診人數_量級_鄰里別'!S409/10*$D409</f>
        <v>1590.508437</v>
      </c>
      <c r="U409">
        <f>'計算係數'!$O409*'累積確診人數_量級_鄰里別'!T409/10*$D409</f>
        <v>1590.508437</v>
      </c>
    </row>
    <row r="410">
      <c r="A410" s="5">
        <v>6.3000110046E10</v>
      </c>
      <c r="B410" s="5" t="s">
        <v>376</v>
      </c>
      <c r="C410" s="5" t="s">
        <v>421</v>
      </c>
      <c r="D410" s="5">
        <v>3021.0</v>
      </c>
      <c r="E410">
        <f>'計算係數'!$O410*'累積確診人數_量級_鄰里別'!D410/10*$D410</f>
        <v>0</v>
      </c>
      <c r="F410">
        <f>'計算係數'!$O410*'累積確診人數_量級_鄰里別'!E410/10*$D410</f>
        <v>2950.841137</v>
      </c>
      <c r="G410">
        <f>'計算係數'!$O410*'累積確診人數_量級_鄰里別'!F410/10*$D410</f>
        <v>2950.841137</v>
      </c>
      <c r="H410">
        <f>'計算係數'!$O410*'累積確診人數_量級_鄰里別'!G410/10*$D410</f>
        <v>0</v>
      </c>
      <c r="I410">
        <f>'計算係數'!$O410*'累積確診人數_量級_鄰里別'!H410/10*$D410</f>
        <v>2950.841137</v>
      </c>
      <c r="J410">
        <f>'計算係數'!$O410*'累積確診人數_量級_鄰里別'!I410/10*$D410</f>
        <v>2950.841137</v>
      </c>
      <c r="K410">
        <f>'計算係數'!$O410*'累積確診人數_量級_鄰里別'!J410/10*$D410</f>
        <v>2950.841137</v>
      </c>
      <c r="L410">
        <f>'計算係數'!$O410*'累積確診人數_量級_鄰里別'!K410/10*$D410</f>
        <v>2950.841137</v>
      </c>
      <c r="M410">
        <f>'計算係數'!$O410*'累積確診人數_量級_鄰里別'!L410/10*$D410</f>
        <v>2950.841137</v>
      </c>
      <c r="N410">
        <f>'計算係數'!$O410*'累積確診人數_量級_鄰里別'!M410/10*$D410</f>
        <v>2950.841137</v>
      </c>
      <c r="O410">
        <f>'計算係數'!$O410*'累積確診人數_量級_鄰里別'!N410/10*$D410</f>
        <v>2950.841137</v>
      </c>
      <c r="P410">
        <f>'計算係數'!$O410*'累積確診人數_量級_鄰里別'!O410/10*$D410</f>
        <v>2950.841137</v>
      </c>
      <c r="Q410">
        <f>'計算係數'!$O410*'累積確診人數_量級_鄰里別'!P410/10*$D410</f>
        <v>2950.841137</v>
      </c>
      <c r="R410">
        <f>'計算係數'!$O410*'累積確診人數_量級_鄰里別'!Q410/10*$D410</f>
        <v>2950.841137</v>
      </c>
      <c r="S410">
        <f>'計算係數'!$O410*'累積確診人數_量級_鄰里別'!R410/10*$D410</f>
        <v>2950.841137</v>
      </c>
      <c r="T410">
        <f>'計算係數'!$O410*'累積確診人數_量級_鄰里別'!S410/10*$D410</f>
        <v>2950.841137</v>
      </c>
      <c r="U410">
        <f>'計算係數'!$O410*'累積確診人數_量級_鄰里別'!T410/10*$D410</f>
        <v>2950.841137</v>
      </c>
    </row>
    <row r="411">
      <c r="A411" s="5">
        <v>6.3000110047E10</v>
      </c>
      <c r="B411" s="5" t="s">
        <v>376</v>
      </c>
      <c r="C411" s="5" t="s">
        <v>422</v>
      </c>
      <c r="D411" s="5">
        <v>1580.0</v>
      </c>
      <c r="E411">
        <f>'計算係數'!$O411*'累積確診人數_量級_鄰里別'!D411/10*$D411</f>
        <v>0</v>
      </c>
      <c r="F411">
        <f>'計算係數'!$O411*'累積確診人數_量級_鄰里別'!E411/10*$D411</f>
        <v>1182.095413</v>
      </c>
      <c r="G411">
        <f>'計算係數'!$O411*'累積確診人數_量級_鄰里別'!F411/10*$D411</f>
        <v>1182.095413</v>
      </c>
      <c r="H411">
        <f>'計算係數'!$O411*'累積確診人數_量級_鄰里別'!G411/10*$D411</f>
        <v>0</v>
      </c>
      <c r="I411">
        <f>'計算係數'!$O411*'累積確診人數_量級_鄰里別'!H411/10*$D411</f>
        <v>1182.095413</v>
      </c>
      <c r="J411">
        <f>'計算係數'!$O411*'累積確診人數_量級_鄰里別'!I411/10*$D411</f>
        <v>1182.095413</v>
      </c>
      <c r="K411">
        <f>'計算係數'!$O411*'累積確診人數_量級_鄰里別'!J411/10*$D411</f>
        <v>1182.095413</v>
      </c>
      <c r="L411">
        <f>'計算係數'!$O411*'累積確診人數_量級_鄰里別'!K411/10*$D411</f>
        <v>1182.095413</v>
      </c>
      <c r="M411">
        <f>'計算係數'!$O411*'累積確診人數_量級_鄰里別'!L411/10*$D411</f>
        <v>1182.095413</v>
      </c>
      <c r="N411">
        <f>'計算係數'!$O411*'累積確診人數_量級_鄰里別'!M411/10*$D411</f>
        <v>1182.095413</v>
      </c>
      <c r="O411">
        <f>'計算係數'!$O411*'累積確診人數_量級_鄰里別'!N411/10*$D411</f>
        <v>1182.095413</v>
      </c>
      <c r="P411">
        <f>'計算係數'!$O411*'累積確診人數_量級_鄰里別'!O411/10*$D411</f>
        <v>1182.095413</v>
      </c>
      <c r="Q411">
        <f>'計算係數'!$O411*'累積確診人數_量級_鄰里別'!P411/10*$D411</f>
        <v>1182.095413</v>
      </c>
      <c r="R411">
        <f>'計算係數'!$O411*'累積確診人數_量級_鄰里別'!Q411/10*$D411</f>
        <v>1182.095413</v>
      </c>
      <c r="S411">
        <f>'計算係數'!$O411*'累積確診人數_量級_鄰里別'!R411/10*$D411</f>
        <v>1182.095413</v>
      </c>
      <c r="T411">
        <f>'計算係數'!$O411*'累積確診人數_量級_鄰里別'!S411/10*$D411</f>
        <v>1182.095413</v>
      </c>
      <c r="U411">
        <f>'計算係數'!$O411*'累積確診人數_量級_鄰里別'!T411/10*$D411</f>
        <v>1182.095413</v>
      </c>
    </row>
    <row r="412">
      <c r="A412" s="5">
        <v>6.3000110048E10</v>
      </c>
      <c r="B412" s="5" t="s">
        <v>376</v>
      </c>
      <c r="C412" s="5" t="s">
        <v>423</v>
      </c>
      <c r="D412" s="5">
        <v>1491.0</v>
      </c>
      <c r="E412">
        <f>'計算係數'!$O412*'累積確診人數_量級_鄰里別'!D412/10*$D412</f>
        <v>0</v>
      </c>
      <c r="F412">
        <f>'計算係數'!$O412*'累積確診人數_量級_鄰里別'!E412/10*$D412</f>
        <v>1329.126118</v>
      </c>
      <c r="G412">
        <f>'計算係數'!$O412*'累積確診人數_量級_鄰里別'!F412/10*$D412</f>
        <v>1329.126118</v>
      </c>
      <c r="H412">
        <f>'計算係數'!$O412*'累積確診人數_量級_鄰里別'!G412/10*$D412</f>
        <v>0</v>
      </c>
      <c r="I412">
        <f>'計算係數'!$O412*'累積確診人數_量級_鄰里別'!H412/10*$D412</f>
        <v>1329.126118</v>
      </c>
      <c r="J412">
        <f>'計算係數'!$O412*'累積確診人數_量級_鄰里別'!I412/10*$D412</f>
        <v>1329.126118</v>
      </c>
      <c r="K412">
        <f>'計算係數'!$O412*'累積確診人數_量級_鄰里別'!J412/10*$D412</f>
        <v>1329.126118</v>
      </c>
      <c r="L412">
        <f>'計算係數'!$O412*'累積確診人數_量級_鄰里別'!K412/10*$D412</f>
        <v>1329.126118</v>
      </c>
      <c r="M412">
        <f>'計算係數'!$O412*'累積確診人數_量級_鄰里別'!L412/10*$D412</f>
        <v>1329.126118</v>
      </c>
      <c r="N412">
        <f>'計算係數'!$O412*'累積確診人數_量級_鄰里別'!M412/10*$D412</f>
        <v>1329.126118</v>
      </c>
      <c r="O412">
        <f>'計算係數'!$O412*'累積確診人數_量級_鄰里別'!N412/10*$D412</f>
        <v>1329.126118</v>
      </c>
      <c r="P412">
        <f>'計算係數'!$O412*'累積確診人數_量級_鄰里別'!O412/10*$D412</f>
        <v>1329.126118</v>
      </c>
      <c r="Q412">
        <f>'計算係數'!$O412*'累積確診人數_量級_鄰里別'!P412/10*$D412</f>
        <v>1329.126118</v>
      </c>
      <c r="R412">
        <f>'計算係數'!$O412*'累積確診人數_量級_鄰里別'!Q412/10*$D412</f>
        <v>1329.126118</v>
      </c>
      <c r="S412">
        <f>'計算係數'!$O412*'累積確診人數_量級_鄰里別'!R412/10*$D412</f>
        <v>1329.126118</v>
      </c>
      <c r="T412">
        <f>'計算係數'!$O412*'累積確診人數_量級_鄰里別'!S412/10*$D412</f>
        <v>1329.126118</v>
      </c>
      <c r="U412">
        <f>'計算係數'!$O412*'累積確診人數_量級_鄰里別'!T412/10*$D412</f>
        <v>1329.126118</v>
      </c>
    </row>
    <row r="413">
      <c r="A413" s="5">
        <v>6.3000110049E10</v>
      </c>
      <c r="B413" s="5" t="s">
        <v>376</v>
      </c>
      <c r="C413" s="5" t="s">
        <v>424</v>
      </c>
      <c r="D413" s="5">
        <v>1530.0</v>
      </c>
      <c r="E413">
        <f>'計算係數'!$O413*'累積確診人數_量級_鄰里別'!D413/10*$D413</f>
        <v>0</v>
      </c>
      <c r="F413">
        <f>'計算係數'!$O413*'累積確診人數_量級_鄰里別'!E413/10*$D413</f>
        <v>1249.056867</v>
      </c>
      <c r="G413">
        <f>'計算係數'!$O413*'累積確診人數_量級_鄰里別'!F413/10*$D413</f>
        <v>1249.056867</v>
      </c>
      <c r="H413">
        <f>'計算係數'!$O413*'累積確診人數_量級_鄰里別'!G413/10*$D413</f>
        <v>0</v>
      </c>
      <c r="I413">
        <f>'計算係數'!$O413*'累積確診人數_量級_鄰里別'!H413/10*$D413</f>
        <v>1249.056867</v>
      </c>
      <c r="J413">
        <f>'計算係數'!$O413*'累積確診人數_量級_鄰里別'!I413/10*$D413</f>
        <v>1249.056867</v>
      </c>
      <c r="K413">
        <f>'計算係數'!$O413*'累積確診人數_量級_鄰里別'!J413/10*$D413</f>
        <v>1249.056867</v>
      </c>
      <c r="L413">
        <f>'計算係數'!$O413*'累積確診人數_量級_鄰里別'!K413/10*$D413</f>
        <v>1249.056867</v>
      </c>
      <c r="M413">
        <f>'計算係數'!$O413*'累積確診人數_量級_鄰里別'!L413/10*$D413</f>
        <v>1249.056867</v>
      </c>
      <c r="N413">
        <f>'計算係數'!$O413*'累積確診人數_量級_鄰里別'!M413/10*$D413</f>
        <v>1249.056867</v>
      </c>
      <c r="O413">
        <f>'計算係數'!$O413*'累積確診人數_量級_鄰里別'!N413/10*$D413</f>
        <v>1249.056867</v>
      </c>
      <c r="P413">
        <f>'計算係數'!$O413*'累積確診人數_量級_鄰里別'!O413/10*$D413</f>
        <v>1249.056867</v>
      </c>
      <c r="Q413">
        <f>'計算係數'!$O413*'累積確診人數_量級_鄰里別'!P413/10*$D413</f>
        <v>1249.056867</v>
      </c>
      <c r="R413">
        <f>'計算係數'!$O413*'累積確診人數_量級_鄰里別'!Q413/10*$D413</f>
        <v>1249.056867</v>
      </c>
      <c r="S413">
        <f>'計算係數'!$O413*'累積確診人數_量級_鄰里別'!R413/10*$D413</f>
        <v>1249.056867</v>
      </c>
      <c r="T413">
        <f>'計算係數'!$O413*'累積確診人數_量級_鄰里別'!S413/10*$D413</f>
        <v>1249.056867</v>
      </c>
      <c r="U413">
        <f>'計算係數'!$O413*'累積確診人數_量級_鄰里別'!T413/10*$D413</f>
        <v>1249.056867</v>
      </c>
    </row>
    <row r="414">
      <c r="A414" s="5">
        <v>6.300011005E10</v>
      </c>
      <c r="B414" s="5" t="s">
        <v>376</v>
      </c>
      <c r="C414" s="5" t="s">
        <v>425</v>
      </c>
      <c r="D414" s="5">
        <v>2620.0</v>
      </c>
      <c r="E414">
        <f>'計算係數'!$O414*'累積確診人數_量級_鄰里別'!D414/10*$D414</f>
        <v>0</v>
      </c>
      <c r="F414">
        <f>'計算係數'!$O414*'累積確診人數_量級_鄰里別'!E414/10*$D414</f>
        <v>2445.594466</v>
      </c>
      <c r="G414">
        <f>'計算係數'!$O414*'累積確診人數_量級_鄰里別'!F414/10*$D414</f>
        <v>2445.594466</v>
      </c>
      <c r="H414">
        <f>'計算係數'!$O414*'累積確診人數_量級_鄰里別'!G414/10*$D414</f>
        <v>0</v>
      </c>
      <c r="I414">
        <f>'計算係數'!$O414*'累積確診人數_量級_鄰里別'!H414/10*$D414</f>
        <v>2445.594466</v>
      </c>
      <c r="J414">
        <f>'計算係數'!$O414*'累積確診人數_量級_鄰里別'!I414/10*$D414</f>
        <v>2445.594466</v>
      </c>
      <c r="K414">
        <f>'計算係數'!$O414*'累積確診人數_量級_鄰里別'!J414/10*$D414</f>
        <v>2445.594466</v>
      </c>
      <c r="L414">
        <f>'計算係數'!$O414*'累積確診人數_量級_鄰里別'!K414/10*$D414</f>
        <v>2445.594466</v>
      </c>
      <c r="M414">
        <f>'計算係數'!$O414*'累積確診人數_量級_鄰里別'!L414/10*$D414</f>
        <v>2445.594466</v>
      </c>
      <c r="N414">
        <f>'計算係數'!$O414*'累積確診人數_量級_鄰里別'!M414/10*$D414</f>
        <v>2445.594466</v>
      </c>
      <c r="O414">
        <f>'計算係數'!$O414*'累積確診人數_量級_鄰里別'!N414/10*$D414</f>
        <v>2445.594466</v>
      </c>
      <c r="P414">
        <f>'計算係數'!$O414*'累積確診人數_量級_鄰里別'!O414/10*$D414</f>
        <v>2445.594466</v>
      </c>
      <c r="Q414">
        <f>'計算係數'!$O414*'累積確診人數_量級_鄰里別'!P414/10*$D414</f>
        <v>2445.594466</v>
      </c>
      <c r="R414">
        <f>'計算係數'!$O414*'累積確診人數_量級_鄰里別'!Q414/10*$D414</f>
        <v>2445.594466</v>
      </c>
      <c r="S414">
        <f>'計算係數'!$O414*'累積確診人數_量級_鄰里別'!R414/10*$D414</f>
        <v>2445.594466</v>
      </c>
      <c r="T414">
        <f>'計算係數'!$O414*'累積確診人數_量級_鄰里別'!S414/10*$D414</f>
        <v>2445.594466</v>
      </c>
      <c r="U414">
        <f>'計算係數'!$O414*'累積確診人數_量級_鄰里別'!T414/10*$D414</f>
        <v>2445.594466</v>
      </c>
    </row>
    <row r="415">
      <c r="A415" s="5">
        <v>6.3000110051E10</v>
      </c>
      <c r="B415" s="5" t="s">
        <v>376</v>
      </c>
      <c r="C415" s="5" t="s">
        <v>426</v>
      </c>
      <c r="D415" s="5">
        <v>2859.0</v>
      </c>
      <c r="E415">
        <f>'計算係數'!$O415*'累積確診人數_量級_鄰里別'!D415/10*$D415</f>
        <v>0</v>
      </c>
      <c r="F415">
        <f>'計算係數'!$O415*'累積確診人數_量級_鄰里別'!E415/10*$D415</f>
        <v>2942.576586</v>
      </c>
      <c r="G415">
        <f>'計算係數'!$O415*'累積確診人數_量級_鄰里別'!F415/10*$D415</f>
        <v>2942.576586</v>
      </c>
      <c r="H415">
        <f>'計算係數'!$O415*'累積確診人數_量級_鄰里別'!G415/10*$D415</f>
        <v>0</v>
      </c>
      <c r="I415">
        <f>'計算係數'!$O415*'累積確診人數_量級_鄰里別'!H415/10*$D415</f>
        <v>2942.576586</v>
      </c>
      <c r="J415">
        <f>'計算係數'!$O415*'累積確診人數_量級_鄰里別'!I415/10*$D415</f>
        <v>2942.576586</v>
      </c>
      <c r="K415">
        <f>'計算係數'!$O415*'累積確診人數_量級_鄰里別'!J415/10*$D415</f>
        <v>2942.576586</v>
      </c>
      <c r="L415">
        <f>'計算係數'!$O415*'累積確診人數_量級_鄰里別'!K415/10*$D415</f>
        <v>2942.576586</v>
      </c>
      <c r="M415">
        <f>'計算係數'!$O415*'累積確診人數_量級_鄰里別'!L415/10*$D415</f>
        <v>2942.576586</v>
      </c>
      <c r="N415">
        <f>'計算係數'!$O415*'累積確診人數_量級_鄰里別'!M415/10*$D415</f>
        <v>2942.576586</v>
      </c>
      <c r="O415">
        <f>'計算係數'!$O415*'累積確診人數_量級_鄰里別'!N415/10*$D415</f>
        <v>2942.576586</v>
      </c>
      <c r="P415">
        <f>'計算係數'!$O415*'累積確診人數_量級_鄰里別'!O415/10*$D415</f>
        <v>2942.576586</v>
      </c>
      <c r="Q415">
        <f>'計算係數'!$O415*'累積確診人數_量級_鄰里別'!P415/10*$D415</f>
        <v>2942.576586</v>
      </c>
      <c r="R415">
        <f>'計算係數'!$O415*'累積確診人數_量級_鄰里別'!Q415/10*$D415</f>
        <v>2942.576586</v>
      </c>
      <c r="S415">
        <f>'計算係數'!$O415*'累積確診人數_量級_鄰里別'!R415/10*$D415</f>
        <v>2942.576586</v>
      </c>
      <c r="T415">
        <f>'計算係數'!$O415*'累積確診人數_量級_鄰里別'!S415/10*$D415</f>
        <v>2942.576586</v>
      </c>
      <c r="U415">
        <f>'計算係數'!$O415*'累積確診人數_量級_鄰里別'!T415/10*$D415</f>
        <v>2942.576586</v>
      </c>
    </row>
    <row r="416">
      <c r="A416" s="5">
        <v>6.3000120001E10</v>
      </c>
      <c r="B416" s="5" t="s">
        <v>427</v>
      </c>
      <c r="C416" s="5" t="s">
        <v>428</v>
      </c>
      <c r="D416" s="5">
        <v>4346.0</v>
      </c>
      <c r="E416">
        <f>'計算係數'!$O416*'累積確診人數_量級_鄰里別'!D416/10*$D416</f>
        <v>4470.409133</v>
      </c>
      <c r="F416">
        <f>'計算係數'!$O416*'累積確診人數_量級_鄰里別'!E416/10*$D416</f>
        <v>4470.409133</v>
      </c>
      <c r="G416">
        <f>'計算係數'!$O416*'累積確診人數_量級_鄰里別'!F416/10*$D416</f>
        <v>4470.409133</v>
      </c>
      <c r="H416">
        <f>'計算係數'!$O416*'累積確診人數_量級_鄰里別'!G416/10*$D416</f>
        <v>4470.409133</v>
      </c>
      <c r="I416">
        <f>'計算係數'!$O416*'累積確診人數_量級_鄰里別'!H416/10*$D416</f>
        <v>4470.409133</v>
      </c>
      <c r="J416">
        <f>'計算係數'!$O416*'累積確診人數_量級_鄰里別'!I416/10*$D416</f>
        <v>4470.409133</v>
      </c>
      <c r="K416">
        <f>'計算係數'!$O416*'累積確診人數_量級_鄰里別'!J416/10*$D416</f>
        <v>4470.409133</v>
      </c>
      <c r="L416">
        <f>'計算係數'!$O416*'累積確診人數_量級_鄰里別'!K416/10*$D416</f>
        <v>4470.409133</v>
      </c>
      <c r="M416">
        <f>'計算係數'!$O416*'累積確診人數_量級_鄰里別'!L416/10*$D416</f>
        <v>8940.818266</v>
      </c>
      <c r="N416">
        <f>'計算係數'!$O416*'累積確診人數_量級_鄰里別'!M416/10*$D416</f>
        <v>4470.409133</v>
      </c>
      <c r="O416">
        <f>'計算係數'!$O416*'累積確診人數_量級_鄰里別'!N416/10*$D416</f>
        <v>8940.818266</v>
      </c>
      <c r="P416">
        <f>'計算係數'!$O416*'累積確診人數_量級_鄰里別'!O416/10*$D416</f>
        <v>8940.818266</v>
      </c>
      <c r="Q416">
        <f>'計算係數'!$O416*'累積確診人數_量級_鄰里別'!P416/10*$D416</f>
        <v>8940.818266</v>
      </c>
      <c r="R416">
        <f>'計算係數'!$O416*'累積確診人數_量級_鄰里別'!Q416/10*$D416</f>
        <v>4470.409133</v>
      </c>
      <c r="S416">
        <f>'計算係數'!$O416*'累積確診人數_量級_鄰里別'!R416/10*$D416</f>
        <v>4470.409133</v>
      </c>
      <c r="T416">
        <f>'計算係數'!$O416*'累積確診人數_量級_鄰里別'!S416/10*$D416</f>
        <v>4470.409133</v>
      </c>
      <c r="U416">
        <f>'計算係數'!$O416*'累積確診人數_量級_鄰里別'!T416/10*$D416</f>
        <v>4470.409133</v>
      </c>
    </row>
    <row r="417">
      <c r="A417" s="5">
        <v>6.3000120002E10</v>
      </c>
      <c r="B417" s="5" t="s">
        <v>427</v>
      </c>
      <c r="C417" s="5" t="s">
        <v>429</v>
      </c>
      <c r="D417" s="5">
        <v>4331.0</v>
      </c>
      <c r="E417">
        <f>'計算係數'!$O417*'累積確診人數_量級_鄰里別'!D417/10*$D417</f>
        <v>4760.77546</v>
      </c>
      <c r="F417">
        <f>'計算係數'!$O417*'累積確診人數_量級_鄰里別'!E417/10*$D417</f>
        <v>4760.77546</v>
      </c>
      <c r="G417">
        <f>'計算係數'!$O417*'累積確診人數_量級_鄰里別'!F417/10*$D417</f>
        <v>4760.77546</v>
      </c>
      <c r="H417">
        <f>'計算係數'!$O417*'累積確診人數_量級_鄰里別'!G417/10*$D417</f>
        <v>4760.77546</v>
      </c>
      <c r="I417">
        <f>'計算係數'!$O417*'累積確診人數_量級_鄰里別'!H417/10*$D417</f>
        <v>4760.77546</v>
      </c>
      <c r="J417">
        <f>'計算係數'!$O417*'累積確診人數_量級_鄰里別'!I417/10*$D417</f>
        <v>4760.77546</v>
      </c>
      <c r="K417">
        <f>'計算係數'!$O417*'累積確診人數_量級_鄰里別'!J417/10*$D417</f>
        <v>4760.77546</v>
      </c>
      <c r="L417">
        <f>'計算係數'!$O417*'累積確診人數_量級_鄰里別'!K417/10*$D417</f>
        <v>4760.77546</v>
      </c>
      <c r="M417">
        <f>'計算係數'!$O417*'累積確診人數_量級_鄰里別'!L417/10*$D417</f>
        <v>9521.55092</v>
      </c>
      <c r="N417">
        <f>'計算係數'!$O417*'累積確診人數_量級_鄰里別'!M417/10*$D417</f>
        <v>4760.77546</v>
      </c>
      <c r="O417">
        <f>'計算係數'!$O417*'累積確診人數_量級_鄰里別'!N417/10*$D417</f>
        <v>9521.55092</v>
      </c>
      <c r="P417">
        <f>'計算係數'!$O417*'累積確診人數_量級_鄰里別'!O417/10*$D417</f>
        <v>9521.55092</v>
      </c>
      <c r="Q417">
        <f>'計算係數'!$O417*'累積確診人數_量級_鄰里別'!P417/10*$D417</f>
        <v>9521.55092</v>
      </c>
      <c r="R417">
        <f>'計算係數'!$O417*'累積確診人數_量級_鄰里別'!Q417/10*$D417</f>
        <v>4760.77546</v>
      </c>
      <c r="S417">
        <f>'計算係數'!$O417*'累積確診人數_量級_鄰里別'!R417/10*$D417</f>
        <v>4760.77546</v>
      </c>
      <c r="T417">
        <f>'計算係數'!$O417*'累積確診人數_量級_鄰里別'!S417/10*$D417</f>
        <v>4760.77546</v>
      </c>
      <c r="U417">
        <f>'計算係數'!$O417*'累積確診人數_量級_鄰里別'!T417/10*$D417</f>
        <v>4760.77546</v>
      </c>
    </row>
    <row r="418">
      <c r="A418" s="5">
        <v>6.3000120003E10</v>
      </c>
      <c r="B418" s="5" t="s">
        <v>427</v>
      </c>
      <c r="C418" s="5" t="s">
        <v>430</v>
      </c>
      <c r="D418" s="5">
        <v>5278.0</v>
      </c>
      <c r="E418">
        <f>'計算係數'!$O418*'累積確診人數_量級_鄰里別'!D418/10*$D418</f>
        <v>5775.201171</v>
      </c>
      <c r="F418">
        <f>'計算係數'!$O418*'累積確診人數_量級_鄰里別'!E418/10*$D418</f>
        <v>5775.201171</v>
      </c>
      <c r="G418">
        <f>'計算係數'!$O418*'累積確診人數_量級_鄰里別'!F418/10*$D418</f>
        <v>5775.201171</v>
      </c>
      <c r="H418">
        <f>'計算係數'!$O418*'累積確診人數_量級_鄰里別'!G418/10*$D418</f>
        <v>5775.201171</v>
      </c>
      <c r="I418">
        <f>'計算係數'!$O418*'累積確診人數_量級_鄰里別'!H418/10*$D418</f>
        <v>5775.201171</v>
      </c>
      <c r="J418">
        <f>'計算係數'!$O418*'累積確診人數_量級_鄰里別'!I418/10*$D418</f>
        <v>5775.201171</v>
      </c>
      <c r="K418">
        <f>'計算係數'!$O418*'累積確診人數_量級_鄰里別'!J418/10*$D418</f>
        <v>5775.201171</v>
      </c>
      <c r="L418">
        <f>'計算係數'!$O418*'累積確診人數_量級_鄰里別'!K418/10*$D418</f>
        <v>5775.201171</v>
      </c>
      <c r="M418">
        <f>'計算係數'!$O418*'累積確診人數_量級_鄰里別'!L418/10*$D418</f>
        <v>11550.40234</v>
      </c>
      <c r="N418">
        <f>'計算係數'!$O418*'累積確診人數_量級_鄰里別'!M418/10*$D418</f>
        <v>5775.201171</v>
      </c>
      <c r="O418">
        <f>'計算係數'!$O418*'累積確診人數_量級_鄰里別'!N418/10*$D418</f>
        <v>11550.40234</v>
      </c>
      <c r="P418">
        <f>'計算係數'!$O418*'累積確診人數_量級_鄰里別'!O418/10*$D418</f>
        <v>11550.40234</v>
      </c>
      <c r="Q418">
        <f>'計算係數'!$O418*'累積確診人數_量級_鄰里別'!P418/10*$D418</f>
        <v>11550.40234</v>
      </c>
      <c r="R418">
        <f>'計算係數'!$O418*'累積確診人數_量級_鄰里別'!Q418/10*$D418</f>
        <v>5775.201171</v>
      </c>
      <c r="S418">
        <f>'計算係數'!$O418*'累積確診人數_量級_鄰里別'!R418/10*$D418</f>
        <v>5775.201171</v>
      </c>
      <c r="T418">
        <f>'計算係數'!$O418*'累積確診人數_量級_鄰里別'!S418/10*$D418</f>
        <v>5775.201171</v>
      </c>
      <c r="U418">
        <f>'計算係數'!$O418*'累積確診人數_量級_鄰里別'!T418/10*$D418</f>
        <v>5775.201171</v>
      </c>
    </row>
    <row r="419">
      <c r="A419" s="5">
        <v>6.3000120004E10</v>
      </c>
      <c r="B419" s="5" t="s">
        <v>427</v>
      </c>
      <c r="C419" s="5" t="s">
        <v>431</v>
      </c>
      <c r="D419" s="5">
        <v>7489.0</v>
      </c>
      <c r="E419">
        <f>'計算係數'!$O419*'累積確診人數_量級_鄰里別'!D419/10*$D419</f>
        <v>8774.179019</v>
      </c>
      <c r="F419">
        <f>'計算係數'!$O419*'累積確診人數_量級_鄰里別'!E419/10*$D419</f>
        <v>8774.179019</v>
      </c>
      <c r="G419">
        <f>'計算係數'!$O419*'累積確診人數_量級_鄰里別'!F419/10*$D419</f>
        <v>8774.179019</v>
      </c>
      <c r="H419">
        <f>'計算係數'!$O419*'累積確診人數_量級_鄰里別'!G419/10*$D419</f>
        <v>8774.179019</v>
      </c>
      <c r="I419">
        <f>'計算係數'!$O419*'累積確診人數_量級_鄰里別'!H419/10*$D419</f>
        <v>8774.179019</v>
      </c>
      <c r="J419">
        <f>'計算係數'!$O419*'累積確診人數_量級_鄰里別'!I419/10*$D419</f>
        <v>8774.179019</v>
      </c>
      <c r="K419">
        <f>'計算係數'!$O419*'累積確診人數_量級_鄰里別'!J419/10*$D419</f>
        <v>8774.179019</v>
      </c>
      <c r="L419">
        <f>'計算係數'!$O419*'累積確診人數_量級_鄰里別'!K419/10*$D419</f>
        <v>8774.179019</v>
      </c>
      <c r="M419">
        <f>'計算係數'!$O419*'累積確診人數_量級_鄰里別'!L419/10*$D419</f>
        <v>17548.35804</v>
      </c>
      <c r="N419">
        <f>'計算係數'!$O419*'累積確診人數_量級_鄰里別'!M419/10*$D419</f>
        <v>8774.179019</v>
      </c>
      <c r="O419">
        <f>'計算係數'!$O419*'累積確診人數_量級_鄰里別'!N419/10*$D419</f>
        <v>17548.35804</v>
      </c>
      <c r="P419">
        <f>'計算係數'!$O419*'累積確診人數_量級_鄰里別'!O419/10*$D419</f>
        <v>17548.35804</v>
      </c>
      <c r="Q419">
        <f>'計算係數'!$O419*'累積確診人數_量級_鄰里別'!P419/10*$D419</f>
        <v>17548.35804</v>
      </c>
      <c r="R419">
        <f>'計算係數'!$O419*'累積確診人數_量級_鄰里別'!Q419/10*$D419</f>
        <v>8774.179019</v>
      </c>
      <c r="S419">
        <f>'計算係數'!$O419*'累積確診人數_量級_鄰里別'!R419/10*$D419</f>
        <v>8774.179019</v>
      </c>
      <c r="T419">
        <f>'計算係數'!$O419*'累積確診人數_量級_鄰里別'!S419/10*$D419</f>
        <v>8774.179019</v>
      </c>
      <c r="U419">
        <f>'計算係數'!$O419*'累積確診人數_量級_鄰里別'!T419/10*$D419</f>
        <v>8774.179019</v>
      </c>
    </row>
    <row r="420">
      <c r="A420" s="5">
        <v>6.3000120005E10</v>
      </c>
      <c r="B420" s="5" t="s">
        <v>427</v>
      </c>
      <c r="C420" s="5" t="s">
        <v>432</v>
      </c>
      <c r="D420" s="5">
        <v>7915.0</v>
      </c>
      <c r="E420">
        <f>'計算係數'!$O420*'累積確診人數_量級_鄰里別'!D420/10*$D420</f>
        <v>8807.340486</v>
      </c>
      <c r="F420">
        <f>'計算係數'!$O420*'累積確診人數_量級_鄰里別'!E420/10*$D420</f>
        <v>8807.340486</v>
      </c>
      <c r="G420">
        <f>'計算係數'!$O420*'累積確診人數_量級_鄰里別'!F420/10*$D420</f>
        <v>8807.340486</v>
      </c>
      <c r="H420">
        <f>'計算係數'!$O420*'累積確診人數_量級_鄰里別'!G420/10*$D420</f>
        <v>8807.340486</v>
      </c>
      <c r="I420">
        <f>'計算係數'!$O420*'累積確診人數_量級_鄰里別'!H420/10*$D420</f>
        <v>8807.340486</v>
      </c>
      <c r="J420">
        <f>'計算係數'!$O420*'累積確診人數_量級_鄰里別'!I420/10*$D420</f>
        <v>8807.340486</v>
      </c>
      <c r="K420">
        <f>'計算係數'!$O420*'累積確診人數_量級_鄰里別'!J420/10*$D420</f>
        <v>8807.340486</v>
      </c>
      <c r="L420">
        <f>'計算係數'!$O420*'累積確診人數_量級_鄰里別'!K420/10*$D420</f>
        <v>8807.340486</v>
      </c>
      <c r="M420">
        <f>'計算係數'!$O420*'累積確診人數_量級_鄰里別'!L420/10*$D420</f>
        <v>17614.68097</v>
      </c>
      <c r="N420">
        <f>'計算係數'!$O420*'累積確診人數_量級_鄰里別'!M420/10*$D420</f>
        <v>8807.340486</v>
      </c>
      <c r="O420">
        <f>'計算係數'!$O420*'累積確診人數_量級_鄰里別'!N420/10*$D420</f>
        <v>17614.68097</v>
      </c>
      <c r="P420">
        <f>'計算係數'!$O420*'累積確診人數_量級_鄰里別'!O420/10*$D420</f>
        <v>17614.68097</v>
      </c>
      <c r="Q420">
        <f>'計算係數'!$O420*'累積確診人數_量級_鄰里別'!P420/10*$D420</f>
        <v>17614.68097</v>
      </c>
      <c r="R420">
        <f>'計算係數'!$O420*'累積確診人數_量級_鄰里別'!Q420/10*$D420</f>
        <v>8807.340486</v>
      </c>
      <c r="S420">
        <f>'計算係數'!$O420*'累積確診人數_量級_鄰里別'!R420/10*$D420</f>
        <v>8807.340486</v>
      </c>
      <c r="T420">
        <f>'計算係數'!$O420*'累積確診人數_量級_鄰里別'!S420/10*$D420</f>
        <v>8807.340486</v>
      </c>
      <c r="U420">
        <f>'計算係數'!$O420*'累積確診人數_量級_鄰里別'!T420/10*$D420</f>
        <v>8807.340486</v>
      </c>
    </row>
    <row r="421">
      <c r="A421" s="5">
        <v>6.3000120006E10</v>
      </c>
      <c r="B421" s="5" t="s">
        <v>427</v>
      </c>
      <c r="C421" s="5" t="s">
        <v>433</v>
      </c>
      <c r="D421" s="5">
        <v>7441.0</v>
      </c>
      <c r="E421">
        <f>'計算係數'!$O421*'累積確診人數_量級_鄰里別'!D421/10*$D421</f>
        <v>8147.9075</v>
      </c>
      <c r="F421">
        <f>'計算係數'!$O421*'累積確診人數_量級_鄰里別'!E421/10*$D421</f>
        <v>8147.9075</v>
      </c>
      <c r="G421">
        <f>'計算係數'!$O421*'累積確診人數_量級_鄰里別'!F421/10*$D421</f>
        <v>8147.9075</v>
      </c>
      <c r="H421">
        <f>'計算係數'!$O421*'累積確診人數_量級_鄰里別'!G421/10*$D421</f>
        <v>8147.9075</v>
      </c>
      <c r="I421">
        <f>'計算係數'!$O421*'累積確診人數_量級_鄰里別'!H421/10*$D421</f>
        <v>8147.9075</v>
      </c>
      <c r="J421">
        <f>'計算係數'!$O421*'累積確診人數_量級_鄰里別'!I421/10*$D421</f>
        <v>8147.9075</v>
      </c>
      <c r="K421">
        <f>'計算係數'!$O421*'累積確診人數_量級_鄰里別'!J421/10*$D421</f>
        <v>8147.9075</v>
      </c>
      <c r="L421">
        <f>'計算係數'!$O421*'累積確診人數_量級_鄰里別'!K421/10*$D421</f>
        <v>8147.9075</v>
      </c>
      <c r="M421">
        <f>'計算係數'!$O421*'累積確診人數_量級_鄰里別'!L421/10*$D421</f>
        <v>16295.815</v>
      </c>
      <c r="N421">
        <f>'計算係數'!$O421*'累積確診人數_量級_鄰里別'!M421/10*$D421</f>
        <v>8147.9075</v>
      </c>
      <c r="O421">
        <f>'計算係數'!$O421*'累積確診人數_量級_鄰里別'!N421/10*$D421</f>
        <v>16295.815</v>
      </c>
      <c r="P421">
        <f>'計算係數'!$O421*'累積確診人數_量級_鄰里別'!O421/10*$D421</f>
        <v>16295.815</v>
      </c>
      <c r="Q421">
        <f>'計算係數'!$O421*'累積確診人數_量級_鄰里別'!P421/10*$D421</f>
        <v>16295.815</v>
      </c>
      <c r="R421">
        <f>'計算係數'!$O421*'累積確診人數_量級_鄰里別'!Q421/10*$D421</f>
        <v>8147.9075</v>
      </c>
      <c r="S421">
        <f>'計算係數'!$O421*'累積確診人數_量級_鄰里別'!R421/10*$D421</f>
        <v>8147.9075</v>
      </c>
      <c r="T421">
        <f>'計算係數'!$O421*'累積確診人數_量級_鄰里別'!S421/10*$D421</f>
        <v>8147.9075</v>
      </c>
      <c r="U421">
        <f>'計算係數'!$O421*'累積確診人數_量級_鄰里別'!T421/10*$D421</f>
        <v>8147.9075</v>
      </c>
    </row>
    <row r="422">
      <c r="A422" s="5">
        <v>6.3000120007E10</v>
      </c>
      <c r="B422" s="5" t="s">
        <v>427</v>
      </c>
      <c r="C422" s="5" t="s">
        <v>434</v>
      </c>
      <c r="D422" s="5">
        <v>7885.0</v>
      </c>
      <c r="E422">
        <f>'計算係數'!$O422*'累積確診人數_量級_鄰里別'!D422/10*$D422</f>
        <v>9391.798441</v>
      </c>
      <c r="F422">
        <f>'計算係數'!$O422*'累積確診人數_量級_鄰里別'!E422/10*$D422</f>
        <v>9391.798441</v>
      </c>
      <c r="G422">
        <f>'計算係數'!$O422*'累積確診人數_量級_鄰里別'!F422/10*$D422</f>
        <v>9391.798441</v>
      </c>
      <c r="H422">
        <f>'計算係數'!$O422*'累積確診人數_量級_鄰里別'!G422/10*$D422</f>
        <v>9391.798441</v>
      </c>
      <c r="I422">
        <f>'計算係數'!$O422*'累積確診人數_量級_鄰里別'!H422/10*$D422</f>
        <v>9391.798441</v>
      </c>
      <c r="J422">
        <f>'計算係數'!$O422*'累積確診人數_量級_鄰里別'!I422/10*$D422</f>
        <v>9391.798441</v>
      </c>
      <c r="K422">
        <f>'計算係數'!$O422*'累積確診人數_量級_鄰里別'!J422/10*$D422</f>
        <v>9391.798441</v>
      </c>
      <c r="L422">
        <f>'計算係數'!$O422*'累積確診人數_量級_鄰里別'!K422/10*$D422</f>
        <v>9391.798441</v>
      </c>
      <c r="M422">
        <f>'計算係數'!$O422*'累積確診人數_量級_鄰里別'!L422/10*$D422</f>
        <v>18783.59688</v>
      </c>
      <c r="N422">
        <f>'計算係數'!$O422*'累積確診人數_量級_鄰里別'!M422/10*$D422</f>
        <v>9391.798441</v>
      </c>
      <c r="O422">
        <f>'計算係數'!$O422*'累積確診人數_量級_鄰里別'!N422/10*$D422</f>
        <v>18783.59688</v>
      </c>
      <c r="P422">
        <f>'計算係數'!$O422*'累積確診人數_量級_鄰里別'!O422/10*$D422</f>
        <v>18783.59688</v>
      </c>
      <c r="Q422">
        <f>'計算係數'!$O422*'累積確診人數_量級_鄰里別'!P422/10*$D422</f>
        <v>18783.59688</v>
      </c>
      <c r="R422">
        <f>'計算係數'!$O422*'累積確診人數_量級_鄰里別'!Q422/10*$D422</f>
        <v>9391.798441</v>
      </c>
      <c r="S422">
        <f>'計算係數'!$O422*'累積確診人數_量級_鄰里別'!R422/10*$D422</f>
        <v>9391.798441</v>
      </c>
      <c r="T422">
        <f>'計算係數'!$O422*'累積確診人數_量級_鄰里別'!S422/10*$D422</f>
        <v>9391.798441</v>
      </c>
      <c r="U422">
        <f>'計算係數'!$O422*'累積確診人數_量級_鄰里別'!T422/10*$D422</f>
        <v>9391.798441</v>
      </c>
    </row>
    <row r="423">
      <c r="A423" s="5">
        <v>6.3000120008E10</v>
      </c>
      <c r="B423" s="5" t="s">
        <v>427</v>
      </c>
      <c r="C423" s="5" t="s">
        <v>435</v>
      </c>
      <c r="D423" s="5">
        <v>7684.0</v>
      </c>
      <c r="E423">
        <f>'計算係數'!$O423*'累積確診人數_量級_鄰里別'!D423/10*$D423</f>
        <v>8569.781876</v>
      </c>
      <c r="F423">
        <f>'計算係數'!$O423*'累積確診人數_量級_鄰里別'!E423/10*$D423</f>
        <v>8569.781876</v>
      </c>
      <c r="G423">
        <f>'計算係數'!$O423*'累積確診人數_量級_鄰里別'!F423/10*$D423</f>
        <v>8569.781876</v>
      </c>
      <c r="H423">
        <f>'計算係數'!$O423*'累積確診人數_量級_鄰里別'!G423/10*$D423</f>
        <v>8569.781876</v>
      </c>
      <c r="I423">
        <f>'計算係數'!$O423*'累積確診人數_量級_鄰里別'!H423/10*$D423</f>
        <v>8569.781876</v>
      </c>
      <c r="J423">
        <f>'計算係數'!$O423*'累積確診人數_量級_鄰里別'!I423/10*$D423</f>
        <v>8569.781876</v>
      </c>
      <c r="K423">
        <f>'計算係數'!$O423*'累積確診人數_量級_鄰里別'!J423/10*$D423</f>
        <v>8569.781876</v>
      </c>
      <c r="L423">
        <f>'計算係數'!$O423*'累積確診人數_量級_鄰里別'!K423/10*$D423</f>
        <v>8569.781876</v>
      </c>
      <c r="M423">
        <f>'計算係數'!$O423*'累積確診人數_量級_鄰里別'!L423/10*$D423</f>
        <v>17139.56375</v>
      </c>
      <c r="N423">
        <f>'計算係數'!$O423*'累積確診人數_量級_鄰里別'!M423/10*$D423</f>
        <v>8569.781876</v>
      </c>
      <c r="O423">
        <f>'計算係數'!$O423*'累積確診人數_量級_鄰里別'!N423/10*$D423</f>
        <v>17139.56375</v>
      </c>
      <c r="P423">
        <f>'計算係數'!$O423*'累積確診人數_量級_鄰里別'!O423/10*$D423</f>
        <v>17139.56375</v>
      </c>
      <c r="Q423">
        <f>'計算係數'!$O423*'累積確診人數_量級_鄰里別'!P423/10*$D423</f>
        <v>17139.56375</v>
      </c>
      <c r="R423">
        <f>'計算係數'!$O423*'累積確診人數_量級_鄰里別'!Q423/10*$D423</f>
        <v>8569.781876</v>
      </c>
      <c r="S423">
        <f>'計算係數'!$O423*'累積確診人數_量級_鄰里別'!R423/10*$D423</f>
        <v>8569.781876</v>
      </c>
      <c r="T423">
        <f>'計算係數'!$O423*'累積確診人數_量級_鄰里別'!S423/10*$D423</f>
        <v>8569.781876</v>
      </c>
      <c r="U423">
        <f>'計算係數'!$O423*'累積確診人數_量級_鄰里別'!T423/10*$D423</f>
        <v>8569.781876</v>
      </c>
    </row>
    <row r="424">
      <c r="A424" s="5">
        <v>6.3000120009E10</v>
      </c>
      <c r="B424" s="5" t="s">
        <v>427</v>
      </c>
      <c r="C424" s="5" t="s">
        <v>436</v>
      </c>
      <c r="D424" s="5">
        <v>9446.0</v>
      </c>
      <c r="E424">
        <f>'計算係數'!$O424*'累積確診人數_量級_鄰里別'!D424/10*$D424</f>
        <v>10414.48543</v>
      </c>
      <c r="F424">
        <f>'計算係數'!$O424*'累積確診人數_量級_鄰里別'!E424/10*$D424</f>
        <v>10414.48543</v>
      </c>
      <c r="G424">
        <f>'計算係數'!$O424*'累積確診人數_量級_鄰里別'!F424/10*$D424</f>
        <v>10414.48543</v>
      </c>
      <c r="H424">
        <f>'計算係數'!$O424*'累積確診人數_量級_鄰里別'!G424/10*$D424</f>
        <v>10414.48543</v>
      </c>
      <c r="I424">
        <f>'計算係數'!$O424*'累積確診人數_量級_鄰里別'!H424/10*$D424</f>
        <v>10414.48543</v>
      </c>
      <c r="J424">
        <f>'計算係數'!$O424*'累積確診人數_量級_鄰里別'!I424/10*$D424</f>
        <v>10414.48543</v>
      </c>
      <c r="K424">
        <f>'計算係數'!$O424*'累積確診人數_量級_鄰里別'!J424/10*$D424</f>
        <v>10414.48543</v>
      </c>
      <c r="L424">
        <f>'計算係數'!$O424*'累積確診人數_量級_鄰里別'!K424/10*$D424</f>
        <v>10414.48543</v>
      </c>
      <c r="M424">
        <f>'計算係數'!$O424*'累積確診人數_量級_鄰里別'!L424/10*$D424</f>
        <v>20828.97085</v>
      </c>
      <c r="N424">
        <f>'計算係數'!$O424*'累積確診人數_量級_鄰里別'!M424/10*$D424</f>
        <v>10414.48543</v>
      </c>
      <c r="O424">
        <f>'計算係數'!$O424*'累積確診人數_量級_鄰里別'!N424/10*$D424</f>
        <v>20828.97085</v>
      </c>
      <c r="P424">
        <f>'計算係數'!$O424*'累積確診人數_量級_鄰里別'!O424/10*$D424</f>
        <v>20828.97085</v>
      </c>
      <c r="Q424">
        <f>'計算係數'!$O424*'累積確診人數_量級_鄰里別'!P424/10*$D424</f>
        <v>20828.97085</v>
      </c>
      <c r="R424">
        <f>'計算係數'!$O424*'累積確診人數_量級_鄰里別'!Q424/10*$D424</f>
        <v>10414.48543</v>
      </c>
      <c r="S424">
        <f>'計算係數'!$O424*'累積確診人數_量級_鄰里別'!R424/10*$D424</f>
        <v>10414.48543</v>
      </c>
      <c r="T424">
        <f>'計算係數'!$O424*'累積確診人數_量級_鄰里別'!S424/10*$D424</f>
        <v>10414.48543</v>
      </c>
      <c r="U424">
        <f>'計算係數'!$O424*'累積確診人數_量級_鄰里別'!T424/10*$D424</f>
        <v>10414.48543</v>
      </c>
    </row>
    <row r="425">
      <c r="A425" s="5">
        <v>6.300012001E10</v>
      </c>
      <c r="B425" s="5" t="s">
        <v>427</v>
      </c>
      <c r="C425" s="5" t="s">
        <v>437</v>
      </c>
      <c r="D425" s="5">
        <v>8480.0</v>
      </c>
      <c r="E425">
        <f>'計算係數'!$O425*'累積確診人數_量級_鄰里別'!D425/10*$D425</f>
        <v>9134.788877</v>
      </c>
      <c r="F425">
        <f>'計算係數'!$O425*'累積確診人數_量級_鄰里別'!E425/10*$D425</f>
        <v>9134.788877</v>
      </c>
      <c r="G425">
        <f>'計算係數'!$O425*'累積確診人數_量級_鄰里別'!F425/10*$D425</f>
        <v>9134.788877</v>
      </c>
      <c r="H425">
        <f>'計算係數'!$O425*'累積確診人數_量級_鄰里別'!G425/10*$D425</f>
        <v>9134.788877</v>
      </c>
      <c r="I425">
        <f>'計算係數'!$O425*'累積確診人數_量級_鄰里別'!H425/10*$D425</f>
        <v>9134.788877</v>
      </c>
      <c r="J425">
        <f>'計算係數'!$O425*'累積確診人數_量級_鄰里別'!I425/10*$D425</f>
        <v>9134.788877</v>
      </c>
      <c r="K425">
        <f>'計算係數'!$O425*'累積確診人數_量級_鄰里別'!J425/10*$D425</f>
        <v>9134.788877</v>
      </c>
      <c r="L425">
        <f>'計算係數'!$O425*'累積確診人數_量級_鄰里別'!K425/10*$D425</f>
        <v>9134.788877</v>
      </c>
      <c r="M425">
        <f>'計算係數'!$O425*'累積確診人數_量級_鄰里別'!L425/10*$D425</f>
        <v>18269.57775</v>
      </c>
      <c r="N425">
        <f>'計算係數'!$O425*'累積確診人數_量級_鄰里別'!M425/10*$D425</f>
        <v>9134.788877</v>
      </c>
      <c r="O425">
        <f>'計算係數'!$O425*'累積確診人數_量級_鄰里別'!N425/10*$D425</f>
        <v>18269.57775</v>
      </c>
      <c r="P425">
        <f>'計算係數'!$O425*'累積確診人數_量級_鄰里別'!O425/10*$D425</f>
        <v>18269.57775</v>
      </c>
      <c r="Q425">
        <f>'計算係數'!$O425*'累積確診人數_量級_鄰里別'!P425/10*$D425</f>
        <v>18269.57775</v>
      </c>
      <c r="R425">
        <f>'計算係數'!$O425*'累積確診人數_量級_鄰里別'!Q425/10*$D425</f>
        <v>9134.788877</v>
      </c>
      <c r="S425">
        <f>'計算係數'!$O425*'累積確診人數_量級_鄰里別'!R425/10*$D425</f>
        <v>9134.788877</v>
      </c>
      <c r="T425">
        <f>'計算係數'!$O425*'累積確診人數_量級_鄰里別'!S425/10*$D425</f>
        <v>9134.788877</v>
      </c>
      <c r="U425">
        <f>'計算係數'!$O425*'累積確診人數_量級_鄰里別'!T425/10*$D425</f>
        <v>9134.788877</v>
      </c>
    </row>
    <row r="426">
      <c r="A426" s="5">
        <v>6.3000120011E10</v>
      </c>
      <c r="B426" s="5" t="s">
        <v>427</v>
      </c>
      <c r="C426" s="5" t="s">
        <v>438</v>
      </c>
      <c r="D426" s="5">
        <v>5178.0</v>
      </c>
      <c r="E426">
        <f>'計算係數'!$O426*'累積確診人數_量級_鄰里別'!D426/10*$D426</f>
        <v>5334.310563</v>
      </c>
      <c r="F426">
        <f>'計算係數'!$O426*'累積確診人數_量級_鄰里別'!E426/10*$D426</f>
        <v>5334.310563</v>
      </c>
      <c r="G426">
        <f>'計算係數'!$O426*'累積確診人數_量級_鄰里別'!F426/10*$D426</f>
        <v>5334.310563</v>
      </c>
      <c r="H426">
        <f>'計算係數'!$O426*'累積確診人數_量級_鄰里別'!G426/10*$D426</f>
        <v>5334.310563</v>
      </c>
      <c r="I426">
        <f>'計算係數'!$O426*'累積確診人數_量級_鄰里別'!H426/10*$D426</f>
        <v>5334.310563</v>
      </c>
      <c r="J426">
        <f>'計算係數'!$O426*'累積確診人數_量級_鄰里別'!I426/10*$D426</f>
        <v>5334.310563</v>
      </c>
      <c r="K426">
        <f>'計算係數'!$O426*'累積確診人數_量級_鄰里別'!J426/10*$D426</f>
        <v>5334.310563</v>
      </c>
      <c r="L426">
        <f>'計算係數'!$O426*'累積確診人數_量級_鄰里別'!K426/10*$D426</f>
        <v>5334.310563</v>
      </c>
      <c r="M426">
        <f>'計算係數'!$O426*'累積確診人數_量級_鄰里別'!L426/10*$D426</f>
        <v>10668.62113</v>
      </c>
      <c r="N426">
        <f>'計算係數'!$O426*'累積確診人數_量級_鄰里別'!M426/10*$D426</f>
        <v>5334.310563</v>
      </c>
      <c r="O426">
        <f>'計算係數'!$O426*'累積確診人數_量級_鄰里別'!N426/10*$D426</f>
        <v>10668.62113</v>
      </c>
      <c r="P426">
        <f>'計算係數'!$O426*'累積確診人數_量級_鄰里別'!O426/10*$D426</f>
        <v>10668.62113</v>
      </c>
      <c r="Q426">
        <f>'計算係數'!$O426*'累積確診人數_量級_鄰里別'!P426/10*$D426</f>
        <v>10668.62113</v>
      </c>
      <c r="R426">
        <f>'計算係數'!$O426*'累積確診人數_量級_鄰里別'!Q426/10*$D426</f>
        <v>5334.310563</v>
      </c>
      <c r="S426">
        <f>'計算係數'!$O426*'累積確診人數_量級_鄰里別'!R426/10*$D426</f>
        <v>5334.310563</v>
      </c>
      <c r="T426">
        <f>'計算係數'!$O426*'累積確診人數_量級_鄰里別'!S426/10*$D426</f>
        <v>5334.310563</v>
      </c>
      <c r="U426">
        <f>'計算係數'!$O426*'累積確診人數_量級_鄰里別'!T426/10*$D426</f>
        <v>5334.310563</v>
      </c>
    </row>
    <row r="427">
      <c r="A427" s="5">
        <v>6.3000120012E10</v>
      </c>
      <c r="B427" s="5" t="s">
        <v>427</v>
      </c>
      <c r="C427" s="5" t="s">
        <v>439</v>
      </c>
      <c r="D427" s="5">
        <v>4718.0</v>
      </c>
      <c r="E427">
        <f>'計算係數'!$O427*'累積確診人數_量級_鄰里別'!D427/10*$D427</f>
        <v>4613.86491</v>
      </c>
      <c r="F427">
        <f>'計算係數'!$O427*'累積確診人數_量級_鄰里別'!E427/10*$D427</f>
        <v>4613.86491</v>
      </c>
      <c r="G427">
        <f>'計算係數'!$O427*'累積確診人數_量級_鄰里別'!F427/10*$D427</f>
        <v>4613.86491</v>
      </c>
      <c r="H427">
        <f>'計算係數'!$O427*'累積確診人數_量級_鄰里別'!G427/10*$D427</f>
        <v>4613.86491</v>
      </c>
      <c r="I427">
        <f>'計算係數'!$O427*'累積確診人數_量級_鄰里別'!H427/10*$D427</f>
        <v>4613.86491</v>
      </c>
      <c r="J427">
        <f>'計算係數'!$O427*'累積確診人數_量級_鄰里別'!I427/10*$D427</f>
        <v>4613.86491</v>
      </c>
      <c r="K427">
        <f>'計算係數'!$O427*'累積確診人數_量級_鄰里別'!J427/10*$D427</f>
        <v>4613.86491</v>
      </c>
      <c r="L427">
        <f>'計算係數'!$O427*'累積確診人數_量級_鄰里別'!K427/10*$D427</f>
        <v>4613.86491</v>
      </c>
      <c r="M427">
        <f>'計算係數'!$O427*'累積確診人數_量級_鄰里別'!L427/10*$D427</f>
        <v>9227.72982</v>
      </c>
      <c r="N427">
        <f>'計算係數'!$O427*'累積確診人數_量級_鄰里別'!M427/10*$D427</f>
        <v>4613.86491</v>
      </c>
      <c r="O427">
        <f>'計算係數'!$O427*'累積確診人數_量級_鄰里別'!N427/10*$D427</f>
        <v>9227.72982</v>
      </c>
      <c r="P427">
        <f>'計算係數'!$O427*'累積確診人數_量級_鄰里別'!O427/10*$D427</f>
        <v>9227.72982</v>
      </c>
      <c r="Q427">
        <f>'計算係數'!$O427*'累積確診人數_量級_鄰里別'!P427/10*$D427</f>
        <v>9227.72982</v>
      </c>
      <c r="R427">
        <f>'計算係數'!$O427*'累積確診人數_量級_鄰里別'!Q427/10*$D427</f>
        <v>4613.86491</v>
      </c>
      <c r="S427">
        <f>'計算係數'!$O427*'累積確診人數_量級_鄰里別'!R427/10*$D427</f>
        <v>4613.86491</v>
      </c>
      <c r="T427">
        <f>'計算係數'!$O427*'累積確診人數_量級_鄰里別'!S427/10*$D427</f>
        <v>4613.86491</v>
      </c>
      <c r="U427">
        <f>'計算係數'!$O427*'累積確診人數_量級_鄰里別'!T427/10*$D427</f>
        <v>4613.86491</v>
      </c>
    </row>
    <row r="428">
      <c r="A428" s="5">
        <v>6.3000120013E10</v>
      </c>
      <c r="B428" s="5" t="s">
        <v>427</v>
      </c>
      <c r="C428" s="5" t="s">
        <v>440</v>
      </c>
      <c r="D428" s="5">
        <v>7384.0</v>
      </c>
      <c r="E428">
        <f>'計算係數'!$O428*'累積確診人數_量級_鄰里別'!D428/10*$D428</f>
        <v>7831.327513</v>
      </c>
      <c r="F428">
        <f>'計算係數'!$O428*'累積確診人數_量級_鄰里別'!E428/10*$D428</f>
        <v>7831.327513</v>
      </c>
      <c r="G428">
        <f>'計算係數'!$O428*'累積確診人數_量級_鄰里別'!F428/10*$D428</f>
        <v>7831.327513</v>
      </c>
      <c r="H428">
        <f>'計算係數'!$O428*'累積確診人數_量級_鄰里別'!G428/10*$D428</f>
        <v>7831.327513</v>
      </c>
      <c r="I428">
        <f>'計算係數'!$O428*'累積確診人數_量級_鄰里別'!H428/10*$D428</f>
        <v>7831.327513</v>
      </c>
      <c r="J428">
        <f>'計算係數'!$O428*'累積確診人數_量級_鄰里別'!I428/10*$D428</f>
        <v>7831.327513</v>
      </c>
      <c r="K428">
        <f>'計算係數'!$O428*'累積確診人數_量級_鄰里別'!J428/10*$D428</f>
        <v>7831.327513</v>
      </c>
      <c r="L428">
        <f>'計算係數'!$O428*'累積確診人數_量級_鄰里別'!K428/10*$D428</f>
        <v>7831.327513</v>
      </c>
      <c r="M428">
        <f>'計算係數'!$O428*'累積確診人數_量級_鄰里別'!L428/10*$D428</f>
        <v>15662.65503</v>
      </c>
      <c r="N428">
        <f>'計算係數'!$O428*'累積確診人數_量級_鄰里別'!M428/10*$D428</f>
        <v>7831.327513</v>
      </c>
      <c r="O428">
        <f>'計算係數'!$O428*'累積確診人數_量級_鄰里別'!N428/10*$D428</f>
        <v>15662.65503</v>
      </c>
      <c r="P428">
        <f>'計算係數'!$O428*'累積確診人數_量級_鄰里別'!O428/10*$D428</f>
        <v>15662.65503</v>
      </c>
      <c r="Q428">
        <f>'計算係數'!$O428*'累積確診人數_量級_鄰里別'!P428/10*$D428</f>
        <v>15662.65503</v>
      </c>
      <c r="R428">
        <f>'計算係數'!$O428*'累積確診人數_量級_鄰里別'!Q428/10*$D428</f>
        <v>7831.327513</v>
      </c>
      <c r="S428">
        <f>'計算係數'!$O428*'累積確診人數_量級_鄰里別'!R428/10*$D428</f>
        <v>7831.327513</v>
      </c>
      <c r="T428">
        <f>'計算係數'!$O428*'累積確診人數_量級_鄰里別'!S428/10*$D428</f>
        <v>7831.327513</v>
      </c>
      <c r="U428">
        <f>'計算係數'!$O428*'累積確診人數_量級_鄰里別'!T428/10*$D428</f>
        <v>7831.327513</v>
      </c>
    </row>
    <row r="429">
      <c r="A429" s="5">
        <v>6.3000120014E10</v>
      </c>
      <c r="B429" s="5" t="s">
        <v>427</v>
      </c>
      <c r="C429" s="5" t="s">
        <v>441</v>
      </c>
      <c r="D429" s="5">
        <v>5455.0</v>
      </c>
      <c r="E429">
        <f>'計算係數'!$O429*'累積確診人數_量級_鄰里別'!D429/10*$D429</f>
        <v>5645.499504</v>
      </c>
      <c r="F429">
        <f>'計算係數'!$O429*'累積確診人數_量級_鄰里別'!E429/10*$D429</f>
        <v>5645.499504</v>
      </c>
      <c r="G429">
        <f>'計算係數'!$O429*'累積確診人數_量級_鄰里別'!F429/10*$D429</f>
        <v>5645.499504</v>
      </c>
      <c r="H429">
        <f>'計算係數'!$O429*'累積確診人數_量級_鄰里別'!G429/10*$D429</f>
        <v>5645.499504</v>
      </c>
      <c r="I429">
        <f>'計算係數'!$O429*'累積確診人數_量級_鄰里別'!H429/10*$D429</f>
        <v>5645.499504</v>
      </c>
      <c r="J429">
        <f>'計算係數'!$O429*'累積確診人數_量級_鄰里別'!I429/10*$D429</f>
        <v>5645.499504</v>
      </c>
      <c r="K429">
        <f>'計算係數'!$O429*'累積確診人數_量級_鄰里別'!J429/10*$D429</f>
        <v>5645.499504</v>
      </c>
      <c r="L429">
        <f>'計算係數'!$O429*'累積確診人數_量級_鄰里別'!K429/10*$D429</f>
        <v>5645.499504</v>
      </c>
      <c r="M429">
        <f>'計算係數'!$O429*'累積確診人數_量級_鄰里別'!L429/10*$D429</f>
        <v>11290.99901</v>
      </c>
      <c r="N429">
        <f>'計算係數'!$O429*'累積確診人數_量級_鄰里別'!M429/10*$D429</f>
        <v>5645.499504</v>
      </c>
      <c r="O429">
        <f>'計算係數'!$O429*'累積確診人數_量級_鄰里別'!N429/10*$D429</f>
        <v>11290.99901</v>
      </c>
      <c r="P429">
        <f>'計算係數'!$O429*'累積確診人數_量級_鄰里別'!O429/10*$D429</f>
        <v>11290.99901</v>
      </c>
      <c r="Q429">
        <f>'計算係數'!$O429*'累積確診人數_量級_鄰里別'!P429/10*$D429</f>
        <v>11290.99901</v>
      </c>
      <c r="R429">
        <f>'計算係數'!$O429*'累積確診人數_量級_鄰里別'!Q429/10*$D429</f>
        <v>5645.499504</v>
      </c>
      <c r="S429">
        <f>'計算係數'!$O429*'累積確診人數_量級_鄰里別'!R429/10*$D429</f>
        <v>5645.499504</v>
      </c>
      <c r="T429">
        <f>'計算係數'!$O429*'累積確診人數_量級_鄰里別'!S429/10*$D429</f>
        <v>5645.499504</v>
      </c>
      <c r="U429">
        <f>'計算係數'!$O429*'累積確診人數_量級_鄰里別'!T429/10*$D429</f>
        <v>5645.499504</v>
      </c>
    </row>
    <row r="430">
      <c r="A430" s="5">
        <v>6.3000120015E10</v>
      </c>
      <c r="B430" s="5" t="s">
        <v>427</v>
      </c>
      <c r="C430" s="5" t="s">
        <v>442</v>
      </c>
      <c r="D430" s="5">
        <v>5041.0</v>
      </c>
      <c r="E430">
        <f>'計算係數'!$O430*'累積確診人數_量級_鄰里別'!D430/10*$D430</f>
        <v>5301.540885</v>
      </c>
      <c r="F430">
        <f>'計算係數'!$O430*'累積確診人數_量級_鄰里別'!E430/10*$D430</f>
        <v>5301.540885</v>
      </c>
      <c r="G430">
        <f>'計算係數'!$O430*'累積確診人數_量級_鄰里別'!F430/10*$D430</f>
        <v>5301.540885</v>
      </c>
      <c r="H430">
        <f>'計算係數'!$O430*'累積確診人數_量級_鄰里別'!G430/10*$D430</f>
        <v>5301.540885</v>
      </c>
      <c r="I430">
        <f>'計算係數'!$O430*'累積確診人數_量級_鄰里別'!H430/10*$D430</f>
        <v>5301.540885</v>
      </c>
      <c r="J430">
        <f>'計算係數'!$O430*'累積確診人數_量級_鄰里別'!I430/10*$D430</f>
        <v>5301.540885</v>
      </c>
      <c r="K430">
        <f>'計算係數'!$O430*'累積確診人數_量級_鄰里別'!J430/10*$D430</f>
        <v>5301.540885</v>
      </c>
      <c r="L430">
        <f>'計算係數'!$O430*'累積確診人數_量級_鄰里別'!K430/10*$D430</f>
        <v>5301.540885</v>
      </c>
      <c r="M430">
        <f>'計算係數'!$O430*'累積確診人數_量級_鄰里別'!L430/10*$D430</f>
        <v>10603.08177</v>
      </c>
      <c r="N430">
        <f>'計算係數'!$O430*'累積確診人數_量級_鄰里別'!M430/10*$D430</f>
        <v>5301.540885</v>
      </c>
      <c r="O430">
        <f>'計算係數'!$O430*'累積確診人數_量級_鄰里別'!N430/10*$D430</f>
        <v>10603.08177</v>
      </c>
      <c r="P430">
        <f>'計算係數'!$O430*'累積確診人數_量級_鄰里別'!O430/10*$D430</f>
        <v>10603.08177</v>
      </c>
      <c r="Q430">
        <f>'計算係數'!$O430*'累積確診人數_量級_鄰里別'!P430/10*$D430</f>
        <v>10603.08177</v>
      </c>
      <c r="R430">
        <f>'計算係數'!$O430*'累積確診人數_量級_鄰里別'!Q430/10*$D430</f>
        <v>5301.540885</v>
      </c>
      <c r="S430">
        <f>'計算係數'!$O430*'累積確診人數_量級_鄰里別'!R430/10*$D430</f>
        <v>5301.540885</v>
      </c>
      <c r="T430">
        <f>'計算係數'!$O430*'累積確診人數_量級_鄰里別'!S430/10*$D430</f>
        <v>5301.540885</v>
      </c>
      <c r="U430">
        <f>'計算係數'!$O430*'累積確診人數_量級_鄰里別'!T430/10*$D430</f>
        <v>5301.540885</v>
      </c>
    </row>
    <row r="431">
      <c r="A431" s="5">
        <v>6.3000120016E10</v>
      </c>
      <c r="B431" s="5" t="s">
        <v>427</v>
      </c>
      <c r="C431" s="5" t="s">
        <v>443</v>
      </c>
      <c r="D431" s="5">
        <v>5876.0</v>
      </c>
      <c r="E431">
        <f>'計算係數'!$O431*'累積確診人數_量級_鄰里別'!D431/10*$D431</f>
        <v>5893.273377</v>
      </c>
      <c r="F431">
        <f>'計算係數'!$O431*'累積確診人數_量級_鄰里別'!E431/10*$D431</f>
        <v>5893.273377</v>
      </c>
      <c r="G431">
        <f>'計算係數'!$O431*'累積確診人數_量級_鄰里別'!F431/10*$D431</f>
        <v>5893.273377</v>
      </c>
      <c r="H431">
        <f>'計算係數'!$O431*'累積確診人數_量級_鄰里別'!G431/10*$D431</f>
        <v>5893.273377</v>
      </c>
      <c r="I431">
        <f>'計算係數'!$O431*'累積確診人數_量級_鄰里別'!H431/10*$D431</f>
        <v>5893.273377</v>
      </c>
      <c r="J431">
        <f>'計算係數'!$O431*'累積確診人數_量級_鄰里別'!I431/10*$D431</f>
        <v>5893.273377</v>
      </c>
      <c r="K431">
        <f>'計算係數'!$O431*'累積確診人數_量級_鄰里別'!J431/10*$D431</f>
        <v>5893.273377</v>
      </c>
      <c r="L431">
        <f>'計算係數'!$O431*'累積確診人數_量級_鄰里別'!K431/10*$D431</f>
        <v>5893.273377</v>
      </c>
      <c r="M431">
        <f>'計算係數'!$O431*'累積確診人數_量級_鄰里別'!L431/10*$D431</f>
        <v>11786.54675</v>
      </c>
      <c r="N431">
        <f>'計算係數'!$O431*'累積確診人數_量級_鄰里別'!M431/10*$D431</f>
        <v>5893.273377</v>
      </c>
      <c r="O431">
        <f>'計算係數'!$O431*'累積確診人數_量級_鄰里別'!N431/10*$D431</f>
        <v>11786.54675</v>
      </c>
      <c r="P431">
        <f>'計算係數'!$O431*'累積確診人數_量級_鄰里別'!O431/10*$D431</f>
        <v>11786.54675</v>
      </c>
      <c r="Q431">
        <f>'計算係數'!$O431*'累積確診人數_量級_鄰里別'!P431/10*$D431</f>
        <v>11786.54675</v>
      </c>
      <c r="R431">
        <f>'計算係數'!$O431*'累積確診人數_量級_鄰里別'!Q431/10*$D431</f>
        <v>5893.273377</v>
      </c>
      <c r="S431">
        <f>'計算係數'!$O431*'累積確診人數_量級_鄰里別'!R431/10*$D431</f>
        <v>5893.273377</v>
      </c>
      <c r="T431">
        <f>'計算係數'!$O431*'累積確診人數_量級_鄰里別'!S431/10*$D431</f>
        <v>5893.273377</v>
      </c>
      <c r="U431">
        <f>'計算係數'!$O431*'累積確診人數_量級_鄰里別'!T431/10*$D431</f>
        <v>5893.273377</v>
      </c>
    </row>
    <row r="432">
      <c r="A432" s="5">
        <v>6.3000120017E10</v>
      </c>
      <c r="B432" s="5" t="s">
        <v>427</v>
      </c>
      <c r="C432" s="5" t="s">
        <v>444</v>
      </c>
      <c r="D432" s="5">
        <v>9551.0</v>
      </c>
      <c r="E432">
        <f>'計算係數'!$O432*'累積確診人數_量級_鄰里別'!D432/10*$D432</f>
        <v>11827.64905</v>
      </c>
      <c r="F432">
        <f>'計算係數'!$O432*'累積確診人數_量級_鄰里別'!E432/10*$D432</f>
        <v>11827.64905</v>
      </c>
      <c r="G432">
        <f>'計算係數'!$O432*'累積確診人數_量級_鄰里別'!F432/10*$D432</f>
        <v>11827.64905</v>
      </c>
      <c r="H432">
        <f>'計算係數'!$O432*'累積確診人數_量級_鄰里別'!G432/10*$D432</f>
        <v>11827.64905</v>
      </c>
      <c r="I432">
        <f>'計算係數'!$O432*'累積確診人數_量級_鄰里別'!H432/10*$D432</f>
        <v>11827.64905</v>
      </c>
      <c r="J432">
        <f>'計算係數'!$O432*'累積確診人數_量級_鄰里別'!I432/10*$D432</f>
        <v>11827.64905</v>
      </c>
      <c r="K432">
        <f>'計算係數'!$O432*'累積確診人數_量級_鄰里別'!J432/10*$D432</f>
        <v>11827.64905</v>
      </c>
      <c r="L432">
        <f>'計算係數'!$O432*'累積確診人數_量級_鄰里別'!K432/10*$D432</f>
        <v>11827.64905</v>
      </c>
      <c r="M432">
        <f>'計算係數'!$O432*'累積確診人數_量級_鄰里別'!L432/10*$D432</f>
        <v>23655.2981</v>
      </c>
      <c r="N432">
        <f>'計算係數'!$O432*'累積確診人數_量級_鄰里別'!M432/10*$D432</f>
        <v>11827.64905</v>
      </c>
      <c r="O432">
        <f>'計算係數'!$O432*'累積確診人數_量級_鄰里別'!N432/10*$D432</f>
        <v>23655.2981</v>
      </c>
      <c r="P432">
        <f>'計算係數'!$O432*'累積確診人數_量級_鄰里別'!O432/10*$D432</f>
        <v>23655.2981</v>
      </c>
      <c r="Q432">
        <f>'計算係數'!$O432*'累積確診人數_量級_鄰里別'!P432/10*$D432</f>
        <v>23655.2981</v>
      </c>
      <c r="R432">
        <f>'計算係數'!$O432*'累積確診人數_量級_鄰里別'!Q432/10*$D432</f>
        <v>11827.64905</v>
      </c>
      <c r="S432">
        <f>'計算係數'!$O432*'累積確診人數_量級_鄰里別'!R432/10*$D432</f>
        <v>11827.64905</v>
      </c>
      <c r="T432">
        <f>'計算係數'!$O432*'累積確診人數_量級_鄰里別'!S432/10*$D432</f>
        <v>11827.64905</v>
      </c>
      <c r="U432">
        <f>'計算係數'!$O432*'累積確診人數_量級_鄰里別'!T432/10*$D432</f>
        <v>11827.64905</v>
      </c>
    </row>
    <row r="433">
      <c r="A433" s="5">
        <v>6.3000120018E10</v>
      </c>
      <c r="B433" s="5" t="s">
        <v>427</v>
      </c>
      <c r="C433" s="5" t="s">
        <v>445</v>
      </c>
      <c r="D433" s="5">
        <v>5508.0</v>
      </c>
      <c r="E433">
        <f>'計算係數'!$O433*'累積確診人數_量級_鄰里別'!D433/10*$D433</f>
        <v>5329.251046</v>
      </c>
      <c r="F433">
        <f>'計算係數'!$O433*'累積確診人數_量級_鄰里別'!E433/10*$D433</f>
        <v>5329.251046</v>
      </c>
      <c r="G433">
        <f>'計算係數'!$O433*'累積確診人數_量級_鄰里別'!F433/10*$D433</f>
        <v>5329.251046</v>
      </c>
      <c r="H433">
        <f>'計算係數'!$O433*'累積確診人數_量級_鄰里別'!G433/10*$D433</f>
        <v>5329.251046</v>
      </c>
      <c r="I433">
        <f>'計算係數'!$O433*'累積確診人數_量級_鄰里別'!H433/10*$D433</f>
        <v>5329.251046</v>
      </c>
      <c r="J433">
        <f>'計算係數'!$O433*'累積確診人數_量級_鄰里別'!I433/10*$D433</f>
        <v>5329.251046</v>
      </c>
      <c r="K433">
        <f>'計算係數'!$O433*'累積確診人數_量級_鄰里別'!J433/10*$D433</f>
        <v>5329.251046</v>
      </c>
      <c r="L433">
        <f>'計算係數'!$O433*'累積確診人數_量級_鄰里別'!K433/10*$D433</f>
        <v>5329.251046</v>
      </c>
      <c r="M433">
        <f>'計算係數'!$O433*'累積確診人數_量級_鄰里別'!L433/10*$D433</f>
        <v>10658.50209</v>
      </c>
      <c r="N433">
        <f>'計算係數'!$O433*'累積確診人數_量級_鄰里別'!M433/10*$D433</f>
        <v>5329.251046</v>
      </c>
      <c r="O433">
        <f>'計算係數'!$O433*'累積確診人數_量級_鄰里別'!N433/10*$D433</f>
        <v>10658.50209</v>
      </c>
      <c r="P433">
        <f>'計算係數'!$O433*'累積確診人數_量級_鄰里別'!O433/10*$D433</f>
        <v>10658.50209</v>
      </c>
      <c r="Q433">
        <f>'計算係數'!$O433*'累積確診人數_量級_鄰里別'!P433/10*$D433</f>
        <v>10658.50209</v>
      </c>
      <c r="R433">
        <f>'計算係數'!$O433*'累積確診人數_量級_鄰里別'!Q433/10*$D433</f>
        <v>5329.251046</v>
      </c>
      <c r="S433">
        <f>'計算係數'!$O433*'累積確診人數_量級_鄰里別'!R433/10*$D433</f>
        <v>5329.251046</v>
      </c>
      <c r="T433">
        <f>'計算係數'!$O433*'累積確診人數_量級_鄰里別'!S433/10*$D433</f>
        <v>5329.251046</v>
      </c>
      <c r="U433">
        <f>'計算係數'!$O433*'累積確診人數_量級_鄰里別'!T433/10*$D433</f>
        <v>5329.251046</v>
      </c>
    </row>
    <row r="434">
      <c r="A434" s="5">
        <v>6.3000120019E10</v>
      </c>
      <c r="B434" s="5" t="s">
        <v>427</v>
      </c>
      <c r="C434" s="5" t="s">
        <v>446</v>
      </c>
      <c r="D434" s="5">
        <v>2444.0</v>
      </c>
      <c r="E434">
        <f>'計算係數'!$O434*'累積確診人數_量級_鄰里別'!D434/10*$D434</f>
        <v>2190.976745</v>
      </c>
      <c r="F434">
        <f>'計算係數'!$O434*'累積確診人數_量級_鄰里別'!E434/10*$D434</f>
        <v>2190.976745</v>
      </c>
      <c r="G434">
        <f>'計算係數'!$O434*'累積確診人數_量級_鄰里別'!F434/10*$D434</f>
        <v>2190.976745</v>
      </c>
      <c r="H434">
        <f>'計算係數'!$O434*'累積確診人數_量級_鄰里別'!G434/10*$D434</f>
        <v>2190.976745</v>
      </c>
      <c r="I434">
        <f>'計算係數'!$O434*'累積確診人數_量級_鄰里別'!H434/10*$D434</f>
        <v>2190.976745</v>
      </c>
      <c r="J434">
        <f>'計算係數'!$O434*'累積確診人數_量級_鄰里別'!I434/10*$D434</f>
        <v>2190.976745</v>
      </c>
      <c r="K434">
        <f>'計算係數'!$O434*'累積確診人數_量級_鄰里別'!J434/10*$D434</f>
        <v>2190.976745</v>
      </c>
      <c r="L434">
        <f>'計算係數'!$O434*'累積確診人數_量級_鄰里別'!K434/10*$D434</f>
        <v>2190.976745</v>
      </c>
      <c r="M434">
        <f>'計算係數'!$O434*'累積確診人數_量級_鄰里別'!L434/10*$D434</f>
        <v>4381.953491</v>
      </c>
      <c r="N434">
        <f>'計算係數'!$O434*'累積確診人數_量級_鄰里別'!M434/10*$D434</f>
        <v>2190.976745</v>
      </c>
      <c r="O434">
        <f>'計算係數'!$O434*'累積確診人數_量級_鄰里別'!N434/10*$D434</f>
        <v>4381.953491</v>
      </c>
      <c r="P434">
        <f>'計算係數'!$O434*'累積確診人數_量級_鄰里別'!O434/10*$D434</f>
        <v>4381.953491</v>
      </c>
      <c r="Q434">
        <f>'計算係數'!$O434*'累積確診人數_量級_鄰里別'!P434/10*$D434</f>
        <v>4381.953491</v>
      </c>
      <c r="R434">
        <f>'計算係數'!$O434*'累積確診人數_量級_鄰里別'!Q434/10*$D434</f>
        <v>2190.976745</v>
      </c>
      <c r="S434">
        <f>'計算係數'!$O434*'累積確診人數_量級_鄰里別'!R434/10*$D434</f>
        <v>2190.976745</v>
      </c>
      <c r="T434">
        <f>'計算係數'!$O434*'累積確診人數_量級_鄰里別'!S434/10*$D434</f>
        <v>2190.976745</v>
      </c>
      <c r="U434">
        <f>'計算係數'!$O434*'累積確診人數_量級_鄰里別'!T434/10*$D434</f>
        <v>2190.976745</v>
      </c>
    </row>
    <row r="435">
      <c r="A435" s="5">
        <v>6.300012002E10</v>
      </c>
      <c r="B435" s="5" t="s">
        <v>427</v>
      </c>
      <c r="C435" s="5" t="s">
        <v>447</v>
      </c>
      <c r="D435" s="5">
        <v>10977.0</v>
      </c>
      <c r="E435">
        <f>'計算係數'!$O435*'累積確診人數_量級_鄰里別'!D435/10*$D435</f>
        <v>13401.27258</v>
      </c>
      <c r="F435">
        <f>'計算係數'!$O435*'累積確診人數_量級_鄰里別'!E435/10*$D435</f>
        <v>13401.27258</v>
      </c>
      <c r="G435">
        <f>'計算係數'!$O435*'累積確診人數_量級_鄰里別'!F435/10*$D435</f>
        <v>13401.27258</v>
      </c>
      <c r="H435">
        <f>'計算係數'!$O435*'累積確診人數_量級_鄰里別'!G435/10*$D435</f>
        <v>13401.27258</v>
      </c>
      <c r="I435">
        <f>'計算係數'!$O435*'累積確診人數_量級_鄰里別'!H435/10*$D435</f>
        <v>13401.27258</v>
      </c>
      <c r="J435">
        <f>'計算係數'!$O435*'累積確診人數_量級_鄰里別'!I435/10*$D435</f>
        <v>13401.27258</v>
      </c>
      <c r="K435">
        <f>'計算係數'!$O435*'累積確診人數_量級_鄰里別'!J435/10*$D435</f>
        <v>13401.27258</v>
      </c>
      <c r="L435">
        <f>'計算係數'!$O435*'累積確診人數_量級_鄰里別'!K435/10*$D435</f>
        <v>13401.27258</v>
      </c>
      <c r="M435">
        <f>'計算係數'!$O435*'累積確診人數_量級_鄰里別'!L435/10*$D435</f>
        <v>26802.54517</v>
      </c>
      <c r="N435">
        <f>'計算係數'!$O435*'累積確診人數_量級_鄰里別'!M435/10*$D435</f>
        <v>13401.27258</v>
      </c>
      <c r="O435">
        <f>'計算係數'!$O435*'累積確診人數_量級_鄰里別'!N435/10*$D435</f>
        <v>26802.54517</v>
      </c>
      <c r="P435">
        <f>'計算係數'!$O435*'累積確診人數_量級_鄰里別'!O435/10*$D435</f>
        <v>26802.54517</v>
      </c>
      <c r="Q435">
        <f>'計算係數'!$O435*'累積確診人數_量級_鄰里別'!P435/10*$D435</f>
        <v>26802.54517</v>
      </c>
      <c r="R435">
        <f>'計算係數'!$O435*'累積確診人數_量級_鄰里別'!Q435/10*$D435</f>
        <v>13401.27258</v>
      </c>
      <c r="S435">
        <f>'計算係數'!$O435*'累積確診人數_量級_鄰里別'!R435/10*$D435</f>
        <v>13401.27258</v>
      </c>
      <c r="T435">
        <f>'計算係數'!$O435*'累積確診人數_量級_鄰里別'!S435/10*$D435</f>
        <v>13401.27258</v>
      </c>
      <c r="U435">
        <f>'計算係數'!$O435*'累積確診人數_量級_鄰里別'!T435/10*$D435</f>
        <v>13401.27258</v>
      </c>
    </row>
    <row r="436">
      <c r="A436" s="5">
        <v>6.3000120021E10</v>
      </c>
      <c r="B436" s="5" t="s">
        <v>427</v>
      </c>
      <c r="C436" s="5" t="s">
        <v>448</v>
      </c>
      <c r="D436" s="5">
        <v>9600.0</v>
      </c>
      <c r="E436">
        <f>'計算係數'!$O436*'累積確診人數_量級_鄰里別'!D436/10*$D436</f>
        <v>11575.70185</v>
      </c>
      <c r="F436">
        <f>'計算係數'!$O436*'累積確診人數_量級_鄰里別'!E436/10*$D436</f>
        <v>11575.70185</v>
      </c>
      <c r="G436">
        <f>'計算係數'!$O436*'累積確診人數_量級_鄰里別'!F436/10*$D436</f>
        <v>11575.70185</v>
      </c>
      <c r="H436">
        <f>'計算係數'!$O436*'累積確診人數_量級_鄰里別'!G436/10*$D436</f>
        <v>11575.70185</v>
      </c>
      <c r="I436">
        <f>'計算係數'!$O436*'累積確診人數_量級_鄰里別'!H436/10*$D436</f>
        <v>11575.70185</v>
      </c>
      <c r="J436">
        <f>'計算係數'!$O436*'累積確診人數_量級_鄰里別'!I436/10*$D436</f>
        <v>11575.70185</v>
      </c>
      <c r="K436">
        <f>'計算係數'!$O436*'累積確診人數_量級_鄰里別'!J436/10*$D436</f>
        <v>11575.70185</v>
      </c>
      <c r="L436">
        <f>'計算係數'!$O436*'累積確診人數_量級_鄰里別'!K436/10*$D436</f>
        <v>11575.70185</v>
      </c>
      <c r="M436">
        <f>'計算係數'!$O436*'累積確診人數_量級_鄰里別'!L436/10*$D436</f>
        <v>23151.40369</v>
      </c>
      <c r="N436">
        <f>'計算係數'!$O436*'累積確診人數_量級_鄰里別'!M436/10*$D436</f>
        <v>11575.70185</v>
      </c>
      <c r="O436">
        <f>'計算係數'!$O436*'累積確診人數_量級_鄰里別'!N436/10*$D436</f>
        <v>23151.40369</v>
      </c>
      <c r="P436">
        <f>'計算係數'!$O436*'累積確診人數_量級_鄰里別'!O436/10*$D436</f>
        <v>23151.40369</v>
      </c>
      <c r="Q436">
        <f>'計算係數'!$O436*'累積確診人數_量級_鄰里別'!P436/10*$D436</f>
        <v>23151.40369</v>
      </c>
      <c r="R436">
        <f>'計算係數'!$O436*'累積確診人數_量級_鄰里別'!Q436/10*$D436</f>
        <v>11575.70185</v>
      </c>
      <c r="S436">
        <f>'計算係數'!$O436*'累積確診人數_量級_鄰里別'!R436/10*$D436</f>
        <v>11575.70185</v>
      </c>
      <c r="T436">
        <f>'計算係數'!$O436*'累積確診人數_量級_鄰里別'!S436/10*$D436</f>
        <v>11575.70185</v>
      </c>
      <c r="U436">
        <f>'計算係數'!$O436*'累積確診人數_量級_鄰里別'!T436/10*$D436</f>
        <v>11575.70185</v>
      </c>
    </row>
    <row r="437">
      <c r="A437" s="5">
        <v>6.3000120022E10</v>
      </c>
      <c r="B437" s="5" t="s">
        <v>427</v>
      </c>
      <c r="C437" s="5" t="s">
        <v>166</v>
      </c>
      <c r="D437" s="5">
        <v>8374.0</v>
      </c>
      <c r="E437">
        <f>'計算係數'!$O437*'累積確診人數_量級_鄰里別'!D437/10*$D437</f>
        <v>9637.997886</v>
      </c>
      <c r="F437">
        <f>'計算係數'!$O437*'累積確診人數_量級_鄰里別'!E437/10*$D437</f>
        <v>9637.997886</v>
      </c>
      <c r="G437">
        <f>'計算係數'!$O437*'累積確診人數_量級_鄰里別'!F437/10*$D437</f>
        <v>9637.997886</v>
      </c>
      <c r="H437">
        <f>'計算係數'!$O437*'累積確診人數_量級_鄰里別'!G437/10*$D437</f>
        <v>9637.997886</v>
      </c>
      <c r="I437">
        <f>'計算係數'!$O437*'累積確診人數_量級_鄰里別'!H437/10*$D437</f>
        <v>9637.997886</v>
      </c>
      <c r="J437">
        <f>'計算係數'!$O437*'累積確診人數_量級_鄰里別'!I437/10*$D437</f>
        <v>9637.997886</v>
      </c>
      <c r="K437">
        <f>'計算係數'!$O437*'累積確診人數_量級_鄰里別'!J437/10*$D437</f>
        <v>9637.997886</v>
      </c>
      <c r="L437">
        <f>'計算係數'!$O437*'累積確診人數_量級_鄰里別'!K437/10*$D437</f>
        <v>9637.997886</v>
      </c>
      <c r="M437">
        <f>'計算係數'!$O437*'累積確診人數_量級_鄰里別'!L437/10*$D437</f>
        <v>19275.99577</v>
      </c>
      <c r="N437">
        <f>'計算係數'!$O437*'累積確診人數_量級_鄰里別'!M437/10*$D437</f>
        <v>9637.997886</v>
      </c>
      <c r="O437">
        <f>'計算係數'!$O437*'累積確診人數_量級_鄰里別'!N437/10*$D437</f>
        <v>19275.99577</v>
      </c>
      <c r="P437">
        <f>'計算係數'!$O437*'累積確診人數_量級_鄰里別'!O437/10*$D437</f>
        <v>19275.99577</v>
      </c>
      <c r="Q437">
        <f>'計算係數'!$O437*'累積確診人數_量級_鄰里別'!P437/10*$D437</f>
        <v>19275.99577</v>
      </c>
      <c r="R437">
        <f>'計算係數'!$O437*'累積確診人數_量級_鄰里別'!Q437/10*$D437</f>
        <v>9637.997886</v>
      </c>
      <c r="S437">
        <f>'計算係數'!$O437*'累積確診人數_量級_鄰里別'!R437/10*$D437</f>
        <v>9637.997886</v>
      </c>
      <c r="T437">
        <f>'計算係數'!$O437*'累積確診人數_量級_鄰里別'!S437/10*$D437</f>
        <v>9637.997886</v>
      </c>
      <c r="U437">
        <f>'計算係數'!$O437*'累積確診人數_量級_鄰里別'!T437/10*$D437</f>
        <v>9637.997886</v>
      </c>
    </row>
    <row r="438">
      <c r="A438" s="5">
        <v>6.3000120023E10</v>
      </c>
      <c r="B438" s="5" t="s">
        <v>427</v>
      </c>
      <c r="C438" s="5" t="s">
        <v>449</v>
      </c>
      <c r="D438" s="5">
        <v>6244.0</v>
      </c>
      <c r="E438">
        <f>'計算係數'!$O438*'累積確診人數_量級_鄰里別'!D438/10*$D438</f>
        <v>7161.383657</v>
      </c>
      <c r="F438">
        <f>'計算係數'!$O438*'累積確診人數_量級_鄰里別'!E438/10*$D438</f>
        <v>7161.383657</v>
      </c>
      <c r="G438">
        <f>'計算係數'!$O438*'累積確診人數_量級_鄰里別'!F438/10*$D438</f>
        <v>7161.383657</v>
      </c>
      <c r="H438">
        <f>'計算係數'!$O438*'累積確診人數_量級_鄰里別'!G438/10*$D438</f>
        <v>7161.383657</v>
      </c>
      <c r="I438">
        <f>'計算係數'!$O438*'累積確診人數_量級_鄰里別'!H438/10*$D438</f>
        <v>7161.383657</v>
      </c>
      <c r="J438">
        <f>'計算係數'!$O438*'累積確診人數_量級_鄰里別'!I438/10*$D438</f>
        <v>7161.383657</v>
      </c>
      <c r="K438">
        <f>'計算係數'!$O438*'累積確診人數_量級_鄰里別'!J438/10*$D438</f>
        <v>7161.383657</v>
      </c>
      <c r="L438">
        <f>'計算係數'!$O438*'累積確診人數_量級_鄰里別'!K438/10*$D438</f>
        <v>7161.383657</v>
      </c>
      <c r="M438">
        <f>'計算係數'!$O438*'累積確診人數_量級_鄰里別'!L438/10*$D438</f>
        <v>14322.76731</v>
      </c>
      <c r="N438">
        <f>'計算係數'!$O438*'累積確診人數_量級_鄰里別'!M438/10*$D438</f>
        <v>7161.383657</v>
      </c>
      <c r="O438">
        <f>'計算係數'!$O438*'累積確診人數_量級_鄰里別'!N438/10*$D438</f>
        <v>14322.76731</v>
      </c>
      <c r="P438">
        <f>'計算係數'!$O438*'累積確診人數_量級_鄰里別'!O438/10*$D438</f>
        <v>14322.76731</v>
      </c>
      <c r="Q438">
        <f>'計算係數'!$O438*'累積確診人數_量級_鄰里別'!P438/10*$D438</f>
        <v>14322.76731</v>
      </c>
      <c r="R438">
        <f>'計算係數'!$O438*'累積確診人數_量級_鄰里別'!Q438/10*$D438</f>
        <v>7161.383657</v>
      </c>
      <c r="S438">
        <f>'計算係數'!$O438*'累積確診人數_量級_鄰里別'!R438/10*$D438</f>
        <v>7161.383657</v>
      </c>
      <c r="T438">
        <f>'計算係數'!$O438*'累積確診人數_量級_鄰里別'!S438/10*$D438</f>
        <v>7161.383657</v>
      </c>
      <c r="U438">
        <f>'計算係數'!$O438*'累積確診人數_量級_鄰里別'!T438/10*$D438</f>
        <v>7161.383657</v>
      </c>
    </row>
    <row r="439">
      <c r="A439" s="5">
        <v>6.3000120024E10</v>
      </c>
      <c r="B439" s="5" t="s">
        <v>427</v>
      </c>
      <c r="C439" s="5" t="s">
        <v>450</v>
      </c>
      <c r="D439" s="5">
        <v>5544.0</v>
      </c>
      <c r="E439">
        <f>'計算係數'!$O439*'累積確診人數_量級_鄰里別'!D439/10*$D439</f>
        <v>5874.150253</v>
      </c>
      <c r="F439">
        <f>'計算係數'!$O439*'累積確診人數_量級_鄰里別'!E439/10*$D439</f>
        <v>5874.150253</v>
      </c>
      <c r="G439">
        <f>'計算係數'!$O439*'累積確診人數_量級_鄰里別'!F439/10*$D439</f>
        <v>5874.150253</v>
      </c>
      <c r="H439">
        <f>'計算係數'!$O439*'累積確診人數_量級_鄰里別'!G439/10*$D439</f>
        <v>5874.150253</v>
      </c>
      <c r="I439">
        <f>'計算係數'!$O439*'累積確診人數_量級_鄰里別'!H439/10*$D439</f>
        <v>5874.150253</v>
      </c>
      <c r="J439">
        <f>'計算係數'!$O439*'累積確診人數_量級_鄰里別'!I439/10*$D439</f>
        <v>5874.150253</v>
      </c>
      <c r="K439">
        <f>'計算係數'!$O439*'累積確診人數_量級_鄰里別'!J439/10*$D439</f>
        <v>5874.150253</v>
      </c>
      <c r="L439">
        <f>'計算係數'!$O439*'累積確診人數_量級_鄰里別'!K439/10*$D439</f>
        <v>5874.150253</v>
      </c>
      <c r="M439">
        <f>'計算係數'!$O439*'累積確診人數_量級_鄰里別'!L439/10*$D439</f>
        <v>11748.30051</v>
      </c>
      <c r="N439">
        <f>'計算係數'!$O439*'累積確診人數_量級_鄰里別'!M439/10*$D439</f>
        <v>5874.150253</v>
      </c>
      <c r="O439">
        <f>'計算係數'!$O439*'累積確診人數_量級_鄰里別'!N439/10*$D439</f>
        <v>11748.30051</v>
      </c>
      <c r="P439">
        <f>'計算係數'!$O439*'累積確診人數_量級_鄰里別'!O439/10*$D439</f>
        <v>11748.30051</v>
      </c>
      <c r="Q439">
        <f>'計算係數'!$O439*'累積確診人數_量級_鄰里別'!P439/10*$D439</f>
        <v>11748.30051</v>
      </c>
      <c r="R439">
        <f>'計算係數'!$O439*'累積確診人數_量級_鄰里別'!Q439/10*$D439</f>
        <v>5874.150253</v>
      </c>
      <c r="S439">
        <f>'計算係數'!$O439*'累積確診人數_量級_鄰里別'!R439/10*$D439</f>
        <v>5874.150253</v>
      </c>
      <c r="T439">
        <f>'計算係數'!$O439*'累積確診人數_量級_鄰里別'!S439/10*$D439</f>
        <v>5874.150253</v>
      </c>
      <c r="U439">
        <f>'計算係數'!$O439*'累積確診人數_量級_鄰里別'!T439/10*$D439</f>
        <v>5874.150253</v>
      </c>
    </row>
    <row r="440">
      <c r="A440" s="5">
        <v>6.3000120025E10</v>
      </c>
      <c r="B440" s="5" t="s">
        <v>427</v>
      </c>
      <c r="C440" s="5" t="s">
        <v>451</v>
      </c>
      <c r="D440" s="5">
        <v>6527.0</v>
      </c>
      <c r="E440">
        <f>'計算係數'!$O440*'累積確診人數_量級_鄰里別'!D440/10*$D440</f>
        <v>7568.568174</v>
      </c>
      <c r="F440">
        <f>'計算係數'!$O440*'累積確診人數_量級_鄰里別'!E440/10*$D440</f>
        <v>7568.568174</v>
      </c>
      <c r="G440">
        <f>'計算係數'!$O440*'累積確診人數_量級_鄰里別'!F440/10*$D440</f>
        <v>7568.568174</v>
      </c>
      <c r="H440">
        <f>'計算係數'!$O440*'累積確診人數_量級_鄰里別'!G440/10*$D440</f>
        <v>7568.568174</v>
      </c>
      <c r="I440">
        <f>'計算係數'!$O440*'累積確診人數_量級_鄰里別'!H440/10*$D440</f>
        <v>7568.568174</v>
      </c>
      <c r="J440">
        <f>'計算係數'!$O440*'累積確診人數_量級_鄰里別'!I440/10*$D440</f>
        <v>7568.568174</v>
      </c>
      <c r="K440">
        <f>'計算係數'!$O440*'累積確診人數_量級_鄰里別'!J440/10*$D440</f>
        <v>7568.568174</v>
      </c>
      <c r="L440">
        <f>'計算係數'!$O440*'累積確診人數_量級_鄰里別'!K440/10*$D440</f>
        <v>7568.568174</v>
      </c>
      <c r="M440">
        <f>'計算係數'!$O440*'累積確診人數_量級_鄰里別'!L440/10*$D440</f>
        <v>15137.13635</v>
      </c>
      <c r="N440">
        <f>'計算係數'!$O440*'累積確診人數_量級_鄰里別'!M440/10*$D440</f>
        <v>7568.568174</v>
      </c>
      <c r="O440">
        <f>'計算係數'!$O440*'累積確診人數_量級_鄰里別'!N440/10*$D440</f>
        <v>15137.13635</v>
      </c>
      <c r="P440">
        <f>'計算係數'!$O440*'累積確診人數_量級_鄰里別'!O440/10*$D440</f>
        <v>15137.13635</v>
      </c>
      <c r="Q440">
        <f>'計算係數'!$O440*'累積確診人數_量級_鄰里別'!P440/10*$D440</f>
        <v>15137.13635</v>
      </c>
      <c r="R440">
        <f>'計算係數'!$O440*'累積確診人數_量級_鄰里別'!Q440/10*$D440</f>
        <v>7568.568174</v>
      </c>
      <c r="S440">
        <f>'計算係數'!$O440*'累積確診人數_量級_鄰里別'!R440/10*$D440</f>
        <v>7568.568174</v>
      </c>
      <c r="T440">
        <f>'計算係數'!$O440*'累積確診人數_量級_鄰里別'!S440/10*$D440</f>
        <v>7568.568174</v>
      </c>
      <c r="U440">
        <f>'計算係數'!$O440*'累積確診人數_量級_鄰里別'!T440/10*$D440</f>
        <v>7568.568174</v>
      </c>
    </row>
    <row r="441">
      <c r="A441" s="5">
        <v>6.3000120026E10</v>
      </c>
      <c r="B441" s="5" t="s">
        <v>427</v>
      </c>
      <c r="C441" s="5" t="s">
        <v>452</v>
      </c>
      <c r="D441" s="5">
        <v>3037.0</v>
      </c>
      <c r="E441">
        <f>'計算係數'!$O441*'累積確診人數_量級_鄰里別'!D441/10*$D441</f>
        <v>3429.378107</v>
      </c>
      <c r="F441">
        <f>'計算係數'!$O441*'累積確診人數_量級_鄰里別'!E441/10*$D441</f>
        <v>3429.378107</v>
      </c>
      <c r="G441">
        <f>'計算係數'!$O441*'累積確診人數_量級_鄰里別'!F441/10*$D441</f>
        <v>3429.378107</v>
      </c>
      <c r="H441">
        <f>'計算係數'!$O441*'累積確診人數_量級_鄰里別'!G441/10*$D441</f>
        <v>3429.378107</v>
      </c>
      <c r="I441">
        <f>'計算係數'!$O441*'累積確診人數_量級_鄰里別'!H441/10*$D441</f>
        <v>3429.378107</v>
      </c>
      <c r="J441">
        <f>'計算係數'!$O441*'累積確診人數_量級_鄰里別'!I441/10*$D441</f>
        <v>3429.378107</v>
      </c>
      <c r="K441">
        <f>'計算係數'!$O441*'累積確診人數_量級_鄰里別'!J441/10*$D441</f>
        <v>3429.378107</v>
      </c>
      <c r="L441">
        <f>'計算係數'!$O441*'累積確診人數_量級_鄰里別'!K441/10*$D441</f>
        <v>3429.378107</v>
      </c>
      <c r="M441">
        <f>'計算係數'!$O441*'累積確診人數_量級_鄰里別'!L441/10*$D441</f>
        <v>6858.756213</v>
      </c>
      <c r="N441">
        <f>'計算係數'!$O441*'累積確診人數_量級_鄰里別'!M441/10*$D441</f>
        <v>3429.378107</v>
      </c>
      <c r="O441">
        <f>'計算係數'!$O441*'累積確診人數_量級_鄰里別'!N441/10*$D441</f>
        <v>6858.756213</v>
      </c>
      <c r="P441">
        <f>'計算係數'!$O441*'累積確診人數_量級_鄰里別'!O441/10*$D441</f>
        <v>6858.756213</v>
      </c>
      <c r="Q441">
        <f>'計算係數'!$O441*'累積確診人數_量級_鄰里別'!P441/10*$D441</f>
        <v>6858.756213</v>
      </c>
      <c r="R441">
        <f>'計算係數'!$O441*'累積確診人數_量級_鄰里別'!Q441/10*$D441</f>
        <v>3429.378107</v>
      </c>
      <c r="S441">
        <f>'計算係數'!$O441*'累積確診人數_量級_鄰里別'!R441/10*$D441</f>
        <v>3429.378107</v>
      </c>
      <c r="T441">
        <f>'計算係數'!$O441*'累積確診人數_量級_鄰里別'!S441/10*$D441</f>
        <v>3429.378107</v>
      </c>
      <c r="U441">
        <f>'計算係數'!$O441*'累積確診人數_量級_鄰里別'!T441/10*$D441</f>
        <v>3429.378107</v>
      </c>
    </row>
    <row r="442">
      <c r="A442" s="5">
        <v>6.3000120027E10</v>
      </c>
      <c r="B442" s="5" t="s">
        <v>427</v>
      </c>
      <c r="C442" s="5" t="s">
        <v>453</v>
      </c>
      <c r="D442" s="5">
        <v>6440.0</v>
      </c>
      <c r="E442">
        <f>'計算係數'!$O442*'累積確診人數_量級_鄰里別'!D442/10*$D442</f>
        <v>7140.425428</v>
      </c>
      <c r="F442">
        <f>'計算係數'!$O442*'累積確診人數_量級_鄰里別'!E442/10*$D442</f>
        <v>7140.425428</v>
      </c>
      <c r="G442">
        <f>'計算係數'!$O442*'累積確診人數_量級_鄰里別'!F442/10*$D442</f>
        <v>7140.425428</v>
      </c>
      <c r="H442">
        <f>'計算係數'!$O442*'累積確診人數_量級_鄰里別'!G442/10*$D442</f>
        <v>7140.425428</v>
      </c>
      <c r="I442">
        <f>'計算係數'!$O442*'累積確診人數_量級_鄰里別'!H442/10*$D442</f>
        <v>7140.425428</v>
      </c>
      <c r="J442">
        <f>'計算係數'!$O442*'累積確診人數_量級_鄰里別'!I442/10*$D442</f>
        <v>7140.425428</v>
      </c>
      <c r="K442">
        <f>'計算係數'!$O442*'累積確診人數_量級_鄰里別'!J442/10*$D442</f>
        <v>7140.425428</v>
      </c>
      <c r="L442">
        <f>'計算係數'!$O442*'累積確診人數_量級_鄰里別'!K442/10*$D442</f>
        <v>7140.425428</v>
      </c>
      <c r="M442">
        <f>'計算係數'!$O442*'累積確診人數_量級_鄰里別'!L442/10*$D442</f>
        <v>14280.85086</v>
      </c>
      <c r="N442">
        <f>'計算係數'!$O442*'累積確診人數_量級_鄰里別'!M442/10*$D442</f>
        <v>7140.425428</v>
      </c>
      <c r="O442">
        <f>'計算係數'!$O442*'累積確診人數_量級_鄰里別'!N442/10*$D442</f>
        <v>14280.85086</v>
      </c>
      <c r="P442">
        <f>'計算係數'!$O442*'累積確診人數_量級_鄰里別'!O442/10*$D442</f>
        <v>14280.85086</v>
      </c>
      <c r="Q442">
        <f>'計算係數'!$O442*'累積確診人數_量級_鄰里別'!P442/10*$D442</f>
        <v>14280.85086</v>
      </c>
      <c r="R442">
        <f>'計算係數'!$O442*'累積確診人數_量級_鄰里別'!Q442/10*$D442</f>
        <v>7140.425428</v>
      </c>
      <c r="S442">
        <f>'計算係數'!$O442*'累積確診人數_量級_鄰里別'!R442/10*$D442</f>
        <v>7140.425428</v>
      </c>
      <c r="T442">
        <f>'計算係數'!$O442*'累積確診人數_量級_鄰里別'!S442/10*$D442</f>
        <v>7140.425428</v>
      </c>
      <c r="U442">
        <f>'計算係數'!$O442*'累積確診人數_量級_鄰里別'!T442/10*$D442</f>
        <v>7140.425428</v>
      </c>
    </row>
    <row r="443">
      <c r="A443" s="5">
        <v>6.3000120028E10</v>
      </c>
      <c r="B443" s="5" t="s">
        <v>427</v>
      </c>
      <c r="C443" s="5" t="s">
        <v>454</v>
      </c>
      <c r="D443" s="5">
        <v>4143.0</v>
      </c>
      <c r="E443">
        <f>'計算係數'!$O443*'累積確診人數_量級_鄰里別'!D443/10*$D443</f>
        <v>4518.417136</v>
      </c>
      <c r="F443">
        <f>'計算係數'!$O443*'累積確診人數_量級_鄰里別'!E443/10*$D443</f>
        <v>4518.417136</v>
      </c>
      <c r="G443">
        <f>'計算係數'!$O443*'累積確診人數_量級_鄰里別'!F443/10*$D443</f>
        <v>4518.417136</v>
      </c>
      <c r="H443">
        <f>'計算係數'!$O443*'累積確診人數_量級_鄰里別'!G443/10*$D443</f>
        <v>4518.417136</v>
      </c>
      <c r="I443">
        <f>'計算係數'!$O443*'累積確診人數_量級_鄰里別'!H443/10*$D443</f>
        <v>4518.417136</v>
      </c>
      <c r="J443">
        <f>'計算係數'!$O443*'累積確診人數_量級_鄰里別'!I443/10*$D443</f>
        <v>4518.417136</v>
      </c>
      <c r="K443">
        <f>'計算係數'!$O443*'累積確診人數_量級_鄰里別'!J443/10*$D443</f>
        <v>4518.417136</v>
      </c>
      <c r="L443">
        <f>'計算係數'!$O443*'累積確診人數_量級_鄰里別'!K443/10*$D443</f>
        <v>4518.417136</v>
      </c>
      <c r="M443">
        <f>'計算係數'!$O443*'累積確診人數_量級_鄰里別'!L443/10*$D443</f>
        <v>9036.834272</v>
      </c>
      <c r="N443">
        <f>'計算係數'!$O443*'累積確診人數_量級_鄰里別'!M443/10*$D443</f>
        <v>4518.417136</v>
      </c>
      <c r="O443">
        <f>'計算係數'!$O443*'累積確診人數_量級_鄰里別'!N443/10*$D443</f>
        <v>9036.834272</v>
      </c>
      <c r="P443">
        <f>'計算係數'!$O443*'累積確診人數_量級_鄰里別'!O443/10*$D443</f>
        <v>9036.834272</v>
      </c>
      <c r="Q443">
        <f>'計算係數'!$O443*'累積確診人數_量級_鄰里別'!P443/10*$D443</f>
        <v>9036.834272</v>
      </c>
      <c r="R443">
        <f>'計算係數'!$O443*'累積確診人數_量級_鄰里別'!Q443/10*$D443</f>
        <v>4518.417136</v>
      </c>
      <c r="S443">
        <f>'計算係數'!$O443*'累積確診人數_量級_鄰里別'!R443/10*$D443</f>
        <v>4518.417136</v>
      </c>
      <c r="T443">
        <f>'計算係數'!$O443*'累積確診人數_量級_鄰里別'!S443/10*$D443</f>
        <v>4518.417136</v>
      </c>
      <c r="U443">
        <f>'計算係數'!$O443*'累積確診人數_量級_鄰里別'!T443/10*$D443</f>
        <v>4518.417136</v>
      </c>
    </row>
    <row r="444">
      <c r="A444" s="5">
        <v>6.3000120029E10</v>
      </c>
      <c r="B444" s="5" t="s">
        <v>427</v>
      </c>
      <c r="C444" s="5" t="s">
        <v>455</v>
      </c>
      <c r="D444" s="5">
        <v>6651.0</v>
      </c>
      <c r="E444">
        <f>'計算係數'!$O444*'累積確診人數_量級_鄰里別'!D444/10*$D444</f>
        <v>7163.053375</v>
      </c>
      <c r="F444">
        <f>'計算係數'!$O444*'累積確診人數_量級_鄰里別'!E444/10*$D444</f>
        <v>7163.053375</v>
      </c>
      <c r="G444">
        <f>'計算係數'!$O444*'累積確診人數_量級_鄰里別'!F444/10*$D444</f>
        <v>7163.053375</v>
      </c>
      <c r="H444">
        <f>'計算係數'!$O444*'累積確診人數_量級_鄰里別'!G444/10*$D444</f>
        <v>7163.053375</v>
      </c>
      <c r="I444">
        <f>'計算係數'!$O444*'累積確診人數_量級_鄰里別'!H444/10*$D444</f>
        <v>7163.053375</v>
      </c>
      <c r="J444">
        <f>'計算係數'!$O444*'累積確診人數_量級_鄰里別'!I444/10*$D444</f>
        <v>7163.053375</v>
      </c>
      <c r="K444">
        <f>'計算係數'!$O444*'累積確診人數_量級_鄰里別'!J444/10*$D444</f>
        <v>7163.053375</v>
      </c>
      <c r="L444">
        <f>'計算係數'!$O444*'累積確診人數_量級_鄰里別'!K444/10*$D444</f>
        <v>7163.053375</v>
      </c>
      <c r="M444">
        <f>'計算係數'!$O444*'累積確診人數_量級_鄰里別'!L444/10*$D444</f>
        <v>14326.10675</v>
      </c>
      <c r="N444">
        <f>'計算係數'!$O444*'累積確診人數_量級_鄰里別'!M444/10*$D444</f>
        <v>7163.053375</v>
      </c>
      <c r="O444">
        <f>'計算係數'!$O444*'累積確診人數_量級_鄰里別'!N444/10*$D444</f>
        <v>14326.10675</v>
      </c>
      <c r="P444">
        <f>'計算係數'!$O444*'累積確診人數_量級_鄰里別'!O444/10*$D444</f>
        <v>14326.10675</v>
      </c>
      <c r="Q444">
        <f>'計算係數'!$O444*'累積確診人數_量級_鄰里別'!P444/10*$D444</f>
        <v>14326.10675</v>
      </c>
      <c r="R444">
        <f>'計算係數'!$O444*'累積確診人數_量級_鄰里別'!Q444/10*$D444</f>
        <v>7163.053375</v>
      </c>
      <c r="S444">
        <f>'計算係數'!$O444*'累積確診人數_量級_鄰里別'!R444/10*$D444</f>
        <v>7163.053375</v>
      </c>
      <c r="T444">
        <f>'計算係數'!$O444*'累積確診人數_量級_鄰里別'!S444/10*$D444</f>
        <v>7163.053375</v>
      </c>
      <c r="U444">
        <f>'計算係數'!$O444*'累積確診人數_量級_鄰里別'!T444/10*$D444</f>
        <v>7163.053375</v>
      </c>
    </row>
    <row r="445">
      <c r="A445" s="5">
        <v>6.300012003E10</v>
      </c>
      <c r="B445" s="5" t="s">
        <v>427</v>
      </c>
      <c r="C445" s="5" t="s">
        <v>456</v>
      </c>
      <c r="D445" s="5">
        <v>4892.0</v>
      </c>
      <c r="E445">
        <f>'計算係數'!$O445*'累積確診人數_量級_鄰里別'!D445/10*$D445</f>
        <v>5213.524533</v>
      </c>
      <c r="F445">
        <f>'計算係數'!$O445*'累積確診人數_量級_鄰里別'!E445/10*$D445</f>
        <v>5213.524533</v>
      </c>
      <c r="G445">
        <f>'計算係數'!$O445*'累積確診人數_量級_鄰里別'!F445/10*$D445</f>
        <v>5213.524533</v>
      </c>
      <c r="H445">
        <f>'計算係數'!$O445*'累積確診人數_量級_鄰里別'!G445/10*$D445</f>
        <v>5213.524533</v>
      </c>
      <c r="I445">
        <f>'計算係數'!$O445*'累積確診人數_量級_鄰里別'!H445/10*$D445</f>
        <v>5213.524533</v>
      </c>
      <c r="J445">
        <f>'計算係數'!$O445*'累積確診人數_量級_鄰里別'!I445/10*$D445</f>
        <v>5213.524533</v>
      </c>
      <c r="K445">
        <f>'計算係數'!$O445*'累積確診人數_量級_鄰里別'!J445/10*$D445</f>
        <v>5213.524533</v>
      </c>
      <c r="L445">
        <f>'計算係數'!$O445*'累積確診人數_量級_鄰里別'!K445/10*$D445</f>
        <v>5213.524533</v>
      </c>
      <c r="M445">
        <f>'計算係數'!$O445*'累積確診人數_量級_鄰里別'!L445/10*$D445</f>
        <v>10427.04907</v>
      </c>
      <c r="N445">
        <f>'計算係數'!$O445*'累積確診人數_量級_鄰里別'!M445/10*$D445</f>
        <v>5213.524533</v>
      </c>
      <c r="O445">
        <f>'計算係數'!$O445*'累積確診人數_量級_鄰里別'!N445/10*$D445</f>
        <v>10427.04907</v>
      </c>
      <c r="P445">
        <f>'計算係數'!$O445*'累積確診人數_量級_鄰里別'!O445/10*$D445</f>
        <v>10427.04907</v>
      </c>
      <c r="Q445">
        <f>'計算係數'!$O445*'累積確診人數_量級_鄰里別'!P445/10*$D445</f>
        <v>10427.04907</v>
      </c>
      <c r="R445">
        <f>'計算係數'!$O445*'累積確診人數_量級_鄰里別'!Q445/10*$D445</f>
        <v>5213.524533</v>
      </c>
      <c r="S445">
        <f>'計算係數'!$O445*'累積確診人數_量級_鄰里別'!R445/10*$D445</f>
        <v>5213.524533</v>
      </c>
      <c r="T445">
        <f>'計算係數'!$O445*'累積確診人數_量級_鄰里別'!S445/10*$D445</f>
        <v>5213.524533</v>
      </c>
      <c r="U445">
        <f>'計算係數'!$O445*'累積確診人數_量級_鄰里別'!T445/10*$D445</f>
        <v>5213.524533</v>
      </c>
    </row>
    <row r="446">
      <c r="A446" s="5">
        <v>6.3000120031E10</v>
      </c>
      <c r="B446" s="5" t="s">
        <v>427</v>
      </c>
      <c r="C446" s="5" t="s">
        <v>457</v>
      </c>
      <c r="D446" s="5">
        <v>6172.0</v>
      </c>
      <c r="E446">
        <f>'計算係數'!$O446*'累積確診人數_量級_鄰里別'!D446/10*$D446</f>
        <v>6790.598562</v>
      </c>
      <c r="F446">
        <f>'計算係數'!$O446*'累積確診人數_量級_鄰里別'!E446/10*$D446</f>
        <v>6790.598562</v>
      </c>
      <c r="G446">
        <f>'計算係數'!$O446*'累積確診人數_量級_鄰里別'!F446/10*$D446</f>
        <v>6790.598562</v>
      </c>
      <c r="H446">
        <f>'計算係數'!$O446*'累積確診人數_量級_鄰里別'!G446/10*$D446</f>
        <v>6790.598562</v>
      </c>
      <c r="I446">
        <f>'計算係數'!$O446*'累積確診人數_量級_鄰里別'!H446/10*$D446</f>
        <v>6790.598562</v>
      </c>
      <c r="J446">
        <f>'計算係數'!$O446*'累積確診人數_量級_鄰里別'!I446/10*$D446</f>
        <v>6790.598562</v>
      </c>
      <c r="K446">
        <f>'計算係數'!$O446*'累積確診人數_量級_鄰里別'!J446/10*$D446</f>
        <v>6790.598562</v>
      </c>
      <c r="L446">
        <f>'計算係數'!$O446*'累積確診人數_量級_鄰里別'!K446/10*$D446</f>
        <v>6790.598562</v>
      </c>
      <c r="M446">
        <f>'計算係數'!$O446*'累積確診人數_量級_鄰里別'!L446/10*$D446</f>
        <v>13581.19712</v>
      </c>
      <c r="N446">
        <f>'計算係數'!$O446*'累積確診人數_量級_鄰里別'!M446/10*$D446</f>
        <v>6790.598562</v>
      </c>
      <c r="O446">
        <f>'計算係數'!$O446*'累積確診人數_量級_鄰里別'!N446/10*$D446</f>
        <v>13581.19712</v>
      </c>
      <c r="P446">
        <f>'計算係數'!$O446*'累積確診人數_量級_鄰里別'!O446/10*$D446</f>
        <v>13581.19712</v>
      </c>
      <c r="Q446">
        <f>'計算係數'!$O446*'累積確診人數_量級_鄰里別'!P446/10*$D446</f>
        <v>13581.19712</v>
      </c>
      <c r="R446">
        <f>'計算係數'!$O446*'累積確診人數_量級_鄰里別'!Q446/10*$D446</f>
        <v>6790.598562</v>
      </c>
      <c r="S446">
        <f>'計算係數'!$O446*'累積確診人數_量級_鄰里別'!R446/10*$D446</f>
        <v>6790.598562</v>
      </c>
      <c r="T446">
        <f>'計算係數'!$O446*'累積確診人數_量級_鄰里別'!S446/10*$D446</f>
        <v>6790.598562</v>
      </c>
      <c r="U446">
        <f>'計算係數'!$O446*'累積確診人數_量級_鄰里別'!T446/10*$D446</f>
        <v>6790.598562</v>
      </c>
    </row>
    <row r="447">
      <c r="A447" s="5">
        <v>6.3000120032E10</v>
      </c>
      <c r="B447" s="5" t="s">
        <v>427</v>
      </c>
      <c r="C447" s="5" t="s">
        <v>458</v>
      </c>
      <c r="D447" s="5">
        <v>3242.0</v>
      </c>
      <c r="E447">
        <f>'計算係數'!$O447*'累積確診人數_量級_鄰里別'!D447/10*$D447</f>
        <v>3412.407057</v>
      </c>
      <c r="F447">
        <f>'計算係數'!$O447*'累積確診人數_量級_鄰里別'!E447/10*$D447</f>
        <v>3412.407057</v>
      </c>
      <c r="G447">
        <f>'計算係數'!$O447*'累積確診人數_量級_鄰里別'!F447/10*$D447</f>
        <v>3412.407057</v>
      </c>
      <c r="H447">
        <f>'計算係數'!$O447*'累積確診人數_量級_鄰里別'!G447/10*$D447</f>
        <v>3412.407057</v>
      </c>
      <c r="I447">
        <f>'計算係數'!$O447*'累積確診人數_量級_鄰里別'!H447/10*$D447</f>
        <v>3412.407057</v>
      </c>
      <c r="J447">
        <f>'計算係數'!$O447*'累積確診人數_量級_鄰里別'!I447/10*$D447</f>
        <v>3412.407057</v>
      </c>
      <c r="K447">
        <f>'計算係數'!$O447*'累積確診人數_量級_鄰里別'!J447/10*$D447</f>
        <v>3412.407057</v>
      </c>
      <c r="L447">
        <f>'計算係數'!$O447*'累積確診人數_量級_鄰里別'!K447/10*$D447</f>
        <v>3412.407057</v>
      </c>
      <c r="M447">
        <f>'計算係數'!$O447*'累積確診人數_量級_鄰里別'!L447/10*$D447</f>
        <v>6824.814115</v>
      </c>
      <c r="N447">
        <f>'計算係數'!$O447*'累積確診人數_量級_鄰里別'!M447/10*$D447</f>
        <v>3412.407057</v>
      </c>
      <c r="O447">
        <f>'計算係數'!$O447*'累積確診人數_量級_鄰里別'!N447/10*$D447</f>
        <v>6824.814115</v>
      </c>
      <c r="P447">
        <f>'計算係數'!$O447*'累積確診人數_量級_鄰里別'!O447/10*$D447</f>
        <v>6824.814115</v>
      </c>
      <c r="Q447">
        <f>'計算係數'!$O447*'累積確診人數_量級_鄰里別'!P447/10*$D447</f>
        <v>6824.814115</v>
      </c>
      <c r="R447">
        <f>'計算係數'!$O447*'累積確診人數_量級_鄰里別'!Q447/10*$D447</f>
        <v>3412.407057</v>
      </c>
      <c r="S447">
        <f>'計算係數'!$O447*'累積確診人數_量級_鄰里別'!R447/10*$D447</f>
        <v>3412.407057</v>
      </c>
      <c r="T447">
        <f>'計算係數'!$O447*'累積確診人數_量級_鄰里別'!S447/10*$D447</f>
        <v>3412.407057</v>
      </c>
      <c r="U447">
        <f>'計算係數'!$O447*'累積確診人數_量級_鄰里別'!T447/10*$D447</f>
        <v>3412.407057</v>
      </c>
    </row>
    <row r="448">
      <c r="A448" s="5">
        <v>6.3000120033E10</v>
      </c>
      <c r="B448" s="5" t="s">
        <v>427</v>
      </c>
      <c r="C448" s="5" t="s">
        <v>459</v>
      </c>
      <c r="D448" s="5">
        <v>4209.0</v>
      </c>
      <c r="E448">
        <f>'計算係數'!$O448*'累積確診人數_量級_鄰里別'!D448/10*$D448</f>
        <v>4048.074224</v>
      </c>
      <c r="F448">
        <f>'計算係數'!$O448*'累積確診人數_量級_鄰里別'!E448/10*$D448</f>
        <v>4048.074224</v>
      </c>
      <c r="G448">
        <f>'計算係數'!$O448*'累積確診人數_量級_鄰里別'!F448/10*$D448</f>
        <v>4048.074224</v>
      </c>
      <c r="H448">
        <f>'計算係數'!$O448*'累積確診人數_量級_鄰里別'!G448/10*$D448</f>
        <v>4048.074224</v>
      </c>
      <c r="I448">
        <f>'計算係數'!$O448*'累積確診人數_量級_鄰里別'!H448/10*$D448</f>
        <v>4048.074224</v>
      </c>
      <c r="J448">
        <f>'計算係數'!$O448*'累積確診人數_量級_鄰里別'!I448/10*$D448</f>
        <v>4048.074224</v>
      </c>
      <c r="K448">
        <f>'計算係數'!$O448*'累積確診人數_量級_鄰里別'!J448/10*$D448</f>
        <v>4048.074224</v>
      </c>
      <c r="L448">
        <f>'計算係數'!$O448*'累積確診人數_量級_鄰里別'!K448/10*$D448</f>
        <v>4048.074224</v>
      </c>
      <c r="M448">
        <f>'計算係數'!$O448*'累積確診人數_量級_鄰里別'!L448/10*$D448</f>
        <v>8096.148449</v>
      </c>
      <c r="N448">
        <f>'計算係數'!$O448*'累積確診人數_量級_鄰里別'!M448/10*$D448</f>
        <v>4048.074224</v>
      </c>
      <c r="O448">
        <f>'計算係數'!$O448*'累積確診人數_量級_鄰里別'!N448/10*$D448</f>
        <v>8096.148449</v>
      </c>
      <c r="P448">
        <f>'計算係數'!$O448*'累積確診人數_量級_鄰里別'!O448/10*$D448</f>
        <v>8096.148449</v>
      </c>
      <c r="Q448">
        <f>'計算係數'!$O448*'累積確診人數_量級_鄰里別'!P448/10*$D448</f>
        <v>8096.148449</v>
      </c>
      <c r="R448">
        <f>'計算係數'!$O448*'累積確診人數_量級_鄰里別'!Q448/10*$D448</f>
        <v>4048.074224</v>
      </c>
      <c r="S448">
        <f>'計算係數'!$O448*'累積確診人數_量級_鄰里別'!R448/10*$D448</f>
        <v>4048.074224</v>
      </c>
      <c r="T448">
        <f>'計算係數'!$O448*'累積確診人數_量級_鄰里別'!S448/10*$D448</f>
        <v>4048.074224</v>
      </c>
      <c r="U448">
        <f>'計算係數'!$O448*'累積確診人數_量級_鄰里別'!T448/10*$D448</f>
        <v>4048.074224</v>
      </c>
    </row>
    <row r="449">
      <c r="A449" s="5">
        <v>6.3000120034E10</v>
      </c>
      <c r="B449" s="5" t="s">
        <v>427</v>
      </c>
      <c r="C449" s="5" t="s">
        <v>460</v>
      </c>
      <c r="D449" s="5">
        <v>4638.0</v>
      </c>
      <c r="E449">
        <f>'計算係數'!$O449*'累積確診人數_量級_鄰里別'!D449/10*$D449</f>
        <v>4449.194715</v>
      </c>
      <c r="F449">
        <f>'計算係數'!$O449*'累積確診人數_量級_鄰里別'!E449/10*$D449</f>
        <v>4449.194715</v>
      </c>
      <c r="G449">
        <f>'計算係數'!$O449*'累積確診人數_量級_鄰里別'!F449/10*$D449</f>
        <v>4449.194715</v>
      </c>
      <c r="H449">
        <f>'計算係數'!$O449*'累積確診人數_量級_鄰里別'!G449/10*$D449</f>
        <v>4449.194715</v>
      </c>
      <c r="I449">
        <f>'計算係數'!$O449*'累積確診人數_量級_鄰里別'!H449/10*$D449</f>
        <v>4449.194715</v>
      </c>
      <c r="J449">
        <f>'計算係數'!$O449*'累積確診人數_量級_鄰里別'!I449/10*$D449</f>
        <v>4449.194715</v>
      </c>
      <c r="K449">
        <f>'計算係數'!$O449*'累積確診人數_量級_鄰里別'!J449/10*$D449</f>
        <v>4449.194715</v>
      </c>
      <c r="L449">
        <f>'計算係數'!$O449*'累積確診人數_量級_鄰里別'!K449/10*$D449</f>
        <v>4449.194715</v>
      </c>
      <c r="M449">
        <f>'計算係數'!$O449*'累積確診人數_量級_鄰里別'!L449/10*$D449</f>
        <v>8898.38943</v>
      </c>
      <c r="N449">
        <f>'計算係數'!$O449*'累積確診人數_量級_鄰里別'!M449/10*$D449</f>
        <v>4449.194715</v>
      </c>
      <c r="O449">
        <f>'計算係數'!$O449*'累積確診人數_量級_鄰里別'!N449/10*$D449</f>
        <v>8898.38943</v>
      </c>
      <c r="P449">
        <f>'計算係數'!$O449*'累積確診人數_量級_鄰里別'!O449/10*$D449</f>
        <v>8898.38943</v>
      </c>
      <c r="Q449">
        <f>'計算係數'!$O449*'累積確診人數_量級_鄰里別'!P449/10*$D449</f>
        <v>8898.38943</v>
      </c>
      <c r="R449">
        <f>'計算係數'!$O449*'累積確診人數_量級_鄰里別'!Q449/10*$D449</f>
        <v>4449.194715</v>
      </c>
      <c r="S449">
        <f>'計算係數'!$O449*'累積確診人數_量級_鄰里別'!R449/10*$D449</f>
        <v>4449.194715</v>
      </c>
      <c r="T449">
        <f>'計算係數'!$O449*'累積確診人數_量級_鄰里別'!S449/10*$D449</f>
        <v>4449.194715</v>
      </c>
      <c r="U449">
        <f>'計算係數'!$O449*'累積確診人數_量級_鄰里別'!T449/10*$D449</f>
        <v>4449.194715</v>
      </c>
    </row>
    <row r="450">
      <c r="A450" s="5">
        <v>6.3000120035E10</v>
      </c>
      <c r="B450" s="5" t="s">
        <v>427</v>
      </c>
      <c r="C450" s="5" t="s">
        <v>461</v>
      </c>
      <c r="D450" s="5">
        <v>5372.0</v>
      </c>
      <c r="E450">
        <f>'計算係數'!$O450*'累積確診人數_量級_鄰里別'!D450/10*$D450</f>
        <v>5239.633386</v>
      </c>
      <c r="F450">
        <f>'計算係數'!$O450*'累積確診人數_量級_鄰里別'!E450/10*$D450</f>
        <v>5239.633386</v>
      </c>
      <c r="G450">
        <f>'計算係數'!$O450*'累積確診人數_量級_鄰里別'!F450/10*$D450</f>
        <v>5239.633386</v>
      </c>
      <c r="H450">
        <f>'計算係數'!$O450*'累積確診人數_量級_鄰里別'!G450/10*$D450</f>
        <v>5239.633386</v>
      </c>
      <c r="I450">
        <f>'計算係數'!$O450*'累積確診人數_量級_鄰里別'!H450/10*$D450</f>
        <v>5239.633386</v>
      </c>
      <c r="J450">
        <f>'計算係數'!$O450*'累積確診人數_量級_鄰里別'!I450/10*$D450</f>
        <v>5239.633386</v>
      </c>
      <c r="K450">
        <f>'計算係數'!$O450*'累積確診人數_量級_鄰里別'!J450/10*$D450</f>
        <v>5239.633386</v>
      </c>
      <c r="L450">
        <f>'計算係數'!$O450*'累積確診人數_量級_鄰里別'!K450/10*$D450</f>
        <v>5239.633386</v>
      </c>
      <c r="M450">
        <f>'計算係數'!$O450*'累積確診人數_量級_鄰里別'!L450/10*$D450</f>
        <v>10479.26677</v>
      </c>
      <c r="N450">
        <f>'計算係數'!$O450*'累積確診人數_量級_鄰里別'!M450/10*$D450</f>
        <v>5239.633386</v>
      </c>
      <c r="O450">
        <f>'計算係數'!$O450*'累積確診人數_量級_鄰里別'!N450/10*$D450</f>
        <v>10479.26677</v>
      </c>
      <c r="P450">
        <f>'計算係數'!$O450*'累積確診人數_量級_鄰里別'!O450/10*$D450</f>
        <v>10479.26677</v>
      </c>
      <c r="Q450">
        <f>'計算係數'!$O450*'累積確診人數_量級_鄰里別'!P450/10*$D450</f>
        <v>10479.26677</v>
      </c>
      <c r="R450">
        <f>'計算係數'!$O450*'累積確診人數_量級_鄰里別'!Q450/10*$D450</f>
        <v>5239.633386</v>
      </c>
      <c r="S450">
        <f>'計算係數'!$O450*'累積確診人數_量級_鄰里別'!R450/10*$D450</f>
        <v>5239.633386</v>
      </c>
      <c r="T450">
        <f>'計算係數'!$O450*'累積確診人數_量級_鄰里別'!S450/10*$D450</f>
        <v>5239.633386</v>
      </c>
      <c r="U450">
        <f>'計算係數'!$O450*'累積確診人數_量級_鄰里別'!T450/10*$D450</f>
        <v>5239.633386</v>
      </c>
    </row>
    <row r="451">
      <c r="A451" s="5">
        <v>6.3000120036E10</v>
      </c>
      <c r="B451" s="5" t="s">
        <v>427</v>
      </c>
      <c r="C451" s="5" t="s">
        <v>462</v>
      </c>
      <c r="D451" s="5">
        <v>5981.0</v>
      </c>
      <c r="E451">
        <f>'計算係數'!$O451*'累積確診人數_量級_鄰里別'!D451/10*$D451</f>
        <v>6015.326959</v>
      </c>
      <c r="F451">
        <f>'計算係數'!$O451*'累積確診人數_量級_鄰里別'!E451/10*$D451</f>
        <v>6015.326959</v>
      </c>
      <c r="G451">
        <f>'計算係數'!$O451*'累積確診人數_量級_鄰里別'!F451/10*$D451</f>
        <v>6015.326959</v>
      </c>
      <c r="H451">
        <f>'計算係數'!$O451*'累積確診人數_量級_鄰里別'!G451/10*$D451</f>
        <v>6015.326959</v>
      </c>
      <c r="I451">
        <f>'計算係數'!$O451*'累積確診人數_量級_鄰里別'!H451/10*$D451</f>
        <v>6015.326959</v>
      </c>
      <c r="J451">
        <f>'計算係數'!$O451*'累積確診人數_量級_鄰里別'!I451/10*$D451</f>
        <v>6015.326959</v>
      </c>
      <c r="K451">
        <f>'計算係數'!$O451*'累積確診人數_量級_鄰里別'!J451/10*$D451</f>
        <v>6015.326959</v>
      </c>
      <c r="L451">
        <f>'計算係數'!$O451*'累積確診人數_量級_鄰里別'!K451/10*$D451</f>
        <v>6015.326959</v>
      </c>
      <c r="M451">
        <f>'計算係數'!$O451*'累積確診人數_量級_鄰里別'!L451/10*$D451</f>
        <v>12030.65392</v>
      </c>
      <c r="N451">
        <f>'計算係數'!$O451*'累積確診人數_量級_鄰里別'!M451/10*$D451</f>
        <v>6015.326959</v>
      </c>
      <c r="O451">
        <f>'計算係數'!$O451*'累積確診人數_量級_鄰里別'!N451/10*$D451</f>
        <v>12030.65392</v>
      </c>
      <c r="P451">
        <f>'計算係數'!$O451*'累積確診人數_量級_鄰里別'!O451/10*$D451</f>
        <v>12030.65392</v>
      </c>
      <c r="Q451">
        <f>'計算係數'!$O451*'累積確診人數_量級_鄰里別'!P451/10*$D451</f>
        <v>12030.65392</v>
      </c>
      <c r="R451">
        <f>'計算係數'!$O451*'累積確診人數_量級_鄰里別'!Q451/10*$D451</f>
        <v>6015.326959</v>
      </c>
      <c r="S451">
        <f>'計算係數'!$O451*'累積確診人數_量級_鄰里別'!R451/10*$D451</f>
        <v>6015.326959</v>
      </c>
      <c r="T451">
        <f>'計算係數'!$O451*'累積確診人數_量級_鄰里別'!S451/10*$D451</f>
        <v>6015.326959</v>
      </c>
      <c r="U451">
        <f>'計算係數'!$O451*'累積確診人數_量級_鄰里別'!T451/10*$D451</f>
        <v>6015.326959</v>
      </c>
    </row>
    <row r="452">
      <c r="A452" s="5">
        <v>6.3000120037E10</v>
      </c>
      <c r="B452" s="5" t="s">
        <v>427</v>
      </c>
      <c r="C452" s="5" t="s">
        <v>463</v>
      </c>
      <c r="D452" s="5">
        <v>7522.0</v>
      </c>
      <c r="E452">
        <f>'計算係數'!$O452*'累積確診人數_量級_鄰里別'!D452/10*$D452</f>
        <v>8334.852756</v>
      </c>
      <c r="F452">
        <f>'計算係數'!$O452*'累積確診人數_量級_鄰里別'!E452/10*$D452</f>
        <v>8334.852756</v>
      </c>
      <c r="G452">
        <f>'計算係數'!$O452*'累積確診人數_量級_鄰里別'!F452/10*$D452</f>
        <v>8334.852756</v>
      </c>
      <c r="H452">
        <f>'計算係數'!$O452*'累積確診人數_量級_鄰里別'!G452/10*$D452</f>
        <v>8334.852756</v>
      </c>
      <c r="I452">
        <f>'計算係數'!$O452*'累積確診人數_量級_鄰里別'!H452/10*$D452</f>
        <v>8334.852756</v>
      </c>
      <c r="J452">
        <f>'計算係數'!$O452*'累積確診人數_量級_鄰里別'!I452/10*$D452</f>
        <v>8334.852756</v>
      </c>
      <c r="K452">
        <f>'計算係數'!$O452*'累積確診人數_量級_鄰里別'!J452/10*$D452</f>
        <v>8334.852756</v>
      </c>
      <c r="L452">
        <f>'計算係數'!$O452*'累積確診人數_量級_鄰里別'!K452/10*$D452</f>
        <v>8334.852756</v>
      </c>
      <c r="M452">
        <f>'計算係數'!$O452*'累積確診人數_量級_鄰里別'!L452/10*$D452</f>
        <v>16669.70551</v>
      </c>
      <c r="N452">
        <f>'計算係數'!$O452*'累積確診人數_量級_鄰里別'!M452/10*$D452</f>
        <v>8334.852756</v>
      </c>
      <c r="O452">
        <f>'計算係數'!$O452*'累積確診人數_量級_鄰里別'!N452/10*$D452</f>
        <v>16669.70551</v>
      </c>
      <c r="P452">
        <f>'計算係數'!$O452*'累積確診人數_量級_鄰里別'!O452/10*$D452</f>
        <v>16669.70551</v>
      </c>
      <c r="Q452">
        <f>'計算係數'!$O452*'累積確診人數_量級_鄰里別'!P452/10*$D452</f>
        <v>16669.70551</v>
      </c>
      <c r="R452">
        <f>'計算係數'!$O452*'累積確診人數_量級_鄰里別'!Q452/10*$D452</f>
        <v>8334.852756</v>
      </c>
      <c r="S452">
        <f>'計算係數'!$O452*'累積確診人數_量級_鄰里別'!R452/10*$D452</f>
        <v>8334.852756</v>
      </c>
      <c r="T452">
        <f>'計算係數'!$O452*'累積確診人數_量級_鄰里別'!S452/10*$D452</f>
        <v>8334.852756</v>
      </c>
      <c r="U452">
        <f>'計算係數'!$O452*'累積確診人數_量級_鄰里別'!T452/10*$D452</f>
        <v>8334.852756</v>
      </c>
    </row>
    <row r="453">
      <c r="A453" s="5">
        <v>6.3000120038E10</v>
      </c>
      <c r="B453" s="5" t="s">
        <v>427</v>
      </c>
      <c r="C453" s="5" t="s">
        <v>464</v>
      </c>
      <c r="D453" s="5">
        <v>11491.0</v>
      </c>
      <c r="E453">
        <f>'計算係數'!$O453*'累積確診人數_量級_鄰里別'!D453/10*$D453</f>
        <v>13062.40767</v>
      </c>
      <c r="F453">
        <f>'計算係數'!$O453*'累積確診人數_量級_鄰里別'!E453/10*$D453</f>
        <v>13062.40767</v>
      </c>
      <c r="G453">
        <f>'計算係數'!$O453*'累積確診人數_量級_鄰里別'!F453/10*$D453</f>
        <v>13062.40767</v>
      </c>
      <c r="H453">
        <f>'計算係數'!$O453*'累積確診人數_量級_鄰里別'!G453/10*$D453</f>
        <v>13062.40767</v>
      </c>
      <c r="I453">
        <f>'計算係數'!$O453*'累積確診人數_量級_鄰里別'!H453/10*$D453</f>
        <v>13062.40767</v>
      </c>
      <c r="J453">
        <f>'計算係數'!$O453*'累積確診人數_量級_鄰里別'!I453/10*$D453</f>
        <v>13062.40767</v>
      </c>
      <c r="K453">
        <f>'計算係數'!$O453*'累積確診人數_量級_鄰里別'!J453/10*$D453</f>
        <v>13062.40767</v>
      </c>
      <c r="L453">
        <f>'計算係數'!$O453*'累積確診人數_量級_鄰里別'!K453/10*$D453</f>
        <v>13062.40767</v>
      </c>
      <c r="M453">
        <f>'計算係數'!$O453*'累積確診人數_量級_鄰里別'!L453/10*$D453</f>
        <v>26124.81534</v>
      </c>
      <c r="N453">
        <f>'計算係數'!$O453*'累積確診人數_量級_鄰里別'!M453/10*$D453</f>
        <v>13062.40767</v>
      </c>
      <c r="O453">
        <f>'計算係數'!$O453*'累積確診人數_量級_鄰里別'!N453/10*$D453</f>
        <v>26124.81534</v>
      </c>
      <c r="P453">
        <f>'計算係數'!$O453*'累積確診人數_量級_鄰里別'!O453/10*$D453</f>
        <v>26124.81534</v>
      </c>
      <c r="Q453">
        <f>'計算係數'!$O453*'累積確診人數_量級_鄰里別'!P453/10*$D453</f>
        <v>26124.81534</v>
      </c>
      <c r="R453">
        <f>'計算係數'!$O453*'累積確診人數_量級_鄰里別'!Q453/10*$D453</f>
        <v>13062.40767</v>
      </c>
      <c r="S453">
        <f>'計算係數'!$O453*'累積確診人數_量級_鄰里別'!R453/10*$D453</f>
        <v>13062.40767</v>
      </c>
      <c r="T453">
        <f>'計算係數'!$O453*'累積確診人數_量級_鄰里別'!S453/10*$D453</f>
        <v>13062.40767</v>
      </c>
      <c r="U453">
        <f>'計算係數'!$O453*'累積確診人數_量級_鄰里別'!T453/10*$D453</f>
        <v>13062.40767</v>
      </c>
    </row>
    <row r="454">
      <c r="A454" s="5">
        <v>6.3000120039E10</v>
      </c>
      <c r="B454" s="5" t="s">
        <v>427</v>
      </c>
      <c r="C454" s="5" t="s">
        <v>465</v>
      </c>
      <c r="D454" s="5">
        <v>2365.0</v>
      </c>
      <c r="E454">
        <f>'計算係數'!$O454*'累積確診人數_量級_鄰里別'!D454/10*$D454</f>
        <v>2268.667938</v>
      </c>
      <c r="F454">
        <f>'計算係數'!$O454*'累積確診人數_量級_鄰里別'!E454/10*$D454</f>
        <v>2268.667938</v>
      </c>
      <c r="G454">
        <f>'計算係數'!$O454*'累積確診人數_量級_鄰里別'!F454/10*$D454</f>
        <v>2268.667938</v>
      </c>
      <c r="H454">
        <f>'計算係數'!$O454*'累積確診人數_量級_鄰里別'!G454/10*$D454</f>
        <v>2268.667938</v>
      </c>
      <c r="I454">
        <f>'計算係數'!$O454*'累積確診人數_量級_鄰里別'!H454/10*$D454</f>
        <v>2268.667938</v>
      </c>
      <c r="J454">
        <f>'計算係數'!$O454*'累積確診人數_量級_鄰里別'!I454/10*$D454</f>
        <v>2268.667938</v>
      </c>
      <c r="K454">
        <f>'計算係數'!$O454*'累積確診人數_量級_鄰里別'!J454/10*$D454</f>
        <v>2268.667938</v>
      </c>
      <c r="L454">
        <f>'計算係數'!$O454*'累積確診人數_量級_鄰里別'!K454/10*$D454</f>
        <v>2268.667938</v>
      </c>
      <c r="M454">
        <f>'計算係數'!$O454*'累積確診人數_量級_鄰里別'!L454/10*$D454</f>
        <v>4537.335875</v>
      </c>
      <c r="N454">
        <f>'計算係數'!$O454*'累積確診人數_量級_鄰里別'!M454/10*$D454</f>
        <v>2268.667938</v>
      </c>
      <c r="O454">
        <f>'計算係數'!$O454*'累積確診人數_量級_鄰里別'!N454/10*$D454</f>
        <v>4537.335875</v>
      </c>
      <c r="P454">
        <f>'計算係數'!$O454*'累積確診人數_量級_鄰里別'!O454/10*$D454</f>
        <v>4537.335875</v>
      </c>
      <c r="Q454">
        <f>'計算係數'!$O454*'累積確診人數_量級_鄰里別'!P454/10*$D454</f>
        <v>4537.335875</v>
      </c>
      <c r="R454">
        <f>'計算係數'!$O454*'累積確診人數_量級_鄰里別'!Q454/10*$D454</f>
        <v>2268.667938</v>
      </c>
      <c r="S454">
        <f>'計算係數'!$O454*'累積確診人數_量級_鄰里別'!R454/10*$D454</f>
        <v>2268.667938</v>
      </c>
      <c r="T454">
        <f>'計算係數'!$O454*'累積確診人數_量級_鄰里別'!S454/10*$D454</f>
        <v>2268.667938</v>
      </c>
      <c r="U454">
        <f>'計算係數'!$O454*'累積確診人數_量級_鄰里別'!T454/10*$D454</f>
        <v>2268.667938</v>
      </c>
    </row>
    <row r="455">
      <c r="A455" s="5">
        <v>6.300012004E10</v>
      </c>
      <c r="B455" s="5" t="s">
        <v>427</v>
      </c>
      <c r="C455" s="5" t="s">
        <v>466</v>
      </c>
      <c r="D455" s="5">
        <v>1605.0</v>
      </c>
      <c r="E455">
        <f>'計算係數'!$O455*'累積確診人數_量級_鄰里別'!D455/10*$D455</f>
        <v>1353.103619</v>
      </c>
      <c r="F455">
        <f>'計算係數'!$O455*'累積確診人數_量級_鄰里別'!E455/10*$D455</f>
        <v>1353.103619</v>
      </c>
      <c r="G455">
        <f>'計算係數'!$O455*'累積確診人數_量級_鄰里別'!F455/10*$D455</f>
        <v>1353.103619</v>
      </c>
      <c r="H455">
        <f>'計算係數'!$O455*'累積確診人數_量級_鄰里別'!G455/10*$D455</f>
        <v>1353.103619</v>
      </c>
      <c r="I455">
        <f>'計算係數'!$O455*'累積確診人數_量級_鄰里別'!H455/10*$D455</f>
        <v>1353.103619</v>
      </c>
      <c r="J455">
        <f>'計算係數'!$O455*'累積確診人數_量級_鄰里別'!I455/10*$D455</f>
        <v>1353.103619</v>
      </c>
      <c r="K455">
        <f>'計算係數'!$O455*'累積確診人數_量級_鄰里別'!J455/10*$D455</f>
        <v>1353.103619</v>
      </c>
      <c r="L455">
        <f>'計算係數'!$O455*'累積確診人數_量級_鄰里別'!K455/10*$D455</f>
        <v>1353.103619</v>
      </c>
      <c r="M455">
        <f>'計算係數'!$O455*'累積確診人數_量級_鄰里別'!L455/10*$D455</f>
        <v>2706.207239</v>
      </c>
      <c r="N455">
        <f>'計算係數'!$O455*'累積確診人數_量級_鄰里別'!M455/10*$D455</f>
        <v>1353.103619</v>
      </c>
      <c r="O455">
        <f>'計算係數'!$O455*'累積確診人數_量級_鄰里別'!N455/10*$D455</f>
        <v>2706.207239</v>
      </c>
      <c r="P455">
        <f>'計算係數'!$O455*'累積確診人數_量級_鄰里別'!O455/10*$D455</f>
        <v>2706.207239</v>
      </c>
      <c r="Q455">
        <f>'計算係數'!$O455*'累積確診人數_量級_鄰里別'!P455/10*$D455</f>
        <v>2706.207239</v>
      </c>
      <c r="R455">
        <f>'計算係數'!$O455*'累積確診人數_量級_鄰里別'!Q455/10*$D455</f>
        <v>1353.103619</v>
      </c>
      <c r="S455">
        <f>'計算係數'!$O455*'累積確診人數_量級_鄰里別'!R455/10*$D455</f>
        <v>1353.103619</v>
      </c>
      <c r="T455">
        <f>'計算係數'!$O455*'累積確診人數_量級_鄰里別'!S455/10*$D455</f>
        <v>1353.103619</v>
      </c>
      <c r="U455">
        <f>'計算係數'!$O455*'累積確診人數_量級_鄰里別'!T455/10*$D455</f>
        <v>1353.103619</v>
      </c>
    </row>
    <row r="456">
      <c r="A456" s="5">
        <v>6.3000120041E10</v>
      </c>
      <c r="B456" s="5" t="s">
        <v>427</v>
      </c>
      <c r="C456" s="5" t="s">
        <v>467</v>
      </c>
      <c r="D456" s="5">
        <v>1291.0</v>
      </c>
      <c r="E456">
        <f>'計算係數'!$O456*'累積確診人數_量級_鄰里別'!D456/10*$D456</f>
        <v>1095.330649</v>
      </c>
      <c r="F456">
        <f>'計算係數'!$O456*'累積確診人數_量級_鄰里別'!E456/10*$D456</f>
        <v>1095.330649</v>
      </c>
      <c r="G456">
        <f>'計算係數'!$O456*'累積確診人數_量級_鄰里別'!F456/10*$D456</f>
        <v>1095.330649</v>
      </c>
      <c r="H456">
        <f>'計算係數'!$O456*'累積確診人數_量級_鄰里別'!G456/10*$D456</f>
        <v>1095.330649</v>
      </c>
      <c r="I456">
        <f>'計算係數'!$O456*'累積確診人數_量級_鄰里別'!H456/10*$D456</f>
        <v>1095.330649</v>
      </c>
      <c r="J456">
        <f>'計算係數'!$O456*'累積確診人數_量級_鄰里別'!I456/10*$D456</f>
        <v>1095.330649</v>
      </c>
      <c r="K456">
        <f>'計算係數'!$O456*'累積確診人數_量級_鄰里別'!J456/10*$D456</f>
        <v>1095.330649</v>
      </c>
      <c r="L456">
        <f>'計算係數'!$O456*'累積確診人數_量級_鄰里別'!K456/10*$D456</f>
        <v>1095.330649</v>
      </c>
      <c r="M456">
        <f>'計算係數'!$O456*'累積確診人數_量級_鄰里別'!L456/10*$D456</f>
        <v>2190.661298</v>
      </c>
      <c r="N456">
        <f>'計算係數'!$O456*'累積確診人數_量級_鄰里別'!M456/10*$D456</f>
        <v>1095.330649</v>
      </c>
      <c r="O456">
        <f>'計算係數'!$O456*'累積確診人數_量級_鄰里別'!N456/10*$D456</f>
        <v>2190.661298</v>
      </c>
      <c r="P456">
        <f>'計算係數'!$O456*'累積確診人數_量級_鄰里別'!O456/10*$D456</f>
        <v>2190.661298</v>
      </c>
      <c r="Q456">
        <f>'計算係數'!$O456*'累積確診人數_量級_鄰里別'!P456/10*$D456</f>
        <v>2190.661298</v>
      </c>
      <c r="R456">
        <f>'計算係數'!$O456*'累積確診人數_量級_鄰里別'!Q456/10*$D456</f>
        <v>1095.330649</v>
      </c>
      <c r="S456">
        <f>'計算係數'!$O456*'累積確診人數_量級_鄰里別'!R456/10*$D456</f>
        <v>1095.330649</v>
      </c>
      <c r="T456">
        <f>'計算係數'!$O456*'累積確診人數_量級_鄰里別'!S456/10*$D456</f>
        <v>1095.330649</v>
      </c>
      <c r="U456">
        <f>'計算係數'!$O456*'累積確診人數_量級_鄰里別'!T456/10*$D456</f>
        <v>1095.330649</v>
      </c>
    </row>
    <row r="457">
      <c r="A457" s="5">
        <v>6.3000120042E10</v>
      </c>
      <c r="B457" s="5" t="s">
        <v>427</v>
      </c>
      <c r="C457" s="5" t="s">
        <v>468</v>
      </c>
      <c r="D457" s="5">
        <v>912.0</v>
      </c>
      <c r="E457">
        <f>'計算係數'!$O457*'累積確診人數_量級_鄰里別'!D457/10*$D457</f>
        <v>612.0053792</v>
      </c>
      <c r="F457">
        <f>'計算係數'!$O457*'累積確診人數_量級_鄰里別'!E457/10*$D457</f>
        <v>612.0053792</v>
      </c>
      <c r="G457">
        <f>'計算係數'!$O457*'累積確診人數_量級_鄰里別'!F457/10*$D457</f>
        <v>612.0053792</v>
      </c>
      <c r="H457">
        <f>'計算係數'!$O457*'累積確診人數_量級_鄰里別'!G457/10*$D457</f>
        <v>612.0053792</v>
      </c>
      <c r="I457">
        <f>'計算係數'!$O457*'累積確診人數_量級_鄰里別'!H457/10*$D457</f>
        <v>612.0053792</v>
      </c>
      <c r="J457">
        <f>'計算係數'!$O457*'累積確診人數_量級_鄰里別'!I457/10*$D457</f>
        <v>612.0053792</v>
      </c>
      <c r="K457">
        <f>'計算係數'!$O457*'累積確診人數_量級_鄰里別'!J457/10*$D457</f>
        <v>612.0053792</v>
      </c>
      <c r="L457">
        <f>'計算係數'!$O457*'累積確診人數_量級_鄰里別'!K457/10*$D457</f>
        <v>612.0053792</v>
      </c>
      <c r="M457">
        <f>'計算係數'!$O457*'累積確診人數_量級_鄰里別'!L457/10*$D457</f>
        <v>1224.010758</v>
      </c>
      <c r="N457">
        <f>'計算係數'!$O457*'累積確診人數_量級_鄰里別'!M457/10*$D457</f>
        <v>612.0053792</v>
      </c>
      <c r="O457">
        <f>'計算係數'!$O457*'累積確診人數_量級_鄰里別'!N457/10*$D457</f>
        <v>1224.010758</v>
      </c>
      <c r="P457">
        <f>'計算係數'!$O457*'累積確診人數_量級_鄰里別'!O457/10*$D457</f>
        <v>1224.010758</v>
      </c>
      <c r="Q457">
        <f>'計算係數'!$O457*'累積確診人數_量級_鄰里別'!P457/10*$D457</f>
        <v>1224.010758</v>
      </c>
      <c r="R457">
        <f>'計算係數'!$O457*'累積確診人數_量級_鄰里別'!Q457/10*$D457</f>
        <v>612.0053792</v>
      </c>
      <c r="S457">
        <f>'計算係數'!$O457*'累積確診人數_量級_鄰里別'!R457/10*$D457</f>
        <v>612.0053792</v>
      </c>
      <c r="T457">
        <f>'計算係數'!$O457*'累積確診人數_量級_鄰里別'!S457/10*$D457</f>
        <v>612.0053792</v>
      </c>
      <c r="U457">
        <f>'計算係數'!$O457*'累積確診人數_量級_鄰里別'!T457/10*$D457</f>
        <v>612.0053792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473</v>
      </c>
      <c r="B1" s="11" t="s">
        <v>474</v>
      </c>
      <c r="C1" s="11" t="s">
        <v>475</v>
      </c>
      <c r="D1" s="11" t="s">
        <v>476</v>
      </c>
      <c r="E1" s="11" t="s">
        <v>477</v>
      </c>
      <c r="F1" s="11" t="s">
        <v>478</v>
      </c>
      <c r="G1" s="11" t="s">
        <v>479</v>
      </c>
      <c r="H1" s="11" t="s">
        <v>480</v>
      </c>
      <c r="I1" s="11" t="s">
        <v>481</v>
      </c>
      <c r="J1" s="11" t="s">
        <v>482</v>
      </c>
      <c r="K1" s="11" t="s">
        <v>483</v>
      </c>
      <c r="L1" s="11" t="s">
        <v>484</v>
      </c>
      <c r="M1" s="11" t="s">
        <v>485</v>
      </c>
      <c r="N1" s="11" t="s">
        <v>486</v>
      </c>
      <c r="O1" s="11" t="s">
        <v>487</v>
      </c>
      <c r="P1" s="11" t="s">
        <v>488</v>
      </c>
      <c r="Q1" s="11" t="s">
        <v>489</v>
      </c>
      <c r="R1" s="11" t="s">
        <v>490</v>
      </c>
      <c r="S1" s="11" t="s">
        <v>491</v>
      </c>
      <c r="T1" s="11" t="s">
        <v>489</v>
      </c>
      <c r="U1" s="11" t="s">
        <v>490</v>
      </c>
      <c r="V1" s="11" t="s">
        <v>491</v>
      </c>
    </row>
    <row r="2">
      <c r="A2" s="11">
        <v>5.4</v>
      </c>
      <c r="B2" s="11">
        <v>11.0</v>
      </c>
      <c r="C2" s="11">
        <v>9.7</v>
      </c>
      <c r="D2" s="11">
        <v>10.0</v>
      </c>
      <c r="E2" s="11">
        <v>7.9</v>
      </c>
      <c r="F2" s="11">
        <v>5.1</v>
      </c>
      <c r="G2" s="11">
        <v>4.6</v>
      </c>
      <c r="H2" s="11">
        <v>5.5</v>
      </c>
      <c r="I2" s="11">
        <v>7.0</v>
      </c>
      <c r="J2" s="11">
        <v>8.5</v>
      </c>
      <c r="K2" s="11">
        <v>5.95</v>
      </c>
      <c r="L2" s="11">
        <v>7.8</v>
      </c>
      <c r="M2" s="11">
        <v>7.4</v>
      </c>
      <c r="N2" s="11">
        <v>8.7</v>
      </c>
      <c r="O2" s="11">
        <v>5.1</v>
      </c>
      <c r="P2" s="11">
        <v>4.4</v>
      </c>
      <c r="Q2" s="11">
        <v>3.9</v>
      </c>
      <c r="R2" s="11">
        <v>8.0</v>
      </c>
      <c r="S2" s="11">
        <v>6.3</v>
      </c>
      <c r="T2" s="11">
        <v>3.9</v>
      </c>
      <c r="U2" s="11">
        <v>8.0</v>
      </c>
      <c r="V2" s="11">
        <v>6.3</v>
      </c>
    </row>
    <row r="3">
      <c r="A3" s="11">
        <f t="shared" ref="A3:V3" si="1">A2/100</f>
        <v>0.054</v>
      </c>
      <c r="B3" s="11">
        <f t="shared" si="1"/>
        <v>0.11</v>
      </c>
      <c r="C3" s="11">
        <f t="shared" si="1"/>
        <v>0.097</v>
      </c>
      <c r="D3" s="11">
        <f t="shared" si="1"/>
        <v>0.1</v>
      </c>
      <c r="E3" s="11">
        <f t="shared" si="1"/>
        <v>0.079</v>
      </c>
      <c r="F3" s="11">
        <f t="shared" si="1"/>
        <v>0.051</v>
      </c>
      <c r="G3" s="11">
        <f t="shared" si="1"/>
        <v>0.046</v>
      </c>
      <c r="H3" s="11">
        <f t="shared" si="1"/>
        <v>0.055</v>
      </c>
      <c r="I3" s="11">
        <f t="shared" si="1"/>
        <v>0.07</v>
      </c>
      <c r="J3" s="11">
        <f t="shared" si="1"/>
        <v>0.085</v>
      </c>
      <c r="K3" s="11">
        <f t="shared" si="1"/>
        <v>0.0595</v>
      </c>
      <c r="L3" s="11">
        <f t="shared" si="1"/>
        <v>0.078</v>
      </c>
      <c r="M3" s="11">
        <f t="shared" si="1"/>
        <v>0.074</v>
      </c>
      <c r="N3" s="11">
        <f t="shared" si="1"/>
        <v>0.087</v>
      </c>
      <c r="O3" s="11">
        <f t="shared" si="1"/>
        <v>0.051</v>
      </c>
      <c r="P3" s="11">
        <f t="shared" si="1"/>
        <v>0.044</v>
      </c>
      <c r="Q3" s="11">
        <f t="shared" si="1"/>
        <v>0.039</v>
      </c>
      <c r="R3" s="11">
        <f t="shared" si="1"/>
        <v>0.08</v>
      </c>
      <c r="S3" s="11">
        <f t="shared" si="1"/>
        <v>0.063</v>
      </c>
      <c r="T3" s="11">
        <f t="shared" si="1"/>
        <v>0.039</v>
      </c>
      <c r="U3" s="11">
        <f t="shared" si="1"/>
        <v>0.08</v>
      </c>
      <c r="V3" s="11">
        <f t="shared" si="1"/>
        <v>0.063</v>
      </c>
    </row>
    <row r="4">
      <c r="A4" s="11"/>
      <c r="B4" s="11"/>
    </row>
    <row r="5">
      <c r="A5" s="11"/>
      <c r="B5" s="11"/>
    </row>
    <row r="6">
      <c r="A6" s="11"/>
      <c r="B6" s="11"/>
    </row>
    <row r="7">
      <c r="A7" s="11"/>
      <c r="B7" s="11"/>
    </row>
    <row r="8">
      <c r="A8" s="11"/>
      <c r="B8" s="11"/>
    </row>
    <row r="9">
      <c r="A9" s="11"/>
      <c r="B9" s="11"/>
    </row>
    <row r="10">
      <c r="A10" s="11"/>
      <c r="B10" s="11"/>
    </row>
    <row r="11">
      <c r="A11" s="11"/>
      <c r="B11" s="11"/>
    </row>
    <row r="12">
      <c r="A12" s="11"/>
      <c r="B12" s="11"/>
    </row>
    <row r="13">
      <c r="A13" s="11"/>
      <c r="B13" s="11"/>
    </row>
    <row r="14">
      <c r="A14" s="11"/>
      <c r="B14" s="11"/>
    </row>
    <row r="15">
      <c r="A15" s="11"/>
      <c r="B15" s="11"/>
    </row>
    <row r="16">
      <c r="A16" s="11"/>
      <c r="B16" s="11"/>
    </row>
    <row r="17">
      <c r="A17" s="11"/>
      <c r="B17" s="11"/>
    </row>
    <row r="18">
      <c r="A18" s="11"/>
      <c r="B18" s="11"/>
    </row>
    <row r="19">
      <c r="A19" s="11"/>
    </row>
    <row r="20">
      <c r="B2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0</v>
      </c>
      <c r="B1" s="10" t="s">
        <v>1</v>
      </c>
      <c r="C1" s="10" t="s">
        <v>2</v>
      </c>
      <c r="D1" s="5" t="s">
        <v>472</v>
      </c>
      <c r="E1" s="2">
        <v>2.0210514E7</v>
      </c>
      <c r="F1" s="2">
        <v>2.0210515E7</v>
      </c>
      <c r="G1" s="2">
        <v>2.0210516E7</v>
      </c>
      <c r="H1" s="2">
        <v>2.0210517E7</v>
      </c>
      <c r="I1" s="2">
        <v>2.0210518E7</v>
      </c>
      <c r="J1" s="2">
        <v>2.0210519E7</v>
      </c>
      <c r="K1" s="2">
        <v>2.021052E7</v>
      </c>
      <c r="L1" s="2">
        <v>2.0210521E7</v>
      </c>
      <c r="M1" s="2">
        <v>2.0210522E7</v>
      </c>
      <c r="N1" s="2">
        <v>2.0210523E7</v>
      </c>
      <c r="O1" s="2">
        <v>2.0210524E7</v>
      </c>
      <c r="P1" s="2">
        <v>2.0210525E7</v>
      </c>
      <c r="Q1" s="2">
        <v>2.0210526E7</v>
      </c>
      <c r="R1" s="2">
        <v>2.0210527E7</v>
      </c>
      <c r="S1" s="2">
        <v>2.0210528E7</v>
      </c>
      <c r="T1" s="2">
        <v>2.0210529E7</v>
      </c>
      <c r="U1" s="2">
        <v>2.021053E7</v>
      </c>
      <c r="V1" s="10"/>
      <c r="W1" s="12"/>
      <c r="X1" s="12"/>
      <c r="Y1" s="12"/>
      <c r="Z1" s="12"/>
      <c r="AA1" s="12"/>
    </row>
    <row r="2">
      <c r="A2" s="5">
        <v>6.3000010002E10</v>
      </c>
      <c r="B2" s="5" t="s">
        <v>3</v>
      </c>
      <c r="C2" s="5" t="s">
        <v>4</v>
      </c>
      <c r="D2" s="5">
        <v>5279.0</v>
      </c>
      <c r="E2">
        <f>'計算係數'!$O2*'累積確診人數_量級_鄰里別'!D2/10</f>
        <v>0</v>
      </c>
      <c r="F2">
        <f>'計算係數'!$O2*'累積確診人數_量級_鄰里別'!E2/10</f>
        <v>0</v>
      </c>
      <c r="G2">
        <f>'計算係數'!$O2*'累積確診人數_量級_鄰里別'!F2/10</f>
        <v>1.012482962</v>
      </c>
      <c r="H2">
        <f>'計算係數'!$O2*'累積確診人數_量級_鄰里別'!G2/10</f>
        <v>1.012482962</v>
      </c>
      <c r="I2">
        <f>'計算係數'!$O2*'累積確診人數_量級_鄰里別'!H2/10</f>
        <v>1.012482962</v>
      </c>
      <c r="J2">
        <f>'計算係數'!$O2*'累積確診人數_量級_鄰里別'!I2/10</f>
        <v>1.012482962</v>
      </c>
      <c r="K2">
        <f>'計算係數'!$O2*'累積確診人數_量級_鄰里別'!J2/10</f>
        <v>1.012482962</v>
      </c>
      <c r="L2">
        <f>'計算係數'!$O2*'累積確診人數_量級_鄰里別'!K2/10</f>
        <v>1.012482962</v>
      </c>
      <c r="M2">
        <f>'計算係數'!$O2*'累積確診人數_量級_鄰里別'!L2/10</f>
        <v>1.012482962</v>
      </c>
      <c r="N2">
        <f>'計算係數'!$O2*'累積確診人數_量級_鄰里別'!M2/10</f>
        <v>1.012482962</v>
      </c>
      <c r="O2">
        <f>'計算係數'!$O2*'累積確診人數_量級_鄰里別'!N2/10</f>
        <v>1.012482962</v>
      </c>
      <c r="P2">
        <f>'計算係數'!$O2*'累積確診人數_量級_鄰里別'!O2/10</f>
        <v>1.012482962</v>
      </c>
      <c r="Q2">
        <f>'計算係數'!$O2*'累積確診人數_量級_鄰里別'!P2/10</f>
        <v>1.012482962</v>
      </c>
      <c r="R2">
        <f>'計算係數'!$O2*'累積確診人數_量級_鄰里別'!Q2/10</f>
        <v>1.012482962</v>
      </c>
      <c r="S2">
        <f>'計算係數'!$O2*'累積確診人數_量級_鄰里別'!R2/10</f>
        <v>1.012482962</v>
      </c>
      <c r="T2">
        <f>'計算係數'!$O2*'累積確診人數_量級_鄰里別'!S2/10</f>
        <v>1.012482962</v>
      </c>
      <c r="U2">
        <f>'計算係數'!$O2*'累積確診人數_量級_鄰里別'!T2/10</f>
        <v>1.012482962</v>
      </c>
    </row>
    <row r="3">
      <c r="A3" s="5">
        <v>6.3000010003E10</v>
      </c>
      <c r="B3" s="5" t="s">
        <v>3</v>
      </c>
      <c r="C3" s="5" t="s">
        <v>5</v>
      </c>
      <c r="D3" s="5">
        <v>8076.0</v>
      </c>
      <c r="E3">
        <f>'計算係數'!$O3*'累積確診人數_量級_鄰里別'!D3/10</f>
        <v>0</v>
      </c>
      <c r="F3">
        <f>'計算係數'!$O3*'累積確診人數_量級_鄰里別'!E3/10</f>
        <v>0</v>
      </c>
      <c r="G3">
        <f>'計算係數'!$O3*'累積確診人數_量級_鄰里別'!F3/10</f>
        <v>1.128833047</v>
      </c>
      <c r="H3">
        <f>'計算係數'!$O3*'累積確診人數_量級_鄰里別'!G3/10</f>
        <v>1.128833047</v>
      </c>
      <c r="I3">
        <f>'計算係數'!$O3*'累積確診人數_量級_鄰里別'!H3/10</f>
        <v>1.128833047</v>
      </c>
      <c r="J3">
        <f>'計算係數'!$O3*'累積確診人數_量級_鄰里別'!I3/10</f>
        <v>1.128833047</v>
      </c>
      <c r="K3">
        <f>'計算係數'!$O3*'累積確診人數_量級_鄰里別'!J3/10</f>
        <v>1.128833047</v>
      </c>
      <c r="L3">
        <f>'計算係數'!$O3*'累積確診人數_量級_鄰里別'!K3/10</f>
        <v>1.128833047</v>
      </c>
      <c r="M3">
        <f>'計算係數'!$O3*'累積確診人數_量級_鄰里別'!L3/10</f>
        <v>1.128833047</v>
      </c>
      <c r="N3">
        <f>'計算係數'!$O3*'累積確診人數_量級_鄰里別'!M3/10</f>
        <v>1.128833047</v>
      </c>
      <c r="O3">
        <f>'計算係數'!$O3*'累積確診人數_量級_鄰里別'!N3/10</f>
        <v>1.128833047</v>
      </c>
      <c r="P3">
        <f>'計算係數'!$O3*'累積確診人數_量級_鄰里別'!O3/10</f>
        <v>1.128833047</v>
      </c>
      <c r="Q3">
        <f>'計算係數'!$O3*'累積確診人數_量級_鄰里別'!P3/10</f>
        <v>1.128833047</v>
      </c>
      <c r="R3">
        <f>'計算係數'!$O3*'累積確診人數_量級_鄰里別'!Q3/10</f>
        <v>1.128833047</v>
      </c>
      <c r="S3">
        <f>'計算係數'!$O3*'累積確診人數_量級_鄰里別'!R3/10</f>
        <v>1.128833047</v>
      </c>
      <c r="T3">
        <f>'計算係數'!$O3*'累積確診人數_量級_鄰里別'!S3/10</f>
        <v>1.128833047</v>
      </c>
      <c r="U3">
        <f>'計算係數'!$O3*'累積確診人數_量級_鄰里別'!T3/10</f>
        <v>1.128833047</v>
      </c>
    </row>
    <row r="4">
      <c r="A4" s="5">
        <v>6.3000010004E10</v>
      </c>
      <c r="B4" s="5" t="s">
        <v>3</v>
      </c>
      <c r="C4" s="5" t="s">
        <v>6</v>
      </c>
      <c r="D4" s="5">
        <v>6760.0</v>
      </c>
      <c r="E4">
        <f>'計算係數'!$O4*'累積確診人數_量級_鄰里別'!D4/10</f>
        <v>0</v>
      </c>
      <c r="F4">
        <f>'計算係數'!$O4*'累積確診人數_量級_鄰里別'!E4/10</f>
        <v>0</v>
      </c>
      <c r="G4">
        <f>'計算係數'!$O4*'累積確診人數_量級_鄰里別'!F4/10</f>
        <v>1.131163629</v>
      </c>
      <c r="H4">
        <f>'計算係數'!$O4*'累積確診人數_量級_鄰里別'!G4/10</f>
        <v>1.131163629</v>
      </c>
      <c r="I4">
        <f>'計算係數'!$O4*'累積確診人數_量級_鄰里別'!H4/10</f>
        <v>1.131163629</v>
      </c>
      <c r="J4">
        <f>'計算係數'!$O4*'累積確診人數_量級_鄰里別'!I4/10</f>
        <v>1.131163629</v>
      </c>
      <c r="K4">
        <f>'計算係數'!$O4*'累積確診人數_量級_鄰里別'!J4/10</f>
        <v>1.131163629</v>
      </c>
      <c r="L4">
        <f>'計算係數'!$O4*'累積確診人數_量級_鄰里別'!K4/10</f>
        <v>1.131163629</v>
      </c>
      <c r="M4">
        <f>'計算係數'!$O4*'累積確診人數_量級_鄰里別'!L4/10</f>
        <v>1.131163629</v>
      </c>
      <c r="N4">
        <f>'計算係數'!$O4*'累積確診人數_量級_鄰里別'!M4/10</f>
        <v>1.131163629</v>
      </c>
      <c r="O4">
        <f>'計算係數'!$O4*'累積確診人數_量級_鄰里別'!N4/10</f>
        <v>1.131163629</v>
      </c>
      <c r="P4">
        <f>'計算係數'!$O4*'累積確診人數_量級_鄰里別'!O4/10</f>
        <v>1.131163629</v>
      </c>
      <c r="Q4">
        <f>'計算係數'!$O4*'累積確診人數_量級_鄰里別'!P4/10</f>
        <v>1.131163629</v>
      </c>
      <c r="R4">
        <f>'計算係數'!$O4*'累積確診人數_量級_鄰里別'!Q4/10</f>
        <v>1.131163629</v>
      </c>
      <c r="S4">
        <f>'計算係數'!$O4*'累積確診人數_量級_鄰里別'!R4/10</f>
        <v>1.131163629</v>
      </c>
      <c r="T4">
        <f>'計算係數'!$O4*'累積確診人數_量級_鄰里別'!S4/10</f>
        <v>1.131163629</v>
      </c>
      <c r="U4">
        <f>'計算係數'!$O4*'累積確診人數_量級_鄰里別'!T4/10</f>
        <v>1.131163629</v>
      </c>
    </row>
    <row r="5">
      <c r="A5" s="5">
        <v>6.3000010005E10</v>
      </c>
      <c r="B5" s="5" t="s">
        <v>3</v>
      </c>
      <c r="C5" s="5" t="s">
        <v>7</v>
      </c>
      <c r="D5" s="5">
        <v>4569.0</v>
      </c>
      <c r="E5">
        <f>'計算係數'!$O5*'累積確診人數_量級_鄰里別'!D5/10</f>
        <v>0</v>
      </c>
      <c r="F5">
        <f>'計算係數'!$O5*'累積確診人數_量級_鄰里別'!E5/10</f>
        <v>0</v>
      </c>
      <c r="G5">
        <f>'計算係數'!$O5*'累積確診人數_量級_鄰里別'!F5/10</f>
        <v>1.046202897</v>
      </c>
      <c r="H5">
        <f>'計算係數'!$O5*'累積確診人數_量級_鄰里別'!G5/10</f>
        <v>1.046202897</v>
      </c>
      <c r="I5">
        <f>'計算係數'!$O5*'累積確診人數_量級_鄰里別'!H5/10</f>
        <v>1.046202897</v>
      </c>
      <c r="J5">
        <f>'計算係數'!$O5*'累積確診人數_量級_鄰里別'!I5/10</f>
        <v>1.046202897</v>
      </c>
      <c r="K5">
        <f>'計算係數'!$O5*'累積確診人數_量級_鄰里別'!J5/10</f>
        <v>1.046202897</v>
      </c>
      <c r="L5">
        <f>'計算係數'!$O5*'累積確診人數_量級_鄰里別'!K5/10</f>
        <v>1.046202897</v>
      </c>
      <c r="M5">
        <f>'計算係數'!$O5*'累積確診人數_量級_鄰里別'!L5/10</f>
        <v>1.046202897</v>
      </c>
      <c r="N5">
        <f>'計算係數'!$O5*'累積確診人數_量級_鄰里別'!M5/10</f>
        <v>1.046202897</v>
      </c>
      <c r="O5">
        <f>'計算係數'!$O5*'累積確診人數_量級_鄰里別'!N5/10</f>
        <v>1.046202897</v>
      </c>
      <c r="P5">
        <f>'計算係數'!$O5*'累積確診人數_量級_鄰里別'!O5/10</f>
        <v>1.046202897</v>
      </c>
      <c r="Q5">
        <f>'計算係數'!$O5*'累積確診人數_量級_鄰里別'!P5/10</f>
        <v>1.046202897</v>
      </c>
      <c r="R5">
        <f>'計算係數'!$O5*'累積確診人數_量級_鄰里別'!Q5/10</f>
        <v>1.046202897</v>
      </c>
      <c r="S5">
        <f>'計算係數'!$O5*'累積確診人數_量級_鄰里別'!R5/10</f>
        <v>1.046202897</v>
      </c>
      <c r="T5">
        <f>'計算係數'!$O5*'累積確診人數_量級_鄰里別'!S5/10</f>
        <v>1.046202897</v>
      </c>
      <c r="U5">
        <f>'計算係數'!$O5*'累積確診人數_量級_鄰里別'!T5/10</f>
        <v>1.046202897</v>
      </c>
    </row>
    <row r="6">
      <c r="A6" s="5">
        <v>6.3000010006E10</v>
      </c>
      <c r="B6" s="5" t="s">
        <v>3</v>
      </c>
      <c r="C6" s="5" t="s">
        <v>8</v>
      </c>
      <c r="D6" s="5">
        <v>5181.0</v>
      </c>
      <c r="E6">
        <f>'計算係數'!$O6*'累積確診人數_量級_鄰里別'!D6/10</f>
        <v>0</v>
      </c>
      <c r="F6">
        <f>'計算係數'!$O6*'累積確診人數_量級_鄰里別'!E6/10</f>
        <v>0</v>
      </c>
      <c r="G6">
        <f>'計算係數'!$O6*'累積確診人數_量級_鄰里別'!F6/10</f>
        <v>1.130150671</v>
      </c>
      <c r="H6">
        <f>'計算係數'!$O6*'累積確診人數_量級_鄰里別'!G6/10</f>
        <v>1.130150671</v>
      </c>
      <c r="I6">
        <f>'計算係數'!$O6*'累積確診人數_量級_鄰里別'!H6/10</f>
        <v>1.130150671</v>
      </c>
      <c r="J6">
        <f>'計算係數'!$O6*'累積確診人數_量級_鄰里別'!I6/10</f>
        <v>1.130150671</v>
      </c>
      <c r="K6">
        <f>'計算係數'!$O6*'累積確診人數_量級_鄰里別'!J6/10</f>
        <v>1.130150671</v>
      </c>
      <c r="L6">
        <f>'計算係數'!$O6*'累積確診人數_量級_鄰里別'!K6/10</f>
        <v>1.130150671</v>
      </c>
      <c r="M6">
        <f>'計算係數'!$O6*'累積確診人數_量級_鄰里別'!L6/10</f>
        <v>1.130150671</v>
      </c>
      <c r="N6">
        <f>'計算係數'!$O6*'累積確診人數_量級_鄰里別'!M6/10</f>
        <v>1.130150671</v>
      </c>
      <c r="O6">
        <f>'計算係數'!$O6*'累積確診人數_量級_鄰里別'!N6/10</f>
        <v>1.130150671</v>
      </c>
      <c r="P6">
        <f>'計算係數'!$O6*'累積確診人數_量級_鄰里別'!O6/10</f>
        <v>1.130150671</v>
      </c>
      <c r="Q6">
        <f>'計算係數'!$O6*'累積確診人數_量級_鄰里別'!P6/10</f>
        <v>1.130150671</v>
      </c>
      <c r="R6">
        <f>'計算係數'!$O6*'累積確診人數_量級_鄰里別'!Q6/10</f>
        <v>1.130150671</v>
      </c>
      <c r="S6">
        <f>'計算係數'!$O6*'累積確診人數_量級_鄰里別'!R6/10</f>
        <v>1.130150671</v>
      </c>
      <c r="T6">
        <f>'計算係數'!$O6*'累積確診人數_量級_鄰里別'!S6/10</f>
        <v>1.130150671</v>
      </c>
      <c r="U6">
        <f>'計算係數'!$O6*'累積確診人數_量級_鄰里別'!T6/10</f>
        <v>1.130150671</v>
      </c>
    </row>
    <row r="7">
      <c r="A7" s="5">
        <v>6.3000010007E10</v>
      </c>
      <c r="B7" s="5" t="s">
        <v>3</v>
      </c>
      <c r="C7" s="5" t="s">
        <v>9</v>
      </c>
      <c r="D7" s="5">
        <v>4984.0</v>
      </c>
      <c r="E7">
        <f>'計算係數'!$O7*'累積確診人數_量級_鄰里別'!D7/10</f>
        <v>0</v>
      </c>
      <c r="F7">
        <f>'計算係數'!$O7*'累積確診人數_量級_鄰里別'!E7/10</f>
        <v>0</v>
      </c>
      <c r="G7">
        <f>'計算係數'!$O7*'累積確診人數_量級_鄰里別'!F7/10</f>
        <v>1.050776123</v>
      </c>
      <c r="H7">
        <f>'計算係數'!$O7*'累積確診人數_量級_鄰里別'!G7/10</f>
        <v>1.050776123</v>
      </c>
      <c r="I7">
        <f>'計算係數'!$O7*'累積確診人數_量級_鄰里別'!H7/10</f>
        <v>1.050776123</v>
      </c>
      <c r="J7">
        <f>'計算係數'!$O7*'累積確診人數_量級_鄰里別'!I7/10</f>
        <v>1.050776123</v>
      </c>
      <c r="K7">
        <f>'計算係數'!$O7*'累積確診人數_量級_鄰里別'!J7/10</f>
        <v>1.050776123</v>
      </c>
      <c r="L7">
        <f>'計算係數'!$O7*'累積確診人數_量級_鄰里別'!K7/10</f>
        <v>1.050776123</v>
      </c>
      <c r="M7">
        <f>'計算係數'!$O7*'累積確診人數_量級_鄰里別'!L7/10</f>
        <v>1.050776123</v>
      </c>
      <c r="N7">
        <f>'計算係數'!$O7*'累積確診人數_量級_鄰里別'!M7/10</f>
        <v>1.050776123</v>
      </c>
      <c r="O7">
        <f>'計算係數'!$O7*'累積確診人數_量級_鄰里別'!N7/10</f>
        <v>1.050776123</v>
      </c>
      <c r="P7">
        <f>'計算係數'!$O7*'累積確診人數_量級_鄰里別'!O7/10</f>
        <v>1.050776123</v>
      </c>
      <c r="Q7">
        <f>'計算係數'!$O7*'累積確診人數_量級_鄰里別'!P7/10</f>
        <v>1.050776123</v>
      </c>
      <c r="R7">
        <f>'計算係數'!$O7*'累積確診人數_量級_鄰里別'!Q7/10</f>
        <v>1.050776123</v>
      </c>
      <c r="S7">
        <f>'計算係數'!$O7*'累積確診人數_量級_鄰里別'!R7/10</f>
        <v>1.050776123</v>
      </c>
      <c r="T7">
        <f>'計算係數'!$O7*'累積確診人數_量級_鄰里別'!S7/10</f>
        <v>1.050776123</v>
      </c>
      <c r="U7">
        <f>'計算係數'!$O7*'累積確診人數_量級_鄰里別'!T7/10</f>
        <v>1.050776123</v>
      </c>
    </row>
    <row r="8">
      <c r="A8" s="5">
        <v>6.3000010008E10</v>
      </c>
      <c r="B8" s="5" t="s">
        <v>3</v>
      </c>
      <c r="C8" s="5" t="s">
        <v>10</v>
      </c>
      <c r="D8" s="5">
        <v>4600.0</v>
      </c>
      <c r="E8">
        <f>'計算係數'!$O8*'累積確診人數_量級_鄰里別'!D8/10</f>
        <v>0</v>
      </c>
      <c r="F8">
        <f>'計算係數'!$O8*'累積確診人數_量級_鄰里別'!E8/10</f>
        <v>0</v>
      </c>
      <c r="G8">
        <f>'計算係數'!$O8*'累積確診人數_量級_鄰里別'!F8/10</f>
        <v>1.099943529</v>
      </c>
      <c r="H8">
        <f>'計算係數'!$O8*'累積確診人數_量級_鄰里別'!G8/10</f>
        <v>1.099943529</v>
      </c>
      <c r="I8">
        <f>'計算係數'!$O8*'累積確診人數_量級_鄰里別'!H8/10</f>
        <v>1.099943529</v>
      </c>
      <c r="J8">
        <f>'計算係數'!$O8*'累積確診人數_量級_鄰里別'!I8/10</f>
        <v>1.099943529</v>
      </c>
      <c r="K8">
        <f>'計算係數'!$O8*'累積確診人數_量級_鄰里別'!J8/10</f>
        <v>1.099943529</v>
      </c>
      <c r="L8">
        <f>'計算係數'!$O8*'累積確診人數_量級_鄰里別'!K8/10</f>
        <v>1.099943529</v>
      </c>
      <c r="M8">
        <f>'計算係數'!$O8*'累積確診人數_量級_鄰里別'!L8/10</f>
        <v>1.099943529</v>
      </c>
      <c r="N8">
        <f>'計算係數'!$O8*'累積確診人數_量級_鄰里別'!M8/10</f>
        <v>1.099943529</v>
      </c>
      <c r="O8">
        <f>'計算係數'!$O8*'累積確診人數_量級_鄰里別'!N8/10</f>
        <v>1.099943529</v>
      </c>
      <c r="P8">
        <f>'計算係數'!$O8*'累積確診人數_量級_鄰里別'!O8/10</f>
        <v>1.099943529</v>
      </c>
      <c r="Q8">
        <f>'計算係數'!$O8*'累積確診人數_量級_鄰里別'!P8/10</f>
        <v>1.099943529</v>
      </c>
      <c r="R8">
        <f>'計算係數'!$O8*'累積確診人數_量級_鄰里別'!Q8/10</f>
        <v>1.099943529</v>
      </c>
      <c r="S8">
        <f>'計算係數'!$O8*'累積確診人數_量級_鄰里別'!R8/10</f>
        <v>1.099943529</v>
      </c>
      <c r="T8">
        <f>'計算係數'!$O8*'累積確診人數_量級_鄰里別'!S8/10</f>
        <v>1.099943529</v>
      </c>
      <c r="U8">
        <f>'計算係數'!$O8*'累積確診人數_量級_鄰里別'!T8/10</f>
        <v>1.099943529</v>
      </c>
    </row>
    <row r="9">
      <c r="A9" s="5">
        <v>6.3000010009E10</v>
      </c>
      <c r="B9" s="5" t="s">
        <v>3</v>
      </c>
      <c r="C9" s="5" t="s">
        <v>11</v>
      </c>
      <c r="D9" s="5">
        <v>4619.0</v>
      </c>
      <c r="E9">
        <f>'計算係數'!$O9*'累積確診人數_量級_鄰里別'!D9/10</f>
        <v>0</v>
      </c>
      <c r="F9">
        <f>'計算係數'!$O9*'累積確診人數_量級_鄰里別'!E9/10</f>
        <v>0</v>
      </c>
      <c r="G9">
        <f>'計算係數'!$O9*'累積確診人數_量級_鄰里別'!F9/10</f>
        <v>1.063591765</v>
      </c>
      <c r="H9">
        <f>'計算係數'!$O9*'累積確診人數_量級_鄰里別'!G9/10</f>
        <v>1.063591765</v>
      </c>
      <c r="I9">
        <f>'計算係數'!$O9*'累積確診人數_量級_鄰里別'!H9/10</f>
        <v>1.063591765</v>
      </c>
      <c r="J9">
        <f>'計算係數'!$O9*'累積確診人數_量級_鄰里別'!I9/10</f>
        <v>1.063591765</v>
      </c>
      <c r="K9">
        <f>'計算係數'!$O9*'累積確診人數_量級_鄰里別'!J9/10</f>
        <v>1.063591765</v>
      </c>
      <c r="L9">
        <f>'計算係數'!$O9*'累積確診人數_量級_鄰里別'!K9/10</f>
        <v>1.063591765</v>
      </c>
      <c r="M9">
        <f>'計算係數'!$O9*'累積確診人數_量級_鄰里別'!L9/10</f>
        <v>1.063591765</v>
      </c>
      <c r="N9">
        <f>'計算係數'!$O9*'累積確診人數_量級_鄰里別'!M9/10</f>
        <v>1.063591765</v>
      </c>
      <c r="O9">
        <f>'計算係數'!$O9*'累積確診人數_量級_鄰里別'!N9/10</f>
        <v>1.063591765</v>
      </c>
      <c r="P9">
        <f>'計算係數'!$O9*'累積確診人數_量級_鄰里別'!O9/10</f>
        <v>1.063591765</v>
      </c>
      <c r="Q9">
        <f>'計算係數'!$O9*'累積確診人數_量級_鄰里別'!P9/10</f>
        <v>1.063591765</v>
      </c>
      <c r="R9">
        <f>'計算係數'!$O9*'累積確診人數_量級_鄰里別'!Q9/10</f>
        <v>1.063591765</v>
      </c>
      <c r="S9">
        <f>'計算係數'!$O9*'累積確診人數_量級_鄰里別'!R9/10</f>
        <v>1.063591765</v>
      </c>
      <c r="T9">
        <f>'計算係數'!$O9*'累積確診人數_量級_鄰里別'!S9/10</f>
        <v>1.063591765</v>
      </c>
      <c r="U9">
        <f>'計算係數'!$O9*'累積確診人數_量級_鄰里別'!T9/10</f>
        <v>1.063591765</v>
      </c>
    </row>
    <row r="10">
      <c r="A10" s="5">
        <v>6.300001001E10</v>
      </c>
      <c r="B10" s="5" t="s">
        <v>3</v>
      </c>
      <c r="C10" s="5" t="s">
        <v>12</v>
      </c>
      <c r="D10" s="5">
        <v>4601.0</v>
      </c>
      <c r="E10">
        <f>'計算係數'!$O10*'累積確診人數_量級_鄰里別'!D10/10</f>
        <v>0</v>
      </c>
      <c r="F10">
        <f>'計算係數'!$O10*'累積確診人數_量級_鄰里別'!E10/10</f>
        <v>0</v>
      </c>
      <c r="G10">
        <f>'計算係數'!$O10*'累積確診人數_量級_鄰里別'!F10/10</f>
        <v>0.973194882</v>
      </c>
      <c r="H10">
        <f>'計算係數'!$O10*'累積確診人數_量級_鄰里別'!G10/10</f>
        <v>0.973194882</v>
      </c>
      <c r="I10">
        <f>'計算係數'!$O10*'累積確診人數_量級_鄰里別'!H10/10</f>
        <v>0.973194882</v>
      </c>
      <c r="J10">
        <f>'計算係數'!$O10*'累積確診人數_量級_鄰里別'!I10/10</f>
        <v>0.973194882</v>
      </c>
      <c r="K10">
        <f>'計算係數'!$O10*'累積確診人數_量級_鄰里別'!J10/10</f>
        <v>0.973194882</v>
      </c>
      <c r="L10">
        <f>'計算係數'!$O10*'累積確診人數_量級_鄰里別'!K10/10</f>
        <v>0.973194882</v>
      </c>
      <c r="M10">
        <f>'計算係數'!$O10*'累積確診人數_量級_鄰里別'!L10/10</f>
        <v>0.973194882</v>
      </c>
      <c r="N10">
        <f>'計算係數'!$O10*'累積確診人數_量級_鄰里別'!M10/10</f>
        <v>0.973194882</v>
      </c>
      <c r="O10">
        <f>'計算係數'!$O10*'累積確診人數_量級_鄰里別'!N10/10</f>
        <v>0.973194882</v>
      </c>
      <c r="P10">
        <f>'計算係數'!$O10*'累積確診人數_量級_鄰里別'!O10/10</f>
        <v>0.973194882</v>
      </c>
      <c r="Q10">
        <f>'計算係數'!$O10*'累積確診人數_量級_鄰里別'!P10/10</f>
        <v>0.973194882</v>
      </c>
      <c r="R10">
        <f>'計算係數'!$O10*'累積確診人數_量級_鄰里別'!Q10/10</f>
        <v>0.973194882</v>
      </c>
      <c r="S10">
        <f>'計算係數'!$O10*'累積確診人數_量級_鄰里別'!R10/10</f>
        <v>0.973194882</v>
      </c>
      <c r="T10">
        <f>'計算係數'!$O10*'累積確診人數_量級_鄰里別'!S10/10</f>
        <v>0.973194882</v>
      </c>
      <c r="U10">
        <f>'計算係數'!$O10*'累積確診人數_量級_鄰里別'!T10/10</f>
        <v>0.973194882</v>
      </c>
    </row>
    <row r="11">
      <c r="A11" s="5">
        <v>6.3000010011E10</v>
      </c>
      <c r="B11" s="5" t="s">
        <v>3</v>
      </c>
      <c r="C11" s="5" t="s">
        <v>13</v>
      </c>
      <c r="D11" s="5">
        <v>6876.0</v>
      </c>
      <c r="E11">
        <f>'計算係數'!$O11*'累積確診人數_量級_鄰里別'!D11/10</f>
        <v>0</v>
      </c>
      <c r="F11">
        <f>'計算係數'!$O11*'累積確診人數_量級_鄰里別'!E11/10</f>
        <v>0</v>
      </c>
      <c r="G11">
        <f>'計算係數'!$O11*'累積確診人數_量級_鄰里別'!F11/10</f>
        <v>1.163073813</v>
      </c>
      <c r="H11">
        <f>'計算係數'!$O11*'累積確診人數_量級_鄰里別'!G11/10</f>
        <v>1.163073813</v>
      </c>
      <c r="I11">
        <f>'計算係數'!$O11*'累積確診人數_量級_鄰里別'!H11/10</f>
        <v>1.163073813</v>
      </c>
      <c r="J11">
        <f>'計算係數'!$O11*'累積確診人數_量級_鄰里別'!I11/10</f>
        <v>1.163073813</v>
      </c>
      <c r="K11">
        <f>'計算係數'!$O11*'累積確診人數_量級_鄰里別'!J11/10</f>
        <v>1.163073813</v>
      </c>
      <c r="L11">
        <f>'計算係數'!$O11*'累積確診人數_量級_鄰里別'!K11/10</f>
        <v>1.163073813</v>
      </c>
      <c r="M11">
        <f>'計算係數'!$O11*'累積確診人數_量級_鄰里別'!L11/10</f>
        <v>1.163073813</v>
      </c>
      <c r="N11">
        <f>'計算係數'!$O11*'累積確診人數_量級_鄰里別'!M11/10</f>
        <v>1.163073813</v>
      </c>
      <c r="O11">
        <f>'計算係數'!$O11*'累積確診人數_量級_鄰里別'!N11/10</f>
        <v>1.163073813</v>
      </c>
      <c r="P11">
        <f>'計算係數'!$O11*'累積確診人數_量級_鄰里別'!O11/10</f>
        <v>1.163073813</v>
      </c>
      <c r="Q11">
        <f>'計算係數'!$O11*'累積確診人數_量級_鄰里別'!P11/10</f>
        <v>1.163073813</v>
      </c>
      <c r="R11">
        <f>'計算係數'!$O11*'累積確診人數_量級_鄰里別'!Q11/10</f>
        <v>1.163073813</v>
      </c>
      <c r="S11">
        <f>'計算係數'!$O11*'累積確診人數_量級_鄰里別'!R11/10</f>
        <v>1.163073813</v>
      </c>
      <c r="T11">
        <f>'計算係數'!$O11*'累積確診人數_量級_鄰里別'!S11/10</f>
        <v>1.163073813</v>
      </c>
      <c r="U11">
        <f>'計算係數'!$O11*'累積確診人數_量級_鄰里別'!T11/10</f>
        <v>1.163073813</v>
      </c>
    </row>
    <row r="12">
      <c r="A12" s="5">
        <v>6.3000010012E10</v>
      </c>
      <c r="B12" s="5" t="s">
        <v>3</v>
      </c>
      <c r="C12" s="5" t="s">
        <v>14</v>
      </c>
      <c r="D12" s="5">
        <v>11080.0</v>
      </c>
      <c r="E12">
        <f>'計算係數'!$O12*'累積確診人數_量級_鄰里別'!D12/10</f>
        <v>0</v>
      </c>
      <c r="F12">
        <f>'計算係數'!$O12*'累積確診人數_量級_鄰里別'!E12/10</f>
        <v>0</v>
      </c>
      <c r="G12">
        <f>'計算係數'!$O12*'累積確診人數_量級_鄰里別'!F12/10</f>
        <v>1.18236806</v>
      </c>
      <c r="H12">
        <f>'計算係數'!$O12*'累積確診人數_量級_鄰里別'!G12/10</f>
        <v>1.18236806</v>
      </c>
      <c r="I12">
        <f>'計算係數'!$O12*'累積確診人數_量級_鄰里別'!H12/10</f>
        <v>1.18236806</v>
      </c>
      <c r="J12">
        <f>'計算係數'!$O12*'累積確診人數_量級_鄰里別'!I12/10</f>
        <v>1.18236806</v>
      </c>
      <c r="K12">
        <f>'計算係數'!$O12*'累積確診人數_量級_鄰里別'!J12/10</f>
        <v>1.18236806</v>
      </c>
      <c r="L12">
        <f>'計算係數'!$O12*'累積確診人數_量級_鄰里別'!K12/10</f>
        <v>1.18236806</v>
      </c>
      <c r="M12">
        <f>'計算係數'!$O12*'累積確診人數_量級_鄰里別'!L12/10</f>
        <v>1.18236806</v>
      </c>
      <c r="N12">
        <f>'計算係數'!$O12*'累積確診人數_量級_鄰里別'!M12/10</f>
        <v>1.18236806</v>
      </c>
      <c r="O12">
        <f>'計算係數'!$O12*'累積確診人數_量級_鄰里別'!N12/10</f>
        <v>1.18236806</v>
      </c>
      <c r="P12">
        <f>'計算係數'!$O12*'累積確診人數_量級_鄰里別'!O12/10</f>
        <v>1.18236806</v>
      </c>
      <c r="Q12">
        <f>'計算係數'!$O12*'累積確診人數_量級_鄰里別'!P12/10</f>
        <v>1.18236806</v>
      </c>
      <c r="R12">
        <f>'計算係數'!$O12*'累積確診人數_量級_鄰里別'!Q12/10</f>
        <v>1.18236806</v>
      </c>
      <c r="S12">
        <f>'計算係數'!$O12*'累積確診人數_量級_鄰里別'!R12/10</f>
        <v>1.18236806</v>
      </c>
      <c r="T12">
        <f>'計算係數'!$O12*'累積確診人數_量級_鄰里別'!S12/10</f>
        <v>1.18236806</v>
      </c>
      <c r="U12">
        <f>'計算係數'!$O12*'累積確診人數_量級_鄰里別'!T12/10</f>
        <v>1.18236806</v>
      </c>
    </row>
    <row r="13">
      <c r="A13" s="5">
        <v>6.3000010013E10</v>
      </c>
      <c r="B13" s="5" t="s">
        <v>3</v>
      </c>
      <c r="C13" s="5" t="s">
        <v>15</v>
      </c>
      <c r="D13" s="5">
        <v>2793.0</v>
      </c>
      <c r="E13">
        <f>'計算係數'!$O13*'累積確診人數_量級_鄰里別'!D13/10</f>
        <v>0</v>
      </c>
      <c r="F13">
        <f>'計算係數'!$O13*'累積確診人數_量級_鄰里別'!E13/10</f>
        <v>0</v>
      </c>
      <c r="G13">
        <f>'計算係數'!$O13*'累積確診人數_量級_鄰里別'!F13/10</f>
        <v>0.9970073244</v>
      </c>
      <c r="H13">
        <f>'計算係數'!$O13*'累積確診人數_量級_鄰里別'!G13/10</f>
        <v>0.9970073244</v>
      </c>
      <c r="I13">
        <f>'計算係數'!$O13*'累積確診人數_量級_鄰里別'!H13/10</f>
        <v>0.9970073244</v>
      </c>
      <c r="J13">
        <f>'計算係數'!$O13*'累積確診人數_量級_鄰里別'!I13/10</f>
        <v>0.9970073244</v>
      </c>
      <c r="K13">
        <f>'計算係數'!$O13*'累積確診人數_量級_鄰里別'!J13/10</f>
        <v>0.9970073244</v>
      </c>
      <c r="L13">
        <f>'計算係數'!$O13*'累積確診人數_量級_鄰里別'!K13/10</f>
        <v>0.9970073244</v>
      </c>
      <c r="M13">
        <f>'計算係數'!$O13*'累積確診人數_量級_鄰里別'!L13/10</f>
        <v>0.9970073244</v>
      </c>
      <c r="N13">
        <f>'計算係數'!$O13*'累積確診人數_量級_鄰里別'!M13/10</f>
        <v>0.9970073244</v>
      </c>
      <c r="O13">
        <f>'計算係數'!$O13*'累積確診人數_量級_鄰里別'!N13/10</f>
        <v>0.9970073244</v>
      </c>
      <c r="P13">
        <f>'計算係數'!$O13*'累積確診人數_量級_鄰里別'!O13/10</f>
        <v>0.9970073244</v>
      </c>
      <c r="Q13">
        <f>'計算係數'!$O13*'累積確診人數_量級_鄰里別'!P13/10</f>
        <v>0.9970073244</v>
      </c>
      <c r="R13">
        <f>'計算係數'!$O13*'累積確診人數_量級_鄰里別'!Q13/10</f>
        <v>0.9970073244</v>
      </c>
      <c r="S13">
        <f>'計算係數'!$O13*'累積確診人數_量級_鄰里別'!R13/10</f>
        <v>0.9970073244</v>
      </c>
      <c r="T13">
        <f>'計算係數'!$O13*'累積確診人數_量級_鄰里別'!S13/10</f>
        <v>0.9970073244</v>
      </c>
      <c r="U13">
        <f>'計算係數'!$O13*'累積確診人數_量級_鄰里別'!T13/10</f>
        <v>0.9970073244</v>
      </c>
    </row>
    <row r="14">
      <c r="A14" s="5">
        <v>6.3000010014E10</v>
      </c>
      <c r="B14" s="5" t="s">
        <v>3</v>
      </c>
      <c r="C14" s="5" t="s">
        <v>16</v>
      </c>
      <c r="D14" s="5">
        <v>4392.0</v>
      </c>
      <c r="E14">
        <f>'計算係數'!$O14*'累積確診人數_量級_鄰里別'!D14/10</f>
        <v>0</v>
      </c>
      <c r="F14">
        <f>'計算係數'!$O14*'累積確診人數_量級_鄰里別'!E14/10</f>
        <v>0</v>
      </c>
      <c r="G14">
        <f>'計算係數'!$O14*'累積確診人數_量級_鄰里別'!F14/10</f>
        <v>1.18330833</v>
      </c>
      <c r="H14">
        <f>'計算係數'!$O14*'累積確診人數_量級_鄰里別'!G14/10</f>
        <v>1.18330833</v>
      </c>
      <c r="I14">
        <f>'計算係數'!$O14*'累積確診人數_量級_鄰里別'!H14/10</f>
        <v>1.18330833</v>
      </c>
      <c r="J14">
        <f>'計算係數'!$O14*'累積確診人數_量級_鄰里別'!I14/10</f>
        <v>1.18330833</v>
      </c>
      <c r="K14">
        <f>'計算係數'!$O14*'累積確診人數_量級_鄰里別'!J14/10</f>
        <v>1.18330833</v>
      </c>
      <c r="L14">
        <f>'計算係數'!$O14*'累積確診人數_量級_鄰里別'!K14/10</f>
        <v>1.18330833</v>
      </c>
      <c r="M14">
        <f>'計算係數'!$O14*'累積確診人數_量級_鄰里別'!L14/10</f>
        <v>1.18330833</v>
      </c>
      <c r="N14">
        <f>'計算係數'!$O14*'累積確診人數_量級_鄰里別'!M14/10</f>
        <v>1.18330833</v>
      </c>
      <c r="O14">
        <f>'計算係數'!$O14*'累積確診人數_量級_鄰里別'!N14/10</f>
        <v>1.18330833</v>
      </c>
      <c r="P14">
        <f>'計算係數'!$O14*'累積確診人數_量級_鄰里別'!O14/10</f>
        <v>1.18330833</v>
      </c>
      <c r="Q14">
        <f>'計算係數'!$O14*'累積確診人數_量級_鄰里別'!P14/10</f>
        <v>1.18330833</v>
      </c>
      <c r="R14">
        <f>'計算係數'!$O14*'累積確診人數_量級_鄰里別'!Q14/10</f>
        <v>1.18330833</v>
      </c>
      <c r="S14">
        <f>'計算係數'!$O14*'累積確診人數_量級_鄰里別'!R14/10</f>
        <v>1.18330833</v>
      </c>
      <c r="T14">
        <f>'計算係數'!$O14*'累積確診人數_量級_鄰里別'!S14/10</f>
        <v>1.18330833</v>
      </c>
      <c r="U14">
        <f>'計算係數'!$O14*'累積確診人數_量級_鄰里別'!T14/10</f>
        <v>1.18330833</v>
      </c>
    </row>
    <row r="15">
      <c r="A15" s="5">
        <v>6.3000010015E10</v>
      </c>
      <c r="B15" s="5" t="s">
        <v>3</v>
      </c>
      <c r="C15" s="5" t="s">
        <v>17</v>
      </c>
      <c r="D15" s="5">
        <v>6687.0</v>
      </c>
      <c r="E15">
        <f>'計算係數'!$O15*'累積確診人數_量級_鄰里別'!D15/10</f>
        <v>0</v>
      </c>
      <c r="F15">
        <f>'計算係數'!$O15*'累積確診人數_量級_鄰里別'!E15/10</f>
        <v>0</v>
      </c>
      <c r="G15">
        <f>'計算係數'!$O15*'累積確診人數_量級_鄰里別'!F15/10</f>
        <v>1.170002581</v>
      </c>
      <c r="H15">
        <f>'計算係數'!$O15*'累積確診人數_量級_鄰里別'!G15/10</f>
        <v>1.170002581</v>
      </c>
      <c r="I15">
        <f>'計算係數'!$O15*'累積確診人數_量級_鄰里別'!H15/10</f>
        <v>1.170002581</v>
      </c>
      <c r="J15">
        <f>'計算係數'!$O15*'累積確診人數_量級_鄰里別'!I15/10</f>
        <v>1.170002581</v>
      </c>
      <c r="K15">
        <f>'計算係數'!$O15*'累積確診人數_量級_鄰里別'!J15/10</f>
        <v>1.170002581</v>
      </c>
      <c r="L15">
        <f>'計算係數'!$O15*'累積確診人數_量級_鄰里別'!K15/10</f>
        <v>1.170002581</v>
      </c>
      <c r="M15">
        <f>'計算係數'!$O15*'累積確診人數_量級_鄰里別'!L15/10</f>
        <v>1.170002581</v>
      </c>
      <c r="N15">
        <f>'計算係數'!$O15*'累積確診人數_量級_鄰里別'!M15/10</f>
        <v>1.170002581</v>
      </c>
      <c r="O15">
        <f>'計算係數'!$O15*'累積確診人數_量級_鄰里別'!N15/10</f>
        <v>1.170002581</v>
      </c>
      <c r="P15">
        <f>'計算係數'!$O15*'累積確診人數_量級_鄰里別'!O15/10</f>
        <v>1.170002581</v>
      </c>
      <c r="Q15">
        <f>'計算係數'!$O15*'累積確診人數_量級_鄰里別'!P15/10</f>
        <v>1.170002581</v>
      </c>
      <c r="R15">
        <f>'計算係數'!$O15*'累積確診人數_量級_鄰里別'!Q15/10</f>
        <v>1.170002581</v>
      </c>
      <c r="S15">
        <f>'計算係數'!$O15*'累積確診人數_量級_鄰里別'!R15/10</f>
        <v>1.170002581</v>
      </c>
      <c r="T15">
        <f>'計算係數'!$O15*'累積確診人數_量級_鄰里別'!S15/10</f>
        <v>1.170002581</v>
      </c>
      <c r="U15">
        <f>'計算係數'!$O15*'累積確診人數_量級_鄰里別'!T15/10</f>
        <v>1.170002581</v>
      </c>
    </row>
    <row r="16">
      <c r="A16" s="5">
        <v>6.3000010016E10</v>
      </c>
      <c r="B16" s="5" t="s">
        <v>3</v>
      </c>
      <c r="C16" s="5" t="s">
        <v>18</v>
      </c>
      <c r="D16" s="5">
        <v>8633.0</v>
      </c>
      <c r="E16">
        <f>'計算係數'!$O16*'累積確診人數_量級_鄰里別'!D16/10</f>
        <v>0</v>
      </c>
      <c r="F16">
        <f>'計算係數'!$O16*'累積確診人數_量級_鄰里別'!E16/10</f>
        <v>0</v>
      </c>
      <c r="G16">
        <f>'計算係數'!$O16*'累積確診人數_量級_鄰里別'!F16/10</f>
        <v>1.146832732</v>
      </c>
      <c r="H16">
        <f>'計算係數'!$O16*'累積確診人數_量級_鄰里別'!G16/10</f>
        <v>1.146832732</v>
      </c>
      <c r="I16">
        <f>'計算係數'!$O16*'累積確診人數_量級_鄰里別'!H16/10</f>
        <v>1.146832732</v>
      </c>
      <c r="J16">
        <f>'計算係數'!$O16*'累積確診人數_量級_鄰里別'!I16/10</f>
        <v>1.146832732</v>
      </c>
      <c r="K16">
        <f>'計算係數'!$O16*'累積確診人數_量級_鄰里別'!J16/10</f>
        <v>1.146832732</v>
      </c>
      <c r="L16">
        <f>'計算係數'!$O16*'累積確診人數_量級_鄰里別'!K16/10</f>
        <v>1.146832732</v>
      </c>
      <c r="M16">
        <f>'計算係數'!$O16*'累積確診人數_量級_鄰里別'!L16/10</f>
        <v>1.146832732</v>
      </c>
      <c r="N16">
        <f>'計算係數'!$O16*'累積確診人數_量級_鄰里別'!M16/10</f>
        <v>1.146832732</v>
      </c>
      <c r="O16">
        <f>'計算係數'!$O16*'累積確診人數_量級_鄰里別'!N16/10</f>
        <v>1.146832732</v>
      </c>
      <c r="P16">
        <f>'計算係數'!$O16*'累積確診人數_量級_鄰里別'!O16/10</f>
        <v>1.146832732</v>
      </c>
      <c r="Q16">
        <f>'計算係數'!$O16*'累積確診人數_量級_鄰里別'!P16/10</f>
        <v>1.146832732</v>
      </c>
      <c r="R16">
        <f>'計算係數'!$O16*'累積確診人數_量級_鄰里別'!Q16/10</f>
        <v>1.146832732</v>
      </c>
      <c r="S16">
        <f>'計算係數'!$O16*'累積確診人數_量級_鄰里別'!R16/10</f>
        <v>1.146832732</v>
      </c>
      <c r="T16">
        <f>'計算係數'!$O16*'累積確診人數_量級_鄰里別'!S16/10</f>
        <v>1.146832732</v>
      </c>
      <c r="U16">
        <f>'計算係數'!$O16*'累積確診人數_量級_鄰里別'!T16/10</f>
        <v>1.146832732</v>
      </c>
    </row>
    <row r="17">
      <c r="A17" s="5">
        <v>6.3000010017E10</v>
      </c>
      <c r="B17" s="5" t="s">
        <v>3</v>
      </c>
      <c r="C17" s="5" t="s">
        <v>19</v>
      </c>
      <c r="D17" s="5">
        <v>6064.0</v>
      </c>
      <c r="E17">
        <f>'計算係數'!$O17*'累積確診人數_量級_鄰里別'!D17/10</f>
        <v>0</v>
      </c>
      <c r="F17">
        <f>'計算係數'!$O17*'累積確診人數_量級_鄰里別'!E17/10</f>
        <v>0</v>
      </c>
      <c r="G17">
        <f>'計算係數'!$O17*'累積確診人數_量級_鄰里別'!F17/10</f>
        <v>1.13950828</v>
      </c>
      <c r="H17">
        <f>'計算係數'!$O17*'累積確診人數_量級_鄰里別'!G17/10</f>
        <v>1.13950828</v>
      </c>
      <c r="I17">
        <f>'計算係數'!$O17*'累積確診人數_量級_鄰里別'!H17/10</f>
        <v>1.13950828</v>
      </c>
      <c r="J17">
        <f>'計算係數'!$O17*'累積確診人數_量級_鄰里別'!I17/10</f>
        <v>1.13950828</v>
      </c>
      <c r="K17">
        <f>'計算係數'!$O17*'累積確診人數_量級_鄰里別'!J17/10</f>
        <v>1.13950828</v>
      </c>
      <c r="L17">
        <f>'計算係數'!$O17*'累積確診人數_量級_鄰里別'!K17/10</f>
        <v>1.13950828</v>
      </c>
      <c r="M17">
        <f>'計算係數'!$O17*'累積確診人數_量級_鄰里別'!L17/10</f>
        <v>1.13950828</v>
      </c>
      <c r="N17">
        <f>'計算係數'!$O17*'累積確診人數_量級_鄰里別'!M17/10</f>
        <v>1.13950828</v>
      </c>
      <c r="O17">
        <f>'計算係數'!$O17*'累積確診人數_量級_鄰里別'!N17/10</f>
        <v>1.13950828</v>
      </c>
      <c r="P17">
        <f>'計算係數'!$O17*'累積確診人數_量級_鄰里別'!O17/10</f>
        <v>1.13950828</v>
      </c>
      <c r="Q17">
        <f>'計算係數'!$O17*'累積確診人數_量級_鄰里別'!P17/10</f>
        <v>1.13950828</v>
      </c>
      <c r="R17">
        <f>'計算係數'!$O17*'累積確診人數_量級_鄰里別'!Q17/10</f>
        <v>1.13950828</v>
      </c>
      <c r="S17">
        <f>'計算係數'!$O17*'累積確診人數_量級_鄰里別'!R17/10</f>
        <v>1.13950828</v>
      </c>
      <c r="T17">
        <f>'計算係數'!$O17*'累積確診人數_量級_鄰里別'!S17/10</f>
        <v>1.13950828</v>
      </c>
      <c r="U17">
        <f>'計算係數'!$O17*'累積確診人數_量級_鄰里別'!T17/10</f>
        <v>1.13950828</v>
      </c>
    </row>
    <row r="18">
      <c r="A18" s="5">
        <v>6.3000010018E10</v>
      </c>
      <c r="B18" s="5" t="s">
        <v>3</v>
      </c>
      <c r="C18" s="5" t="s">
        <v>20</v>
      </c>
      <c r="D18" s="5">
        <v>8050.0</v>
      </c>
      <c r="E18">
        <f>'計算係數'!$O18*'累積確診人數_量級_鄰里別'!D18/10</f>
        <v>0</v>
      </c>
      <c r="F18">
        <f>'計算係數'!$O18*'累積確診人數_量級_鄰里別'!E18/10</f>
        <v>0</v>
      </c>
      <c r="G18">
        <f>'計算係數'!$O18*'累積確診人數_量級_鄰里別'!F18/10</f>
        <v>1.410206136</v>
      </c>
      <c r="H18">
        <f>'計算係數'!$O18*'累積確診人數_量級_鄰里別'!G18/10</f>
        <v>1.410206136</v>
      </c>
      <c r="I18">
        <f>'計算係數'!$O18*'累積確診人數_量級_鄰里別'!H18/10</f>
        <v>1.410206136</v>
      </c>
      <c r="J18">
        <f>'計算係數'!$O18*'累積確診人數_量級_鄰里別'!I18/10</f>
        <v>1.410206136</v>
      </c>
      <c r="K18">
        <f>'計算係數'!$O18*'累積確診人數_量級_鄰里別'!J18/10</f>
        <v>1.410206136</v>
      </c>
      <c r="L18">
        <f>'計算係數'!$O18*'累積確診人數_量級_鄰里別'!K18/10</f>
        <v>1.410206136</v>
      </c>
      <c r="M18">
        <f>'計算係數'!$O18*'累積確診人數_量級_鄰里別'!L18/10</f>
        <v>1.410206136</v>
      </c>
      <c r="N18">
        <f>'計算係數'!$O18*'累積確診人數_量級_鄰里別'!M18/10</f>
        <v>1.410206136</v>
      </c>
      <c r="O18">
        <f>'計算係數'!$O18*'累積確診人數_量級_鄰里別'!N18/10</f>
        <v>1.410206136</v>
      </c>
      <c r="P18">
        <f>'計算係數'!$O18*'累積確診人數_量級_鄰里別'!O18/10</f>
        <v>1.410206136</v>
      </c>
      <c r="Q18">
        <f>'計算係數'!$O18*'累積確診人數_量級_鄰里別'!P18/10</f>
        <v>1.410206136</v>
      </c>
      <c r="R18">
        <f>'計算係數'!$O18*'累積確診人數_量級_鄰里別'!Q18/10</f>
        <v>1.410206136</v>
      </c>
      <c r="S18">
        <f>'計算係數'!$O18*'累積確診人數_量級_鄰里別'!R18/10</f>
        <v>1.410206136</v>
      </c>
      <c r="T18">
        <f>'計算係數'!$O18*'累積確診人數_量級_鄰里別'!S18/10</f>
        <v>1.410206136</v>
      </c>
      <c r="U18">
        <f>'計算係數'!$O18*'累積確診人數_量級_鄰里別'!T18/10</f>
        <v>1.410206136</v>
      </c>
    </row>
    <row r="19">
      <c r="A19" s="5">
        <v>6.3000010019E10</v>
      </c>
      <c r="B19" s="5" t="s">
        <v>3</v>
      </c>
      <c r="C19" s="5" t="s">
        <v>21</v>
      </c>
      <c r="D19" s="5">
        <v>8303.0</v>
      </c>
      <c r="E19">
        <f>'計算係數'!$O19*'累積確診人數_量級_鄰里別'!D19/10</f>
        <v>0</v>
      </c>
      <c r="F19">
        <f>'計算係數'!$O19*'累積確診人數_量級_鄰里別'!E19/10</f>
        <v>0</v>
      </c>
      <c r="G19">
        <f>'計算係數'!$O19*'累積確診人數_量級_鄰里別'!F19/10</f>
        <v>1.197811555</v>
      </c>
      <c r="H19">
        <f>'計算係數'!$O19*'累積確診人數_量級_鄰里別'!G19/10</f>
        <v>1.197811555</v>
      </c>
      <c r="I19">
        <f>'計算係數'!$O19*'累積確診人數_量級_鄰里別'!H19/10</f>
        <v>1.197811555</v>
      </c>
      <c r="J19">
        <f>'計算係數'!$O19*'累積確診人數_量級_鄰里別'!I19/10</f>
        <v>1.197811555</v>
      </c>
      <c r="K19">
        <f>'計算係數'!$O19*'累積確診人數_量級_鄰里別'!J19/10</f>
        <v>1.197811555</v>
      </c>
      <c r="L19">
        <f>'計算係數'!$O19*'累積確診人數_量級_鄰里別'!K19/10</f>
        <v>1.197811555</v>
      </c>
      <c r="M19">
        <f>'計算係數'!$O19*'累積確診人數_量級_鄰里別'!L19/10</f>
        <v>1.197811555</v>
      </c>
      <c r="N19">
        <f>'計算係數'!$O19*'累積確診人數_量級_鄰里別'!M19/10</f>
        <v>1.197811555</v>
      </c>
      <c r="O19">
        <f>'計算係數'!$O19*'累積確診人數_量級_鄰里別'!N19/10</f>
        <v>1.197811555</v>
      </c>
      <c r="P19">
        <f>'計算係數'!$O19*'累積確診人數_量級_鄰里別'!O19/10</f>
        <v>1.197811555</v>
      </c>
      <c r="Q19">
        <f>'計算係數'!$O19*'累積確診人數_量級_鄰里別'!P19/10</f>
        <v>1.197811555</v>
      </c>
      <c r="R19">
        <f>'計算係數'!$O19*'累積確診人數_量級_鄰里別'!Q19/10</f>
        <v>1.197811555</v>
      </c>
      <c r="S19">
        <f>'計算係數'!$O19*'累積確診人數_量級_鄰里別'!R19/10</f>
        <v>1.197811555</v>
      </c>
      <c r="T19">
        <f>'計算係數'!$O19*'累積確診人數_量級_鄰里別'!S19/10</f>
        <v>1.197811555</v>
      </c>
      <c r="U19">
        <f>'計算係數'!$O19*'累積確診人數_量級_鄰里別'!T19/10</f>
        <v>1.197811555</v>
      </c>
    </row>
    <row r="20">
      <c r="A20" s="5">
        <v>6.300001002E10</v>
      </c>
      <c r="B20" s="5" t="s">
        <v>3</v>
      </c>
      <c r="C20" s="5" t="s">
        <v>22</v>
      </c>
      <c r="D20" s="5">
        <v>5303.0</v>
      </c>
      <c r="E20">
        <f>'計算係數'!$O20*'累積確診人數_量級_鄰里別'!D20/10</f>
        <v>0</v>
      </c>
      <c r="F20">
        <f>'計算係數'!$O20*'累積確診人數_量級_鄰里別'!E20/10</f>
        <v>0</v>
      </c>
      <c r="G20">
        <f>'計算係數'!$O20*'累積確診人數_量級_鄰里別'!F20/10</f>
        <v>1.050296668</v>
      </c>
      <c r="H20">
        <f>'計算係數'!$O20*'累積確診人數_量級_鄰里別'!G20/10</f>
        <v>1.050296668</v>
      </c>
      <c r="I20">
        <f>'計算係數'!$O20*'累積確診人數_量級_鄰里別'!H20/10</f>
        <v>1.050296668</v>
      </c>
      <c r="J20">
        <f>'計算係數'!$O20*'累積確診人數_量級_鄰里別'!I20/10</f>
        <v>1.050296668</v>
      </c>
      <c r="K20">
        <f>'計算係數'!$O20*'累積確診人數_量級_鄰里別'!J20/10</f>
        <v>1.050296668</v>
      </c>
      <c r="L20">
        <f>'計算係數'!$O20*'累積確診人數_量級_鄰里別'!K20/10</f>
        <v>1.050296668</v>
      </c>
      <c r="M20">
        <f>'計算係數'!$O20*'累積確診人數_量級_鄰里別'!L20/10</f>
        <v>1.050296668</v>
      </c>
      <c r="N20">
        <f>'計算係數'!$O20*'累積確診人數_量級_鄰里別'!M20/10</f>
        <v>1.050296668</v>
      </c>
      <c r="O20">
        <f>'計算係數'!$O20*'累積確診人數_量級_鄰里別'!N20/10</f>
        <v>1.050296668</v>
      </c>
      <c r="P20">
        <f>'計算係數'!$O20*'累積確診人數_量級_鄰里別'!O20/10</f>
        <v>1.050296668</v>
      </c>
      <c r="Q20">
        <f>'計算係數'!$O20*'累積確診人數_量級_鄰里別'!P20/10</f>
        <v>1.050296668</v>
      </c>
      <c r="R20">
        <f>'計算係數'!$O20*'累積確診人數_量級_鄰里別'!Q20/10</f>
        <v>1.050296668</v>
      </c>
      <c r="S20">
        <f>'計算係數'!$O20*'累積確診人數_量級_鄰里別'!R20/10</f>
        <v>1.050296668</v>
      </c>
      <c r="T20">
        <f>'計算係數'!$O20*'累積確診人數_量級_鄰里別'!S20/10</f>
        <v>1.050296668</v>
      </c>
      <c r="U20">
        <f>'計算係數'!$O20*'累積確診人數_量級_鄰里別'!T20/10</f>
        <v>1.050296668</v>
      </c>
    </row>
    <row r="21">
      <c r="A21" s="5">
        <v>6.3000010021E10</v>
      </c>
      <c r="B21" s="5" t="s">
        <v>3</v>
      </c>
      <c r="C21" s="5" t="s">
        <v>23</v>
      </c>
      <c r="D21" s="5">
        <v>9169.0</v>
      </c>
      <c r="E21">
        <f>'計算係數'!$O21*'累積確診人數_量級_鄰里別'!D21/10</f>
        <v>0</v>
      </c>
      <c r="F21">
        <f>'計算係數'!$O21*'累積確診人數_量級_鄰里別'!E21/10</f>
        <v>0</v>
      </c>
      <c r="G21">
        <f>'計算係數'!$O21*'累積確診人數_量級_鄰里別'!F21/10</f>
        <v>1.161271803</v>
      </c>
      <c r="H21">
        <f>'計算係數'!$O21*'累積確診人數_量級_鄰里別'!G21/10</f>
        <v>1.161271803</v>
      </c>
      <c r="I21">
        <f>'計算係數'!$O21*'累積確診人數_量級_鄰里別'!H21/10</f>
        <v>1.161271803</v>
      </c>
      <c r="J21">
        <f>'計算係數'!$O21*'累積確診人數_量級_鄰里別'!I21/10</f>
        <v>1.161271803</v>
      </c>
      <c r="K21">
        <f>'計算係數'!$O21*'累積確診人數_量級_鄰里別'!J21/10</f>
        <v>1.161271803</v>
      </c>
      <c r="L21">
        <f>'計算係數'!$O21*'累積確診人數_量級_鄰里別'!K21/10</f>
        <v>1.161271803</v>
      </c>
      <c r="M21">
        <f>'計算係數'!$O21*'累積確診人數_量級_鄰里別'!L21/10</f>
        <v>1.161271803</v>
      </c>
      <c r="N21">
        <f>'計算係數'!$O21*'累積確診人數_量級_鄰里別'!M21/10</f>
        <v>1.161271803</v>
      </c>
      <c r="O21">
        <f>'計算係數'!$O21*'累積確診人數_量級_鄰里別'!N21/10</f>
        <v>1.161271803</v>
      </c>
      <c r="P21">
        <f>'計算係數'!$O21*'累積確診人數_量級_鄰里別'!O21/10</f>
        <v>1.161271803</v>
      </c>
      <c r="Q21">
        <f>'計算係數'!$O21*'累積確診人數_量級_鄰里別'!P21/10</f>
        <v>1.161271803</v>
      </c>
      <c r="R21">
        <f>'計算係數'!$O21*'累積確診人數_量級_鄰里別'!Q21/10</f>
        <v>1.161271803</v>
      </c>
      <c r="S21">
        <f>'計算係數'!$O21*'累積確診人數_量級_鄰里別'!R21/10</f>
        <v>1.161271803</v>
      </c>
      <c r="T21">
        <f>'計算係數'!$O21*'累積確診人數_量級_鄰里別'!S21/10</f>
        <v>1.161271803</v>
      </c>
      <c r="U21">
        <f>'計算係數'!$O21*'累積確診人數_量級_鄰里別'!T21/10</f>
        <v>1.161271803</v>
      </c>
    </row>
    <row r="22">
      <c r="A22" s="5">
        <v>6.3000010022E10</v>
      </c>
      <c r="B22" s="5" t="s">
        <v>3</v>
      </c>
      <c r="C22" s="5" t="s">
        <v>24</v>
      </c>
      <c r="D22" s="5">
        <v>8065.0</v>
      </c>
      <c r="E22">
        <f>'計算係數'!$O22*'累積確診人數_量級_鄰里別'!D22/10</f>
        <v>0</v>
      </c>
      <c r="F22">
        <f>'計算係數'!$O22*'累積確診人數_量級_鄰里別'!E22/10</f>
        <v>0</v>
      </c>
      <c r="G22">
        <f>'計算係數'!$O22*'累積確診人數_量級_鄰里別'!F22/10</f>
        <v>1.236443089</v>
      </c>
      <c r="H22">
        <f>'計算係數'!$O22*'累積確診人數_量級_鄰里別'!G22/10</f>
        <v>1.236443089</v>
      </c>
      <c r="I22">
        <f>'計算係數'!$O22*'累積確診人數_量級_鄰里別'!H22/10</f>
        <v>1.236443089</v>
      </c>
      <c r="J22">
        <f>'計算係數'!$O22*'累積確診人數_量級_鄰里別'!I22/10</f>
        <v>1.236443089</v>
      </c>
      <c r="K22">
        <f>'計算係數'!$O22*'累積確診人數_量級_鄰里別'!J22/10</f>
        <v>1.236443089</v>
      </c>
      <c r="L22">
        <f>'計算係數'!$O22*'累積確診人數_量級_鄰里別'!K22/10</f>
        <v>1.236443089</v>
      </c>
      <c r="M22">
        <f>'計算係數'!$O22*'累積確診人數_量級_鄰里別'!L22/10</f>
        <v>1.236443089</v>
      </c>
      <c r="N22">
        <f>'計算係數'!$O22*'累積確診人數_量級_鄰里別'!M22/10</f>
        <v>1.236443089</v>
      </c>
      <c r="O22">
        <f>'計算係數'!$O22*'累積確診人數_量級_鄰里別'!N22/10</f>
        <v>1.236443089</v>
      </c>
      <c r="P22">
        <f>'計算係數'!$O22*'累積確診人數_量級_鄰里別'!O22/10</f>
        <v>1.236443089</v>
      </c>
      <c r="Q22">
        <f>'計算係數'!$O22*'累積確診人數_量級_鄰里別'!P22/10</f>
        <v>1.236443089</v>
      </c>
      <c r="R22">
        <f>'計算係數'!$O22*'累積確診人數_量級_鄰里別'!Q22/10</f>
        <v>1.236443089</v>
      </c>
      <c r="S22">
        <f>'計算係數'!$O22*'累積確診人數_量級_鄰里別'!R22/10</f>
        <v>1.236443089</v>
      </c>
      <c r="T22">
        <f>'計算係數'!$O22*'累積確診人數_量級_鄰里別'!S22/10</f>
        <v>1.236443089</v>
      </c>
      <c r="U22">
        <f>'計算係數'!$O22*'累積確診人數_量級_鄰里別'!T22/10</f>
        <v>1.236443089</v>
      </c>
    </row>
    <row r="23">
      <c r="A23" s="5">
        <v>6.3000010024E10</v>
      </c>
      <c r="B23" s="5" t="s">
        <v>3</v>
      </c>
      <c r="C23" s="5" t="s">
        <v>25</v>
      </c>
      <c r="D23" s="5">
        <v>7794.0</v>
      </c>
      <c r="E23">
        <f>'計算係數'!$O23*'累積確診人數_量級_鄰里別'!D23/10</f>
        <v>0</v>
      </c>
      <c r="F23">
        <f>'計算係數'!$O23*'累積確診人數_量級_鄰里別'!E23/10</f>
        <v>0</v>
      </c>
      <c r="G23">
        <f>'計算係數'!$O23*'累積確診人數_量級_鄰里別'!F23/10</f>
        <v>1.102172034</v>
      </c>
      <c r="H23">
        <f>'計算係數'!$O23*'累積確診人數_量級_鄰里別'!G23/10</f>
        <v>1.102172034</v>
      </c>
      <c r="I23">
        <f>'計算係數'!$O23*'累積確診人數_量級_鄰里別'!H23/10</f>
        <v>1.102172034</v>
      </c>
      <c r="J23">
        <f>'計算係數'!$O23*'累積確診人數_量級_鄰里別'!I23/10</f>
        <v>1.102172034</v>
      </c>
      <c r="K23">
        <f>'計算係數'!$O23*'累積確診人數_量級_鄰里別'!J23/10</f>
        <v>1.102172034</v>
      </c>
      <c r="L23">
        <f>'計算係數'!$O23*'累積確診人數_量級_鄰里別'!K23/10</f>
        <v>1.102172034</v>
      </c>
      <c r="M23">
        <f>'計算係數'!$O23*'累積確診人數_量級_鄰里別'!L23/10</f>
        <v>1.102172034</v>
      </c>
      <c r="N23">
        <f>'計算係數'!$O23*'累積確診人數_量級_鄰里別'!M23/10</f>
        <v>1.102172034</v>
      </c>
      <c r="O23">
        <f>'計算係數'!$O23*'累積確診人數_量級_鄰里別'!N23/10</f>
        <v>1.102172034</v>
      </c>
      <c r="P23">
        <f>'計算係數'!$O23*'累積確診人數_量級_鄰里別'!O23/10</f>
        <v>1.102172034</v>
      </c>
      <c r="Q23">
        <f>'計算係數'!$O23*'累積確診人數_量級_鄰里別'!P23/10</f>
        <v>1.102172034</v>
      </c>
      <c r="R23">
        <f>'計算係數'!$O23*'累積確診人數_量級_鄰里別'!Q23/10</f>
        <v>1.102172034</v>
      </c>
      <c r="S23">
        <f>'計算係數'!$O23*'累積確診人數_量級_鄰里別'!R23/10</f>
        <v>1.102172034</v>
      </c>
      <c r="T23">
        <f>'計算係數'!$O23*'累積確診人數_量級_鄰里別'!S23/10</f>
        <v>1.102172034</v>
      </c>
      <c r="U23">
        <f>'計算係數'!$O23*'累積確診人數_量級_鄰里別'!T23/10</f>
        <v>1.102172034</v>
      </c>
    </row>
    <row r="24">
      <c r="A24" s="5">
        <v>6.3000010025E10</v>
      </c>
      <c r="B24" s="5" t="s">
        <v>3</v>
      </c>
      <c r="C24" s="5" t="s">
        <v>26</v>
      </c>
      <c r="D24" s="5">
        <v>6150.0</v>
      </c>
      <c r="E24">
        <f>'計算係數'!$O24*'累積確診人數_量級_鄰里別'!D24/10</f>
        <v>0</v>
      </c>
      <c r="F24">
        <f>'計算係數'!$O24*'累積確診人數_量級_鄰里別'!E24/10</f>
        <v>0</v>
      </c>
      <c r="G24">
        <f>'計算係數'!$O24*'累積確診人數_量級_鄰里別'!F24/10</f>
        <v>1.105908623</v>
      </c>
      <c r="H24">
        <f>'計算係數'!$O24*'累積確診人數_量級_鄰里別'!G24/10</f>
        <v>1.105908623</v>
      </c>
      <c r="I24">
        <f>'計算係數'!$O24*'累積確診人數_量級_鄰里別'!H24/10</f>
        <v>1.105908623</v>
      </c>
      <c r="J24">
        <f>'計算係數'!$O24*'累積確診人數_量級_鄰里別'!I24/10</f>
        <v>1.105908623</v>
      </c>
      <c r="K24">
        <f>'計算係數'!$O24*'累積確診人數_量級_鄰里別'!J24/10</f>
        <v>1.105908623</v>
      </c>
      <c r="L24">
        <f>'計算係數'!$O24*'累積確診人數_量級_鄰里別'!K24/10</f>
        <v>1.105908623</v>
      </c>
      <c r="M24">
        <f>'計算係數'!$O24*'累積確診人數_量級_鄰里別'!L24/10</f>
        <v>1.105908623</v>
      </c>
      <c r="N24">
        <f>'計算係數'!$O24*'累積確診人數_量級_鄰里別'!M24/10</f>
        <v>1.105908623</v>
      </c>
      <c r="O24">
        <f>'計算係數'!$O24*'累積確診人數_量級_鄰里別'!N24/10</f>
        <v>1.105908623</v>
      </c>
      <c r="P24">
        <f>'計算係數'!$O24*'累積確診人數_量級_鄰里別'!O24/10</f>
        <v>1.105908623</v>
      </c>
      <c r="Q24">
        <f>'計算係數'!$O24*'累積確診人數_量級_鄰里別'!P24/10</f>
        <v>1.105908623</v>
      </c>
      <c r="R24">
        <f>'計算係數'!$O24*'累積確診人數_量級_鄰里別'!Q24/10</f>
        <v>1.105908623</v>
      </c>
      <c r="S24">
        <f>'計算係數'!$O24*'累積確診人數_量級_鄰里別'!R24/10</f>
        <v>1.105908623</v>
      </c>
      <c r="T24">
        <f>'計算係數'!$O24*'累積確診人數_量級_鄰里別'!S24/10</f>
        <v>1.105908623</v>
      </c>
      <c r="U24">
        <f>'計算係數'!$O24*'累積確診人數_量級_鄰里別'!T24/10</f>
        <v>1.105908623</v>
      </c>
    </row>
    <row r="25">
      <c r="A25" s="5">
        <v>6.3000010026E10</v>
      </c>
      <c r="B25" s="5" t="s">
        <v>3</v>
      </c>
      <c r="C25" s="5" t="s">
        <v>27</v>
      </c>
      <c r="D25" s="5">
        <v>10339.0</v>
      </c>
      <c r="E25">
        <f>'計算係數'!$O25*'累積確診人數_量級_鄰里別'!D25/10</f>
        <v>0</v>
      </c>
      <c r="F25">
        <f>'計算係數'!$O25*'累積確診人數_量級_鄰里別'!E25/10</f>
        <v>0</v>
      </c>
      <c r="G25">
        <f>'計算係數'!$O25*'累積確診人數_量級_鄰里別'!F25/10</f>
        <v>1.14432177</v>
      </c>
      <c r="H25">
        <f>'計算係數'!$O25*'累積確診人數_量級_鄰里別'!G25/10</f>
        <v>1.14432177</v>
      </c>
      <c r="I25">
        <f>'計算係數'!$O25*'累積確診人數_量級_鄰里別'!H25/10</f>
        <v>1.14432177</v>
      </c>
      <c r="J25">
        <f>'計算係數'!$O25*'累積確診人數_量級_鄰里別'!I25/10</f>
        <v>1.14432177</v>
      </c>
      <c r="K25">
        <f>'計算係數'!$O25*'累積確診人數_量級_鄰里別'!J25/10</f>
        <v>1.14432177</v>
      </c>
      <c r="L25">
        <f>'計算係數'!$O25*'累積確診人數_量級_鄰里別'!K25/10</f>
        <v>1.14432177</v>
      </c>
      <c r="M25">
        <f>'計算係數'!$O25*'累積確診人數_量級_鄰里別'!L25/10</f>
        <v>1.14432177</v>
      </c>
      <c r="N25">
        <f>'計算係數'!$O25*'累積確診人數_量級_鄰里別'!M25/10</f>
        <v>1.14432177</v>
      </c>
      <c r="O25">
        <f>'計算係數'!$O25*'累積確診人數_量級_鄰里別'!N25/10</f>
        <v>1.14432177</v>
      </c>
      <c r="P25">
        <f>'計算係數'!$O25*'累積確診人數_量級_鄰里別'!O25/10</f>
        <v>1.14432177</v>
      </c>
      <c r="Q25">
        <f>'計算係數'!$O25*'累積確診人數_量級_鄰里別'!P25/10</f>
        <v>1.14432177</v>
      </c>
      <c r="R25">
        <f>'計算係數'!$O25*'累積確診人數_量級_鄰里別'!Q25/10</f>
        <v>1.14432177</v>
      </c>
      <c r="S25">
        <f>'計算係數'!$O25*'累積確診人數_量級_鄰里別'!R25/10</f>
        <v>1.14432177</v>
      </c>
      <c r="T25">
        <f>'計算係數'!$O25*'累積確診人數_量級_鄰里別'!S25/10</f>
        <v>1.14432177</v>
      </c>
      <c r="U25">
        <f>'計算係數'!$O25*'累積確診人數_量級_鄰里別'!T25/10</f>
        <v>1.14432177</v>
      </c>
    </row>
    <row r="26">
      <c r="A26" s="5">
        <v>6.3000010027E10</v>
      </c>
      <c r="B26" s="5" t="s">
        <v>3</v>
      </c>
      <c r="C26" s="5" t="s">
        <v>28</v>
      </c>
      <c r="D26" s="5">
        <v>4413.0</v>
      </c>
      <c r="E26">
        <f>'計算係數'!$O26*'累積確診人數_量級_鄰里別'!D26/10</f>
        <v>0</v>
      </c>
      <c r="F26">
        <f>'計算係數'!$O26*'累積確診人數_量級_鄰里別'!E26/10</f>
        <v>0</v>
      </c>
      <c r="G26">
        <f>'計算係數'!$O26*'累積確診人數_量級_鄰里別'!F26/10</f>
        <v>1.003619114</v>
      </c>
      <c r="H26">
        <f>'計算係數'!$O26*'累積確診人數_量級_鄰里別'!G26/10</f>
        <v>1.003619114</v>
      </c>
      <c r="I26">
        <f>'計算係數'!$O26*'累積確診人數_量級_鄰里別'!H26/10</f>
        <v>1.003619114</v>
      </c>
      <c r="J26">
        <f>'計算係數'!$O26*'累積確診人數_量級_鄰里別'!I26/10</f>
        <v>1.003619114</v>
      </c>
      <c r="K26">
        <f>'計算係數'!$O26*'累積確診人數_量級_鄰里別'!J26/10</f>
        <v>1.003619114</v>
      </c>
      <c r="L26">
        <f>'計算係數'!$O26*'累積確診人數_量級_鄰里別'!K26/10</f>
        <v>1.003619114</v>
      </c>
      <c r="M26">
        <f>'計算係數'!$O26*'累積確診人數_量級_鄰里別'!L26/10</f>
        <v>1.003619114</v>
      </c>
      <c r="N26">
        <f>'計算係數'!$O26*'累積確診人數_量級_鄰里別'!M26/10</f>
        <v>1.003619114</v>
      </c>
      <c r="O26">
        <f>'計算係數'!$O26*'累積確診人數_量級_鄰里別'!N26/10</f>
        <v>1.003619114</v>
      </c>
      <c r="P26">
        <f>'計算係數'!$O26*'累積確診人數_量級_鄰里別'!O26/10</f>
        <v>1.003619114</v>
      </c>
      <c r="Q26">
        <f>'計算係數'!$O26*'累積確診人數_量級_鄰里別'!P26/10</f>
        <v>1.003619114</v>
      </c>
      <c r="R26">
        <f>'計算係數'!$O26*'累積確診人數_量級_鄰里別'!Q26/10</f>
        <v>1.003619114</v>
      </c>
      <c r="S26">
        <f>'計算係數'!$O26*'累積確診人數_量級_鄰里別'!R26/10</f>
        <v>1.003619114</v>
      </c>
      <c r="T26">
        <f>'計算係數'!$O26*'累積確診人數_量級_鄰里別'!S26/10</f>
        <v>1.003619114</v>
      </c>
      <c r="U26">
        <f>'計算係數'!$O26*'累積確診人數_量級_鄰里別'!T26/10</f>
        <v>1.003619114</v>
      </c>
    </row>
    <row r="27">
      <c r="A27" s="5">
        <v>6.3000010028E10</v>
      </c>
      <c r="B27" s="5" t="s">
        <v>3</v>
      </c>
      <c r="C27" s="5" t="s">
        <v>29</v>
      </c>
      <c r="D27" s="5">
        <v>3720.0</v>
      </c>
      <c r="E27">
        <f>'計算係數'!$O27*'累積確診人數_量級_鄰里別'!D27/10</f>
        <v>0</v>
      </c>
      <c r="F27">
        <f>'計算係數'!$O27*'累積確診人數_量級_鄰里別'!E27/10</f>
        <v>0</v>
      </c>
      <c r="G27">
        <f>'計算係數'!$O27*'累積確診人數_量級_鄰里別'!F27/10</f>
        <v>1.012176991</v>
      </c>
      <c r="H27">
        <f>'計算係數'!$O27*'累積確診人數_量級_鄰里別'!G27/10</f>
        <v>1.012176991</v>
      </c>
      <c r="I27">
        <f>'計算係數'!$O27*'累積確診人數_量級_鄰里別'!H27/10</f>
        <v>1.012176991</v>
      </c>
      <c r="J27">
        <f>'計算係數'!$O27*'累積確診人數_量級_鄰里別'!I27/10</f>
        <v>1.012176991</v>
      </c>
      <c r="K27">
        <f>'計算係數'!$O27*'累積確診人數_量級_鄰里別'!J27/10</f>
        <v>1.012176991</v>
      </c>
      <c r="L27">
        <f>'計算係數'!$O27*'累積確診人數_量級_鄰里別'!K27/10</f>
        <v>1.012176991</v>
      </c>
      <c r="M27">
        <f>'計算係數'!$O27*'累積確診人數_量級_鄰里別'!L27/10</f>
        <v>1.012176991</v>
      </c>
      <c r="N27">
        <f>'計算係數'!$O27*'累積確診人數_量級_鄰里別'!M27/10</f>
        <v>1.012176991</v>
      </c>
      <c r="O27">
        <f>'計算係數'!$O27*'累積確診人數_量級_鄰里別'!N27/10</f>
        <v>1.012176991</v>
      </c>
      <c r="P27">
        <f>'計算係數'!$O27*'累積確診人數_量級_鄰里別'!O27/10</f>
        <v>1.012176991</v>
      </c>
      <c r="Q27">
        <f>'計算係數'!$O27*'累積確診人數_量級_鄰里別'!P27/10</f>
        <v>1.012176991</v>
      </c>
      <c r="R27">
        <f>'計算係數'!$O27*'累積確診人數_量級_鄰里別'!Q27/10</f>
        <v>1.012176991</v>
      </c>
      <c r="S27">
        <f>'計算係數'!$O27*'累積確診人數_量級_鄰里別'!R27/10</f>
        <v>1.012176991</v>
      </c>
      <c r="T27">
        <f>'計算係數'!$O27*'累積確診人數_量級_鄰里別'!S27/10</f>
        <v>1.012176991</v>
      </c>
      <c r="U27">
        <f>'計算係數'!$O27*'累積確診人數_量級_鄰里別'!T27/10</f>
        <v>1.012176991</v>
      </c>
    </row>
    <row r="28">
      <c r="A28" s="5">
        <v>6.3000010029E10</v>
      </c>
      <c r="B28" s="5" t="s">
        <v>3</v>
      </c>
      <c r="C28" s="5" t="s">
        <v>30</v>
      </c>
      <c r="D28" s="5">
        <v>4140.0</v>
      </c>
      <c r="E28">
        <f>'計算係數'!$O28*'累積確診人數_量級_鄰里別'!D28/10</f>
        <v>0</v>
      </c>
      <c r="F28">
        <f>'計算係數'!$O28*'累積確診人數_量級_鄰里別'!E28/10</f>
        <v>0</v>
      </c>
      <c r="G28">
        <f>'計算係數'!$O28*'累積確診人數_量級_鄰里別'!F28/10</f>
        <v>1.137338945</v>
      </c>
      <c r="H28">
        <f>'計算係數'!$O28*'累積確診人數_量級_鄰里別'!G28/10</f>
        <v>1.137338945</v>
      </c>
      <c r="I28">
        <f>'計算係數'!$O28*'累積確診人數_量級_鄰里別'!H28/10</f>
        <v>1.137338945</v>
      </c>
      <c r="J28">
        <f>'計算係數'!$O28*'累積確診人數_量級_鄰里別'!I28/10</f>
        <v>1.137338945</v>
      </c>
      <c r="K28">
        <f>'計算係數'!$O28*'累積確診人數_量級_鄰里別'!J28/10</f>
        <v>1.137338945</v>
      </c>
      <c r="L28">
        <f>'計算係數'!$O28*'累積確診人數_量級_鄰里別'!K28/10</f>
        <v>1.137338945</v>
      </c>
      <c r="M28">
        <f>'計算係數'!$O28*'累積確診人數_量級_鄰里別'!L28/10</f>
        <v>1.137338945</v>
      </c>
      <c r="N28">
        <f>'計算係數'!$O28*'累積確診人數_量級_鄰里別'!M28/10</f>
        <v>1.137338945</v>
      </c>
      <c r="O28">
        <f>'計算係數'!$O28*'累積確診人數_量級_鄰里別'!N28/10</f>
        <v>1.137338945</v>
      </c>
      <c r="P28">
        <f>'計算係數'!$O28*'累積確診人數_量級_鄰里別'!O28/10</f>
        <v>1.137338945</v>
      </c>
      <c r="Q28">
        <f>'計算係數'!$O28*'累積確診人數_量級_鄰里別'!P28/10</f>
        <v>1.137338945</v>
      </c>
      <c r="R28">
        <f>'計算係數'!$O28*'累積確診人數_量級_鄰里別'!Q28/10</f>
        <v>1.137338945</v>
      </c>
      <c r="S28">
        <f>'計算係數'!$O28*'累積確診人數_量級_鄰里別'!R28/10</f>
        <v>1.137338945</v>
      </c>
      <c r="T28">
        <f>'計算係數'!$O28*'累積確診人數_量級_鄰里別'!S28/10</f>
        <v>1.137338945</v>
      </c>
      <c r="U28">
        <f>'計算係數'!$O28*'累積確診人數_量級_鄰里別'!T28/10</f>
        <v>1.137338945</v>
      </c>
    </row>
    <row r="29">
      <c r="A29" s="5">
        <v>6.300001003E10</v>
      </c>
      <c r="B29" s="5" t="s">
        <v>3</v>
      </c>
      <c r="C29" s="5" t="s">
        <v>31</v>
      </c>
      <c r="D29" s="5">
        <v>7132.0</v>
      </c>
      <c r="E29">
        <f>'計算係數'!$O29*'累積確診人數_量級_鄰里別'!D29/10</f>
        <v>0</v>
      </c>
      <c r="F29">
        <f>'計算係數'!$O29*'累積確診人數_量級_鄰里別'!E29/10</f>
        <v>0</v>
      </c>
      <c r="G29">
        <f>'計算係數'!$O29*'累積確診人數_量級_鄰里別'!F29/10</f>
        <v>1.082216652</v>
      </c>
      <c r="H29">
        <f>'計算係數'!$O29*'累積確診人數_量級_鄰里別'!G29/10</f>
        <v>1.082216652</v>
      </c>
      <c r="I29">
        <f>'計算係數'!$O29*'累積確診人數_量級_鄰里別'!H29/10</f>
        <v>1.082216652</v>
      </c>
      <c r="J29">
        <f>'計算係數'!$O29*'累積確診人數_量級_鄰里別'!I29/10</f>
        <v>1.082216652</v>
      </c>
      <c r="K29">
        <f>'計算係數'!$O29*'累積確診人數_量級_鄰里別'!J29/10</f>
        <v>1.082216652</v>
      </c>
      <c r="L29">
        <f>'計算係數'!$O29*'累積確診人數_量級_鄰里別'!K29/10</f>
        <v>1.082216652</v>
      </c>
      <c r="M29">
        <f>'計算係數'!$O29*'累積確診人數_量級_鄰里別'!L29/10</f>
        <v>1.082216652</v>
      </c>
      <c r="N29">
        <f>'計算係數'!$O29*'累積確診人數_量級_鄰里別'!M29/10</f>
        <v>1.082216652</v>
      </c>
      <c r="O29">
        <f>'計算係數'!$O29*'累積確診人數_量級_鄰里別'!N29/10</f>
        <v>1.082216652</v>
      </c>
      <c r="P29">
        <f>'計算係數'!$O29*'累積確診人數_量級_鄰里別'!O29/10</f>
        <v>1.082216652</v>
      </c>
      <c r="Q29">
        <f>'計算係數'!$O29*'累積確診人數_量級_鄰里別'!P29/10</f>
        <v>1.082216652</v>
      </c>
      <c r="R29">
        <f>'計算係數'!$O29*'累積確診人數_量級_鄰里別'!Q29/10</f>
        <v>1.082216652</v>
      </c>
      <c r="S29">
        <f>'計算係數'!$O29*'累積確診人數_量級_鄰里別'!R29/10</f>
        <v>1.082216652</v>
      </c>
      <c r="T29">
        <f>'計算係數'!$O29*'累積確診人數_量級_鄰里別'!S29/10</f>
        <v>1.082216652</v>
      </c>
      <c r="U29">
        <f>'計算係數'!$O29*'累積確診人數_量級_鄰里別'!T29/10</f>
        <v>1.082216652</v>
      </c>
    </row>
    <row r="30">
      <c r="A30" s="5">
        <v>6.3000010031E10</v>
      </c>
      <c r="B30" s="5" t="s">
        <v>3</v>
      </c>
      <c r="C30" s="5" t="s">
        <v>32</v>
      </c>
      <c r="D30" s="5">
        <v>3405.0</v>
      </c>
      <c r="E30">
        <f>'計算係數'!$O30*'累積確診人數_量級_鄰里別'!D30/10</f>
        <v>0</v>
      </c>
      <c r="F30">
        <f>'計算係數'!$O30*'累積確診人數_量級_鄰里別'!E30/10</f>
        <v>0</v>
      </c>
      <c r="G30">
        <f>'計算係數'!$O30*'累積確診人數_量級_鄰里別'!F30/10</f>
        <v>1.042490075</v>
      </c>
      <c r="H30">
        <f>'計算係數'!$O30*'累積確診人數_量級_鄰里別'!G30/10</f>
        <v>1.042490075</v>
      </c>
      <c r="I30">
        <f>'計算係數'!$O30*'累積確診人數_量級_鄰里別'!H30/10</f>
        <v>1.042490075</v>
      </c>
      <c r="J30">
        <f>'計算係數'!$O30*'累積確診人數_量級_鄰里別'!I30/10</f>
        <v>1.042490075</v>
      </c>
      <c r="K30">
        <f>'計算係數'!$O30*'累積確診人數_量級_鄰里別'!J30/10</f>
        <v>1.042490075</v>
      </c>
      <c r="L30">
        <f>'計算係數'!$O30*'累積確診人數_量級_鄰里別'!K30/10</f>
        <v>1.042490075</v>
      </c>
      <c r="M30">
        <f>'計算係數'!$O30*'累積確診人數_量級_鄰里別'!L30/10</f>
        <v>1.042490075</v>
      </c>
      <c r="N30">
        <f>'計算係數'!$O30*'累積確診人數_量級_鄰里別'!M30/10</f>
        <v>1.042490075</v>
      </c>
      <c r="O30">
        <f>'計算係數'!$O30*'累積確診人數_量級_鄰里別'!N30/10</f>
        <v>1.042490075</v>
      </c>
      <c r="P30">
        <f>'計算係數'!$O30*'累積確診人數_量級_鄰里別'!O30/10</f>
        <v>1.042490075</v>
      </c>
      <c r="Q30">
        <f>'計算係數'!$O30*'累積確診人數_量級_鄰里別'!P30/10</f>
        <v>1.042490075</v>
      </c>
      <c r="R30">
        <f>'計算係數'!$O30*'累積確診人數_量級_鄰里別'!Q30/10</f>
        <v>1.042490075</v>
      </c>
      <c r="S30">
        <f>'計算係數'!$O30*'累積確診人數_量級_鄰里別'!R30/10</f>
        <v>1.042490075</v>
      </c>
      <c r="T30">
        <f>'計算係數'!$O30*'累積確診人數_量級_鄰里別'!S30/10</f>
        <v>1.042490075</v>
      </c>
      <c r="U30">
        <f>'計算係數'!$O30*'累積確診人數_量級_鄰里別'!T30/10</f>
        <v>1.042490075</v>
      </c>
    </row>
    <row r="31">
      <c r="A31" s="5">
        <v>6.3000010032E10</v>
      </c>
      <c r="B31" s="5" t="s">
        <v>3</v>
      </c>
      <c r="C31" s="5" t="s">
        <v>33</v>
      </c>
      <c r="D31" s="5">
        <v>4776.0</v>
      </c>
      <c r="E31">
        <f>'計算係數'!$O31*'累積確診人數_量級_鄰里別'!D31/10</f>
        <v>0</v>
      </c>
      <c r="F31">
        <f>'計算係數'!$O31*'累積確診人數_量級_鄰里別'!E31/10</f>
        <v>0</v>
      </c>
      <c r="G31">
        <f>'計算係數'!$O31*'累積確診人數_量級_鄰里別'!F31/10</f>
        <v>1.031956556</v>
      </c>
      <c r="H31">
        <f>'計算係數'!$O31*'累積確診人數_量級_鄰里別'!G31/10</f>
        <v>1.031956556</v>
      </c>
      <c r="I31">
        <f>'計算係數'!$O31*'累積確診人數_量級_鄰里別'!H31/10</f>
        <v>1.031956556</v>
      </c>
      <c r="J31">
        <f>'計算係數'!$O31*'累積確診人數_量級_鄰里別'!I31/10</f>
        <v>1.031956556</v>
      </c>
      <c r="K31">
        <f>'計算係數'!$O31*'累積確診人數_量級_鄰里別'!J31/10</f>
        <v>1.031956556</v>
      </c>
      <c r="L31">
        <f>'計算係數'!$O31*'累積確診人數_量級_鄰里別'!K31/10</f>
        <v>1.031956556</v>
      </c>
      <c r="M31">
        <f>'計算係數'!$O31*'累積確診人數_量級_鄰里別'!L31/10</f>
        <v>1.031956556</v>
      </c>
      <c r="N31">
        <f>'計算係數'!$O31*'累積確診人數_量級_鄰里別'!M31/10</f>
        <v>1.031956556</v>
      </c>
      <c r="O31">
        <f>'計算係數'!$O31*'累積確診人數_量級_鄰里別'!N31/10</f>
        <v>1.031956556</v>
      </c>
      <c r="P31">
        <f>'計算係數'!$O31*'累積確診人數_量級_鄰里別'!O31/10</f>
        <v>1.031956556</v>
      </c>
      <c r="Q31">
        <f>'計算係數'!$O31*'累積確診人數_量級_鄰里別'!P31/10</f>
        <v>1.031956556</v>
      </c>
      <c r="R31">
        <f>'計算係數'!$O31*'累積確診人數_量級_鄰里別'!Q31/10</f>
        <v>1.031956556</v>
      </c>
      <c r="S31">
        <f>'計算係數'!$O31*'累積確診人數_量級_鄰里別'!R31/10</f>
        <v>1.031956556</v>
      </c>
      <c r="T31">
        <f>'計算係數'!$O31*'累積確診人數_量級_鄰里別'!S31/10</f>
        <v>1.031956556</v>
      </c>
      <c r="U31">
        <f>'計算係數'!$O31*'累積確診人數_量級_鄰里別'!T31/10</f>
        <v>1.031956556</v>
      </c>
    </row>
    <row r="32">
      <c r="A32" s="5">
        <v>6.3000010033E10</v>
      </c>
      <c r="B32" s="5" t="s">
        <v>3</v>
      </c>
      <c r="C32" s="5" t="s">
        <v>34</v>
      </c>
      <c r="D32" s="5">
        <v>6409.0</v>
      </c>
      <c r="E32">
        <f>'計算係數'!$O32*'累積確診人數_量級_鄰里別'!D32/10</f>
        <v>0</v>
      </c>
      <c r="F32">
        <f>'計算係數'!$O32*'累積確診人數_量級_鄰里別'!E32/10</f>
        <v>0</v>
      </c>
      <c r="G32">
        <f>'計算係數'!$O32*'累積確診人數_量級_鄰里別'!F32/10</f>
        <v>1.139135263</v>
      </c>
      <c r="H32">
        <f>'計算係數'!$O32*'累積確診人數_量級_鄰里別'!G32/10</f>
        <v>1.139135263</v>
      </c>
      <c r="I32">
        <f>'計算係數'!$O32*'累積確診人數_量級_鄰里別'!H32/10</f>
        <v>1.139135263</v>
      </c>
      <c r="J32">
        <f>'計算係數'!$O32*'累積確診人數_量級_鄰里別'!I32/10</f>
        <v>1.139135263</v>
      </c>
      <c r="K32">
        <f>'計算係數'!$O32*'累積確診人數_量級_鄰里別'!J32/10</f>
        <v>1.139135263</v>
      </c>
      <c r="L32">
        <f>'計算係數'!$O32*'累積確診人數_量級_鄰里別'!K32/10</f>
        <v>1.139135263</v>
      </c>
      <c r="M32">
        <f>'計算係數'!$O32*'累積確診人數_量級_鄰里別'!L32/10</f>
        <v>1.139135263</v>
      </c>
      <c r="N32">
        <f>'計算係數'!$O32*'累積確診人數_量級_鄰里別'!M32/10</f>
        <v>1.139135263</v>
      </c>
      <c r="O32">
        <f>'計算係數'!$O32*'累積確診人數_量級_鄰里別'!N32/10</f>
        <v>1.139135263</v>
      </c>
      <c r="P32">
        <f>'計算係數'!$O32*'累積確診人數_量級_鄰里別'!O32/10</f>
        <v>1.139135263</v>
      </c>
      <c r="Q32">
        <f>'計算係數'!$O32*'累積確診人數_量級_鄰里別'!P32/10</f>
        <v>1.139135263</v>
      </c>
      <c r="R32">
        <f>'計算係數'!$O32*'累積確診人數_量級_鄰里別'!Q32/10</f>
        <v>1.139135263</v>
      </c>
      <c r="S32">
        <f>'計算係數'!$O32*'累積確診人數_量級_鄰里別'!R32/10</f>
        <v>1.139135263</v>
      </c>
      <c r="T32">
        <f>'計算係數'!$O32*'累積確診人數_量級_鄰里別'!S32/10</f>
        <v>1.139135263</v>
      </c>
      <c r="U32">
        <f>'計算係數'!$O32*'累積確診人數_量級_鄰里別'!T32/10</f>
        <v>1.139135263</v>
      </c>
    </row>
    <row r="33">
      <c r="A33" s="5">
        <v>6.3000010034E10</v>
      </c>
      <c r="B33" s="5" t="s">
        <v>3</v>
      </c>
      <c r="C33" s="5" t="s">
        <v>35</v>
      </c>
      <c r="D33" s="5">
        <v>2653.0</v>
      </c>
      <c r="E33">
        <f>'計算係數'!$O33*'累積確診人數_量級_鄰里別'!D33/10</f>
        <v>0</v>
      </c>
      <c r="F33">
        <f>'計算係數'!$O33*'累積確診人數_量級_鄰里別'!E33/10</f>
        <v>0</v>
      </c>
      <c r="G33">
        <f>'計算係數'!$O33*'累積確診人數_量級_鄰里別'!F33/10</f>
        <v>1.048424393</v>
      </c>
      <c r="H33">
        <f>'計算係數'!$O33*'累積確診人數_量級_鄰里別'!G33/10</f>
        <v>1.048424393</v>
      </c>
      <c r="I33">
        <f>'計算係數'!$O33*'累積確診人數_量級_鄰里別'!H33/10</f>
        <v>1.048424393</v>
      </c>
      <c r="J33">
        <f>'計算係數'!$O33*'累積確診人數_量級_鄰里別'!I33/10</f>
        <v>1.048424393</v>
      </c>
      <c r="K33">
        <f>'計算係數'!$O33*'累積確診人數_量級_鄰里別'!J33/10</f>
        <v>1.048424393</v>
      </c>
      <c r="L33">
        <f>'計算係數'!$O33*'累積確診人數_量級_鄰里別'!K33/10</f>
        <v>1.048424393</v>
      </c>
      <c r="M33">
        <f>'計算係數'!$O33*'累積確診人數_量級_鄰里別'!L33/10</f>
        <v>1.048424393</v>
      </c>
      <c r="N33">
        <f>'計算係數'!$O33*'累積確診人數_量級_鄰里別'!M33/10</f>
        <v>1.048424393</v>
      </c>
      <c r="O33">
        <f>'計算係數'!$O33*'累積確診人數_量級_鄰里別'!N33/10</f>
        <v>1.048424393</v>
      </c>
      <c r="P33">
        <f>'計算係數'!$O33*'累積確診人數_量級_鄰里別'!O33/10</f>
        <v>1.048424393</v>
      </c>
      <c r="Q33">
        <f>'計算係數'!$O33*'累積確診人數_量級_鄰里別'!P33/10</f>
        <v>1.048424393</v>
      </c>
      <c r="R33">
        <f>'計算係數'!$O33*'累積確診人數_量級_鄰里別'!Q33/10</f>
        <v>1.048424393</v>
      </c>
      <c r="S33">
        <f>'計算係數'!$O33*'累積確診人數_量級_鄰里別'!R33/10</f>
        <v>1.048424393</v>
      </c>
      <c r="T33">
        <f>'計算係數'!$O33*'累積確診人數_量級_鄰里別'!S33/10</f>
        <v>1.048424393</v>
      </c>
      <c r="U33">
        <f>'計算係數'!$O33*'累積確診人數_量級_鄰里別'!T33/10</f>
        <v>1.048424393</v>
      </c>
    </row>
    <row r="34">
      <c r="A34" s="5">
        <v>6.3000010035E10</v>
      </c>
      <c r="B34" s="5" t="s">
        <v>3</v>
      </c>
      <c r="C34" s="5" t="s">
        <v>36</v>
      </c>
      <c r="D34" s="5">
        <v>3588.0</v>
      </c>
      <c r="E34">
        <f>'計算係數'!$O34*'累積確診人數_量級_鄰里別'!D34/10</f>
        <v>0</v>
      </c>
      <c r="F34">
        <f>'計算係數'!$O34*'累積確診人數_量級_鄰里別'!E34/10</f>
        <v>0</v>
      </c>
      <c r="G34">
        <f>'計算係數'!$O34*'累積確診人數_量級_鄰里別'!F34/10</f>
        <v>1.003295019</v>
      </c>
      <c r="H34">
        <f>'計算係數'!$O34*'累積確診人數_量級_鄰里別'!G34/10</f>
        <v>1.003295019</v>
      </c>
      <c r="I34">
        <f>'計算係數'!$O34*'累積確診人數_量級_鄰里別'!H34/10</f>
        <v>1.003295019</v>
      </c>
      <c r="J34">
        <f>'計算係數'!$O34*'累積確診人數_量級_鄰里別'!I34/10</f>
        <v>1.003295019</v>
      </c>
      <c r="K34">
        <f>'計算係數'!$O34*'累積確診人數_量級_鄰里別'!J34/10</f>
        <v>1.003295019</v>
      </c>
      <c r="L34">
        <f>'計算係數'!$O34*'累積確診人數_量級_鄰里別'!K34/10</f>
        <v>1.003295019</v>
      </c>
      <c r="M34">
        <f>'計算係數'!$O34*'累積確診人數_量級_鄰里別'!L34/10</f>
        <v>1.003295019</v>
      </c>
      <c r="N34">
        <f>'計算係數'!$O34*'累積確診人數_量級_鄰里別'!M34/10</f>
        <v>1.003295019</v>
      </c>
      <c r="O34">
        <f>'計算係數'!$O34*'累積確診人數_量級_鄰里別'!N34/10</f>
        <v>1.003295019</v>
      </c>
      <c r="P34">
        <f>'計算係數'!$O34*'累積確診人數_量級_鄰里別'!O34/10</f>
        <v>1.003295019</v>
      </c>
      <c r="Q34">
        <f>'計算係數'!$O34*'累積確診人數_量級_鄰里別'!P34/10</f>
        <v>1.003295019</v>
      </c>
      <c r="R34">
        <f>'計算係數'!$O34*'累積確診人數_量級_鄰里別'!Q34/10</f>
        <v>1.003295019</v>
      </c>
      <c r="S34">
        <f>'計算係數'!$O34*'累積確診人數_量級_鄰里別'!R34/10</f>
        <v>1.003295019</v>
      </c>
      <c r="T34">
        <f>'計算係數'!$O34*'累積確診人數_量級_鄰里別'!S34/10</f>
        <v>1.003295019</v>
      </c>
      <c r="U34">
        <f>'計算係數'!$O34*'累積確診人數_量級_鄰里別'!T34/10</f>
        <v>1.003295019</v>
      </c>
    </row>
    <row r="35">
      <c r="A35" s="5">
        <v>6.3000020001E10</v>
      </c>
      <c r="B35" s="5" t="s">
        <v>37</v>
      </c>
      <c r="C35" s="5" t="s">
        <v>38</v>
      </c>
      <c r="D35" s="5">
        <v>5723.0</v>
      </c>
      <c r="E35">
        <f>'計算係數'!$O35*'累積確診人數_量級_鄰里別'!D35/10</f>
        <v>0</v>
      </c>
      <c r="F35">
        <f>'計算係數'!$O35*'累積確診人數_量級_鄰里別'!E35/10</f>
        <v>1.072953222</v>
      </c>
      <c r="G35">
        <f>'計算係數'!$O35*'累積確診人數_量級_鄰里別'!F35/10</f>
        <v>1.072953222</v>
      </c>
      <c r="H35">
        <f>'計算係數'!$O35*'累積確診人數_量級_鄰里別'!G35/10</f>
        <v>1.072953222</v>
      </c>
      <c r="I35">
        <f>'計算係數'!$O35*'累積確診人數_量級_鄰里別'!H35/10</f>
        <v>1.072953222</v>
      </c>
      <c r="J35">
        <f>'計算係數'!$O35*'累積確診人數_量級_鄰里別'!I35/10</f>
        <v>1.072953222</v>
      </c>
      <c r="K35">
        <f>'計算係數'!$O35*'累積確診人數_量級_鄰里別'!J35/10</f>
        <v>1.072953222</v>
      </c>
      <c r="L35">
        <f>'計算係數'!$O35*'累積確診人數_量級_鄰里別'!K35/10</f>
        <v>1.072953222</v>
      </c>
      <c r="M35">
        <f>'計算係數'!$O35*'累積確診人數_量級_鄰里別'!L35/10</f>
        <v>1.072953222</v>
      </c>
      <c r="N35">
        <f>'計算係數'!$O35*'累積確診人數_量級_鄰里別'!M35/10</f>
        <v>1.072953222</v>
      </c>
      <c r="O35">
        <f>'計算係數'!$O35*'累積確診人數_量級_鄰里別'!N35/10</f>
        <v>1.072953222</v>
      </c>
      <c r="P35">
        <f>'計算係數'!$O35*'累積確診人數_量級_鄰里別'!O35/10</f>
        <v>1.072953222</v>
      </c>
      <c r="Q35">
        <f>'計算係數'!$O35*'累積確診人數_量級_鄰里別'!P35/10</f>
        <v>1.072953222</v>
      </c>
      <c r="R35">
        <f>'計算係數'!$O35*'累積確診人數_量級_鄰里別'!Q35/10</f>
        <v>1.072953222</v>
      </c>
      <c r="S35">
        <f>'計算係數'!$O35*'累積確診人數_量級_鄰里別'!R35/10</f>
        <v>1.072953222</v>
      </c>
      <c r="T35">
        <f>'計算係數'!$O35*'累積確診人數_量級_鄰里別'!S35/10</f>
        <v>1.072953222</v>
      </c>
      <c r="U35">
        <f>'計算係數'!$O35*'累積確診人數_量級_鄰里別'!T35/10</f>
        <v>1.072953222</v>
      </c>
    </row>
    <row r="36">
      <c r="A36" s="5">
        <v>6.3000020002E10</v>
      </c>
      <c r="B36" s="5" t="s">
        <v>37</v>
      </c>
      <c r="C36" s="5" t="s">
        <v>39</v>
      </c>
      <c r="D36" s="5">
        <v>4576.0</v>
      </c>
      <c r="E36">
        <f>'計算係數'!$O36*'累積確診人數_量級_鄰里別'!D36/10</f>
        <v>0</v>
      </c>
      <c r="F36">
        <f>'計算係數'!$O36*'累積確診人數_量級_鄰里別'!E36/10</f>
        <v>1.062095615</v>
      </c>
      <c r="G36">
        <f>'計算係數'!$O36*'累積確診人數_量級_鄰里別'!F36/10</f>
        <v>1.062095615</v>
      </c>
      <c r="H36">
        <f>'計算係數'!$O36*'累積確診人數_量級_鄰里別'!G36/10</f>
        <v>1.062095615</v>
      </c>
      <c r="I36">
        <f>'計算係數'!$O36*'累積確診人數_量級_鄰里別'!H36/10</f>
        <v>1.062095615</v>
      </c>
      <c r="J36">
        <f>'計算係數'!$O36*'累積確診人數_量級_鄰里別'!I36/10</f>
        <v>1.062095615</v>
      </c>
      <c r="K36">
        <f>'計算係數'!$O36*'累積確診人數_量級_鄰里別'!J36/10</f>
        <v>1.062095615</v>
      </c>
      <c r="L36">
        <f>'計算係數'!$O36*'累積確診人數_量級_鄰里別'!K36/10</f>
        <v>1.062095615</v>
      </c>
      <c r="M36">
        <f>'計算係數'!$O36*'累積確診人數_量級_鄰里別'!L36/10</f>
        <v>1.062095615</v>
      </c>
      <c r="N36">
        <f>'計算係數'!$O36*'累積確診人數_量級_鄰里別'!M36/10</f>
        <v>1.062095615</v>
      </c>
      <c r="O36">
        <f>'計算係數'!$O36*'累積確診人數_量級_鄰里別'!N36/10</f>
        <v>1.062095615</v>
      </c>
      <c r="P36">
        <f>'計算係數'!$O36*'累積確診人數_量級_鄰里別'!O36/10</f>
        <v>1.062095615</v>
      </c>
      <c r="Q36">
        <f>'計算係數'!$O36*'累積確診人數_量級_鄰里別'!P36/10</f>
        <v>1.062095615</v>
      </c>
      <c r="R36">
        <f>'計算係數'!$O36*'累積確診人數_量級_鄰里別'!Q36/10</f>
        <v>1.062095615</v>
      </c>
      <c r="S36">
        <f>'計算係數'!$O36*'累積確診人數_量級_鄰里別'!R36/10</f>
        <v>1.062095615</v>
      </c>
      <c r="T36">
        <f>'計算係數'!$O36*'累積確診人數_量級_鄰里別'!S36/10</f>
        <v>1.062095615</v>
      </c>
      <c r="U36">
        <f>'計算係數'!$O36*'累積確診人數_量級_鄰里別'!T36/10</f>
        <v>1.062095615</v>
      </c>
    </row>
    <row r="37">
      <c r="A37" s="5">
        <v>6.3000020003E10</v>
      </c>
      <c r="B37" s="5" t="s">
        <v>37</v>
      </c>
      <c r="C37" s="5" t="s">
        <v>40</v>
      </c>
      <c r="D37" s="5">
        <v>2611.0</v>
      </c>
      <c r="E37">
        <f>'計算係數'!$O37*'累積確診人數_量級_鄰里別'!D37/10</f>
        <v>0</v>
      </c>
      <c r="F37">
        <f>'計算係數'!$O37*'累積確診人數_量級_鄰里別'!E37/10</f>
        <v>1.025496758</v>
      </c>
      <c r="G37">
        <f>'計算係數'!$O37*'累積確診人數_量級_鄰里別'!F37/10</f>
        <v>1.025496758</v>
      </c>
      <c r="H37">
        <f>'計算係數'!$O37*'累積確診人數_量級_鄰里別'!G37/10</f>
        <v>1.025496758</v>
      </c>
      <c r="I37">
        <f>'計算係數'!$O37*'累積確診人數_量級_鄰里別'!H37/10</f>
        <v>1.025496758</v>
      </c>
      <c r="J37">
        <f>'計算係數'!$O37*'累積確診人數_量級_鄰里別'!I37/10</f>
        <v>1.025496758</v>
      </c>
      <c r="K37">
        <f>'計算係數'!$O37*'累積確診人數_量級_鄰里別'!J37/10</f>
        <v>1.025496758</v>
      </c>
      <c r="L37">
        <f>'計算係數'!$O37*'累積確診人數_量級_鄰里別'!K37/10</f>
        <v>1.025496758</v>
      </c>
      <c r="M37">
        <f>'計算係數'!$O37*'累積確診人數_量級_鄰里別'!L37/10</f>
        <v>1.025496758</v>
      </c>
      <c r="N37">
        <f>'計算係數'!$O37*'累積確診人數_量級_鄰里別'!M37/10</f>
        <v>1.025496758</v>
      </c>
      <c r="O37">
        <f>'計算係數'!$O37*'累積確診人數_量級_鄰里別'!N37/10</f>
        <v>1.025496758</v>
      </c>
      <c r="P37">
        <f>'計算係數'!$O37*'累積確診人數_量級_鄰里別'!O37/10</f>
        <v>1.025496758</v>
      </c>
      <c r="Q37">
        <f>'計算係數'!$O37*'累積確診人數_量級_鄰里別'!P37/10</f>
        <v>1.025496758</v>
      </c>
      <c r="R37">
        <f>'計算係數'!$O37*'累積確診人數_量級_鄰里別'!Q37/10</f>
        <v>1.025496758</v>
      </c>
      <c r="S37">
        <f>'計算係數'!$O37*'累積確診人數_量級_鄰里別'!R37/10</f>
        <v>1.025496758</v>
      </c>
      <c r="T37">
        <f>'計算係數'!$O37*'累積確診人數_量級_鄰里別'!S37/10</f>
        <v>1.025496758</v>
      </c>
      <c r="U37">
        <f>'計算係數'!$O37*'累積確診人數_量級_鄰里別'!T37/10</f>
        <v>1.025496758</v>
      </c>
    </row>
    <row r="38">
      <c r="A38" s="5">
        <v>6.3000020004E10</v>
      </c>
      <c r="B38" s="5" t="s">
        <v>37</v>
      </c>
      <c r="C38" s="5" t="s">
        <v>41</v>
      </c>
      <c r="D38" s="5">
        <v>3364.0</v>
      </c>
      <c r="E38">
        <f>'計算係數'!$O38*'累積確診人數_量級_鄰里別'!D38/10</f>
        <v>0</v>
      </c>
      <c r="F38">
        <f>'計算係數'!$O38*'累積確診人數_量級_鄰里別'!E38/10</f>
        <v>1.046099157</v>
      </c>
      <c r="G38">
        <f>'計算係數'!$O38*'累積確診人數_量級_鄰里別'!F38/10</f>
        <v>1.046099157</v>
      </c>
      <c r="H38">
        <f>'計算係數'!$O38*'累積確診人數_量級_鄰里別'!G38/10</f>
        <v>1.046099157</v>
      </c>
      <c r="I38">
        <f>'計算係數'!$O38*'累積確診人數_量級_鄰里別'!H38/10</f>
        <v>1.046099157</v>
      </c>
      <c r="J38">
        <f>'計算係數'!$O38*'累積確診人數_量級_鄰里別'!I38/10</f>
        <v>1.046099157</v>
      </c>
      <c r="K38">
        <f>'計算係數'!$O38*'累積確診人數_量級_鄰里別'!J38/10</f>
        <v>1.046099157</v>
      </c>
      <c r="L38">
        <f>'計算係數'!$O38*'累積確診人數_量級_鄰里別'!K38/10</f>
        <v>1.046099157</v>
      </c>
      <c r="M38">
        <f>'計算係數'!$O38*'累積確診人數_量級_鄰里別'!L38/10</f>
        <v>1.046099157</v>
      </c>
      <c r="N38">
        <f>'計算係數'!$O38*'累積確診人數_量級_鄰里別'!M38/10</f>
        <v>1.046099157</v>
      </c>
      <c r="O38">
        <f>'計算係數'!$O38*'累積確診人數_量級_鄰里別'!N38/10</f>
        <v>1.046099157</v>
      </c>
      <c r="P38">
        <f>'計算係數'!$O38*'累積確診人數_量級_鄰里別'!O38/10</f>
        <v>1.046099157</v>
      </c>
      <c r="Q38">
        <f>'計算係數'!$O38*'累積確診人數_量級_鄰里別'!P38/10</f>
        <v>1.046099157</v>
      </c>
      <c r="R38">
        <f>'計算係數'!$O38*'累積確診人數_量級_鄰里別'!Q38/10</f>
        <v>1.046099157</v>
      </c>
      <c r="S38">
        <f>'計算係數'!$O38*'累積確診人數_量級_鄰里別'!R38/10</f>
        <v>1.046099157</v>
      </c>
      <c r="T38">
        <f>'計算係數'!$O38*'累積確診人數_量級_鄰里別'!S38/10</f>
        <v>1.046099157</v>
      </c>
      <c r="U38">
        <f>'計算係數'!$O38*'累積確診人數_量級_鄰里別'!T38/10</f>
        <v>1.046099157</v>
      </c>
    </row>
    <row r="39">
      <c r="A39" s="5">
        <v>6.3000020005E10</v>
      </c>
      <c r="B39" s="5" t="s">
        <v>37</v>
      </c>
      <c r="C39" s="5" t="s">
        <v>42</v>
      </c>
      <c r="D39" s="5">
        <v>3280.0</v>
      </c>
      <c r="E39">
        <f>'計算係數'!$O39*'累積確診人數_量級_鄰里別'!D39/10</f>
        <v>0</v>
      </c>
      <c r="F39">
        <f>'計算係數'!$O39*'累積確診人數_量級_鄰里別'!E39/10</f>
        <v>0.9529861191</v>
      </c>
      <c r="G39">
        <f>'計算係數'!$O39*'累積確診人數_量級_鄰里別'!F39/10</f>
        <v>0.9529861191</v>
      </c>
      <c r="H39">
        <f>'計算係數'!$O39*'累積確診人數_量級_鄰里別'!G39/10</f>
        <v>0.9529861191</v>
      </c>
      <c r="I39">
        <f>'計算係數'!$O39*'累積確診人數_量級_鄰里別'!H39/10</f>
        <v>0.9529861191</v>
      </c>
      <c r="J39">
        <f>'計算係數'!$O39*'累積確診人數_量級_鄰里別'!I39/10</f>
        <v>0.9529861191</v>
      </c>
      <c r="K39">
        <f>'計算係數'!$O39*'累積確診人數_量級_鄰里別'!J39/10</f>
        <v>0.9529861191</v>
      </c>
      <c r="L39">
        <f>'計算係數'!$O39*'累積確診人數_量級_鄰里別'!K39/10</f>
        <v>0.9529861191</v>
      </c>
      <c r="M39">
        <f>'計算係數'!$O39*'累積確診人數_量級_鄰里別'!L39/10</f>
        <v>0.9529861191</v>
      </c>
      <c r="N39">
        <f>'計算係數'!$O39*'累積確診人數_量級_鄰里別'!M39/10</f>
        <v>0.9529861191</v>
      </c>
      <c r="O39">
        <f>'計算係數'!$O39*'累積確診人數_量級_鄰里別'!N39/10</f>
        <v>0.9529861191</v>
      </c>
      <c r="P39">
        <f>'計算係數'!$O39*'累積確診人數_量級_鄰里別'!O39/10</f>
        <v>0.9529861191</v>
      </c>
      <c r="Q39">
        <f>'計算係數'!$O39*'累積確診人數_量級_鄰里別'!P39/10</f>
        <v>0.9529861191</v>
      </c>
      <c r="R39">
        <f>'計算係數'!$O39*'累積確診人數_量級_鄰里別'!Q39/10</f>
        <v>0.9529861191</v>
      </c>
      <c r="S39">
        <f>'計算係數'!$O39*'累積確診人數_量級_鄰里別'!R39/10</f>
        <v>0.9529861191</v>
      </c>
      <c r="T39">
        <f>'計算係數'!$O39*'累積確診人數_量級_鄰里別'!S39/10</f>
        <v>0.9529861191</v>
      </c>
      <c r="U39">
        <f>'計算係數'!$O39*'累積確診人數_量級_鄰里別'!T39/10</f>
        <v>0.9529861191</v>
      </c>
    </row>
    <row r="40">
      <c r="A40" s="5">
        <v>6.3000020006E10</v>
      </c>
      <c r="B40" s="5" t="s">
        <v>37</v>
      </c>
      <c r="C40" s="5" t="s">
        <v>43</v>
      </c>
      <c r="D40" s="5">
        <v>5521.0</v>
      </c>
      <c r="E40">
        <f>'計算係數'!$O40*'累積確診人數_量級_鄰里別'!D40/10</f>
        <v>0</v>
      </c>
      <c r="F40">
        <f>'計算係數'!$O40*'累積確診人數_量級_鄰里別'!E40/10</f>
        <v>1.088271309</v>
      </c>
      <c r="G40">
        <f>'計算係數'!$O40*'累積確診人數_量級_鄰里別'!F40/10</f>
        <v>1.088271309</v>
      </c>
      <c r="H40">
        <f>'計算係數'!$O40*'累積確診人數_量級_鄰里別'!G40/10</f>
        <v>1.088271309</v>
      </c>
      <c r="I40">
        <f>'計算係數'!$O40*'累積確診人數_量級_鄰里別'!H40/10</f>
        <v>1.088271309</v>
      </c>
      <c r="J40">
        <f>'計算係數'!$O40*'累積確診人數_量級_鄰里別'!I40/10</f>
        <v>1.088271309</v>
      </c>
      <c r="K40">
        <f>'計算係數'!$O40*'累積確診人數_量級_鄰里別'!J40/10</f>
        <v>1.088271309</v>
      </c>
      <c r="L40">
        <f>'計算係數'!$O40*'累積確診人數_量級_鄰里別'!K40/10</f>
        <v>1.088271309</v>
      </c>
      <c r="M40">
        <f>'計算係數'!$O40*'累積確診人數_量級_鄰里別'!L40/10</f>
        <v>1.088271309</v>
      </c>
      <c r="N40">
        <f>'計算係數'!$O40*'累積確診人數_量級_鄰里別'!M40/10</f>
        <v>1.088271309</v>
      </c>
      <c r="O40">
        <f>'計算係數'!$O40*'累積確診人數_量級_鄰里別'!N40/10</f>
        <v>1.088271309</v>
      </c>
      <c r="P40">
        <f>'計算係數'!$O40*'累積確診人數_量級_鄰里別'!O40/10</f>
        <v>1.088271309</v>
      </c>
      <c r="Q40">
        <f>'計算係數'!$O40*'累積確診人數_量級_鄰里別'!P40/10</f>
        <v>1.088271309</v>
      </c>
      <c r="R40">
        <f>'計算係數'!$O40*'累積確診人數_量級_鄰里別'!Q40/10</f>
        <v>1.088271309</v>
      </c>
      <c r="S40">
        <f>'計算係數'!$O40*'累積確診人數_量級_鄰里別'!R40/10</f>
        <v>1.088271309</v>
      </c>
      <c r="T40">
        <f>'計算係數'!$O40*'累積確診人數_量級_鄰里別'!S40/10</f>
        <v>1.088271309</v>
      </c>
      <c r="U40">
        <f>'計算係數'!$O40*'累積確診人數_量級_鄰里別'!T40/10</f>
        <v>1.088271309</v>
      </c>
    </row>
    <row r="41">
      <c r="A41" s="5">
        <v>6.3000020007E10</v>
      </c>
      <c r="B41" s="5" t="s">
        <v>37</v>
      </c>
      <c r="C41" s="5" t="s">
        <v>44</v>
      </c>
      <c r="D41" s="5">
        <v>5112.0</v>
      </c>
      <c r="E41">
        <f>'計算係數'!$O41*'累積確診人數_量級_鄰里別'!D41/10</f>
        <v>0</v>
      </c>
      <c r="F41">
        <f>'計算係數'!$O41*'累積確診人數_量級_鄰里別'!E41/10</f>
        <v>1.118818112</v>
      </c>
      <c r="G41">
        <f>'計算係數'!$O41*'累積確診人數_量級_鄰里別'!F41/10</f>
        <v>1.118818112</v>
      </c>
      <c r="H41">
        <f>'計算係數'!$O41*'累積確診人數_量級_鄰里別'!G41/10</f>
        <v>1.118818112</v>
      </c>
      <c r="I41">
        <f>'計算係數'!$O41*'累積確診人數_量級_鄰里別'!H41/10</f>
        <v>1.118818112</v>
      </c>
      <c r="J41">
        <f>'計算係數'!$O41*'累積確診人數_量級_鄰里別'!I41/10</f>
        <v>1.118818112</v>
      </c>
      <c r="K41">
        <f>'計算係數'!$O41*'累積確診人數_量級_鄰里別'!J41/10</f>
        <v>1.118818112</v>
      </c>
      <c r="L41">
        <f>'計算係數'!$O41*'累積確診人數_量級_鄰里別'!K41/10</f>
        <v>1.118818112</v>
      </c>
      <c r="M41">
        <f>'計算係數'!$O41*'累積確診人數_量級_鄰里別'!L41/10</f>
        <v>1.118818112</v>
      </c>
      <c r="N41">
        <f>'計算係數'!$O41*'累積確診人數_量級_鄰里別'!M41/10</f>
        <v>1.118818112</v>
      </c>
      <c r="O41">
        <f>'計算係數'!$O41*'累積確診人數_量級_鄰里別'!N41/10</f>
        <v>1.118818112</v>
      </c>
      <c r="P41">
        <f>'計算係數'!$O41*'累積確診人數_量級_鄰里別'!O41/10</f>
        <v>1.118818112</v>
      </c>
      <c r="Q41">
        <f>'計算係數'!$O41*'累積確診人數_量級_鄰里別'!P41/10</f>
        <v>1.118818112</v>
      </c>
      <c r="R41">
        <f>'計算係數'!$O41*'累積確診人數_量級_鄰里別'!Q41/10</f>
        <v>1.118818112</v>
      </c>
      <c r="S41">
        <f>'計算係數'!$O41*'累積確診人數_量級_鄰里別'!R41/10</f>
        <v>1.118818112</v>
      </c>
      <c r="T41">
        <f>'計算係數'!$O41*'累積確診人數_量級_鄰里別'!S41/10</f>
        <v>1.118818112</v>
      </c>
      <c r="U41">
        <f>'計算係數'!$O41*'累積確診人數_量級_鄰里別'!T41/10</f>
        <v>1.118818112</v>
      </c>
    </row>
    <row r="42">
      <c r="A42" s="5">
        <v>6.3000020008E10</v>
      </c>
      <c r="B42" s="5" t="s">
        <v>37</v>
      </c>
      <c r="C42" s="5" t="s">
        <v>45</v>
      </c>
      <c r="D42" s="5">
        <v>7827.0</v>
      </c>
      <c r="E42">
        <f>'計算係數'!$O42*'累積確診人數_量級_鄰里別'!D42/10</f>
        <v>0</v>
      </c>
      <c r="F42">
        <f>'計算係數'!$O42*'累積確診人數_量級_鄰里別'!E42/10</f>
        <v>1.090313434</v>
      </c>
      <c r="G42">
        <f>'計算係數'!$O42*'累積確診人數_量級_鄰里別'!F42/10</f>
        <v>1.090313434</v>
      </c>
      <c r="H42">
        <f>'計算係數'!$O42*'累積確診人數_量級_鄰里別'!G42/10</f>
        <v>1.090313434</v>
      </c>
      <c r="I42">
        <f>'計算係數'!$O42*'累積確診人數_量級_鄰里別'!H42/10</f>
        <v>1.090313434</v>
      </c>
      <c r="J42">
        <f>'計算係數'!$O42*'累積確診人數_量級_鄰里別'!I42/10</f>
        <v>1.090313434</v>
      </c>
      <c r="K42">
        <f>'計算係數'!$O42*'累積確診人數_量級_鄰里別'!J42/10</f>
        <v>1.090313434</v>
      </c>
      <c r="L42">
        <f>'計算係數'!$O42*'累積確診人數_量級_鄰里別'!K42/10</f>
        <v>1.090313434</v>
      </c>
      <c r="M42">
        <f>'計算係數'!$O42*'累積確診人數_量級_鄰里別'!L42/10</f>
        <v>1.090313434</v>
      </c>
      <c r="N42">
        <f>'計算係數'!$O42*'累積確診人數_量級_鄰里別'!M42/10</f>
        <v>1.090313434</v>
      </c>
      <c r="O42">
        <f>'計算係數'!$O42*'累積確診人數_量級_鄰里別'!N42/10</f>
        <v>1.090313434</v>
      </c>
      <c r="P42">
        <f>'計算係數'!$O42*'累積確診人數_量級_鄰里別'!O42/10</f>
        <v>1.090313434</v>
      </c>
      <c r="Q42">
        <f>'計算係數'!$O42*'累積確診人數_量級_鄰里別'!P42/10</f>
        <v>1.090313434</v>
      </c>
      <c r="R42">
        <f>'計算係數'!$O42*'累積確診人數_量級_鄰里別'!Q42/10</f>
        <v>1.090313434</v>
      </c>
      <c r="S42">
        <f>'計算係數'!$O42*'累積確診人數_量級_鄰里別'!R42/10</f>
        <v>1.090313434</v>
      </c>
      <c r="T42">
        <f>'計算係數'!$O42*'累積確診人數_量級_鄰里別'!S42/10</f>
        <v>1.090313434</v>
      </c>
      <c r="U42">
        <f>'計算係數'!$O42*'累積確診人數_量級_鄰里別'!T42/10</f>
        <v>1.090313434</v>
      </c>
    </row>
    <row r="43">
      <c r="A43" s="5">
        <v>6.3000020009E10</v>
      </c>
      <c r="B43" s="5" t="s">
        <v>37</v>
      </c>
      <c r="C43" s="5" t="s">
        <v>46</v>
      </c>
      <c r="D43" s="5">
        <v>10832.0</v>
      </c>
      <c r="E43">
        <f>'計算係數'!$O43*'累積確診人數_量級_鄰里別'!D43/10</f>
        <v>0</v>
      </c>
      <c r="F43">
        <f>'計算係數'!$O43*'累積確診人數_量級_鄰里別'!E43/10</f>
        <v>1.126581653</v>
      </c>
      <c r="G43">
        <f>'計算係數'!$O43*'累積確診人數_量級_鄰里別'!F43/10</f>
        <v>1.126581653</v>
      </c>
      <c r="H43">
        <f>'計算係數'!$O43*'累積確診人數_量級_鄰里別'!G43/10</f>
        <v>1.126581653</v>
      </c>
      <c r="I43">
        <f>'計算係數'!$O43*'累積確診人數_量級_鄰里別'!H43/10</f>
        <v>1.126581653</v>
      </c>
      <c r="J43">
        <f>'計算係數'!$O43*'累積確診人數_量級_鄰里別'!I43/10</f>
        <v>1.126581653</v>
      </c>
      <c r="K43">
        <f>'計算係數'!$O43*'累積確診人數_量級_鄰里別'!J43/10</f>
        <v>1.126581653</v>
      </c>
      <c r="L43">
        <f>'計算係數'!$O43*'累積確診人數_量級_鄰里別'!K43/10</f>
        <v>1.126581653</v>
      </c>
      <c r="M43">
        <f>'計算係數'!$O43*'累積確診人數_量級_鄰里別'!L43/10</f>
        <v>1.126581653</v>
      </c>
      <c r="N43">
        <f>'計算係數'!$O43*'累積確診人數_量級_鄰里別'!M43/10</f>
        <v>1.126581653</v>
      </c>
      <c r="O43">
        <f>'計算係數'!$O43*'累積確診人數_量級_鄰里別'!N43/10</f>
        <v>1.126581653</v>
      </c>
      <c r="P43">
        <f>'計算係數'!$O43*'累積確診人數_量級_鄰里別'!O43/10</f>
        <v>1.126581653</v>
      </c>
      <c r="Q43">
        <f>'計算係數'!$O43*'累積確診人數_量級_鄰里別'!P43/10</f>
        <v>1.126581653</v>
      </c>
      <c r="R43">
        <f>'計算係數'!$O43*'累積確診人數_量級_鄰里別'!Q43/10</f>
        <v>1.126581653</v>
      </c>
      <c r="S43">
        <f>'計算係數'!$O43*'累積確診人數_量級_鄰里別'!R43/10</f>
        <v>1.126581653</v>
      </c>
      <c r="T43">
        <f>'計算係數'!$O43*'累積確診人數_量級_鄰里別'!S43/10</f>
        <v>1.126581653</v>
      </c>
      <c r="U43">
        <f>'計算係數'!$O43*'累積確診人數_量級_鄰里別'!T43/10</f>
        <v>1.126581653</v>
      </c>
    </row>
    <row r="44">
      <c r="A44" s="5">
        <v>6.300002001E10</v>
      </c>
      <c r="B44" s="5" t="s">
        <v>37</v>
      </c>
      <c r="C44" s="5" t="s">
        <v>47</v>
      </c>
      <c r="D44" s="5">
        <v>3771.0</v>
      </c>
      <c r="E44">
        <f>'計算係數'!$O44*'累積確診人數_量級_鄰里別'!D44/10</f>
        <v>0</v>
      </c>
      <c r="F44">
        <f>'計算係數'!$O44*'累積確診人數_量級_鄰里別'!E44/10</f>
        <v>1.048196007</v>
      </c>
      <c r="G44">
        <f>'計算係數'!$O44*'累積確診人數_量級_鄰里別'!F44/10</f>
        <v>1.048196007</v>
      </c>
      <c r="H44">
        <f>'計算係數'!$O44*'累積確診人數_量級_鄰里別'!G44/10</f>
        <v>1.048196007</v>
      </c>
      <c r="I44">
        <f>'計算係數'!$O44*'累積確診人數_量級_鄰里別'!H44/10</f>
        <v>1.048196007</v>
      </c>
      <c r="J44">
        <f>'計算係數'!$O44*'累積確診人數_量級_鄰里別'!I44/10</f>
        <v>1.048196007</v>
      </c>
      <c r="K44">
        <f>'計算係數'!$O44*'累積確診人數_量級_鄰里別'!J44/10</f>
        <v>1.048196007</v>
      </c>
      <c r="L44">
        <f>'計算係數'!$O44*'累積確診人數_量級_鄰里別'!K44/10</f>
        <v>1.048196007</v>
      </c>
      <c r="M44">
        <f>'計算係數'!$O44*'累積確診人數_量級_鄰里別'!L44/10</f>
        <v>1.048196007</v>
      </c>
      <c r="N44">
        <f>'計算係數'!$O44*'累積確診人數_量級_鄰里別'!M44/10</f>
        <v>1.048196007</v>
      </c>
      <c r="O44">
        <f>'計算係數'!$O44*'累積確診人數_量級_鄰里別'!N44/10</f>
        <v>1.048196007</v>
      </c>
      <c r="P44">
        <f>'計算係數'!$O44*'累積確診人數_量級_鄰里別'!O44/10</f>
        <v>1.048196007</v>
      </c>
      <c r="Q44">
        <f>'計算係數'!$O44*'累積確診人數_量級_鄰里別'!P44/10</f>
        <v>1.048196007</v>
      </c>
      <c r="R44">
        <f>'計算係數'!$O44*'累積確診人數_量級_鄰里別'!Q44/10</f>
        <v>1.048196007</v>
      </c>
      <c r="S44">
        <f>'計算係數'!$O44*'累積確診人數_量級_鄰里別'!R44/10</f>
        <v>1.048196007</v>
      </c>
      <c r="T44">
        <f>'計算係數'!$O44*'累積確診人數_量級_鄰里別'!S44/10</f>
        <v>1.048196007</v>
      </c>
      <c r="U44">
        <f>'計算係數'!$O44*'累積確診人數_量級_鄰里別'!T44/10</f>
        <v>1.048196007</v>
      </c>
    </row>
    <row r="45">
      <c r="A45" s="5">
        <v>6.3000020011E10</v>
      </c>
      <c r="B45" s="5" t="s">
        <v>37</v>
      </c>
      <c r="C45" s="5" t="s">
        <v>48</v>
      </c>
      <c r="D45" s="5">
        <v>5007.0</v>
      </c>
      <c r="E45">
        <f>'計算係數'!$O45*'累積確診人數_量級_鄰里別'!D45/10</f>
        <v>0</v>
      </c>
      <c r="F45">
        <f>'計算係數'!$O45*'累積確診人數_量級_鄰里別'!E45/10</f>
        <v>1.095568612</v>
      </c>
      <c r="G45">
        <f>'計算係數'!$O45*'累積確診人數_量級_鄰里別'!F45/10</f>
        <v>1.095568612</v>
      </c>
      <c r="H45">
        <f>'計算係數'!$O45*'累積確診人數_量級_鄰里別'!G45/10</f>
        <v>1.095568612</v>
      </c>
      <c r="I45">
        <f>'計算係數'!$O45*'累積確診人數_量級_鄰里別'!H45/10</f>
        <v>1.095568612</v>
      </c>
      <c r="J45">
        <f>'計算係數'!$O45*'累積確診人數_量級_鄰里別'!I45/10</f>
        <v>1.095568612</v>
      </c>
      <c r="K45">
        <f>'計算係數'!$O45*'累積確診人數_量級_鄰里別'!J45/10</f>
        <v>1.095568612</v>
      </c>
      <c r="L45">
        <f>'計算係數'!$O45*'累積確診人數_量級_鄰里別'!K45/10</f>
        <v>1.095568612</v>
      </c>
      <c r="M45">
        <f>'計算係數'!$O45*'累積確診人數_量級_鄰里別'!L45/10</f>
        <v>1.095568612</v>
      </c>
      <c r="N45">
        <f>'計算係數'!$O45*'累積確診人數_量級_鄰里別'!M45/10</f>
        <v>1.095568612</v>
      </c>
      <c r="O45">
        <f>'計算係數'!$O45*'累積確診人數_量級_鄰里別'!N45/10</f>
        <v>1.095568612</v>
      </c>
      <c r="P45">
        <f>'計算係數'!$O45*'累積確診人數_量級_鄰里別'!O45/10</f>
        <v>1.095568612</v>
      </c>
      <c r="Q45">
        <f>'計算係數'!$O45*'累積確診人數_量級_鄰里別'!P45/10</f>
        <v>1.095568612</v>
      </c>
      <c r="R45">
        <f>'計算係數'!$O45*'累積確診人數_量級_鄰里別'!Q45/10</f>
        <v>1.095568612</v>
      </c>
      <c r="S45">
        <f>'計算係數'!$O45*'累積確診人數_量級_鄰里別'!R45/10</f>
        <v>1.095568612</v>
      </c>
      <c r="T45">
        <f>'計算係數'!$O45*'累積確診人數_量級_鄰里別'!S45/10</f>
        <v>1.095568612</v>
      </c>
      <c r="U45">
        <f>'計算係數'!$O45*'累積確診人數_量級_鄰里別'!T45/10</f>
        <v>1.095568612</v>
      </c>
    </row>
    <row r="46">
      <c r="A46" s="5">
        <v>6.3000020012E10</v>
      </c>
      <c r="B46" s="5" t="s">
        <v>37</v>
      </c>
      <c r="C46" s="5" t="s">
        <v>49</v>
      </c>
      <c r="D46" s="5">
        <v>3558.0</v>
      </c>
      <c r="E46">
        <f>'計算係數'!$O46*'累積確診人數_量級_鄰里別'!D46/10</f>
        <v>0</v>
      </c>
      <c r="F46">
        <f>'計算係數'!$O46*'累積確診人數_量級_鄰里別'!E46/10</f>
        <v>1.051728599</v>
      </c>
      <c r="G46">
        <f>'計算係數'!$O46*'累積確診人數_量級_鄰里別'!F46/10</f>
        <v>1.051728599</v>
      </c>
      <c r="H46">
        <f>'計算係數'!$O46*'累積確診人數_量級_鄰里別'!G46/10</f>
        <v>1.051728599</v>
      </c>
      <c r="I46">
        <f>'計算係數'!$O46*'累積確診人數_量級_鄰里別'!H46/10</f>
        <v>1.051728599</v>
      </c>
      <c r="J46">
        <f>'計算係數'!$O46*'累積確診人數_量級_鄰里別'!I46/10</f>
        <v>1.051728599</v>
      </c>
      <c r="K46">
        <f>'計算係數'!$O46*'累積確診人數_量級_鄰里別'!J46/10</f>
        <v>1.051728599</v>
      </c>
      <c r="L46">
        <f>'計算係數'!$O46*'累積確診人數_量級_鄰里別'!K46/10</f>
        <v>1.051728599</v>
      </c>
      <c r="M46">
        <f>'計算係數'!$O46*'累積確診人數_量級_鄰里別'!L46/10</f>
        <v>1.051728599</v>
      </c>
      <c r="N46">
        <f>'計算係數'!$O46*'累積確診人數_量級_鄰里別'!M46/10</f>
        <v>1.051728599</v>
      </c>
      <c r="O46">
        <f>'計算係數'!$O46*'累積確診人數_量級_鄰里別'!N46/10</f>
        <v>1.051728599</v>
      </c>
      <c r="P46">
        <f>'計算係數'!$O46*'累積確診人數_量級_鄰里別'!O46/10</f>
        <v>1.051728599</v>
      </c>
      <c r="Q46">
        <f>'計算係數'!$O46*'累積確診人數_量級_鄰里別'!P46/10</f>
        <v>1.051728599</v>
      </c>
      <c r="R46">
        <f>'計算係數'!$O46*'累積確診人數_量級_鄰里別'!Q46/10</f>
        <v>1.051728599</v>
      </c>
      <c r="S46">
        <f>'計算係數'!$O46*'累積確診人數_量級_鄰里別'!R46/10</f>
        <v>1.051728599</v>
      </c>
      <c r="T46">
        <f>'計算係數'!$O46*'累積確診人數_量級_鄰里別'!S46/10</f>
        <v>1.051728599</v>
      </c>
      <c r="U46">
        <f>'計算係數'!$O46*'累積確診人數_量級_鄰里別'!T46/10</f>
        <v>1.051728599</v>
      </c>
    </row>
    <row r="47">
      <c r="A47" s="5">
        <v>6.3000020013E10</v>
      </c>
      <c r="B47" s="5" t="s">
        <v>37</v>
      </c>
      <c r="C47" s="5" t="s">
        <v>50</v>
      </c>
      <c r="D47" s="5">
        <v>4669.0</v>
      </c>
      <c r="E47">
        <f>'計算係數'!$O47*'累積確診人數_量級_鄰里別'!D47/10</f>
        <v>0</v>
      </c>
      <c r="F47">
        <f>'計算係數'!$O47*'累積確診人數_量級_鄰里別'!E47/10</f>
        <v>1.089435591</v>
      </c>
      <c r="G47">
        <f>'計算係數'!$O47*'累積確診人數_量級_鄰里別'!F47/10</f>
        <v>1.089435591</v>
      </c>
      <c r="H47">
        <f>'計算係數'!$O47*'累積確診人數_量級_鄰里別'!G47/10</f>
        <v>1.089435591</v>
      </c>
      <c r="I47">
        <f>'計算係數'!$O47*'累積確診人數_量級_鄰里別'!H47/10</f>
        <v>1.089435591</v>
      </c>
      <c r="J47">
        <f>'計算係數'!$O47*'累積確診人數_量級_鄰里別'!I47/10</f>
        <v>1.089435591</v>
      </c>
      <c r="K47">
        <f>'計算係數'!$O47*'累積確診人數_量級_鄰里別'!J47/10</f>
        <v>1.089435591</v>
      </c>
      <c r="L47">
        <f>'計算係數'!$O47*'累積確診人數_量級_鄰里別'!K47/10</f>
        <v>1.089435591</v>
      </c>
      <c r="M47">
        <f>'計算係數'!$O47*'累積確診人數_量級_鄰里別'!L47/10</f>
        <v>1.089435591</v>
      </c>
      <c r="N47">
        <f>'計算係數'!$O47*'累積確診人數_量級_鄰里別'!M47/10</f>
        <v>1.089435591</v>
      </c>
      <c r="O47">
        <f>'計算係數'!$O47*'累積確診人數_量級_鄰里別'!N47/10</f>
        <v>1.089435591</v>
      </c>
      <c r="P47">
        <f>'計算係數'!$O47*'累積確診人數_量級_鄰里別'!O47/10</f>
        <v>1.089435591</v>
      </c>
      <c r="Q47">
        <f>'計算係數'!$O47*'累積確診人數_量級_鄰里別'!P47/10</f>
        <v>1.089435591</v>
      </c>
      <c r="R47">
        <f>'計算係數'!$O47*'累積確診人數_量級_鄰里別'!Q47/10</f>
        <v>1.089435591</v>
      </c>
      <c r="S47">
        <f>'計算係數'!$O47*'累積確診人數_量級_鄰里別'!R47/10</f>
        <v>1.089435591</v>
      </c>
      <c r="T47">
        <f>'計算係數'!$O47*'累積確診人數_量級_鄰里別'!S47/10</f>
        <v>1.089435591</v>
      </c>
      <c r="U47">
        <f>'計算係數'!$O47*'累積確診人數_量級_鄰里別'!T47/10</f>
        <v>1.089435591</v>
      </c>
    </row>
    <row r="48">
      <c r="A48" s="5">
        <v>6.3000020014E10</v>
      </c>
      <c r="B48" s="5" t="s">
        <v>37</v>
      </c>
      <c r="C48" s="5" t="s">
        <v>51</v>
      </c>
      <c r="D48" s="5">
        <v>3928.0</v>
      </c>
      <c r="E48">
        <f>'計算係數'!$O48*'累積確診人數_量級_鄰里別'!D48/10</f>
        <v>0</v>
      </c>
      <c r="F48">
        <f>'計算係數'!$O48*'累積確診人數_量級_鄰里別'!E48/10</f>
        <v>1.035268442</v>
      </c>
      <c r="G48">
        <f>'計算係數'!$O48*'累積確診人數_量級_鄰里別'!F48/10</f>
        <v>1.035268442</v>
      </c>
      <c r="H48">
        <f>'計算係數'!$O48*'累積確診人數_量級_鄰里別'!G48/10</f>
        <v>1.035268442</v>
      </c>
      <c r="I48">
        <f>'計算係數'!$O48*'累積確診人數_量級_鄰里別'!H48/10</f>
        <v>1.035268442</v>
      </c>
      <c r="J48">
        <f>'計算係數'!$O48*'累積確診人數_量級_鄰里別'!I48/10</f>
        <v>1.035268442</v>
      </c>
      <c r="K48">
        <f>'計算係數'!$O48*'累積確診人數_量級_鄰里別'!J48/10</f>
        <v>1.035268442</v>
      </c>
      <c r="L48">
        <f>'計算係數'!$O48*'累積確診人數_量級_鄰里別'!K48/10</f>
        <v>1.035268442</v>
      </c>
      <c r="M48">
        <f>'計算係數'!$O48*'累積確診人數_量級_鄰里別'!L48/10</f>
        <v>1.035268442</v>
      </c>
      <c r="N48">
        <f>'計算係數'!$O48*'累積確診人數_量級_鄰里別'!M48/10</f>
        <v>1.035268442</v>
      </c>
      <c r="O48">
        <f>'計算係數'!$O48*'累積確診人數_量級_鄰里別'!N48/10</f>
        <v>1.035268442</v>
      </c>
      <c r="P48">
        <f>'計算係數'!$O48*'累積確診人數_量級_鄰里別'!O48/10</f>
        <v>1.035268442</v>
      </c>
      <c r="Q48">
        <f>'計算係數'!$O48*'累積確診人數_量級_鄰里別'!P48/10</f>
        <v>1.035268442</v>
      </c>
      <c r="R48">
        <f>'計算係數'!$O48*'累積確診人數_量級_鄰里別'!Q48/10</f>
        <v>1.035268442</v>
      </c>
      <c r="S48">
        <f>'計算係數'!$O48*'累積確診人數_量級_鄰里別'!R48/10</f>
        <v>1.035268442</v>
      </c>
      <c r="T48">
        <f>'計算係數'!$O48*'累積確診人數_量級_鄰里別'!S48/10</f>
        <v>1.035268442</v>
      </c>
      <c r="U48">
        <f>'計算係數'!$O48*'累積確診人數_量級_鄰里別'!T48/10</f>
        <v>1.035268442</v>
      </c>
    </row>
    <row r="49">
      <c r="A49" s="5">
        <v>6.3000020015E10</v>
      </c>
      <c r="B49" s="5" t="s">
        <v>37</v>
      </c>
      <c r="C49" s="5" t="s">
        <v>52</v>
      </c>
      <c r="D49" s="5">
        <v>4140.0</v>
      </c>
      <c r="E49">
        <f>'計算係數'!$O49*'累積確診人數_量級_鄰里別'!D49/10</f>
        <v>0</v>
      </c>
      <c r="F49">
        <f>'計算係數'!$O49*'累積確診人數_量級_鄰里別'!E49/10</f>
        <v>1.061481895</v>
      </c>
      <c r="G49">
        <f>'計算係數'!$O49*'累積確診人數_量級_鄰里別'!F49/10</f>
        <v>1.061481895</v>
      </c>
      <c r="H49">
        <f>'計算係數'!$O49*'累積確診人數_量級_鄰里別'!G49/10</f>
        <v>1.061481895</v>
      </c>
      <c r="I49">
        <f>'計算係數'!$O49*'累積確診人數_量級_鄰里別'!H49/10</f>
        <v>1.061481895</v>
      </c>
      <c r="J49">
        <f>'計算係數'!$O49*'累積確診人數_量級_鄰里別'!I49/10</f>
        <v>1.061481895</v>
      </c>
      <c r="K49">
        <f>'計算係數'!$O49*'累積確診人數_量級_鄰里別'!J49/10</f>
        <v>1.061481895</v>
      </c>
      <c r="L49">
        <f>'計算係數'!$O49*'累積確診人數_量級_鄰里別'!K49/10</f>
        <v>1.061481895</v>
      </c>
      <c r="M49">
        <f>'計算係數'!$O49*'累積確診人數_量級_鄰里別'!L49/10</f>
        <v>1.061481895</v>
      </c>
      <c r="N49">
        <f>'計算係數'!$O49*'累積確診人數_量級_鄰里別'!M49/10</f>
        <v>1.061481895</v>
      </c>
      <c r="O49">
        <f>'計算係數'!$O49*'累積確診人數_量級_鄰里別'!N49/10</f>
        <v>1.061481895</v>
      </c>
      <c r="P49">
        <f>'計算係數'!$O49*'累積確診人數_量級_鄰里別'!O49/10</f>
        <v>1.061481895</v>
      </c>
      <c r="Q49">
        <f>'計算係數'!$O49*'累積確診人數_量級_鄰里別'!P49/10</f>
        <v>1.061481895</v>
      </c>
      <c r="R49">
        <f>'計算係數'!$O49*'累積確診人數_量級_鄰里別'!Q49/10</f>
        <v>1.061481895</v>
      </c>
      <c r="S49">
        <f>'計算係數'!$O49*'累積確診人數_量級_鄰里別'!R49/10</f>
        <v>1.061481895</v>
      </c>
      <c r="T49">
        <f>'計算係數'!$O49*'累積確診人數_量級_鄰里別'!S49/10</f>
        <v>1.061481895</v>
      </c>
      <c r="U49">
        <f>'計算係數'!$O49*'累積確診人數_量級_鄰里別'!T49/10</f>
        <v>1.061481895</v>
      </c>
    </row>
    <row r="50">
      <c r="A50" s="5">
        <v>6.3000020016E10</v>
      </c>
      <c r="B50" s="5" t="s">
        <v>37</v>
      </c>
      <c r="C50" s="5" t="s">
        <v>53</v>
      </c>
      <c r="D50" s="5">
        <v>5422.0</v>
      </c>
      <c r="E50">
        <f>'計算係數'!$O50*'累積確診人數_量級_鄰里別'!D50/10</f>
        <v>0</v>
      </c>
      <c r="F50">
        <f>'計算係數'!$O50*'累積確診人數_量級_鄰里別'!E50/10</f>
        <v>1.123570933</v>
      </c>
      <c r="G50">
        <f>'計算係數'!$O50*'累積確診人數_量級_鄰里別'!F50/10</f>
        <v>1.123570933</v>
      </c>
      <c r="H50">
        <f>'計算係數'!$O50*'累積確診人數_量級_鄰里別'!G50/10</f>
        <v>1.123570933</v>
      </c>
      <c r="I50">
        <f>'計算係數'!$O50*'累積確診人數_量級_鄰里別'!H50/10</f>
        <v>1.123570933</v>
      </c>
      <c r="J50">
        <f>'計算係數'!$O50*'累積確診人數_量級_鄰里別'!I50/10</f>
        <v>1.123570933</v>
      </c>
      <c r="K50">
        <f>'計算係數'!$O50*'累積確診人數_量級_鄰里別'!J50/10</f>
        <v>1.123570933</v>
      </c>
      <c r="L50">
        <f>'計算係數'!$O50*'累積確診人數_量級_鄰里別'!K50/10</f>
        <v>1.123570933</v>
      </c>
      <c r="M50">
        <f>'計算係數'!$O50*'累積確診人數_量級_鄰里別'!L50/10</f>
        <v>1.123570933</v>
      </c>
      <c r="N50">
        <f>'計算係數'!$O50*'累積確診人數_量級_鄰里別'!M50/10</f>
        <v>1.123570933</v>
      </c>
      <c r="O50">
        <f>'計算係數'!$O50*'累積確診人數_量級_鄰里別'!N50/10</f>
        <v>1.123570933</v>
      </c>
      <c r="P50">
        <f>'計算係數'!$O50*'累積確診人數_量級_鄰里別'!O50/10</f>
        <v>1.123570933</v>
      </c>
      <c r="Q50">
        <f>'計算係數'!$O50*'累積確診人數_量級_鄰里別'!P50/10</f>
        <v>1.123570933</v>
      </c>
      <c r="R50">
        <f>'計算係數'!$O50*'累積確診人數_量級_鄰里別'!Q50/10</f>
        <v>1.123570933</v>
      </c>
      <c r="S50">
        <f>'計算係數'!$O50*'累積確診人數_量級_鄰里別'!R50/10</f>
        <v>1.123570933</v>
      </c>
      <c r="T50">
        <f>'計算係數'!$O50*'累積確診人數_量級_鄰里別'!S50/10</f>
        <v>1.123570933</v>
      </c>
      <c r="U50">
        <f>'計算係數'!$O50*'累積確診人數_量級_鄰里別'!T50/10</f>
        <v>1.123570933</v>
      </c>
    </row>
    <row r="51">
      <c r="A51" s="5">
        <v>6.3000020017E10</v>
      </c>
      <c r="B51" s="5" t="s">
        <v>37</v>
      </c>
      <c r="C51" s="5" t="s">
        <v>54</v>
      </c>
      <c r="D51" s="5">
        <v>5133.0</v>
      </c>
      <c r="E51">
        <f>'計算係數'!$O51*'累積確診人數_量級_鄰里別'!D51/10</f>
        <v>0</v>
      </c>
      <c r="F51">
        <f>'計算係數'!$O51*'累積確診人數_量級_鄰里別'!E51/10</f>
        <v>1.086793446</v>
      </c>
      <c r="G51">
        <f>'計算係數'!$O51*'累積確診人數_量級_鄰里別'!F51/10</f>
        <v>1.086793446</v>
      </c>
      <c r="H51">
        <f>'計算係數'!$O51*'累積確診人數_量級_鄰里別'!G51/10</f>
        <v>1.086793446</v>
      </c>
      <c r="I51">
        <f>'計算係數'!$O51*'累積確診人數_量級_鄰里別'!H51/10</f>
        <v>1.086793446</v>
      </c>
      <c r="J51">
        <f>'計算係數'!$O51*'累積確診人數_量級_鄰里別'!I51/10</f>
        <v>1.086793446</v>
      </c>
      <c r="K51">
        <f>'計算係數'!$O51*'累積確診人數_量級_鄰里別'!J51/10</f>
        <v>1.086793446</v>
      </c>
      <c r="L51">
        <f>'計算係數'!$O51*'累積確診人數_量級_鄰里別'!K51/10</f>
        <v>1.086793446</v>
      </c>
      <c r="M51">
        <f>'計算係數'!$O51*'累積確診人數_量級_鄰里別'!L51/10</f>
        <v>1.086793446</v>
      </c>
      <c r="N51">
        <f>'計算係數'!$O51*'累積確診人數_量級_鄰里別'!M51/10</f>
        <v>1.086793446</v>
      </c>
      <c r="O51">
        <f>'計算係數'!$O51*'累積確診人數_量級_鄰里別'!N51/10</f>
        <v>1.086793446</v>
      </c>
      <c r="P51">
        <f>'計算係數'!$O51*'累積確診人數_量級_鄰里別'!O51/10</f>
        <v>1.086793446</v>
      </c>
      <c r="Q51">
        <f>'計算係數'!$O51*'累積確診人數_量級_鄰里別'!P51/10</f>
        <v>1.086793446</v>
      </c>
      <c r="R51">
        <f>'計算係數'!$O51*'累積確診人數_量級_鄰里別'!Q51/10</f>
        <v>1.086793446</v>
      </c>
      <c r="S51">
        <f>'計算係數'!$O51*'累積確診人數_量級_鄰里別'!R51/10</f>
        <v>1.086793446</v>
      </c>
      <c r="T51">
        <f>'計算係數'!$O51*'累積確診人數_量級_鄰里別'!S51/10</f>
        <v>1.086793446</v>
      </c>
      <c r="U51">
        <f>'計算係數'!$O51*'累積確診人數_量級_鄰里別'!T51/10</f>
        <v>1.086793446</v>
      </c>
    </row>
    <row r="52">
      <c r="A52" s="5">
        <v>6.3000020018E10</v>
      </c>
      <c r="B52" s="5" t="s">
        <v>37</v>
      </c>
      <c r="C52" s="5" t="s">
        <v>55</v>
      </c>
      <c r="D52" s="5">
        <v>4860.0</v>
      </c>
      <c r="E52">
        <f>'計算係數'!$O52*'累積確診人數_量級_鄰里別'!D52/10</f>
        <v>0</v>
      </c>
      <c r="F52">
        <f>'計算係數'!$O52*'累積確診人數_量級_鄰里別'!E52/10</f>
        <v>1.078254756</v>
      </c>
      <c r="G52">
        <f>'計算係數'!$O52*'累積確診人數_量級_鄰里別'!F52/10</f>
        <v>1.078254756</v>
      </c>
      <c r="H52">
        <f>'計算係數'!$O52*'累積確診人數_量級_鄰里別'!G52/10</f>
        <v>1.078254756</v>
      </c>
      <c r="I52">
        <f>'計算係數'!$O52*'累積確診人數_量級_鄰里別'!H52/10</f>
        <v>1.078254756</v>
      </c>
      <c r="J52">
        <f>'計算係數'!$O52*'累積確診人數_量級_鄰里別'!I52/10</f>
        <v>1.078254756</v>
      </c>
      <c r="K52">
        <f>'計算係數'!$O52*'累積確診人數_量級_鄰里別'!J52/10</f>
        <v>1.078254756</v>
      </c>
      <c r="L52">
        <f>'計算係數'!$O52*'累積確診人數_量級_鄰里別'!K52/10</f>
        <v>1.078254756</v>
      </c>
      <c r="M52">
        <f>'計算係數'!$O52*'累積確診人數_量級_鄰里別'!L52/10</f>
        <v>1.078254756</v>
      </c>
      <c r="N52">
        <f>'計算係數'!$O52*'累積確診人數_量級_鄰里別'!M52/10</f>
        <v>1.078254756</v>
      </c>
      <c r="O52">
        <f>'計算係數'!$O52*'累積確診人數_量級_鄰里別'!N52/10</f>
        <v>1.078254756</v>
      </c>
      <c r="P52">
        <f>'計算係數'!$O52*'累積確診人數_量級_鄰里別'!O52/10</f>
        <v>1.078254756</v>
      </c>
      <c r="Q52">
        <f>'計算係數'!$O52*'累積確診人數_量級_鄰里別'!P52/10</f>
        <v>1.078254756</v>
      </c>
      <c r="R52">
        <f>'計算係數'!$O52*'累積確診人數_量級_鄰里別'!Q52/10</f>
        <v>1.078254756</v>
      </c>
      <c r="S52">
        <f>'計算係數'!$O52*'累積確診人數_量級_鄰里別'!R52/10</f>
        <v>1.078254756</v>
      </c>
      <c r="T52">
        <f>'計算係數'!$O52*'累積確診人數_量級_鄰里別'!S52/10</f>
        <v>1.078254756</v>
      </c>
      <c r="U52">
        <f>'計算係數'!$O52*'累積確診人數_量級_鄰里別'!T52/10</f>
        <v>1.078254756</v>
      </c>
    </row>
    <row r="53">
      <c r="A53" s="5">
        <v>6.3000020019E10</v>
      </c>
      <c r="B53" s="5" t="s">
        <v>37</v>
      </c>
      <c r="C53" s="5" t="s">
        <v>56</v>
      </c>
      <c r="D53" s="5">
        <v>4420.0</v>
      </c>
      <c r="E53">
        <f>'計算係數'!$O53*'累積確診人數_量級_鄰里別'!D53/10</f>
        <v>0</v>
      </c>
      <c r="F53">
        <f>'計算係數'!$O53*'累積確診人數_量級_鄰里別'!E53/10</f>
        <v>1.052851832</v>
      </c>
      <c r="G53">
        <f>'計算係數'!$O53*'累積確診人數_量級_鄰里別'!F53/10</f>
        <v>1.052851832</v>
      </c>
      <c r="H53">
        <f>'計算係數'!$O53*'累積確診人數_量級_鄰里別'!G53/10</f>
        <v>1.052851832</v>
      </c>
      <c r="I53">
        <f>'計算係數'!$O53*'累積確診人數_量級_鄰里別'!H53/10</f>
        <v>1.052851832</v>
      </c>
      <c r="J53">
        <f>'計算係數'!$O53*'累積確診人數_量級_鄰里別'!I53/10</f>
        <v>1.052851832</v>
      </c>
      <c r="K53">
        <f>'計算係數'!$O53*'累積確診人數_量級_鄰里別'!J53/10</f>
        <v>1.052851832</v>
      </c>
      <c r="L53">
        <f>'計算係數'!$O53*'累積確診人數_量級_鄰里別'!K53/10</f>
        <v>1.052851832</v>
      </c>
      <c r="M53">
        <f>'計算係數'!$O53*'累積確診人數_量級_鄰里別'!L53/10</f>
        <v>1.052851832</v>
      </c>
      <c r="N53">
        <f>'計算係數'!$O53*'累積確診人數_量級_鄰里別'!M53/10</f>
        <v>1.052851832</v>
      </c>
      <c r="O53">
        <f>'計算係數'!$O53*'累積確診人數_量級_鄰里別'!N53/10</f>
        <v>1.052851832</v>
      </c>
      <c r="P53">
        <f>'計算係數'!$O53*'累積確診人數_量級_鄰里別'!O53/10</f>
        <v>1.052851832</v>
      </c>
      <c r="Q53">
        <f>'計算係數'!$O53*'累積確診人數_量級_鄰里別'!P53/10</f>
        <v>1.052851832</v>
      </c>
      <c r="R53">
        <f>'計算係數'!$O53*'累積確診人數_量級_鄰里別'!Q53/10</f>
        <v>1.052851832</v>
      </c>
      <c r="S53">
        <f>'計算係數'!$O53*'累積確診人數_量級_鄰里別'!R53/10</f>
        <v>1.052851832</v>
      </c>
      <c r="T53">
        <f>'計算係數'!$O53*'累積確診人數_量級_鄰里別'!S53/10</f>
        <v>1.052851832</v>
      </c>
      <c r="U53">
        <f>'計算係數'!$O53*'累積確診人數_量級_鄰里別'!T53/10</f>
        <v>1.052851832</v>
      </c>
    </row>
    <row r="54">
      <c r="A54" s="5">
        <v>6.300002002E10</v>
      </c>
      <c r="B54" s="5" t="s">
        <v>37</v>
      </c>
      <c r="C54" s="5" t="s">
        <v>57</v>
      </c>
      <c r="D54" s="5">
        <v>7707.0</v>
      </c>
      <c r="E54">
        <f>'計算係數'!$O54*'累積確診人數_量級_鄰里別'!D54/10</f>
        <v>0</v>
      </c>
      <c r="F54">
        <f>'計算係數'!$O54*'累積確診人數_量級_鄰里別'!E54/10</f>
        <v>1.204585251</v>
      </c>
      <c r="G54">
        <f>'計算係數'!$O54*'累積確診人數_量級_鄰里別'!F54/10</f>
        <v>1.204585251</v>
      </c>
      <c r="H54">
        <f>'計算係數'!$O54*'累積確診人數_量級_鄰里別'!G54/10</f>
        <v>1.204585251</v>
      </c>
      <c r="I54">
        <f>'計算係數'!$O54*'累積確診人數_量級_鄰里別'!H54/10</f>
        <v>1.204585251</v>
      </c>
      <c r="J54">
        <f>'計算係數'!$O54*'累積確診人數_量級_鄰里別'!I54/10</f>
        <v>1.204585251</v>
      </c>
      <c r="K54">
        <f>'計算係數'!$O54*'累積確診人數_量級_鄰里別'!J54/10</f>
        <v>1.204585251</v>
      </c>
      <c r="L54">
        <f>'計算係數'!$O54*'累積確診人數_量級_鄰里別'!K54/10</f>
        <v>1.204585251</v>
      </c>
      <c r="M54">
        <f>'計算係數'!$O54*'累積確診人數_量級_鄰里別'!L54/10</f>
        <v>1.204585251</v>
      </c>
      <c r="N54">
        <f>'計算係數'!$O54*'累積確診人數_量級_鄰里別'!M54/10</f>
        <v>1.204585251</v>
      </c>
      <c r="O54">
        <f>'計算係數'!$O54*'累積確診人數_量級_鄰里別'!N54/10</f>
        <v>1.204585251</v>
      </c>
      <c r="P54">
        <f>'計算係數'!$O54*'累積確診人數_量級_鄰里別'!O54/10</f>
        <v>1.204585251</v>
      </c>
      <c r="Q54">
        <f>'計算係數'!$O54*'累積確診人數_量級_鄰里別'!P54/10</f>
        <v>1.204585251</v>
      </c>
      <c r="R54">
        <f>'計算係數'!$O54*'累積確診人數_量級_鄰里別'!Q54/10</f>
        <v>1.204585251</v>
      </c>
      <c r="S54">
        <f>'計算係數'!$O54*'累積確診人數_量級_鄰里別'!R54/10</f>
        <v>1.204585251</v>
      </c>
      <c r="T54">
        <f>'計算係數'!$O54*'累積確診人數_量級_鄰里別'!S54/10</f>
        <v>1.204585251</v>
      </c>
      <c r="U54">
        <f>'計算係數'!$O54*'累積確診人數_量級_鄰里別'!T54/10</f>
        <v>1.204585251</v>
      </c>
    </row>
    <row r="55">
      <c r="A55" s="5">
        <v>6.3000020021E10</v>
      </c>
      <c r="B55" s="5" t="s">
        <v>37</v>
      </c>
      <c r="C55" s="5" t="s">
        <v>58</v>
      </c>
      <c r="D55" s="5">
        <v>2185.0</v>
      </c>
      <c r="E55">
        <f>'計算係數'!$O55*'累積確診人數_量級_鄰里別'!D55/10</f>
        <v>0</v>
      </c>
      <c r="F55">
        <f>'計算係數'!$O55*'累積確診人數_量級_鄰里別'!E55/10</f>
        <v>1.008065109</v>
      </c>
      <c r="G55">
        <f>'計算係數'!$O55*'累積確診人數_量級_鄰里別'!F55/10</f>
        <v>1.008065109</v>
      </c>
      <c r="H55">
        <f>'計算係數'!$O55*'累積確診人數_量級_鄰里別'!G55/10</f>
        <v>1.008065109</v>
      </c>
      <c r="I55">
        <f>'計算係數'!$O55*'累積確診人數_量級_鄰里別'!H55/10</f>
        <v>1.008065109</v>
      </c>
      <c r="J55">
        <f>'計算係數'!$O55*'累積確診人數_量級_鄰里別'!I55/10</f>
        <v>1.008065109</v>
      </c>
      <c r="K55">
        <f>'計算係數'!$O55*'累積確診人數_量級_鄰里別'!J55/10</f>
        <v>1.008065109</v>
      </c>
      <c r="L55">
        <f>'計算係數'!$O55*'累積確診人數_量級_鄰里別'!K55/10</f>
        <v>1.008065109</v>
      </c>
      <c r="M55">
        <f>'計算係數'!$O55*'累積確診人數_量級_鄰里別'!L55/10</f>
        <v>1.008065109</v>
      </c>
      <c r="N55">
        <f>'計算係數'!$O55*'累積確診人數_量級_鄰里別'!M55/10</f>
        <v>1.008065109</v>
      </c>
      <c r="O55">
        <f>'計算係數'!$O55*'累積確診人數_量級_鄰里別'!N55/10</f>
        <v>1.008065109</v>
      </c>
      <c r="P55">
        <f>'計算係數'!$O55*'累積確診人數_量級_鄰里別'!O55/10</f>
        <v>1.008065109</v>
      </c>
      <c r="Q55">
        <f>'計算係數'!$O55*'累積確診人數_量級_鄰里別'!P55/10</f>
        <v>1.008065109</v>
      </c>
      <c r="R55">
        <f>'計算係數'!$O55*'累積確診人數_量級_鄰里別'!Q55/10</f>
        <v>1.008065109</v>
      </c>
      <c r="S55">
        <f>'計算係數'!$O55*'累積確診人數_量級_鄰里別'!R55/10</f>
        <v>1.008065109</v>
      </c>
      <c r="T55">
        <f>'計算係數'!$O55*'累積確診人數_量級_鄰里別'!S55/10</f>
        <v>1.008065109</v>
      </c>
      <c r="U55">
        <f>'計算係數'!$O55*'累積確診人數_量級_鄰里別'!T55/10</f>
        <v>1.008065109</v>
      </c>
    </row>
    <row r="56">
      <c r="A56" s="5">
        <v>6.3000020022E10</v>
      </c>
      <c r="B56" s="5" t="s">
        <v>37</v>
      </c>
      <c r="C56" s="5" t="s">
        <v>59</v>
      </c>
      <c r="D56" s="5">
        <v>6870.0</v>
      </c>
      <c r="E56">
        <f>'計算係數'!$O56*'累積確診人數_量級_鄰里別'!D56/10</f>
        <v>0</v>
      </c>
      <c r="F56">
        <f>'計算係數'!$O56*'累積確診人數_量級_鄰里別'!E56/10</f>
        <v>1.063544644</v>
      </c>
      <c r="G56">
        <f>'計算係數'!$O56*'累積確診人數_量級_鄰里別'!F56/10</f>
        <v>1.063544644</v>
      </c>
      <c r="H56">
        <f>'計算係數'!$O56*'累積確診人數_量級_鄰里別'!G56/10</f>
        <v>1.063544644</v>
      </c>
      <c r="I56">
        <f>'計算係數'!$O56*'累積確診人數_量級_鄰里別'!H56/10</f>
        <v>1.063544644</v>
      </c>
      <c r="J56">
        <f>'計算係數'!$O56*'累積確診人數_量級_鄰里別'!I56/10</f>
        <v>1.063544644</v>
      </c>
      <c r="K56">
        <f>'計算係數'!$O56*'累積確診人數_量級_鄰里別'!J56/10</f>
        <v>1.063544644</v>
      </c>
      <c r="L56">
        <f>'計算係數'!$O56*'累積確診人數_量級_鄰里別'!K56/10</f>
        <v>1.063544644</v>
      </c>
      <c r="M56">
        <f>'計算係數'!$O56*'累積確診人數_量級_鄰里別'!L56/10</f>
        <v>1.063544644</v>
      </c>
      <c r="N56">
        <f>'計算係數'!$O56*'累積確診人數_量級_鄰里別'!M56/10</f>
        <v>1.063544644</v>
      </c>
      <c r="O56">
        <f>'計算係數'!$O56*'累積確診人數_量級_鄰里別'!N56/10</f>
        <v>1.063544644</v>
      </c>
      <c r="P56">
        <f>'計算係數'!$O56*'累積確診人數_量級_鄰里別'!O56/10</f>
        <v>1.063544644</v>
      </c>
      <c r="Q56">
        <f>'計算係數'!$O56*'累積確診人數_量級_鄰里別'!P56/10</f>
        <v>1.063544644</v>
      </c>
      <c r="R56">
        <f>'計算係數'!$O56*'累積確診人數_量級_鄰里別'!Q56/10</f>
        <v>1.063544644</v>
      </c>
      <c r="S56">
        <f>'計算係數'!$O56*'累積確診人數_量級_鄰里別'!R56/10</f>
        <v>1.063544644</v>
      </c>
      <c r="T56">
        <f>'計算係數'!$O56*'累積確診人數_量級_鄰里別'!S56/10</f>
        <v>1.063544644</v>
      </c>
      <c r="U56">
        <f>'計算係數'!$O56*'累積確診人數_量級_鄰里別'!T56/10</f>
        <v>1.063544644</v>
      </c>
    </row>
    <row r="57">
      <c r="A57" s="5">
        <v>6.3000020023E10</v>
      </c>
      <c r="B57" s="5" t="s">
        <v>37</v>
      </c>
      <c r="C57" s="5" t="s">
        <v>60</v>
      </c>
      <c r="D57" s="5">
        <v>4780.0</v>
      </c>
      <c r="E57">
        <f>'計算係數'!$O57*'累積確診人數_量級_鄰里別'!D57/10</f>
        <v>0</v>
      </c>
      <c r="F57">
        <f>'計算係數'!$O57*'累積確診人數_量級_鄰里別'!E57/10</f>
        <v>1.064374099</v>
      </c>
      <c r="G57">
        <f>'計算係數'!$O57*'累積確診人數_量級_鄰里別'!F57/10</f>
        <v>1.064374099</v>
      </c>
      <c r="H57">
        <f>'計算係數'!$O57*'累積確診人數_量級_鄰里別'!G57/10</f>
        <v>1.064374099</v>
      </c>
      <c r="I57">
        <f>'計算係數'!$O57*'累積確診人數_量級_鄰里別'!H57/10</f>
        <v>1.064374099</v>
      </c>
      <c r="J57">
        <f>'計算係數'!$O57*'累積確診人數_量級_鄰里別'!I57/10</f>
        <v>1.064374099</v>
      </c>
      <c r="K57">
        <f>'計算係數'!$O57*'累積確診人數_量級_鄰里別'!J57/10</f>
        <v>1.064374099</v>
      </c>
      <c r="L57">
        <f>'計算係數'!$O57*'累積確診人數_量級_鄰里別'!K57/10</f>
        <v>1.064374099</v>
      </c>
      <c r="M57">
        <f>'計算係數'!$O57*'累積確診人數_量級_鄰里別'!L57/10</f>
        <v>1.064374099</v>
      </c>
      <c r="N57">
        <f>'計算係數'!$O57*'累積確診人數_量級_鄰里別'!M57/10</f>
        <v>1.064374099</v>
      </c>
      <c r="O57">
        <f>'計算係數'!$O57*'累積確診人數_量級_鄰里別'!N57/10</f>
        <v>1.064374099</v>
      </c>
      <c r="P57">
        <f>'計算係數'!$O57*'累積確診人數_量級_鄰里別'!O57/10</f>
        <v>1.064374099</v>
      </c>
      <c r="Q57">
        <f>'計算係數'!$O57*'累積確診人數_量級_鄰里別'!P57/10</f>
        <v>1.064374099</v>
      </c>
      <c r="R57">
        <f>'計算係數'!$O57*'累積確診人數_量級_鄰里別'!Q57/10</f>
        <v>1.064374099</v>
      </c>
      <c r="S57">
        <f>'計算係數'!$O57*'累積確診人數_量級_鄰里別'!R57/10</f>
        <v>1.064374099</v>
      </c>
      <c r="T57">
        <f>'計算係數'!$O57*'累積確診人數_量級_鄰里別'!S57/10</f>
        <v>1.064374099</v>
      </c>
      <c r="U57">
        <f>'計算係數'!$O57*'累積確診人數_量級_鄰里別'!T57/10</f>
        <v>1.064374099</v>
      </c>
    </row>
    <row r="58">
      <c r="A58" s="5">
        <v>6.3000020024E10</v>
      </c>
      <c r="B58" s="5" t="s">
        <v>37</v>
      </c>
      <c r="C58" s="5" t="s">
        <v>61</v>
      </c>
      <c r="D58" s="5">
        <v>4299.0</v>
      </c>
      <c r="E58">
        <f>'計算係數'!$O58*'累積確診人數_量級_鄰里別'!D58/10</f>
        <v>0</v>
      </c>
      <c r="F58">
        <f>'計算係數'!$O58*'累積確診人數_量級_鄰里別'!E58/10</f>
        <v>1.061830336</v>
      </c>
      <c r="G58">
        <f>'計算係數'!$O58*'累積確診人數_量級_鄰里別'!F58/10</f>
        <v>1.061830336</v>
      </c>
      <c r="H58">
        <f>'計算係數'!$O58*'累積確診人數_量級_鄰里別'!G58/10</f>
        <v>1.061830336</v>
      </c>
      <c r="I58">
        <f>'計算係數'!$O58*'累積確診人數_量級_鄰里別'!H58/10</f>
        <v>1.061830336</v>
      </c>
      <c r="J58">
        <f>'計算係數'!$O58*'累積確診人數_量級_鄰里別'!I58/10</f>
        <v>1.061830336</v>
      </c>
      <c r="K58">
        <f>'計算係數'!$O58*'累積確診人數_量級_鄰里別'!J58/10</f>
        <v>1.061830336</v>
      </c>
      <c r="L58">
        <f>'計算係數'!$O58*'累積確診人數_量級_鄰里別'!K58/10</f>
        <v>1.061830336</v>
      </c>
      <c r="M58">
        <f>'計算係數'!$O58*'累積確診人數_量級_鄰里別'!L58/10</f>
        <v>1.061830336</v>
      </c>
      <c r="N58">
        <f>'計算係數'!$O58*'累積確診人數_量級_鄰里別'!M58/10</f>
        <v>1.061830336</v>
      </c>
      <c r="O58">
        <f>'計算係數'!$O58*'累積確診人數_量級_鄰里別'!N58/10</f>
        <v>1.061830336</v>
      </c>
      <c r="P58">
        <f>'計算係數'!$O58*'累積確診人數_量級_鄰里別'!O58/10</f>
        <v>1.061830336</v>
      </c>
      <c r="Q58">
        <f>'計算係數'!$O58*'累積確診人數_量級_鄰里別'!P58/10</f>
        <v>1.061830336</v>
      </c>
      <c r="R58">
        <f>'計算係數'!$O58*'累積確診人數_量級_鄰里別'!Q58/10</f>
        <v>1.061830336</v>
      </c>
      <c r="S58">
        <f>'計算係數'!$O58*'累積確診人數_量級_鄰里別'!R58/10</f>
        <v>1.061830336</v>
      </c>
      <c r="T58">
        <f>'計算係數'!$O58*'累積確診人數_量級_鄰里別'!S58/10</f>
        <v>1.061830336</v>
      </c>
      <c r="U58">
        <f>'計算係數'!$O58*'累積確診人數_量級_鄰里別'!T58/10</f>
        <v>1.061830336</v>
      </c>
    </row>
    <row r="59">
      <c r="A59" s="5">
        <v>6.3000020025E10</v>
      </c>
      <c r="B59" s="5" t="s">
        <v>37</v>
      </c>
      <c r="C59" s="5" t="s">
        <v>62</v>
      </c>
      <c r="D59" s="5">
        <v>7738.0</v>
      </c>
      <c r="E59">
        <f>'計算係數'!$O59*'累積確診人數_量級_鄰里別'!D59/10</f>
        <v>0</v>
      </c>
      <c r="F59">
        <f>'計算係數'!$O59*'累積確診人數_量級_鄰里別'!E59/10</f>
        <v>1.10421183</v>
      </c>
      <c r="G59">
        <f>'計算係數'!$O59*'累積確診人數_量級_鄰里別'!F59/10</f>
        <v>1.10421183</v>
      </c>
      <c r="H59">
        <f>'計算係數'!$O59*'累積確診人數_量級_鄰里別'!G59/10</f>
        <v>1.10421183</v>
      </c>
      <c r="I59">
        <f>'計算係數'!$O59*'累積確診人數_量級_鄰里別'!H59/10</f>
        <v>1.10421183</v>
      </c>
      <c r="J59">
        <f>'計算係數'!$O59*'累積確診人數_量級_鄰里別'!I59/10</f>
        <v>1.10421183</v>
      </c>
      <c r="K59">
        <f>'計算係數'!$O59*'累積確診人數_量級_鄰里別'!J59/10</f>
        <v>1.10421183</v>
      </c>
      <c r="L59">
        <f>'計算係數'!$O59*'累積確診人數_量級_鄰里別'!K59/10</f>
        <v>1.10421183</v>
      </c>
      <c r="M59">
        <f>'計算係數'!$O59*'累積確診人數_量級_鄰里別'!L59/10</f>
        <v>1.10421183</v>
      </c>
      <c r="N59">
        <f>'計算係數'!$O59*'累積確診人數_量級_鄰里別'!M59/10</f>
        <v>1.10421183</v>
      </c>
      <c r="O59">
        <f>'計算係數'!$O59*'累積確診人數_量級_鄰里別'!N59/10</f>
        <v>1.10421183</v>
      </c>
      <c r="P59">
        <f>'計算係數'!$O59*'累積確診人數_量級_鄰里別'!O59/10</f>
        <v>1.10421183</v>
      </c>
      <c r="Q59">
        <f>'計算係數'!$O59*'累積確診人數_量級_鄰里別'!P59/10</f>
        <v>1.10421183</v>
      </c>
      <c r="R59">
        <f>'計算係數'!$O59*'累積確診人數_量級_鄰里別'!Q59/10</f>
        <v>1.10421183</v>
      </c>
      <c r="S59">
        <f>'計算係數'!$O59*'累積確診人數_量級_鄰里別'!R59/10</f>
        <v>1.10421183</v>
      </c>
      <c r="T59">
        <f>'計算係數'!$O59*'累積確診人數_量級_鄰里別'!S59/10</f>
        <v>1.10421183</v>
      </c>
      <c r="U59">
        <f>'計算係數'!$O59*'累積確診人數_量級_鄰里別'!T59/10</f>
        <v>1.10421183</v>
      </c>
    </row>
    <row r="60">
      <c r="A60" s="5">
        <v>6.3000020026E10</v>
      </c>
      <c r="B60" s="5" t="s">
        <v>37</v>
      </c>
      <c r="C60" s="5" t="s">
        <v>63</v>
      </c>
      <c r="D60" s="5">
        <v>5912.0</v>
      </c>
      <c r="E60">
        <f>'計算係數'!$O60*'累積確診人數_量級_鄰里別'!D60/10</f>
        <v>0</v>
      </c>
      <c r="F60">
        <f>'計算係數'!$O60*'累積確診人數_量級_鄰里別'!E60/10</f>
        <v>1.077682214</v>
      </c>
      <c r="G60">
        <f>'計算係數'!$O60*'累積確診人數_量級_鄰里別'!F60/10</f>
        <v>1.077682214</v>
      </c>
      <c r="H60">
        <f>'計算係數'!$O60*'累積確診人數_量級_鄰里別'!G60/10</f>
        <v>1.077682214</v>
      </c>
      <c r="I60">
        <f>'計算係數'!$O60*'累積確診人數_量級_鄰里別'!H60/10</f>
        <v>1.077682214</v>
      </c>
      <c r="J60">
        <f>'計算係數'!$O60*'累積確診人數_量級_鄰里別'!I60/10</f>
        <v>1.077682214</v>
      </c>
      <c r="K60">
        <f>'計算係數'!$O60*'累積確診人數_量級_鄰里別'!J60/10</f>
        <v>1.077682214</v>
      </c>
      <c r="L60">
        <f>'計算係數'!$O60*'累積確診人數_量級_鄰里別'!K60/10</f>
        <v>1.077682214</v>
      </c>
      <c r="M60">
        <f>'計算係數'!$O60*'累積確診人數_量級_鄰里別'!L60/10</f>
        <v>1.077682214</v>
      </c>
      <c r="N60">
        <f>'計算係數'!$O60*'累積確診人數_量級_鄰里別'!M60/10</f>
        <v>1.077682214</v>
      </c>
      <c r="O60">
        <f>'計算係數'!$O60*'累積確診人數_量級_鄰里別'!N60/10</f>
        <v>1.077682214</v>
      </c>
      <c r="P60">
        <f>'計算係數'!$O60*'累積確診人數_量級_鄰里別'!O60/10</f>
        <v>1.077682214</v>
      </c>
      <c r="Q60">
        <f>'計算係數'!$O60*'累積確診人數_量級_鄰里別'!P60/10</f>
        <v>1.077682214</v>
      </c>
      <c r="R60">
        <f>'計算係數'!$O60*'累積確診人數_量級_鄰里別'!Q60/10</f>
        <v>1.077682214</v>
      </c>
      <c r="S60">
        <f>'計算係數'!$O60*'累積確診人數_量級_鄰里別'!R60/10</f>
        <v>1.077682214</v>
      </c>
      <c r="T60">
        <f>'計算係數'!$O60*'累積確診人數_量級_鄰里別'!S60/10</f>
        <v>1.077682214</v>
      </c>
      <c r="U60">
        <f>'計算係數'!$O60*'累積確診人數_量級_鄰里別'!T60/10</f>
        <v>1.077682214</v>
      </c>
    </row>
    <row r="61">
      <c r="A61" s="5">
        <v>6.3000020027E10</v>
      </c>
      <c r="B61" s="5" t="s">
        <v>37</v>
      </c>
      <c r="C61" s="5" t="s">
        <v>64</v>
      </c>
      <c r="D61" s="5">
        <v>3895.0</v>
      </c>
      <c r="E61">
        <f>'計算係數'!$O61*'累積確診人數_量級_鄰里別'!D61/10</f>
        <v>0</v>
      </c>
      <c r="F61">
        <f>'計算係數'!$O61*'累積確診人數_量級_鄰里別'!E61/10</f>
        <v>1.020401149</v>
      </c>
      <c r="G61">
        <f>'計算係數'!$O61*'累積確診人數_量級_鄰里別'!F61/10</f>
        <v>1.020401149</v>
      </c>
      <c r="H61">
        <f>'計算係數'!$O61*'累積確診人數_量級_鄰里別'!G61/10</f>
        <v>1.020401149</v>
      </c>
      <c r="I61">
        <f>'計算係數'!$O61*'累積確診人數_量級_鄰里別'!H61/10</f>
        <v>1.020401149</v>
      </c>
      <c r="J61">
        <f>'計算係數'!$O61*'累積確診人數_量級_鄰里別'!I61/10</f>
        <v>1.020401149</v>
      </c>
      <c r="K61">
        <f>'計算係數'!$O61*'累積確診人數_量級_鄰里別'!J61/10</f>
        <v>1.020401149</v>
      </c>
      <c r="L61">
        <f>'計算係數'!$O61*'累積確診人數_量級_鄰里別'!K61/10</f>
        <v>1.020401149</v>
      </c>
      <c r="M61">
        <f>'計算係數'!$O61*'累積確診人數_量級_鄰里別'!L61/10</f>
        <v>1.020401149</v>
      </c>
      <c r="N61">
        <f>'計算係數'!$O61*'累積確診人數_量級_鄰里別'!M61/10</f>
        <v>1.020401149</v>
      </c>
      <c r="O61">
        <f>'計算係數'!$O61*'累積確診人數_量級_鄰里別'!N61/10</f>
        <v>1.020401149</v>
      </c>
      <c r="P61">
        <f>'計算係數'!$O61*'累積確診人數_量級_鄰里別'!O61/10</f>
        <v>1.020401149</v>
      </c>
      <c r="Q61">
        <f>'計算係數'!$O61*'累積確診人數_量級_鄰里別'!P61/10</f>
        <v>1.020401149</v>
      </c>
      <c r="R61">
        <f>'計算係數'!$O61*'累積確診人數_量級_鄰里別'!Q61/10</f>
        <v>1.020401149</v>
      </c>
      <c r="S61">
        <f>'計算係數'!$O61*'累積確診人數_量級_鄰里別'!R61/10</f>
        <v>1.020401149</v>
      </c>
      <c r="T61">
        <f>'計算係數'!$O61*'累積確診人數_量級_鄰里別'!S61/10</f>
        <v>1.020401149</v>
      </c>
      <c r="U61">
        <f>'計算係數'!$O61*'累積確診人數_量級_鄰里別'!T61/10</f>
        <v>1.020401149</v>
      </c>
    </row>
    <row r="62">
      <c r="A62" s="5">
        <v>6.3000020028E10</v>
      </c>
      <c r="B62" s="5" t="s">
        <v>37</v>
      </c>
      <c r="C62" s="5" t="s">
        <v>65</v>
      </c>
      <c r="D62" s="5">
        <v>5145.0</v>
      </c>
      <c r="E62">
        <f>'計算係數'!$O62*'累積確診人數_量級_鄰里別'!D62/10</f>
        <v>0</v>
      </c>
      <c r="F62">
        <f>'計算係數'!$O62*'累積確診人數_量級_鄰里別'!E62/10</f>
        <v>1.039131902</v>
      </c>
      <c r="G62">
        <f>'計算係數'!$O62*'累積確診人數_量級_鄰里別'!F62/10</f>
        <v>1.039131902</v>
      </c>
      <c r="H62">
        <f>'計算係數'!$O62*'累積確診人數_量級_鄰里別'!G62/10</f>
        <v>1.039131902</v>
      </c>
      <c r="I62">
        <f>'計算係數'!$O62*'累積確診人數_量級_鄰里別'!H62/10</f>
        <v>1.039131902</v>
      </c>
      <c r="J62">
        <f>'計算係數'!$O62*'累積確診人數_量級_鄰里別'!I62/10</f>
        <v>1.039131902</v>
      </c>
      <c r="K62">
        <f>'計算係數'!$O62*'累積確診人數_量級_鄰里別'!J62/10</f>
        <v>1.039131902</v>
      </c>
      <c r="L62">
        <f>'計算係數'!$O62*'累積確診人數_量級_鄰里別'!K62/10</f>
        <v>1.039131902</v>
      </c>
      <c r="M62">
        <f>'計算係數'!$O62*'累積確診人數_量級_鄰里別'!L62/10</f>
        <v>1.039131902</v>
      </c>
      <c r="N62">
        <f>'計算係數'!$O62*'累積確診人數_量級_鄰里別'!M62/10</f>
        <v>1.039131902</v>
      </c>
      <c r="O62">
        <f>'計算係數'!$O62*'累積確診人數_量級_鄰里別'!N62/10</f>
        <v>1.039131902</v>
      </c>
      <c r="P62">
        <f>'計算係數'!$O62*'累積確診人數_量級_鄰里別'!O62/10</f>
        <v>1.039131902</v>
      </c>
      <c r="Q62">
        <f>'計算係數'!$O62*'累積確診人數_量級_鄰里別'!P62/10</f>
        <v>1.039131902</v>
      </c>
      <c r="R62">
        <f>'計算係數'!$O62*'累積確診人數_量級_鄰里別'!Q62/10</f>
        <v>1.039131902</v>
      </c>
      <c r="S62">
        <f>'計算係數'!$O62*'累積確診人數_量級_鄰里別'!R62/10</f>
        <v>1.039131902</v>
      </c>
      <c r="T62">
        <f>'計算係數'!$O62*'累積確診人數_量級_鄰里別'!S62/10</f>
        <v>1.039131902</v>
      </c>
      <c r="U62">
        <f>'計算係數'!$O62*'累積確診人數_量級_鄰里別'!T62/10</f>
        <v>1.039131902</v>
      </c>
    </row>
    <row r="63">
      <c r="A63" s="5">
        <v>6.3000020029E10</v>
      </c>
      <c r="B63" s="5" t="s">
        <v>37</v>
      </c>
      <c r="C63" s="5" t="s">
        <v>66</v>
      </c>
      <c r="D63" s="5">
        <v>6367.0</v>
      </c>
      <c r="E63">
        <f>'計算係數'!$O63*'累積確診人數_量級_鄰里別'!D63/10</f>
        <v>0</v>
      </c>
      <c r="F63">
        <f>'計算係數'!$O63*'累積確診人數_量級_鄰里別'!E63/10</f>
        <v>1.102778222</v>
      </c>
      <c r="G63">
        <f>'計算係數'!$O63*'累積確診人數_量級_鄰里別'!F63/10</f>
        <v>1.102778222</v>
      </c>
      <c r="H63">
        <f>'計算係數'!$O63*'累積確診人數_量級_鄰里別'!G63/10</f>
        <v>1.102778222</v>
      </c>
      <c r="I63">
        <f>'計算係數'!$O63*'累積確診人數_量級_鄰里別'!H63/10</f>
        <v>1.102778222</v>
      </c>
      <c r="J63">
        <f>'計算係數'!$O63*'累積確診人數_量級_鄰里別'!I63/10</f>
        <v>1.102778222</v>
      </c>
      <c r="K63">
        <f>'計算係數'!$O63*'累積確診人數_量級_鄰里別'!J63/10</f>
        <v>1.102778222</v>
      </c>
      <c r="L63">
        <f>'計算係數'!$O63*'累積確診人數_量級_鄰里別'!K63/10</f>
        <v>1.102778222</v>
      </c>
      <c r="M63">
        <f>'計算係數'!$O63*'累積確診人數_量級_鄰里別'!L63/10</f>
        <v>1.102778222</v>
      </c>
      <c r="N63">
        <f>'計算係數'!$O63*'累積確診人數_量級_鄰里別'!M63/10</f>
        <v>1.102778222</v>
      </c>
      <c r="O63">
        <f>'計算係數'!$O63*'累積確診人數_量級_鄰里別'!N63/10</f>
        <v>1.102778222</v>
      </c>
      <c r="P63">
        <f>'計算係數'!$O63*'累積確診人數_量級_鄰里別'!O63/10</f>
        <v>1.102778222</v>
      </c>
      <c r="Q63">
        <f>'計算係數'!$O63*'累積確診人數_量級_鄰里別'!P63/10</f>
        <v>1.102778222</v>
      </c>
      <c r="R63">
        <f>'計算係數'!$O63*'累積確診人數_量級_鄰里別'!Q63/10</f>
        <v>1.102778222</v>
      </c>
      <c r="S63">
        <f>'計算係數'!$O63*'累積確診人數_量級_鄰里別'!R63/10</f>
        <v>1.102778222</v>
      </c>
      <c r="T63">
        <f>'計算係數'!$O63*'累積確診人數_量級_鄰里別'!S63/10</f>
        <v>1.102778222</v>
      </c>
      <c r="U63">
        <f>'計算係數'!$O63*'累積確診人數_量級_鄰里別'!T63/10</f>
        <v>1.102778222</v>
      </c>
    </row>
    <row r="64">
      <c r="A64" s="5">
        <v>6.300002003E10</v>
      </c>
      <c r="B64" s="5" t="s">
        <v>37</v>
      </c>
      <c r="C64" s="5" t="s">
        <v>67</v>
      </c>
      <c r="D64" s="5">
        <v>8718.0</v>
      </c>
      <c r="E64">
        <f>'計算係數'!$O64*'累積確診人數_量級_鄰里別'!D64/10</f>
        <v>0</v>
      </c>
      <c r="F64">
        <f>'計算係數'!$O64*'累積確診人數_量級_鄰里別'!E64/10</f>
        <v>1.168628003</v>
      </c>
      <c r="G64">
        <f>'計算係數'!$O64*'累積確診人數_量級_鄰里別'!F64/10</f>
        <v>1.168628003</v>
      </c>
      <c r="H64">
        <f>'計算係數'!$O64*'累積確診人數_量級_鄰里別'!G64/10</f>
        <v>1.168628003</v>
      </c>
      <c r="I64">
        <f>'計算係數'!$O64*'累積確診人數_量級_鄰里別'!H64/10</f>
        <v>1.168628003</v>
      </c>
      <c r="J64">
        <f>'計算係數'!$O64*'累積確診人數_量級_鄰里別'!I64/10</f>
        <v>1.168628003</v>
      </c>
      <c r="K64">
        <f>'計算係數'!$O64*'累積確診人數_量級_鄰里別'!J64/10</f>
        <v>1.168628003</v>
      </c>
      <c r="L64">
        <f>'計算係數'!$O64*'累積確診人數_量級_鄰里別'!K64/10</f>
        <v>1.168628003</v>
      </c>
      <c r="M64">
        <f>'計算係數'!$O64*'累積確診人數_量級_鄰里別'!L64/10</f>
        <v>1.168628003</v>
      </c>
      <c r="N64">
        <f>'計算係數'!$O64*'累積確診人數_量級_鄰里別'!M64/10</f>
        <v>1.168628003</v>
      </c>
      <c r="O64">
        <f>'計算係數'!$O64*'累積確診人數_量級_鄰里別'!N64/10</f>
        <v>1.168628003</v>
      </c>
      <c r="P64">
        <f>'計算係數'!$O64*'累積確診人數_量級_鄰里別'!O64/10</f>
        <v>1.168628003</v>
      </c>
      <c r="Q64">
        <f>'計算係數'!$O64*'累積確診人數_量級_鄰里別'!P64/10</f>
        <v>1.168628003</v>
      </c>
      <c r="R64">
        <f>'計算係數'!$O64*'累積確診人數_量級_鄰里別'!Q64/10</f>
        <v>1.168628003</v>
      </c>
      <c r="S64">
        <f>'計算係數'!$O64*'累積確診人數_量級_鄰里別'!R64/10</f>
        <v>1.168628003</v>
      </c>
      <c r="T64">
        <f>'計算係數'!$O64*'累積確診人數_量級_鄰里別'!S64/10</f>
        <v>1.168628003</v>
      </c>
      <c r="U64">
        <f>'計算係數'!$O64*'累積確診人數_量級_鄰里別'!T64/10</f>
        <v>1.168628003</v>
      </c>
    </row>
    <row r="65">
      <c r="A65" s="5">
        <v>6.3000020031E10</v>
      </c>
      <c r="B65" s="5" t="s">
        <v>37</v>
      </c>
      <c r="C65" s="5" t="s">
        <v>68</v>
      </c>
      <c r="D65" s="5">
        <v>5178.0</v>
      </c>
      <c r="E65">
        <f>'計算係數'!$O65*'累積確診人數_量級_鄰里別'!D65/10</f>
        <v>0</v>
      </c>
      <c r="F65">
        <f>'計算係數'!$O65*'累積確診人數_量級_鄰里別'!E65/10</f>
        <v>1.080030057</v>
      </c>
      <c r="G65">
        <f>'計算係數'!$O65*'累積確診人數_量級_鄰里別'!F65/10</f>
        <v>1.080030057</v>
      </c>
      <c r="H65">
        <f>'計算係數'!$O65*'累積確診人數_量級_鄰里別'!G65/10</f>
        <v>1.080030057</v>
      </c>
      <c r="I65">
        <f>'計算係數'!$O65*'累積確診人數_量級_鄰里別'!H65/10</f>
        <v>1.080030057</v>
      </c>
      <c r="J65">
        <f>'計算係數'!$O65*'累積確診人數_量級_鄰里別'!I65/10</f>
        <v>1.080030057</v>
      </c>
      <c r="K65">
        <f>'計算係數'!$O65*'累積確診人數_量級_鄰里別'!J65/10</f>
        <v>1.080030057</v>
      </c>
      <c r="L65">
        <f>'計算係數'!$O65*'累積確診人數_量級_鄰里別'!K65/10</f>
        <v>1.080030057</v>
      </c>
      <c r="M65">
        <f>'計算係數'!$O65*'累積確診人數_量級_鄰里別'!L65/10</f>
        <v>1.080030057</v>
      </c>
      <c r="N65">
        <f>'計算係數'!$O65*'累積確診人數_量級_鄰里別'!M65/10</f>
        <v>1.080030057</v>
      </c>
      <c r="O65">
        <f>'計算係數'!$O65*'累積確診人數_量級_鄰里別'!N65/10</f>
        <v>1.080030057</v>
      </c>
      <c r="P65">
        <f>'計算係數'!$O65*'累積確診人數_量級_鄰里別'!O65/10</f>
        <v>1.080030057</v>
      </c>
      <c r="Q65">
        <f>'計算係數'!$O65*'累積確診人數_量級_鄰里別'!P65/10</f>
        <v>1.080030057</v>
      </c>
      <c r="R65">
        <f>'計算係數'!$O65*'累積確診人數_量級_鄰里別'!Q65/10</f>
        <v>1.080030057</v>
      </c>
      <c r="S65">
        <f>'計算係數'!$O65*'累積確診人數_量級_鄰里別'!R65/10</f>
        <v>1.080030057</v>
      </c>
      <c r="T65">
        <f>'計算係數'!$O65*'累積確診人數_量級_鄰里別'!S65/10</f>
        <v>1.080030057</v>
      </c>
      <c r="U65">
        <f>'計算係數'!$O65*'累積確診人數_量級_鄰里別'!T65/10</f>
        <v>1.080030057</v>
      </c>
    </row>
    <row r="66">
      <c r="A66" s="5">
        <v>6.3000020032E10</v>
      </c>
      <c r="B66" s="5" t="s">
        <v>37</v>
      </c>
      <c r="C66" s="5" t="s">
        <v>69</v>
      </c>
      <c r="D66" s="5">
        <v>6616.0</v>
      </c>
      <c r="E66">
        <f>'計算係數'!$O66*'累積確診人數_量級_鄰里別'!D66/10</f>
        <v>0</v>
      </c>
      <c r="F66">
        <f>'計算係數'!$O66*'累積確診人數_量級_鄰里別'!E66/10</f>
        <v>1.079085369</v>
      </c>
      <c r="G66">
        <f>'計算係數'!$O66*'累積確診人數_量級_鄰里別'!F66/10</f>
        <v>1.079085369</v>
      </c>
      <c r="H66">
        <f>'計算係數'!$O66*'累積確診人數_量級_鄰里別'!G66/10</f>
        <v>1.079085369</v>
      </c>
      <c r="I66">
        <f>'計算係數'!$O66*'累積確診人數_量級_鄰里別'!H66/10</f>
        <v>1.079085369</v>
      </c>
      <c r="J66">
        <f>'計算係數'!$O66*'累積確診人數_量級_鄰里別'!I66/10</f>
        <v>1.079085369</v>
      </c>
      <c r="K66">
        <f>'計算係數'!$O66*'累積確診人數_量級_鄰里別'!J66/10</f>
        <v>1.079085369</v>
      </c>
      <c r="L66">
        <f>'計算係數'!$O66*'累積確診人數_量級_鄰里別'!K66/10</f>
        <v>1.079085369</v>
      </c>
      <c r="M66">
        <f>'計算係數'!$O66*'累積確診人數_量級_鄰里別'!L66/10</f>
        <v>1.079085369</v>
      </c>
      <c r="N66">
        <f>'計算係數'!$O66*'累積確診人數_量級_鄰里別'!M66/10</f>
        <v>1.079085369</v>
      </c>
      <c r="O66">
        <f>'計算係數'!$O66*'累積確診人數_量級_鄰里別'!N66/10</f>
        <v>1.079085369</v>
      </c>
      <c r="P66">
        <f>'計算係數'!$O66*'累積確診人數_量級_鄰里別'!O66/10</f>
        <v>1.079085369</v>
      </c>
      <c r="Q66">
        <f>'計算係數'!$O66*'累積確診人數_量級_鄰里別'!P66/10</f>
        <v>1.079085369</v>
      </c>
      <c r="R66">
        <f>'計算係數'!$O66*'累積確診人數_量級_鄰里別'!Q66/10</f>
        <v>1.079085369</v>
      </c>
      <c r="S66">
        <f>'計算係數'!$O66*'累積確診人數_量級_鄰里別'!R66/10</f>
        <v>1.079085369</v>
      </c>
      <c r="T66">
        <f>'計算係數'!$O66*'累積確診人數_量級_鄰里別'!S66/10</f>
        <v>1.079085369</v>
      </c>
      <c r="U66">
        <f>'計算係數'!$O66*'累積確診人數_量級_鄰里別'!T66/10</f>
        <v>1.079085369</v>
      </c>
    </row>
    <row r="67">
      <c r="A67" s="5">
        <v>6.3000020033E10</v>
      </c>
      <c r="B67" s="5" t="s">
        <v>37</v>
      </c>
      <c r="C67" s="5" t="s">
        <v>70</v>
      </c>
      <c r="D67" s="5">
        <v>7540.0</v>
      </c>
      <c r="E67">
        <f>'計算係數'!$O67*'累積確診人數_量級_鄰里別'!D67/10</f>
        <v>0</v>
      </c>
      <c r="F67">
        <f>'計算係數'!$O67*'累積確診人數_量級_鄰里別'!E67/10</f>
        <v>1.0997102</v>
      </c>
      <c r="G67">
        <f>'計算係數'!$O67*'累積確診人數_量級_鄰里別'!F67/10</f>
        <v>1.0997102</v>
      </c>
      <c r="H67">
        <f>'計算係數'!$O67*'累積確診人數_量級_鄰里別'!G67/10</f>
        <v>1.0997102</v>
      </c>
      <c r="I67">
        <f>'計算係數'!$O67*'累積確診人數_量級_鄰里別'!H67/10</f>
        <v>1.0997102</v>
      </c>
      <c r="J67">
        <f>'計算係數'!$O67*'累積確診人數_量級_鄰里別'!I67/10</f>
        <v>1.0997102</v>
      </c>
      <c r="K67">
        <f>'計算係數'!$O67*'累積確診人數_量級_鄰里別'!J67/10</f>
        <v>1.0997102</v>
      </c>
      <c r="L67">
        <f>'計算係數'!$O67*'累積確診人數_量級_鄰里別'!K67/10</f>
        <v>1.0997102</v>
      </c>
      <c r="M67">
        <f>'計算係數'!$O67*'累積確診人數_量級_鄰里別'!L67/10</f>
        <v>1.0997102</v>
      </c>
      <c r="N67">
        <f>'計算係數'!$O67*'累積確診人數_量級_鄰里別'!M67/10</f>
        <v>1.0997102</v>
      </c>
      <c r="O67">
        <f>'計算係數'!$O67*'累積確診人數_量級_鄰里別'!N67/10</f>
        <v>1.0997102</v>
      </c>
      <c r="P67">
        <f>'計算係數'!$O67*'累積確診人數_量級_鄰里別'!O67/10</f>
        <v>1.0997102</v>
      </c>
      <c r="Q67">
        <f>'計算係數'!$O67*'累積確診人數_量級_鄰里別'!P67/10</f>
        <v>1.0997102</v>
      </c>
      <c r="R67">
        <f>'計算係數'!$O67*'累積確診人數_量級_鄰里別'!Q67/10</f>
        <v>1.0997102</v>
      </c>
      <c r="S67">
        <f>'計算係數'!$O67*'累積確診人數_量級_鄰里別'!R67/10</f>
        <v>1.0997102</v>
      </c>
      <c r="T67">
        <f>'計算係數'!$O67*'累積確診人數_量級_鄰里別'!S67/10</f>
        <v>1.0997102</v>
      </c>
      <c r="U67">
        <f>'計算係數'!$O67*'累積確診人數_量級_鄰里別'!T67/10</f>
        <v>1.0997102</v>
      </c>
    </row>
    <row r="68">
      <c r="A68" s="5">
        <v>6.3000020034E10</v>
      </c>
      <c r="B68" s="5" t="s">
        <v>37</v>
      </c>
      <c r="C68" s="5" t="s">
        <v>71</v>
      </c>
      <c r="D68" s="5">
        <v>4522.0</v>
      </c>
      <c r="E68">
        <f>'計算係數'!$O68*'累積確診人數_量級_鄰里別'!D68/10</f>
        <v>0</v>
      </c>
      <c r="F68">
        <f>'計算係數'!$O68*'累積確診人數_量級_鄰里別'!E68/10</f>
        <v>1.117998655</v>
      </c>
      <c r="G68">
        <f>'計算係數'!$O68*'累積確診人數_量級_鄰里別'!F68/10</f>
        <v>1.117998655</v>
      </c>
      <c r="H68">
        <f>'計算係數'!$O68*'累積確診人數_量級_鄰里別'!G68/10</f>
        <v>1.117998655</v>
      </c>
      <c r="I68">
        <f>'計算係數'!$O68*'累積確診人數_量級_鄰里別'!H68/10</f>
        <v>1.117998655</v>
      </c>
      <c r="J68">
        <f>'計算係數'!$O68*'累積確診人數_量級_鄰里別'!I68/10</f>
        <v>1.117998655</v>
      </c>
      <c r="K68">
        <f>'計算係數'!$O68*'累積確診人數_量級_鄰里別'!J68/10</f>
        <v>1.117998655</v>
      </c>
      <c r="L68">
        <f>'計算係數'!$O68*'累積確診人數_量級_鄰里別'!K68/10</f>
        <v>1.117998655</v>
      </c>
      <c r="M68">
        <f>'計算係數'!$O68*'累積確診人數_量級_鄰里別'!L68/10</f>
        <v>1.117998655</v>
      </c>
      <c r="N68">
        <f>'計算係數'!$O68*'累積確診人數_量級_鄰里別'!M68/10</f>
        <v>1.117998655</v>
      </c>
      <c r="O68">
        <f>'計算係數'!$O68*'累積確診人數_量級_鄰里別'!N68/10</f>
        <v>1.117998655</v>
      </c>
      <c r="P68">
        <f>'計算係數'!$O68*'累積確診人數_量級_鄰里別'!O68/10</f>
        <v>1.117998655</v>
      </c>
      <c r="Q68">
        <f>'計算係數'!$O68*'累積確診人數_量級_鄰里別'!P68/10</f>
        <v>1.117998655</v>
      </c>
      <c r="R68">
        <f>'計算係數'!$O68*'累積確診人數_量級_鄰里別'!Q68/10</f>
        <v>1.117998655</v>
      </c>
      <c r="S68">
        <f>'計算係數'!$O68*'累積確診人數_量級_鄰里別'!R68/10</f>
        <v>1.117998655</v>
      </c>
      <c r="T68">
        <f>'計算係數'!$O68*'累積確診人數_量級_鄰里別'!S68/10</f>
        <v>1.117998655</v>
      </c>
      <c r="U68">
        <f>'計算係數'!$O68*'累積確診人數_量級_鄰里別'!T68/10</f>
        <v>1.117998655</v>
      </c>
    </row>
    <row r="69">
      <c r="A69" s="5">
        <v>6.3000020035E10</v>
      </c>
      <c r="B69" s="5" t="s">
        <v>37</v>
      </c>
      <c r="C69" s="5" t="s">
        <v>72</v>
      </c>
      <c r="D69" s="5">
        <v>3801.0</v>
      </c>
      <c r="E69">
        <f>'計算係數'!$O69*'累積確診人數_量級_鄰里別'!D69/10</f>
        <v>0</v>
      </c>
      <c r="F69">
        <f>'計算係數'!$O69*'累積確診人數_量級_鄰里別'!E69/10</f>
        <v>1.038042179</v>
      </c>
      <c r="G69">
        <f>'計算係數'!$O69*'累積確診人數_量級_鄰里別'!F69/10</f>
        <v>1.038042179</v>
      </c>
      <c r="H69">
        <f>'計算係數'!$O69*'累積確診人數_量級_鄰里別'!G69/10</f>
        <v>1.038042179</v>
      </c>
      <c r="I69">
        <f>'計算係數'!$O69*'累積確診人數_量級_鄰里別'!H69/10</f>
        <v>1.038042179</v>
      </c>
      <c r="J69">
        <f>'計算係數'!$O69*'累積確診人數_量級_鄰里別'!I69/10</f>
        <v>1.038042179</v>
      </c>
      <c r="K69">
        <f>'計算係數'!$O69*'累積確診人數_量級_鄰里別'!J69/10</f>
        <v>1.038042179</v>
      </c>
      <c r="L69">
        <f>'計算係數'!$O69*'累積確診人數_量級_鄰里別'!K69/10</f>
        <v>1.038042179</v>
      </c>
      <c r="M69">
        <f>'計算係數'!$O69*'累積確診人數_量級_鄰里別'!L69/10</f>
        <v>1.038042179</v>
      </c>
      <c r="N69">
        <f>'計算係數'!$O69*'累積確診人數_量級_鄰里別'!M69/10</f>
        <v>1.038042179</v>
      </c>
      <c r="O69">
        <f>'計算係數'!$O69*'累積確診人數_量級_鄰里別'!N69/10</f>
        <v>1.038042179</v>
      </c>
      <c r="P69">
        <f>'計算係數'!$O69*'累積確診人數_量級_鄰里別'!O69/10</f>
        <v>1.038042179</v>
      </c>
      <c r="Q69">
        <f>'計算係數'!$O69*'累積確診人數_量級_鄰里別'!P69/10</f>
        <v>1.038042179</v>
      </c>
      <c r="R69">
        <f>'計算係數'!$O69*'累積確診人數_量級_鄰里別'!Q69/10</f>
        <v>1.038042179</v>
      </c>
      <c r="S69">
        <f>'計算係數'!$O69*'累積確診人數_量級_鄰里別'!R69/10</f>
        <v>1.038042179</v>
      </c>
      <c r="T69">
        <f>'計算係數'!$O69*'累積確診人數_量級_鄰里別'!S69/10</f>
        <v>1.038042179</v>
      </c>
      <c r="U69">
        <f>'計算係數'!$O69*'累積確診人數_量級_鄰里別'!T69/10</f>
        <v>1.038042179</v>
      </c>
    </row>
    <row r="70">
      <c r="A70" s="5">
        <v>6.3000020036E10</v>
      </c>
      <c r="B70" s="5" t="s">
        <v>37</v>
      </c>
      <c r="C70" s="5" t="s">
        <v>73</v>
      </c>
      <c r="D70" s="5">
        <v>7025.0</v>
      </c>
      <c r="E70">
        <f>'計算係數'!$O70*'累積確診人數_量級_鄰里別'!D70/10</f>
        <v>0</v>
      </c>
      <c r="F70">
        <f>'計算係數'!$O70*'累積確診人數_量級_鄰里別'!E70/10</f>
        <v>1.099360179</v>
      </c>
      <c r="G70">
        <f>'計算係數'!$O70*'累積確診人數_量級_鄰里別'!F70/10</f>
        <v>1.099360179</v>
      </c>
      <c r="H70">
        <f>'計算係數'!$O70*'累積確診人數_量級_鄰里別'!G70/10</f>
        <v>1.099360179</v>
      </c>
      <c r="I70">
        <f>'計算係數'!$O70*'累積確診人數_量級_鄰里別'!H70/10</f>
        <v>1.099360179</v>
      </c>
      <c r="J70">
        <f>'計算係數'!$O70*'累積確診人數_量級_鄰里別'!I70/10</f>
        <v>1.099360179</v>
      </c>
      <c r="K70">
        <f>'計算係數'!$O70*'累積確診人數_量級_鄰里別'!J70/10</f>
        <v>1.099360179</v>
      </c>
      <c r="L70">
        <f>'計算係數'!$O70*'累積確診人數_量級_鄰里別'!K70/10</f>
        <v>1.099360179</v>
      </c>
      <c r="M70">
        <f>'計算係數'!$O70*'累積確診人數_量級_鄰里別'!L70/10</f>
        <v>1.099360179</v>
      </c>
      <c r="N70">
        <f>'計算係數'!$O70*'累積確診人數_量級_鄰里別'!M70/10</f>
        <v>1.099360179</v>
      </c>
      <c r="O70">
        <f>'計算係數'!$O70*'累積確診人數_量級_鄰里別'!N70/10</f>
        <v>1.099360179</v>
      </c>
      <c r="P70">
        <f>'計算係數'!$O70*'累積確診人數_量級_鄰里別'!O70/10</f>
        <v>1.099360179</v>
      </c>
      <c r="Q70">
        <f>'計算係數'!$O70*'累積確診人數_量級_鄰里別'!P70/10</f>
        <v>1.099360179</v>
      </c>
      <c r="R70">
        <f>'計算係數'!$O70*'累積確診人數_量級_鄰里別'!Q70/10</f>
        <v>1.099360179</v>
      </c>
      <c r="S70">
        <f>'計算係數'!$O70*'累積確診人數_量級_鄰里別'!R70/10</f>
        <v>1.099360179</v>
      </c>
      <c r="T70">
        <f>'計算係數'!$O70*'累積確診人數_量級_鄰里別'!S70/10</f>
        <v>1.099360179</v>
      </c>
      <c r="U70">
        <f>'計算係數'!$O70*'累積確診人數_量級_鄰里別'!T70/10</f>
        <v>1.099360179</v>
      </c>
    </row>
    <row r="71">
      <c r="A71" s="5">
        <v>6.3000020037E10</v>
      </c>
      <c r="B71" s="5" t="s">
        <v>37</v>
      </c>
      <c r="C71" s="5" t="s">
        <v>74</v>
      </c>
      <c r="D71" s="5">
        <v>3051.0</v>
      </c>
      <c r="E71">
        <f>'計算係數'!$O71*'累積確診人數_量級_鄰里別'!D71/10</f>
        <v>0</v>
      </c>
      <c r="F71">
        <f>'計算係數'!$O71*'累積確診人數_量級_鄰里別'!E71/10</f>
        <v>1.053031671</v>
      </c>
      <c r="G71">
        <f>'計算係數'!$O71*'累積確診人數_量級_鄰里別'!F71/10</f>
        <v>1.053031671</v>
      </c>
      <c r="H71">
        <f>'計算係數'!$O71*'累積確診人數_量級_鄰里別'!G71/10</f>
        <v>1.053031671</v>
      </c>
      <c r="I71">
        <f>'計算係數'!$O71*'累積確診人數_量級_鄰里別'!H71/10</f>
        <v>1.053031671</v>
      </c>
      <c r="J71">
        <f>'計算係數'!$O71*'累積確診人數_量級_鄰里別'!I71/10</f>
        <v>1.053031671</v>
      </c>
      <c r="K71">
        <f>'計算係數'!$O71*'累積確診人數_量級_鄰里別'!J71/10</f>
        <v>1.053031671</v>
      </c>
      <c r="L71">
        <f>'計算係數'!$O71*'累積確診人數_量級_鄰里別'!K71/10</f>
        <v>1.053031671</v>
      </c>
      <c r="M71">
        <f>'計算係數'!$O71*'累積確診人數_量級_鄰里別'!L71/10</f>
        <v>1.053031671</v>
      </c>
      <c r="N71">
        <f>'計算係數'!$O71*'累積確診人數_量級_鄰里別'!M71/10</f>
        <v>1.053031671</v>
      </c>
      <c r="O71">
        <f>'計算係數'!$O71*'累積確診人數_量級_鄰里別'!N71/10</f>
        <v>1.053031671</v>
      </c>
      <c r="P71">
        <f>'計算係數'!$O71*'累積確診人數_量級_鄰里別'!O71/10</f>
        <v>1.053031671</v>
      </c>
      <c r="Q71">
        <f>'計算係數'!$O71*'累積確診人數_量級_鄰里別'!P71/10</f>
        <v>1.053031671</v>
      </c>
      <c r="R71">
        <f>'計算係數'!$O71*'累積確診人數_量級_鄰里別'!Q71/10</f>
        <v>1.053031671</v>
      </c>
      <c r="S71">
        <f>'計算係數'!$O71*'累積確診人數_量級_鄰里別'!R71/10</f>
        <v>1.053031671</v>
      </c>
      <c r="T71">
        <f>'計算係數'!$O71*'累積確診人數_量級_鄰里別'!S71/10</f>
        <v>1.053031671</v>
      </c>
      <c r="U71">
        <f>'計算係數'!$O71*'累積確診人數_量級_鄰里別'!T71/10</f>
        <v>1.053031671</v>
      </c>
    </row>
    <row r="72">
      <c r="A72" s="5">
        <v>6.3000020038E10</v>
      </c>
      <c r="B72" s="5" t="s">
        <v>37</v>
      </c>
      <c r="C72" s="5" t="s">
        <v>75</v>
      </c>
      <c r="D72" s="5">
        <v>3935.0</v>
      </c>
      <c r="E72">
        <f>'計算係數'!$O72*'累積確診人數_量級_鄰里別'!D72/10</f>
        <v>0</v>
      </c>
      <c r="F72">
        <f>'計算係數'!$O72*'累積確診人數_量級_鄰里別'!E72/10</f>
        <v>1.039425977</v>
      </c>
      <c r="G72">
        <f>'計算係數'!$O72*'累積確診人數_量級_鄰里別'!F72/10</f>
        <v>1.039425977</v>
      </c>
      <c r="H72">
        <f>'計算係數'!$O72*'累積確診人數_量級_鄰里別'!G72/10</f>
        <v>1.039425977</v>
      </c>
      <c r="I72">
        <f>'計算係數'!$O72*'累積確診人數_量級_鄰里別'!H72/10</f>
        <v>1.039425977</v>
      </c>
      <c r="J72">
        <f>'計算係數'!$O72*'累積確診人數_量級_鄰里別'!I72/10</f>
        <v>1.039425977</v>
      </c>
      <c r="K72">
        <f>'計算係數'!$O72*'累積確診人數_量級_鄰里別'!J72/10</f>
        <v>1.039425977</v>
      </c>
      <c r="L72">
        <f>'計算係數'!$O72*'累積確診人數_量級_鄰里別'!K72/10</f>
        <v>1.039425977</v>
      </c>
      <c r="M72">
        <f>'計算係數'!$O72*'累積確診人數_量級_鄰里別'!L72/10</f>
        <v>1.039425977</v>
      </c>
      <c r="N72">
        <f>'計算係數'!$O72*'累積確診人數_量級_鄰里別'!M72/10</f>
        <v>1.039425977</v>
      </c>
      <c r="O72">
        <f>'計算係數'!$O72*'累積確診人數_量級_鄰里別'!N72/10</f>
        <v>1.039425977</v>
      </c>
      <c r="P72">
        <f>'計算係數'!$O72*'累積確診人數_量級_鄰里別'!O72/10</f>
        <v>1.039425977</v>
      </c>
      <c r="Q72">
        <f>'計算係數'!$O72*'累積確診人數_量級_鄰里別'!P72/10</f>
        <v>1.039425977</v>
      </c>
      <c r="R72">
        <f>'計算係數'!$O72*'累積確診人數_量級_鄰里別'!Q72/10</f>
        <v>1.039425977</v>
      </c>
      <c r="S72">
        <f>'計算係數'!$O72*'累積確診人數_量級_鄰里別'!R72/10</f>
        <v>1.039425977</v>
      </c>
      <c r="T72">
        <f>'計算係數'!$O72*'累積確診人數_量級_鄰里別'!S72/10</f>
        <v>1.039425977</v>
      </c>
      <c r="U72">
        <f>'計算係數'!$O72*'累積確診人數_量級_鄰里別'!T72/10</f>
        <v>1.039425977</v>
      </c>
    </row>
    <row r="73">
      <c r="A73" s="5">
        <v>6.3000020039E10</v>
      </c>
      <c r="B73" s="5" t="s">
        <v>37</v>
      </c>
      <c r="C73" s="5" t="s">
        <v>76</v>
      </c>
      <c r="D73" s="5">
        <v>6874.0</v>
      </c>
      <c r="E73">
        <f>'計算係數'!$O73*'累積確診人數_量級_鄰里別'!D73/10</f>
        <v>0</v>
      </c>
      <c r="F73">
        <f>'計算係數'!$O73*'累積確診人數_量級_鄰里別'!E73/10</f>
        <v>1.12122885</v>
      </c>
      <c r="G73">
        <f>'計算係數'!$O73*'累積確診人數_量級_鄰里別'!F73/10</f>
        <v>1.12122885</v>
      </c>
      <c r="H73">
        <f>'計算係數'!$O73*'累積確診人數_量級_鄰里別'!G73/10</f>
        <v>1.12122885</v>
      </c>
      <c r="I73">
        <f>'計算係數'!$O73*'累積確診人數_量級_鄰里別'!H73/10</f>
        <v>1.12122885</v>
      </c>
      <c r="J73">
        <f>'計算係數'!$O73*'累積確診人數_量級_鄰里別'!I73/10</f>
        <v>1.12122885</v>
      </c>
      <c r="K73">
        <f>'計算係數'!$O73*'累積確診人數_量級_鄰里別'!J73/10</f>
        <v>1.12122885</v>
      </c>
      <c r="L73">
        <f>'計算係數'!$O73*'累積確診人數_量級_鄰里別'!K73/10</f>
        <v>1.12122885</v>
      </c>
      <c r="M73">
        <f>'計算係數'!$O73*'累積確診人數_量級_鄰里別'!L73/10</f>
        <v>1.12122885</v>
      </c>
      <c r="N73">
        <f>'計算係數'!$O73*'累積確診人數_量級_鄰里別'!M73/10</f>
        <v>1.12122885</v>
      </c>
      <c r="O73">
        <f>'計算係數'!$O73*'累積確診人數_量級_鄰里別'!N73/10</f>
        <v>1.12122885</v>
      </c>
      <c r="P73">
        <f>'計算係數'!$O73*'累積確診人數_量級_鄰里別'!O73/10</f>
        <v>1.12122885</v>
      </c>
      <c r="Q73">
        <f>'計算係數'!$O73*'累積確診人數_量級_鄰里別'!P73/10</f>
        <v>1.12122885</v>
      </c>
      <c r="R73">
        <f>'計算係數'!$O73*'累積確診人數_量級_鄰里別'!Q73/10</f>
        <v>1.12122885</v>
      </c>
      <c r="S73">
        <f>'計算係數'!$O73*'累積確診人數_量級_鄰里別'!R73/10</f>
        <v>1.12122885</v>
      </c>
      <c r="T73">
        <f>'計算係數'!$O73*'累積確診人數_量級_鄰里別'!S73/10</f>
        <v>1.12122885</v>
      </c>
      <c r="U73">
        <f>'計算係數'!$O73*'累積確診人數_量級_鄰里別'!T73/10</f>
        <v>1.12122885</v>
      </c>
    </row>
    <row r="74">
      <c r="A74" s="5">
        <v>6.300002004E10</v>
      </c>
      <c r="B74" s="5" t="s">
        <v>37</v>
      </c>
      <c r="C74" s="5" t="s">
        <v>77</v>
      </c>
      <c r="D74" s="5">
        <v>4698.0</v>
      </c>
      <c r="E74">
        <f>'計算係數'!$O74*'累積確診人數_量級_鄰里別'!D74/10</f>
        <v>0</v>
      </c>
      <c r="F74">
        <f>'計算係數'!$O74*'累積確診人數_量級_鄰里別'!E74/10</f>
        <v>1.10523156</v>
      </c>
      <c r="G74">
        <f>'計算係數'!$O74*'累積確診人數_量級_鄰里別'!F74/10</f>
        <v>1.10523156</v>
      </c>
      <c r="H74">
        <f>'計算係數'!$O74*'累積確診人數_量級_鄰里別'!G74/10</f>
        <v>1.10523156</v>
      </c>
      <c r="I74">
        <f>'計算係數'!$O74*'累積確診人數_量級_鄰里別'!H74/10</f>
        <v>1.10523156</v>
      </c>
      <c r="J74">
        <f>'計算係數'!$O74*'累積確診人數_量級_鄰里別'!I74/10</f>
        <v>1.10523156</v>
      </c>
      <c r="K74">
        <f>'計算係數'!$O74*'累積確診人數_量級_鄰里別'!J74/10</f>
        <v>1.10523156</v>
      </c>
      <c r="L74">
        <f>'計算係數'!$O74*'累積確診人數_量級_鄰里別'!K74/10</f>
        <v>1.10523156</v>
      </c>
      <c r="M74">
        <f>'計算係數'!$O74*'累積確診人數_量級_鄰里別'!L74/10</f>
        <v>1.10523156</v>
      </c>
      <c r="N74">
        <f>'計算係數'!$O74*'累積確診人數_量級_鄰里別'!M74/10</f>
        <v>1.10523156</v>
      </c>
      <c r="O74">
        <f>'計算係數'!$O74*'累積確診人數_量級_鄰里別'!N74/10</f>
        <v>1.10523156</v>
      </c>
      <c r="P74">
        <f>'計算係數'!$O74*'累積確診人數_量級_鄰里別'!O74/10</f>
        <v>1.10523156</v>
      </c>
      <c r="Q74">
        <f>'計算係數'!$O74*'累積確診人數_量級_鄰里別'!P74/10</f>
        <v>1.10523156</v>
      </c>
      <c r="R74">
        <f>'計算係數'!$O74*'累積確診人數_量級_鄰里別'!Q74/10</f>
        <v>1.10523156</v>
      </c>
      <c r="S74">
        <f>'計算係數'!$O74*'累積確診人數_量級_鄰里別'!R74/10</f>
        <v>1.10523156</v>
      </c>
      <c r="T74">
        <f>'計算係數'!$O74*'累積確診人數_量級_鄰里別'!S74/10</f>
        <v>1.10523156</v>
      </c>
      <c r="U74">
        <f>'計算係數'!$O74*'累積確診人數_量級_鄰里別'!T74/10</f>
        <v>1.10523156</v>
      </c>
    </row>
    <row r="75">
      <c r="A75" s="5">
        <v>6.3000020041E10</v>
      </c>
      <c r="B75" s="5" t="s">
        <v>37</v>
      </c>
      <c r="C75" s="5" t="s">
        <v>78</v>
      </c>
      <c r="D75" s="5">
        <v>1949.0</v>
      </c>
      <c r="E75">
        <f>'計算係數'!$O75*'累積確診人數_量級_鄰里別'!D75/10</f>
        <v>0</v>
      </c>
      <c r="F75">
        <f>'計算係數'!$O75*'累積確診人數_量級_鄰里別'!E75/10</f>
        <v>0.9508531387</v>
      </c>
      <c r="G75">
        <f>'計算係數'!$O75*'累積確診人數_量級_鄰里別'!F75/10</f>
        <v>0.9508531387</v>
      </c>
      <c r="H75">
        <f>'計算係數'!$O75*'累積確診人數_量級_鄰里別'!G75/10</f>
        <v>0.9508531387</v>
      </c>
      <c r="I75">
        <f>'計算係數'!$O75*'累積確診人數_量級_鄰里別'!H75/10</f>
        <v>0.9508531387</v>
      </c>
      <c r="J75">
        <f>'計算係數'!$O75*'累積確診人數_量級_鄰里別'!I75/10</f>
        <v>0.9508531387</v>
      </c>
      <c r="K75">
        <f>'計算係數'!$O75*'累積確診人數_量級_鄰里別'!J75/10</f>
        <v>0.9508531387</v>
      </c>
      <c r="L75">
        <f>'計算係數'!$O75*'累積確診人數_量級_鄰里別'!K75/10</f>
        <v>0.9508531387</v>
      </c>
      <c r="M75">
        <f>'計算係數'!$O75*'累積確診人數_量級_鄰里別'!L75/10</f>
        <v>0.9508531387</v>
      </c>
      <c r="N75">
        <f>'計算係數'!$O75*'累積確診人數_量級_鄰里別'!M75/10</f>
        <v>0.9508531387</v>
      </c>
      <c r="O75">
        <f>'計算係數'!$O75*'累積確診人數_量級_鄰里別'!N75/10</f>
        <v>0.9508531387</v>
      </c>
      <c r="P75">
        <f>'計算係數'!$O75*'累積確診人數_量級_鄰里別'!O75/10</f>
        <v>0.9508531387</v>
      </c>
      <c r="Q75">
        <f>'計算係數'!$O75*'累積確診人數_量級_鄰里別'!P75/10</f>
        <v>0.9508531387</v>
      </c>
      <c r="R75">
        <f>'計算係數'!$O75*'累積確診人數_量級_鄰里別'!Q75/10</f>
        <v>0.9508531387</v>
      </c>
      <c r="S75">
        <f>'計算係數'!$O75*'累積確診人數_量級_鄰里別'!R75/10</f>
        <v>0.9508531387</v>
      </c>
      <c r="T75">
        <f>'計算係數'!$O75*'累積確診人數_量級_鄰里別'!S75/10</f>
        <v>0.9508531387</v>
      </c>
      <c r="U75">
        <f>'計算係數'!$O75*'累積確診人數_量級_鄰里別'!T75/10</f>
        <v>0.9508531387</v>
      </c>
    </row>
    <row r="76">
      <c r="A76" s="5">
        <v>6.3000030001E10</v>
      </c>
      <c r="B76" s="5" t="s">
        <v>79</v>
      </c>
      <c r="C76" s="5" t="s">
        <v>80</v>
      </c>
      <c r="D76" s="5">
        <v>5684.0</v>
      </c>
      <c r="E76">
        <f>'計算係數'!$O76*'累積確診人數_量級_鄰里別'!D76/10</f>
        <v>1.173612214</v>
      </c>
      <c r="F76">
        <f>'計算係數'!$O76*'累積確診人數_量級_鄰里別'!E76/10</f>
        <v>1.173612214</v>
      </c>
      <c r="G76">
        <f>'計算係數'!$O76*'累積確診人數_量級_鄰里別'!F76/10</f>
        <v>1.173612214</v>
      </c>
      <c r="H76">
        <f>'計算係數'!$O76*'累積確診人數_量級_鄰里別'!G76/10</f>
        <v>1.173612214</v>
      </c>
      <c r="I76">
        <f>'計算係數'!$O76*'累積確診人數_量級_鄰里別'!H76/10</f>
        <v>1.173612214</v>
      </c>
      <c r="J76">
        <f>'計算係數'!$O76*'累積確診人數_量級_鄰里別'!I76/10</f>
        <v>1.173612214</v>
      </c>
      <c r="K76">
        <f>'計算係數'!$O76*'累積確診人數_量級_鄰里別'!J76/10</f>
        <v>1.173612214</v>
      </c>
      <c r="L76">
        <f>'計算係數'!$O76*'累積確診人數_量級_鄰里別'!K76/10</f>
        <v>1.173612214</v>
      </c>
      <c r="M76">
        <f>'計算係數'!$O76*'累積確診人數_量級_鄰里別'!L76/10</f>
        <v>1.173612214</v>
      </c>
      <c r="N76">
        <f>'計算係數'!$O76*'累積確診人數_量級_鄰里別'!M76/10</f>
        <v>1.173612214</v>
      </c>
      <c r="O76">
        <f>'計算係數'!$O76*'累積確診人數_量級_鄰里別'!N76/10</f>
        <v>1.173612214</v>
      </c>
      <c r="P76">
        <f>'計算係數'!$O76*'累積確診人數_量級_鄰里別'!O76/10</f>
        <v>1.173612214</v>
      </c>
      <c r="Q76">
        <f>'計算係數'!$O76*'累積確診人數_量級_鄰里別'!P76/10</f>
        <v>1.173612214</v>
      </c>
      <c r="R76">
        <f>'計算係數'!$O76*'累積確診人數_量級_鄰里別'!Q76/10</f>
        <v>1.173612214</v>
      </c>
      <c r="S76">
        <f>'計算係數'!$O76*'累積確診人數_量級_鄰里別'!R76/10</f>
        <v>1.173612214</v>
      </c>
      <c r="T76">
        <f>'計算係數'!$O76*'累積確診人數_量級_鄰里別'!S76/10</f>
        <v>1.173612214</v>
      </c>
      <c r="U76">
        <f>'計算係數'!$O76*'累積確診人數_量級_鄰里別'!T76/10</f>
        <v>1.173612214</v>
      </c>
    </row>
    <row r="77">
      <c r="A77" s="5">
        <v>6.3000030002E10</v>
      </c>
      <c r="B77" s="5" t="s">
        <v>79</v>
      </c>
      <c r="C77" s="5" t="s">
        <v>81</v>
      </c>
      <c r="D77" s="5">
        <v>5790.0</v>
      </c>
      <c r="E77">
        <f>'計算係數'!$O77*'累積確診人數_量級_鄰里別'!D77/10</f>
        <v>1.088728556</v>
      </c>
      <c r="F77">
        <f>'計算係數'!$O77*'累積確診人數_量級_鄰里別'!E77/10</f>
        <v>1.088728556</v>
      </c>
      <c r="G77">
        <f>'計算係數'!$O77*'累積確診人數_量級_鄰里別'!F77/10</f>
        <v>1.088728556</v>
      </c>
      <c r="H77">
        <f>'計算係數'!$O77*'累積確診人數_量級_鄰里別'!G77/10</f>
        <v>1.088728556</v>
      </c>
      <c r="I77">
        <f>'計算係數'!$O77*'累積確診人數_量級_鄰里別'!H77/10</f>
        <v>1.088728556</v>
      </c>
      <c r="J77">
        <f>'計算係數'!$O77*'累積確診人數_量級_鄰里別'!I77/10</f>
        <v>1.088728556</v>
      </c>
      <c r="K77">
        <f>'計算係數'!$O77*'累積確診人數_量級_鄰里別'!J77/10</f>
        <v>1.088728556</v>
      </c>
      <c r="L77">
        <f>'計算係數'!$O77*'累積確診人數_量級_鄰里別'!K77/10</f>
        <v>1.088728556</v>
      </c>
      <c r="M77">
        <f>'計算係數'!$O77*'累積確診人數_量級_鄰里別'!L77/10</f>
        <v>1.088728556</v>
      </c>
      <c r="N77">
        <f>'計算係數'!$O77*'累積確診人數_量級_鄰里別'!M77/10</f>
        <v>1.088728556</v>
      </c>
      <c r="O77">
        <f>'計算係數'!$O77*'累積確診人數_量級_鄰里別'!N77/10</f>
        <v>1.088728556</v>
      </c>
      <c r="P77">
        <f>'計算係數'!$O77*'累積確診人數_量級_鄰里別'!O77/10</f>
        <v>1.088728556</v>
      </c>
      <c r="Q77">
        <f>'計算係數'!$O77*'累積確診人數_量級_鄰里別'!P77/10</f>
        <v>1.088728556</v>
      </c>
      <c r="R77">
        <f>'計算係數'!$O77*'累積確診人數_量級_鄰里別'!Q77/10</f>
        <v>1.088728556</v>
      </c>
      <c r="S77">
        <f>'計算係數'!$O77*'累積確診人數_量級_鄰里別'!R77/10</f>
        <v>1.088728556</v>
      </c>
      <c r="T77">
        <f>'計算係數'!$O77*'累積確診人數_量級_鄰里別'!S77/10</f>
        <v>1.088728556</v>
      </c>
      <c r="U77">
        <f>'計算係數'!$O77*'累積確診人數_量級_鄰里別'!T77/10</f>
        <v>1.088728556</v>
      </c>
    </row>
    <row r="78">
      <c r="A78" s="5">
        <v>6.3000030003E10</v>
      </c>
      <c r="B78" s="5" t="s">
        <v>79</v>
      </c>
      <c r="C78" s="5" t="s">
        <v>82</v>
      </c>
      <c r="D78" s="5">
        <v>7080.0</v>
      </c>
      <c r="E78">
        <f>'計算係數'!$O78*'累積確診人數_量級_鄰里別'!D78/10</f>
        <v>1.082915789</v>
      </c>
      <c r="F78">
        <f>'計算係數'!$O78*'累積確診人數_量級_鄰里別'!E78/10</f>
        <v>1.082915789</v>
      </c>
      <c r="G78">
        <f>'計算係數'!$O78*'累積確診人數_量級_鄰里別'!F78/10</f>
        <v>1.082915789</v>
      </c>
      <c r="H78">
        <f>'計算係數'!$O78*'累積確診人數_量級_鄰里別'!G78/10</f>
        <v>1.082915789</v>
      </c>
      <c r="I78">
        <f>'計算係數'!$O78*'累積確診人數_量級_鄰里別'!H78/10</f>
        <v>1.082915789</v>
      </c>
      <c r="J78">
        <f>'計算係數'!$O78*'累積確診人數_量級_鄰里別'!I78/10</f>
        <v>1.082915789</v>
      </c>
      <c r="K78">
        <f>'計算係數'!$O78*'累積確診人數_量級_鄰里別'!J78/10</f>
        <v>1.082915789</v>
      </c>
      <c r="L78">
        <f>'計算係數'!$O78*'累積確診人數_量級_鄰里別'!K78/10</f>
        <v>1.082915789</v>
      </c>
      <c r="M78">
        <f>'計算係數'!$O78*'累積確診人數_量級_鄰里別'!L78/10</f>
        <v>1.082915789</v>
      </c>
      <c r="N78">
        <f>'計算係數'!$O78*'累積確診人數_量級_鄰里別'!M78/10</f>
        <v>1.082915789</v>
      </c>
      <c r="O78">
        <f>'計算係數'!$O78*'累積確診人數_量級_鄰里別'!N78/10</f>
        <v>1.082915789</v>
      </c>
      <c r="P78">
        <f>'計算係數'!$O78*'累積確診人數_量級_鄰里別'!O78/10</f>
        <v>1.082915789</v>
      </c>
      <c r="Q78">
        <f>'計算係數'!$O78*'累積確診人數_量級_鄰里別'!P78/10</f>
        <v>1.082915789</v>
      </c>
      <c r="R78">
        <f>'計算係數'!$O78*'累積確診人數_量級_鄰里別'!Q78/10</f>
        <v>1.082915789</v>
      </c>
      <c r="S78">
        <f>'計算係數'!$O78*'累積確診人數_量級_鄰里別'!R78/10</f>
        <v>1.082915789</v>
      </c>
      <c r="T78">
        <f>'計算係數'!$O78*'累積確診人數_量級_鄰里別'!S78/10</f>
        <v>1.082915789</v>
      </c>
      <c r="U78">
        <f>'計算係數'!$O78*'累積確診人數_量級_鄰里別'!T78/10</f>
        <v>1.082915789</v>
      </c>
    </row>
    <row r="79">
      <c r="A79" s="5">
        <v>6.3000030004E10</v>
      </c>
      <c r="B79" s="5" t="s">
        <v>79</v>
      </c>
      <c r="C79" s="5" t="s">
        <v>83</v>
      </c>
      <c r="D79" s="5">
        <v>8285.0</v>
      </c>
      <c r="E79">
        <f>'計算係數'!$O79*'累積確診人數_量級_鄰里別'!D79/10</f>
        <v>1.267854591</v>
      </c>
      <c r="F79">
        <f>'計算係數'!$O79*'累積確診人數_量級_鄰里別'!E79/10</f>
        <v>1.267854591</v>
      </c>
      <c r="G79">
        <f>'計算係數'!$O79*'累積確診人數_量級_鄰里別'!F79/10</f>
        <v>1.267854591</v>
      </c>
      <c r="H79">
        <f>'計算係數'!$O79*'累積確診人數_量級_鄰里別'!G79/10</f>
        <v>1.267854591</v>
      </c>
      <c r="I79">
        <f>'計算係數'!$O79*'累積確診人數_量級_鄰里別'!H79/10</f>
        <v>1.267854591</v>
      </c>
      <c r="J79">
        <f>'計算係數'!$O79*'累積確診人數_量級_鄰里別'!I79/10</f>
        <v>1.267854591</v>
      </c>
      <c r="K79">
        <f>'計算係數'!$O79*'累積確診人數_量級_鄰里別'!J79/10</f>
        <v>1.267854591</v>
      </c>
      <c r="L79">
        <f>'計算係數'!$O79*'累積確診人數_量級_鄰里別'!K79/10</f>
        <v>1.267854591</v>
      </c>
      <c r="M79">
        <f>'計算係數'!$O79*'累積確診人數_量級_鄰里別'!L79/10</f>
        <v>1.267854591</v>
      </c>
      <c r="N79">
        <f>'計算係數'!$O79*'累積確診人數_量級_鄰里別'!M79/10</f>
        <v>1.267854591</v>
      </c>
      <c r="O79">
        <f>'計算係數'!$O79*'累積確診人數_量級_鄰里別'!N79/10</f>
        <v>1.267854591</v>
      </c>
      <c r="P79">
        <f>'計算係數'!$O79*'累積確診人數_量級_鄰里別'!O79/10</f>
        <v>1.267854591</v>
      </c>
      <c r="Q79">
        <f>'計算係數'!$O79*'累積確診人數_量級_鄰里別'!P79/10</f>
        <v>1.267854591</v>
      </c>
      <c r="R79">
        <f>'計算係數'!$O79*'累積確診人數_量級_鄰里別'!Q79/10</f>
        <v>1.267854591</v>
      </c>
      <c r="S79">
        <f>'計算係數'!$O79*'累積確診人數_量級_鄰里別'!R79/10</f>
        <v>1.267854591</v>
      </c>
      <c r="T79">
        <f>'計算係數'!$O79*'累積確診人數_量級_鄰里別'!S79/10</f>
        <v>1.267854591</v>
      </c>
      <c r="U79">
        <f>'計算係數'!$O79*'累積確診人數_量級_鄰里別'!T79/10</f>
        <v>1.267854591</v>
      </c>
    </row>
    <row r="80">
      <c r="A80" s="5">
        <v>6.3000030005E10</v>
      </c>
      <c r="B80" s="5" t="s">
        <v>79</v>
      </c>
      <c r="C80" s="5" t="s">
        <v>84</v>
      </c>
      <c r="D80" s="5">
        <v>5125.0</v>
      </c>
      <c r="E80">
        <f>'計算係數'!$O80*'累積確診人數_量級_鄰里別'!D80/10</f>
        <v>1.059993395</v>
      </c>
      <c r="F80">
        <f>'計算係數'!$O80*'累積確診人數_量級_鄰里別'!E80/10</f>
        <v>1.059993395</v>
      </c>
      <c r="G80">
        <f>'計算係數'!$O80*'累積確診人數_量級_鄰里別'!F80/10</f>
        <v>1.059993395</v>
      </c>
      <c r="H80">
        <f>'計算係數'!$O80*'累積確診人數_量級_鄰里別'!G80/10</f>
        <v>1.059993395</v>
      </c>
      <c r="I80">
        <f>'計算係數'!$O80*'累積確診人數_量級_鄰里別'!H80/10</f>
        <v>1.059993395</v>
      </c>
      <c r="J80">
        <f>'計算係數'!$O80*'累積確診人數_量級_鄰里別'!I80/10</f>
        <v>1.059993395</v>
      </c>
      <c r="K80">
        <f>'計算係數'!$O80*'累積確診人數_量級_鄰里別'!J80/10</f>
        <v>1.059993395</v>
      </c>
      <c r="L80">
        <f>'計算係數'!$O80*'累積確診人數_量級_鄰里別'!K80/10</f>
        <v>1.059993395</v>
      </c>
      <c r="M80">
        <f>'計算係數'!$O80*'累積確診人數_量級_鄰里別'!L80/10</f>
        <v>1.059993395</v>
      </c>
      <c r="N80">
        <f>'計算係數'!$O80*'累積確診人數_量級_鄰里別'!M80/10</f>
        <v>1.059993395</v>
      </c>
      <c r="O80">
        <f>'計算係數'!$O80*'累積確診人數_量級_鄰里別'!N80/10</f>
        <v>1.059993395</v>
      </c>
      <c r="P80">
        <f>'計算係數'!$O80*'累積確診人數_量級_鄰里別'!O80/10</f>
        <v>1.059993395</v>
      </c>
      <c r="Q80">
        <f>'計算係數'!$O80*'累積確診人數_量級_鄰里別'!P80/10</f>
        <v>1.059993395</v>
      </c>
      <c r="R80">
        <f>'計算係數'!$O80*'累積確診人數_量級_鄰里別'!Q80/10</f>
        <v>1.059993395</v>
      </c>
      <c r="S80">
        <f>'計算係數'!$O80*'累積確診人數_量級_鄰里別'!R80/10</f>
        <v>1.059993395</v>
      </c>
      <c r="T80">
        <f>'計算係數'!$O80*'累積確診人數_量級_鄰里別'!S80/10</f>
        <v>1.059993395</v>
      </c>
      <c r="U80">
        <f>'計算係數'!$O80*'累積確診人數_量級_鄰里別'!T80/10</f>
        <v>1.059993395</v>
      </c>
    </row>
    <row r="81">
      <c r="A81" s="5">
        <v>6.3000030006E10</v>
      </c>
      <c r="B81" s="5" t="s">
        <v>79</v>
      </c>
      <c r="C81" s="5" t="s">
        <v>85</v>
      </c>
      <c r="D81" s="5">
        <v>5352.0</v>
      </c>
      <c r="E81">
        <f>'計算係數'!$O81*'累積確診人數_量級_鄰里別'!D81/10</f>
        <v>1.129189526</v>
      </c>
      <c r="F81">
        <f>'計算係數'!$O81*'累積確診人數_量級_鄰里別'!E81/10</f>
        <v>1.129189526</v>
      </c>
      <c r="G81">
        <f>'計算係數'!$O81*'累積確診人數_量級_鄰里別'!F81/10</f>
        <v>1.129189526</v>
      </c>
      <c r="H81">
        <f>'計算係數'!$O81*'累積確診人數_量級_鄰里別'!G81/10</f>
        <v>1.129189526</v>
      </c>
      <c r="I81">
        <f>'計算係數'!$O81*'累積確診人數_量級_鄰里別'!H81/10</f>
        <v>1.129189526</v>
      </c>
      <c r="J81">
        <f>'計算係數'!$O81*'累積確診人數_量級_鄰里別'!I81/10</f>
        <v>1.129189526</v>
      </c>
      <c r="K81">
        <f>'計算係數'!$O81*'累積確診人數_量級_鄰里別'!J81/10</f>
        <v>1.129189526</v>
      </c>
      <c r="L81">
        <f>'計算係數'!$O81*'累積確診人數_量級_鄰里別'!K81/10</f>
        <v>1.129189526</v>
      </c>
      <c r="M81">
        <f>'計算係數'!$O81*'累積確診人數_量級_鄰里別'!L81/10</f>
        <v>1.129189526</v>
      </c>
      <c r="N81">
        <f>'計算係數'!$O81*'累積確診人數_量級_鄰里別'!M81/10</f>
        <v>1.129189526</v>
      </c>
      <c r="O81">
        <f>'計算係數'!$O81*'累積確診人數_量級_鄰里別'!N81/10</f>
        <v>1.129189526</v>
      </c>
      <c r="P81">
        <f>'計算係數'!$O81*'累積確診人數_量級_鄰里別'!O81/10</f>
        <v>1.129189526</v>
      </c>
      <c r="Q81">
        <f>'計算係數'!$O81*'累積確診人數_量級_鄰里別'!P81/10</f>
        <v>1.129189526</v>
      </c>
      <c r="R81">
        <f>'計算係數'!$O81*'累積確診人數_量級_鄰里別'!Q81/10</f>
        <v>1.129189526</v>
      </c>
      <c r="S81">
        <f>'計算係數'!$O81*'累積確診人數_量級_鄰里別'!R81/10</f>
        <v>1.129189526</v>
      </c>
      <c r="T81">
        <f>'計算係數'!$O81*'累積確診人數_量級_鄰里別'!S81/10</f>
        <v>1.129189526</v>
      </c>
      <c r="U81">
        <f>'計算係數'!$O81*'累積確診人數_量級_鄰里別'!T81/10</f>
        <v>1.129189526</v>
      </c>
    </row>
    <row r="82">
      <c r="A82" s="5">
        <v>6.3000030007E10</v>
      </c>
      <c r="B82" s="5" t="s">
        <v>79</v>
      </c>
      <c r="C82" s="5" t="s">
        <v>86</v>
      </c>
      <c r="D82" s="5">
        <v>6643.0</v>
      </c>
      <c r="E82">
        <f>'計算係數'!$O82*'累積確診人數_量級_鄰里別'!D82/10</f>
        <v>1.172370588</v>
      </c>
      <c r="F82">
        <f>'計算係數'!$O82*'累積確診人數_量級_鄰里別'!E82/10</f>
        <v>1.172370588</v>
      </c>
      <c r="G82">
        <f>'計算係數'!$O82*'累積確診人數_量級_鄰里別'!F82/10</f>
        <v>1.172370588</v>
      </c>
      <c r="H82">
        <f>'計算係數'!$O82*'累積確診人數_量級_鄰里別'!G82/10</f>
        <v>1.172370588</v>
      </c>
      <c r="I82">
        <f>'計算係數'!$O82*'累積確診人數_量級_鄰里別'!H82/10</f>
        <v>1.172370588</v>
      </c>
      <c r="J82">
        <f>'計算係數'!$O82*'累積確診人數_量級_鄰里別'!I82/10</f>
        <v>1.172370588</v>
      </c>
      <c r="K82">
        <f>'計算係數'!$O82*'累積確診人數_量級_鄰里別'!J82/10</f>
        <v>1.172370588</v>
      </c>
      <c r="L82">
        <f>'計算係數'!$O82*'累積確診人數_量級_鄰里別'!K82/10</f>
        <v>1.172370588</v>
      </c>
      <c r="M82">
        <f>'計算係數'!$O82*'累積確診人數_量級_鄰里別'!L82/10</f>
        <v>1.172370588</v>
      </c>
      <c r="N82">
        <f>'計算係數'!$O82*'累積確診人數_量級_鄰里別'!M82/10</f>
        <v>1.172370588</v>
      </c>
      <c r="O82">
        <f>'計算係數'!$O82*'累積確診人數_量級_鄰里別'!N82/10</f>
        <v>1.172370588</v>
      </c>
      <c r="P82">
        <f>'計算係數'!$O82*'累積確診人數_量級_鄰里別'!O82/10</f>
        <v>1.172370588</v>
      </c>
      <c r="Q82">
        <f>'計算係數'!$O82*'累積確診人數_量級_鄰里別'!P82/10</f>
        <v>1.172370588</v>
      </c>
      <c r="R82">
        <f>'計算係數'!$O82*'累積確診人數_量級_鄰里別'!Q82/10</f>
        <v>1.172370588</v>
      </c>
      <c r="S82">
        <f>'計算係數'!$O82*'累積確診人數_量級_鄰里別'!R82/10</f>
        <v>1.172370588</v>
      </c>
      <c r="T82">
        <f>'計算係數'!$O82*'累積確診人數_量級_鄰里別'!S82/10</f>
        <v>1.172370588</v>
      </c>
      <c r="U82">
        <f>'計算係數'!$O82*'累積確診人數_量級_鄰里別'!T82/10</f>
        <v>1.172370588</v>
      </c>
    </row>
    <row r="83">
      <c r="A83" s="5">
        <v>6.3000030008E10</v>
      </c>
      <c r="B83" s="5" t="s">
        <v>79</v>
      </c>
      <c r="C83" s="5" t="s">
        <v>87</v>
      </c>
      <c r="D83" s="5">
        <v>3036.0</v>
      </c>
      <c r="E83">
        <f>'計算係數'!$O83*'累積確診人數_量級_鄰里別'!D83/10</f>
        <v>1.017887214</v>
      </c>
      <c r="F83">
        <f>'計算係數'!$O83*'累積確診人數_量級_鄰里別'!E83/10</f>
        <v>1.017887214</v>
      </c>
      <c r="G83">
        <f>'計算係數'!$O83*'累積確診人數_量級_鄰里別'!F83/10</f>
        <v>1.017887214</v>
      </c>
      <c r="H83">
        <f>'計算係數'!$O83*'累積確診人數_量級_鄰里別'!G83/10</f>
        <v>1.017887214</v>
      </c>
      <c r="I83">
        <f>'計算係數'!$O83*'累積確診人數_量級_鄰里別'!H83/10</f>
        <v>1.017887214</v>
      </c>
      <c r="J83">
        <f>'計算係數'!$O83*'累積確診人數_量級_鄰里別'!I83/10</f>
        <v>1.017887214</v>
      </c>
      <c r="K83">
        <f>'計算係數'!$O83*'累積確診人數_量級_鄰里別'!J83/10</f>
        <v>1.017887214</v>
      </c>
      <c r="L83">
        <f>'計算係數'!$O83*'累積確診人數_量級_鄰里別'!K83/10</f>
        <v>1.017887214</v>
      </c>
      <c r="M83">
        <f>'計算係數'!$O83*'累積確診人數_量級_鄰里別'!L83/10</f>
        <v>1.017887214</v>
      </c>
      <c r="N83">
        <f>'計算係數'!$O83*'累積確診人數_量級_鄰里別'!M83/10</f>
        <v>1.017887214</v>
      </c>
      <c r="O83">
        <f>'計算係數'!$O83*'累積確診人數_量級_鄰里別'!N83/10</f>
        <v>1.017887214</v>
      </c>
      <c r="P83">
        <f>'計算係數'!$O83*'累積確診人數_量級_鄰里別'!O83/10</f>
        <v>1.017887214</v>
      </c>
      <c r="Q83">
        <f>'計算係數'!$O83*'累積確診人數_量級_鄰里別'!P83/10</f>
        <v>1.017887214</v>
      </c>
      <c r="R83">
        <f>'計算係數'!$O83*'累積確診人數_量級_鄰里別'!Q83/10</f>
        <v>1.017887214</v>
      </c>
      <c r="S83">
        <f>'計算係數'!$O83*'累積確診人數_量級_鄰里別'!R83/10</f>
        <v>1.017887214</v>
      </c>
      <c r="T83">
        <f>'計算係數'!$O83*'累積確診人數_量級_鄰里別'!S83/10</f>
        <v>1.017887214</v>
      </c>
      <c r="U83">
        <f>'計算係數'!$O83*'累積確診人數_量級_鄰里別'!T83/10</f>
        <v>1.017887214</v>
      </c>
    </row>
    <row r="84">
      <c r="A84" s="5">
        <v>6.3000030009E10</v>
      </c>
      <c r="B84" s="5" t="s">
        <v>79</v>
      </c>
      <c r="C84" s="5" t="s">
        <v>88</v>
      </c>
      <c r="D84" s="5">
        <v>3888.0</v>
      </c>
      <c r="E84">
        <f>'計算係數'!$O84*'累積確診人數_量級_鄰里別'!D84/10</f>
        <v>1.076568127</v>
      </c>
      <c r="F84">
        <f>'計算係數'!$O84*'累積確診人數_量級_鄰里別'!E84/10</f>
        <v>1.076568127</v>
      </c>
      <c r="G84">
        <f>'計算係數'!$O84*'累積確診人數_量級_鄰里別'!F84/10</f>
        <v>1.076568127</v>
      </c>
      <c r="H84">
        <f>'計算係數'!$O84*'累積確診人數_量級_鄰里別'!G84/10</f>
        <v>1.076568127</v>
      </c>
      <c r="I84">
        <f>'計算係數'!$O84*'累積確診人數_量級_鄰里別'!H84/10</f>
        <v>1.076568127</v>
      </c>
      <c r="J84">
        <f>'計算係數'!$O84*'累積確診人數_量級_鄰里別'!I84/10</f>
        <v>1.076568127</v>
      </c>
      <c r="K84">
        <f>'計算係數'!$O84*'累積確診人數_量級_鄰里別'!J84/10</f>
        <v>1.076568127</v>
      </c>
      <c r="L84">
        <f>'計算係數'!$O84*'累積確診人數_量級_鄰里別'!K84/10</f>
        <v>1.076568127</v>
      </c>
      <c r="M84">
        <f>'計算係數'!$O84*'累積確診人數_量級_鄰里別'!L84/10</f>
        <v>1.076568127</v>
      </c>
      <c r="N84">
        <f>'計算係數'!$O84*'累積確診人數_量級_鄰里別'!M84/10</f>
        <v>1.076568127</v>
      </c>
      <c r="O84">
        <f>'計算係數'!$O84*'累積確診人數_量級_鄰里別'!N84/10</f>
        <v>1.076568127</v>
      </c>
      <c r="P84">
        <f>'計算係數'!$O84*'累積確診人數_量級_鄰里別'!O84/10</f>
        <v>1.076568127</v>
      </c>
      <c r="Q84">
        <f>'計算係數'!$O84*'累積確診人數_量級_鄰里別'!P84/10</f>
        <v>1.076568127</v>
      </c>
      <c r="R84">
        <f>'計算係數'!$O84*'累積確診人數_量級_鄰里別'!Q84/10</f>
        <v>1.076568127</v>
      </c>
      <c r="S84">
        <f>'計算係數'!$O84*'累積確診人數_量級_鄰里別'!R84/10</f>
        <v>1.076568127</v>
      </c>
      <c r="T84">
        <f>'計算係數'!$O84*'累積確診人數_量級_鄰里別'!S84/10</f>
        <v>1.076568127</v>
      </c>
      <c r="U84">
        <f>'計算係數'!$O84*'累積確診人數_量級_鄰里別'!T84/10</f>
        <v>1.076568127</v>
      </c>
    </row>
    <row r="85">
      <c r="A85" s="5">
        <v>6.300003001E10</v>
      </c>
      <c r="B85" s="5" t="s">
        <v>79</v>
      </c>
      <c r="C85" s="5" t="s">
        <v>89</v>
      </c>
      <c r="D85" s="5">
        <v>7430.0</v>
      </c>
      <c r="E85">
        <f>'計算係數'!$O85*'累積確診人數_量級_鄰里別'!D85/10</f>
        <v>1.1359225</v>
      </c>
      <c r="F85">
        <f>'計算係數'!$O85*'累積確診人數_量級_鄰里別'!E85/10</f>
        <v>1.1359225</v>
      </c>
      <c r="G85">
        <f>'計算係數'!$O85*'累積確診人數_量級_鄰里別'!F85/10</f>
        <v>1.1359225</v>
      </c>
      <c r="H85">
        <f>'計算係數'!$O85*'累積確診人數_量級_鄰里別'!G85/10</f>
        <v>1.1359225</v>
      </c>
      <c r="I85">
        <f>'計算係數'!$O85*'累積確診人數_量級_鄰里別'!H85/10</f>
        <v>1.1359225</v>
      </c>
      <c r="J85">
        <f>'計算係數'!$O85*'累積確診人數_量級_鄰里別'!I85/10</f>
        <v>1.1359225</v>
      </c>
      <c r="K85">
        <f>'計算係數'!$O85*'累積確診人數_量級_鄰里別'!J85/10</f>
        <v>1.1359225</v>
      </c>
      <c r="L85">
        <f>'計算係數'!$O85*'累積確診人數_量級_鄰里別'!K85/10</f>
        <v>1.1359225</v>
      </c>
      <c r="M85">
        <f>'計算係數'!$O85*'累積確診人數_量級_鄰里別'!L85/10</f>
        <v>1.1359225</v>
      </c>
      <c r="N85">
        <f>'計算係數'!$O85*'累積確診人數_量級_鄰里別'!M85/10</f>
        <v>1.1359225</v>
      </c>
      <c r="O85">
        <f>'計算係數'!$O85*'累積確診人數_量級_鄰里別'!N85/10</f>
        <v>1.1359225</v>
      </c>
      <c r="P85">
        <f>'計算係數'!$O85*'累積確診人數_量級_鄰里別'!O85/10</f>
        <v>1.1359225</v>
      </c>
      <c r="Q85">
        <f>'計算係數'!$O85*'累積確診人數_量級_鄰里別'!P85/10</f>
        <v>1.1359225</v>
      </c>
      <c r="R85">
        <f>'計算係數'!$O85*'累積確診人數_量級_鄰里別'!Q85/10</f>
        <v>1.1359225</v>
      </c>
      <c r="S85">
        <f>'計算係數'!$O85*'累積確診人數_量級_鄰里別'!R85/10</f>
        <v>1.1359225</v>
      </c>
      <c r="T85">
        <f>'計算係數'!$O85*'累積確診人數_量級_鄰里別'!S85/10</f>
        <v>1.1359225</v>
      </c>
      <c r="U85">
        <f>'計算係數'!$O85*'累積確診人數_量級_鄰里別'!T85/10</f>
        <v>1.1359225</v>
      </c>
    </row>
    <row r="86">
      <c r="A86" s="5">
        <v>6.3000030011E10</v>
      </c>
      <c r="B86" s="5" t="s">
        <v>79</v>
      </c>
      <c r="C86" s="5" t="s">
        <v>90</v>
      </c>
      <c r="D86" s="5">
        <v>5970.0</v>
      </c>
      <c r="E86">
        <f>'計算係數'!$O86*'累積確診人數_量級_鄰里別'!D86/10</f>
        <v>1.236939766</v>
      </c>
      <c r="F86">
        <f>'計算係數'!$O86*'累積確診人數_量級_鄰里別'!E86/10</f>
        <v>1.236939766</v>
      </c>
      <c r="G86">
        <f>'計算係數'!$O86*'累積確診人數_量級_鄰里別'!F86/10</f>
        <v>1.236939766</v>
      </c>
      <c r="H86">
        <f>'計算係數'!$O86*'累積確診人數_量級_鄰里別'!G86/10</f>
        <v>1.236939766</v>
      </c>
      <c r="I86">
        <f>'計算係數'!$O86*'累積確診人數_量級_鄰里別'!H86/10</f>
        <v>1.236939766</v>
      </c>
      <c r="J86">
        <f>'計算係數'!$O86*'累積確診人數_量級_鄰里別'!I86/10</f>
        <v>1.236939766</v>
      </c>
      <c r="K86">
        <f>'計算係數'!$O86*'累積確診人數_量級_鄰里別'!J86/10</f>
        <v>1.236939766</v>
      </c>
      <c r="L86">
        <f>'計算係數'!$O86*'累積確診人數_量級_鄰里別'!K86/10</f>
        <v>1.236939766</v>
      </c>
      <c r="M86">
        <f>'計算係數'!$O86*'累積確診人數_量級_鄰里別'!L86/10</f>
        <v>1.236939766</v>
      </c>
      <c r="N86">
        <f>'計算係數'!$O86*'累積確診人數_量級_鄰里別'!M86/10</f>
        <v>1.236939766</v>
      </c>
      <c r="O86">
        <f>'計算係數'!$O86*'累積確診人數_量級_鄰里別'!N86/10</f>
        <v>1.236939766</v>
      </c>
      <c r="P86">
        <f>'計算係數'!$O86*'累積確診人數_量級_鄰里別'!O86/10</f>
        <v>1.236939766</v>
      </c>
      <c r="Q86">
        <f>'計算係數'!$O86*'累積確診人數_量級_鄰里別'!P86/10</f>
        <v>1.236939766</v>
      </c>
      <c r="R86">
        <f>'計算係數'!$O86*'累積確診人數_量級_鄰里別'!Q86/10</f>
        <v>1.236939766</v>
      </c>
      <c r="S86">
        <f>'計算係數'!$O86*'累積確診人數_量級_鄰里別'!R86/10</f>
        <v>1.236939766</v>
      </c>
      <c r="T86">
        <f>'計算係數'!$O86*'累積確診人數_量級_鄰里別'!S86/10</f>
        <v>1.236939766</v>
      </c>
      <c r="U86">
        <f>'計算係數'!$O86*'累積確診人數_量級_鄰里別'!T86/10</f>
        <v>1.236939766</v>
      </c>
    </row>
    <row r="87">
      <c r="A87" s="5">
        <v>6.3000030012E10</v>
      </c>
      <c r="B87" s="5" t="s">
        <v>79</v>
      </c>
      <c r="C87" s="5" t="s">
        <v>91</v>
      </c>
      <c r="D87" s="5">
        <v>5349.0</v>
      </c>
      <c r="E87">
        <f>'計算係數'!$O87*'累積確診人數_量級_鄰里別'!D87/10</f>
        <v>1.051270304</v>
      </c>
      <c r="F87">
        <f>'計算係數'!$O87*'累積確診人數_量級_鄰里別'!E87/10</f>
        <v>1.051270304</v>
      </c>
      <c r="G87">
        <f>'計算係數'!$O87*'累積確診人數_量級_鄰里別'!F87/10</f>
        <v>1.051270304</v>
      </c>
      <c r="H87">
        <f>'計算係數'!$O87*'累積確診人數_量級_鄰里別'!G87/10</f>
        <v>1.051270304</v>
      </c>
      <c r="I87">
        <f>'計算係數'!$O87*'累積確診人數_量級_鄰里別'!H87/10</f>
        <v>1.051270304</v>
      </c>
      <c r="J87">
        <f>'計算係數'!$O87*'累積確診人數_量級_鄰里別'!I87/10</f>
        <v>1.051270304</v>
      </c>
      <c r="K87">
        <f>'計算係數'!$O87*'累積確診人數_量級_鄰里別'!J87/10</f>
        <v>1.051270304</v>
      </c>
      <c r="L87">
        <f>'計算係數'!$O87*'累積確診人數_量級_鄰里別'!K87/10</f>
        <v>1.051270304</v>
      </c>
      <c r="M87">
        <f>'計算係數'!$O87*'累積確診人數_量級_鄰里別'!L87/10</f>
        <v>1.051270304</v>
      </c>
      <c r="N87">
        <f>'計算係數'!$O87*'累積確診人數_量級_鄰里別'!M87/10</f>
        <v>1.051270304</v>
      </c>
      <c r="O87">
        <f>'計算係數'!$O87*'累積確診人數_量級_鄰里別'!N87/10</f>
        <v>1.051270304</v>
      </c>
      <c r="P87">
        <f>'計算係數'!$O87*'累積確診人數_量級_鄰里別'!O87/10</f>
        <v>1.051270304</v>
      </c>
      <c r="Q87">
        <f>'計算係數'!$O87*'累積確診人數_量級_鄰里別'!P87/10</f>
        <v>1.051270304</v>
      </c>
      <c r="R87">
        <f>'計算係數'!$O87*'累積確診人數_量級_鄰里別'!Q87/10</f>
        <v>1.051270304</v>
      </c>
      <c r="S87">
        <f>'計算係數'!$O87*'累積確診人數_量級_鄰里別'!R87/10</f>
        <v>1.051270304</v>
      </c>
      <c r="T87">
        <f>'計算係數'!$O87*'累積確診人數_量級_鄰里別'!S87/10</f>
        <v>1.051270304</v>
      </c>
      <c r="U87">
        <f>'計算係數'!$O87*'累積確診人數_量級_鄰里別'!T87/10</f>
        <v>1.051270304</v>
      </c>
    </row>
    <row r="88">
      <c r="A88" s="5">
        <v>6.3000030013E10</v>
      </c>
      <c r="B88" s="5" t="s">
        <v>79</v>
      </c>
      <c r="C88" s="5" t="s">
        <v>92</v>
      </c>
      <c r="D88" s="5">
        <v>4283.0</v>
      </c>
      <c r="E88">
        <f>'計算係數'!$O88*'累積確診人數_量級_鄰里別'!D88/10</f>
        <v>1.108854446</v>
      </c>
      <c r="F88">
        <f>'計算係數'!$O88*'累積確診人數_量級_鄰里別'!E88/10</f>
        <v>1.108854446</v>
      </c>
      <c r="G88">
        <f>'計算係數'!$O88*'累積確診人數_量級_鄰里別'!F88/10</f>
        <v>1.108854446</v>
      </c>
      <c r="H88">
        <f>'計算係數'!$O88*'累積確診人數_量級_鄰里別'!G88/10</f>
        <v>1.108854446</v>
      </c>
      <c r="I88">
        <f>'計算係數'!$O88*'累積確診人數_量級_鄰里別'!H88/10</f>
        <v>1.108854446</v>
      </c>
      <c r="J88">
        <f>'計算係數'!$O88*'累積確診人數_量級_鄰里別'!I88/10</f>
        <v>1.108854446</v>
      </c>
      <c r="K88">
        <f>'計算係數'!$O88*'累積確診人數_量級_鄰里別'!J88/10</f>
        <v>1.108854446</v>
      </c>
      <c r="L88">
        <f>'計算係數'!$O88*'累積確診人數_量級_鄰里別'!K88/10</f>
        <v>1.108854446</v>
      </c>
      <c r="M88">
        <f>'計算係數'!$O88*'累積確診人數_量級_鄰里別'!L88/10</f>
        <v>1.108854446</v>
      </c>
      <c r="N88">
        <f>'計算係數'!$O88*'累積確診人數_量級_鄰里別'!M88/10</f>
        <v>1.108854446</v>
      </c>
      <c r="O88">
        <f>'計算係數'!$O88*'累積確診人數_量級_鄰里別'!N88/10</f>
        <v>1.108854446</v>
      </c>
      <c r="P88">
        <f>'計算係數'!$O88*'累積確診人數_量級_鄰里別'!O88/10</f>
        <v>1.108854446</v>
      </c>
      <c r="Q88">
        <f>'計算係數'!$O88*'累積確診人數_量級_鄰里別'!P88/10</f>
        <v>1.108854446</v>
      </c>
      <c r="R88">
        <f>'計算係數'!$O88*'累積確診人數_量級_鄰里別'!Q88/10</f>
        <v>1.108854446</v>
      </c>
      <c r="S88">
        <f>'計算係數'!$O88*'累積確診人數_量級_鄰里別'!R88/10</f>
        <v>1.108854446</v>
      </c>
      <c r="T88">
        <f>'計算係數'!$O88*'累積確診人數_量級_鄰里別'!S88/10</f>
        <v>1.108854446</v>
      </c>
      <c r="U88">
        <f>'計算係數'!$O88*'累積確診人數_量級_鄰里別'!T88/10</f>
        <v>1.108854446</v>
      </c>
    </row>
    <row r="89">
      <c r="A89" s="5">
        <v>6.3000030014E10</v>
      </c>
      <c r="B89" s="5" t="s">
        <v>79</v>
      </c>
      <c r="C89" s="5" t="s">
        <v>93</v>
      </c>
      <c r="D89" s="5">
        <v>7545.0</v>
      </c>
      <c r="E89">
        <f>'計算係數'!$O89*'累積確診人數_量級_鄰里別'!D89/10</f>
        <v>1.179044546</v>
      </c>
      <c r="F89">
        <f>'計算係數'!$O89*'累積確診人數_量級_鄰里別'!E89/10</f>
        <v>1.179044546</v>
      </c>
      <c r="G89">
        <f>'計算係數'!$O89*'累積確診人數_量級_鄰里別'!F89/10</f>
        <v>1.179044546</v>
      </c>
      <c r="H89">
        <f>'計算係數'!$O89*'累積確診人數_量級_鄰里別'!G89/10</f>
        <v>1.179044546</v>
      </c>
      <c r="I89">
        <f>'計算係數'!$O89*'累積確診人數_量級_鄰里別'!H89/10</f>
        <v>1.179044546</v>
      </c>
      <c r="J89">
        <f>'計算係數'!$O89*'累積確診人數_量級_鄰里別'!I89/10</f>
        <v>1.179044546</v>
      </c>
      <c r="K89">
        <f>'計算係數'!$O89*'累積確診人數_量級_鄰里別'!J89/10</f>
        <v>1.179044546</v>
      </c>
      <c r="L89">
        <f>'計算係數'!$O89*'累積確診人數_量級_鄰里別'!K89/10</f>
        <v>1.179044546</v>
      </c>
      <c r="M89">
        <f>'計算係數'!$O89*'累積確診人數_量級_鄰里別'!L89/10</f>
        <v>1.179044546</v>
      </c>
      <c r="N89">
        <f>'計算係數'!$O89*'累積確診人數_量級_鄰里別'!M89/10</f>
        <v>1.179044546</v>
      </c>
      <c r="O89">
        <f>'計算係數'!$O89*'累積確診人數_量級_鄰里別'!N89/10</f>
        <v>1.179044546</v>
      </c>
      <c r="P89">
        <f>'計算係數'!$O89*'累積確診人數_量級_鄰里別'!O89/10</f>
        <v>1.179044546</v>
      </c>
      <c r="Q89">
        <f>'計算係數'!$O89*'累積確診人數_量級_鄰里別'!P89/10</f>
        <v>1.179044546</v>
      </c>
      <c r="R89">
        <f>'計算係數'!$O89*'累積確診人數_量級_鄰里別'!Q89/10</f>
        <v>1.179044546</v>
      </c>
      <c r="S89">
        <f>'計算係數'!$O89*'累積確診人數_量級_鄰里別'!R89/10</f>
        <v>1.179044546</v>
      </c>
      <c r="T89">
        <f>'計算係數'!$O89*'累積確診人數_量級_鄰里別'!S89/10</f>
        <v>1.179044546</v>
      </c>
      <c r="U89">
        <f>'計算係數'!$O89*'累積確診人數_量級_鄰里別'!T89/10</f>
        <v>1.179044546</v>
      </c>
    </row>
    <row r="90">
      <c r="A90" s="5">
        <v>6.3000030015E10</v>
      </c>
      <c r="B90" s="5" t="s">
        <v>79</v>
      </c>
      <c r="C90" s="5" t="s">
        <v>94</v>
      </c>
      <c r="D90" s="5">
        <v>8498.0</v>
      </c>
      <c r="E90">
        <f>'計算係數'!$O90*'累積確診人數_量級_鄰里別'!D90/10</f>
        <v>1.203107895</v>
      </c>
      <c r="F90">
        <f>'計算係數'!$O90*'累積確診人數_量級_鄰里別'!E90/10</f>
        <v>1.203107895</v>
      </c>
      <c r="G90">
        <f>'計算係數'!$O90*'累積確診人數_量級_鄰里別'!F90/10</f>
        <v>1.203107895</v>
      </c>
      <c r="H90">
        <f>'計算係數'!$O90*'累積確診人數_量級_鄰里別'!G90/10</f>
        <v>1.203107895</v>
      </c>
      <c r="I90">
        <f>'計算係數'!$O90*'累積確診人數_量級_鄰里別'!H90/10</f>
        <v>1.203107895</v>
      </c>
      <c r="J90">
        <f>'計算係數'!$O90*'累積確診人數_量級_鄰里別'!I90/10</f>
        <v>1.203107895</v>
      </c>
      <c r="K90">
        <f>'計算係數'!$O90*'累積確診人數_量級_鄰里別'!J90/10</f>
        <v>1.203107895</v>
      </c>
      <c r="L90">
        <f>'計算係數'!$O90*'累積確診人數_量級_鄰里別'!K90/10</f>
        <v>1.203107895</v>
      </c>
      <c r="M90">
        <f>'計算係數'!$O90*'累積確診人數_量級_鄰里別'!L90/10</f>
        <v>1.203107895</v>
      </c>
      <c r="N90">
        <f>'計算係數'!$O90*'累積確診人數_量級_鄰里別'!M90/10</f>
        <v>1.203107895</v>
      </c>
      <c r="O90">
        <f>'計算係數'!$O90*'累積確診人數_量級_鄰里別'!N90/10</f>
        <v>1.203107895</v>
      </c>
      <c r="P90">
        <f>'計算係數'!$O90*'累積確診人數_量級_鄰里別'!O90/10</f>
        <v>1.203107895</v>
      </c>
      <c r="Q90">
        <f>'計算係數'!$O90*'累積確診人數_量級_鄰里別'!P90/10</f>
        <v>1.203107895</v>
      </c>
      <c r="R90">
        <f>'計算係數'!$O90*'累積確診人數_量級_鄰里別'!Q90/10</f>
        <v>1.203107895</v>
      </c>
      <c r="S90">
        <f>'計算係數'!$O90*'累積確診人數_量級_鄰里別'!R90/10</f>
        <v>1.203107895</v>
      </c>
      <c r="T90">
        <f>'計算係數'!$O90*'累積確診人數_量級_鄰里別'!S90/10</f>
        <v>1.203107895</v>
      </c>
      <c r="U90">
        <f>'計算係數'!$O90*'累積確診人數_量級_鄰里別'!T90/10</f>
        <v>1.203107895</v>
      </c>
    </row>
    <row r="91">
      <c r="A91" s="5">
        <v>6.3000030016E10</v>
      </c>
      <c r="B91" s="5" t="s">
        <v>79</v>
      </c>
      <c r="C91" s="5" t="s">
        <v>95</v>
      </c>
      <c r="D91" s="5">
        <v>6486.0</v>
      </c>
      <c r="E91">
        <f>'計算係數'!$O91*'累積確診人數_量級_鄰里別'!D91/10</f>
        <v>1.158746478</v>
      </c>
      <c r="F91">
        <f>'計算係數'!$O91*'累積確診人數_量級_鄰里別'!E91/10</f>
        <v>1.158746478</v>
      </c>
      <c r="G91">
        <f>'計算係數'!$O91*'累積確診人數_量級_鄰里別'!F91/10</f>
        <v>1.158746478</v>
      </c>
      <c r="H91">
        <f>'計算係數'!$O91*'累積確診人數_量級_鄰里別'!G91/10</f>
        <v>1.158746478</v>
      </c>
      <c r="I91">
        <f>'計算係數'!$O91*'累積確診人數_量級_鄰里別'!H91/10</f>
        <v>1.158746478</v>
      </c>
      <c r="J91">
        <f>'計算係數'!$O91*'累積確診人數_量級_鄰里別'!I91/10</f>
        <v>1.158746478</v>
      </c>
      <c r="K91">
        <f>'計算係數'!$O91*'累積確診人數_量級_鄰里別'!J91/10</f>
        <v>1.158746478</v>
      </c>
      <c r="L91">
        <f>'計算係數'!$O91*'累積確診人數_量級_鄰里別'!K91/10</f>
        <v>1.158746478</v>
      </c>
      <c r="M91">
        <f>'計算係數'!$O91*'累積確診人數_量級_鄰里別'!L91/10</f>
        <v>1.158746478</v>
      </c>
      <c r="N91">
        <f>'計算係數'!$O91*'累積確診人數_量級_鄰里別'!M91/10</f>
        <v>1.158746478</v>
      </c>
      <c r="O91">
        <f>'計算係數'!$O91*'累積確診人數_量級_鄰里別'!N91/10</f>
        <v>1.158746478</v>
      </c>
      <c r="P91">
        <f>'計算係數'!$O91*'累積確診人數_量級_鄰里別'!O91/10</f>
        <v>1.158746478</v>
      </c>
      <c r="Q91">
        <f>'計算係數'!$O91*'累積確診人數_量級_鄰里別'!P91/10</f>
        <v>1.158746478</v>
      </c>
      <c r="R91">
        <f>'計算係數'!$O91*'累積確診人數_量級_鄰里別'!Q91/10</f>
        <v>1.158746478</v>
      </c>
      <c r="S91">
        <f>'計算係數'!$O91*'累積確診人數_量級_鄰里別'!R91/10</f>
        <v>1.158746478</v>
      </c>
      <c r="T91">
        <f>'計算係數'!$O91*'累積確診人數_量級_鄰里別'!S91/10</f>
        <v>1.158746478</v>
      </c>
      <c r="U91">
        <f>'計算係數'!$O91*'累積確診人數_量級_鄰里別'!T91/10</f>
        <v>1.158746478</v>
      </c>
    </row>
    <row r="92">
      <c r="A92" s="5">
        <v>6.3000030017E10</v>
      </c>
      <c r="B92" s="5" t="s">
        <v>79</v>
      </c>
      <c r="C92" s="5" t="s">
        <v>96</v>
      </c>
      <c r="D92" s="5">
        <v>6812.0</v>
      </c>
      <c r="E92">
        <f>'計算係數'!$O92*'累積確診人數_量級_鄰里別'!D92/10</f>
        <v>1.062488005</v>
      </c>
      <c r="F92">
        <f>'計算係數'!$O92*'累積確診人數_量級_鄰里別'!E92/10</f>
        <v>1.062488005</v>
      </c>
      <c r="G92">
        <f>'計算係數'!$O92*'累積確診人數_量級_鄰里別'!F92/10</f>
        <v>1.062488005</v>
      </c>
      <c r="H92">
        <f>'計算係數'!$O92*'累積確診人數_量級_鄰里別'!G92/10</f>
        <v>1.062488005</v>
      </c>
      <c r="I92">
        <f>'計算係數'!$O92*'累積確診人數_量級_鄰里別'!H92/10</f>
        <v>1.062488005</v>
      </c>
      <c r="J92">
        <f>'計算係數'!$O92*'累積確診人數_量級_鄰里別'!I92/10</f>
        <v>1.062488005</v>
      </c>
      <c r="K92">
        <f>'計算係數'!$O92*'累積確診人數_量級_鄰里別'!J92/10</f>
        <v>1.062488005</v>
      </c>
      <c r="L92">
        <f>'計算係數'!$O92*'累積確診人數_量級_鄰里別'!K92/10</f>
        <v>1.062488005</v>
      </c>
      <c r="M92">
        <f>'計算係數'!$O92*'累積確診人數_量級_鄰里別'!L92/10</f>
        <v>1.062488005</v>
      </c>
      <c r="N92">
        <f>'計算係數'!$O92*'累積確診人數_量級_鄰里別'!M92/10</f>
        <v>1.062488005</v>
      </c>
      <c r="O92">
        <f>'計算係數'!$O92*'累積確診人數_量級_鄰里別'!N92/10</f>
        <v>1.062488005</v>
      </c>
      <c r="P92">
        <f>'計算係數'!$O92*'累積確診人數_量級_鄰里別'!O92/10</f>
        <v>1.062488005</v>
      </c>
      <c r="Q92">
        <f>'計算係數'!$O92*'累積確診人數_量級_鄰里別'!P92/10</f>
        <v>1.062488005</v>
      </c>
      <c r="R92">
        <f>'計算係數'!$O92*'累積確診人數_量級_鄰里別'!Q92/10</f>
        <v>1.062488005</v>
      </c>
      <c r="S92">
        <f>'計算係數'!$O92*'累積確診人數_量級_鄰里別'!R92/10</f>
        <v>1.062488005</v>
      </c>
      <c r="T92">
        <f>'計算係數'!$O92*'累積確診人數_量級_鄰里別'!S92/10</f>
        <v>1.062488005</v>
      </c>
      <c r="U92">
        <f>'計算係數'!$O92*'累積確診人數_量級_鄰里別'!T92/10</f>
        <v>1.062488005</v>
      </c>
    </row>
    <row r="93">
      <c r="A93" s="5">
        <v>6.3000030018E10</v>
      </c>
      <c r="B93" s="5" t="s">
        <v>79</v>
      </c>
      <c r="C93" s="5" t="s">
        <v>97</v>
      </c>
      <c r="D93" s="5">
        <v>3952.0</v>
      </c>
      <c r="E93">
        <f>'計算係數'!$O93*'累積確診人數_量級_鄰里別'!D93/10</f>
        <v>1.037497634</v>
      </c>
      <c r="F93">
        <f>'計算係數'!$O93*'累積確診人數_量級_鄰里別'!E93/10</f>
        <v>1.037497634</v>
      </c>
      <c r="G93">
        <f>'計算係數'!$O93*'累積確診人數_量級_鄰里別'!F93/10</f>
        <v>1.037497634</v>
      </c>
      <c r="H93">
        <f>'計算係數'!$O93*'累積確診人數_量級_鄰里別'!G93/10</f>
        <v>1.037497634</v>
      </c>
      <c r="I93">
        <f>'計算係數'!$O93*'累積確診人數_量級_鄰里別'!H93/10</f>
        <v>1.037497634</v>
      </c>
      <c r="J93">
        <f>'計算係數'!$O93*'累積確診人數_量級_鄰里別'!I93/10</f>
        <v>1.037497634</v>
      </c>
      <c r="K93">
        <f>'計算係數'!$O93*'累積確診人數_量級_鄰里別'!J93/10</f>
        <v>1.037497634</v>
      </c>
      <c r="L93">
        <f>'計算係數'!$O93*'累積確診人數_量級_鄰里別'!K93/10</f>
        <v>1.037497634</v>
      </c>
      <c r="M93">
        <f>'計算係數'!$O93*'累積確診人數_量級_鄰里別'!L93/10</f>
        <v>1.037497634</v>
      </c>
      <c r="N93">
        <f>'計算係數'!$O93*'累積確診人數_量級_鄰里別'!M93/10</f>
        <v>1.037497634</v>
      </c>
      <c r="O93">
        <f>'計算係數'!$O93*'累積確診人數_量級_鄰里別'!N93/10</f>
        <v>1.037497634</v>
      </c>
      <c r="P93">
        <f>'計算係數'!$O93*'累積確診人數_量級_鄰里別'!O93/10</f>
        <v>1.037497634</v>
      </c>
      <c r="Q93">
        <f>'計算係數'!$O93*'累積確診人數_量級_鄰里別'!P93/10</f>
        <v>1.037497634</v>
      </c>
      <c r="R93">
        <f>'計算係數'!$O93*'累積確診人數_量級_鄰里別'!Q93/10</f>
        <v>1.037497634</v>
      </c>
      <c r="S93">
        <f>'計算係數'!$O93*'累積確診人數_量級_鄰里別'!R93/10</f>
        <v>1.037497634</v>
      </c>
      <c r="T93">
        <f>'計算係數'!$O93*'累積確診人數_量級_鄰里別'!S93/10</f>
        <v>1.037497634</v>
      </c>
      <c r="U93">
        <f>'計算係數'!$O93*'累積確診人數_量級_鄰里別'!T93/10</f>
        <v>1.037497634</v>
      </c>
    </row>
    <row r="94">
      <c r="A94" s="5">
        <v>6.3000030019E10</v>
      </c>
      <c r="B94" s="5" t="s">
        <v>79</v>
      </c>
      <c r="C94" s="5" t="s">
        <v>98</v>
      </c>
      <c r="D94" s="5">
        <v>4101.0</v>
      </c>
      <c r="E94">
        <f>'計算係數'!$O94*'累積確診人數_量級_鄰里別'!D94/10</f>
        <v>1.019155172</v>
      </c>
      <c r="F94">
        <f>'計算係數'!$O94*'累積確診人數_量級_鄰里別'!E94/10</f>
        <v>1.019155172</v>
      </c>
      <c r="G94">
        <f>'計算係數'!$O94*'累積確診人數_量級_鄰里別'!F94/10</f>
        <v>1.019155172</v>
      </c>
      <c r="H94">
        <f>'計算係數'!$O94*'累積確診人數_量級_鄰里別'!G94/10</f>
        <v>1.019155172</v>
      </c>
      <c r="I94">
        <f>'計算係數'!$O94*'累積確診人數_量級_鄰里別'!H94/10</f>
        <v>1.019155172</v>
      </c>
      <c r="J94">
        <f>'計算係數'!$O94*'累積確診人數_量級_鄰里別'!I94/10</f>
        <v>1.019155172</v>
      </c>
      <c r="K94">
        <f>'計算係數'!$O94*'累積確診人數_量級_鄰里別'!J94/10</f>
        <v>1.019155172</v>
      </c>
      <c r="L94">
        <f>'計算係數'!$O94*'累積確診人數_量級_鄰里別'!K94/10</f>
        <v>1.019155172</v>
      </c>
      <c r="M94">
        <f>'計算係數'!$O94*'累積確診人數_量級_鄰里別'!L94/10</f>
        <v>1.019155172</v>
      </c>
      <c r="N94">
        <f>'計算係數'!$O94*'累積確診人數_量級_鄰里別'!M94/10</f>
        <v>1.019155172</v>
      </c>
      <c r="O94">
        <f>'計算係數'!$O94*'累積確診人數_量級_鄰里別'!N94/10</f>
        <v>1.019155172</v>
      </c>
      <c r="P94">
        <f>'計算係數'!$O94*'累積確診人數_量級_鄰里別'!O94/10</f>
        <v>1.019155172</v>
      </c>
      <c r="Q94">
        <f>'計算係數'!$O94*'累積確診人數_量級_鄰里別'!P94/10</f>
        <v>1.019155172</v>
      </c>
      <c r="R94">
        <f>'計算係數'!$O94*'累積確診人數_量級_鄰里別'!Q94/10</f>
        <v>1.019155172</v>
      </c>
      <c r="S94">
        <f>'計算係數'!$O94*'累積確診人數_量級_鄰里別'!R94/10</f>
        <v>1.019155172</v>
      </c>
      <c r="T94">
        <f>'計算係數'!$O94*'累積確診人數_量級_鄰里別'!S94/10</f>
        <v>1.019155172</v>
      </c>
      <c r="U94">
        <f>'計算係數'!$O94*'累積確診人數_量級_鄰里別'!T94/10</f>
        <v>1.019155172</v>
      </c>
    </row>
    <row r="95">
      <c r="A95" s="5">
        <v>6.300003002E10</v>
      </c>
      <c r="B95" s="5" t="s">
        <v>79</v>
      </c>
      <c r="C95" s="5" t="s">
        <v>99</v>
      </c>
      <c r="D95" s="5">
        <v>4061.0</v>
      </c>
      <c r="E95">
        <f>'計算係數'!$O95*'累積確診人數_量級_鄰里別'!D95/10</f>
        <v>1.003296552</v>
      </c>
      <c r="F95">
        <f>'計算係數'!$O95*'累積確診人數_量級_鄰里別'!E95/10</f>
        <v>1.003296552</v>
      </c>
      <c r="G95">
        <f>'計算係數'!$O95*'累積確診人數_量級_鄰里別'!F95/10</f>
        <v>1.003296552</v>
      </c>
      <c r="H95">
        <f>'計算係數'!$O95*'累積確診人數_量級_鄰里別'!G95/10</f>
        <v>1.003296552</v>
      </c>
      <c r="I95">
        <f>'計算係數'!$O95*'累積確診人數_量級_鄰里別'!H95/10</f>
        <v>1.003296552</v>
      </c>
      <c r="J95">
        <f>'計算係數'!$O95*'累積確診人數_量級_鄰里別'!I95/10</f>
        <v>1.003296552</v>
      </c>
      <c r="K95">
        <f>'計算係數'!$O95*'累積確診人數_量級_鄰里別'!J95/10</f>
        <v>1.003296552</v>
      </c>
      <c r="L95">
        <f>'計算係數'!$O95*'累積確診人數_量級_鄰里別'!K95/10</f>
        <v>1.003296552</v>
      </c>
      <c r="M95">
        <f>'計算係數'!$O95*'累積確診人數_量級_鄰里別'!L95/10</f>
        <v>1.003296552</v>
      </c>
      <c r="N95">
        <f>'計算係數'!$O95*'累積確診人數_量級_鄰里別'!M95/10</f>
        <v>1.003296552</v>
      </c>
      <c r="O95">
        <f>'計算係數'!$O95*'累積確診人數_量級_鄰里別'!N95/10</f>
        <v>1.003296552</v>
      </c>
      <c r="P95">
        <f>'計算係數'!$O95*'累積確診人數_量級_鄰里別'!O95/10</f>
        <v>1.003296552</v>
      </c>
      <c r="Q95">
        <f>'計算係數'!$O95*'累積確診人數_量級_鄰里別'!P95/10</f>
        <v>1.003296552</v>
      </c>
      <c r="R95">
        <f>'計算係數'!$O95*'累積確診人數_量級_鄰里別'!Q95/10</f>
        <v>1.003296552</v>
      </c>
      <c r="S95">
        <f>'計算係數'!$O95*'累積確診人數_量級_鄰里別'!R95/10</f>
        <v>1.003296552</v>
      </c>
      <c r="T95">
        <f>'計算係數'!$O95*'累積確診人數_量級_鄰里別'!S95/10</f>
        <v>1.003296552</v>
      </c>
      <c r="U95">
        <f>'計算係數'!$O95*'累積確診人數_量級_鄰里別'!T95/10</f>
        <v>1.003296552</v>
      </c>
    </row>
    <row r="96">
      <c r="A96" s="5">
        <v>6.3000030021E10</v>
      </c>
      <c r="B96" s="5" t="s">
        <v>79</v>
      </c>
      <c r="C96" s="5" t="s">
        <v>100</v>
      </c>
      <c r="D96" s="5">
        <v>6275.0</v>
      </c>
      <c r="E96">
        <f>'計算係數'!$O96*'累積確診人數_量級_鄰里別'!D96/10</f>
        <v>1.125237216</v>
      </c>
      <c r="F96">
        <f>'計算係數'!$O96*'累積確診人數_量級_鄰里別'!E96/10</f>
        <v>1.125237216</v>
      </c>
      <c r="G96">
        <f>'計算係數'!$O96*'累積確診人數_量級_鄰里別'!F96/10</f>
        <v>1.125237216</v>
      </c>
      <c r="H96">
        <f>'計算係數'!$O96*'累積確診人數_量級_鄰里別'!G96/10</f>
        <v>1.125237216</v>
      </c>
      <c r="I96">
        <f>'計算係數'!$O96*'累積確診人數_量級_鄰里別'!H96/10</f>
        <v>1.125237216</v>
      </c>
      <c r="J96">
        <f>'計算係數'!$O96*'累積確診人數_量級_鄰里別'!I96/10</f>
        <v>1.125237216</v>
      </c>
      <c r="K96">
        <f>'計算係數'!$O96*'累積確診人數_量級_鄰里別'!J96/10</f>
        <v>1.125237216</v>
      </c>
      <c r="L96">
        <f>'計算係數'!$O96*'累積確診人數_量級_鄰里別'!K96/10</f>
        <v>1.125237216</v>
      </c>
      <c r="M96">
        <f>'計算係數'!$O96*'累積確診人數_量級_鄰里別'!L96/10</f>
        <v>1.125237216</v>
      </c>
      <c r="N96">
        <f>'計算係數'!$O96*'累積確診人數_量級_鄰里別'!M96/10</f>
        <v>1.125237216</v>
      </c>
      <c r="O96">
        <f>'計算係數'!$O96*'累積確診人數_量級_鄰里別'!N96/10</f>
        <v>1.125237216</v>
      </c>
      <c r="P96">
        <f>'計算係數'!$O96*'累積確診人數_量級_鄰里別'!O96/10</f>
        <v>1.125237216</v>
      </c>
      <c r="Q96">
        <f>'計算係數'!$O96*'累積確診人數_量級_鄰里別'!P96/10</f>
        <v>1.125237216</v>
      </c>
      <c r="R96">
        <f>'計算係數'!$O96*'累積確診人數_量級_鄰里別'!Q96/10</f>
        <v>1.125237216</v>
      </c>
      <c r="S96">
        <f>'計算係數'!$O96*'累積確診人數_量級_鄰里別'!R96/10</f>
        <v>1.125237216</v>
      </c>
      <c r="T96">
        <f>'計算係數'!$O96*'累積確診人數_量級_鄰里別'!S96/10</f>
        <v>1.125237216</v>
      </c>
      <c r="U96">
        <f>'計算係數'!$O96*'累積確診人數_量級_鄰里別'!T96/10</f>
        <v>1.125237216</v>
      </c>
    </row>
    <row r="97">
      <c r="A97" s="5">
        <v>6.3000030022E10</v>
      </c>
      <c r="B97" s="5" t="s">
        <v>79</v>
      </c>
      <c r="C97" s="5" t="s">
        <v>101</v>
      </c>
      <c r="D97" s="5">
        <v>6755.0</v>
      </c>
      <c r="E97">
        <f>'計算係數'!$O97*'累積確診人數_量級_鄰里別'!D97/10</f>
        <v>1.11219533</v>
      </c>
      <c r="F97">
        <f>'計算係數'!$O97*'累積確診人數_量級_鄰里別'!E97/10</f>
        <v>1.11219533</v>
      </c>
      <c r="G97">
        <f>'計算係數'!$O97*'累積確診人數_量級_鄰里別'!F97/10</f>
        <v>1.11219533</v>
      </c>
      <c r="H97">
        <f>'計算係數'!$O97*'累積確診人數_量級_鄰里別'!G97/10</f>
        <v>1.11219533</v>
      </c>
      <c r="I97">
        <f>'計算係數'!$O97*'累積確診人數_量級_鄰里別'!H97/10</f>
        <v>1.11219533</v>
      </c>
      <c r="J97">
        <f>'計算係數'!$O97*'累積確診人數_量級_鄰里別'!I97/10</f>
        <v>1.11219533</v>
      </c>
      <c r="K97">
        <f>'計算係數'!$O97*'累積確診人數_量級_鄰里別'!J97/10</f>
        <v>1.11219533</v>
      </c>
      <c r="L97">
        <f>'計算係數'!$O97*'累積確診人數_量級_鄰里別'!K97/10</f>
        <v>1.11219533</v>
      </c>
      <c r="M97">
        <f>'計算係數'!$O97*'累積確診人數_量級_鄰里別'!L97/10</f>
        <v>1.11219533</v>
      </c>
      <c r="N97">
        <f>'計算係數'!$O97*'累積確診人數_量級_鄰里別'!M97/10</f>
        <v>1.11219533</v>
      </c>
      <c r="O97">
        <f>'計算係數'!$O97*'累積確診人數_量級_鄰里別'!N97/10</f>
        <v>1.11219533</v>
      </c>
      <c r="P97">
        <f>'計算係數'!$O97*'累積確診人數_量級_鄰里別'!O97/10</f>
        <v>1.11219533</v>
      </c>
      <c r="Q97">
        <f>'計算係數'!$O97*'累積確診人數_量級_鄰里別'!P97/10</f>
        <v>1.11219533</v>
      </c>
      <c r="R97">
        <f>'計算係數'!$O97*'累積確診人數_量級_鄰里別'!Q97/10</f>
        <v>1.11219533</v>
      </c>
      <c r="S97">
        <f>'計算係數'!$O97*'累積確診人數_量級_鄰里別'!R97/10</f>
        <v>1.11219533</v>
      </c>
      <c r="T97">
        <f>'計算係數'!$O97*'累積確診人數_量級_鄰里別'!S97/10</f>
        <v>1.11219533</v>
      </c>
      <c r="U97">
        <f>'計算係數'!$O97*'累積確診人數_量級_鄰里別'!T97/10</f>
        <v>1.11219533</v>
      </c>
    </row>
    <row r="98">
      <c r="A98" s="5">
        <v>6.3000030023E10</v>
      </c>
      <c r="B98" s="5" t="s">
        <v>79</v>
      </c>
      <c r="C98" s="5" t="s">
        <v>102</v>
      </c>
      <c r="D98" s="5">
        <v>7043.0</v>
      </c>
      <c r="E98">
        <f>'計算係數'!$O98*'累積確診人數_量級_鄰里別'!D98/10</f>
        <v>1.093476929</v>
      </c>
      <c r="F98">
        <f>'計算係數'!$O98*'累積確診人數_量級_鄰里別'!E98/10</f>
        <v>1.093476929</v>
      </c>
      <c r="G98">
        <f>'計算係數'!$O98*'累積確診人數_量級_鄰里別'!F98/10</f>
        <v>1.093476929</v>
      </c>
      <c r="H98">
        <f>'計算係數'!$O98*'累積確診人數_量級_鄰里別'!G98/10</f>
        <v>1.093476929</v>
      </c>
      <c r="I98">
        <f>'計算係數'!$O98*'累積確診人數_量級_鄰里別'!H98/10</f>
        <v>1.093476929</v>
      </c>
      <c r="J98">
        <f>'計算係數'!$O98*'累積確診人數_量級_鄰里別'!I98/10</f>
        <v>1.093476929</v>
      </c>
      <c r="K98">
        <f>'計算係數'!$O98*'累積確診人數_量級_鄰里別'!J98/10</f>
        <v>1.093476929</v>
      </c>
      <c r="L98">
        <f>'計算係數'!$O98*'累積確診人數_量級_鄰里別'!K98/10</f>
        <v>1.093476929</v>
      </c>
      <c r="M98">
        <f>'計算係數'!$O98*'累積確診人數_量級_鄰里別'!L98/10</f>
        <v>1.093476929</v>
      </c>
      <c r="N98">
        <f>'計算係數'!$O98*'累積確診人數_量級_鄰里別'!M98/10</f>
        <v>1.093476929</v>
      </c>
      <c r="O98">
        <f>'計算係數'!$O98*'累積確診人數_量級_鄰里別'!N98/10</f>
        <v>1.093476929</v>
      </c>
      <c r="P98">
        <f>'計算係數'!$O98*'累積確診人數_量級_鄰里別'!O98/10</f>
        <v>1.093476929</v>
      </c>
      <c r="Q98">
        <f>'計算係數'!$O98*'累積確診人數_量級_鄰里別'!P98/10</f>
        <v>1.093476929</v>
      </c>
      <c r="R98">
        <f>'計算係數'!$O98*'累積確診人數_量級_鄰里別'!Q98/10</f>
        <v>1.093476929</v>
      </c>
      <c r="S98">
        <f>'計算係數'!$O98*'累積確診人數_量級_鄰里別'!R98/10</f>
        <v>1.093476929</v>
      </c>
      <c r="T98">
        <f>'計算係數'!$O98*'累積確診人數_量級_鄰里別'!S98/10</f>
        <v>1.093476929</v>
      </c>
      <c r="U98">
        <f>'計算係數'!$O98*'累積確診人數_量級_鄰里別'!T98/10</f>
        <v>1.093476929</v>
      </c>
    </row>
    <row r="99">
      <c r="A99" s="5">
        <v>6.3000030026E10</v>
      </c>
      <c r="B99" s="5" t="s">
        <v>79</v>
      </c>
      <c r="C99" s="5" t="s">
        <v>103</v>
      </c>
      <c r="D99" s="5">
        <v>3438.0</v>
      </c>
      <c r="E99">
        <f>'計算係數'!$O99*'累積確診人數_量級_鄰里別'!D99/10</f>
        <v>1.063987033</v>
      </c>
      <c r="F99">
        <f>'計算係數'!$O99*'累積確診人數_量級_鄰里別'!E99/10</f>
        <v>1.063987033</v>
      </c>
      <c r="G99">
        <f>'計算係數'!$O99*'累積確診人數_量級_鄰里別'!F99/10</f>
        <v>1.063987033</v>
      </c>
      <c r="H99">
        <f>'計算係數'!$O99*'累積確診人數_量級_鄰里別'!G99/10</f>
        <v>1.063987033</v>
      </c>
      <c r="I99">
        <f>'計算係數'!$O99*'累積確診人數_量級_鄰里別'!H99/10</f>
        <v>1.063987033</v>
      </c>
      <c r="J99">
        <f>'計算係數'!$O99*'累積確診人數_量級_鄰里別'!I99/10</f>
        <v>1.063987033</v>
      </c>
      <c r="K99">
        <f>'計算係數'!$O99*'累積確診人數_量級_鄰里別'!J99/10</f>
        <v>1.063987033</v>
      </c>
      <c r="L99">
        <f>'計算係數'!$O99*'累積確診人數_量級_鄰里別'!K99/10</f>
        <v>1.063987033</v>
      </c>
      <c r="M99">
        <f>'計算係數'!$O99*'累積確診人數_量級_鄰里別'!L99/10</f>
        <v>1.063987033</v>
      </c>
      <c r="N99">
        <f>'計算係數'!$O99*'累積確診人數_量級_鄰里別'!M99/10</f>
        <v>1.063987033</v>
      </c>
      <c r="O99">
        <f>'計算係數'!$O99*'累積確診人數_量級_鄰里別'!N99/10</f>
        <v>1.063987033</v>
      </c>
      <c r="P99">
        <f>'計算係數'!$O99*'累積確診人數_量級_鄰里別'!O99/10</f>
        <v>1.063987033</v>
      </c>
      <c r="Q99">
        <f>'計算係數'!$O99*'累積確診人數_量級_鄰里別'!P99/10</f>
        <v>1.063987033</v>
      </c>
      <c r="R99">
        <f>'計算係數'!$O99*'累積確診人數_量級_鄰里別'!Q99/10</f>
        <v>1.063987033</v>
      </c>
      <c r="S99">
        <f>'計算係數'!$O99*'累積確診人數_量級_鄰里別'!R99/10</f>
        <v>1.063987033</v>
      </c>
      <c r="T99">
        <f>'計算係數'!$O99*'累積確診人數_量級_鄰里別'!S99/10</f>
        <v>1.063987033</v>
      </c>
      <c r="U99">
        <f>'計算係數'!$O99*'累積確診人數_量級_鄰里別'!T99/10</f>
        <v>1.063987033</v>
      </c>
    </row>
    <row r="100">
      <c r="A100" s="5">
        <v>6.3000030027E10</v>
      </c>
      <c r="B100" s="5" t="s">
        <v>79</v>
      </c>
      <c r="C100" s="5" t="s">
        <v>104</v>
      </c>
      <c r="D100" s="5">
        <v>4653.0</v>
      </c>
      <c r="E100">
        <f>'計算係數'!$O100*'累積確診人數_量級_鄰里別'!D100/10</f>
        <v>1.079974733</v>
      </c>
      <c r="F100">
        <f>'計算係數'!$O100*'累積確診人數_量級_鄰里別'!E100/10</f>
        <v>1.079974733</v>
      </c>
      <c r="G100">
        <f>'計算係數'!$O100*'累積確診人數_量級_鄰里別'!F100/10</f>
        <v>1.079974733</v>
      </c>
      <c r="H100">
        <f>'計算係數'!$O100*'累積確診人數_量級_鄰里別'!G100/10</f>
        <v>1.079974733</v>
      </c>
      <c r="I100">
        <f>'計算係數'!$O100*'累積確診人數_量級_鄰里別'!H100/10</f>
        <v>1.079974733</v>
      </c>
      <c r="J100">
        <f>'計算係數'!$O100*'累積確診人數_量級_鄰里別'!I100/10</f>
        <v>1.079974733</v>
      </c>
      <c r="K100">
        <f>'計算係數'!$O100*'累積確診人數_量級_鄰里別'!J100/10</f>
        <v>1.079974733</v>
      </c>
      <c r="L100">
        <f>'計算係數'!$O100*'累積確診人數_量級_鄰里別'!K100/10</f>
        <v>1.079974733</v>
      </c>
      <c r="M100">
        <f>'計算係數'!$O100*'累積確診人數_量級_鄰里別'!L100/10</f>
        <v>1.079974733</v>
      </c>
      <c r="N100">
        <f>'計算係數'!$O100*'累積確診人數_量級_鄰里別'!M100/10</f>
        <v>1.079974733</v>
      </c>
      <c r="O100">
        <f>'計算係數'!$O100*'累積確診人數_量級_鄰里別'!N100/10</f>
        <v>1.079974733</v>
      </c>
      <c r="P100">
        <f>'計算係數'!$O100*'累積確診人數_量級_鄰里別'!O100/10</f>
        <v>1.079974733</v>
      </c>
      <c r="Q100">
        <f>'計算係數'!$O100*'累積確診人數_量級_鄰里別'!P100/10</f>
        <v>1.079974733</v>
      </c>
      <c r="R100">
        <f>'計算係數'!$O100*'累積確診人數_量級_鄰里別'!Q100/10</f>
        <v>1.079974733</v>
      </c>
      <c r="S100">
        <f>'計算係數'!$O100*'累積確診人數_量級_鄰里別'!R100/10</f>
        <v>1.079974733</v>
      </c>
      <c r="T100">
        <f>'計算係數'!$O100*'累積確診人數_量級_鄰里別'!S100/10</f>
        <v>1.079974733</v>
      </c>
      <c r="U100">
        <f>'計算係數'!$O100*'累積確診人數_量級_鄰里別'!T100/10</f>
        <v>1.079974733</v>
      </c>
    </row>
    <row r="101">
      <c r="A101" s="5">
        <v>6.3000030028E10</v>
      </c>
      <c r="B101" s="5" t="s">
        <v>79</v>
      </c>
      <c r="C101" s="5" t="s">
        <v>105</v>
      </c>
      <c r="D101" s="5">
        <v>7066.0</v>
      </c>
      <c r="E101">
        <f>'計算係數'!$O101*'累積確診人數_量級_鄰里別'!D101/10</f>
        <v>1.115691683</v>
      </c>
      <c r="F101">
        <f>'計算係數'!$O101*'累積確診人數_量級_鄰里別'!E101/10</f>
        <v>1.115691683</v>
      </c>
      <c r="G101">
        <f>'計算係數'!$O101*'累積確診人數_量級_鄰里別'!F101/10</f>
        <v>1.115691683</v>
      </c>
      <c r="H101">
        <f>'計算係數'!$O101*'累積確診人數_量級_鄰里別'!G101/10</f>
        <v>1.115691683</v>
      </c>
      <c r="I101">
        <f>'計算係數'!$O101*'累積確診人數_量級_鄰里別'!H101/10</f>
        <v>1.115691683</v>
      </c>
      <c r="J101">
        <f>'計算係數'!$O101*'累積確診人數_量級_鄰里別'!I101/10</f>
        <v>1.115691683</v>
      </c>
      <c r="K101">
        <f>'計算係數'!$O101*'累積確診人數_量級_鄰里別'!J101/10</f>
        <v>1.115691683</v>
      </c>
      <c r="L101">
        <f>'計算係數'!$O101*'累積確診人數_量級_鄰里別'!K101/10</f>
        <v>1.115691683</v>
      </c>
      <c r="M101">
        <f>'計算係數'!$O101*'累積確診人數_量級_鄰里別'!L101/10</f>
        <v>1.115691683</v>
      </c>
      <c r="N101">
        <f>'計算係數'!$O101*'累積確診人數_量級_鄰里別'!M101/10</f>
        <v>1.115691683</v>
      </c>
      <c r="O101">
        <f>'計算係數'!$O101*'累積確診人數_量級_鄰里別'!N101/10</f>
        <v>1.115691683</v>
      </c>
      <c r="P101">
        <f>'計算係數'!$O101*'累積確診人數_量級_鄰里別'!O101/10</f>
        <v>1.115691683</v>
      </c>
      <c r="Q101">
        <f>'計算係數'!$O101*'累積確診人數_量級_鄰里別'!P101/10</f>
        <v>1.115691683</v>
      </c>
      <c r="R101">
        <f>'計算係數'!$O101*'累積確診人數_量級_鄰里別'!Q101/10</f>
        <v>1.115691683</v>
      </c>
      <c r="S101">
        <f>'計算係數'!$O101*'累積確診人數_量級_鄰里別'!R101/10</f>
        <v>1.115691683</v>
      </c>
      <c r="T101">
        <f>'計算係數'!$O101*'累積確診人數_量級_鄰里別'!S101/10</f>
        <v>1.115691683</v>
      </c>
      <c r="U101">
        <f>'計算係數'!$O101*'累積確診人數_量級_鄰里別'!T101/10</f>
        <v>1.115691683</v>
      </c>
    </row>
    <row r="102">
      <c r="A102" s="5">
        <v>6.3000030029E10</v>
      </c>
      <c r="B102" s="5" t="s">
        <v>79</v>
      </c>
      <c r="C102" s="5" t="s">
        <v>106</v>
      </c>
      <c r="D102" s="5">
        <v>4933.0</v>
      </c>
      <c r="E102">
        <f>'計算係數'!$O102*'累積確診人數_量級_鄰里別'!D102/10</f>
        <v>1.12049971</v>
      </c>
      <c r="F102">
        <f>'計算係數'!$O102*'累積確診人數_量級_鄰里別'!E102/10</f>
        <v>1.12049971</v>
      </c>
      <c r="G102">
        <f>'計算係數'!$O102*'累積確診人數_量級_鄰里別'!F102/10</f>
        <v>1.12049971</v>
      </c>
      <c r="H102">
        <f>'計算係數'!$O102*'累積確診人數_量級_鄰里別'!G102/10</f>
        <v>1.12049971</v>
      </c>
      <c r="I102">
        <f>'計算係數'!$O102*'累積確診人數_量級_鄰里別'!H102/10</f>
        <v>1.12049971</v>
      </c>
      <c r="J102">
        <f>'計算係數'!$O102*'累積確診人數_量級_鄰里別'!I102/10</f>
        <v>1.12049971</v>
      </c>
      <c r="K102">
        <f>'計算係數'!$O102*'累積確診人數_量級_鄰里別'!J102/10</f>
        <v>1.12049971</v>
      </c>
      <c r="L102">
        <f>'計算係數'!$O102*'累積確診人數_量級_鄰里別'!K102/10</f>
        <v>1.12049971</v>
      </c>
      <c r="M102">
        <f>'計算係數'!$O102*'累積確診人數_量級_鄰里別'!L102/10</f>
        <v>1.12049971</v>
      </c>
      <c r="N102">
        <f>'計算係數'!$O102*'累積確診人數_量級_鄰里別'!M102/10</f>
        <v>1.12049971</v>
      </c>
      <c r="O102">
        <f>'計算係數'!$O102*'累積確診人數_量級_鄰里別'!N102/10</f>
        <v>1.12049971</v>
      </c>
      <c r="P102">
        <f>'計算係數'!$O102*'累積確診人數_量級_鄰里別'!O102/10</f>
        <v>1.12049971</v>
      </c>
      <c r="Q102">
        <f>'計算係數'!$O102*'累積確診人數_量級_鄰里別'!P102/10</f>
        <v>1.12049971</v>
      </c>
      <c r="R102">
        <f>'計算係數'!$O102*'累積確診人數_量級_鄰里別'!Q102/10</f>
        <v>1.12049971</v>
      </c>
      <c r="S102">
        <f>'計算係數'!$O102*'累積確診人數_量級_鄰里別'!R102/10</f>
        <v>1.12049971</v>
      </c>
      <c r="T102">
        <f>'計算係數'!$O102*'累積確診人數_量級_鄰里別'!S102/10</f>
        <v>1.12049971</v>
      </c>
      <c r="U102">
        <f>'計算係數'!$O102*'累積確診人數_量級_鄰里別'!T102/10</f>
        <v>1.12049971</v>
      </c>
    </row>
    <row r="103">
      <c r="A103" s="5">
        <v>6.300003003E10</v>
      </c>
      <c r="B103" s="5" t="s">
        <v>79</v>
      </c>
      <c r="C103" s="5" t="s">
        <v>107</v>
      </c>
      <c r="D103" s="5">
        <v>5260.0</v>
      </c>
      <c r="E103">
        <f>'計算係數'!$O103*'累積確診人數_量級_鄰里別'!D103/10</f>
        <v>1.127119226</v>
      </c>
      <c r="F103">
        <f>'計算係數'!$O103*'累積確診人數_量級_鄰里別'!E103/10</f>
        <v>1.127119226</v>
      </c>
      <c r="G103">
        <f>'計算係數'!$O103*'累積確診人數_量級_鄰里別'!F103/10</f>
        <v>1.127119226</v>
      </c>
      <c r="H103">
        <f>'計算係數'!$O103*'累積確診人數_量級_鄰里別'!G103/10</f>
        <v>1.127119226</v>
      </c>
      <c r="I103">
        <f>'計算係數'!$O103*'累積確診人數_量級_鄰里別'!H103/10</f>
        <v>1.127119226</v>
      </c>
      <c r="J103">
        <f>'計算係數'!$O103*'累積確診人數_量級_鄰里別'!I103/10</f>
        <v>1.127119226</v>
      </c>
      <c r="K103">
        <f>'計算係數'!$O103*'累積確診人數_量級_鄰里別'!J103/10</f>
        <v>1.127119226</v>
      </c>
      <c r="L103">
        <f>'計算係數'!$O103*'累積確診人數_量級_鄰里別'!K103/10</f>
        <v>1.127119226</v>
      </c>
      <c r="M103">
        <f>'計算係數'!$O103*'累積確診人數_量級_鄰里別'!L103/10</f>
        <v>1.127119226</v>
      </c>
      <c r="N103">
        <f>'計算係數'!$O103*'累積確診人數_量級_鄰里別'!M103/10</f>
        <v>1.127119226</v>
      </c>
      <c r="O103">
        <f>'計算係數'!$O103*'累積確診人數_量級_鄰里別'!N103/10</f>
        <v>1.127119226</v>
      </c>
      <c r="P103">
        <f>'計算係數'!$O103*'累積確診人數_量級_鄰里別'!O103/10</f>
        <v>1.127119226</v>
      </c>
      <c r="Q103">
        <f>'計算係數'!$O103*'累積確診人數_量級_鄰里別'!P103/10</f>
        <v>1.127119226</v>
      </c>
      <c r="R103">
        <f>'計算係數'!$O103*'累積確診人數_量級_鄰里別'!Q103/10</f>
        <v>1.127119226</v>
      </c>
      <c r="S103">
        <f>'計算係數'!$O103*'累積確診人數_量級_鄰里別'!R103/10</f>
        <v>1.127119226</v>
      </c>
      <c r="T103">
        <f>'計算係數'!$O103*'累積確診人數_量級_鄰里別'!S103/10</f>
        <v>1.127119226</v>
      </c>
      <c r="U103">
        <f>'計算係數'!$O103*'累積確診人數_量級_鄰里別'!T103/10</f>
        <v>1.127119226</v>
      </c>
    </row>
    <row r="104">
      <c r="A104" s="5">
        <v>6.3000030031E10</v>
      </c>
      <c r="B104" s="5" t="s">
        <v>79</v>
      </c>
      <c r="C104" s="5" t="s">
        <v>108</v>
      </c>
      <c r="D104" s="5">
        <v>6130.0</v>
      </c>
      <c r="E104">
        <f>'計算係數'!$O104*'累積確診人數_量級_鄰里別'!D104/10</f>
        <v>1.175202845</v>
      </c>
      <c r="F104">
        <f>'計算係數'!$O104*'累積確診人數_量級_鄰里別'!E104/10</f>
        <v>1.175202845</v>
      </c>
      <c r="G104">
        <f>'計算係數'!$O104*'累積確診人數_量級_鄰里別'!F104/10</f>
        <v>1.175202845</v>
      </c>
      <c r="H104">
        <f>'計算係數'!$O104*'累積確診人數_量級_鄰里別'!G104/10</f>
        <v>1.175202845</v>
      </c>
      <c r="I104">
        <f>'計算係數'!$O104*'累積確診人數_量級_鄰里別'!H104/10</f>
        <v>1.175202845</v>
      </c>
      <c r="J104">
        <f>'計算係數'!$O104*'累積確診人數_量級_鄰里別'!I104/10</f>
        <v>1.175202845</v>
      </c>
      <c r="K104">
        <f>'計算係數'!$O104*'累積確診人數_量級_鄰里別'!J104/10</f>
        <v>1.175202845</v>
      </c>
      <c r="L104">
        <f>'計算係數'!$O104*'累積確診人數_量級_鄰里別'!K104/10</f>
        <v>1.175202845</v>
      </c>
      <c r="M104">
        <f>'計算係數'!$O104*'累積確診人數_量級_鄰里別'!L104/10</f>
        <v>1.175202845</v>
      </c>
      <c r="N104">
        <f>'計算係數'!$O104*'累積確診人數_量級_鄰里別'!M104/10</f>
        <v>1.175202845</v>
      </c>
      <c r="O104">
        <f>'計算係數'!$O104*'累積確診人數_量級_鄰里別'!N104/10</f>
        <v>1.175202845</v>
      </c>
      <c r="P104">
        <f>'計算係數'!$O104*'累積確診人數_量級_鄰里別'!O104/10</f>
        <v>1.175202845</v>
      </c>
      <c r="Q104">
        <f>'計算係數'!$O104*'累積確診人數_量級_鄰里別'!P104/10</f>
        <v>1.175202845</v>
      </c>
      <c r="R104">
        <f>'計算係數'!$O104*'累積確診人數_量級_鄰里別'!Q104/10</f>
        <v>1.175202845</v>
      </c>
      <c r="S104">
        <f>'計算係數'!$O104*'累積確診人數_量級_鄰里別'!R104/10</f>
        <v>1.175202845</v>
      </c>
      <c r="T104">
        <f>'計算係數'!$O104*'累積確診人數_量級_鄰里別'!S104/10</f>
        <v>1.175202845</v>
      </c>
      <c r="U104">
        <f>'計算係數'!$O104*'累積確診人數_量級_鄰里別'!T104/10</f>
        <v>1.175202845</v>
      </c>
    </row>
    <row r="105">
      <c r="A105" s="5">
        <v>6.3000030032E10</v>
      </c>
      <c r="B105" s="5" t="s">
        <v>79</v>
      </c>
      <c r="C105" s="5" t="s">
        <v>109</v>
      </c>
      <c r="D105" s="5">
        <v>5362.0</v>
      </c>
      <c r="E105">
        <f>'計算係數'!$O105*'累積確診人數_量級_鄰里別'!D105/10</f>
        <v>1.096072398</v>
      </c>
      <c r="F105">
        <f>'計算係數'!$O105*'累積確診人數_量級_鄰里別'!E105/10</f>
        <v>1.096072398</v>
      </c>
      <c r="G105">
        <f>'計算係數'!$O105*'累積確診人數_量級_鄰里別'!F105/10</f>
        <v>1.096072398</v>
      </c>
      <c r="H105">
        <f>'計算係數'!$O105*'累積確診人數_量級_鄰里別'!G105/10</f>
        <v>1.096072398</v>
      </c>
      <c r="I105">
        <f>'計算係數'!$O105*'累積確診人數_量級_鄰里別'!H105/10</f>
        <v>1.096072398</v>
      </c>
      <c r="J105">
        <f>'計算係數'!$O105*'累積確診人數_量級_鄰里別'!I105/10</f>
        <v>1.096072398</v>
      </c>
      <c r="K105">
        <f>'計算係數'!$O105*'累積確診人數_量級_鄰里別'!J105/10</f>
        <v>1.096072398</v>
      </c>
      <c r="L105">
        <f>'計算係數'!$O105*'累積確診人數_量級_鄰里別'!K105/10</f>
        <v>1.096072398</v>
      </c>
      <c r="M105">
        <f>'計算係數'!$O105*'累積確診人數_量級_鄰里別'!L105/10</f>
        <v>1.096072398</v>
      </c>
      <c r="N105">
        <f>'計算係數'!$O105*'累積確診人數_量級_鄰里別'!M105/10</f>
        <v>1.096072398</v>
      </c>
      <c r="O105">
        <f>'計算係數'!$O105*'累積確診人數_量級_鄰里別'!N105/10</f>
        <v>1.096072398</v>
      </c>
      <c r="P105">
        <f>'計算係數'!$O105*'累積確診人數_量級_鄰里別'!O105/10</f>
        <v>1.096072398</v>
      </c>
      <c r="Q105">
        <f>'計算係數'!$O105*'累積確診人數_量級_鄰里別'!P105/10</f>
        <v>1.096072398</v>
      </c>
      <c r="R105">
        <f>'計算係數'!$O105*'累積確診人數_量級_鄰里別'!Q105/10</f>
        <v>1.096072398</v>
      </c>
      <c r="S105">
        <f>'計算係數'!$O105*'累積確診人數_量級_鄰里別'!R105/10</f>
        <v>1.096072398</v>
      </c>
      <c r="T105">
        <f>'計算係數'!$O105*'累積確診人數_量級_鄰里別'!S105/10</f>
        <v>1.096072398</v>
      </c>
      <c r="U105">
        <f>'計算係數'!$O105*'累積確診人數_量級_鄰里別'!T105/10</f>
        <v>1.096072398</v>
      </c>
    </row>
    <row r="106">
      <c r="A106" s="5">
        <v>6.3000030033E10</v>
      </c>
      <c r="B106" s="5" t="s">
        <v>79</v>
      </c>
      <c r="C106" s="5" t="s">
        <v>110</v>
      </c>
      <c r="D106" s="5">
        <v>4074.0</v>
      </c>
      <c r="E106">
        <f>'計算係數'!$O106*'累積確診人數_量級_鄰里別'!D106/10</f>
        <v>1.101536443</v>
      </c>
      <c r="F106">
        <f>'計算係數'!$O106*'累積確診人數_量級_鄰里別'!E106/10</f>
        <v>1.101536443</v>
      </c>
      <c r="G106">
        <f>'計算係數'!$O106*'累積確診人數_量級_鄰里別'!F106/10</f>
        <v>1.101536443</v>
      </c>
      <c r="H106">
        <f>'計算係數'!$O106*'累積確診人數_量級_鄰里別'!G106/10</f>
        <v>1.101536443</v>
      </c>
      <c r="I106">
        <f>'計算係數'!$O106*'累積確診人數_量級_鄰里別'!H106/10</f>
        <v>1.101536443</v>
      </c>
      <c r="J106">
        <f>'計算係數'!$O106*'累積確診人數_量級_鄰里別'!I106/10</f>
        <v>1.101536443</v>
      </c>
      <c r="K106">
        <f>'計算係數'!$O106*'累積確診人數_量級_鄰里別'!J106/10</f>
        <v>1.101536443</v>
      </c>
      <c r="L106">
        <f>'計算係數'!$O106*'累積確診人數_量級_鄰里別'!K106/10</f>
        <v>1.101536443</v>
      </c>
      <c r="M106">
        <f>'計算係數'!$O106*'累積確診人數_量級_鄰里別'!L106/10</f>
        <v>1.101536443</v>
      </c>
      <c r="N106">
        <f>'計算係數'!$O106*'累積確診人數_量級_鄰里別'!M106/10</f>
        <v>1.101536443</v>
      </c>
      <c r="O106">
        <f>'計算係數'!$O106*'累積確診人數_量級_鄰里別'!N106/10</f>
        <v>1.101536443</v>
      </c>
      <c r="P106">
        <f>'計算係數'!$O106*'累積確診人數_量級_鄰里別'!O106/10</f>
        <v>1.101536443</v>
      </c>
      <c r="Q106">
        <f>'計算係數'!$O106*'累積確診人數_量級_鄰里別'!P106/10</f>
        <v>1.101536443</v>
      </c>
      <c r="R106">
        <f>'計算係數'!$O106*'累積確診人數_量級_鄰里別'!Q106/10</f>
        <v>1.101536443</v>
      </c>
      <c r="S106">
        <f>'計算係數'!$O106*'累積確診人數_量級_鄰里別'!R106/10</f>
        <v>1.101536443</v>
      </c>
      <c r="T106">
        <f>'計算係數'!$O106*'累積確診人數_量級_鄰里別'!S106/10</f>
        <v>1.101536443</v>
      </c>
      <c r="U106">
        <f>'計算係數'!$O106*'累積確診人數_量級_鄰里別'!T106/10</f>
        <v>1.101536443</v>
      </c>
    </row>
    <row r="107">
      <c r="A107" s="5">
        <v>6.3000030034E10</v>
      </c>
      <c r="B107" s="5" t="s">
        <v>79</v>
      </c>
      <c r="C107" s="5" t="s">
        <v>111</v>
      </c>
      <c r="D107" s="5">
        <v>4392.0</v>
      </c>
      <c r="E107">
        <f>'計算係數'!$O107*'累積確診人數_量級_鄰里別'!D107/10</f>
        <v>1.105615883</v>
      </c>
      <c r="F107">
        <f>'計算係數'!$O107*'累積確診人數_量級_鄰里別'!E107/10</f>
        <v>1.105615883</v>
      </c>
      <c r="G107">
        <f>'計算係數'!$O107*'累積確診人數_量級_鄰里別'!F107/10</f>
        <v>1.105615883</v>
      </c>
      <c r="H107">
        <f>'計算係數'!$O107*'累積確診人數_量級_鄰里別'!G107/10</f>
        <v>1.105615883</v>
      </c>
      <c r="I107">
        <f>'計算係數'!$O107*'累積確診人數_量級_鄰里別'!H107/10</f>
        <v>1.105615883</v>
      </c>
      <c r="J107">
        <f>'計算係數'!$O107*'累積確診人數_量級_鄰里別'!I107/10</f>
        <v>1.105615883</v>
      </c>
      <c r="K107">
        <f>'計算係數'!$O107*'累積確診人數_量級_鄰里別'!J107/10</f>
        <v>1.105615883</v>
      </c>
      <c r="L107">
        <f>'計算係數'!$O107*'累積確診人數_量級_鄰里別'!K107/10</f>
        <v>1.105615883</v>
      </c>
      <c r="M107">
        <f>'計算係數'!$O107*'累積確診人數_量級_鄰里別'!L107/10</f>
        <v>1.105615883</v>
      </c>
      <c r="N107">
        <f>'計算係數'!$O107*'累積確診人數_量級_鄰里別'!M107/10</f>
        <v>1.105615883</v>
      </c>
      <c r="O107">
        <f>'計算係數'!$O107*'累積確診人數_量級_鄰里別'!N107/10</f>
        <v>1.105615883</v>
      </c>
      <c r="P107">
        <f>'計算係數'!$O107*'累積確診人數_量級_鄰里別'!O107/10</f>
        <v>1.105615883</v>
      </c>
      <c r="Q107">
        <f>'計算係數'!$O107*'累積確診人數_量級_鄰里別'!P107/10</f>
        <v>1.105615883</v>
      </c>
      <c r="R107">
        <f>'計算係數'!$O107*'累積確診人數_量級_鄰里別'!Q107/10</f>
        <v>1.105615883</v>
      </c>
      <c r="S107">
        <f>'計算係數'!$O107*'累積確診人數_量級_鄰里別'!R107/10</f>
        <v>1.105615883</v>
      </c>
      <c r="T107">
        <f>'計算係數'!$O107*'累積確診人數_量級_鄰里別'!S107/10</f>
        <v>1.105615883</v>
      </c>
      <c r="U107">
        <f>'計算係數'!$O107*'累積確診人數_量級_鄰里別'!T107/10</f>
        <v>1.105615883</v>
      </c>
    </row>
    <row r="108">
      <c r="A108" s="5">
        <v>6.3000030035E10</v>
      </c>
      <c r="B108" s="5" t="s">
        <v>79</v>
      </c>
      <c r="C108" s="5" t="s">
        <v>112</v>
      </c>
      <c r="D108" s="5">
        <v>4343.0</v>
      </c>
      <c r="E108">
        <f>'計算係數'!$O108*'累積確診人數_量級_鄰里別'!D108/10</f>
        <v>1.049940474</v>
      </c>
      <c r="F108">
        <f>'計算係數'!$O108*'累積確診人數_量級_鄰里別'!E108/10</f>
        <v>1.049940474</v>
      </c>
      <c r="G108">
        <f>'計算係數'!$O108*'累積確診人數_量級_鄰里別'!F108/10</f>
        <v>1.049940474</v>
      </c>
      <c r="H108">
        <f>'計算係數'!$O108*'累積確診人數_量級_鄰里別'!G108/10</f>
        <v>1.049940474</v>
      </c>
      <c r="I108">
        <f>'計算係數'!$O108*'累積確診人數_量級_鄰里別'!H108/10</f>
        <v>1.049940474</v>
      </c>
      <c r="J108">
        <f>'計算係數'!$O108*'累積確診人數_量級_鄰里別'!I108/10</f>
        <v>1.049940474</v>
      </c>
      <c r="K108">
        <f>'計算係數'!$O108*'累積確診人數_量級_鄰里別'!J108/10</f>
        <v>1.049940474</v>
      </c>
      <c r="L108">
        <f>'計算係數'!$O108*'累積確診人數_量級_鄰里別'!K108/10</f>
        <v>1.049940474</v>
      </c>
      <c r="M108">
        <f>'計算係數'!$O108*'累積確診人數_量級_鄰里別'!L108/10</f>
        <v>1.049940474</v>
      </c>
      <c r="N108">
        <f>'計算係數'!$O108*'累積確診人數_量級_鄰里別'!M108/10</f>
        <v>1.049940474</v>
      </c>
      <c r="O108">
        <f>'計算係數'!$O108*'累積確診人數_量級_鄰里別'!N108/10</f>
        <v>1.049940474</v>
      </c>
      <c r="P108">
        <f>'計算係數'!$O108*'累積確診人數_量級_鄰里別'!O108/10</f>
        <v>1.049940474</v>
      </c>
      <c r="Q108">
        <f>'計算係數'!$O108*'累積確診人數_量級_鄰里別'!P108/10</f>
        <v>1.049940474</v>
      </c>
      <c r="R108">
        <f>'計算係數'!$O108*'累積確診人數_量級_鄰里別'!Q108/10</f>
        <v>1.049940474</v>
      </c>
      <c r="S108">
        <f>'計算係數'!$O108*'累積確診人數_量級_鄰里別'!R108/10</f>
        <v>1.049940474</v>
      </c>
      <c r="T108">
        <f>'計算係數'!$O108*'累積確診人數_量級_鄰里別'!S108/10</f>
        <v>1.049940474</v>
      </c>
      <c r="U108">
        <f>'計算係數'!$O108*'累積確診人數_量級_鄰里別'!T108/10</f>
        <v>1.049940474</v>
      </c>
    </row>
    <row r="109">
      <c r="A109" s="5">
        <v>6.3000030036E10</v>
      </c>
      <c r="B109" s="5" t="s">
        <v>79</v>
      </c>
      <c r="C109" s="5" t="s">
        <v>113</v>
      </c>
      <c r="D109" s="5">
        <v>5691.0</v>
      </c>
      <c r="E109">
        <f>'計算係數'!$O109*'累積確診人數_量級_鄰里別'!D109/10</f>
        <v>1.181093841</v>
      </c>
      <c r="F109">
        <f>'計算係數'!$O109*'累積確診人數_量級_鄰里別'!E109/10</f>
        <v>1.181093841</v>
      </c>
      <c r="G109">
        <f>'計算係數'!$O109*'累積確診人數_量級_鄰里別'!F109/10</f>
        <v>1.181093841</v>
      </c>
      <c r="H109">
        <f>'計算係數'!$O109*'累積確診人數_量級_鄰里別'!G109/10</f>
        <v>1.181093841</v>
      </c>
      <c r="I109">
        <f>'計算係數'!$O109*'累積確診人數_量級_鄰里別'!H109/10</f>
        <v>1.181093841</v>
      </c>
      <c r="J109">
        <f>'計算係數'!$O109*'累積確診人數_量級_鄰里別'!I109/10</f>
        <v>1.181093841</v>
      </c>
      <c r="K109">
        <f>'計算係數'!$O109*'累積確診人數_量級_鄰里別'!J109/10</f>
        <v>1.181093841</v>
      </c>
      <c r="L109">
        <f>'計算係數'!$O109*'累積確診人數_量級_鄰里別'!K109/10</f>
        <v>1.181093841</v>
      </c>
      <c r="M109">
        <f>'計算係數'!$O109*'累積確診人數_量級_鄰里別'!L109/10</f>
        <v>1.181093841</v>
      </c>
      <c r="N109">
        <f>'計算係數'!$O109*'累積確診人數_量級_鄰里別'!M109/10</f>
        <v>1.181093841</v>
      </c>
      <c r="O109">
        <f>'計算係數'!$O109*'累積確診人數_量級_鄰里別'!N109/10</f>
        <v>1.181093841</v>
      </c>
      <c r="P109">
        <f>'計算係數'!$O109*'累積確診人數_量級_鄰里別'!O109/10</f>
        <v>1.181093841</v>
      </c>
      <c r="Q109">
        <f>'計算係數'!$O109*'累積確診人數_量級_鄰里別'!P109/10</f>
        <v>1.181093841</v>
      </c>
      <c r="R109">
        <f>'計算係數'!$O109*'累積確診人數_量級_鄰里別'!Q109/10</f>
        <v>1.181093841</v>
      </c>
      <c r="S109">
        <f>'計算係數'!$O109*'累積確診人數_量級_鄰里別'!R109/10</f>
        <v>1.181093841</v>
      </c>
      <c r="T109">
        <f>'計算係數'!$O109*'累積確診人數_量級_鄰里別'!S109/10</f>
        <v>1.181093841</v>
      </c>
      <c r="U109">
        <f>'計算係數'!$O109*'累積確診人數_量級_鄰里別'!T109/10</f>
        <v>1.181093841</v>
      </c>
    </row>
    <row r="110">
      <c r="A110" s="5">
        <v>6.3000030037E10</v>
      </c>
      <c r="B110" s="5" t="s">
        <v>79</v>
      </c>
      <c r="C110" s="5" t="s">
        <v>114</v>
      </c>
      <c r="D110" s="5">
        <v>6798.0</v>
      </c>
      <c r="E110">
        <f>'計算係數'!$O110*'累積確診人數_量級_鄰里別'!D110/10</f>
        <v>1.151635344</v>
      </c>
      <c r="F110">
        <f>'計算係數'!$O110*'累積確診人數_量級_鄰里別'!E110/10</f>
        <v>1.151635344</v>
      </c>
      <c r="G110">
        <f>'計算係數'!$O110*'累積確診人數_量級_鄰里別'!F110/10</f>
        <v>1.151635344</v>
      </c>
      <c r="H110">
        <f>'計算係數'!$O110*'累積確診人數_量級_鄰里別'!G110/10</f>
        <v>1.151635344</v>
      </c>
      <c r="I110">
        <f>'計算係數'!$O110*'累積確診人數_量級_鄰里別'!H110/10</f>
        <v>1.151635344</v>
      </c>
      <c r="J110">
        <f>'計算係數'!$O110*'累積確診人數_量級_鄰里別'!I110/10</f>
        <v>1.151635344</v>
      </c>
      <c r="K110">
        <f>'計算係數'!$O110*'累積確診人數_量級_鄰里別'!J110/10</f>
        <v>1.151635344</v>
      </c>
      <c r="L110">
        <f>'計算係數'!$O110*'累積確診人數_量級_鄰里別'!K110/10</f>
        <v>1.151635344</v>
      </c>
      <c r="M110">
        <f>'計算係數'!$O110*'累積確診人數_量級_鄰里別'!L110/10</f>
        <v>1.151635344</v>
      </c>
      <c r="N110">
        <f>'計算係數'!$O110*'累積確診人數_量級_鄰里別'!M110/10</f>
        <v>1.151635344</v>
      </c>
      <c r="O110">
        <f>'計算係數'!$O110*'累積確診人數_量級_鄰里別'!N110/10</f>
        <v>1.151635344</v>
      </c>
      <c r="P110">
        <f>'計算係數'!$O110*'累積確診人數_量級_鄰里別'!O110/10</f>
        <v>1.151635344</v>
      </c>
      <c r="Q110">
        <f>'計算係數'!$O110*'累積確診人數_量級_鄰里別'!P110/10</f>
        <v>1.151635344</v>
      </c>
      <c r="R110">
        <f>'計算係數'!$O110*'累積確診人數_量級_鄰里別'!Q110/10</f>
        <v>1.151635344</v>
      </c>
      <c r="S110">
        <f>'計算係數'!$O110*'累積確診人數_量級_鄰里別'!R110/10</f>
        <v>1.151635344</v>
      </c>
      <c r="T110">
        <f>'計算係數'!$O110*'累積確診人數_量級_鄰里別'!S110/10</f>
        <v>1.151635344</v>
      </c>
      <c r="U110">
        <f>'計算係數'!$O110*'累積確診人數_量級_鄰里別'!T110/10</f>
        <v>1.151635344</v>
      </c>
    </row>
    <row r="111">
      <c r="A111" s="5">
        <v>6.3000030038E10</v>
      </c>
      <c r="B111" s="5" t="s">
        <v>79</v>
      </c>
      <c r="C111" s="5" t="s">
        <v>115</v>
      </c>
      <c r="D111" s="5">
        <v>3741.0</v>
      </c>
      <c r="E111">
        <f>'計算係數'!$O111*'累積確診人數_量級_鄰里別'!D111/10</f>
        <v>1.075838091</v>
      </c>
      <c r="F111">
        <f>'計算係數'!$O111*'累積確診人數_量級_鄰里別'!E111/10</f>
        <v>1.075838091</v>
      </c>
      <c r="G111">
        <f>'計算係數'!$O111*'累積確診人數_量級_鄰里別'!F111/10</f>
        <v>1.075838091</v>
      </c>
      <c r="H111">
        <f>'計算係數'!$O111*'累積確診人數_量級_鄰里別'!G111/10</f>
        <v>1.075838091</v>
      </c>
      <c r="I111">
        <f>'計算係數'!$O111*'累積確診人數_量級_鄰里別'!H111/10</f>
        <v>1.075838091</v>
      </c>
      <c r="J111">
        <f>'計算係數'!$O111*'累積確診人數_量級_鄰里別'!I111/10</f>
        <v>1.075838091</v>
      </c>
      <c r="K111">
        <f>'計算係數'!$O111*'累積確診人數_量級_鄰里別'!J111/10</f>
        <v>1.075838091</v>
      </c>
      <c r="L111">
        <f>'計算係數'!$O111*'累積確診人數_量級_鄰里別'!K111/10</f>
        <v>1.075838091</v>
      </c>
      <c r="M111">
        <f>'計算係數'!$O111*'累積確診人數_量級_鄰里別'!L111/10</f>
        <v>1.075838091</v>
      </c>
      <c r="N111">
        <f>'計算係數'!$O111*'累積確診人數_量級_鄰里別'!M111/10</f>
        <v>1.075838091</v>
      </c>
      <c r="O111">
        <f>'計算係數'!$O111*'累積確診人數_量級_鄰里別'!N111/10</f>
        <v>1.075838091</v>
      </c>
      <c r="P111">
        <f>'計算係數'!$O111*'累積確診人數_量級_鄰里別'!O111/10</f>
        <v>1.075838091</v>
      </c>
      <c r="Q111">
        <f>'計算係數'!$O111*'累積確診人數_量級_鄰里別'!P111/10</f>
        <v>1.075838091</v>
      </c>
      <c r="R111">
        <f>'計算係數'!$O111*'累積確診人數_量級_鄰里別'!Q111/10</f>
        <v>1.075838091</v>
      </c>
      <c r="S111">
        <f>'計算係數'!$O111*'累積確診人數_量級_鄰里別'!R111/10</f>
        <v>1.075838091</v>
      </c>
      <c r="T111">
        <f>'計算係數'!$O111*'累積確診人數_量級_鄰里別'!S111/10</f>
        <v>1.075838091</v>
      </c>
      <c r="U111">
        <f>'計算係數'!$O111*'累積確診人數_量級_鄰里別'!T111/10</f>
        <v>1.075838091</v>
      </c>
    </row>
    <row r="112">
      <c r="A112" s="5">
        <v>6.3000030039E10</v>
      </c>
      <c r="B112" s="5" t="s">
        <v>79</v>
      </c>
      <c r="C112" s="5" t="s">
        <v>116</v>
      </c>
      <c r="D112" s="5">
        <v>2363.0</v>
      </c>
      <c r="E112">
        <f>'計算係數'!$O112*'累積確診人數_量級_鄰里別'!D112/10</f>
        <v>0.920509251</v>
      </c>
      <c r="F112">
        <f>'計算係數'!$O112*'累積確診人數_量級_鄰里別'!E112/10</f>
        <v>0.920509251</v>
      </c>
      <c r="G112">
        <f>'計算係數'!$O112*'累積確診人數_量級_鄰里別'!F112/10</f>
        <v>0.920509251</v>
      </c>
      <c r="H112">
        <f>'計算係數'!$O112*'累積確診人數_量級_鄰里別'!G112/10</f>
        <v>0.920509251</v>
      </c>
      <c r="I112">
        <f>'計算係數'!$O112*'累積確診人數_量級_鄰里別'!H112/10</f>
        <v>0.920509251</v>
      </c>
      <c r="J112">
        <f>'計算係數'!$O112*'累積確診人數_量級_鄰里別'!I112/10</f>
        <v>0.920509251</v>
      </c>
      <c r="K112">
        <f>'計算係數'!$O112*'累積確診人數_量級_鄰里別'!J112/10</f>
        <v>0.920509251</v>
      </c>
      <c r="L112">
        <f>'計算係數'!$O112*'累積確診人數_量級_鄰里別'!K112/10</f>
        <v>0.920509251</v>
      </c>
      <c r="M112">
        <f>'計算係數'!$O112*'累積確診人數_量級_鄰里別'!L112/10</f>
        <v>0.920509251</v>
      </c>
      <c r="N112">
        <f>'計算係數'!$O112*'累積確診人數_量級_鄰里別'!M112/10</f>
        <v>0.920509251</v>
      </c>
      <c r="O112">
        <f>'計算係數'!$O112*'累積確診人數_量級_鄰里別'!N112/10</f>
        <v>0.920509251</v>
      </c>
      <c r="P112">
        <f>'計算係數'!$O112*'累積確診人數_量級_鄰里別'!O112/10</f>
        <v>0.920509251</v>
      </c>
      <c r="Q112">
        <f>'計算係數'!$O112*'累積確診人數_量級_鄰里別'!P112/10</f>
        <v>0.920509251</v>
      </c>
      <c r="R112">
        <f>'計算係數'!$O112*'累積確診人數_量級_鄰里別'!Q112/10</f>
        <v>0.920509251</v>
      </c>
      <c r="S112">
        <f>'計算係數'!$O112*'累積確診人數_量級_鄰里別'!R112/10</f>
        <v>0.920509251</v>
      </c>
      <c r="T112">
        <f>'計算係數'!$O112*'累積確診人數_量級_鄰里別'!S112/10</f>
        <v>0.920509251</v>
      </c>
      <c r="U112">
        <f>'計算係數'!$O112*'累積確診人數_量級_鄰里別'!T112/10</f>
        <v>0.920509251</v>
      </c>
    </row>
    <row r="113">
      <c r="A113" s="5">
        <v>6.300003004E10</v>
      </c>
      <c r="B113" s="5" t="s">
        <v>79</v>
      </c>
      <c r="C113" s="5" t="s">
        <v>117</v>
      </c>
      <c r="D113" s="5">
        <v>10110.0</v>
      </c>
      <c r="E113">
        <f>'計算係數'!$O113*'累積確診人數_量級_鄰里別'!D113/10</f>
        <v>1.10846148</v>
      </c>
      <c r="F113">
        <f>'計算係數'!$O113*'累積確診人數_量級_鄰里別'!E113/10</f>
        <v>1.10846148</v>
      </c>
      <c r="G113">
        <f>'計算係數'!$O113*'累積確診人數_量級_鄰里別'!F113/10</f>
        <v>1.10846148</v>
      </c>
      <c r="H113">
        <f>'計算係數'!$O113*'累積確診人數_量級_鄰里別'!G113/10</f>
        <v>1.10846148</v>
      </c>
      <c r="I113">
        <f>'計算係數'!$O113*'累積確診人數_量級_鄰里別'!H113/10</f>
        <v>1.10846148</v>
      </c>
      <c r="J113">
        <f>'計算係數'!$O113*'累積確診人數_量級_鄰里別'!I113/10</f>
        <v>1.10846148</v>
      </c>
      <c r="K113">
        <f>'計算係數'!$O113*'累積確診人數_量級_鄰里別'!J113/10</f>
        <v>1.10846148</v>
      </c>
      <c r="L113">
        <f>'計算係數'!$O113*'累積確診人數_量級_鄰里別'!K113/10</f>
        <v>1.10846148</v>
      </c>
      <c r="M113">
        <f>'計算係數'!$O113*'累積確診人數_量級_鄰里別'!L113/10</f>
        <v>1.10846148</v>
      </c>
      <c r="N113">
        <f>'計算係數'!$O113*'累積確診人數_量級_鄰里別'!M113/10</f>
        <v>1.10846148</v>
      </c>
      <c r="O113">
        <f>'計算係數'!$O113*'累積確診人數_量級_鄰里別'!N113/10</f>
        <v>1.10846148</v>
      </c>
      <c r="P113">
        <f>'計算係數'!$O113*'累積確診人數_量級_鄰里別'!O113/10</f>
        <v>1.10846148</v>
      </c>
      <c r="Q113">
        <f>'計算係數'!$O113*'累積確診人數_量級_鄰里別'!P113/10</f>
        <v>1.10846148</v>
      </c>
      <c r="R113">
        <f>'計算係數'!$O113*'累積確診人數_量級_鄰里別'!Q113/10</f>
        <v>1.10846148</v>
      </c>
      <c r="S113">
        <f>'計算係數'!$O113*'累積確診人數_量級_鄰里別'!R113/10</f>
        <v>1.10846148</v>
      </c>
      <c r="T113">
        <f>'計算係數'!$O113*'累積確診人數_量級_鄰里別'!S113/10</f>
        <v>1.10846148</v>
      </c>
      <c r="U113">
        <f>'計算係數'!$O113*'累積確診人數_量級_鄰里別'!T113/10</f>
        <v>1.10846148</v>
      </c>
    </row>
    <row r="114">
      <c r="A114" s="5">
        <v>6.3000030041E10</v>
      </c>
      <c r="B114" s="5" t="s">
        <v>79</v>
      </c>
      <c r="C114" s="5" t="s">
        <v>118</v>
      </c>
      <c r="D114" s="5">
        <v>4652.0</v>
      </c>
      <c r="E114">
        <f>'計算係數'!$O114*'累積確診人數_量級_鄰里別'!D114/10</f>
        <v>1.126867303</v>
      </c>
      <c r="F114">
        <f>'計算係數'!$O114*'累積確診人數_量級_鄰里別'!E114/10</f>
        <v>1.126867303</v>
      </c>
      <c r="G114">
        <f>'計算係數'!$O114*'累積確診人數_量級_鄰里別'!F114/10</f>
        <v>1.126867303</v>
      </c>
      <c r="H114">
        <f>'計算係數'!$O114*'累積確診人數_量級_鄰里別'!G114/10</f>
        <v>1.126867303</v>
      </c>
      <c r="I114">
        <f>'計算係數'!$O114*'累積確診人數_量級_鄰里別'!H114/10</f>
        <v>1.126867303</v>
      </c>
      <c r="J114">
        <f>'計算係數'!$O114*'累積確診人數_量級_鄰里別'!I114/10</f>
        <v>1.126867303</v>
      </c>
      <c r="K114">
        <f>'計算係數'!$O114*'累積確診人數_量級_鄰里別'!J114/10</f>
        <v>1.126867303</v>
      </c>
      <c r="L114">
        <f>'計算係數'!$O114*'累積確診人數_量級_鄰里別'!K114/10</f>
        <v>1.126867303</v>
      </c>
      <c r="M114">
        <f>'計算係數'!$O114*'累積確診人數_量級_鄰里別'!L114/10</f>
        <v>1.126867303</v>
      </c>
      <c r="N114">
        <f>'計算係數'!$O114*'累積確診人數_量級_鄰里別'!M114/10</f>
        <v>1.126867303</v>
      </c>
      <c r="O114">
        <f>'計算係數'!$O114*'累積確診人數_量級_鄰里別'!N114/10</f>
        <v>1.126867303</v>
      </c>
      <c r="P114">
        <f>'計算係數'!$O114*'累積確診人數_量級_鄰里別'!O114/10</f>
        <v>1.126867303</v>
      </c>
      <c r="Q114">
        <f>'計算係數'!$O114*'累積確診人數_量級_鄰里別'!P114/10</f>
        <v>1.126867303</v>
      </c>
      <c r="R114">
        <f>'計算係數'!$O114*'累積確診人數_量級_鄰里別'!Q114/10</f>
        <v>1.126867303</v>
      </c>
      <c r="S114">
        <f>'計算係數'!$O114*'累積確診人數_量級_鄰里別'!R114/10</f>
        <v>1.126867303</v>
      </c>
      <c r="T114">
        <f>'計算係數'!$O114*'累積確診人數_量級_鄰里別'!S114/10</f>
        <v>1.126867303</v>
      </c>
      <c r="U114">
        <f>'計算係數'!$O114*'累積確診人數_量級_鄰里別'!T114/10</f>
        <v>1.126867303</v>
      </c>
    </row>
    <row r="115">
      <c r="A115" s="5">
        <v>6.3000030043E10</v>
      </c>
      <c r="B115" s="5" t="s">
        <v>79</v>
      </c>
      <c r="C115" s="5" t="s">
        <v>119</v>
      </c>
      <c r="D115" s="5">
        <v>8622.0</v>
      </c>
      <c r="E115">
        <f>'計算係數'!$O115*'累積確診人數_量級_鄰里別'!D115/10</f>
        <v>1.378545294</v>
      </c>
      <c r="F115">
        <f>'計算係數'!$O115*'累積確診人數_量級_鄰里別'!E115/10</f>
        <v>1.378545294</v>
      </c>
      <c r="G115">
        <f>'計算係數'!$O115*'累積確診人數_量級_鄰里別'!F115/10</f>
        <v>1.378545294</v>
      </c>
      <c r="H115">
        <f>'計算係數'!$O115*'累積確診人數_量級_鄰里別'!G115/10</f>
        <v>1.378545294</v>
      </c>
      <c r="I115">
        <f>'計算係數'!$O115*'累積確診人數_量級_鄰里別'!H115/10</f>
        <v>1.378545294</v>
      </c>
      <c r="J115">
        <f>'計算係數'!$O115*'累積確診人數_量級_鄰里別'!I115/10</f>
        <v>1.378545294</v>
      </c>
      <c r="K115">
        <f>'計算係數'!$O115*'累積確診人數_量級_鄰里別'!J115/10</f>
        <v>1.378545294</v>
      </c>
      <c r="L115">
        <f>'計算係數'!$O115*'累積確診人數_量級_鄰里別'!K115/10</f>
        <v>1.378545294</v>
      </c>
      <c r="M115">
        <f>'計算係數'!$O115*'累積確診人數_量級_鄰里別'!L115/10</f>
        <v>1.378545294</v>
      </c>
      <c r="N115">
        <f>'計算係數'!$O115*'累積確診人數_量級_鄰里別'!M115/10</f>
        <v>1.378545294</v>
      </c>
      <c r="O115">
        <f>'計算係數'!$O115*'累積確診人數_量級_鄰里別'!N115/10</f>
        <v>1.378545294</v>
      </c>
      <c r="P115">
        <f>'計算係數'!$O115*'累積確診人數_量級_鄰里別'!O115/10</f>
        <v>1.378545294</v>
      </c>
      <c r="Q115">
        <f>'計算係數'!$O115*'累積確診人數_量級_鄰里別'!P115/10</f>
        <v>1.378545294</v>
      </c>
      <c r="R115">
        <f>'計算係數'!$O115*'累積確診人數_量級_鄰里別'!Q115/10</f>
        <v>1.378545294</v>
      </c>
      <c r="S115">
        <f>'計算係數'!$O115*'累積確診人數_量級_鄰里別'!R115/10</f>
        <v>1.378545294</v>
      </c>
      <c r="T115">
        <f>'計算係數'!$O115*'累積確診人數_量級_鄰里別'!S115/10</f>
        <v>1.378545294</v>
      </c>
      <c r="U115">
        <f>'計算係數'!$O115*'累積確診人數_量級_鄰里別'!T115/10</f>
        <v>1.378545294</v>
      </c>
    </row>
    <row r="116">
      <c r="A116" s="5">
        <v>6.3000030044E10</v>
      </c>
      <c r="B116" s="5" t="s">
        <v>79</v>
      </c>
      <c r="C116" s="5" t="s">
        <v>120</v>
      </c>
      <c r="D116" s="5">
        <v>5718.0</v>
      </c>
      <c r="E116">
        <f>'計算係數'!$O116*'累積確診人數_量級_鄰里別'!D116/10</f>
        <v>1.043164722</v>
      </c>
      <c r="F116">
        <f>'計算係數'!$O116*'累積確診人數_量級_鄰里別'!E116/10</f>
        <v>1.043164722</v>
      </c>
      <c r="G116">
        <f>'計算係數'!$O116*'累積確診人數_量級_鄰里別'!F116/10</f>
        <v>1.043164722</v>
      </c>
      <c r="H116">
        <f>'計算係數'!$O116*'累積確診人數_量級_鄰里別'!G116/10</f>
        <v>1.043164722</v>
      </c>
      <c r="I116">
        <f>'計算係數'!$O116*'累積確診人數_量級_鄰里別'!H116/10</f>
        <v>1.043164722</v>
      </c>
      <c r="J116">
        <f>'計算係數'!$O116*'累積確診人數_量級_鄰里別'!I116/10</f>
        <v>1.043164722</v>
      </c>
      <c r="K116">
        <f>'計算係數'!$O116*'累積確診人數_量級_鄰里別'!J116/10</f>
        <v>1.043164722</v>
      </c>
      <c r="L116">
        <f>'計算係數'!$O116*'累積確診人數_量級_鄰里別'!K116/10</f>
        <v>1.043164722</v>
      </c>
      <c r="M116">
        <f>'計算係數'!$O116*'累積確診人數_量級_鄰里別'!L116/10</f>
        <v>1.043164722</v>
      </c>
      <c r="N116">
        <f>'計算係數'!$O116*'累積確診人數_量級_鄰里別'!M116/10</f>
        <v>1.043164722</v>
      </c>
      <c r="O116">
        <f>'計算係數'!$O116*'累積確診人數_量級_鄰里別'!N116/10</f>
        <v>1.043164722</v>
      </c>
      <c r="P116">
        <f>'計算係數'!$O116*'累積確診人數_量級_鄰里別'!O116/10</f>
        <v>1.043164722</v>
      </c>
      <c r="Q116">
        <f>'計算係數'!$O116*'累積確診人數_量級_鄰里別'!P116/10</f>
        <v>1.043164722</v>
      </c>
      <c r="R116">
        <f>'計算係數'!$O116*'累積確診人數_量級_鄰里別'!Q116/10</f>
        <v>1.043164722</v>
      </c>
      <c r="S116">
        <f>'計算係數'!$O116*'累積確診人數_量級_鄰里別'!R116/10</f>
        <v>1.043164722</v>
      </c>
      <c r="T116">
        <f>'計算係數'!$O116*'累積確診人數_量級_鄰里別'!S116/10</f>
        <v>1.043164722</v>
      </c>
      <c r="U116">
        <f>'計算係數'!$O116*'累積確診人數_量級_鄰里別'!T116/10</f>
        <v>1.043164722</v>
      </c>
    </row>
    <row r="117">
      <c r="A117" s="5">
        <v>6.3000030046E10</v>
      </c>
      <c r="B117" s="5" t="s">
        <v>79</v>
      </c>
      <c r="C117" s="5" t="s">
        <v>121</v>
      </c>
      <c r="D117" s="5">
        <v>5512.0</v>
      </c>
      <c r="E117">
        <f>'計算係數'!$O117*'累積確診人數_量級_鄰里別'!D117/10</f>
        <v>1.029687243</v>
      </c>
      <c r="F117">
        <f>'計算係數'!$O117*'累積確診人數_量級_鄰里別'!E117/10</f>
        <v>1.029687243</v>
      </c>
      <c r="G117">
        <f>'計算係數'!$O117*'累積確診人數_量級_鄰里別'!F117/10</f>
        <v>1.029687243</v>
      </c>
      <c r="H117">
        <f>'計算係數'!$O117*'累積確診人數_量級_鄰里別'!G117/10</f>
        <v>1.029687243</v>
      </c>
      <c r="I117">
        <f>'計算係數'!$O117*'累積確診人數_量級_鄰里別'!H117/10</f>
        <v>1.029687243</v>
      </c>
      <c r="J117">
        <f>'計算係數'!$O117*'累積確診人數_量級_鄰里別'!I117/10</f>
        <v>1.029687243</v>
      </c>
      <c r="K117">
        <f>'計算係數'!$O117*'累積確診人數_量級_鄰里別'!J117/10</f>
        <v>1.029687243</v>
      </c>
      <c r="L117">
        <f>'計算係數'!$O117*'累積確診人數_量級_鄰里別'!K117/10</f>
        <v>1.029687243</v>
      </c>
      <c r="M117">
        <f>'計算係數'!$O117*'累積確診人數_量級_鄰里別'!L117/10</f>
        <v>1.029687243</v>
      </c>
      <c r="N117">
        <f>'計算係數'!$O117*'累積確診人數_量級_鄰里別'!M117/10</f>
        <v>1.029687243</v>
      </c>
      <c r="O117">
        <f>'計算係數'!$O117*'累積確診人數_量級_鄰里別'!N117/10</f>
        <v>1.029687243</v>
      </c>
      <c r="P117">
        <f>'計算係數'!$O117*'累積確診人數_量級_鄰里別'!O117/10</f>
        <v>1.029687243</v>
      </c>
      <c r="Q117">
        <f>'計算係數'!$O117*'累積確診人數_量級_鄰里別'!P117/10</f>
        <v>1.029687243</v>
      </c>
      <c r="R117">
        <f>'計算係數'!$O117*'累積確診人數_量級_鄰里別'!Q117/10</f>
        <v>1.029687243</v>
      </c>
      <c r="S117">
        <f>'計算係數'!$O117*'累積確診人數_量級_鄰里別'!R117/10</f>
        <v>1.029687243</v>
      </c>
      <c r="T117">
        <f>'計算係數'!$O117*'累積確診人數_量級_鄰里別'!S117/10</f>
        <v>1.029687243</v>
      </c>
      <c r="U117">
        <f>'計算係數'!$O117*'累積確診人數_量級_鄰里別'!T117/10</f>
        <v>1.029687243</v>
      </c>
    </row>
    <row r="118">
      <c r="A118" s="5">
        <v>6.3000030047E10</v>
      </c>
      <c r="B118" s="5" t="s">
        <v>79</v>
      </c>
      <c r="C118" s="5" t="s">
        <v>122</v>
      </c>
      <c r="D118" s="5">
        <v>7578.0</v>
      </c>
      <c r="E118">
        <f>'計算係數'!$O118*'累積確診人數_量級_鄰里別'!D118/10</f>
        <v>1.112850221</v>
      </c>
      <c r="F118">
        <f>'計算係數'!$O118*'累積確診人數_量級_鄰里別'!E118/10</f>
        <v>1.112850221</v>
      </c>
      <c r="G118">
        <f>'計算係數'!$O118*'累積確診人數_量級_鄰里別'!F118/10</f>
        <v>1.112850221</v>
      </c>
      <c r="H118">
        <f>'計算係數'!$O118*'累積確診人數_量級_鄰里別'!G118/10</f>
        <v>1.112850221</v>
      </c>
      <c r="I118">
        <f>'計算係數'!$O118*'累積確診人數_量級_鄰里別'!H118/10</f>
        <v>1.112850221</v>
      </c>
      <c r="J118">
        <f>'計算係數'!$O118*'累積確診人數_量級_鄰里別'!I118/10</f>
        <v>1.112850221</v>
      </c>
      <c r="K118">
        <f>'計算係數'!$O118*'累積確診人數_量級_鄰里別'!J118/10</f>
        <v>1.112850221</v>
      </c>
      <c r="L118">
        <f>'計算係數'!$O118*'累積確診人數_量級_鄰里別'!K118/10</f>
        <v>1.112850221</v>
      </c>
      <c r="M118">
        <f>'計算係數'!$O118*'累積確診人數_量級_鄰里別'!L118/10</f>
        <v>1.112850221</v>
      </c>
      <c r="N118">
        <f>'計算係數'!$O118*'累積確診人數_量級_鄰里別'!M118/10</f>
        <v>1.112850221</v>
      </c>
      <c r="O118">
        <f>'計算係數'!$O118*'累積確診人數_量級_鄰里別'!N118/10</f>
        <v>1.112850221</v>
      </c>
      <c r="P118">
        <f>'計算係數'!$O118*'累積確診人數_量級_鄰里別'!O118/10</f>
        <v>1.112850221</v>
      </c>
      <c r="Q118">
        <f>'計算係數'!$O118*'累積確診人數_量級_鄰里別'!P118/10</f>
        <v>1.112850221</v>
      </c>
      <c r="R118">
        <f>'計算係數'!$O118*'累積確診人數_量級_鄰里別'!Q118/10</f>
        <v>1.112850221</v>
      </c>
      <c r="S118">
        <f>'計算係數'!$O118*'累積確診人數_量級_鄰里別'!R118/10</f>
        <v>1.112850221</v>
      </c>
      <c r="T118">
        <f>'計算係數'!$O118*'累積確診人數_量級_鄰里別'!S118/10</f>
        <v>1.112850221</v>
      </c>
      <c r="U118">
        <f>'計算係數'!$O118*'累積確診人數_量級_鄰里別'!T118/10</f>
        <v>1.112850221</v>
      </c>
    </row>
    <row r="119">
      <c r="A119" s="5">
        <v>6.3000030048E10</v>
      </c>
      <c r="B119" s="5" t="s">
        <v>79</v>
      </c>
      <c r="C119" s="5" t="s">
        <v>123</v>
      </c>
      <c r="D119" s="5">
        <v>4513.0</v>
      </c>
      <c r="E119">
        <f>'計算係數'!$O119*'累積確診人數_量級_鄰里別'!D119/10</f>
        <v>1.019292274</v>
      </c>
      <c r="F119">
        <f>'計算係數'!$O119*'累積確診人數_量級_鄰里別'!E119/10</f>
        <v>1.019292274</v>
      </c>
      <c r="G119">
        <f>'計算係數'!$O119*'累積確診人數_量級_鄰里別'!F119/10</f>
        <v>1.019292274</v>
      </c>
      <c r="H119">
        <f>'計算係數'!$O119*'累積確診人數_量級_鄰里別'!G119/10</f>
        <v>1.019292274</v>
      </c>
      <c r="I119">
        <f>'計算係數'!$O119*'累積確診人數_量級_鄰里別'!H119/10</f>
        <v>1.019292274</v>
      </c>
      <c r="J119">
        <f>'計算係數'!$O119*'累積確診人數_量級_鄰里別'!I119/10</f>
        <v>1.019292274</v>
      </c>
      <c r="K119">
        <f>'計算係數'!$O119*'累積確診人數_量級_鄰里別'!J119/10</f>
        <v>1.019292274</v>
      </c>
      <c r="L119">
        <f>'計算係數'!$O119*'累積確診人數_量級_鄰里別'!K119/10</f>
        <v>1.019292274</v>
      </c>
      <c r="M119">
        <f>'計算係數'!$O119*'累積確診人數_量級_鄰里別'!L119/10</f>
        <v>1.019292274</v>
      </c>
      <c r="N119">
        <f>'計算係數'!$O119*'累積確診人數_量級_鄰里別'!M119/10</f>
        <v>1.019292274</v>
      </c>
      <c r="O119">
        <f>'計算係數'!$O119*'累積確診人數_量級_鄰里別'!N119/10</f>
        <v>1.019292274</v>
      </c>
      <c r="P119">
        <f>'計算係數'!$O119*'累積確診人數_量級_鄰里別'!O119/10</f>
        <v>1.019292274</v>
      </c>
      <c r="Q119">
        <f>'計算係數'!$O119*'累積確診人數_量級_鄰里別'!P119/10</f>
        <v>1.019292274</v>
      </c>
      <c r="R119">
        <f>'計算係數'!$O119*'累積確診人數_量級_鄰里別'!Q119/10</f>
        <v>1.019292274</v>
      </c>
      <c r="S119">
        <f>'計算係數'!$O119*'累積確診人數_量級_鄰里別'!R119/10</f>
        <v>1.019292274</v>
      </c>
      <c r="T119">
        <f>'計算係數'!$O119*'累積確診人數_量級_鄰里別'!S119/10</f>
        <v>1.019292274</v>
      </c>
      <c r="U119">
        <f>'計算係數'!$O119*'累積確診人數_量級_鄰里別'!T119/10</f>
        <v>1.019292274</v>
      </c>
    </row>
    <row r="120">
      <c r="A120" s="5">
        <v>6.3000030049E10</v>
      </c>
      <c r="B120" s="5" t="s">
        <v>79</v>
      </c>
      <c r="C120" s="5" t="s">
        <v>124</v>
      </c>
      <c r="D120" s="5">
        <v>4869.0</v>
      </c>
      <c r="E120">
        <f>'計算係數'!$O120*'累積確診人數_量級_鄰里別'!D120/10</f>
        <v>1.052759836</v>
      </c>
      <c r="F120">
        <f>'計算係數'!$O120*'累積確診人數_量級_鄰里別'!E120/10</f>
        <v>1.052759836</v>
      </c>
      <c r="G120">
        <f>'計算係數'!$O120*'累積確診人數_量級_鄰里別'!F120/10</f>
        <v>1.052759836</v>
      </c>
      <c r="H120">
        <f>'計算係數'!$O120*'累積確診人數_量級_鄰里別'!G120/10</f>
        <v>1.052759836</v>
      </c>
      <c r="I120">
        <f>'計算係數'!$O120*'累積確診人數_量級_鄰里別'!H120/10</f>
        <v>1.052759836</v>
      </c>
      <c r="J120">
        <f>'計算係數'!$O120*'累積確診人數_量級_鄰里別'!I120/10</f>
        <v>1.052759836</v>
      </c>
      <c r="K120">
        <f>'計算係數'!$O120*'累積確診人數_量級_鄰里別'!J120/10</f>
        <v>1.052759836</v>
      </c>
      <c r="L120">
        <f>'計算係數'!$O120*'累積確診人數_量級_鄰里別'!K120/10</f>
        <v>1.052759836</v>
      </c>
      <c r="M120">
        <f>'計算係數'!$O120*'累積確診人數_量級_鄰里別'!L120/10</f>
        <v>1.052759836</v>
      </c>
      <c r="N120">
        <f>'計算係數'!$O120*'累積確診人數_量級_鄰里別'!M120/10</f>
        <v>1.052759836</v>
      </c>
      <c r="O120">
        <f>'計算係數'!$O120*'累積確診人數_量級_鄰里別'!N120/10</f>
        <v>1.052759836</v>
      </c>
      <c r="P120">
        <f>'計算係數'!$O120*'累積確診人數_量級_鄰里別'!O120/10</f>
        <v>1.052759836</v>
      </c>
      <c r="Q120">
        <f>'計算係數'!$O120*'累積確診人數_量級_鄰里別'!P120/10</f>
        <v>1.052759836</v>
      </c>
      <c r="R120">
        <f>'計算係數'!$O120*'累積確診人數_量級_鄰里別'!Q120/10</f>
        <v>1.052759836</v>
      </c>
      <c r="S120">
        <f>'計算係數'!$O120*'累積確診人數_量級_鄰里別'!R120/10</f>
        <v>1.052759836</v>
      </c>
      <c r="T120">
        <f>'計算係數'!$O120*'累積確診人數_量級_鄰里別'!S120/10</f>
        <v>1.052759836</v>
      </c>
      <c r="U120">
        <f>'計算係數'!$O120*'累積確診人數_量級_鄰里別'!T120/10</f>
        <v>1.052759836</v>
      </c>
    </row>
    <row r="121">
      <c r="A121" s="5">
        <v>6.300003005E10</v>
      </c>
      <c r="B121" s="5" t="s">
        <v>79</v>
      </c>
      <c r="C121" s="5" t="s">
        <v>125</v>
      </c>
      <c r="D121" s="5">
        <v>6197.0</v>
      </c>
      <c r="E121">
        <f>'計算係數'!$O121*'累積確診人數_量級_鄰里別'!D121/10</f>
        <v>1.118317861</v>
      </c>
      <c r="F121">
        <f>'計算係數'!$O121*'累積確診人數_量級_鄰里別'!E121/10</f>
        <v>1.118317861</v>
      </c>
      <c r="G121">
        <f>'計算係數'!$O121*'累積確診人數_量級_鄰里別'!F121/10</f>
        <v>1.118317861</v>
      </c>
      <c r="H121">
        <f>'計算係數'!$O121*'累積確診人數_量級_鄰里別'!G121/10</f>
        <v>1.118317861</v>
      </c>
      <c r="I121">
        <f>'計算係數'!$O121*'累積確診人數_量級_鄰里別'!H121/10</f>
        <v>1.118317861</v>
      </c>
      <c r="J121">
        <f>'計算係數'!$O121*'累積確診人數_量級_鄰里別'!I121/10</f>
        <v>1.118317861</v>
      </c>
      <c r="K121">
        <f>'計算係數'!$O121*'累積確診人數_量級_鄰里別'!J121/10</f>
        <v>1.118317861</v>
      </c>
      <c r="L121">
        <f>'計算係數'!$O121*'累積確診人數_量級_鄰里別'!K121/10</f>
        <v>1.118317861</v>
      </c>
      <c r="M121">
        <f>'計算係數'!$O121*'累積確診人數_量級_鄰里別'!L121/10</f>
        <v>1.118317861</v>
      </c>
      <c r="N121">
        <f>'計算係數'!$O121*'累積確診人數_量級_鄰里別'!M121/10</f>
        <v>1.118317861</v>
      </c>
      <c r="O121">
        <f>'計算係數'!$O121*'累積確診人數_量級_鄰里別'!N121/10</f>
        <v>1.118317861</v>
      </c>
      <c r="P121">
        <f>'計算係數'!$O121*'累積確診人數_量級_鄰里別'!O121/10</f>
        <v>1.118317861</v>
      </c>
      <c r="Q121">
        <f>'計算係數'!$O121*'累積確診人數_量級_鄰里別'!P121/10</f>
        <v>1.118317861</v>
      </c>
      <c r="R121">
        <f>'計算係數'!$O121*'累積確診人數_量級_鄰里別'!Q121/10</f>
        <v>1.118317861</v>
      </c>
      <c r="S121">
        <f>'計算係數'!$O121*'累積確診人數_量級_鄰里別'!R121/10</f>
        <v>1.118317861</v>
      </c>
      <c r="T121">
        <f>'計算係數'!$O121*'累積確診人數_量級_鄰里別'!S121/10</f>
        <v>1.118317861</v>
      </c>
      <c r="U121">
        <f>'計算係數'!$O121*'累積確診人數_量級_鄰里別'!T121/10</f>
        <v>1.118317861</v>
      </c>
    </row>
    <row r="122">
      <c r="A122" s="5">
        <v>6.3000030051E10</v>
      </c>
      <c r="B122" s="5" t="s">
        <v>79</v>
      </c>
      <c r="C122" s="5" t="s">
        <v>126</v>
      </c>
      <c r="D122" s="5">
        <v>6469.0</v>
      </c>
      <c r="E122">
        <f>'計算係數'!$O122*'累積確診人數_量級_鄰里別'!D122/10</f>
        <v>1.14487221</v>
      </c>
      <c r="F122">
        <f>'計算係數'!$O122*'累積確診人數_量級_鄰里別'!E122/10</f>
        <v>1.14487221</v>
      </c>
      <c r="G122">
        <f>'計算係數'!$O122*'累積確診人數_量級_鄰里別'!F122/10</f>
        <v>1.14487221</v>
      </c>
      <c r="H122">
        <f>'計算係數'!$O122*'累積確診人數_量級_鄰里別'!G122/10</f>
        <v>1.14487221</v>
      </c>
      <c r="I122">
        <f>'計算係數'!$O122*'累積確診人數_量級_鄰里別'!H122/10</f>
        <v>1.14487221</v>
      </c>
      <c r="J122">
        <f>'計算係數'!$O122*'累積確診人數_量級_鄰里別'!I122/10</f>
        <v>1.14487221</v>
      </c>
      <c r="K122">
        <f>'計算係數'!$O122*'累積確診人數_量級_鄰里別'!J122/10</f>
        <v>1.14487221</v>
      </c>
      <c r="L122">
        <f>'計算係數'!$O122*'累積確診人數_量級_鄰里別'!K122/10</f>
        <v>1.14487221</v>
      </c>
      <c r="M122">
        <f>'計算係數'!$O122*'累積確診人數_量級_鄰里別'!L122/10</f>
        <v>1.14487221</v>
      </c>
      <c r="N122">
        <f>'計算係數'!$O122*'累積確診人數_量級_鄰里別'!M122/10</f>
        <v>1.14487221</v>
      </c>
      <c r="O122">
        <f>'計算係數'!$O122*'累積確診人數_量級_鄰里別'!N122/10</f>
        <v>1.14487221</v>
      </c>
      <c r="P122">
        <f>'計算係數'!$O122*'累積確診人數_量級_鄰里別'!O122/10</f>
        <v>1.14487221</v>
      </c>
      <c r="Q122">
        <f>'計算係數'!$O122*'累積確診人數_量級_鄰里別'!P122/10</f>
        <v>1.14487221</v>
      </c>
      <c r="R122">
        <f>'計算係數'!$O122*'累積確診人數_量級_鄰里別'!Q122/10</f>
        <v>1.14487221</v>
      </c>
      <c r="S122">
        <f>'計算係數'!$O122*'累積確診人數_量級_鄰里別'!R122/10</f>
        <v>1.14487221</v>
      </c>
      <c r="T122">
        <f>'計算係數'!$O122*'累積確診人數_量級_鄰里別'!S122/10</f>
        <v>1.14487221</v>
      </c>
      <c r="U122">
        <f>'計算係數'!$O122*'累積確診人數_量級_鄰里別'!T122/10</f>
        <v>1.14487221</v>
      </c>
    </row>
    <row r="123">
      <c r="A123" s="5">
        <v>6.3000030052E10</v>
      </c>
      <c r="B123" s="5" t="s">
        <v>79</v>
      </c>
      <c r="C123" s="5" t="s">
        <v>127</v>
      </c>
      <c r="D123" s="5">
        <v>4662.0</v>
      </c>
      <c r="E123">
        <f>'計算係數'!$O123*'累積確診人數_量級_鄰里別'!D123/10</f>
        <v>1.123942662</v>
      </c>
      <c r="F123">
        <f>'計算係數'!$O123*'累積確診人數_量級_鄰里別'!E123/10</f>
        <v>1.123942662</v>
      </c>
      <c r="G123">
        <f>'計算係數'!$O123*'累積確診人數_量級_鄰里別'!F123/10</f>
        <v>1.123942662</v>
      </c>
      <c r="H123">
        <f>'計算係數'!$O123*'累積確診人數_量級_鄰里別'!G123/10</f>
        <v>1.123942662</v>
      </c>
      <c r="I123">
        <f>'計算係數'!$O123*'累積確診人數_量級_鄰里別'!H123/10</f>
        <v>1.123942662</v>
      </c>
      <c r="J123">
        <f>'計算係數'!$O123*'累積確診人數_量級_鄰里別'!I123/10</f>
        <v>1.123942662</v>
      </c>
      <c r="K123">
        <f>'計算係數'!$O123*'累積確診人數_量級_鄰里別'!J123/10</f>
        <v>1.123942662</v>
      </c>
      <c r="L123">
        <f>'計算係數'!$O123*'累積確診人數_量級_鄰里別'!K123/10</f>
        <v>1.123942662</v>
      </c>
      <c r="M123">
        <f>'計算係數'!$O123*'累積確診人數_量級_鄰里別'!L123/10</f>
        <v>1.123942662</v>
      </c>
      <c r="N123">
        <f>'計算係數'!$O123*'累積確診人數_量級_鄰里別'!M123/10</f>
        <v>1.123942662</v>
      </c>
      <c r="O123">
        <f>'計算係數'!$O123*'累積確診人數_量級_鄰里別'!N123/10</f>
        <v>1.123942662</v>
      </c>
      <c r="P123">
        <f>'計算係數'!$O123*'累積確診人數_量級_鄰里別'!O123/10</f>
        <v>1.123942662</v>
      </c>
      <c r="Q123">
        <f>'計算係數'!$O123*'累積確診人數_量級_鄰里別'!P123/10</f>
        <v>1.123942662</v>
      </c>
      <c r="R123">
        <f>'計算係數'!$O123*'累積確診人數_量級_鄰里別'!Q123/10</f>
        <v>1.123942662</v>
      </c>
      <c r="S123">
        <f>'計算係數'!$O123*'累積確診人數_量級_鄰里別'!R123/10</f>
        <v>1.123942662</v>
      </c>
      <c r="T123">
        <f>'計算係數'!$O123*'累積確診人數_量級_鄰里別'!S123/10</f>
        <v>1.123942662</v>
      </c>
      <c r="U123">
        <f>'計算係數'!$O123*'累積確診人數_量級_鄰里別'!T123/10</f>
        <v>1.123942662</v>
      </c>
    </row>
    <row r="124">
      <c r="A124" s="5">
        <v>6.3000030053E10</v>
      </c>
      <c r="B124" s="5" t="s">
        <v>79</v>
      </c>
      <c r="C124" s="5" t="s">
        <v>128</v>
      </c>
      <c r="D124" s="5">
        <v>6364.0</v>
      </c>
      <c r="E124">
        <f>'計算係數'!$O124*'累積確診人數_量級_鄰里別'!D124/10</f>
        <v>1.086667595</v>
      </c>
      <c r="F124">
        <f>'計算係數'!$O124*'累積確診人數_量級_鄰里別'!E124/10</f>
        <v>1.086667595</v>
      </c>
      <c r="G124">
        <f>'計算係數'!$O124*'累積確診人數_量級_鄰里別'!F124/10</f>
        <v>1.086667595</v>
      </c>
      <c r="H124">
        <f>'計算係數'!$O124*'累積確診人數_量級_鄰里別'!G124/10</f>
        <v>1.086667595</v>
      </c>
      <c r="I124">
        <f>'計算係數'!$O124*'累積確診人數_量級_鄰里別'!H124/10</f>
        <v>1.086667595</v>
      </c>
      <c r="J124">
        <f>'計算係數'!$O124*'累積確診人數_量級_鄰里別'!I124/10</f>
        <v>1.086667595</v>
      </c>
      <c r="K124">
        <f>'計算係數'!$O124*'累積確診人數_量級_鄰里別'!J124/10</f>
        <v>1.086667595</v>
      </c>
      <c r="L124">
        <f>'計算係數'!$O124*'累積確診人數_量級_鄰里別'!K124/10</f>
        <v>1.086667595</v>
      </c>
      <c r="M124">
        <f>'計算係數'!$O124*'累積確診人數_量級_鄰里別'!L124/10</f>
        <v>1.086667595</v>
      </c>
      <c r="N124">
        <f>'計算係數'!$O124*'累積確診人數_量級_鄰里別'!M124/10</f>
        <v>1.086667595</v>
      </c>
      <c r="O124">
        <f>'計算係數'!$O124*'累積確診人數_量級_鄰里別'!N124/10</f>
        <v>1.086667595</v>
      </c>
      <c r="P124">
        <f>'計算係數'!$O124*'累積確診人數_量級_鄰里別'!O124/10</f>
        <v>1.086667595</v>
      </c>
      <c r="Q124">
        <f>'計算係數'!$O124*'累積確診人數_量級_鄰里別'!P124/10</f>
        <v>1.086667595</v>
      </c>
      <c r="R124">
        <f>'計算係數'!$O124*'累積確診人數_量級_鄰里別'!Q124/10</f>
        <v>1.086667595</v>
      </c>
      <c r="S124">
        <f>'計算係數'!$O124*'累積確診人數_量級_鄰里別'!R124/10</f>
        <v>1.086667595</v>
      </c>
      <c r="T124">
        <f>'計算係數'!$O124*'累積確診人數_量級_鄰里別'!S124/10</f>
        <v>1.086667595</v>
      </c>
      <c r="U124">
        <f>'計算係數'!$O124*'累積確診人數_量級_鄰里別'!T124/10</f>
        <v>1.086667595</v>
      </c>
    </row>
    <row r="125">
      <c r="A125" s="5">
        <v>6.3000030054E10</v>
      </c>
      <c r="B125" s="5" t="s">
        <v>79</v>
      </c>
      <c r="C125" s="5" t="s">
        <v>129</v>
      </c>
      <c r="D125" s="5">
        <v>4222.0</v>
      </c>
      <c r="E125">
        <f>'計算係數'!$O125*'累積確診人數_量級_鄰里別'!D125/10</f>
        <v>1.069208508</v>
      </c>
      <c r="F125">
        <f>'計算係數'!$O125*'累積確診人數_量級_鄰里別'!E125/10</f>
        <v>1.069208508</v>
      </c>
      <c r="G125">
        <f>'計算係數'!$O125*'累積確診人數_量級_鄰里別'!F125/10</f>
        <v>1.069208508</v>
      </c>
      <c r="H125">
        <f>'計算係數'!$O125*'累積確診人數_量級_鄰里別'!G125/10</f>
        <v>1.069208508</v>
      </c>
      <c r="I125">
        <f>'計算係數'!$O125*'累積確診人數_量級_鄰里別'!H125/10</f>
        <v>1.069208508</v>
      </c>
      <c r="J125">
        <f>'計算係數'!$O125*'累積確診人數_量級_鄰里別'!I125/10</f>
        <v>1.069208508</v>
      </c>
      <c r="K125">
        <f>'計算係數'!$O125*'累積確診人數_量級_鄰里別'!J125/10</f>
        <v>1.069208508</v>
      </c>
      <c r="L125">
        <f>'計算係數'!$O125*'累積確診人數_量級_鄰里別'!K125/10</f>
        <v>1.069208508</v>
      </c>
      <c r="M125">
        <f>'計算係數'!$O125*'累積確診人數_量級_鄰里別'!L125/10</f>
        <v>1.069208508</v>
      </c>
      <c r="N125">
        <f>'計算係數'!$O125*'累積確診人數_量級_鄰里別'!M125/10</f>
        <v>1.069208508</v>
      </c>
      <c r="O125">
        <f>'計算係數'!$O125*'累積確診人數_量級_鄰里別'!N125/10</f>
        <v>1.069208508</v>
      </c>
      <c r="P125">
        <f>'計算係數'!$O125*'累積確診人數_量級_鄰里別'!O125/10</f>
        <v>1.069208508</v>
      </c>
      <c r="Q125">
        <f>'計算係數'!$O125*'累積確診人數_量級_鄰里別'!P125/10</f>
        <v>1.069208508</v>
      </c>
      <c r="R125">
        <f>'計算係數'!$O125*'累積確診人數_量級_鄰里別'!Q125/10</f>
        <v>1.069208508</v>
      </c>
      <c r="S125">
        <f>'計算係數'!$O125*'累積確診人數_量級_鄰里別'!R125/10</f>
        <v>1.069208508</v>
      </c>
      <c r="T125">
        <f>'計算係數'!$O125*'累積確診人數_量級_鄰里別'!S125/10</f>
        <v>1.069208508</v>
      </c>
      <c r="U125">
        <f>'計算係數'!$O125*'累積確診人數_量級_鄰里別'!T125/10</f>
        <v>1.069208508</v>
      </c>
    </row>
    <row r="126">
      <c r="A126" s="5">
        <v>6.3000030055E10</v>
      </c>
      <c r="B126" s="5" t="s">
        <v>79</v>
      </c>
      <c r="C126" s="5" t="s">
        <v>130</v>
      </c>
      <c r="D126" s="5">
        <v>6273.0</v>
      </c>
      <c r="E126">
        <f>'計算係數'!$O126*'累積確診人數_量級_鄰里別'!D126/10</f>
        <v>1.101418386</v>
      </c>
      <c r="F126">
        <f>'計算係數'!$O126*'累積確診人數_量級_鄰里別'!E126/10</f>
        <v>1.101418386</v>
      </c>
      <c r="G126">
        <f>'計算係數'!$O126*'累積確診人數_量級_鄰里別'!F126/10</f>
        <v>1.101418386</v>
      </c>
      <c r="H126">
        <f>'計算係數'!$O126*'累積確診人數_量級_鄰里別'!G126/10</f>
        <v>1.101418386</v>
      </c>
      <c r="I126">
        <f>'計算係數'!$O126*'累積確診人數_量級_鄰里別'!H126/10</f>
        <v>1.101418386</v>
      </c>
      <c r="J126">
        <f>'計算係數'!$O126*'累積確診人數_量級_鄰里別'!I126/10</f>
        <v>1.101418386</v>
      </c>
      <c r="K126">
        <f>'計算係數'!$O126*'累積確診人數_量級_鄰里別'!J126/10</f>
        <v>1.101418386</v>
      </c>
      <c r="L126">
        <f>'計算係數'!$O126*'累積確診人數_量級_鄰里別'!K126/10</f>
        <v>1.101418386</v>
      </c>
      <c r="M126">
        <f>'計算係數'!$O126*'累積確診人數_量級_鄰里別'!L126/10</f>
        <v>1.101418386</v>
      </c>
      <c r="N126">
        <f>'計算係數'!$O126*'累積確診人數_量級_鄰里別'!M126/10</f>
        <v>1.101418386</v>
      </c>
      <c r="O126">
        <f>'計算係數'!$O126*'累積確診人數_量級_鄰里別'!N126/10</f>
        <v>1.101418386</v>
      </c>
      <c r="P126">
        <f>'計算係數'!$O126*'累積確診人數_量級_鄰里別'!O126/10</f>
        <v>1.101418386</v>
      </c>
      <c r="Q126">
        <f>'計算係數'!$O126*'累積確診人數_量級_鄰里別'!P126/10</f>
        <v>1.101418386</v>
      </c>
      <c r="R126">
        <f>'計算係數'!$O126*'累積確診人數_量級_鄰里別'!Q126/10</f>
        <v>1.101418386</v>
      </c>
      <c r="S126">
        <f>'計算係數'!$O126*'累積確診人數_量級_鄰里別'!R126/10</f>
        <v>1.101418386</v>
      </c>
      <c r="T126">
        <f>'計算係數'!$O126*'累積確診人數_量級_鄰里別'!S126/10</f>
        <v>1.101418386</v>
      </c>
      <c r="U126">
        <f>'計算係數'!$O126*'累積確診人數_量級_鄰里別'!T126/10</f>
        <v>1.101418386</v>
      </c>
    </row>
    <row r="127">
      <c r="A127" s="5">
        <v>6.3000030056E10</v>
      </c>
      <c r="B127" s="5" t="s">
        <v>79</v>
      </c>
      <c r="C127" s="5" t="s">
        <v>131</v>
      </c>
      <c r="D127" s="5">
        <v>7732.0</v>
      </c>
      <c r="E127">
        <f>'計算係數'!$O127*'累積確診人數_量級_鄰里別'!D127/10</f>
        <v>1.213414105</v>
      </c>
      <c r="F127">
        <f>'計算係數'!$O127*'累積確診人數_量級_鄰里別'!E127/10</f>
        <v>1.213414105</v>
      </c>
      <c r="G127">
        <f>'計算係數'!$O127*'累積確診人數_量級_鄰里別'!F127/10</f>
        <v>1.213414105</v>
      </c>
      <c r="H127">
        <f>'計算係數'!$O127*'累積確診人數_量級_鄰里別'!G127/10</f>
        <v>1.213414105</v>
      </c>
      <c r="I127">
        <f>'計算係數'!$O127*'累積確診人數_量級_鄰里別'!H127/10</f>
        <v>1.213414105</v>
      </c>
      <c r="J127">
        <f>'計算係數'!$O127*'累積確診人數_量級_鄰里別'!I127/10</f>
        <v>1.213414105</v>
      </c>
      <c r="K127">
        <f>'計算係數'!$O127*'累積確診人數_量級_鄰里別'!J127/10</f>
        <v>1.213414105</v>
      </c>
      <c r="L127">
        <f>'計算係數'!$O127*'累積確診人數_量級_鄰里別'!K127/10</f>
        <v>1.213414105</v>
      </c>
      <c r="M127">
        <f>'計算係數'!$O127*'累積確診人數_量級_鄰里別'!L127/10</f>
        <v>1.213414105</v>
      </c>
      <c r="N127">
        <f>'計算係數'!$O127*'累積確診人數_量級_鄰里別'!M127/10</f>
        <v>1.213414105</v>
      </c>
      <c r="O127">
        <f>'計算係數'!$O127*'累積確診人數_量級_鄰里別'!N127/10</f>
        <v>1.213414105</v>
      </c>
      <c r="P127">
        <f>'計算係數'!$O127*'累積確診人數_量級_鄰里別'!O127/10</f>
        <v>1.213414105</v>
      </c>
      <c r="Q127">
        <f>'計算係數'!$O127*'累積確診人數_量級_鄰里別'!P127/10</f>
        <v>1.213414105</v>
      </c>
      <c r="R127">
        <f>'計算係數'!$O127*'累積確診人數_量級_鄰里別'!Q127/10</f>
        <v>1.213414105</v>
      </c>
      <c r="S127">
        <f>'計算係數'!$O127*'累積確診人數_量級_鄰里別'!R127/10</f>
        <v>1.213414105</v>
      </c>
      <c r="T127">
        <f>'計算係數'!$O127*'累積確診人數_量級_鄰里別'!S127/10</f>
        <v>1.213414105</v>
      </c>
      <c r="U127">
        <f>'計算係數'!$O127*'累積確診人數_量級_鄰里別'!T127/10</f>
        <v>1.213414105</v>
      </c>
    </row>
    <row r="128">
      <c r="A128" s="5">
        <v>6.3000030057E10</v>
      </c>
      <c r="B128" s="5" t="s">
        <v>79</v>
      </c>
      <c r="C128" s="5" t="s">
        <v>132</v>
      </c>
      <c r="D128" s="5">
        <v>2643.0</v>
      </c>
      <c r="E128">
        <f>'計算係數'!$O128*'累積確診人數_量級_鄰里別'!D128/10</f>
        <v>0.8796082806</v>
      </c>
      <c r="F128">
        <f>'計算係數'!$O128*'累積確診人數_量級_鄰里別'!E128/10</f>
        <v>0.8796082806</v>
      </c>
      <c r="G128">
        <f>'計算係數'!$O128*'累積確診人數_量級_鄰里別'!F128/10</f>
        <v>0.8796082806</v>
      </c>
      <c r="H128">
        <f>'計算係數'!$O128*'累積確診人數_量級_鄰里別'!G128/10</f>
        <v>0.8796082806</v>
      </c>
      <c r="I128">
        <f>'計算係數'!$O128*'累積確診人數_量級_鄰里別'!H128/10</f>
        <v>0.8796082806</v>
      </c>
      <c r="J128">
        <f>'計算係數'!$O128*'累積確診人數_量級_鄰里別'!I128/10</f>
        <v>0.8796082806</v>
      </c>
      <c r="K128">
        <f>'計算係數'!$O128*'累積確診人數_量級_鄰里別'!J128/10</f>
        <v>0.8796082806</v>
      </c>
      <c r="L128">
        <f>'計算係數'!$O128*'累積確診人數_量級_鄰里別'!K128/10</f>
        <v>0.8796082806</v>
      </c>
      <c r="M128">
        <f>'計算係數'!$O128*'累積確診人數_量級_鄰里別'!L128/10</f>
        <v>0.8796082806</v>
      </c>
      <c r="N128">
        <f>'計算係數'!$O128*'累積確診人數_量級_鄰里別'!M128/10</f>
        <v>0.8796082806</v>
      </c>
      <c r="O128">
        <f>'計算係數'!$O128*'累積確診人數_量級_鄰里別'!N128/10</f>
        <v>0.8796082806</v>
      </c>
      <c r="P128">
        <f>'計算係數'!$O128*'累積確診人數_量級_鄰里別'!O128/10</f>
        <v>0.8796082806</v>
      </c>
      <c r="Q128">
        <f>'計算係數'!$O128*'累積確診人數_量級_鄰里別'!P128/10</f>
        <v>0.8796082806</v>
      </c>
      <c r="R128">
        <f>'計算係數'!$O128*'累積確診人數_量級_鄰里別'!Q128/10</f>
        <v>0.8796082806</v>
      </c>
      <c r="S128">
        <f>'計算係數'!$O128*'累積確診人數_量級_鄰里別'!R128/10</f>
        <v>0.8796082806</v>
      </c>
      <c r="T128">
        <f>'計算係數'!$O128*'累積確診人數_量級_鄰里別'!S128/10</f>
        <v>0.8796082806</v>
      </c>
      <c r="U128">
        <f>'計算係數'!$O128*'累積確診人數_量級_鄰里別'!T128/10</f>
        <v>0.8796082806</v>
      </c>
    </row>
    <row r="129">
      <c r="A129" s="5">
        <v>6.3000040001E10</v>
      </c>
      <c r="B129" s="5" t="s">
        <v>133</v>
      </c>
      <c r="C129" s="5" t="s">
        <v>134</v>
      </c>
      <c r="D129" s="5">
        <v>3264.0</v>
      </c>
      <c r="E129">
        <f>'計算係數'!$O129*'累積確診人數_量級_鄰里別'!D129/10</f>
        <v>0</v>
      </c>
      <c r="F129">
        <f>'計算係數'!$O129*'累積確診人數_量級_鄰里別'!E129/10</f>
        <v>0</v>
      </c>
      <c r="G129">
        <f>'計算係數'!$O129*'累積確診人數_量級_鄰里別'!F129/10</f>
        <v>0.9981294446</v>
      </c>
      <c r="H129">
        <f>'計算係數'!$O129*'累積確診人數_量級_鄰里別'!G129/10</f>
        <v>0.9981294446</v>
      </c>
      <c r="I129">
        <f>'計算係數'!$O129*'累積確診人數_量級_鄰里別'!H129/10</f>
        <v>0.9981294446</v>
      </c>
      <c r="J129">
        <f>'計算係數'!$O129*'累積確診人數_量級_鄰里別'!I129/10</f>
        <v>0.9981294446</v>
      </c>
      <c r="K129">
        <f>'計算係數'!$O129*'累積確診人數_量級_鄰里別'!J129/10</f>
        <v>0.9981294446</v>
      </c>
      <c r="L129">
        <f>'計算係數'!$O129*'累積確診人數_量級_鄰里別'!K129/10</f>
        <v>0.9981294446</v>
      </c>
      <c r="M129">
        <f>'計算係數'!$O129*'累積確診人數_量級_鄰里別'!L129/10</f>
        <v>0.9981294446</v>
      </c>
      <c r="N129">
        <f>'計算係數'!$O129*'累積確診人數_量級_鄰里別'!M129/10</f>
        <v>0.9981294446</v>
      </c>
      <c r="O129">
        <f>'計算係數'!$O129*'累積確診人數_量級_鄰里別'!N129/10</f>
        <v>0.9981294446</v>
      </c>
      <c r="P129">
        <f>'計算係數'!$O129*'累積確診人數_量級_鄰里別'!O129/10</f>
        <v>0.9981294446</v>
      </c>
      <c r="Q129">
        <f>'計算係數'!$O129*'累積確診人數_量級_鄰里別'!P129/10</f>
        <v>0.9981294446</v>
      </c>
      <c r="R129">
        <f>'計算係數'!$O129*'累積確診人數_量級_鄰里別'!Q129/10</f>
        <v>0.9981294446</v>
      </c>
      <c r="S129">
        <f>'計算係數'!$O129*'累積確診人數_量級_鄰里別'!R129/10</f>
        <v>0.9981294446</v>
      </c>
      <c r="T129">
        <f>'計算係數'!$O129*'累積確診人數_量級_鄰里別'!S129/10</f>
        <v>0.9981294446</v>
      </c>
      <c r="U129">
        <f>'計算係數'!$O129*'累積確診人數_量級_鄰里別'!T129/10</f>
        <v>0.9981294446</v>
      </c>
    </row>
    <row r="130">
      <c r="A130" s="5">
        <v>6.3000040002E10</v>
      </c>
      <c r="B130" s="5" t="s">
        <v>133</v>
      </c>
      <c r="C130" s="5" t="s">
        <v>135</v>
      </c>
      <c r="D130" s="5">
        <v>5187.0</v>
      </c>
      <c r="E130">
        <f>'計算係數'!$O130*'累積確診人數_量級_鄰里別'!D130/10</f>
        <v>0</v>
      </c>
      <c r="F130">
        <f>'計算係數'!$O130*'累積確診人數_量級_鄰里別'!E130/10</f>
        <v>0</v>
      </c>
      <c r="G130">
        <f>'計算係數'!$O130*'累積確診人數_量級_鄰里別'!F130/10</f>
        <v>1.10776759</v>
      </c>
      <c r="H130">
        <f>'計算係數'!$O130*'累積確診人數_量級_鄰里別'!G130/10</f>
        <v>1.10776759</v>
      </c>
      <c r="I130">
        <f>'計算係數'!$O130*'累積確診人數_量級_鄰里別'!H130/10</f>
        <v>1.10776759</v>
      </c>
      <c r="J130">
        <f>'計算係數'!$O130*'累積確診人數_量級_鄰里別'!I130/10</f>
        <v>1.10776759</v>
      </c>
      <c r="K130">
        <f>'計算係數'!$O130*'累積確診人數_量級_鄰里別'!J130/10</f>
        <v>1.10776759</v>
      </c>
      <c r="L130">
        <f>'計算係數'!$O130*'累積確診人數_量級_鄰里別'!K130/10</f>
        <v>1.10776759</v>
      </c>
      <c r="M130">
        <f>'計算係數'!$O130*'累積確診人數_量級_鄰里別'!L130/10</f>
        <v>1.10776759</v>
      </c>
      <c r="N130">
        <f>'計算係數'!$O130*'累積確診人數_量級_鄰里別'!M130/10</f>
        <v>1.10776759</v>
      </c>
      <c r="O130">
        <f>'計算係數'!$O130*'累積確診人數_量級_鄰里別'!N130/10</f>
        <v>1.10776759</v>
      </c>
      <c r="P130">
        <f>'計算係數'!$O130*'累積確診人數_量級_鄰里別'!O130/10</f>
        <v>1.10776759</v>
      </c>
      <c r="Q130">
        <f>'計算係數'!$O130*'累積確診人數_量級_鄰里別'!P130/10</f>
        <v>1.10776759</v>
      </c>
      <c r="R130">
        <f>'計算係數'!$O130*'累積確診人數_量級_鄰里別'!Q130/10</f>
        <v>1.10776759</v>
      </c>
      <c r="S130">
        <f>'計算係數'!$O130*'累積確診人數_量級_鄰里別'!R130/10</f>
        <v>1.10776759</v>
      </c>
      <c r="T130">
        <f>'計算係數'!$O130*'累積確診人數_量級_鄰里別'!S130/10</f>
        <v>1.10776759</v>
      </c>
      <c r="U130">
        <f>'計算係數'!$O130*'累積確診人數_量級_鄰里別'!T130/10</f>
        <v>1.10776759</v>
      </c>
    </row>
    <row r="131">
      <c r="A131" s="5">
        <v>6.3000040003E10</v>
      </c>
      <c r="B131" s="5" t="s">
        <v>133</v>
      </c>
      <c r="C131" s="5" t="s">
        <v>136</v>
      </c>
      <c r="D131" s="5">
        <v>3600.0</v>
      </c>
      <c r="E131">
        <f>'計算係數'!$O131*'累積確診人數_量級_鄰里別'!D131/10</f>
        <v>0</v>
      </c>
      <c r="F131">
        <f>'計算係數'!$O131*'累積確診人數_量級_鄰里別'!E131/10</f>
        <v>0</v>
      </c>
      <c r="G131">
        <f>'計算係數'!$O131*'累積確診人數_量級_鄰里別'!F131/10</f>
        <v>1.073898387</v>
      </c>
      <c r="H131">
        <f>'計算係數'!$O131*'累積確診人數_量級_鄰里別'!G131/10</f>
        <v>1.073898387</v>
      </c>
      <c r="I131">
        <f>'計算係數'!$O131*'累積確診人數_量級_鄰里別'!H131/10</f>
        <v>1.073898387</v>
      </c>
      <c r="J131">
        <f>'計算係數'!$O131*'累積確診人數_量級_鄰里別'!I131/10</f>
        <v>1.073898387</v>
      </c>
      <c r="K131">
        <f>'計算係數'!$O131*'累積確診人數_量級_鄰里別'!J131/10</f>
        <v>1.073898387</v>
      </c>
      <c r="L131">
        <f>'計算係數'!$O131*'累積確診人數_量級_鄰里別'!K131/10</f>
        <v>1.073898387</v>
      </c>
      <c r="M131">
        <f>'計算係數'!$O131*'累積確診人數_量級_鄰里別'!L131/10</f>
        <v>1.073898387</v>
      </c>
      <c r="N131">
        <f>'計算係數'!$O131*'累積確診人數_量級_鄰里別'!M131/10</f>
        <v>1.073898387</v>
      </c>
      <c r="O131">
        <f>'計算係數'!$O131*'累積確診人數_量級_鄰里別'!N131/10</f>
        <v>1.073898387</v>
      </c>
      <c r="P131">
        <f>'計算係數'!$O131*'累積確診人數_量級_鄰里別'!O131/10</f>
        <v>1.073898387</v>
      </c>
      <c r="Q131">
        <f>'計算係數'!$O131*'累積確診人數_量級_鄰里別'!P131/10</f>
        <v>1.073898387</v>
      </c>
      <c r="R131">
        <f>'計算係數'!$O131*'累積確診人數_量級_鄰里別'!Q131/10</f>
        <v>1.073898387</v>
      </c>
      <c r="S131">
        <f>'計算係數'!$O131*'累積確診人數_量級_鄰里別'!R131/10</f>
        <v>1.073898387</v>
      </c>
      <c r="T131">
        <f>'計算係數'!$O131*'累積確診人數_量級_鄰里別'!S131/10</f>
        <v>1.073898387</v>
      </c>
      <c r="U131">
        <f>'計算係數'!$O131*'累積確診人數_量級_鄰里別'!T131/10</f>
        <v>1.073898387</v>
      </c>
    </row>
    <row r="132">
      <c r="A132" s="5">
        <v>6.3000040004E10</v>
      </c>
      <c r="B132" s="5" t="s">
        <v>133</v>
      </c>
      <c r="C132" s="5" t="s">
        <v>137</v>
      </c>
      <c r="D132" s="5">
        <v>4446.0</v>
      </c>
      <c r="E132">
        <f>'計算係數'!$O132*'累積確診人數_量級_鄰里別'!D132/10</f>
        <v>0</v>
      </c>
      <c r="F132">
        <f>'計算係數'!$O132*'累積確診人數_量級_鄰里別'!E132/10</f>
        <v>0</v>
      </c>
      <c r="G132">
        <f>'計算係數'!$O132*'累積確診人數_量級_鄰里別'!F132/10</f>
        <v>1.032385899</v>
      </c>
      <c r="H132">
        <f>'計算係數'!$O132*'累積確診人數_量級_鄰里別'!G132/10</f>
        <v>1.032385899</v>
      </c>
      <c r="I132">
        <f>'計算係數'!$O132*'累積確診人數_量級_鄰里別'!H132/10</f>
        <v>1.032385899</v>
      </c>
      <c r="J132">
        <f>'計算係數'!$O132*'累積確診人數_量級_鄰里別'!I132/10</f>
        <v>1.032385899</v>
      </c>
      <c r="K132">
        <f>'計算係數'!$O132*'累積確診人數_量級_鄰里別'!J132/10</f>
        <v>1.032385899</v>
      </c>
      <c r="L132">
        <f>'計算係數'!$O132*'累積確診人數_量級_鄰里別'!K132/10</f>
        <v>1.032385899</v>
      </c>
      <c r="M132">
        <f>'計算係數'!$O132*'累積確診人數_量級_鄰里別'!L132/10</f>
        <v>1.032385899</v>
      </c>
      <c r="N132">
        <f>'計算係數'!$O132*'累積確診人數_量級_鄰里別'!M132/10</f>
        <v>1.032385899</v>
      </c>
      <c r="O132">
        <f>'計算係數'!$O132*'累積確診人數_量級_鄰里別'!N132/10</f>
        <v>1.032385899</v>
      </c>
      <c r="P132">
        <f>'計算係數'!$O132*'累積確診人數_量級_鄰里別'!O132/10</f>
        <v>1.032385899</v>
      </c>
      <c r="Q132">
        <f>'計算係數'!$O132*'累積確診人數_量級_鄰里別'!P132/10</f>
        <v>1.032385899</v>
      </c>
      <c r="R132">
        <f>'計算係數'!$O132*'累積確診人數_量級_鄰里別'!Q132/10</f>
        <v>1.032385899</v>
      </c>
      <c r="S132">
        <f>'計算係數'!$O132*'累積確診人數_量級_鄰里別'!R132/10</f>
        <v>1.032385899</v>
      </c>
      <c r="T132">
        <f>'計算係數'!$O132*'累積確診人數_量級_鄰里別'!S132/10</f>
        <v>1.032385899</v>
      </c>
      <c r="U132">
        <f>'計算係數'!$O132*'累積確診人數_量級_鄰里別'!T132/10</f>
        <v>1.032385899</v>
      </c>
    </row>
    <row r="133">
      <c r="A133" s="5">
        <v>6.3000040005E10</v>
      </c>
      <c r="B133" s="5" t="s">
        <v>133</v>
      </c>
      <c r="C133" s="5" t="s">
        <v>138</v>
      </c>
      <c r="D133" s="5">
        <v>2576.0</v>
      </c>
      <c r="E133">
        <f>'計算係數'!$O133*'累積確診人數_量級_鄰里別'!D133/10</f>
        <v>0</v>
      </c>
      <c r="F133">
        <f>'計算係數'!$O133*'累積確診人數_量級_鄰里別'!E133/10</f>
        <v>0</v>
      </c>
      <c r="G133">
        <f>'計算係數'!$O133*'累積確診人數_量級_鄰里別'!F133/10</f>
        <v>0.9943747835</v>
      </c>
      <c r="H133">
        <f>'計算係數'!$O133*'累積確診人數_量級_鄰里別'!G133/10</f>
        <v>0.9943747835</v>
      </c>
      <c r="I133">
        <f>'計算係數'!$O133*'累積確診人數_量級_鄰里別'!H133/10</f>
        <v>0.9943747835</v>
      </c>
      <c r="J133">
        <f>'計算係數'!$O133*'累積確診人數_量級_鄰里別'!I133/10</f>
        <v>0.9943747835</v>
      </c>
      <c r="K133">
        <f>'計算係數'!$O133*'累積確診人數_量級_鄰里別'!J133/10</f>
        <v>0.9943747835</v>
      </c>
      <c r="L133">
        <f>'計算係數'!$O133*'累積確診人數_量級_鄰里別'!K133/10</f>
        <v>0.9943747835</v>
      </c>
      <c r="M133">
        <f>'計算係數'!$O133*'累積確診人數_量級_鄰里別'!L133/10</f>
        <v>0.9943747835</v>
      </c>
      <c r="N133">
        <f>'計算係數'!$O133*'累積確診人數_量級_鄰里別'!M133/10</f>
        <v>0.9943747835</v>
      </c>
      <c r="O133">
        <f>'計算係數'!$O133*'累積確診人數_量級_鄰里別'!N133/10</f>
        <v>0.9943747835</v>
      </c>
      <c r="P133">
        <f>'計算係數'!$O133*'累積確診人數_量級_鄰里別'!O133/10</f>
        <v>0.9943747835</v>
      </c>
      <c r="Q133">
        <f>'計算係數'!$O133*'累積確診人數_量級_鄰里別'!P133/10</f>
        <v>0.9943747835</v>
      </c>
      <c r="R133">
        <f>'計算係數'!$O133*'累積確診人數_量級_鄰里別'!Q133/10</f>
        <v>0.9943747835</v>
      </c>
      <c r="S133">
        <f>'計算係數'!$O133*'累積確診人數_量級_鄰里別'!R133/10</f>
        <v>0.9943747835</v>
      </c>
      <c r="T133">
        <f>'計算係數'!$O133*'累積確診人數_量級_鄰里別'!S133/10</f>
        <v>0.9943747835</v>
      </c>
      <c r="U133">
        <f>'計算係數'!$O133*'累積確診人數_量級_鄰里別'!T133/10</f>
        <v>0.9943747835</v>
      </c>
    </row>
    <row r="134">
      <c r="A134" s="5">
        <v>6.3000040006E10</v>
      </c>
      <c r="B134" s="5" t="s">
        <v>133</v>
      </c>
      <c r="C134" s="5" t="s">
        <v>139</v>
      </c>
      <c r="D134" s="5">
        <v>6668.0</v>
      </c>
      <c r="E134">
        <f>'計算係數'!$O134*'累積確診人數_量級_鄰里別'!D134/10</f>
        <v>0</v>
      </c>
      <c r="F134">
        <f>'計算係數'!$O134*'累積確診人數_量級_鄰里別'!E134/10</f>
        <v>0</v>
      </c>
      <c r="G134">
        <f>'計算係數'!$O134*'累積確診人數_量級_鄰里別'!F134/10</f>
        <v>1.238001312</v>
      </c>
      <c r="H134">
        <f>'計算係數'!$O134*'累積確診人數_量級_鄰里別'!G134/10</f>
        <v>1.238001312</v>
      </c>
      <c r="I134">
        <f>'計算係數'!$O134*'累積確診人數_量級_鄰里別'!H134/10</f>
        <v>1.238001312</v>
      </c>
      <c r="J134">
        <f>'計算係數'!$O134*'累積確診人數_量級_鄰里別'!I134/10</f>
        <v>1.238001312</v>
      </c>
      <c r="K134">
        <f>'計算係數'!$O134*'累積確診人數_量級_鄰里別'!J134/10</f>
        <v>1.238001312</v>
      </c>
      <c r="L134">
        <f>'計算係數'!$O134*'累積確診人數_量級_鄰里別'!K134/10</f>
        <v>1.238001312</v>
      </c>
      <c r="M134">
        <f>'計算係數'!$O134*'累積確診人數_量級_鄰里別'!L134/10</f>
        <v>1.238001312</v>
      </c>
      <c r="N134">
        <f>'計算係數'!$O134*'累積確診人數_量級_鄰里別'!M134/10</f>
        <v>1.238001312</v>
      </c>
      <c r="O134">
        <f>'計算係數'!$O134*'累積確診人數_量級_鄰里別'!N134/10</f>
        <v>1.238001312</v>
      </c>
      <c r="P134">
        <f>'計算係數'!$O134*'累積確診人數_量級_鄰里別'!O134/10</f>
        <v>1.238001312</v>
      </c>
      <c r="Q134">
        <f>'計算係數'!$O134*'累積確診人數_量級_鄰里別'!P134/10</f>
        <v>1.238001312</v>
      </c>
      <c r="R134">
        <f>'計算係數'!$O134*'累積確診人數_量級_鄰里別'!Q134/10</f>
        <v>1.238001312</v>
      </c>
      <c r="S134">
        <f>'計算係數'!$O134*'累積確診人數_量級_鄰里別'!R134/10</f>
        <v>1.238001312</v>
      </c>
      <c r="T134">
        <f>'計算係數'!$O134*'累積確診人數_量級_鄰里別'!S134/10</f>
        <v>1.238001312</v>
      </c>
      <c r="U134">
        <f>'計算係數'!$O134*'累積確診人數_量級_鄰里別'!T134/10</f>
        <v>1.238001312</v>
      </c>
    </row>
    <row r="135">
      <c r="A135" s="5">
        <v>6.3000040007E10</v>
      </c>
      <c r="B135" s="5" t="s">
        <v>133</v>
      </c>
      <c r="C135" s="5" t="s">
        <v>140</v>
      </c>
      <c r="D135" s="5">
        <v>4129.0</v>
      </c>
      <c r="E135">
        <f>'計算係數'!$O135*'累積確診人數_量級_鄰里別'!D135/10</f>
        <v>0</v>
      </c>
      <c r="F135">
        <f>'計算係數'!$O135*'累積確診人數_量級_鄰里別'!E135/10</f>
        <v>0</v>
      </c>
      <c r="G135">
        <f>'計算係數'!$O135*'累積確診人數_量級_鄰里別'!F135/10</f>
        <v>1.089950576</v>
      </c>
      <c r="H135">
        <f>'計算係數'!$O135*'累積確診人數_量級_鄰里別'!G135/10</f>
        <v>1.089950576</v>
      </c>
      <c r="I135">
        <f>'計算係數'!$O135*'累積確診人數_量級_鄰里別'!H135/10</f>
        <v>1.089950576</v>
      </c>
      <c r="J135">
        <f>'計算係數'!$O135*'累積確診人數_量級_鄰里別'!I135/10</f>
        <v>1.089950576</v>
      </c>
      <c r="K135">
        <f>'計算係數'!$O135*'累積確診人數_量級_鄰里別'!J135/10</f>
        <v>1.089950576</v>
      </c>
      <c r="L135">
        <f>'計算係數'!$O135*'累積確診人數_量級_鄰里別'!K135/10</f>
        <v>1.089950576</v>
      </c>
      <c r="M135">
        <f>'計算係數'!$O135*'累積確診人數_量級_鄰里別'!L135/10</f>
        <v>1.089950576</v>
      </c>
      <c r="N135">
        <f>'計算係數'!$O135*'累積確診人數_量級_鄰里別'!M135/10</f>
        <v>1.089950576</v>
      </c>
      <c r="O135">
        <f>'計算係數'!$O135*'累積確診人數_量級_鄰里別'!N135/10</f>
        <v>1.089950576</v>
      </c>
      <c r="P135">
        <f>'計算係數'!$O135*'累積確診人數_量級_鄰里別'!O135/10</f>
        <v>1.089950576</v>
      </c>
      <c r="Q135">
        <f>'計算係數'!$O135*'累積確診人數_量級_鄰里別'!P135/10</f>
        <v>1.089950576</v>
      </c>
      <c r="R135">
        <f>'計算係數'!$O135*'累積確診人數_量級_鄰里別'!Q135/10</f>
        <v>1.089950576</v>
      </c>
      <c r="S135">
        <f>'計算係數'!$O135*'累積確診人數_量級_鄰里別'!R135/10</f>
        <v>1.089950576</v>
      </c>
      <c r="T135">
        <f>'計算係數'!$O135*'累積確診人數_量級_鄰里別'!S135/10</f>
        <v>1.089950576</v>
      </c>
      <c r="U135">
        <f>'計算係數'!$O135*'累積確診人數_量級_鄰里別'!T135/10</f>
        <v>1.089950576</v>
      </c>
    </row>
    <row r="136">
      <c r="A136" s="5">
        <v>6.3000040008E10</v>
      </c>
      <c r="B136" s="5" t="s">
        <v>133</v>
      </c>
      <c r="C136" s="5" t="s">
        <v>141</v>
      </c>
      <c r="D136" s="5">
        <v>7195.0</v>
      </c>
      <c r="E136">
        <f>'計算係數'!$O136*'累積確診人數_量級_鄰里別'!D136/10</f>
        <v>0</v>
      </c>
      <c r="F136">
        <f>'計算係數'!$O136*'累積確診人數_量級_鄰里別'!E136/10</f>
        <v>0</v>
      </c>
      <c r="G136">
        <f>'計算係數'!$O136*'累積確診人數_量級_鄰里別'!F136/10</f>
        <v>1.289344129</v>
      </c>
      <c r="H136">
        <f>'計算係數'!$O136*'累積確診人數_量級_鄰里別'!G136/10</f>
        <v>1.289344129</v>
      </c>
      <c r="I136">
        <f>'計算係數'!$O136*'累積確診人數_量級_鄰里別'!H136/10</f>
        <v>1.289344129</v>
      </c>
      <c r="J136">
        <f>'計算係數'!$O136*'累積確診人數_量級_鄰里別'!I136/10</f>
        <v>1.289344129</v>
      </c>
      <c r="K136">
        <f>'計算係數'!$O136*'累積確診人數_量級_鄰里別'!J136/10</f>
        <v>1.289344129</v>
      </c>
      <c r="L136">
        <f>'計算係數'!$O136*'累積確診人數_量級_鄰里別'!K136/10</f>
        <v>1.289344129</v>
      </c>
      <c r="M136">
        <f>'計算係數'!$O136*'累積確診人數_量級_鄰里別'!L136/10</f>
        <v>1.289344129</v>
      </c>
      <c r="N136">
        <f>'計算係數'!$O136*'累積確診人數_量級_鄰里別'!M136/10</f>
        <v>1.289344129</v>
      </c>
      <c r="O136">
        <f>'計算係數'!$O136*'累積確診人數_量級_鄰里別'!N136/10</f>
        <v>1.289344129</v>
      </c>
      <c r="P136">
        <f>'計算係數'!$O136*'累積確診人數_量級_鄰里別'!O136/10</f>
        <v>1.289344129</v>
      </c>
      <c r="Q136">
        <f>'計算係數'!$O136*'累積確診人數_量級_鄰里別'!P136/10</f>
        <v>1.289344129</v>
      </c>
      <c r="R136">
        <f>'計算係數'!$O136*'累積確診人數_量級_鄰里別'!Q136/10</f>
        <v>1.289344129</v>
      </c>
      <c r="S136">
        <f>'計算係數'!$O136*'累積確診人數_量級_鄰里別'!R136/10</f>
        <v>1.289344129</v>
      </c>
      <c r="T136">
        <f>'計算係數'!$O136*'累積確診人數_量級_鄰里別'!S136/10</f>
        <v>1.289344129</v>
      </c>
      <c r="U136">
        <f>'計算係數'!$O136*'累積確診人數_量級_鄰里別'!T136/10</f>
        <v>1.289344129</v>
      </c>
    </row>
    <row r="137">
      <c r="A137" s="5">
        <v>6.3000040009E10</v>
      </c>
      <c r="B137" s="5" t="s">
        <v>133</v>
      </c>
      <c r="C137" s="5" t="s">
        <v>142</v>
      </c>
      <c r="D137" s="5">
        <v>3964.0</v>
      </c>
      <c r="E137">
        <f>'計算係數'!$O137*'累積確診人數_量級_鄰里別'!D137/10</f>
        <v>0</v>
      </c>
      <c r="F137">
        <f>'計算係數'!$O137*'累積確診人數_量級_鄰里別'!E137/10</f>
        <v>0</v>
      </c>
      <c r="G137">
        <f>'計算係數'!$O137*'累積確診人數_量級_鄰里別'!F137/10</f>
        <v>1.020711573</v>
      </c>
      <c r="H137">
        <f>'計算係數'!$O137*'累積確診人數_量級_鄰里別'!G137/10</f>
        <v>1.020711573</v>
      </c>
      <c r="I137">
        <f>'計算係數'!$O137*'累積確診人數_量級_鄰里別'!H137/10</f>
        <v>1.020711573</v>
      </c>
      <c r="J137">
        <f>'計算係數'!$O137*'累積確診人數_量級_鄰里別'!I137/10</f>
        <v>1.020711573</v>
      </c>
      <c r="K137">
        <f>'計算係數'!$O137*'累積確診人數_量級_鄰里別'!J137/10</f>
        <v>1.020711573</v>
      </c>
      <c r="L137">
        <f>'計算係數'!$O137*'累積確診人數_量級_鄰里別'!K137/10</f>
        <v>1.020711573</v>
      </c>
      <c r="M137">
        <f>'計算係數'!$O137*'累積確診人數_量級_鄰里別'!L137/10</f>
        <v>1.020711573</v>
      </c>
      <c r="N137">
        <f>'計算係數'!$O137*'累積確診人數_量級_鄰里別'!M137/10</f>
        <v>1.020711573</v>
      </c>
      <c r="O137">
        <f>'計算係數'!$O137*'累積確診人數_量級_鄰里別'!N137/10</f>
        <v>1.020711573</v>
      </c>
      <c r="P137">
        <f>'計算係數'!$O137*'累積確診人數_量級_鄰里別'!O137/10</f>
        <v>1.020711573</v>
      </c>
      <c r="Q137">
        <f>'計算係數'!$O137*'累積確診人數_量級_鄰里別'!P137/10</f>
        <v>1.020711573</v>
      </c>
      <c r="R137">
        <f>'計算係數'!$O137*'累積確診人數_量級_鄰里別'!Q137/10</f>
        <v>1.020711573</v>
      </c>
      <c r="S137">
        <f>'計算係數'!$O137*'累積確診人數_量級_鄰里別'!R137/10</f>
        <v>1.020711573</v>
      </c>
      <c r="T137">
        <f>'計算係數'!$O137*'累積確診人數_量級_鄰里別'!S137/10</f>
        <v>1.020711573</v>
      </c>
      <c r="U137">
        <f>'計算係數'!$O137*'累積確診人數_量級_鄰里別'!T137/10</f>
        <v>1.020711573</v>
      </c>
    </row>
    <row r="138">
      <c r="A138" s="5">
        <v>6.300004001E10</v>
      </c>
      <c r="B138" s="5" t="s">
        <v>133</v>
      </c>
      <c r="C138" s="5" t="s">
        <v>143</v>
      </c>
      <c r="D138" s="5">
        <v>4976.0</v>
      </c>
      <c r="E138">
        <f>'計算係數'!$O138*'累積確診人數_量級_鄰里別'!D138/10</f>
        <v>0</v>
      </c>
      <c r="F138">
        <f>'計算係數'!$O138*'累積確診人數_量級_鄰里別'!E138/10</f>
        <v>0</v>
      </c>
      <c r="G138">
        <f>'計算係數'!$O138*'累積確診人數_量級_鄰里別'!F138/10</f>
        <v>1.167484454</v>
      </c>
      <c r="H138">
        <f>'計算係數'!$O138*'累積確診人數_量級_鄰里別'!G138/10</f>
        <v>1.167484454</v>
      </c>
      <c r="I138">
        <f>'計算係數'!$O138*'累積確診人數_量級_鄰里別'!H138/10</f>
        <v>1.167484454</v>
      </c>
      <c r="J138">
        <f>'計算係數'!$O138*'累積確診人數_量級_鄰里別'!I138/10</f>
        <v>1.167484454</v>
      </c>
      <c r="K138">
        <f>'計算係數'!$O138*'累積確診人數_量級_鄰里別'!J138/10</f>
        <v>1.167484454</v>
      </c>
      <c r="L138">
        <f>'計算係數'!$O138*'累積確診人數_量級_鄰里別'!K138/10</f>
        <v>1.167484454</v>
      </c>
      <c r="M138">
        <f>'計算係數'!$O138*'累積確診人數_量級_鄰里別'!L138/10</f>
        <v>1.167484454</v>
      </c>
      <c r="N138">
        <f>'計算係數'!$O138*'累積確診人數_量級_鄰里別'!M138/10</f>
        <v>1.167484454</v>
      </c>
      <c r="O138">
        <f>'計算係數'!$O138*'累積確診人數_量級_鄰里別'!N138/10</f>
        <v>1.167484454</v>
      </c>
      <c r="P138">
        <f>'計算係數'!$O138*'累積確診人數_量級_鄰里別'!O138/10</f>
        <v>1.167484454</v>
      </c>
      <c r="Q138">
        <f>'計算係數'!$O138*'累積確診人數_量級_鄰里別'!P138/10</f>
        <v>1.167484454</v>
      </c>
      <c r="R138">
        <f>'計算係數'!$O138*'累積確診人數_量級_鄰里別'!Q138/10</f>
        <v>1.167484454</v>
      </c>
      <c r="S138">
        <f>'計算係數'!$O138*'累積確診人數_量級_鄰里別'!R138/10</f>
        <v>1.167484454</v>
      </c>
      <c r="T138">
        <f>'計算係數'!$O138*'累積確診人數_量級_鄰里別'!S138/10</f>
        <v>1.167484454</v>
      </c>
      <c r="U138">
        <f>'計算係數'!$O138*'累積確診人數_量級_鄰里別'!T138/10</f>
        <v>1.167484454</v>
      </c>
    </row>
    <row r="139">
      <c r="A139" s="5">
        <v>6.3000040011E10</v>
      </c>
      <c r="B139" s="5" t="s">
        <v>133</v>
      </c>
      <c r="C139" s="5" t="s">
        <v>144</v>
      </c>
      <c r="D139" s="5">
        <v>5409.0</v>
      </c>
      <c r="E139">
        <f>'計算係數'!$O139*'累積確診人數_量級_鄰里別'!D139/10</f>
        <v>0</v>
      </c>
      <c r="F139">
        <f>'計算係數'!$O139*'累積確診人數_量級_鄰里別'!E139/10</f>
        <v>0</v>
      </c>
      <c r="G139">
        <f>'計算係數'!$O139*'累積確診人數_量級_鄰里別'!F139/10</f>
        <v>1.098589354</v>
      </c>
      <c r="H139">
        <f>'計算係數'!$O139*'累積確診人數_量級_鄰里別'!G139/10</f>
        <v>1.098589354</v>
      </c>
      <c r="I139">
        <f>'計算係數'!$O139*'累積確診人數_量級_鄰里別'!H139/10</f>
        <v>1.098589354</v>
      </c>
      <c r="J139">
        <f>'計算係數'!$O139*'累積確診人數_量級_鄰里別'!I139/10</f>
        <v>1.098589354</v>
      </c>
      <c r="K139">
        <f>'計算係數'!$O139*'累積確診人數_量級_鄰里別'!J139/10</f>
        <v>1.098589354</v>
      </c>
      <c r="L139">
        <f>'計算係數'!$O139*'累積確診人數_量級_鄰里別'!K139/10</f>
        <v>1.098589354</v>
      </c>
      <c r="M139">
        <f>'計算係數'!$O139*'累積確診人數_量級_鄰里別'!L139/10</f>
        <v>1.098589354</v>
      </c>
      <c r="N139">
        <f>'計算係數'!$O139*'累積確診人數_量級_鄰里別'!M139/10</f>
        <v>1.098589354</v>
      </c>
      <c r="O139">
        <f>'計算係數'!$O139*'累積確診人數_量級_鄰里別'!N139/10</f>
        <v>1.098589354</v>
      </c>
      <c r="P139">
        <f>'計算係數'!$O139*'累積確診人數_量級_鄰里別'!O139/10</f>
        <v>1.098589354</v>
      </c>
      <c r="Q139">
        <f>'計算係數'!$O139*'累積確診人數_量級_鄰里別'!P139/10</f>
        <v>1.098589354</v>
      </c>
      <c r="R139">
        <f>'計算係數'!$O139*'累積確診人數_量級_鄰里別'!Q139/10</f>
        <v>1.098589354</v>
      </c>
      <c r="S139">
        <f>'計算係數'!$O139*'累積確診人數_量級_鄰里別'!R139/10</f>
        <v>1.098589354</v>
      </c>
      <c r="T139">
        <f>'計算係數'!$O139*'累積確診人數_量級_鄰里別'!S139/10</f>
        <v>1.098589354</v>
      </c>
      <c r="U139">
        <f>'計算係數'!$O139*'累積確診人數_量級_鄰里別'!T139/10</f>
        <v>1.098589354</v>
      </c>
    </row>
    <row r="140">
      <c r="A140" s="5">
        <v>6.3000040012E10</v>
      </c>
      <c r="B140" s="5" t="s">
        <v>133</v>
      </c>
      <c r="C140" s="5" t="s">
        <v>145</v>
      </c>
      <c r="D140" s="5">
        <v>4155.0</v>
      </c>
      <c r="E140">
        <f>'計算係數'!$O140*'累積確診人數_量級_鄰里別'!D140/10</f>
        <v>0</v>
      </c>
      <c r="F140">
        <f>'計算係數'!$O140*'累積確診人數_量級_鄰里別'!E140/10</f>
        <v>0</v>
      </c>
      <c r="G140">
        <f>'計算係數'!$O140*'累積確診人數_量級_鄰里別'!F140/10</f>
        <v>1.132051619</v>
      </c>
      <c r="H140">
        <f>'計算係數'!$O140*'累積確診人數_量級_鄰里別'!G140/10</f>
        <v>1.132051619</v>
      </c>
      <c r="I140">
        <f>'計算係數'!$O140*'累積確診人數_量級_鄰里別'!H140/10</f>
        <v>1.132051619</v>
      </c>
      <c r="J140">
        <f>'計算係數'!$O140*'累積確診人數_量級_鄰里別'!I140/10</f>
        <v>1.132051619</v>
      </c>
      <c r="K140">
        <f>'計算係數'!$O140*'累積確診人數_量級_鄰里別'!J140/10</f>
        <v>1.132051619</v>
      </c>
      <c r="L140">
        <f>'計算係數'!$O140*'累積確診人數_量級_鄰里別'!K140/10</f>
        <v>1.132051619</v>
      </c>
      <c r="M140">
        <f>'計算係數'!$O140*'累積確診人數_量級_鄰里別'!L140/10</f>
        <v>1.132051619</v>
      </c>
      <c r="N140">
        <f>'計算係數'!$O140*'累積確診人數_量級_鄰里別'!M140/10</f>
        <v>1.132051619</v>
      </c>
      <c r="O140">
        <f>'計算係數'!$O140*'累積確診人數_量級_鄰里別'!N140/10</f>
        <v>1.132051619</v>
      </c>
      <c r="P140">
        <f>'計算係數'!$O140*'累積確診人數_量級_鄰里別'!O140/10</f>
        <v>1.132051619</v>
      </c>
      <c r="Q140">
        <f>'計算係數'!$O140*'累積確診人數_量級_鄰里別'!P140/10</f>
        <v>1.132051619</v>
      </c>
      <c r="R140">
        <f>'計算係數'!$O140*'累積確診人數_量級_鄰里別'!Q140/10</f>
        <v>1.132051619</v>
      </c>
      <c r="S140">
        <f>'計算係數'!$O140*'累積確診人數_量級_鄰里別'!R140/10</f>
        <v>1.132051619</v>
      </c>
      <c r="T140">
        <f>'計算係數'!$O140*'累積確診人數_量級_鄰里別'!S140/10</f>
        <v>1.132051619</v>
      </c>
      <c r="U140">
        <f>'計算係數'!$O140*'累積確診人數_量級_鄰里別'!T140/10</f>
        <v>1.132051619</v>
      </c>
    </row>
    <row r="141">
      <c r="A141" s="5">
        <v>6.3000040013E10</v>
      </c>
      <c r="B141" s="5" t="s">
        <v>133</v>
      </c>
      <c r="C141" s="5" t="s">
        <v>146</v>
      </c>
      <c r="D141" s="5">
        <v>3721.0</v>
      </c>
      <c r="E141">
        <f>'計算係數'!$O141*'累積確診人數_量級_鄰里別'!D141/10</f>
        <v>0</v>
      </c>
      <c r="F141">
        <f>'計算係數'!$O141*'累積確診人數_量級_鄰里別'!E141/10</f>
        <v>0</v>
      </c>
      <c r="G141">
        <f>'計算係數'!$O141*'累積確診人數_量級_鄰里別'!F141/10</f>
        <v>1.050641666</v>
      </c>
      <c r="H141">
        <f>'計算係數'!$O141*'累積確診人數_量級_鄰里別'!G141/10</f>
        <v>1.050641666</v>
      </c>
      <c r="I141">
        <f>'計算係數'!$O141*'累積確診人數_量級_鄰里別'!H141/10</f>
        <v>1.050641666</v>
      </c>
      <c r="J141">
        <f>'計算係數'!$O141*'累積確診人數_量級_鄰里別'!I141/10</f>
        <v>1.050641666</v>
      </c>
      <c r="K141">
        <f>'計算係數'!$O141*'累積確診人數_量級_鄰里別'!J141/10</f>
        <v>1.050641666</v>
      </c>
      <c r="L141">
        <f>'計算係數'!$O141*'累積確診人數_量級_鄰里別'!K141/10</f>
        <v>1.050641666</v>
      </c>
      <c r="M141">
        <f>'計算係數'!$O141*'累積確診人數_量級_鄰里別'!L141/10</f>
        <v>1.050641666</v>
      </c>
      <c r="N141">
        <f>'計算係數'!$O141*'累積確診人數_量級_鄰里別'!M141/10</f>
        <v>1.050641666</v>
      </c>
      <c r="O141">
        <f>'計算係數'!$O141*'累積確診人數_量級_鄰里別'!N141/10</f>
        <v>1.050641666</v>
      </c>
      <c r="P141">
        <f>'計算係數'!$O141*'累積確診人數_量級_鄰里別'!O141/10</f>
        <v>1.050641666</v>
      </c>
      <c r="Q141">
        <f>'計算係數'!$O141*'累積確診人數_量級_鄰里別'!P141/10</f>
        <v>1.050641666</v>
      </c>
      <c r="R141">
        <f>'計算係數'!$O141*'累積確診人數_量級_鄰里別'!Q141/10</f>
        <v>1.050641666</v>
      </c>
      <c r="S141">
        <f>'計算係數'!$O141*'累積確診人數_量級_鄰里別'!R141/10</f>
        <v>1.050641666</v>
      </c>
      <c r="T141">
        <f>'計算係數'!$O141*'累積確診人數_量級_鄰里別'!S141/10</f>
        <v>1.050641666</v>
      </c>
      <c r="U141">
        <f>'計算係數'!$O141*'累積確診人數_量級_鄰里別'!T141/10</f>
        <v>1.050641666</v>
      </c>
    </row>
    <row r="142">
      <c r="A142" s="5">
        <v>6.3000040014E10</v>
      </c>
      <c r="B142" s="5" t="s">
        <v>133</v>
      </c>
      <c r="C142" s="5" t="s">
        <v>147</v>
      </c>
      <c r="D142" s="5">
        <v>9251.0</v>
      </c>
      <c r="E142">
        <f>'計算係數'!$O142*'累積確診人數_量級_鄰里別'!D142/10</f>
        <v>0</v>
      </c>
      <c r="F142">
        <f>'計算係數'!$O142*'累積確診人數_量級_鄰里別'!E142/10</f>
        <v>0</v>
      </c>
      <c r="G142">
        <f>'計算係數'!$O142*'累積確診人數_量級_鄰里別'!F142/10</f>
        <v>1.242288239</v>
      </c>
      <c r="H142">
        <f>'計算係數'!$O142*'累積確診人數_量級_鄰里別'!G142/10</f>
        <v>1.242288239</v>
      </c>
      <c r="I142">
        <f>'計算係數'!$O142*'累積確診人數_量級_鄰里別'!H142/10</f>
        <v>1.242288239</v>
      </c>
      <c r="J142">
        <f>'計算係數'!$O142*'累積確診人數_量級_鄰里別'!I142/10</f>
        <v>1.242288239</v>
      </c>
      <c r="K142">
        <f>'計算係數'!$O142*'累積確診人數_量級_鄰里別'!J142/10</f>
        <v>1.242288239</v>
      </c>
      <c r="L142">
        <f>'計算係數'!$O142*'累積確診人數_量級_鄰里別'!K142/10</f>
        <v>1.242288239</v>
      </c>
      <c r="M142">
        <f>'計算係數'!$O142*'累積確診人數_量級_鄰里別'!L142/10</f>
        <v>1.242288239</v>
      </c>
      <c r="N142">
        <f>'計算係數'!$O142*'累積確診人數_量級_鄰里別'!M142/10</f>
        <v>1.242288239</v>
      </c>
      <c r="O142">
        <f>'計算係數'!$O142*'累積確診人數_量級_鄰里別'!N142/10</f>
        <v>1.242288239</v>
      </c>
      <c r="P142">
        <f>'計算係數'!$O142*'累積確診人數_量級_鄰里別'!O142/10</f>
        <v>1.242288239</v>
      </c>
      <c r="Q142">
        <f>'計算係數'!$O142*'累積確診人數_量級_鄰里別'!P142/10</f>
        <v>1.242288239</v>
      </c>
      <c r="R142">
        <f>'計算係數'!$O142*'累積確診人數_量級_鄰里別'!Q142/10</f>
        <v>1.242288239</v>
      </c>
      <c r="S142">
        <f>'計算係數'!$O142*'累積確診人數_量級_鄰里別'!R142/10</f>
        <v>1.242288239</v>
      </c>
      <c r="T142">
        <f>'計算係數'!$O142*'累積確診人數_量級_鄰里別'!S142/10</f>
        <v>1.242288239</v>
      </c>
      <c r="U142">
        <f>'計算係數'!$O142*'累積確診人數_量級_鄰里別'!T142/10</f>
        <v>1.242288239</v>
      </c>
    </row>
    <row r="143">
      <c r="A143" s="5">
        <v>6.3000040015E10</v>
      </c>
      <c r="B143" s="5" t="s">
        <v>133</v>
      </c>
      <c r="C143" s="5" t="s">
        <v>148</v>
      </c>
      <c r="D143" s="5">
        <v>6881.0</v>
      </c>
      <c r="E143">
        <f>'計算係數'!$O143*'累積確診人數_量級_鄰里別'!D143/10</f>
        <v>0</v>
      </c>
      <c r="F143">
        <f>'計算係數'!$O143*'累積確診人數_量級_鄰里別'!E143/10</f>
        <v>0</v>
      </c>
      <c r="G143">
        <f>'計算係數'!$O143*'累積確診人數_量級_鄰里別'!F143/10</f>
        <v>1.068007244</v>
      </c>
      <c r="H143">
        <f>'計算係數'!$O143*'累積確診人數_量級_鄰里別'!G143/10</f>
        <v>1.068007244</v>
      </c>
      <c r="I143">
        <f>'計算係數'!$O143*'累積確診人數_量級_鄰里別'!H143/10</f>
        <v>1.068007244</v>
      </c>
      <c r="J143">
        <f>'計算係數'!$O143*'累積確診人數_量級_鄰里別'!I143/10</f>
        <v>1.068007244</v>
      </c>
      <c r="K143">
        <f>'計算係數'!$O143*'累積確診人數_量級_鄰里別'!J143/10</f>
        <v>1.068007244</v>
      </c>
      <c r="L143">
        <f>'計算係數'!$O143*'累積確診人數_量級_鄰里別'!K143/10</f>
        <v>1.068007244</v>
      </c>
      <c r="M143">
        <f>'計算係數'!$O143*'累積確診人數_量級_鄰里別'!L143/10</f>
        <v>1.068007244</v>
      </c>
      <c r="N143">
        <f>'計算係數'!$O143*'累積確診人數_量級_鄰里別'!M143/10</f>
        <v>1.068007244</v>
      </c>
      <c r="O143">
        <f>'計算係數'!$O143*'累積確診人數_量級_鄰里別'!N143/10</f>
        <v>1.068007244</v>
      </c>
      <c r="P143">
        <f>'計算係數'!$O143*'累積確診人數_量級_鄰里別'!O143/10</f>
        <v>1.068007244</v>
      </c>
      <c r="Q143">
        <f>'計算係數'!$O143*'累積確診人數_量級_鄰里別'!P143/10</f>
        <v>1.068007244</v>
      </c>
      <c r="R143">
        <f>'計算係數'!$O143*'累積確診人數_量級_鄰里別'!Q143/10</f>
        <v>1.068007244</v>
      </c>
      <c r="S143">
        <f>'計算係數'!$O143*'累積確診人數_量級_鄰里別'!R143/10</f>
        <v>1.068007244</v>
      </c>
      <c r="T143">
        <f>'計算係數'!$O143*'累積確診人數_量級_鄰里別'!S143/10</f>
        <v>1.068007244</v>
      </c>
      <c r="U143">
        <f>'計算係數'!$O143*'累積確診人數_量級_鄰里別'!T143/10</f>
        <v>1.068007244</v>
      </c>
    </row>
    <row r="144">
      <c r="A144" s="5">
        <v>6.3000040016E10</v>
      </c>
      <c r="B144" s="5" t="s">
        <v>133</v>
      </c>
      <c r="C144" s="5" t="s">
        <v>149</v>
      </c>
      <c r="D144" s="5">
        <v>9582.0</v>
      </c>
      <c r="E144">
        <f>'計算係數'!$O144*'累積確診人數_量級_鄰里別'!D144/10</f>
        <v>0</v>
      </c>
      <c r="F144">
        <f>'計算係數'!$O144*'累積確診人數_量級_鄰里別'!E144/10</f>
        <v>0</v>
      </c>
      <c r="G144">
        <f>'計算係數'!$O144*'累積確診人數_量級_鄰里別'!F144/10</f>
        <v>1.087720448</v>
      </c>
      <c r="H144">
        <f>'計算係數'!$O144*'累積確診人數_量級_鄰里別'!G144/10</f>
        <v>1.087720448</v>
      </c>
      <c r="I144">
        <f>'計算係數'!$O144*'累積確診人數_量級_鄰里別'!H144/10</f>
        <v>1.087720448</v>
      </c>
      <c r="J144">
        <f>'計算係數'!$O144*'累積確診人數_量級_鄰里別'!I144/10</f>
        <v>1.087720448</v>
      </c>
      <c r="K144">
        <f>'計算係數'!$O144*'累積確診人數_量級_鄰里別'!J144/10</f>
        <v>1.087720448</v>
      </c>
      <c r="L144">
        <f>'計算係數'!$O144*'累積確診人數_量級_鄰里別'!K144/10</f>
        <v>1.087720448</v>
      </c>
      <c r="M144">
        <f>'計算係數'!$O144*'累積確診人數_量級_鄰里別'!L144/10</f>
        <v>1.087720448</v>
      </c>
      <c r="N144">
        <f>'計算係數'!$O144*'累積確診人數_量級_鄰里別'!M144/10</f>
        <v>1.087720448</v>
      </c>
      <c r="O144">
        <f>'計算係數'!$O144*'累積確診人數_量級_鄰里別'!N144/10</f>
        <v>1.087720448</v>
      </c>
      <c r="P144">
        <f>'計算係數'!$O144*'累積確診人數_量級_鄰里別'!O144/10</f>
        <v>1.087720448</v>
      </c>
      <c r="Q144">
        <f>'計算係數'!$O144*'累積確診人數_量級_鄰里別'!P144/10</f>
        <v>1.087720448</v>
      </c>
      <c r="R144">
        <f>'計算係數'!$O144*'累積確診人數_量級_鄰里別'!Q144/10</f>
        <v>1.087720448</v>
      </c>
      <c r="S144">
        <f>'計算係數'!$O144*'累積確診人數_量級_鄰里別'!R144/10</f>
        <v>1.087720448</v>
      </c>
      <c r="T144">
        <f>'計算係數'!$O144*'累積確診人數_量級_鄰里別'!S144/10</f>
        <v>1.087720448</v>
      </c>
      <c r="U144">
        <f>'計算係數'!$O144*'累積確診人數_量級_鄰里別'!T144/10</f>
        <v>1.087720448</v>
      </c>
    </row>
    <row r="145">
      <c r="A145" s="5">
        <v>6.3000040017E10</v>
      </c>
      <c r="B145" s="5" t="s">
        <v>133</v>
      </c>
      <c r="C145" s="5" t="s">
        <v>150</v>
      </c>
      <c r="D145" s="5">
        <v>1089.0</v>
      </c>
      <c r="E145">
        <f>'計算係數'!$O145*'累積確診人數_量級_鄰里別'!D145/10</f>
        <v>0</v>
      </c>
      <c r="F145">
        <f>'計算係數'!$O145*'累積確診人數_量級_鄰里別'!E145/10</f>
        <v>0</v>
      </c>
      <c r="G145">
        <f>'計算係數'!$O145*'累積確診人數_量級_鄰里別'!F145/10</f>
        <v>0.8251166215</v>
      </c>
      <c r="H145">
        <f>'計算係數'!$O145*'累積確診人數_量級_鄰里別'!G145/10</f>
        <v>0.8251166215</v>
      </c>
      <c r="I145">
        <f>'計算係數'!$O145*'累積確診人數_量級_鄰里別'!H145/10</f>
        <v>0.8251166215</v>
      </c>
      <c r="J145">
        <f>'計算係數'!$O145*'累積確診人數_量級_鄰里別'!I145/10</f>
        <v>0.8251166215</v>
      </c>
      <c r="K145">
        <f>'計算係數'!$O145*'累積確診人數_量級_鄰里別'!J145/10</f>
        <v>0.8251166215</v>
      </c>
      <c r="L145">
        <f>'計算係數'!$O145*'累積確診人數_量級_鄰里別'!K145/10</f>
        <v>0.8251166215</v>
      </c>
      <c r="M145">
        <f>'計算係數'!$O145*'累積確診人數_量級_鄰里別'!L145/10</f>
        <v>0.8251166215</v>
      </c>
      <c r="N145">
        <f>'計算係數'!$O145*'累積確診人數_量級_鄰里別'!M145/10</f>
        <v>0.8251166215</v>
      </c>
      <c r="O145">
        <f>'計算係數'!$O145*'累積確診人數_量級_鄰里別'!N145/10</f>
        <v>0.8251166215</v>
      </c>
      <c r="P145">
        <f>'計算係數'!$O145*'累積確診人數_量級_鄰里別'!O145/10</f>
        <v>0.8251166215</v>
      </c>
      <c r="Q145">
        <f>'計算係數'!$O145*'累積確診人數_量級_鄰里別'!P145/10</f>
        <v>0.8251166215</v>
      </c>
      <c r="R145">
        <f>'計算係數'!$O145*'累積確診人數_量級_鄰里別'!Q145/10</f>
        <v>0.8251166215</v>
      </c>
      <c r="S145">
        <f>'計算係數'!$O145*'累積確診人數_量級_鄰里別'!R145/10</f>
        <v>0.8251166215</v>
      </c>
      <c r="T145">
        <f>'計算係數'!$O145*'累積確診人數_量級_鄰里別'!S145/10</f>
        <v>0.8251166215</v>
      </c>
      <c r="U145">
        <f>'計算係數'!$O145*'累積確診人數_量級_鄰里別'!T145/10</f>
        <v>0.8251166215</v>
      </c>
    </row>
    <row r="146">
      <c r="A146" s="5">
        <v>6.3000040018E10</v>
      </c>
      <c r="B146" s="5" t="s">
        <v>133</v>
      </c>
      <c r="C146" s="5" t="s">
        <v>151</v>
      </c>
      <c r="D146" s="5">
        <v>5122.0</v>
      </c>
      <c r="E146">
        <f>'計算係數'!$O146*'累積確診人數_量級_鄰里別'!D146/10</f>
        <v>0</v>
      </c>
      <c r="F146">
        <f>'計算係數'!$O146*'累積確診人數_量級_鄰里別'!E146/10</f>
        <v>0</v>
      </c>
      <c r="G146">
        <f>'計算係數'!$O146*'累積確診人數_量級_鄰里別'!F146/10</f>
        <v>1.07990331</v>
      </c>
      <c r="H146">
        <f>'計算係數'!$O146*'累積確診人數_量級_鄰里別'!G146/10</f>
        <v>1.07990331</v>
      </c>
      <c r="I146">
        <f>'計算係數'!$O146*'累積確診人數_量級_鄰里別'!H146/10</f>
        <v>1.07990331</v>
      </c>
      <c r="J146">
        <f>'計算係數'!$O146*'累積確診人數_量級_鄰里別'!I146/10</f>
        <v>1.07990331</v>
      </c>
      <c r="K146">
        <f>'計算係數'!$O146*'累積確診人數_量級_鄰里別'!J146/10</f>
        <v>1.07990331</v>
      </c>
      <c r="L146">
        <f>'計算係數'!$O146*'累積確診人數_量級_鄰里別'!K146/10</f>
        <v>1.07990331</v>
      </c>
      <c r="M146">
        <f>'計算係數'!$O146*'累積確診人數_量級_鄰里別'!L146/10</f>
        <v>1.07990331</v>
      </c>
      <c r="N146">
        <f>'計算係數'!$O146*'累積確診人數_量級_鄰里別'!M146/10</f>
        <v>1.07990331</v>
      </c>
      <c r="O146">
        <f>'計算係數'!$O146*'累積確診人數_量級_鄰里別'!N146/10</f>
        <v>1.07990331</v>
      </c>
      <c r="P146">
        <f>'計算係數'!$O146*'累積確診人數_量級_鄰里別'!O146/10</f>
        <v>1.07990331</v>
      </c>
      <c r="Q146">
        <f>'計算係數'!$O146*'累積確診人數_量級_鄰里別'!P146/10</f>
        <v>1.07990331</v>
      </c>
      <c r="R146">
        <f>'計算係數'!$O146*'累積確診人數_量級_鄰里別'!Q146/10</f>
        <v>1.07990331</v>
      </c>
      <c r="S146">
        <f>'計算係數'!$O146*'累積確診人數_量級_鄰里別'!R146/10</f>
        <v>1.07990331</v>
      </c>
      <c r="T146">
        <f>'計算係數'!$O146*'累積確診人數_量級_鄰里別'!S146/10</f>
        <v>1.07990331</v>
      </c>
      <c r="U146">
        <f>'計算係數'!$O146*'累積確診人數_量級_鄰里別'!T146/10</f>
        <v>1.07990331</v>
      </c>
    </row>
    <row r="147">
      <c r="A147" s="5">
        <v>6.3000040019E10</v>
      </c>
      <c r="B147" s="5" t="s">
        <v>133</v>
      </c>
      <c r="C147" s="5" t="s">
        <v>152</v>
      </c>
      <c r="D147" s="5">
        <v>4846.0</v>
      </c>
      <c r="E147">
        <f>'計算係數'!$O147*'累積確診人數_量級_鄰里別'!D147/10</f>
        <v>0</v>
      </c>
      <c r="F147">
        <f>'計算係數'!$O147*'累積確診人數_量級_鄰里別'!E147/10</f>
        <v>0</v>
      </c>
      <c r="G147">
        <f>'計算係數'!$O147*'累積確診人數_量級_鄰里別'!F147/10</f>
        <v>1.052089139</v>
      </c>
      <c r="H147">
        <f>'計算係數'!$O147*'累積確診人數_量級_鄰里別'!G147/10</f>
        <v>1.052089139</v>
      </c>
      <c r="I147">
        <f>'計算係數'!$O147*'累積確診人數_量級_鄰里別'!H147/10</f>
        <v>1.052089139</v>
      </c>
      <c r="J147">
        <f>'計算係數'!$O147*'累積確診人數_量級_鄰里別'!I147/10</f>
        <v>1.052089139</v>
      </c>
      <c r="K147">
        <f>'計算係數'!$O147*'累積確診人數_量級_鄰里別'!J147/10</f>
        <v>1.052089139</v>
      </c>
      <c r="L147">
        <f>'計算係數'!$O147*'累積確診人數_量級_鄰里別'!K147/10</f>
        <v>1.052089139</v>
      </c>
      <c r="M147">
        <f>'計算係數'!$O147*'累積確診人數_量級_鄰里別'!L147/10</f>
        <v>1.052089139</v>
      </c>
      <c r="N147">
        <f>'計算係數'!$O147*'累積確診人數_量級_鄰里別'!M147/10</f>
        <v>1.052089139</v>
      </c>
      <c r="O147">
        <f>'計算係數'!$O147*'累積確診人數_量級_鄰里別'!N147/10</f>
        <v>1.052089139</v>
      </c>
      <c r="P147">
        <f>'計算係數'!$O147*'累積確診人數_量級_鄰里別'!O147/10</f>
        <v>1.052089139</v>
      </c>
      <c r="Q147">
        <f>'計算係數'!$O147*'累積確診人數_量級_鄰里別'!P147/10</f>
        <v>1.052089139</v>
      </c>
      <c r="R147">
        <f>'計算係數'!$O147*'累積確診人數_量級_鄰里別'!Q147/10</f>
        <v>1.052089139</v>
      </c>
      <c r="S147">
        <f>'計算係數'!$O147*'累積確診人數_量級_鄰里別'!R147/10</f>
        <v>1.052089139</v>
      </c>
      <c r="T147">
        <f>'計算係數'!$O147*'累積確診人數_量級_鄰里別'!S147/10</f>
        <v>1.052089139</v>
      </c>
      <c r="U147">
        <f>'計算係數'!$O147*'累積確診人數_量級_鄰里別'!T147/10</f>
        <v>1.052089139</v>
      </c>
    </row>
    <row r="148">
      <c r="A148" s="5">
        <v>6.300004002E10</v>
      </c>
      <c r="B148" s="5" t="s">
        <v>133</v>
      </c>
      <c r="C148" s="5" t="s">
        <v>153</v>
      </c>
      <c r="D148" s="5">
        <v>5146.0</v>
      </c>
      <c r="E148">
        <f>'計算係數'!$O148*'累積確診人數_量級_鄰里別'!D148/10</f>
        <v>0</v>
      </c>
      <c r="F148">
        <f>'計算係數'!$O148*'累積確診人數_量級_鄰里別'!E148/10</f>
        <v>0</v>
      </c>
      <c r="G148">
        <f>'計算係數'!$O148*'累積確診人數_量級_鄰里別'!F148/10</f>
        <v>1.046488083</v>
      </c>
      <c r="H148">
        <f>'計算係數'!$O148*'累積確診人數_量級_鄰里別'!G148/10</f>
        <v>1.046488083</v>
      </c>
      <c r="I148">
        <f>'計算係數'!$O148*'累積確診人數_量級_鄰里別'!H148/10</f>
        <v>1.046488083</v>
      </c>
      <c r="J148">
        <f>'計算係數'!$O148*'累積確診人數_量級_鄰里別'!I148/10</f>
        <v>1.046488083</v>
      </c>
      <c r="K148">
        <f>'計算係數'!$O148*'累積確診人數_量級_鄰里別'!J148/10</f>
        <v>1.046488083</v>
      </c>
      <c r="L148">
        <f>'計算係數'!$O148*'累積確診人數_量級_鄰里別'!K148/10</f>
        <v>1.046488083</v>
      </c>
      <c r="M148">
        <f>'計算係數'!$O148*'累積確診人數_量級_鄰里別'!L148/10</f>
        <v>1.046488083</v>
      </c>
      <c r="N148">
        <f>'計算係數'!$O148*'累積確診人數_量級_鄰里別'!M148/10</f>
        <v>1.046488083</v>
      </c>
      <c r="O148">
        <f>'計算係數'!$O148*'累積確診人數_量級_鄰里別'!N148/10</f>
        <v>1.046488083</v>
      </c>
      <c r="P148">
        <f>'計算係數'!$O148*'累積確診人數_量級_鄰里別'!O148/10</f>
        <v>1.046488083</v>
      </c>
      <c r="Q148">
        <f>'計算係數'!$O148*'累積確診人數_量級_鄰里別'!P148/10</f>
        <v>1.046488083</v>
      </c>
      <c r="R148">
        <f>'計算係數'!$O148*'累積確診人數_量級_鄰里別'!Q148/10</f>
        <v>1.046488083</v>
      </c>
      <c r="S148">
        <f>'計算係數'!$O148*'累積確診人數_量級_鄰里別'!R148/10</f>
        <v>1.046488083</v>
      </c>
      <c r="T148">
        <f>'計算係數'!$O148*'累積確診人數_量級_鄰里別'!S148/10</f>
        <v>1.046488083</v>
      </c>
      <c r="U148">
        <f>'計算係數'!$O148*'累積確診人數_量級_鄰里別'!T148/10</f>
        <v>1.046488083</v>
      </c>
    </row>
    <row r="149">
      <c r="A149" s="5">
        <v>6.3000040021E10</v>
      </c>
      <c r="B149" s="5" t="s">
        <v>133</v>
      </c>
      <c r="C149" s="5" t="s">
        <v>154</v>
      </c>
      <c r="D149" s="5">
        <v>6448.0</v>
      </c>
      <c r="E149">
        <f>'計算係數'!$O149*'累積確診人數_量級_鄰里別'!D149/10</f>
        <v>0</v>
      </c>
      <c r="F149">
        <f>'計算係數'!$O149*'累積確診人數_量級_鄰里別'!E149/10</f>
        <v>0</v>
      </c>
      <c r="G149">
        <f>'計算係數'!$O149*'累積確診人數_量級_鄰里別'!F149/10</f>
        <v>1.172691409</v>
      </c>
      <c r="H149">
        <f>'計算係數'!$O149*'累積確診人數_量級_鄰里別'!G149/10</f>
        <v>1.172691409</v>
      </c>
      <c r="I149">
        <f>'計算係數'!$O149*'累積確診人數_量級_鄰里別'!H149/10</f>
        <v>1.172691409</v>
      </c>
      <c r="J149">
        <f>'計算係數'!$O149*'累積確診人數_量級_鄰里別'!I149/10</f>
        <v>1.172691409</v>
      </c>
      <c r="K149">
        <f>'計算係數'!$O149*'累積確診人數_量級_鄰里別'!J149/10</f>
        <v>1.172691409</v>
      </c>
      <c r="L149">
        <f>'計算係數'!$O149*'累積確診人數_量級_鄰里別'!K149/10</f>
        <v>1.172691409</v>
      </c>
      <c r="M149">
        <f>'計算係數'!$O149*'累積確診人數_量級_鄰里別'!L149/10</f>
        <v>1.172691409</v>
      </c>
      <c r="N149">
        <f>'計算係數'!$O149*'累積確診人數_量級_鄰里別'!M149/10</f>
        <v>1.172691409</v>
      </c>
      <c r="O149">
        <f>'計算係數'!$O149*'累積確診人數_量級_鄰里別'!N149/10</f>
        <v>1.172691409</v>
      </c>
      <c r="P149">
        <f>'計算係數'!$O149*'累積確診人數_量級_鄰里別'!O149/10</f>
        <v>1.172691409</v>
      </c>
      <c r="Q149">
        <f>'計算係數'!$O149*'累積確診人數_量級_鄰里別'!P149/10</f>
        <v>1.172691409</v>
      </c>
      <c r="R149">
        <f>'計算係數'!$O149*'累積確診人數_量級_鄰里別'!Q149/10</f>
        <v>1.172691409</v>
      </c>
      <c r="S149">
        <f>'計算係數'!$O149*'累積確診人數_量級_鄰里別'!R149/10</f>
        <v>1.172691409</v>
      </c>
      <c r="T149">
        <f>'計算係數'!$O149*'累積確診人數_量級_鄰里別'!S149/10</f>
        <v>1.172691409</v>
      </c>
      <c r="U149">
        <f>'計算係數'!$O149*'累積確診人數_量級_鄰里別'!T149/10</f>
        <v>1.172691409</v>
      </c>
    </row>
    <row r="150">
      <c r="A150" s="5">
        <v>6.3000040022E10</v>
      </c>
      <c r="B150" s="5" t="s">
        <v>133</v>
      </c>
      <c r="C150" s="5" t="s">
        <v>155</v>
      </c>
      <c r="D150" s="5">
        <v>4679.0</v>
      </c>
      <c r="E150">
        <f>'計算係數'!$O150*'累積確診人數_量級_鄰里別'!D150/10</f>
        <v>0</v>
      </c>
      <c r="F150">
        <f>'計算係數'!$O150*'累積確診人數_量級_鄰里別'!E150/10</f>
        <v>0</v>
      </c>
      <c r="G150">
        <f>'計算係數'!$O150*'累積確診人數_量級_鄰里別'!F150/10</f>
        <v>1.077529574</v>
      </c>
      <c r="H150">
        <f>'計算係數'!$O150*'累積確診人數_量級_鄰里別'!G150/10</f>
        <v>1.077529574</v>
      </c>
      <c r="I150">
        <f>'計算係數'!$O150*'累積確診人數_量級_鄰里別'!H150/10</f>
        <v>1.077529574</v>
      </c>
      <c r="J150">
        <f>'計算係數'!$O150*'累積確診人數_量級_鄰里別'!I150/10</f>
        <v>1.077529574</v>
      </c>
      <c r="K150">
        <f>'計算係數'!$O150*'累積確診人數_量級_鄰里別'!J150/10</f>
        <v>1.077529574</v>
      </c>
      <c r="L150">
        <f>'計算係數'!$O150*'累積確診人數_量級_鄰里別'!K150/10</f>
        <v>1.077529574</v>
      </c>
      <c r="M150">
        <f>'計算係數'!$O150*'累積確診人數_量級_鄰里別'!L150/10</f>
        <v>1.077529574</v>
      </c>
      <c r="N150">
        <f>'計算係數'!$O150*'累積確診人數_量級_鄰里別'!M150/10</f>
        <v>1.077529574</v>
      </c>
      <c r="O150">
        <f>'計算係數'!$O150*'累積確診人數_量級_鄰里別'!N150/10</f>
        <v>1.077529574</v>
      </c>
      <c r="P150">
        <f>'計算係數'!$O150*'累積確診人數_量級_鄰里別'!O150/10</f>
        <v>1.077529574</v>
      </c>
      <c r="Q150">
        <f>'計算係數'!$O150*'累積確診人數_量級_鄰里別'!P150/10</f>
        <v>1.077529574</v>
      </c>
      <c r="R150">
        <f>'計算係數'!$O150*'累積確診人數_量級_鄰里別'!Q150/10</f>
        <v>1.077529574</v>
      </c>
      <c r="S150">
        <f>'計算係數'!$O150*'累積確診人數_量級_鄰里別'!R150/10</f>
        <v>1.077529574</v>
      </c>
      <c r="T150">
        <f>'計算係數'!$O150*'累積確診人數_量級_鄰里別'!S150/10</f>
        <v>1.077529574</v>
      </c>
      <c r="U150">
        <f>'計算係數'!$O150*'累積確診人數_量級_鄰里別'!T150/10</f>
        <v>1.077529574</v>
      </c>
    </row>
    <row r="151">
      <c r="A151" s="5">
        <v>6.3000040023E10</v>
      </c>
      <c r="B151" s="5" t="s">
        <v>133</v>
      </c>
      <c r="C151" s="5" t="s">
        <v>156</v>
      </c>
      <c r="D151" s="5">
        <v>4934.0</v>
      </c>
      <c r="E151">
        <f>'計算係數'!$O151*'累積確診人數_量級_鄰里別'!D151/10</f>
        <v>0</v>
      </c>
      <c r="F151">
        <f>'計算係數'!$O151*'累積確診人數_量級_鄰里別'!E151/10</f>
        <v>0</v>
      </c>
      <c r="G151">
        <f>'計算係數'!$O151*'累積確診人數_量級_鄰里別'!F151/10</f>
        <v>1.146876908</v>
      </c>
      <c r="H151">
        <f>'計算係數'!$O151*'累積確診人數_量級_鄰里別'!G151/10</f>
        <v>1.146876908</v>
      </c>
      <c r="I151">
        <f>'計算係數'!$O151*'累積確診人數_量級_鄰里別'!H151/10</f>
        <v>1.146876908</v>
      </c>
      <c r="J151">
        <f>'計算係數'!$O151*'累積確診人數_量級_鄰里別'!I151/10</f>
        <v>1.146876908</v>
      </c>
      <c r="K151">
        <f>'計算係數'!$O151*'累積確診人數_量級_鄰里別'!J151/10</f>
        <v>1.146876908</v>
      </c>
      <c r="L151">
        <f>'計算係數'!$O151*'累積確診人數_量級_鄰里別'!K151/10</f>
        <v>1.146876908</v>
      </c>
      <c r="M151">
        <f>'計算係數'!$O151*'累積確診人數_量級_鄰里別'!L151/10</f>
        <v>1.146876908</v>
      </c>
      <c r="N151">
        <f>'計算係數'!$O151*'累積確診人數_量級_鄰里別'!M151/10</f>
        <v>1.146876908</v>
      </c>
      <c r="O151">
        <f>'計算係數'!$O151*'累積確診人數_量級_鄰里別'!N151/10</f>
        <v>1.146876908</v>
      </c>
      <c r="P151">
        <f>'計算係數'!$O151*'累積確診人數_量級_鄰里別'!O151/10</f>
        <v>1.146876908</v>
      </c>
      <c r="Q151">
        <f>'計算係數'!$O151*'累積確診人數_量級_鄰里別'!P151/10</f>
        <v>1.146876908</v>
      </c>
      <c r="R151">
        <f>'計算係數'!$O151*'累積確診人數_量級_鄰里別'!Q151/10</f>
        <v>1.146876908</v>
      </c>
      <c r="S151">
        <f>'計算係數'!$O151*'累積確診人數_量級_鄰里別'!R151/10</f>
        <v>1.146876908</v>
      </c>
      <c r="T151">
        <f>'計算係數'!$O151*'累積確診人數_量級_鄰里別'!S151/10</f>
        <v>1.146876908</v>
      </c>
      <c r="U151">
        <f>'計算係數'!$O151*'累積確診人數_量級_鄰里別'!T151/10</f>
        <v>1.146876908</v>
      </c>
    </row>
    <row r="152">
      <c r="A152" s="5">
        <v>6.3000040024E10</v>
      </c>
      <c r="B152" s="5" t="s">
        <v>133</v>
      </c>
      <c r="C152" s="5" t="s">
        <v>157</v>
      </c>
      <c r="D152" s="5">
        <v>7328.0</v>
      </c>
      <c r="E152">
        <f>'計算係數'!$O152*'累積確診人數_量級_鄰里別'!D152/10</f>
        <v>0</v>
      </c>
      <c r="F152">
        <f>'計算係數'!$O152*'累積確診人數_量級_鄰里別'!E152/10</f>
        <v>0</v>
      </c>
      <c r="G152">
        <f>'計算係數'!$O152*'累積確診人數_量級_鄰里別'!F152/10</f>
        <v>1.198471144</v>
      </c>
      <c r="H152">
        <f>'計算係數'!$O152*'累積確診人數_量級_鄰里別'!G152/10</f>
        <v>1.198471144</v>
      </c>
      <c r="I152">
        <f>'計算係數'!$O152*'累積確診人數_量級_鄰里別'!H152/10</f>
        <v>1.198471144</v>
      </c>
      <c r="J152">
        <f>'計算係數'!$O152*'累積確診人數_量級_鄰里別'!I152/10</f>
        <v>1.198471144</v>
      </c>
      <c r="K152">
        <f>'計算係數'!$O152*'累積確診人數_量級_鄰里別'!J152/10</f>
        <v>1.198471144</v>
      </c>
      <c r="L152">
        <f>'計算係數'!$O152*'累積確診人數_量級_鄰里別'!K152/10</f>
        <v>1.198471144</v>
      </c>
      <c r="M152">
        <f>'計算係數'!$O152*'累積確診人數_量級_鄰里別'!L152/10</f>
        <v>1.198471144</v>
      </c>
      <c r="N152">
        <f>'計算係數'!$O152*'累積確診人數_量級_鄰里別'!M152/10</f>
        <v>1.198471144</v>
      </c>
      <c r="O152">
        <f>'計算係數'!$O152*'累積確診人數_量級_鄰里別'!N152/10</f>
        <v>1.198471144</v>
      </c>
      <c r="P152">
        <f>'計算係數'!$O152*'累積確診人數_量級_鄰里別'!O152/10</f>
        <v>1.198471144</v>
      </c>
      <c r="Q152">
        <f>'計算係數'!$O152*'累積確診人數_量級_鄰里別'!P152/10</f>
        <v>1.198471144</v>
      </c>
      <c r="R152">
        <f>'計算係數'!$O152*'累積確診人數_量級_鄰里別'!Q152/10</f>
        <v>1.198471144</v>
      </c>
      <c r="S152">
        <f>'計算係數'!$O152*'累積確診人數_量級_鄰里別'!R152/10</f>
        <v>1.198471144</v>
      </c>
      <c r="T152">
        <f>'計算係數'!$O152*'累積確診人數_量級_鄰里別'!S152/10</f>
        <v>1.198471144</v>
      </c>
      <c r="U152">
        <f>'計算係數'!$O152*'累積確診人數_量級_鄰里別'!T152/10</f>
        <v>1.198471144</v>
      </c>
    </row>
    <row r="153">
      <c r="A153" s="5">
        <v>6.3000040025E10</v>
      </c>
      <c r="B153" s="5" t="s">
        <v>133</v>
      </c>
      <c r="C153" s="5" t="s">
        <v>158</v>
      </c>
      <c r="D153" s="5">
        <v>7930.0</v>
      </c>
      <c r="E153">
        <f>'計算係數'!$O153*'累積確診人數_量級_鄰里別'!D153/10</f>
        <v>0</v>
      </c>
      <c r="F153">
        <f>'計算係數'!$O153*'累積確診人數_量級_鄰里別'!E153/10</f>
        <v>0</v>
      </c>
      <c r="G153">
        <f>'計算係數'!$O153*'累積確診人數_量級_鄰里別'!F153/10</f>
        <v>1.090076952</v>
      </c>
      <c r="H153">
        <f>'計算係數'!$O153*'累積確診人數_量級_鄰里別'!G153/10</f>
        <v>1.090076952</v>
      </c>
      <c r="I153">
        <f>'計算係數'!$O153*'累積確診人數_量級_鄰里別'!H153/10</f>
        <v>1.090076952</v>
      </c>
      <c r="J153">
        <f>'計算係數'!$O153*'累積確診人數_量級_鄰里別'!I153/10</f>
        <v>1.090076952</v>
      </c>
      <c r="K153">
        <f>'計算係數'!$O153*'累積確診人數_量級_鄰里別'!J153/10</f>
        <v>1.090076952</v>
      </c>
      <c r="L153">
        <f>'計算係數'!$O153*'累積確診人數_量級_鄰里別'!K153/10</f>
        <v>1.090076952</v>
      </c>
      <c r="M153">
        <f>'計算係數'!$O153*'累積確診人數_量級_鄰里別'!L153/10</f>
        <v>1.090076952</v>
      </c>
      <c r="N153">
        <f>'計算係數'!$O153*'累積確診人數_量級_鄰里別'!M153/10</f>
        <v>1.090076952</v>
      </c>
      <c r="O153">
        <f>'計算係數'!$O153*'累積確診人數_量級_鄰里別'!N153/10</f>
        <v>1.090076952</v>
      </c>
      <c r="P153">
        <f>'計算係數'!$O153*'累積確診人數_量級_鄰里別'!O153/10</f>
        <v>1.090076952</v>
      </c>
      <c r="Q153">
        <f>'計算係數'!$O153*'累積確診人數_量級_鄰里別'!P153/10</f>
        <v>1.090076952</v>
      </c>
      <c r="R153">
        <f>'計算係數'!$O153*'累積確診人數_量級_鄰里別'!Q153/10</f>
        <v>1.090076952</v>
      </c>
      <c r="S153">
        <f>'計算係數'!$O153*'累積確診人數_量級_鄰里別'!R153/10</f>
        <v>1.090076952</v>
      </c>
      <c r="T153">
        <f>'計算係數'!$O153*'累積確診人數_量級_鄰里別'!S153/10</f>
        <v>1.090076952</v>
      </c>
      <c r="U153">
        <f>'計算係數'!$O153*'累積確診人數_量級_鄰里別'!T153/10</f>
        <v>1.090076952</v>
      </c>
    </row>
    <row r="154">
      <c r="A154" s="5">
        <v>6.3000040026E10</v>
      </c>
      <c r="B154" s="5" t="s">
        <v>133</v>
      </c>
      <c r="C154" s="5" t="s">
        <v>159</v>
      </c>
      <c r="D154" s="5">
        <v>4250.0</v>
      </c>
      <c r="E154">
        <f>'計算係數'!$O154*'累積確診人數_量級_鄰里別'!D154/10</f>
        <v>0</v>
      </c>
      <c r="F154">
        <f>'計算係數'!$O154*'累積確診人數_量級_鄰里別'!E154/10</f>
        <v>0</v>
      </c>
      <c r="G154">
        <f>'計算係數'!$O154*'累積確診人數_量級_鄰里別'!F154/10</f>
        <v>1.012241055</v>
      </c>
      <c r="H154">
        <f>'計算係數'!$O154*'累積確診人數_量級_鄰里別'!G154/10</f>
        <v>1.012241055</v>
      </c>
      <c r="I154">
        <f>'計算係數'!$O154*'累積確診人數_量級_鄰里別'!H154/10</f>
        <v>1.012241055</v>
      </c>
      <c r="J154">
        <f>'計算係數'!$O154*'累積確診人數_量級_鄰里別'!I154/10</f>
        <v>1.012241055</v>
      </c>
      <c r="K154">
        <f>'計算係數'!$O154*'累積確診人數_量級_鄰里別'!J154/10</f>
        <v>1.012241055</v>
      </c>
      <c r="L154">
        <f>'計算係數'!$O154*'累積確診人數_量級_鄰里別'!K154/10</f>
        <v>1.012241055</v>
      </c>
      <c r="M154">
        <f>'計算係數'!$O154*'累積確診人數_量級_鄰里別'!L154/10</f>
        <v>1.012241055</v>
      </c>
      <c r="N154">
        <f>'計算係數'!$O154*'累積確診人數_量級_鄰里別'!M154/10</f>
        <v>1.012241055</v>
      </c>
      <c r="O154">
        <f>'計算係數'!$O154*'累積確診人數_量級_鄰里別'!N154/10</f>
        <v>1.012241055</v>
      </c>
      <c r="P154">
        <f>'計算係數'!$O154*'累積確診人數_量級_鄰里別'!O154/10</f>
        <v>1.012241055</v>
      </c>
      <c r="Q154">
        <f>'計算係數'!$O154*'累積確診人數_量級_鄰里別'!P154/10</f>
        <v>1.012241055</v>
      </c>
      <c r="R154">
        <f>'計算係數'!$O154*'累積確診人數_量級_鄰里別'!Q154/10</f>
        <v>1.012241055</v>
      </c>
      <c r="S154">
        <f>'計算係數'!$O154*'累積確診人數_量級_鄰里別'!R154/10</f>
        <v>1.012241055</v>
      </c>
      <c r="T154">
        <f>'計算係數'!$O154*'累積確診人數_量級_鄰里別'!S154/10</f>
        <v>1.012241055</v>
      </c>
      <c r="U154">
        <f>'計算係數'!$O154*'累積確診人數_量級_鄰里別'!T154/10</f>
        <v>1.012241055</v>
      </c>
    </row>
    <row r="155">
      <c r="A155" s="5">
        <v>6.3000040027E10</v>
      </c>
      <c r="B155" s="5" t="s">
        <v>133</v>
      </c>
      <c r="C155" s="5" t="s">
        <v>160</v>
      </c>
      <c r="D155" s="5">
        <v>7385.0</v>
      </c>
      <c r="E155">
        <f>'計算係數'!$O155*'累積確診人數_量級_鄰里別'!D155/10</f>
        <v>0</v>
      </c>
      <c r="F155">
        <f>'計算係數'!$O155*'累積確診人數_量級_鄰里別'!E155/10</f>
        <v>0</v>
      </c>
      <c r="G155">
        <f>'計算係數'!$O155*'累積確診人數_量級_鄰里別'!F155/10</f>
        <v>1.088308846</v>
      </c>
      <c r="H155">
        <f>'計算係數'!$O155*'累積確診人數_量級_鄰里別'!G155/10</f>
        <v>1.088308846</v>
      </c>
      <c r="I155">
        <f>'計算係數'!$O155*'累積確診人數_量級_鄰里別'!H155/10</f>
        <v>1.088308846</v>
      </c>
      <c r="J155">
        <f>'計算係數'!$O155*'累積確診人數_量級_鄰里別'!I155/10</f>
        <v>1.088308846</v>
      </c>
      <c r="K155">
        <f>'計算係數'!$O155*'累積確診人數_量級_鄰里別'!J155/10</f>
        <v>1.088308846</v>
      </c>
      <c r="L155">
        <f>'計算係數'!$O155*'累積確診人數_量級_鄰里別'!K155/10</f>
        <v>1.088308846</v>
      </c>
      <c r="M155">
        <f>'計算係數'!$O155*'累積確診人數_量級_鄰里別'!L155/10</f>
        <v>1.088308846</v>
      </c>
      <c r="N155">
        <f>'計算係數'!$O155*'累積確診人數_量級_鄰里別'!M155/10</f>
        <v>1.088308846</v>
      </c>
      <c r="O155">
        <f>'計算係數'!$O155*'累積確診人數_量級_鄰里別'!N155/10</f>
        <v>1.088308846</v>
      </c>
      <c r="P155">
        <f>'計算係數'!$O155*'累積確診人數_量級_鄰里別'!O155/10</f>
        <v>1.088308846</v>
      </c>
      <c r="Q155">
        <f>'計算係數'!$O155*'累積確診人數_量級_鄰里別'!P155/10</f>
        <v>1.088308846</v>
      </c>
      <c r="R155">
        <f>'計算係數'!$O155*'累積確診人數_量級_鄰里別'!Q155/10</f>
        <v>1.088308846</v>
      </c>
      <c r="S155">
        <f>'計算係數'!$O155*'累積確診人數_量級_鄰里別'!R155/10</f>
        <v>1.088308846</v>
      </c>
      <c r="T155">
        <f>'計算係數'!$O155*'累積確診人數_量級_鄰里別'!S155/10</f>
        <v>1.088308846</v>
      </c>
      <c r="U155">
        <f>'計算係數'!$O155*'累積確診人數_量級_鄰里別'!T155/10</f>
        <v>1.088308846</v>
      </c>
    </row>
    <row r="156">
      <c r="A156" s="5">
        <v>6.3000040028E10</v>
      </c>
      <c r="B156" s="5" t="s">
        <v>133</v>
      </c>
      <c r="C156" s="5" t="s">
        <v>161</v>
      </c>
      <c r="D156" s="5">
        <v>6870.0</v>
      </c>
      <c r="E156">
        <f>'計算係數'!$O156*'累積確診人數_量級_鄰里別'!D156/10</f>
        <v>0</v>
      </c>
      <c r="F156">
        <f>'計算係數'!$O156*'累積確診人數_量級_鄰里別'!E156/10</f>
        <v>0</v>
      </c>
      <c r="G156">
        <f>'計算係數'!$O156*'累積確診人數_量級_鄰里別'!F156/10</f>
        <v>1.08204915</v>
      </c>
      <c r="H156">
        <f>'計算係數'!$O156*'累積確診人數_量級_鄰里別'!G156/10</f>
        <v>1.08204915</v>
      </c>
      <c r="I156">
        <f>'計算係數'!$O156*'累積確診人數_量級_鄰里別'!H156/10</f>
        <v>1.08204915</v>
      </c>
      <c r="J156">
        <f>'計算係數'!$O156*'累積確診人數_量級_鄰里別'!I156/10</f>
        <v>1.08204915</v>
      </c>
      <c r="K156">
        <f>'計算係數'!$O156*'累積確診人數_量級_鄰里別'!J156/10</f>
        <v>1.08204915</v>
      </c>
      <c r="L156">
        <f>'計算係數'!$O156*'累積確診人數_量級_鄰里別'!K156/10</f>
        <v>1.08204915</v>
      </c>
      <c r="M156">
        <f>'計算係數'!$O156*'累積確診人數_量級_鄰里別'!L156/10</f>
        <v>1.08204915</v>
      </c>
      <c r="N156">
        <f>'計算係數'!$O156*'累積確診人數_量級_鄰里別'!M156/10</f>
        <v>1.08204915</v>
      </c>
      <c r="O156">
        <f>'計算係數'!$O156*'累積確診人數_量級_鄰里別'!N156/10</f>
        <v>1.08204915</v>
      </c>
      <c r="P156">
        <f>'計算係數'!$O156*'累積確診人數_量級_鄰里別'!O156/10</f>
        <v>1.08204915</v>
      </c>
      <c r="Q156">
        <f>'計算係數'!$O156*'累積確診人數_量級_鄰里別'!P156/10</f>
        <v>1.08204915</v>
      </c>
      <c r="R156">
        <f>'計算係數'!$O156*'累積確診人數_量級_鄰里別'!Q156/10</f>
        <v>1.08204915</v>
      </c>
      <c r="S156">
        <f>'計算係數'!$O156*'累積確診人數_量級_鄰里別'!R156/10</f>
        <v>1.08204915</v>
      </c>
      <c r="T156">
        <f>'計算係數'!$O156*'累積確診人數_量級_鄰里別'!S156/10</f>
        <v>1.08204915</v>
      </c>
      <c r="U156">
        <f>'計算係數'!$O156*'累積確診人數_量級_鄰里別'!T156/10</f>
        <v>1.08204915</v>
      </c>
    </row>
    <row r="157">
      <c r="A157" s="5">
        <v>6.3000040029E10</v>
      </c>
      <c r="B157" s="5" t="s">
        <v>133</v>
      </c>
      <c r="C157" s="5" t="s">
        <v>162</v>
      </c>
      <c r="D157" s="5">
        <v>7418.0</v>
      </c>
      <c r="E157">
        <f>'計算係數'!$O157*'累積確診人數_量級_鄰里別'!D157/10</f>
        <v>0</v>
      </c>
      <c r="F157">
        <f>'計算係數'!$O157*'累積確診人數_量級_鄰里別'!E157/10</f>
        <v>0</v>
      </c>
      <c r="G157">
        <f>'計算係數'!$O157*'累積確診人數_量級_鄰里別'!F157/10</f>
        <v>1.131490933</v>
      </c>
      <c r="H157">
        <f>'計算係數'!$O157*'累積確診人數_量級_鄰里別'!G157/10</f>
        <v>1.131490933</v>
      </c>
      <c r="I157">
        <f>'計算係數'!$O157*'累積確診人數_量級_鄰里別'!H157/10</f>
        <v>1.131490933</v>
      </c>
      <c r="J157">
        <f>'計算係數'!$O157*'累積確診人數_量級_鄰里別'!I157/10</f>
        <v>1.131490933</v>
      </c>
      <c r="K157">
        <f>'計算係數'!$O157*'累積確診人數_量級_鄰里別'!J157/10</f>
        <v>1.131490933</v>
      </c>
      <c r="L157">
        <f>'計算係數'!$O157*'累積確診人數_量級_鄰里別'!K157/10</f>
        <v>1.131490933</v>
      </c>
      <c r="M157">
        <f>'計算係數'!$O157*'累積確診人數_量級_鄰里別'!L157/10</f>
        <v>1.131490933</v>
      </c>
      <c r="N157">
        <f>'計算係數'!$O157*'累積確診人數_量級_鄰里別'!M157/10</f>
        <v>1.131490933</v>
      </c>
      <c r="O157">
        <f>'計算係數'!$O157*'累積確診人數_量級_鄰里別'!N157/10</f>
        <v>1.131490933</v>
      </c>
      <c r="P157">
        <f>'計算係數'!$O157*'累積確診人數_量級_鄰里別'!O157/10</f>
        <v>1.131490933</v>
      </c>
      <c r="Q157">
        <f>'計算係數'!$O157*'累積確診人數_量級_鄰里別'!P157/10</f>
        <v>1.131490933</v>
      </c>
      <c r="R157">
        <f>'計算係數'!$O157*'累積確診人數_量級_鄰里別'!Q157/10</f>
        <v>1.131490933</v>
      </c>
      <c r="S157">
        <f>'計算係數'!$O157*'累積確診人數_量級_鄰里別'!R157/10</f>
        <v>1.131490933</v>
      </c>
      <c r="T157">
        <f>'計算係數'!$O157*'累積確診人數_量級_鄰里別'!S157/10</f>
        <v>1.131490933</v>
      </c>
      <c r="U157">
        <f>'計算係數'!$O157*'累積確診人數_量級_鄰里別'!T157/10</f>
        <v>1.131490933</v>
      </c>
    </row>
    <row r="158">
      <c r="A158" s="5">
        <v>6.300004003E10</v>
      </c>
      <c r="B158" s="5" t="s">
        <v>133</v>
      </c>
      <c r="C158" s="5" t="s">
        <v>163</v>
      </c>
      <c r="D158" s="5">
        <v>5770.0</v>
      </c>
      <c r="E158">
        <f>'計算係數'!$O158*'累積確診人數_量級_鄰里別'!D158/10</f>
        <v>0</v>
      </c>
      <c r="F158">
        <f>'計算係數'!$O158*'累積確診人數_量級_鄰里別'!E158/10</f>
        <v>0</v>
      </c>
      <c r="G158">
        <f>'計算係數'!$O158*'累積確診人數_量級_鄰里別'!F158/10</f>
        <v>1.144542182</v>
      </c>
      <c r="H158">
        <f>'計算係數'!$O158*'累積確診人數_量級_鄰里別'!G158/10</f>
        <v>1.144542182</v>
      </c>
      <c r="I158">
        <f>'計算係數'!$O158*'累積確診人數_量級_鄰里別'!H158/10</f>
        <v>1.144542182</v>
      </c>
      <c r="J158">
        <f>'計算係數'!$O158*'累積確診人數_量級_鄰里別'!I158/10</f>
        <v>1.144542182</v>
      </c>
      <c r="K158">
        <f>'計算係數'!$O158*'累積確診人數_量級_鄰里別'!J158/10</f>
        <v>1.144542182</v>
      </c>
      <c r="L158">
        <f>'計算係數'!$O158*'累積確診人數_量級_鄰里別'!K158/10</f>
        <v>1.144542182</v>
      </c>
      <c r="M158">
        <f>'計算係數'!$O158*'累積確診人數_量級_鄰里別'!L158/10</f>
        <v>1.144542182</v>
      </c>
      <c r="N158">
        <f>'計算係數'!$O158*'累積確診人數_量級_鄰里別'!M158/10</f>
        <v>1.144542182</v>
      </c>
      <c r="O158">
        <f>'計算係數'!$O158*'累積確診人數_量級_鄰里別'!N158/10</f>
        <v>1.144542182</v>
      </c>
      <c r="P158">
        <f>'計算係數'!$O158*'累積確診人數_量級_鄰里別'!O158/10</f>
        <v>1.144542182</v>
      </c>
      <c r="Q158">
        <f>'計算係數'!$O158*'累積確診人數_量級_鄰里別'!P158/10</f>
        <v>1.144542182</v>
      </c>
      <c r="R158">
        <f>'計算係數'!$O158*'累積確診人數_量級_鄰里別'!Q158/10</f>
        <v>1.144542182</v>
      </c>
      <c r="S158">
        <f>'計算係數'!$O158*'累積確診人數_量級_鄰里別'!R158/10</f>
        <v>1.144542182</v>
      </c>
      <c r="T158">
        <f>'計算係數'!$O158*'累積確診人數_量級_鄰里別'!S158/10</f>
        <v>1.144542182</v>
      </c>
      <c r="U158">
        <f>'計算係數'!$O158*'累積確診人數_量級_鄰里別'!T158/10</f>
        <v>1.144542182</v>
      </c>
    </row>
    <row r="159">
      <c r="A159" s="5">
        <v>6.3000040031E10</v>
      </c>
      <c r="B159" s="5" t="s">
        <v>133</v>
      </c>
      <c r="C159" s="5" t="s">
        <v>164</v>
      </c>
      <c r="D159" s="5">
        <v>5104.0</v>
      </c>
      <c r="E159">
        <f>'計算係數'!$O159*'累積確診人數_量級_鄰里別'!D159/10</f>
        <v>0</v>
      </c>
      <c r="F159">
        <f>'計算係數'!$O159*'累積確診人數_量級_鄰里別'!E159/10</f>
        <v>0</v>
      </c>
      <c r="G159">
        <f>'計算係數'!$O159*'累積確診人數_量級_鄰里別'!F159/10</f>
        <v>1.049817847</v>
      </c>
      <c r="H159">
        <f>'計算係數'!$O159*'累積確診人數_量級_鄰里別'!G159/10</f>
        <v>1.049817847</v>
      </c>
      <c r="I159">
        <f>'計算係數'!$O159*'累積確診人數_量級_鄰里別'!H159/10</f>
        <v>1.049817847</v>
      </c>
      <c r="J159">
        <f>'計算係數'!$O159*'累積確診人數_量級_鄰里別'!I159/10</f>
        <v>1.049817847</v>
      </c>
      <c r="K159">
        <f>'計算係數'!$O159*'累積確診人數_量級_鄰里別'!J159/10</f>
        <v>1.049817847</v>
      </c>
      <c r="L159">
        <f>'計算係數'!$O159*'累積確診人數_量級_鄰里別'!K159/10</f>
        <v>1.049817847</v>
      </c>
      <c r="M159">
        <f>'計算係數'!$O159*'累積確診人數_量級_鄰里別'!L159/10</f>
        <v>1.049817847</v>
      </c>
      <c r="N159">
        <f>'計算係數'!$O159*'累積確診人數_量級_鄰里別'!M159/10</f>
        <v>1.049817847</v>
      </c>
      <c r="O159">
        <f>'計算係數'!$O159*'累積確診人數_量級_鄰里別'!N159/10</f>
        <v>1.049817847</v>
      </c>
      <c r="P159">
        <f>'計算係數'!$O159*'累積確診人數_量級_鄰里別'!O159/10</f>
        <v>1.049817847</v>
      </c>
      <c r="Q159">
        <f>'計算係數'!$O159*'累積確診人數_量級_鄰里別'!P159/10</f>
        <v>1.049817847</v>
      </c>
      <c r="R159">
        <f>'計算係數'!$O159*'累積確診人數_量級_鄰里別'!Q159/10</f>
        <v>1.049817847</v>
      </c>
      <c r="S159">
        <f>'計算係數'!$O159*'累積確診人數_量級_鄰里別'!R159/10</f>
        <v>1.049817847</v>
      </c>
      <c r="T159">
        <f>'計算係數'!$O159*'累積確診人數_量級_鄰里別'!S159/10</f>
        <v>1.049817847</v>
      </c>
      <c r="U159">
        <f>'計算係數'!$O159*'累積確診人數_量級_鄰里別'!T159/10</f>
        <v>1.049817847</v>
      </c>
    </row>
    <row r="160">
      <c r="A160" s="5">
        <v>6.3000040032E10</v>
      </c>
      <c r="B160" s="5" t="s">
        <v>133</v>
      </c>
      <c r="C160" s="5" t="s">
        <v>165</v>
      </c>
      <c r="D160" s="5">
        <v>5405.0</v>
      </c>
      <c r="E160">
        <f>'計算係數'!$O160*'累積確診人數_量級_鄰里別'!D160/10</f>
        <v>0</v>
      </c>
      <c r="F160">
        <f>'計算係數'!$O160*'累積確診人數_量級_鄰里別'!E160/10</f>
        <v>0</v>
      </c>
      <c r="G160">
        <f>'計算係數'!$O160*'累積確診人數_量級_鄰里別'!F160/10</f>
        <v>1.239710637</v>
      </c>
      <c r="H160">
        <f>'計算係數'!$O160*'累積確診人數_量級_鄰里別'!G160/10</f>
        <v>1.239710637</v>
      </c>
      <c r="I160">
        <f>'計算係數'!$O160*'累積確診人數_量級_鄰里別'!H160/10</f>
        <v>1.239710637</v>
      </c>
      <c r="J160">
        <f>'計算係數'!$O160*'累積確診人數_量級_鄰里別'!I160/10</f>
        <v>1.239710637</v>
      </c>
      <c r="K160">
        <f>'計算係數'!$O160*'累積確診人數_量級_鄰里別'!J160/10</f>
        <v>1.239710637</v>
      </c>
      <c r="L160">
        <f>'計算係數'!$O160*'累積確診人數_量級_鄰里別'!K160/10</f>
        <v>1.239710637</v>
      </c>
      <c r="M160">
        <f>'計算係數'!$O160*'累積確診人數_量級_鄰里別'!L160/10</f>
        <v>1.239710637</v>
      </c>
      <c r="N160">
        <f>'計算係數'!$O160*'累積確診人數_量級_鄰里別'!M160/10</f>
        <v>1.239710637</v>
      </c>
      <c r="O160">
        <f>'計算係數'!$O160*'累積確診人數_量級_鄰里別'!N160/10</f>
        <v>1.239710637</v>
      </c>
      <c r="P160">
        <f>'計算係數'!$O160*'累積確診人數_量級_鄰里別'!O160/10</f>
        <v>1.239710637</v>
      </c>
      <c r="Q160">
        <f>'計算係數'!$O160*'累積確診人數_量級_鄰里別'!P160/10</f>
        <v>1.239710637</v>
      </c>
      <c r="R160">
        <f>'計算係數'!$O160*'累積確診人數_量級_鄰里別'!Q160/10</f>
        <v>1.239710637</v>
      </c>
      <c r="S160">
        <f>'計算係數'!$O160*'累積確診人數_量級_鄰里別'!R160/10</f>
        <v>1.239710637</v>
      </c>
      <c r="T160">
        <f>'計算係數'!$O160*'累積確診人數_量級_鄰里別'!S160/10</f>
        <v>1.239710637</v>
      </c>
      <c r="U160">
        <f>'計算係數'!$O160*'累積確診人數_量級_鄰里別'!T160/10</f>
        <v>1.239710637</v>
      </c>
    </row>
    <row r="161">
      <c r="A161" s="5">
        <v>6.3000040033E10</v>
      </c>
      <c r="B161" s="5" t="s">
        <v>133</v>
      </c>
      <c r="C161" s="5" t="s">
        <v>166</v>
      </c>
      <c r="D161" s="5">
        <v>3701.0</v>
      </c>
      <c r="E161">
        <f>'計算係數'!$O161*'累積確診人數_量級_鄰里別'!D161/10</f>
        <v>0</v>
      </c>
      <c r="F161">
        <f>'計算係數'!$O161*'累積確診人數_量級_鄰里別'!E161/10</f>
        <v>0</v>
      </c>
      <c r="G161">
        <f>'計算係數'!$O161*'累積確診人數_量級_鄰里別'!F161/10</f>
        <v>1.045709668</v>
      </c>
      <c r="H161">
        <f>'計算係數'!$O161*'累積確診人數_量級_鄰里別'!G161/10</f>
        <v>1.045709668</v>
      </c>
      <c r="I161">
        <f>'計算係數'!$O161*'累積確診人數_量級_鄰里別'!H161/10</f>
        <v>1.045709668</v>
      </c>
      <c r="J161">
        <f>'計算係數'!$O161*'累積確診人數_量級_鄰里別'!I161/10</f>
        <v>1.045709668</v>
      </c>
      <c r="K161">
        <f>'計算係數'!$O161*'累積確診人數_量級_鄰里別'!J161/10</f>
        <v>1.045709668</v>
      </c>
      <c r="L161">
        <f>'計算係數'!$O161*'累積確診人數_量級_鄰里別'!K161/10</f>
        <v>1.045709668</v>
      </c>
      <c r="M161">
        <f>'計算係數'!$O161*'累積確診人數_量級_鄰里別'!L161/10</f>
        <v>1.045709668</v>
      </c>
      <c r="N161">
        <f>'計算係數'!$O161*'累積確診人數_量級_鄰里別'!M161/10</f>
        <v>1.045709668</v>
      </c>
      <c r="O161">
        <f>'計算係數'!$O161*'累積確診人數_量級_鄰里別'!N161/10</f>
        <v>1.045709668</v>
      </c>
      <c r="P161">
        <f>'計算係數'!$O161*'累積確診人數_量級_鄰里別'!O161/10</f>
        <v>1.045709668</v>
      </c>
      <c r="Q161">
        <f>'計算係數'!$O161*'累積確診人數_量級_鄰里別'!P161/10</f>
        <v>1.045709668</v>
      </c>
      <c r="R161">
        <f>'計算係數'!$O161*'累積確診人數_量級_鄰里別'!Q161/10</f>
        <v>1.045709668</v>
      </c>
      <c r="S161">
        <f>'計算係數'!$O161*'累積確診人數_量級_鄰里別'!R161/10</f>
        <v>1.045709668</v>
      </c>
      <c r="T161">
        <f>'計算係數'!$O161*'累積確診人數_量級_鄰里別'!S161/10</f>
        <v>1.045709668</v>
      </c>
      <c r="U161">
        <f>'計算係數'!$O161*'累積確診人數_量級_鄰里別'!T161/10</f>
        <v>1.045709668</v>
      </c>
    </row>
    <row r="162">
      <c r="A162" s="5">
        <v>6.3000040034E10</v>
      </c>
      <c r="B162" s="5" t="s">
        <v>133</v>
      </c>
      <c r="C162" s="5" t="s">
        <v>167</v>
      </c>
      <c r="D162" s="5">
        <v>5872.0</v>
      </c>
      <c r="E162">
        <f>'計算係數'!$O162*'累積確診人數_量級_鄰里別'!D162/10</f>
        <v>0</v>
      </c>
      <c r="F162">
        <f>'計算係數'!$O162*'累積確診人數_量級_鄰里別'!E162/10</f>
        <v>0</v>
      </c>
      <c r="G162">
        <f>'計算係數'!$O162*'累積確診人數_量級_鄰里別'!F162/10</f>
        <v>1.117400183</v>
      </c>
      <c r="H162">
        <f>'計算係數'!$O162*'累積確診人數_量級_鄰里別'!G162/10</f>
        <v>1.117400183</v>
      </c>
      <c r="I162">
        <f>'計算係數'!$O162*'累積確診人數_量級_鄰里別'!H162/10</f>
        <v>1.117400183</v>
      </c>
      <c r="J162">
        <f>'計算係數'!$O162*'累積確診人數_量級_鄰里別'!I162/10</f>
        <v>1.117400183</v>
      </c>
      <c r="K162">
        <f>'計算係數'!$O162*'累積確診人數_量級_鄰里別'!J162/10</f>
        <v>1.117400183</v>
      </c>
      <c r="L162">
        <f>'計算係數'!$O162*'累積確診人數_量級_鄰里別'!K162/10</f>
        <v>1.117400183</v>
      </c>
      <c r="M162">
        <f>'計算係數'!$O162*'累積確診人數_量級_鄰里別'!L162/10</f>
        <v>1.117400183</v>
      </c>
      <c r="N162">
        <f>'計算係數'!$O162*'累積確診人數_量級_鄰里別'!M162/10</f>
        <v>1.117400183</v>
      </c>
      <c r="O162">
        <f>'計算係數'!$O162*'累積確診人數_量級_鄰里別'!N162/10</f>
        <v>1.117400183</v>
      </c>
      <c r="P162">
        <f>'計算係數'!$O162*'累積確診人數_量級_鄰里別'!O162/10</f>
        <v>1.117400183</v>
      </c>
      <c r="Q162">
        <f>'計算係數'!$O162*'累積確診人數_量級_鄰里別'!P162/10</f>
        <v>1.117400183</v>
      </c>
      <c r="R162">
        <f>'計算係數'!$O162*'累積確診人數_量級_鄰里別'!Q162/10</f>
        <v>1.117400183</v>
      </c>
      <c r="S162">
        <f>'計算係數'!$O162*'累積確診人數_量級_鄰里別'!R162/10</f>
        <v>1.117400183</v>
      </c>
      <c r="T162">
        <f>'計算係數'!$O162*'累積確診人數_量級_鄰里別'!S162/10</f>
        <v>1.117400183</v>
      </c>
      <c r="U162">
        <f>'計算係數'!$O162*'累積確診人數_量級_鄰里別'!T162/10</f>
        <v>1.117400183</v>
      </c>
    </row>
    <row r="163">
      <c r="A163" s="5">
        <v>6.3000040035E10</v>
      </c>
      <c r="B163" s="5" t="s">
        <v>133</v>
      </c>
      <c r="C163" s="5" t="s">
        <v>168</v>
      </c>
      <c r="D163" s="5">
        <v>4913.0</v>
      </c>
      <c r="E163">
        <f>'計算係數'!$O163*'累積確診人數_量級_鄰里別'!D163/10</f>
        <v>0</v>
      </c>
      <c r="F163">
        <f>'計算係數'!$O163*'累積確診人數_量級_鄰里別'!E163/10</f>
        <v>0</v>
      </c>
      <c r="G163">
        <f>'計算係數'!$O163*'累積確診人數_量級_鄰里別'!F163/10</f>
        <v>1.068693829</v>
      </c>
      <c r="H163">
        <f>'計算係數'!$O163*'累積確診人數_量級_鄰里別'!G163/10</f>
        <v>1.068693829</v>
      </c>
      <c r="I163">
        <f>'計算係數'!$O163*'累積確診人數_量級_鄰里別'!H163/10</f>
        <v>1.068693829</v>
      </c>
      <c r="J163">
        <f>'計算係數'!$O163*'累積確診人數_量級_鄰里別'!I163/10</f>
        <v>1.068693829</v>
      </c>
      <c r="K163">
        <f>'計算係數'!$O163*'累積確診人數_量級_鄰里別'!J163/10</f>
        <v>1.068693829</v>
      </c>
      <c r="L163">
        <f>'計算係數'!$O163*'累積確診人數_量級_鄰里別'!K163/10</f>
        <v>1.068693829</v>
      </c>
      <c r="M163">
        <f>'計算係數'!$O163*'累積確診人數_量級_鄰里別'!L163/10</f>
        <v>1.068693829</v>
      </c>
      <c r="N163">
        <f>'計算係數'!$O163*'累積確診人數_量級_鄰里別'!M163/10</f>
        <v>1.068693829</v>
      </c>
      <c r="O163">
        <f>'計算係數'!$O163*'累積確診人數_量級_鄰里別'!N163/10</f>
        <v>1.068693829</v>
      </c>
      <c r="P163">
        <f>'計算係數'!$O163*'累積確診人數_量級_鄰里別'!O163/10</f>
        <v>1.068693829</v>
      </c>
      <c r="Q163">
        <f>'計算係數'!$O163*'累積確診人數_量級_鄰里別'!P163/10</f>
        <v>1.068693829</v>
      </c>
      <c r="R163">
        <f>'計算係數'!$O163*'累積確診人數_量級_鄰里別'!Q163/10</f>
        <v>1.068693829</v>
      </c>
      <c r="S163">
        <f>'計算係數'!$O163*'累積確診人數_量級_鄰里別'!R163/10</f>
        <v>1.068693829</v>
      </c>
      <c r="T163">
        <f>'計算係數'!$O163*'累積確診人數_量級_鄰里別'!S163/10</f>
        <v>1.068693829</v>
      </c>
      <c r="U163">
        <f>'計算係數'!$O163*'累積確診人數_量級_鄰里別'!T163/10</f>
        <v>1.068693829</v>
      </c>
    </row>
    <row r="164">
      <c r="A164" s="5">
        <v>6.3000040036E10</v>
      </c>
      <c r="B164" s="5" t="s">
        <v>133</v>
      </c>
      <c r="C164" s="5" t="s">
        <v>169</v>
      </c>
      <c r="D164" s="5">
        <v>4592.0</v>
      </c>
      <c r="E164">
        <f>'計算係數'!$O164*'累積確診人數_量級_鄰里別'!D164/10</f>
        <v>0</v>
      </c>
      <c r="F164">
        <f>'計算係數'!$O164*'累積確診人數_量級_鄰里別'!E164/10</f>
        <v>0</v>
      </c>
      <c r="G164">
        <f>'計算係數'!$O164*'累積確診人數_量級_鄰里別'!F164/10</f>
        <v>1.14066542</v>
      </c>
      <c r="H164">
        <f>'計算係數'!$O164*'累積確診人數_量級_鄰里別'!G164/10</f>
        <v>1.14066542</v>
      </c>
      <c r="I164">
        <f>'計算係數'!$O164*'累積確診人數_量級_鄰里別'!H164/10</f>
        <v>1.14066542</v>
      </c>
      <c r="J164">
        <f>'計算係數'!$O164*'累積確診人數_量級_鄰里別'!I164/10</f>
        <v>1.14066542</v>
      </c>
      <c r="K164">
        <f>'計算係數'!$O164*'累積確診人數_量級_鄰里別'!J164/10</f>
        <v>1.14066542</v>
      </c>
      <c r="L164">
        <f>'計算係數'!$O164*'累積確診人數_量級_鄰里別'!K164/10</f>
        <v>1.14066542</v>
      </c>
      <c r="M164">
        <f>'計算係數'!$O164*'累積確診人數_量級_鄰里別'!L164/10</f>
        <v>1.14066542</v>
      </c>
      <c r="N164">
        <f>'計算係數'!$O164*'累積確診人數_量級_鄰里別'!M164/10</f>
        <v>1.14066542</v>
      </c>
      <c r="O164">
        <f>'計算係數'!$O164*'累積確診人數_量級_鄰里別'!N164/10</f>
        <v>1.14066542</v>
      </c>
      <c r="P164">
        <f>'計算係數'!$O164*'累積確診人數_量級_鄰里別'!O164/10</f>
        <v>1.14066542</v>
      </c>
      <c r="Q164">
        <f>'計算係數'!$O164*'累積確診人數_量級_鄰里別'!P164/10</f>
        <v>1.14066542</v>
      </c>
      <c r="R164">
        <f>'計算係數'!$O164*'累積確診人數_量級_鄰里別'!Q164/10</f>
        <v>1.14066542</v>
      </c>
      <c r="S164">
        <f>'計算係數'!$O164*'累積確診人數_量級_鄰里別'!R164/10</f>
        <v>1.14066542</v>
      </c>
      <c r="T164">
        <f>'計算係數'!$O164*'累積確診人數_量級_鄰里別'!S164/10</f>
        <v>1.14066542</v>
      </c>
      <c r="U164">
        <f>'計算係數'!$O164*'累積確診人數_量級_鄰里別'!T164/10</f>
        <v>1.14066542</v>
      </c>
    </row>
    <row r="165">
      <c r="A165" s="5">
        <v>6.3000040037E10</v>
      </c>
      <c r="B165" s="5" t="s">
        <v>133</v>
      </c>
      <c r="C165" s="5" t="s">
        <v>170</v>
      </c>
      <c r="D165" s="5">
        <v>3217.0</v>
      </c>
      <c r="E165">
        <f>'計算係數'!$O165*'累積確診人數_量級_鄰里別'!D165/10</f>
        <v>0</v>
      </c>
      <c r="F165">
        <f>'計算係數'!$O165*'累積確診人數_量級_鄰里別'!E165/10</f>
        <v>0</v>
      </c>
      <c r="G165">
        <f>'計算係數'!$O165*'累積確診人數_量級_鄰里別'!F165/10</f>
        <v>0.9850620395</v>
      </c>
      <c r="H165">
        <f>'計算係數'!$O165*'累積確診人數_量級_鄰里別'!G165/10</f>
        <v>0.9850620395</v>
      </c>
      <c r="I165">
        <f>'計算係數'!$O165*'累積確診人數_量級_鄰里別'!H165/10</f>
        <v>0.9850620395</v>
      </c>
      <c r="J165">
        <f>'計算係數'!$O165*'累積確診人數_量級_鄰里別'!I165/10</f>
        <v>0.9850620395</v>
      </c>
      <c r="K165">
        <f>'計算係數'!$O165*'累積確診人數_量級_鄰里別'!J165/10</f>
        <v>0.9850620395</v>
      </c>
      <c r="L165">
        <f>'計算係數'!$O165*'累積確診人數_量級_鄰里別'!K165/10</f>
        <v>0.9850620395</v>
      </c>
      <c r="M165">
        <f>'計算係數'!$O165*'累積確診人數_量級_鄰里別'!L165/10</f>
        <v>0.9850620395</v>
      </c>
      <c r="N165">
        <f>'計算係數'!$O165*'累積確診人數_量級_鄰里別'!M165/10</f>
        <v>0.9850620395</v>
      </c>
      <c r="O165">
        <f>'計算係數'!$O165*'累積確診人數_量級_鄰里別'!N165/10</f>
        <v>0.9850620395</v>
      </c>
      <c r="P165">
        <f>'計算係數'!$O165*'累積確診人數_量級_鄰里別'!O165/10</f>
        <v>0.9850620395</v>
      </c>
      <c r="Q165">
        <f>'計算係數'!$O165*'累積確診人數_量級_鄰里別'!P165/10</f>
        <v>0.9850620395</v>
      </c>
      <c r="R165">
        <f>'計算係數'!$O165*'累積確診人數_量級_鄰里別'!Q165/10</f>
        <v>0.9850620395</v>
      </c>
      <c r="S165">
        <f>'計算係數'!$O165*'累積確診人數_量級_鄰里別'!R165/10</f>
        <v>0.9850620395</v>
      </c>
      <c r="T165">
        <f>'計算係數'!$O165*'累積確診人數_量級_鄰里別'!S165/10</f>
        <v>0.9850620395</v>
      </c>
      <c r="U165">
        <f>'計算係數'!$O165*'累積確診人數_量級_鄰里別'!T165/10</f>
        <v>0.9850620395</v>
      </c>
    </row>
    <row r="166">
      <c r="A166" s="5">
        <v>6.3000040038E10</v>
      </c>
      <c r="B166" s="5" t="s">
        <v>133</v>
      </c>
      <c r="C166" s="5" t="s">
        <v>171</v>
      </c>
      <c r="D166" s="5">
        <v>2971.0</v>
      </c>
      <c r="E166">
        <f>'計算係數'!$O166*'累積確診人數_量級_鄰里別'!D166/10</f>
        <v>0</v>
      </c>
      <c r="F166">
        <f>'計算係數'!$O166*'累積確診人數_量級_鄰里別'!E166/10</f>
        <v>0</v>
      </c>
      <c r="G166">
        <f>'計算係數'!$O166*'累積確診人數_量級_鄰里別'!F166/10</f>
        <v>1.043010462</v>
      </c>
      <c r="H166">
        <f>'計算係數'!$O166*'累積確診人數_量級_鄰里別'!G166/10</f>
        <v>1.043010462</v>
      </c>
      <c r="I166">
        <f>'計算係數'!$O166*'累積確診人數_量級_鄰里別'!H166/10</f>
        <v>1.043010462</v>
      </c>
      <c r="J166">
        <f>'計算係數'!$O166*'累積確診人數_量級_鄰里別'!I166/10</f>
        <v>1.043010462</v>
      </c>
      <c r="K166">
        <f>'計算係數'!$O166*'累積確診人數_量級_鄰里別'!J166/10</f>
        <v>1.043010462</v>
      </c>
      <c r="L166">
        <f>'計算係數'!$O166*'累積確診人數_量級_鄰里別'!K166/10</f>
        <v>1.043010462</v>
      </c>
      <c r="M166">
        <f>'計算係數'!$O166*'累積確診人數_量級_鄰里別'!L166/10</f>
        <v>1.043010462</v>
      </c>
      <c r="N166">
        <f>'計算係數'!$O166*'累積確診人數_量級_鄰里別'!M166/10</f>
        <v>1.043010462</v>
      </c>
      <c r="O166">
        <f>'計算係數'!$O166*'累積確診人數_量級_鄰里別'!N166/10</f>
        <v>1.043010462</v>
      </c>
      <c r="P166">
        <f>'計算係數'!$O166*'累積確診人數_量級_鄰里別'!O166/10</f>
        <v>1.043010462</v>
      </c>
      <c r="Q166">
        <f>'計算係數'!$O166*'累積確診人數_量級_鄰里別'!P166/10</f>
        <v>1.043010462</v>
      </c>
      <c r="R166">
        <f>'計算係數'!$O166*'累積確診人數_量級_鄰里別'!Q166/10</f>
        <v>1.043010462</v>
      </c>
      <c r="S166">
        <f>'計算係數'!$O166*'累積確診人數_量級_鄰里別'!R166/10</f>
        <v>1.043010462</v>
      </c>
      <c r="T166">
        <f>'計算係數'!$O166*'累積確診人數_量級_鄰里別'!S166/10</f>
        <v>1.043010462</v>
      </c>
      <c r="U166">
        <f>'計算係數'!$O166*'累積確診人數_量級_鄰里別'!T166/10</f>
        <v>1.043010462</v>
      </c>
    </row>
    <row r="167">
      <c r="A167" s="5">
        <v>6.3000040039E10</v>
      </c>
      <c r="B167" s="5" t="s">
        <v>133</v>
      </c>
      <c r="C167" s="5" t="s">
        <v>172</v>
      </c>
      <c r="D167" s="5">
        <v>6130.0</v>
      </c>
      <c r="E167">
        <f>'計算係數'!$O167*'累積確診人數_量級_鄰里別'!D167/10</f>
        <v>0</v>
      </c>
      <c r="F167">
        <f>'計算係數'!$O167*'累積確診人數_量級_鄰里別'!E167/10</f>
        <v>0</v>
      </c>
      <c r="G167">
        <f>'計算係數'!$O167*'累積確診人數_量級_鄰里別'!F167/10</f>
        <v>1.259345258</v>
      </c>
      <c r="H167">
        <f>'計算係數'!$O167*'累積確診人數_量級_鄰里別'!G167/10</f>
        <v>1.259345258</v>
      </c>
      <c r="I167">
        <f>'計算係數'!$O167*'累積確診人數_量級_鄰里別'!H167/10</f>
        <v>1.259345258</v>
      </c>
      <c r="J167">
        <f>'計算係數'!$O167*'累積確診人數_量級_鄰里別'!I167/10</f>
        <v>1.259345258</v>
      </c>
      <c r="K167">
        <f>'計算係數'!$O167*'累積確診人數_量級_鄰里別'!J167/10</f>
        <v>1.259345258</v>
      </c>
      <c r="L167">
        <f>'計算係數'!$O167*'累積確診人數_量級_鄰里別'!K167/10</f>
        <v>1.259345258</v>
      </c>
      <c r="M167">
        <f>'計算係數'!$O167*'累積確診人數_量級_鄰里別'!L167/10</f>
        <v>1.259345258</v>
      </c>
      <c r="N167">
        <f>'計算係數'!$O167*'累積確診人數_量級_鄰里別'!M167/10</f>
        <v>1.259345258</v>
      </c>
      <c r="O167">
        <f>'計算係數'!$O167*'累積確診人數_量級_鄰里別'!N167/10</f>
        <v>1.259345258</v>
      </c>
      <c r="P167">
        <f>'計算係數'!$O167*'累積確診人數_量級_鄰里別'!O167/10</f>
        <v>1.259345258</v>
      </c>
      <c r="Q167">
        <f>'計算係數'!$O167*'累積確診人數_量級_鄰里別'!P167/10</f>
        <v>1.259345258</v>
      </c>
      <c r="R167">
        <f>'計算係數'!$O167*'累積確診人數_量級_鄰里別'!Q167/10</f>
        <v>1.259345258</v>
      </c>
      <c r="S167">
        <f>'計算係數'!$O167*'累積確診人數_量級_鄰里別'!R167/10</f>
        <v>1.259345258</v>
      </c>
      <c r="T167">
        <f>'計算係數'!$O167*'累積確診人數_量級_鄰里別'!S167/10</f>
        <v>1.259345258</v>
      </c>
      <c r="U167">
        <f>'計算係數'!$O167*'累積確診人數_量級_鄰里別'!T167/10</f>
        <v>1.259345258</v>
      </c>
    </row>
    <row r="168">
      <c r="A168" s="5">
        <v>6.300004004E10</v>
      </c>
      <c r="B168" s="5" t="s">
        <v>133</v>
      </c>
      <c r="C168" s="5" t="s">
        <v>173</v>
      </c>
      <c r="D168" s="5">
        <v>4751.0</v>
      </c>
      <c r="E168">
        <f>'計算係數'!$O168*'累積確診人數_量級_鄰里別'!D168/10</f>
        <v>0</v>
      </c>
      <c r="F168">
        <f>'計算係數'!$O168*'累積確診人數_量級_鄰里別'!E168/10</f>
        <v>0</v>
      </c>
      <c r="G168">
        <f>'計算係數'!$O168*'累積確診人數_量級_鄰里別'!F168/10</f>
        <v>1.088648899</v>
      </c>
      <c r="H168">
        <f>'計算係數'!$O168*'累積確診人數_量級_鄰里別'!G168/10</f>
        <v>1.088648899</v>
      </c>
      <c r="I168">
        <f>'計算係數'!$O168*'累積確診人數_量級_鄰里別'!H168/10</f>
        <v>1.088648899</v>
      </c>
      <c r="J168">
        <f>'計算係數'!$O168*'累積確診人數_量級_鄰里別'!I168/10</f>
        <v>1.088648899</v>
      </c>
      <c r="K168">
        <f>'計算係數'!$O168*'累積確診人數_量級_鄰里別'!J168/10</f>
        <v>1.088648899</v>
      </c>
      <c r="L168">
        <f>'計算係數'!$O168*'累積確診人數_量級_鄰里別'!K168/10</f>
        <v>1.088648899</v>
      </c>
      <c r="M168">
        <f>'計算係數'!$O168*'累積確診人數_量級_鄰里別'!L168/10</f>
        <v>1.088648899</v>
      </c>
      <c r="N168">
        <f>'計算係數'!$O168*'累積確診人數_量級_鄰里別'!M168/10</f>
        <v>1.088648899</v>
      </c>
      <c r="O168">
        <f>'計算係數'!$O168*'累積確診人數_量級_鄰里別'!N168/10</f>
        <v>1.088648899</v>
      </c>
      <c r="P168">
        <f>'計算係數'!$O168*'累積確診人數_量級_鄰里別'!O168/10</f>
        <v>1.088648899</v>
      </c>
      <c r="Q168">
        <f>'計算係數'!$O168*'累積確診人數_量級_鄰里別'!P168/10</f>
        <v>1.088648899</v>
      </c>
      <c r="R168">
        <f>'計算係數'!$O168*'累積確診人數_量級_鄰里別'!Q168/10</f>
        <v>1.088648899</v>
      </c>
      <c r="S168">
        <f>'計算係數'!$O168*'累積確診人數_量級_鄰里別'!R168/10</f>
        <v>1.088648899</v>
      </c>
      <c r="T168">
        <f>'計算係數'!$O168*'累積確診人數_量級_鄰里別'!S168/10</f>
        <v>1.088648899</v>
      </c>
      <c r="U168">
        <f>'計算係數'!$O168*'累積確診人數_量級_鄰里別'!T168/10</f>
        <v>1.088648899</v>
      </c>
    </row>
    <row r="169">
      <c r="A169" s="5">
        <v>6.3000040041E10</v>
      </c>
      <c r="B169" s="5" t="s">
        <v>133</v>
      </c>
      <c r="C169" s="5" t="s">
        <v>174</v>
      </c>
      <c r="D169" s="5">
        <v>8148.0</v>
      </c>
      <c r="E169">
        <f>'計算係數'!$O169*'累積確診人數_量級_鄰里別'!D169/10</f>
        <v>0</v>
      </c>
      <c r="F169">
        <f>'計算係數'!$O169*'累積確診人數_量級_鄰里別'!E169/10</f>
        <v>0</v>
      </c>
      <c r="G169">
        <f>'計算係數'!$O169*'累積確診人數_量級_鄰里別'!F169/10</f>
        <v>1.05998436</v>
      </c>
      <c r="H169">
        <f>'計算係數'!$O169*'累積確診人數_量級_鄰里別'!G169/10</f>
        <v>1.05998436</v>
      </c>
      <c r="I169">
        <f>'計算係數'!$O169*'累積確診人數_量級_鄰里別'!H169/10</f>
        <v>1.05998436</v>
      </c>
      <c r="J169">
        <f>'計算係數'!$O169*'累積確診人數_量級_鄰里別'!I169/10</f>
        <v>1.05998436</v>
      </c>
      <c r="K169">
        <f>'計算係數'!$O169*'累積確診人數_量級_鄰里別'!J169/10</f>
        <v>1.05998436</v>
      </c>
      <c r="L169">
        <f>'計算係數'!$O169*'累積確診人數_量級_鄰里別'!K169/10</f>
        <v>1.05998436</v>
      </c>
      <c r="M169">
        <f>'計算係數'!$O169*'累積確診人數_量級_鄰里別'!L169/10</f>
        <v>1.05998436</v>
      </c>
      <c r="N169">
        <f>'計算係數'!$O169*'累積確診人數_量級_鄰里別'!M169/10</f>
        <v>1.05998436</v>
      </c>
      <c r="O169">
        <f>'計算係數'!$O169*'累積確診人數_量級_鄰里別'!N169/10</f>
        <v>1.05998436</v>
      </c>
      <c r="P169">
        <f>'計算係數'!$O169*'累積確診人數_量級_鄰里別'!O169/10</f>
        <v>1.05998436</v>
      </c>
      <c r="Q169">
        <f>'計算係數'!$O169*'累積確診人數_量級_鄰里別'!P169/10</f>
        <v>1.05998436</v>
      </c>
      <c r="R169">
        <f>'計算係數'!$O169*'累積確診人數_量級_鄰里別'!Q169/10</f>
        <v>1.05998436</v>
      </c>
      <c r="S169">
        <f>'計算係數'!$O169*'累積確診人數_量級_鄰里別'!R169/10</f>
        <v>1.05998436</v>
      </c>
      <c r="T169">
        <f>'計算係數'!$O169*'累積確診人數_量級_鄰里別'!S169/10</f>
        <v>1.05998436</v>
      </c>
      <c r="U169">
        <f>'計算係數'!$O169*'累積確診人數_量級_鄰里別'!T169/10</f>
        <v>1.05998436</v>
      </c>
    </row>
    <row r="170">
      <c r="A170" s="5">
        <v>6.3000040042E10</v>
      </c>
      <c r="B170" s="5" t="s">
        <v>133</v>
      </c>
      <c r="C170" s="5" t="s">
        <v>175</v>
      </c>
      <c r="D170" s="5">
        <v>2656.0</v>
      </c>
      <c r="E170">
        <f>'計算係數'!$O170*'累積確診人數_量級_鄰里別'!D170/10</f>
        <v>0</v>
      </c>
      <c r="F170">
        <f>'計算係數'!$O170*'累積確診人數_量級_鄰里別'!E170/10</f>
        <v>0</v>
      </c>
      <c r="G170">
        <f>'計算係數'!$O170*'累積確診人數_量級_鄰里別'!F170/10</f>
        <v>0.9910427755</v>
      </c>
      <c r="H170">
        <f>'計算係數'!$O170*'累積確診人數_量級_鄰里別'!G170/10</f>
        <v>0.9910427755</v>
      </c>
      <c r="I170">
        <f>'計算係數'!$O170*'累積確診人數_量級_鄰里別'!H170/10</f>
        <v>0.9910427755</v>
      </c>
      <c r="J170">
        <f>'計算係數'!$O170*'累積確診人數_量級_鄰里別'!I170/10</f>
        <v>0.9910427755</v>
      </c>
      <c r="K170">
        <f>'計算係數'!$O170*'累積確診人數_量級_鄰里別'!J170/10</f>
        <v>0.9910427755</v>
      </c>
      <c r="L170">
        <f>'計算係數'!$O170*'累積確診人數_量級_鄰里別'!K170/10</f>
        <v>0.9910427755</v>
      </c>
      <c r="M170">
        <f>'計算係數'!$O170*'累積確診人數_量級_鄰里別'!L170/10</f>
        <v>0.9910427755</v>
      </c>
      <c r="N170">
        <f>'計算係數'!$O170*'累積確診人數_量級_鄰里別'!M170/10</f>
        <v>0.9910427755</v>
      </c>
      <c r="O170">
        <f>'計算係數'!$O170*'累積確診人數_量級_鄰里別'!N170/10</f>
        <v>0.9910427755</v>
      </c>
      <c r="P170">
        <f>'計算係數'!$O170*'累積確診人數_量級_鄰里別'!O170/10</f>
        <v>0.9910427755</v>
      </c>
      <c r="Q170">
        <f>'計算係數'!$O170*'累積確診人數_量級_鄰里別'!P170/10</f>
        <v>0.9910427755</v>
      </c>
      <c r="R170">
        <f>'計算係數'!$O170*'累積確診人數_量級_鄰里別'!Q170/10</f>
        <v>0.9910427755</v>
      </c>
      <c r="S170">
        <f>'計算係數'!$O170*'累積確診人數_量級_鄰里別'!R170/10</f>
        <v>0.9910427755</v>
      </c>
      <c r="T170">
        <f>'計算係數'!$O170*'累積確診人數_量級_鄰里別'!S170/10</f>
        <v>0.9910427755</v>
      </c>
      <c r="U170">
        <f>'計算係數'!$O170*'累積確診人數_量級_鄰里別'!T170/10</f>
        <v>0.9910427755</v>
      </c>
    </row>
    <row r="171">
      <c r="A171" s="5">
        <v>6.3000050001E10</v>
      </c>
      <c r="B171" s="5" t="s">
        <v>176</v>
      </c>
      <c r="C171" s="5" t="s">
        <v>177</v>
      </c>
      <c r="D171" s="5">
        <v>3031.0</v>
      </c>
      <c r="E171">
        <f>'計算係數'!$O171*'累積確診人數_量級_鄰里別'!D171/10</f>
        <v>0</v>
      </c>
      <c r="F171">
        <f>'計算係數'!$O171*'累積確診人數_量級_鄰里別'!E171/10</f>
        <v>0.9824671813</v>
      </c>
      <c r="G171">
        <f>'計算係數'!$O171*'累積確診人數_量級_鄰里別'!F171/10</f>
        <v>0.9824671813</v>
      </c>
      <c r="H171">
        <f>'計算係數'!$O171*'累積確診人數_量級_鄰里別'!G171/10</f>
        <v>0.9824671813</v>
      </c>
      <c r="I171">
        <f>'計算係數'!$O171*'累積確診人數_量級_鄰里別'!H171/10</f>
        <v>0.9824671813</v>
      </c>
      <c r="J171">
        <f>'計算係數'!$O171*'累積確診人數_量級_鄰里別'!I171/10</f>
        <v>0.9824671813</v>
      </c>
      <c r="K171">
        <f>'計算係數'!$O171*'累積確診人數_量級_鄰里別'!J171/10</f>
        <v>0.9824671813</v>
      </c>
      <c r="L171">
        <f>'計算係數'!$O171*'累積確診人數_量級_鄰里別'!K171/10</f>
        <v>0.9824671813</v>
      </c>
      <c r="M171">
        <f>'計算係數'!$O171*'累積確診人數_量級_鄰里別'!L171/10</f>
        <v>0.9824671813</v>
      </c>
      <c r="N171">
        <f>'計算係數'!$O171*'累積確診人數_量級_鄰里別'!M171/10</f>
        <v>0.9824671813</v>
      </c>
      <c r="O171">
        <f>'計算係數'!$O171*'累積確診人數_量級_鄰里別'!N171/10</f>
        <v>0.9824671813</v>
      </c>
      <c r="P171">
        <f>'計算係數'!$O171*'累積確診人數_量級_鄰里別'!O171/10</f>
        <v>0.9824671813</v>
      </c>
      <c r="Q171">
        <f>'計算係數'!$O171*'累積確診人數_量級_鄰里別'!P171/10</f>
        <v>0.9824671813</v>
      </c>
      <c r="R171">
        <f>'計算係數'!$O171*'累積確診人數_量級_鄰里別'!Q171/10</f>
        <v>0.9824671813</v>
      </c>
      <c r="S171">
        <f>'計算係數'!$O171*'累積確診人數_量級_鄰里別'!R171/10</f>
        <v>0.9824671813</v>
      </c>
      <c r="T171">
        <f>'計算係數'!$O171*'累積確診人數_量級_鄰里別'!S171/10</f>
        <v>0.9824671813</v>
      </c>
      <c r="U171">
        <f>'計算係數'!$O171*'累積確診人數_量級_鄰里別'!T171/10</f>
        <v>0.9824671813</v>
      </c>
    </row>
    <row r="172">
      <c r="A172" s="5">
        <v>6.3000050002E10</v>
      </c>
      <c r="B172" s="5" t="s">
        <v>176</v>
      </c>
      <c r="C172" s="5" t="s">
        <v>178</v>
      </c>
      <c r="D172" s="5">
        <v>2575.0</v>
      </c>
      <c r="E172">
        <f>'計算係數'!$O172*'累積確診人數_量級_鄰里別'!D172/10</f>
        <v>0</v>
      </c>
      <c r="F172">
        <f>'計算係數'!$O172*'累積確診人數_量級_鄰里別'!E172/10</f>
        <v>0.9048329355</v>
      </c>
      <c r="G172">
        <f>'計算係數'!$O172*'累積確診人數_量級_鄰里別'!F172/10</f>
        <v>0.9048329355</v>
      </c>
      <c r="H172">
        <f>'計算係數'!$O172*'累積確診人數_量級_鄰里別'!G172/10</f>
        <v>0.9048329355</v>
      </c>
      <c r="I172">
        <f>'計算係數'!$O172*'累積確診人數_量級_鄰里別'!H172/10</f>
        <v>0.9048329355</v>
      </c>
      <c r="J172">
        <f>'計算係數'!$O172*'累積確診人數_量級_鄰里別'!I172/10</f>
        <v>0.9048329355</v>
      </c>
      <c r="K172">
        <f>'計算係數'!$O172*'累積確診人數_量級_鄰里別'!J172/10</f>
        <v>0.9048329355</v>
      </c>
      <c r="L172">
        <f>'計算係數'!$O172*'累積確診人數_量級_鄰里別'!K172/10</f>
        <v>0.9048329355</v>
      </c>
      <c r="M172">
        <f>'計算係數'!$O172*'累積確診人數_量級_鄰里別'!L172/10</f>
        <v>0.9048329355</v>
      </c>
      <c r="N172">
        <f>'計算係數'!$O172*'累積確診人數_量級_鄰里別'!M172/10</f>
        <v>0.9048329355</v>
      </c>
      <c r="O172">
        <f>'計算係數'!$O172*'累積確診人數_量級_鄰里別'!N172/10</f>
        <v>0.9048329355</v>
      </c>
      <c r="P172">
        <f>'計算係數'!$O172*'累積確診人數_量級_鄰里別'!O172/10</f>
        <v>0.9048329355</v>
      </c>
      <c r="Q172">
        <f>'計算係數'!$O172*'累積確診人數_量級_鄰里別'!P172/10</f>
        <v>0.9048329355</v>
      </c>
      <c r="R172">
        <f>'計算係數'!$O172*'累積確診人數_量級_鄰里別'!Q172/10</f>
        <v>0.9048329355</v>
      </c>
      <c r="S172">
        <f>'計算係數'!$O172*'累積確診人數_量級_鄰里別'!R172/10</f>
        <v>0.9048329355</v>
      </c>
      <c r="T172">
        <f>'計算係數'!$O172*'累積確診人數_量級_鄰里別'!S172/10</f>
        <v>0.9048329355</v>
      </c>
      <c r="U172">
        <f>'計算係數'!$O172*'累積確診人數_量級_鄰里別'!T172/10</f>
        <v>0.9048329355</v>
      </c>
    </row>
    <row r="173">
      <c r="A173" s="5">
        <v>6.3000050003E10</v>
      </c>
      <c r="B173" s="5" t="s">
        <v>176</v>
      </c>
      <c r="C173" s="5" t="s">
        <v>179</v>
      </c>
      <c r="D173" s="5">
        <v>2597.0</v>
      </c>
      <c r="E173">
        <f>'計算係數'!$O173*'累積確診人數_量級_鄰里別'!D173/10</f>
        <v>0</v>
      </c>
      <c r="F173">
        <f>'計算係數'!$O173*'累積確診人數_量級_鄰里別'!E173/10</f>
        <v>1.010876144</v>
      </c>
      <c r="G173">
        <f>'計算係數'!$O173*'累積確診人數_量級_鄰里別'!F173/10</f>
        <v>1.010876144</v>
      </c>
      <c r="H173">
        <f>'計算係數'!$O173*'累積確診人數_量級_鄰里別'!G173/10</f>
        <v>1.010876144</v>
      </c>
      <c r="I173">
        <f>'計算係數'!$O173*'累積確診人數_量級_鄰里別'!H173/10</f>
        <v>1.010876144</v>
      </c>
      <c r="J173">
        <f>'計算係數'!$O173*'累積確診人數_量級_鄰里別'!I173/10</f>
        <v>1.010876144</v>
      </c>
      <c r="K173">
        <f>'計算係數'!$O173*'累積確診人數_量級_鄰里別'!J173/10</f>
        <v>1.010876144</v>
      </c>
      <c r="L173">
        <f>'計算係數'!$O173*'累積確診人數_量級_鄰里別'!K173/10</f>
        <v>1.010876144</v>
      </c>
      <c r="M173">
        <f>'計算係數'!$O173*'累積確診人數_量級_鄰里別'!L173/10</f>
        <v>1.010876144</v>
      </c>
      <c r="N173">
        <f>'計算係數'!$O173*'累積確診人數_量級_鄰里別'!M173/10</f>
        <v>1.010876144</v>
      </c>
      <c r="O173">
        <f>'計算係數'!$O173*'累積確診人數_量級_鄰里別'!N173/10</f>
        <v>1.010876144</v>
      </c>
      <c r="P173">
        <f>'計算係數'!$O173*'累積確診人數_量級_鄰里別'!O173/10</f>
        <v>1.010876144</v>
      </c>
      <c r="Q173">
        <f>'計算係數'!$O173*'累積確診人數_量級_鄰里別'!P173/10</f>
        <v>1.010876144</v>
      </c>
      <c r="R173">
        <f>'計算係數'!$O173*'累積確診人數_量級_鄰里別'!Q173/10</f>
        <v>1.010876144</v>
      </c>
      <c r="S173">
        <f>'計算係數'!$O173*'累積確診人數_量級_鄰里別'!R173/10</f>
        <v>1.010876144</v>
      </c>
      <c r="T173">
        <f>'計算係數'!$O173*'累積確診人數_量級_鄰里別'!S173/10</f>
        <v>1.010876144</v>
      </c>
      <c r="U173">
        <f>'計算係數'!$O173*'累積確診人數_量級_鄰里別'!T173/10</f>
        <v>1.010876144</v>
      </c>
    </row>
    <row r="174">
      <c r="A174" s="5">
        <v>6.3000050004E10</v>
      </c>
      <c r="B174" s="5" t="s">
        <v>176</v>
      </c>
      <c r="C174" s="5" t="s">
        <v>180</v>
      </c>
      <c r="D174" s="5">
        <v>4780.0</v>
      </c>
      <c r="E174">
        <f>'計算係數'!$O174*'累積確診人數_量級_鄰里別'!D174/10</f>
        <v>0</v>
      </c>
      <c r="F174">
        <f>'計算係數'!$O174*'累積確診人數_量級_鄰里別'!E174/10</f>
        <v>1.134191962</v>
      </c>
      <c r="G174">
        <f>'計算係數'!$O174*'累積確診人數_量級_鄰里別'!F174/10</f>
        <v>1.134191962</v>
      </c>
      <c r="H174">
        <f>'計算係數'!$O174*'累積確診人數_量級_鄰里別'!G174/10</f>
        <v>1.134191962</v>
      </c>
      <c r="I174">
        <f>'計算係數'!$O174*'累積確診人數_量級_鄰里別'!H174/10</f>
        <v>1.134191962</v>
      </c>
      <c r="J174">
        <f>'計算係數'!$O174*'累積確診人數_量級_鄰里別'!I174/10</f>
        <v>1.134191962</v>
      </c>
      <c r="K174">
        <f>'計算係數'!$O174*'累積確診人數_量級_鄰里別'!J174/10</f>
        <v>1.134191962</v>
      </c>
      <c r="L174">
        <f>'計算係數'!$O174*'累積確診人數_量級_鄰里別'!K174/10</f>
        <v>1.134191962</v>
      </c>
      <c r="M174">
        <f>'計算係數'!$O174*'累積確診人數_量級_鄰里別'!L174/10</f>
        <v>1.134191962</v>
      </c>
      <c r="N174">
        <f>'計算係數'!$O174*'累積確診人數_量級_鄰里別'!M174/10</f>
        <v>1.134191962</v>
      </c>
      <c r="O174">
        <f>'計算係數'!$O174*'累積確診人數_量級_鄰里別'!N174/10</f>
        <v>1.134191962</v>
      </c>
      <c r="P174">
        <f>'計算係數'!$O174*'累積確診人數_量級_鄰里別'!O174/10</f>
        <v>1.134191962</v>
      </c>
      <c r="Q174">
        <f>'計算係數'!$O174*'累積確診人數_量級_鄰里別'!P174/10</f>
        <v>1.134191962</v>
      </c>
      <c r="R174">
        <f>'計算係數'!$O174*'累積確診人數_量級_鄰里別'!Q174/10</f>
        <v>1.134191962</v>
      </c>
      <c r="S174">
        <f>'計算係數'!$O174*'累積確診人數_量級_鄰里別'!R174/10</f>
        <v>1.134191962</v>
      </c>
      <c r="T174">
        <f>'計算係數'!$O174*'累積確診人數_量級_鄰里別'!S174/10</f>
        <v>1.134191962</v>
      </c>
      <c r="U174">
        <f>'計算係數'!$O174*'累積確診人數_量級_鄰里別'!T174/10</f>
        <v>1.134191962</v>
      </c>
    </row>
    <row r="175">
      <c r="A175" s="5">
        <v>6.3000050005E10</v>
      </c>
      <c r="B175" s="5" t="s">
        <v>176</v>
      </c>
      <c r="C175" s="5" t="s">
        <v>181</v>
      </c>
      <c r="D175" s="5">
        <v>4402.0</v>
      </c>
      <c r="E175">
        <f>'計算係數'!$O175*'累積確診人數_量級_鄰里別'!D175/10</f>
        <v>0</v>
      </c>
      <c r="F175">
        <f>'計算係數'!$O175*'累積確診人數_量級_鄰里別'!E175/10</f>
        <v>1.074563874</v>
      </c>
      <c r="G175">
        <f>'計算係數'!$O175*'累積確診人數_量級_鄰里別'!F175/10</f>
        <v>1.074563874</v>
      </c>
      <c r="H175">
        <f>'計算係數'!$O175*'累積確診人數_量級_鄰里別'!G175/10</f>
        <v>1.074563874</v>
      </c>
      <c r="I175">
        <f>'計算係數'!$O175*'累積確診人數_量級_鄰里別'!H175/10</f>
        <v>1.074563874</v>
      </c>
      <c r="J175">
        <f>'計算係數'!$O175*'累積確診人數_量級_鄰里別'!I175/10</f>
        <v>1.074563874</v>
      </c>
      <c r="K175">
        <f>'計算係數'!$O175*'累積確診人數_量級_鄰里別'!J175/10</f>
        <v>1.074563874</v>
      </c>
      <c r="L175">
        <f>'計算係數'!$O175*'累積確診人數_量級_鄰里別'!K175/10</f>
        <v>1.074563874</v>
      </c>
      <c r="M175">
        <f>'計算係數'!$O175*'累積確診人數_量級_鄰里別'!L175/10</f>
        <v>1.074563874</v>
      </c>
      <c r="N175">
        <f>'計算係數'!$O175*'累積確診人數_量級_鄰里別'!M175/10</f>
        <v>1.074563874</v>
      </c>
      <c r="O175">
        <f>'計算係數'!$O175*'累積確診人數_量級_鄰里別'!N175/10</f>
        <v>1.074563874</v>
      </c>
      <c r="P175">
        <f>'計算係數'!$O175*'累積確診人數_量級_鄰里別'!O175/10</f>
        <v>1.074563874</v>
      </c>
      <c r="Q175">
        <f>'計算係數'!$O175*'累積確診人數_量級_鄰里別'!P175/10</f>
        <v>1.074563874</v>
      </c>
      <c r="R175">
        <f>'計算係數'!$O175*'累積確診人數_量級_鄰里別'!Q175/10</f>
        <v>1.074563874</v>
      </c>
      <c r="S175">
        <f>'計算係數'!$O175*'累積確診人數_量級_鄰里別'!R175/10</f>
        <v>1.074563874</v>
      </c>
      <c r="T175">
        <f>'計算係數'!$O175*'累積確診人數_量級_鄰里別'!S175/10</f>
        <v>1.074563874</v>
      </c>
      <c r="U175">
        <f>'計算係數'!$O175*'累積確診人數_量級_鄰里別'!T175/10</f>
        <v>1.074563874</v>
      </c>
    </row>
    <row r="176">
      <c r="A176" s="5">
        <v>6.3000050006E10</v>
      </c>
      <c r="B176" s="5" t="s">
        <v>176</v>
      </c>
      <c r="C176" s="5" t="s">
        <v>182</v>
      </c>
      <c r="D176" s="5">
        <v>5879.0</v>
      </c>
      <c r="E176">
        <f>'計算係數'!$O176*'累積確診人數_量級_鄰里別'!D176/10</f>
        <v>0</v>
      </c>
      <c r="F176">
        <f>'計算係數'!$O176*'累積確診人數_量級_鄰里別'!E176/10</f>
        <v>1.121033813</v>
      </c>
      <c r="G176">
        <f>'計算係數'!$O176*'累積確診人數_量級_鄰里別'!F176/10</f>
        <v>1.121033813</v>
      </c>
      <c r="H176">
        <f>'計算係數'!$O176*'累積確診人數_量級_鄰里別'!G176/10</f>
        <v>1.121033813</v>
      </c>
      <c r="I176">
        <f>'計算係數'!$O176*'累積確診人數_量級_鄰里別'!H176/10</f>
        <v>1.121033813</v>
      </c>
      <c r="J176">
        <f>'計算係數'!$O176*'累積確診人數_量級_鄰里別'!I176/10</f>
        <v>1.121033813</v>
      </c>
      <c r="K176">
        <f>'計算係數'!$O176*'累積確診人數_量級_鄰里別'!J176/10</f>
        <v>1.121033813</v>
      </c>
      <c r="L176">
        <f>'計算係數'!$O176*'累積確診人數_量級_鄰里別'!K176/10</f>
        <v>1.121033813</v>
      </c>
      <c r="M176">
        <f>'計算係數'!$O176*'累積確診人數_量級_鄰里別'!L176/10</f>
        <v>1.121033813</v>
      </c>
      <c r="N176">
        <f>'計算係數'!$O176*'累積確診人數_量級_鄰里別'!M176/10</f>
        <v>1.121033813</v>
      </c>
      <c r="O176">
        <f>'計算係數'!$O176*'累積確診人數_量級_鄰里別'!N176/10</f>
        <v>1.121033813</v>
      </c>
      <c r="P176">
        <f>'計算係數'!$O176*'累積確診人數_量級_鄰里別'!O176/10</f>
        <v>1.121033813</v>
      </c>
      <c r="Q176">
        <f>'計算係數'!$O176*'累積確診人數_量級_鄰里別'!P176/10</f>
        <v>1.121033813</v>
      </c>
      <c r="R176">
        <f>'計算係數'!$O176*'累積確診人數_量級_鄰里別'!Q176/10</f>
        <v>1.121033813</v>
      </c>
      <c r="S176">
        <f>'計算係數'!$O176*'累積確診人數_量級_鄰里別'!R176/10</f>
        <v>1.121033813</v>
      </c>
      <c r="T176">
        <f>'計算係數'!$O176*'累積確診人數_量級_鄰里別'!S176/10</f>
        <v>1.121033813</v>
      </c>
      <c r="U176">
        <f>'計算係數'!$O176*'累積確診人數_量級_鄰里別'!T176/10</f>
        <v>1.121033813</v>
      </c>
    </row>
    <row r="177">
      <c r="A177" s="5">
        <v>6.3000050007E10</v>
      </c>
      <c r="B177" s="5" t="s">
        <v>176</v>
      </c>
      <c r="C177" s="5" t="s">
        <v>183</v>
      </c>
      <c r="D177" s="5">
        <v>5654.0</v>
      </c>
      <c r="E177">
        <f>'計算係數'!$O177*'累積確診人數_量級_鄰里別'!D177/10</f>
        <v>0</v>
      </c>
      <c r="F177">
        <f>'計算係數'!$O177*'累積確診人數_量級_鄰里別'!E177/10</f>
        <v>1.09887002</v>
      </c>
      <c r="G177">
        <f>'計算係數'!$O177*'累積確診人數_量級_鄰里別'!F177/10</f>
        <v>1.09887002</v>
      </c>
      <c r="H177">
        <f>'計算係數'!$O177*'累積確診人數_量級_鄰里別'!G177/10</f>
        <v>1.09887002</v>
      </c>
      <c r="I177">
        <f>'計算係數'!$O177*'累積確診人數_量級_鄰里別'!H177/10</f>
        <v>1.09887002</v>
      </c>
      <c r="J177">
        <f>'計算係數'!$O177*'累積確診人數_量級_鄰里別'!I177/10</f>
        <v>1.09887002</v>
      </c>
      <c r="K177">
        <f>'計算係數'!$O177*'累積確診人數_量級_鄰里別'!J177/10</f>
        <v>1.09887002</v>
      </c>
      <c r="L177">
        <f>'計算係數'!$O177*'累積確診人數_量級_鄰里別'!K177/10</f>
        <v>1.09887002</v>
      </c>
      <c r="M177">
        <f>'計算係數'!$O177*'累積確診人數_量級_鄰里別'!L177/10</f>
        <v>1.09887002</v>
      </c>
      <c r="N177">
        <f>'計算係數'!$O177*'累積確診人數_量級_鄰里別'!M177/10</f>
        <v>1.09887002</v>
      </c>
      <c r="O177">
        <f>'計算係數'!$O177*'累積確診人數_量級_鄰里別'!N177/10</f>
        <v>1.09887002</v>
      </c>
      <c r="P177">
        <f>'計算係數'!$O177*'累積確診人數_量級_鄰里別'!O177/10</f>
        <v>1.09887002</v>
      </c>
      <c r="Q177">
        <f>'計算係數'!$O177*'累積確診人數_量級_鄰里別'!P177/10</f>
        <v>1.09887002</v>
      </c>
      <c r="R177">
        <f>'計算係數'!$O177*'累積確診人數_量級_鄰里別'!Q177/10</f>
        <v>1.09887002</v>
      </c>
      <c r="S177">
        <f>'計算係數'!$O177*'累積確診人數_量級_鄰里別'!R177/10</f>
        <v>1.09887002</v>
      </c>
      <c r="T177">
        <f>'計算係數'!$O177*'累積確診人數_量級_鄰里別'!S177/10</f>
        <v>1.09887002</v>
      </c>
      <c r="U177">
        <f>'計算係數'!$O177*'累積確診人數_量級_鄰里別'!T177/10</f>
        <v>1.09887002</v>
      </c>
    </row>
    <row r="178">
      <c r="A178" s="5">
        <v>6.3000050008E10</v>
      </c>
      <c r="B178" s="5" t="s">
        <v>176</v>
      </c>
      <c r="C178" s="5" t="s">
        <v>184</v>
      </c>
      <c r="D178" s="5">
        <v>3189.0</v>
      </c>
      <c r="E178">
        <f>'計算係數'!$O178*'累積確診人數_量級_鄰里別'!D178/10</f>
        <v>0</v>
      </c>
      <c r="F178">
        <f>'計算係數'!$O178*'累積確診人數_量級_鄰里別'!E178/10</f>
        <v>1.079948043</v>
      </c>
      <c r="G178">
        <f>'計算係數'!$O178*'累積確診人數_量級_鄰里別'!F178/10</f>
        <v>1.079948043</v>
      </c>
      <c r="H178">
        <f>'計算係數'!$O178*'累積確診人數_量級_鄰里別'!G178/10</f>
        <v>1.079948043</v>
      </c>
      <c r="I178">
        <f>'計算係數'!$O178*'累積確診人數_量級_鄰里別'!H178/10</f>
        <v>1.079948043</v>
      </c>
      <c r="J178">
        <f>'計算係數'!$O178*'累積確診人數_量級_鄰里別'!I178/10</f>
        <v>1.079948043</v>
      </c>
      <c r="K178">
        <f>'計算係數'!$O178*'累積確診人數_量級_鄰里別'!J178/10</f>
        <v>1.079948043</v>
      </c>
      <c r="L178">
        <f>'計算係數'!$O178*'累積確診人數_量級_鄰里別'!K178/10</f>
        <v>1.079948043</v>
      </c>
      <c r="M178">
        <f>'計算係數'!$O178*'累積確診人數_量級_鄰里別'!L178/10</f>
        <v>1.079948043</v>
      </c>
      <c r="N178">
        <f>'計算係數'!$O178*'累積確診人數_量級_鄰里別'!M178/10</f>
        <v>1.079948043</v>
      </c>
      <c r="O178">
        <f>'計算係數'!$O178*'累積確診人數_量級_鄰里別'!N178/10</f>
        <v>1.079948043</v>
      </c>
      <c r="P178">
        <f>'計算係數'!$O178*'累積確診人數_量級_鄰里別'!O178/10</f>
        <v>1.079948043</v>
      </c>
      <c r="Q178">
        <f>'計算係數'!$O178*'累積確診人數_量級_鄰里別'!P178/10</f>
        <v>1.079948043</v>
      </c>
      <c r="R178">
        <f>'計算係數'!$O178*'累積確診人數_量級_鄰里別'!Q178/10</f>
        <v>1.079948043</v>
      </c>
      <c r="S178">
        <f>'計算係數'!$O178*'累積確診人數_量級_鄰里別'!R178/10</f>
        <v>1.079948043</v>
      </c>
      <c r="T178">
        <f>'計算係數'!$O178*'累積確診人數_量級_鄰里別'!S178/10</f>
        <v>1.079948043</v>
      </c>
      <c r="U178">
        <f>'計算係數'!$O178*'累積確診人數_量級_鄰里別'!T178/10</f>
        <v>1.079948043</v>
      </c>
    </row>
    <row r="179">
      <c r="A179" s="5">
        <v>6.3000050009E10</v>
      </c>
      <c r="B179" s="5" t="s">
        <v>176</v>
      </c>
      <c r="C179" s="5" t="s">
        <v>185</v>
      </c>
      <c r="D179" s="5">
        <v>5449.0</v>
      </c>
      <c r="E179">
        <f>'計算係數'!$O179*'累積確診人數_量級_鄰里別'!D179/10</f>
        <v>0</v>
      </c>
      <c r="F179">
        <f>'計算係數'!$O179*'累積確診人數_量級_鄰里別'!E179/10</f>
        <v>1.101681817</v>
      </c>
      <c r="G179">
        <f>'計算係數'!$O179*'累積確診人數_量級_鄰里別'!F179/10</f>
        <v>1.101681817</v>
      </c>
      <c r="H179">
        <f>'計算係數'!$O179*'累積確診人數_量級_鄰里別'!G179/10</f>
        <v>1.101681817</v>
      </c>
      <c r="I179">
        <f>'計算係數'!$O179*'累積確診人數_量級_鄰里別'!H179/10</f>
        <v>1.101681817</v>
      </c>
      <c r="J179">
        <f>'計算係數'!$O179*'累積確診人數_量級_鄰里別'!I179/10</f>
        <v>1.101681817</v>
      </c>
      <c r="K179">
        <f>'計算係數'!$O179*'累積確診人數_量級_鄰里別'!J179/10</f>
        <v>1.101681817</v>
      </c>
      <c r="L179">
        <f>'計算係數'!$O179*'累積確診人數_量級_鄰里別'!K179/10</f>
        <v>1.101681817</v>
      </c>
      <c r="M179">
        <f>'計算係數'!$O179*'累積確診人數_量級_鄰里別'!L179/10</f>
        <v>1.101681817</v>
      </c>
      <c r="N179">
        <f>'計算係數'!$O179*'累積確診人數_量級_鄰里別'!M179/10</f>
        <v>1.101681817</v>
      </c>
      <c r="O179">
        <f>'計算係數'!$O179*'累積確診人數_量級_鄰里別'!N179/10</f>
        <v>1.101681817</v>
      </c>
      <c r="P179">
        <f>'計算係數'!$O179*'累積確診人數_量級_鄰里別'!O179/10</f>
        <v>1.101681817</v>
      </c>
      <c r="Q179">
        <f>'計算係數'!$O179*'累積確診人數_量級_鄰里別'!P179/10</f>
        <v>1.101681817</v>
      </c>
      <c r="R179">
        <f>'計算係數'!$O179*'累積確診人數_量級_鄰里別'!Q179/10</f>
        <v>1.101681817</v>
      </c>
      <c r="S179">
        <f>'計算係數'!$O179*'累積確診人數_量級_鄰里別'!R179/10</f>
        <v>1.101681817</v>
      </c>
      <c r="T179">
        <f>'計算係數'!$O179*'累積確診人數_量級_鄰里別'!S179/10</f>
        <v>1.101681817</v>
      </c>
      <c r="U179">
        <f>'計算係數'!$O179*'累積確診人數_量級_鄰里別'!T179/10</f>
        <v>1.101681817</v>
      </c>
    </row>
    <row r="180">
      <c r="A180" s="5">
        <v>6.300005001E10</v>
      </c>
      <c r="B180" s="5" t="s">
        <v>176</v>
      </c>
      <c r="C180" s="5" t="s">
        <v>186</v>
      </c>
      <c r="D180" s="5">
        <v>4208.0</v>
      </c>
      <c r="E180">
        <f>'計算係數'!$O180*'累積確診人數_量級_鄰里別'!D180/10</f>
        <v>0</v>
      </c>
      <c r="F180">
        <f>'計算係數'!$O180*'累積確診人數_量級_鄰里別'!E180/10</f>
        <v>1.079202277</v>
      </c>
      <c r="G180">
        <f>'計算係數'!$O180*'累積確診人數_量級_鄰里別'!F180/10</f>
        <v>1.079202277</v>
      </c>
      <c r="H180">
        <f>'計算係數'!$O180*'累積確診人數_量級_鄰里別'!G180/10</f>
        <v>1.079202277</v>
      </c>
      <c r="I180">
        <f>'計算係數'!$O180*'累積確診人數_量級_鄰里別'!H180/10</f>
        <v>1.079202277</v>
      </c>
      <c r="J180">
        <f>'計算係數'!$O180*'累積確診人數_量級_鄰里別'!I180/10</f>
        <v>1.079202277</v>
      </c>
      <c r="K180">
        <f>'計算係數'!$O180*'累積確診人數_量級_鄰里別'!J180/10</f>
        <v>1.079202277</v>
      </c>
      <c r="L180">
        <f>'計算係數'!$O180*'累積確診人數_量級_鄰里別'!K180/10</f>
        <v>1.079202277</v>
      </c>
      <c r="M180">
        <f>'計算係數'!$O180*'累積確診人數_量級_鄰里別'!L180/10</f>
        <v>1.079202277</v>
      </c>
      <c r="N180">
        <f>'計算係數'!$O180*'累積確診人數_量級_鄰里別'!M180/10</f>
        <v>1.079202277</v>
      </c>
      <c r="O180">
        <f>'計算係數'!$O180*'累積確診人數_量級_鄰里別'!N180/10</f>
        <v>1.079202277</v>
      </c>
      <c r="P180">
        <f>'計算係數'!$O180*'累積確診人數_量級_鄰里別'!O180/10</f>
        <v>1.079202277</v>
      </c>
      <c r="Q180">
        <f>'計算係數'!$O180*'累積確診人數_量級_鄰里別'!P180/10</f>
        <v>1.079202277</v>
      </c>
      <c r="R180">
        <f>'計算係數'!$O180*'累積確診人數_量級_鄰里別'!Q180/10</f>
        <v>1.079202277</v>
      </c>
      <c r="S180">
        <f>'計算係數'!$O180*'累積確診人數_量級_鄰里別'!R180/10</f>
        <v>1.079202277</v>
      </c>
      <c r="T180">
        <f>'計算係數'!$O180*'累積確診人數_量級_鄰里別'!S180/10</f>
        <v>1.079202277</v>
      </c>
      <c r="U180">
        <f>'計算係數'!$O180*'累積確診人數_量級_鄰里別'!T180/10</f>
        <v>1.079202277</v>
      </c>
    </row>
    <row r="181">
      <c r="A181" s="5">
        <v>6.3000050011E10</v>
      </c>
      <c r="B181" s="5" t="s">
        <v>176</v>
      </c>
      <c r="C181" s="5" t="s">
        <v>187</v>
      </c>
      <c r="D181" s="5">
        <v>6281.0</v>
      </c>
      <c r="E181">
        <f>'計算係數'!$O181*'累積確診人數_量級_鄰里別'!D181/10</f>
        <v>0</v>
      </c>
      <c r="F181">
        <f>'計算係數'!$O181*'累積確診人數_量級_鄰里別'!E181/10</f>
        <v>1.062314891</v>
      </c>
      <c r="G181">
        <f>'計算係數'!$O181*'累積確診人數_量級_鄰里別'!F181/10</f>
        <v>1.062314891</v>
      </c>
      <c r="H181">
        <f>'計算係數'!$O181*'累積確診人數_量級_鄰里別'!G181/10</f>
        <v>1.062314891</v>
      </c>
      <c r="I181">
        <f>'計算係數'!$O181*'累積確診人數_量級_鄰里別'!H181/10</f>
        <v>1.062314891</v>
      </c>
      <c r="J181">
        <f>'計算係數'!$O181*'累積確診人數_量級_鄰里別'!I181/10</f>
        <v>1.062314891</v>
      </c>
      <c r="K181">
        <f>'計算係數'!$O181*'累積確診人數_量級_鄰里別'!J181/10</f>
        <v>1.062314891</v>
      </c>
      <c r="L181">
        <f>'計算係數'!$O181*'累積確診人數_量級_鄰里別'!K181/10</f>
        <v>1.062314891</v>
      </c>
      <c r="M181">
        <f>'計算係數'!$O181*'累積確診人數_量級_鄰里別'!L181/10</f>
        <v>1.062314891</v>
      </c>
      <c r="N181">
        <f>'計算係數'!$O181*'累積確診人數_量級_鄰里別'!M181/10</f>
        <v>1.062314891</v>
      </c>
      <c r="O181">
        <f>'計算係數'!$O181*'累積確診人數_量級_鄰里別'!N181/10</f>
        <v>1.062314891</v>
      </c>
      <c r="P181">
        <f>'計算係數'!$O181*'累積確診人數_量級_鄰里別'!O181/10</f>
        <v>1.062314891</v>
      </c>
      <c r="Q181">
        <f>'計算係數'!$O181*'累積確診人數_量級_鄰里別'!P181/10</f>
        <v>1.062314891</v>
      </c>
      <c r="R181">
        <f>'計算係數'!$O181*'累積確診人數_量級_鄰里別'!Q181/10</f>
        <v>1.062314891</v>
      </c>
      <c r="S181">
        <f>'計算係數'!$O181*'累積確診人數_量級_鄰里別'!R181/10</f>
        <v>1.062314891</v>
      </c>
      <c r="T181">
        <f>'計算係數'!$O181*'累積確診人數_量級_鄰里別'!S181/10</f>
        <v>1.062314891</v>
      </c>
      <c r="U181">
        <f>'計算係數'!$O181*'累積確診人數_量級_鄰里別'!T181/10</f>
        <v>1.062314891</v>
      </c>
    </row>
    <row r="182">
      <c r="A182" s="5">
        <v>6.3000050012E10</v>
      </c>
      <c r="B182" s="5" t="s">
        <v>176</v>
      </c>
      <c r="C182" s="5" t="s">
        <v>188</v>
      </c>
      <c r="D182" s="5">
        <v>4770.0</v>
      </c>
      <c r="E182">
        <f>'計算係數'!$O182*'累積確診人數_量級_鄰里別'!D182/10</f>
        <v>0</v>
      </c>
      <c r="F182">
        <f>'計算係數'!$O182*'累積確診人數_量級_鄰里別'!E182/10</f>
        <v>1.096542611</v>
      </c>
      <c r="G182">
        <f>'計算係數'!$O182*'累積確診人數_量級_鄰里別'!F182/10</f>
        <v>1.096542611</v>
      </c>
      <c r="H182">
        <f>'計算係數'!$O182*'累積確診人數_量級_鄰里別'!G182/10</f>
        <v>1.096542611</v>
      </c>
      <c r="I182">
        <f>'計算係數'!$O182*'累積確診人數_量級_鄰里別'!H182/10</f>
        <v>1.096542611</v>
      </c>
      <c r="J182">
        <f>'計算係數'!$O182*'累積確診人數_量級_鄰里別'!I182/10</f>
        <v>1.096542611</v>
      </c>
      <c r="K182">
        <f>'計算係數'!$O182*'累積確診人數_量級_鄰里別'!J182/10</f>
        <v>1.096542611</v>
      </c>
      <c r="L182">
        <f>'計算係數'!$O182*'累積確診人數_量級_鄰里別'!K182/10</f>
        <v>1.096542611</v>
      </c>
      <c r="M182">
        <f>'計算係數'!$O182*'累積確診人數_量級_鄰里別'!L182/10</f>
        <v>1.096542611</v>
      </c>
      <c r="N182">
        <f>'計算係數'!$O182*'累積確診人數_量級_鄰里別'!M182/10</f>
        <v>1.096542611</v>
      </c>
      <c r="O182">
        <f>'計算係數'!$O182*'累積確診人數_量級_鄰里別'!N182/10</f>
        <v>1.096542611</v>
      </c>
      <c r="P182">
        <f>'計算係數'!$O182*'累積確診人數_量級_鄰里別'!O182/10</f>
        <v>1.096542611</v>
      </c>
      <c r="Q182">
        <f>'計算係數'!$O182*'累積確診人數_量級_鄰里別'!P182/10</f>
        <v>1.096542611</v>
      </c>
      <c r="R182">
        <f>'計算係數'!$O182*'累積確診人數_量級_鄰里別'!Q182/10</f>
        <v>1.096542611</v>
      </c>
      <c r="S182">
        <f>'計算係數'!$O182*'累積確診人數_量級_鄰里別'!R182/10</f>
        <v>1.096542611</v>
      </c>
      <c r="T182">
        <f>'計算係數'!$O182*'累積確診人數_量級_鄰里別'!S182/10</f>
        <v>1.096542611</v>
      </c>
      <c r="U182">
        <f>'計算係數'!$O182*'累積確診人數_量級_鄰里別'!T182/10</f>
        <v>1.096542611</v>
      </c>
    </row>
    <row r="183">
      <c r="A183" s="5">
        <v>6.3000050013E10</v>
      </c>
      <c r="B183" s="5" t="s">
        <v>176</v>
      </c>
      <c r="C183" s="5" t="s">
        <v>189</v>
      </c>
      <c r="D183" s="5">
        <v>3976.0</v>
      </c>
      <c r="E183">
        <f>'計算係數'!$O183*'累積確診人數_量級_鄰里別'!D183/10</f>
        <v>0</v>
      </c>
      <c r="F183">
        <f>'計算係數'!$O183*'累積確診人數_量級_鄰里別'!E183/10</f>
        <v>0.9967144545</v>
      </c>
      <c r="G183">
        <f>'計算係數'!$O183*'累積確診人數_量級_鄰里別'!F183/10</f>
        <v>0.9967144545</v>
      </c>
      <c r="H183">
        <f>'計算係數'!$O183*'累積確診人數_量級_鄰里別'!G183/10</f>
        <v>0.9967144545</v>
      </c>
      <c r="I183">
        <f>'計算係數'!$O183*'累積確診人數_量級_鄰里別'!H183/10</f>
        <v>0.9967144545</v>
      </c>
      <c r="J183">
        <f>'計算係數'!$O183*'累積確診人數_量級_鄰里別'!I183/10</f>
        <v>0.9967144545</v>
      </c>
      <c r="K183">
        <f>'計算係數'!$O183*'累積確診人數_量級_鄰里別'!J183/10</f>
        <v>0.9967144545</v>
      </c>
      <c r="L183">
        <f>'計算係數'!$O183*'累積確診人數_量級_鄰里別'!K183/10</f>
        <v>0.9967144545</v>
      </c>
      <c r="M183">
        <f>'計算係數'!$O183*'累積確診人數_量級_鄰里別'!L183/10</f>
        <v>0.9967144545</v>
      </c>
      <c r="N183">
        <f>'計算係數'!$O183*'累積確診人數_量級_鄰里別'!M183/10</f>
        <v>0.9967144545</v>
      </c>
      <c r="O183">
        <f>'計算係數'!$O183*'累積確診人數_量級_鄰里別'!N183/10</f>
        <v>0.9967144545</v>
      </c>
      <c r="P183">
        <f>'計算係數'!$O183*'累積確診人數_量級_鄰里別'!O183/10</f>
        <v>0.9967144545</v>
      </c>
      <c r="Q183">
        <f>'計算係數'!$O183*'累積確診人數_量級_鄰里別'!P183/10</f>
        <v>0.9967144545</v>
      </c>
      <c r="R183">
        <f>'計算係數'!$O183*'累積確診人數_量級_鄰里別'!Q183/10</f>
        <v>0.9967144545</v>
      </c>
      <c r="S183">
        <f>'計算係數'!$O183*'累積確診人數_量級_鄰里別'!R183/10</f>
        <v>0.9967144545</v>
      </c>
      <c r="T183">
        <f>'計算係數'!$O183*'累積確診人數_量級_鄰里別'!S183/10</f>
        <v>0.9967144545</v>
      </c>
      <c r="U183">
        <f>'計算係數'!$O183*'累積確診人數_量級_鄰里別'!T183/10</f>
        <v>0.9967144545</v>
      </c>
    </row>
    <row r="184">
      <c r="A184" s="5">
        <v>6.3000050014E10</v>
      </c>
      <c r="B184" s="5" t="s">
        <v>176</v>
      </c>
      <c r="C184" s="5" t="s">
        <v>190</v>
      </c>
      <c r="D184" s="5">
        <v>6129.0</v>
      </c>
      <c r="E184">
        <f>'計算係數'!$O184*'累積確診人數_量級_鄰里別'!D184/10</f>
        <v>0</v>
      </c>
      <c r="F184">
        <f>'計算係數'!$O184*'累積確診人數_量級_鄰里別'!E184/10</f>
        <v>1.115957828</v>
      </c>
      <c r="G184">
        <f>'計算係數'!$O184*'累積確診人數_量級_鄰里別'!F184/10</f>
        <v>1.115957828</v>
      </c>
      <c r="H184">
        <f>'計算係數'!$O184*'累積確診人數_量級_鄰里別'!G184/10</f>
        <v>1.115957828</v>
      </c>
      <c r="I184">
        <f>'計算係數'!$O184*'累積確診人數_量級_鄰里別'!H184/10</f>
        <v>1.115957828</v>
      </c>
      <c r="J184">
        <f>'計算係數'!$O184*'累積確診人數_量級_鄰里別'!I184/10</f>
        <v>1.115957828</v>
      </c>
      <c r="K184">
        <f>'計算係數'!$O184*'累積確診人數_量級_鄰里別'!J184/10</f>
        <v>1.115957828</v>
      </c>
      <c r="L184">
        <f>'計算係數'!$O184*'累積確診人數_量級_鄰里別'!K184/10</f>
        <v>1.115957828</v>
      </c>
      <c r="M184">
        <f>'計算係數'!$O184*'累積確診人數_量級_鄰里別'!L184/10</f>
        <v>1.115957828</v>
      </c>
      <c r="N184">
        <f>'計算係數'!$O184*'累積確診人數_量級_鄰里別'!M184/10</f>
        <v>1.115957828</v>
      </c>
      <c r="O184">
        <f>'計算係數'!$O184*'累積確診人數_量級_鄰里別'!N184/10</f>
        <v>1.115957828</v>
      </c>
      <c r="P184">
        <f>'計算係數'!$O184*'累積確診人數_量級_鄰里別'!O184/10</f>
        <v>1.115957828</v>
      </c>
      <c r="Q184">
        <f>'計算係數'!$O184*'累積確診人數_量級_鄰里別'!P184/10</f>
        <v>1.115957828</v>
      </c>
      <c r="R184">
        <f>'計算係數'!$O184*'累積確診人數_量級_鄰里別'!Q184/10</f>
        <v>1.115957828</v>
      </c>
      <c r="S184">
        <f>'計算係數'!$O184*'累積確診人數_量級_鄰里別'!R184/10</f>
        <v>1.115957828</v>
      </c>
      <c r="T184">
        <f>'計算係數'!$O184*'累積確診人數_量級_鄰里別'!S184/10</f>
        <v>1.115957828</v>
      </c>
      <c r="U184">
        <f>'計算係數'!$O184*'累積確診人數_量級_鄰里別'!T184/10</f>
        <v>1.115957828</v>
      </c>
    </row>
    <row r="185">
      <c r="A185" s="5">
        <v>6.3000050015E10</v>
      </c>
      <c r="B185" s="5" t="s">
        <v>176</v>
      </c>
      <c r="C185" s="5" t="s">
        <v>191</v>
      </c>
      <c r="D185" s="5">
        <v>4890.0</v>
      </c>
      <c r="E185">
        <f>'計算係數'!$O185*'累積確診人數_量級_鄰里別'!D185/10</f>
        <v>0</v>
      </c>
      <c r="F185">
        <f>'計算係數'!$O185*'累積確診人數_量級_鄰里別'!E185/10</f>
        <v>1.014579696</v>
      </c>
      <c r="G185">
        <f>'計算係數'!$O185*'累積確診人數_量級_鄰里別'!F185/10</f>
        <v>1.014579696</v>
      </c>
      <c r="H185">
        <f>'計算係數'!$O185*'累積確診人數_量級_鄰里別'!G185/10</f>
        <v>1.014579696</v>
      </c>
      <c r="I185">
        <f>'計算係數'!$O185*'累積確診人數_量級_鄰里別'!H185/10</f>
        <v>1.014579696</v>
      </c>
      <c r="J185">
        <f>'計算係數'!$O185*'累積確診人數_量級_鄰里別'!I185/10</f>
        <v>1.014579696</v>
      </c>
      <c r="K185">
        <f>'計算係數'!$O185*'累積確診人數_量級_鄰里別'!J185/10</f>
        <v>1.014579696</v>
      </c>
      <c r="L185">
        <f>'計算係數'!$O185*'累積確診人數_量級_鄰里別'!K185/10</f>
        <v>1.014579696</v>
      </c>
      <c r="M185">
        <f>'計算係數'!$O185*'累積確診人數_量級_鄰里別'!L185/10</f>
        <v>1.014579696</v>
      </c>
      <c r="N185">
        <f>'計算係數'!$O185*'累積確診人數_量級_鄰里別'!M185/10</f>
        <v>1.014579696</v>
      </c>
      <c r="O185">
        <f>'計算係數'!$O185*'累積確診人數_量級_鄰里別'!N185/10</f>
        <v>1.014579696</v>
      </c>
      <c r="P185">
        <f>'計算係數'!$O185*'累積確診人數_量級_鄰里別'!O185/10</f>
        <v>1.014579696</v>
      </c>
      <c r="Q185">
        <f>'計算係數'!$O185*'累積確診人數_量級_鄰里別'!P185/10</f>
        <v>1.014579696</v>
      </c>
      <c r="R185">
        <f>'計算係數'!$O185*'累積確診人數_量級_鄰里別'!Q185/10</f>
        <v>1.014579696</v>
      </c>
      <c r="S185">
        <f>'計算係數'!$O185*'累積確診人數_量級_鄰里別'!R185/10</f>
        <v>1.014579696</v>
      </c>
      <c r="T185">
        <f>'計算係數'!$O185*'累積確診人數_量級_鄰里別'!S185/10</f>
        <v>1.014579696</v>
      </c>
      <c r="U185">
        <f>'計算係數'!$O185*'累積確診人數_量級_鄰里別'!T185/10</f>
        <v>1.014579696</v>
      </c>
    </row>
    <row r="186">
      <c r="A186" s="5">
        <v>6.3000050016E10</v>
      </c>
      <c r="B186" s="5" t="s">
        <v>176</v>
      </c>
      <c r="C186" s="5" t="s">
        <v>192</v>
      </c>
      <c r="D186" s="5">
        <v>3461.0</v>
      </c>
      <c r="E186">
        <f>'計算係數'!$O186*'累積確診人數_量級_鄰里別'!D186/10</f>
        <v>0</v>
      </c>
      <c r="F186">
        <f>'計算係數'!$O186*'累積確診人數_量級_鄰里別'!E186/10</f>
        <v>0.9971158921</v>
      </c>
      <c r="G186">
        <f>'計算係數'!$O186*'累積確診人數_量級_鄰里別'!F186/10</f>
        <v>0.9971158921</v>
      </c>
      <c r="H186">
        <f>'計算係數'!$O186*'累積確診人數_量級_鄰里別'!G186/10</f>
        <v>0.9971158921</v>
      </c>
      <c r="I186">
        <f>'計算係數'!$O186*'累積確診人數_量級_鄰里別'!H186/10</f>
        <v>0.9971158921</v>
      </c>
      <c r="J186">
        <f>'計算係數'!$O186*'累積確診人數_量級_鄰里別'!I186/10</f>
        <v>0.9971158921</v>
      </c>
      <c r="K186">
        <f>'計算係數'!$O186*'累積確診人數_量級_鄰里別'!J186/10</f>
        <v>0.9971158921</v>
      </c>
      <c r="L186">
        <f>'計算係數'!$O186*'累積確診人數_量級_鄰里別'!K186/10</f>
        <v>0.9971158921</v>
      </c>
      <c r="M186">
        <f>'計算係數'!$O186*'累積確診人數_量級_鄰里別'!L186/10</f>
        <v>0.9971158921</v>
      </c>
      <c r="N186">
        <f>'計算係數'!$O186*'累積確診人數_量級_鄰里別'!M186/10</f>
        <v>0.9971158921</v>
      </c>
      <c r="O186">
        <f>'計算係數'!$O186*'累積確診人數_量級_鄰里別'!N186/10</f>
        <v>0.9971158921</v>
      </c>
      <c r="P186">
        <f>'計算係數'!$O186*'累積確診人數_量級_鄰里別'!O186/10</f>
        <v>0.9971158921</v>
      </c>
      <c r="Q186">
        <f>'計算係數'!$O186*'累積確診人數_量級_鄰里別'!P186/10</f>
        <v>0.9971158921</v>
      </c>
      <c r="R186">
        <f>'計算係數'!$O186*'累積確診人數_量級_鄰里別'!Q186/10</f>
        <v>0.9971158921</v>
      </c>
      <c r="S186">
        <f>'計算係數'!$O186*'累積確診人數_量級_鄰里別'!R186/10</f>
        <v>0.9971158921</v>
      </c>
      <c r="T186">
        <f>'計算係數'!$O186*'累積確診人數_量級_鄰里別'!S186/10</f>
        <v>0.9971158921</v>
      </c>
      <c r="U186">
        <f>'計算係數'!$O186*'累積確診人數_量級_鄰里別'!T186/10</f>
        <v>0.9971158921</v>
      </c>
    </row>
    <row r="187">
      <c r="A187" s="5">
        <v>6.3000050017E10</v>
      </c>
      <c r="B187" s="5" t="s">
        <v>176</v>
      </c>
      <c r="C187" s="5" t="s">
        <v>193</v>
      </c>
      <c r="D187" s="5">
        <v>2850.0</v>
      </c>
      <c r="E187">
        <f>'計算係數'!$O187*'累積確診人數_量級_鄰里別'!D187/10</f>
        <v>0</v>
      </c>
      <c r="F187">
        <f>'計算係數'!$O187*'累積確診人數_量級_鄰里別'!E187/10</f>
        <v>1.005579125</v>
      </c>
      <c r="G187">
        <f>'計算係數'!$O187*'累積確診人數_量級_鄰里別'!F187/10</f>
        <v>1.005579125</v>
      </c>
      <c r="H187">
        <f>'計算係數'!$O187*'累積確診人數_量級_鄰里別'!G187/10</f>
        <v>1.005579125</v>
      </c>
      <c r="I187">
        <f>'計算係數'!$O187*'累積確診人數_量級_鄰里別'!H187/10</f>
        <v>1.005579125</v>
      </c>
      <c r="J187">
        <f>'計算係數'!$O187*'累積確診人數_量級_鄰里別'!I187/10</f>
        <v>1.005579125</v>
      </c>
      <c r="K187">
        <f>'計算係數'!$O187*'累積確診人數_量級_鄰里別'!J187/10</f>
        <v>1.005579125</v>
      </c>
      <c r="L187">
        <f>'計算係數'!$O187*'累積確診人數_量級_鄰里別'!K187/10</f>
        <v>1.005579125</v>
      </c>
      <c r="M187">
        <f>'計算係數'!$O187*'累積確診人數_量級_鄰里別'!L187/10</f>
        <v>1.005579125</v>
      </c>
      <c r="N187">
        <f>'計算係數'!$O187*'累積確診人數_量級_鄰里別'!M187/10</f>
        <v>1.005579125</v>
      </c>
      <c r="O187">
        <f>'計算係數'!$O187*'累積確診人數_量級_鄰里別'!N187/10</f>
        <v>1.005579125</v>
      </c>
      <c r="P187">
        <f>'計算係數'!$O187*'累積確診人數_量級_鄰里別'!O187/10</f>
        <v>1.005579125</v>
      </c>
      <c r="Q187">
        <f>'計算係數'!$O187*'累積確診人數_量級_鄰里別'!P187/10</f>
        <v>1.005579125</v>
      </c>
      <c r="R187">
        <f>'計算係數'!$O187*'累積確診人數_量級_鄰里別'!Q187/10</f>
        <v>1.005579125</v>
      </c>
      <c r="S187">
        <f>'計算係數'!$O187*'累積確診人數_量級_鄰里別'!R187/10</f>
        <v>1.005579125</v>
      </c>
      <c r="T187">
        <f>'計算係數'!$O187*'累積確診人數_量級_鄰里別'!S187/10</f>
        <v>1.005579125</v>
      </c>
      <c r="U187">
        <f>'計算係數'!$O187*'累積確診人數_量級_鄰里別'!T187/10</f>
        <v>1.005579125</v>
      </c>
    </row>
    <row r="188">
      <c r="A188" s="5">
        <v>6.3000050018E10</v>
      </c>
      <c r="B188" s="5" t="s">
        <v>176</v>
      </c>
      <c r="C188" s="5" t="s">
        <v>194</v>
      </c>
      <c r="D188" s="5">
        <v>3536.0</v>
      </c>
      <c r="E188">
        <f>'計算係數'!$O188*'累積確診人數_量級_鄰里別'!D188/10</f>
        <v>0</v>
      </c>
      <c r="F188">
        <f>'計算係數'!$O188*'累積確診人數_量級_鄰里別'!E188/10</f>
        <v>1.00715848</v>
      </c>
      <c r="G188">
        <f>'計算係數'!$O188*'累積確診人數_量級_鄰里別'!F188/10</f>
        <v>1.00715848</v>
      </c>
      <c r="H188">
        <f>'計算係數'!$O188*'累積確診人數_量級_鄰里別'!G188/10</f>
        <v>1.00715848</v>
      </c>
      <c r="I188">
        <f>'計算係數'!$O188*'累積確診人數_量級_鄰里別'!H188/10</f>
        <v>1.00715848</v>
      </c>
      <c r="J188">
        <f>'計算係數'!$O188*'累積確診人數_量級_鄰里別'!I188/10</f>
        <v>1.00715848</v>
      </c>
      <c r="K188">
        <f>'計算係數'!$O188*'累積確診人數_量級_鄰里別'!J188/10</f>
        <v>1.00715848</v>
      </c>
      <c r="L188">
        <f>'計算係數'!$O188*'累積確診人數_量級_鄰里別'!K188/10</f>
        <v>1.00715848</v>
      </c>
      <c r="M188">
        <f>'計算係數'!$O188*'累積確診人數_量級_鄰里別'!L188/10</f>
        <v>1.00715848</v>
      </c>
      <c r="N188">
        <f>'計算係數'!$O188*'累積確診人數_量級_鄰里別'!M188/10</f>
        <v>1.00715848</v>
      </c>
      <c r="O188">
        <f>'計算係數'!$O188*'累積確診人數_量級_鄰里別'!N188/10</f>
        <v>1.00715848</v>
      </c>
      <c r="P188">
        <f>'計算係數'!$O188*'累積確診人數_量級_鄰里別'!O188/10</f>
        <v>1.00715848</v>
      </c>
      <c r="Q188">
        <f>'計算係數'!$O188*'累積確診人數_量級_鄰里別'!P188/10</f>
        <v>1.00715848</v>
      </c>
      <c r="R188">
        <f>'計算係數'!$O188*'累積確診人數_量級_鄰里別'!Q188/10</f>
        <v>1.00715848</v>
      </c>
      <c r="S188">
        <f>'計算係數'!$O188*'累積確診人數_量級_鄰里別'!R188/10</f>
        <v>1.00715848</v>
      </c>
      <c r="T188">
        <f>'計算係數'!$O188*'累積確診人數_量級_鄰里別'!S188/10</f>
        <v>1.00715848</v>
      </c>
      <c r="U188">
        <f>'計算係數'!$O188*'累積確診人數_量級_鄰里別'!T188/10</f>
        <v>1.00715848</v>
      </c>
    </row>
    <row r="189">
      <c r="A189" s="5">
        <v>6.3000050019E10</v>
      </c>
      <c r="B189" s="5" t="s">
        <v>176</v>
      </c>
      <c r="C189" s="5" t="s">
        <v>195</v>
      </c>
      <c r="D189" s="5">
        <v>12118.0</v>
      </c>
      <c r="E189">
        <f>'計算係數'!$O189*'累積確診人數_量級_鄰里別'!D189/10</f>
        <v>0</v>
      </c>
      <c r="F189">
        <f>'計算係數'!$O189*'累積確診人數_量級_鄰里別'!E189/10</f>
        <v>1.171537644</v>
      </c>
      <c r="G189">
        <f>'計算係數'!$O189*'累積確診人數_量級_鄰里別'!F189/10</f>
        <v>1.171537644</v>
      </c>
      <c r="H189">
        <f>'計算係數'!$O189*'累積確診人數_量級_鄰里別'!G189/10</f>
        <v>1.171537644</v>
      </c>
      <c r="I189">
        <f>'計算係數'!$O189*'累積確診人數_量級_鄰里別'!H189/10</f>
        <v>1.171537644</v>
      </c>
      <c r="J189">
        <f>'計算係數'!$O189*'累積確診人數_量級_鄰里別'!I189/10</f>
        <v>1.171537644</v>
      </c>
      <c r="K189">
        <f>'計算係數'!$O189*'累積確診人數_量級_鄰里別'!J189/10</f>
        <v>1.171537644</v>
      </c>
      <c r="L189">
        <f>'計算係數'!$O189*'累積確診人數_量級_鄰里別'!K189/10</f>
        <v>1.171537644</v>
      </c>
      <c r="M189">
        <f>'計算係數'!$O189*'累積確診人數_量級_鄰里別'!L189/10</f>
        <v>1.171537644</v>
      </c>
      <c r="N189">
        <f>'計算係數'!$O189*'累積確診人數_量級_鄰里別'!M189/10</f>
        <v>1.171537644</v>
      </c>
      <c r="O189">
        <f>'計算係數'!$O189*'累積確診人數_量級_鄰里別'!N189/10</f>
        <v>1.171537644</v>
      </c>
      <c r="P189">
        <f>'計算係數'!$O189*'累積確診人數_量級_鄰里別'!O189/10</f>
        <v>1.171537644</v>
      </c>
      <c r="Q189">
        <f>'計算係數'!$O189*'累積確診人數_量級_鄰里別'!P189/10</f>
        <v>1.171537644</v>
      </c>
      <c r="R189">
        <f>'計算係數'!$O189*'累積確診人數_量級_鄰里別'!Q189/10</f>
        <v>1.171537644</v>
      </c>
      <c r="S189">
        <f>'計算係數'!$O189*'累積確診人數_量級_鄰里別'!R189/10</f>
        <v>1.171537644</v>
      </c>
      <c r="T189">
        <f>'計算係數'!$O189*'累積確診人數_量級_鄰里別'!S189/10</f>
        <v>1.171537644</v>
      </c>
      <c r="U189">
        <f>'計算係數'!$O189*'累積確診人數_量級_鄰里別'!T189/10</f>
        <v>1.171537644</v>
      </c>
    </row>
    <row r="190">
      <c r="A190" s="5">
        <v>6.300005002E10</v>
      </c>
      <c r="B190" s="5" t="s">
        <v>176</v>
      </c>
      <c r="C190" s="5" t="s">
        <v>196</v>
      </c>
      <c r="D190" s="5">
        <v>5630.0</v>
      </c>
      <c r="E190">
        <f>'計算係數'!$O190*'累積確診人數_量級_鄰里別'!D190/10</f>
        <v>0</v>
      </c>
      <c r="F190">
        <f>'計算係數'!$O190*'累積確診人數_量級_鄰里別'!E190/10</f>
        <v>1.018320192</v>
      </c>
      <c r="G190">
        <f>'計算係數'!$O190*'累積確診人數_量級_鄰里別'!F190/10</f>
        <v>1.018320192</v>
      </c>
      <c r="H190">
        <f>'計算係數'!$O190*'累積確診人數_量級_鄰里別'!G190/10</f>
        <v>1.018320192</v>
      </c>
      <c r="I190">
        <f>'計算係數'!$O190*'累積確診人數_量級_鄰里別'!H190/10</f>
        <v>1.018320192</v>
      </c>
      <c r="J190">
        <f>'計算係數'!$O190*'累積確診人數_量級_鄰里別'!I190/10</f>
        <v>1.018320192</v>
      </c>
      <c r="K190">
        <f>'計算係數'!$O190*'累積確診人數_量級_鄰里別'!J190/10</f>
        <v>1.018320192</v>
      </c>
      <c r="L190">
        <f>'計算係數'!$O190*'累積確診人數_量級_鄰里別'!K190/10</f>
        <v>1.018320192</v>
      </c>
      <c r="M190">
        <f>'計算係數'!$O190*'累積確診人數_量級_鄰里別'!L190/10</f>
        <v>1.018320192</v>
      </c>
      <c r="N190">
        <f>'計算係數'!$O190*'累積確診人數_量級_鄰里別'!M190/10</f>
        <v>1.018320192</v>
      </c>
      <c r="O190">
        <f>'計算係數'!$O190*'累積確診人數_量級_鄰里別'!N190/10</f>
        <v>1.018320192</v>
      </c>
      <c r="P190">
        <f>'計算係數'!$O190*'累積確診人數_量級_鄰里別'!O190/10</f>
        <v>1.018320192</v>
      </c>
      <c r="Q190">
        <f>'計算係數'!$O190*'累積確診人數_量級_鄰里別'!P190/10</f>
        <v>1.018320192</v>
      </c>
      <c r="R190">
        <f>'計算係數'!$O190*'累積確診人數_量級_鄰里別'!Q190/10</f>
        <v>1.018320192</v>
      </c>
      <c r="S190">
        <f>'計算係數'!$O190*'累積確診人數_量級_鄰里別'!R190/10</f>
        <v>1.018320192</v>
      </c>
      <c r="T190">
        <f>'計算係數'!$O190*'累積確診人數_量級_鄰里別'!S190/10</f>
        <v>1.018320192</v>
      </c>
      <c r="U190">
        <f>'計算係數'!$O190*'累積確診人數_量級_鄰里別'!T190/10</f>
        <v>1.018320192</v>
      </c>
    </row>
    <row r="191">
      <c r="A191" s="5">
        <v>6.3000050021E10</v>
      </c>
      <c r="B191" s="5" t="s">
        <v>176</v>
      </c>
      <c r="C191" s="5" t="s">
        <v>197</v>
      </c>
      <c r="D191" s="5">
        <v>9693.0</v>
      </c>
      <c r="E191">
        <f>'計算係數'!$O191*'累積確診人數_量級_鄰里別'!D191/10</f>
        <v>0</v>
      </c>
      <c r="F191">
        <f>'計算係數'!$O191*'累積確診人數_量級_鄰里別'!E191/10</f>
        <v>1.118734267</v>
      </c>
      <c r="G191">
        <f>'計算係數'!$O191*'累積確診人數_量級_鄰里別'!F191/10</f>
        <v>1.118734267</v>
      </c>
      <c r="H191">
        <f>'計算係數'!$O191*'累積確診人數_量級_鄰里別'!G191/10</f>
        <v>1.118734267</v>
      </c>
      <c r="I191">
        <f>'計算係數'!$O191*'累積確診人數_量級_鄰里別'!H191/10</f>
        <v>1.118734267</v>
      </c>
      <c r="J191">
        <f>'計算係數'!$O191*'累積確診人數_量級_鄰里別'!I191/10</f>
        <v>1.118734267</v>
      </c>
      <c r="K191">
        <f>'計算係數'!$O191*'累積確診人數_量級_鄰里別'!J191/10</f>
        <v>1.118734267</v>
      </c>
      <c r="L191">
        <f>'計算係數'!$O191*'累積確診人數_量級_鄰里別'!K191/10</f>
        <v>1.118734267</v>
      </c>
      <c r="M191">
        <f>'計算係數'!$O191*'累積確診人數_量級_鄰里別'!L191/10</f>
        <v>1.118734267</v>
      </c>
      <c r="N191">
        <f>'計算係數'!$O191*'累積確診人數_量級_鄰里別'!M191/10</f>
        <v>1.118734267</v>
      </c>
      <c r="O191">
        <f>'計算係數'!$O191*'累積確診人數_量級_鄰里別'!N191/10</f>
        <v>1.118734267</v>
      </c>
      <c r="P191">
        <f>'計算係數'!$O191*'累積確診人數_量級_鄰里別'!O191/10</f>
        <v>1.118734267</v>
      </c>
      <c r="Q191">
        <f>'計算係數'!$O191*'累積確診人數_量級_鄰里別'!P191/10</f>
        <v>1.118734267</v>
      </c>
      <c r="R191">
        <f>'計算係數'!$O191*'累積確診人數_量級_鄰里別'!Q191/10</f>
        <v>1.118734267</v>
      </c>
      <c r="S191">
        <f>'計算係數'!$O191*'累積確診人數_量級_鄰里別'!R191/10</f>
        <v>1.118734267</v>
      </c>
      <c r="T191">
        <f>'計算係數'!$O191*'累積確診人數_量級_鄰里別'!S191/10</f>
        <v>1.118734267</v>
      </c>
      <c r="U191">
        <f>'計算係數'!$O191*'累積確診人數_量級_鄰里別'!T191/10</f>
        <v>1.118734267</v>
      </c>
    </row>
    <row r="192">
      <c r="A192" s="5">
        <v>6.3000050022E10</v>
      </c>
      <c r="B192" s="5" t="s">
        <v>176</v>
      </c>
      <c r="C192" s="5" t="s">
        <v>198</v>
      </c>
      <c r="D192" s="5">
        <v>1780.0</v>
      </c>
      <c r="E192">
        <f>'計算係數'!$O192*'累積確診人數_量級_鄰里別'!D192/10</f>
        <v>0</v>
      </c>
      <c r="F192">
        <f>'計算係數'!$O192*'累積確診人數_量級_鄰里別'!E192/10</f>
        <v>0.8090935192</v>
      </c>
      <c r="G192">
        <f>'計算係數'!$O192*'累積確診人數_量級_鄰里別'!F192/10</f>
        <v>0.8090935192</v>
      </c>
      <c r="H192">
        <f>'計算係數'!$O192*'累積確診人數_量級_鄰里別'!G192/10</f>
        <v>0.8090935192</v>
      </c>
      <c r="I192">
        <f>'計算係數'!$O192*'累積確診人數_量級_鄰里別'!H192/10</f>
        <v>0.8090935192</v>
      </c>
      <c r="J192">
        <f>'計算係數'!$O192*'累積確診人數_量級_鄰里別'!I192/10</f>
        <v>0.8090935192</v>
      </c>
      <c r="K192">
        <f>'計算係數'!$O192*'累積確診人數_量級_鄰里別'!J192/10</f>
        <v>0.8090935192</v>
      </c>
      <c r="L192">
        <f>'計算係數'!$O192*'累積確診人數_量級_鄰里別'!K192/10</f>
        <v>0.8090935192</v>
      </c>
      <c r="M192">
        <f>'計算係數'!$O192*'累積確診人數_量級_鄰里別'!L192/10</f>
        <v>0.8090935192</v>
      </c>
      <c r="N192">
        <f>'計算係數'!$O192*'累積確診人數_量級_鄰里別'!M192/10</f>
        <v>0.8090935192</v>
      </c>
      <c r="O192">
        <f>'計算係數'!$O192*'累積確診人數_量級_鄰里別'!N192/10</f>
        <v>0.8090935192</v>
      </c>
      <c r="P192">
        <f>'計算係數'!$O192*'累積確診人數_量級_鄰里別'!O192/10</f>
        <v>0.8090935192</v>
      </c>
      <c r="Q192">
        <f>'計算係數'!$O192*'累積確診人數_量級_鄰里別'!P192/10</f>
        <v>0.8090935192</v>
      </c>
      <c r="R192">
        <f>'計算係數'!$O192*'累積確診人數_量級_鄰里別'!Q192/10</f>
        <v>0.8090935192</v>
      </c>
      <c r="S192">
        <f>'計算係數'!$O192*'累積確診人數_量級_鄰里別'!R192/10</f>
        <v>0.8090935192</v>
      </c>
      <c r="T192">
        <f>'計算係數'!$O192*'累積確診人數_量級_鄰里別'!S192/10</f>
        <v>0.8090935192</v>
      </c>
      <c r="U192">
        <f>'計算係數'!$O192*'累積確診人數_量級_鄰里別'!T192/10</f>
        <v>0.8090935192</v>
      </c>
    </row>
    <row r="193">
      <c r="A193" s="5">
        <v>6.3000050023E10</v>
      </c>
      <c r="B193" s="5" t="s">
        <v>176</v>
      </c>
      <c r="C193" s="5" t="s">
        <v>199</v>
      </c>
      <c r="D193" s="5">
        <v>3941.0</v>
      </c>
      <c r="E193">
        <f>'計算係數'!$O193*'累積確診人數_量級_鄰里別'!D193/10</f>
        <v>0</v>
      </c>
      <c r="F193">
        <f>'計算係數'!$O193*'累積確診人數_量級_鄰里別'!E193/10</f>
        <v>1.008311184</v>
      </c>
      <c r="G193">
        <f>'計算係數'!$O193*'累積確診人數_量級_鄰里別'!F193/10</f>
        <v>1.008311184</v>
      </c>
      <c r="H193">
        <f>'計算係數'!$O193*'累積確診人數_量級_鄰里別'!G193/10</f>
        <v>1.008311184</v>
      </c>
      <c r="I193">
        <f>'計算係數'!$O193*'累積確診人數_量級_鄰里別'!H193/10</f>
        <v>1.008311184</v>
      </c>
      <c r="J193">
        <f>'計算係數'!$O193*'累積確診人數_量級_鄰里別'!I193/10</f>
        <v>1.008311184</v>
      </c>
      <c r="K193">
        <f>'計算係數'!$O193*'累積確診人數_量級_鄰里別'!J193/10</f>
        <v>1.008311184</v>
      </c>
      <c r="L193">
        <f>'計算係數'!$O193*'累積確診人數_量級_鄰里別'!K193/10</f>
        <v>1.008311184</v>
      </c>
      <c r="M193">
        <f>'計算係數'!$O193*'累積確診人數_量級_鄰里別'!L193/10</f>
        <v>1.008311184</v>
      </c>
      <c r="N193">
        <f>'計算係數'!$O193*'累積確診人數_量級_鄰里別'!M193/10</f>
        <v>1.008311184</v>
      </c>
      <c r="O193">
        <f>'計算係數'!$O193*'累積確診人數_量級_鄰里別'!N193/10</f>
        <v>1.008311184</v>
      </c>
      <c r="P193">
        <f>'計算係數'!$O193*'累積確診人數_量級_鄰里別'!O193/10</f>
        <v>1.008311184</v>
      </c>
      <c r="Q193">
        <f>'計算係數'!$O193*'累積確診人數_量級_鄰里別'!P193/10</f>
        <v>1.008311184</v>
      </c>
      <c r="R193">
        <f>'計算係數'!$O193*'累積確診人數_量級_鄰里別'!Q193/10</f>
        <v>1.008311184</v>
      </c>
      <c r="S193">
        <f>'計算係數'!$O193*'累積確診人數_量級_鄰里別'!R193/10</f>
        <v>1.008311184</v>
      </c>
      <c r="T193">
        <f>'計算係數'!$O193*'累積確診人數_量級_鄰里別'!S193/10</f>
        <v>1.008311184</v>
      </c>
      <c r="U193">
        <f>'計算係數'!$O193*'累積確診人數_量級_鄰里別'!T193/10</f>
        <v>1.008311184</v>
      </c>
    </row>
    <row r="194">
      <c r="A194" s="5">
        <v>6.3000050024E10</v>
      </c>
      <c r="B194" s="5" t="s">
        <v>176</v>
      </c>
      <c r="C194" s="5" t="s">
        <v>200</v>
      </c>
      <c r="D194" s="5">
        <v>3545.0</v>
      </c>
      <c r="E194">
        <f>'計算係數'!$O194*'累積確診人數_量級_鄰里別'!D194/10</f>
        <v>0</v>
      </c>
      <c r="F194">
        <f>'計算係數'!$O194*'累積確診人數_量級_鄰里別'!E194/10</f>
        <v>1.127814213</v>
      </c>
      <c r="G194">
        <f>'計算係數'!$O194*'累積確診人數_量級_鄰里別'!F194/10</f>
        <v>1.127814213</v>
      </c>
      <c r="H194">
        <f>'計算係數'!$O194*'累積確診人數_量級_鄰里別'!G194/10</f>
        <v>1.127814213</v>
      </c>
      <c r="I194">
        <f>'計算係數'!$O194*'累積確診人數_量級_鄰里別'!H194/10</f>
        <v>1.127814213</v>
      </c>
      <c r="J194">
        <f>'計算係數'!$O194*'累積確診人數_量級_鄰里別'!I194/10</f>
        <v>1.127814213</v>
      </c>
      <c r="K194">
        <f>'計算係數'!$O194*'累積確診人數_量級_鄰里別'!J194/10</f>
        <v>1.127814213</v>
      </c>
      <c r="L194">
        <f>'計算係數'!$O194*'累積確診人數_量級_鄰里別'!K194/10</f>
        <v>1.127814213</v>
      </c>
      <c r="M194">
        <f>'計算係數'!$O194*'累積確診人數_量級_鄰里別'!L194/10</f>
        <v>1.127814213</v>
      </c>
      <c r="N194">
        <f>'計算係數'!$O194*'累積確診人數_量級_鄰里別'!M194/10</f>
        <v>1.127814213</v>
      </c>
      <c r="O194">
        <f>'計算係數'!$O194*'累積確診人數_量級_鄰里別'!N194/10</f>
        <v>1.127814213</v>
      </c>
      <c r="P194">
        <f>'計算係數'!$O194*'累積確診人數_量級_鄰里別'!O194/10</f>
        <v>1.127814213</v>
      </c>
      <c r="Q194">
        <f>'計算係數'!$O194*'累積確診人數_量級_鄰里別'!P194/10</f>
        <v>1.127814213</v>
      </c>
      <c r="R194">
        <f>'計算係數'!$O194*'累積確診人數_量級_鄰里別'!Q194/10</f>
        <v>1.127814213</v>
      </c>
      <c r="S194">
        <f>'計算係數'!$O194*'累積確診人數_量級_鄰里別'!R194/10</f>
        <v>1.127814213</v>
      </c>
      <c r="T194">
        <f>'計算係數'!$O194*'累積確診人數_量級_鄰里別'!S194/10</f>
        <v>1.127814213</v>
      </c>
      <c r="U194">
        <f>'計算係數'!$O194*'累積確診人數_量級_鄰里別'!T194/10</f>
        <v>1.127814213</v>
      </c>
    </row>
    <row r="195">
      <c r="A195" s="5">
        <v>6.3000050025E10</v>
      </c>
      <c r="B195" s="5" t="s">
        <v>176</v>
      </c>
      <c r="C195" s="5" t="s">
        <v>201</v>
      </c>
      <c r="D195" s="5">
        <v>3073.0</v>
      </c>
      <c r="E195">
        <f>'計算係數'!$O195*'累積確診人數_量級_鄰里別'!D195/10</f>
        <v>0</v>
      </c>
      <c r="F195">
        <f>'計算係數'!$O195*'累積確診人數_量級_鄰里別'!E195/10</f>
        <v>1.024745645</v>
      </c>
      <c r="G195">
        <f>'計算係數'!$O195*'累積確診人數_量級_鄰里別'!F195/10</f>
        <v>1.024745645</v>
      </c>
      <c r="H195">
        <f>'計算係數'!$O195*'累積確診人數_量級_鄰里別'!G195/10</f>
        <v>1.024745645</v>
      </c>
      <c r="I195">
        <f>'計算係數'!$O195*'累積確診人數_量級_鄰里別'!H195/10</f>
        <v>1.024745645</v>
      </c>
      <c r="J195">
        <f>'計算係數'!$O195*'累積確診人數_量級_鄰里別'!I195/10</f>
        <v>1.024745645</v>
      </c>
      <c r="K195">
        <f>'計算係數'!$O195*'累積確診人數_量級_鄰里別'!J195/10</f>
        <v>1.024745645</v>
      </c>
      <c r="L195">
        <f>'計算係數'!$O195*'累積確診人數_量級_鄰里別'!K195/10</f>
        <v>1.024745645</v>
      </c>
      <c r="M195">
        <f>'計算係數'!$O195*'累積確診人數_量級_鄰里別'!L195/10</f>
        <v>1.024745645</v>
      </c>
      <c r="N195">
        <f>'計算係數'!$O195*'累積確診人數_量級_鄰里別'!M195/10</f>
        <v>1.024745645</v>
      </c>
      <c r="O195">
        <f>'計算係數'!$O195*'累積確診人數_量級_鄰里別'!N195/10</f>
        <v>1.024745645</v>
      </c>
      <c r="P195">
        <f>'計算係數'!$O195*'累積確診人數_量級_鄰里別'!O195/10</f>
        <v>1.024745645</v>
      </c>
      <c r="Q195">
        <f>'計算係數'!$O195*'累積確診人數_量級_鄰里別'!P195/10</f>
        <v>1.024745645</v>
      </c>
      <c r="R195">
        <f>'計算係數'!$O195*'累積確診人數_量級_鄰里別'!Q195/10</f>
        <v>1.024745645</v>
      </c>
      <c r="S195">
        <f>'計算係數'!$O195*'累積確診人數_量級_鄰里別'!R195/10</f>
        <v>1.024745645</v>
      </c>
      <c r="T195">
        <f>'計算係數'!$O195*'累積確診人數_量級_鄰里別'!S195/10</f>
        <v>1.024745645</v>
      </c>
      <c r="U195">
        <f>'計算係數'!$O195*'累積確診人數_量級_鄰里別'!T195/10</f>
        <v>1.024745645</v>
      </c>
    </row>
    <row r="196">
      <c r="A196" s="5">
        <v>6.3000050026E10</v>
      </c>
      <c r="B196" s="5" t="s">
        <v>176</v>
      </c>
      <c r="C196" s="5" t="s">
        <v>202</v>
      </c>
      <c r="D196" s="5">
        <v>5721.0</v>
      </c>
      <c r="E196">
        <f>'計算係數'!$O196*'累積確診人數_量級_鄰里別'!D196/10</f>
        <v>0</v>
      </c>
      <c r="F196">
        <f>'計算係數'!$O196*'累積確診人數_量級_鄰里別'!E196/10</f>
        <v>1.219186024</v>
      </c>
      <c r="G196">
        <f>'計算係數'!$O196*'累積確診人數_量級_鄰里別'!F196/10</f>
        <v>1.219186024</v>
      </c>
      <c r="H196">
        <f>'計算係數'!$O196*'累積確診人數_量級_鄰里別'!G196/10</f>
        <v>1.219186024</v>
      </c>
      <c r="I196">
        <f>'計算係數'!$O196*'累積確診人數_量級_鄰里別'!H196/10</f>
        <v>1.219186024</v>
      </c>
      <c r="J196">
        <f>'計算係數'!$O196*'累積確診人數_量級_鄰里別'!I196/10</f>
        <v>1.219186024</v>
      </c>
      <c r="K196">
        <f>'計算係數'!$O196*'累積確診人數_量級_鄰里別'!J196/10</f>
        <v>1.219186024</v>
      </c>
      <c r="L196">
        <f>'計算係數'!$O196*'累積確診人數_量級_鄰里別'!K196/10</f>
        <v>1.219186024</v>
      </c>
      <c r="M196">
        <f>'計算係數'!$O196*'累積確診人數_量級_鄰里別'!L196/10</f>
        <v>1.219186024</v>
      </c>
      <c r="N196">
        <f>'計算係數'!$O196*'累積確診人數_量級_鄰里別'!M196/10</f>
        <v>1.219186024</v>
      </c>
      <c r="O196">
        <f>'計算係數'!$O196*'累積確診人數_量級_鄰里別'!N196/10</f>
        <v>1.219186024</v>
      </c>
      <c r="P196">
        <f>'計算係數'!$O196*'累積確診人數_量級_鄰里別'!O196/10</f>
        <v>1.219186024</v>
      </c>
      <c r="Q196">
        <f>'計算係數'!$O196*'累積確診人數_量級_鄰里別'!P196/10</f>
        <v>1.219186024</v>
      </c>
      <c r="R196">
        <f>'計算係數'!$O196*'累積確診人數_量級_鄰里別'!Q196/10</f>
        <v>1.219186024</v>
      </c>
      <c r="S196">
        <f>'計算係數'!$O196*'累積確診人數_量級_鄰里別'!R196/10</f>
        <v>1.219186024</v>
      </c>
      <c r="T196">
        <f>'計算係數'!$O196*'累積確診人數_量級_鄰里別'!S196/10</f>
        <v>1.219186024</v>
      </c>
      <c r="U196">
        <f>'計算係數'!$O196*'累積確診人數_量級_鄰里別'!T196/10</f>
        <v>1.219186024</v>
      </c>
    </row>
    <row r="197">
      <c r="A197" s="5">
        <v>6.3000050027E10</v>
      </c>
      <c r="B197" s="5" t="s">
        <v>176</v>
      </c>
      <c r="C197" s="5" t="s">
        <v>203</v>
      </c>
      <c r="D197" s="5">
        <v>4304.0</v>
      </c>
      <c r="E197">
        <f>'計算係數'!$O197*'累積確診人數_量級_鄰里別'!D197/10</f>
        <v>0</v>
      </c>
      <c r="F197">
        <f>'計算係數'!$O197*'累積確診人數_量級_鄰里別'!E197/10</f>
        <v>1.17274499</v>
      </c>
      <c r="G197">
        <f>'計算係數'!$O197*'累積確診人數_量級_鄰里別'!F197/10</f>
        <v>1.17274499</v>
      </c>
      <c r="H197">
        <f>'計算係數'!$O197*'累積確診人數_量級_鄰里別'!G197/10</f>
        <v>1.17274499</v>
      </c>
      <c r="I197">
        <f>'計算係數'!$O197*'累積確診人數_量級_鄰里別'!H197/10</f>
        <v>1.17274499</v>
      </c>
      <c r="J197">
        <f>'計算係數'!$O197*'累積確診人數_量級_鄰里別'!I197/10</f>
        <v>1.17274499</v>
      </c>
      <c r="K197">
        <f>'計算係數'!$O197*'累積確診人數_量級_鄰里別'!J197/10</f>
        <v>1.17274499</v>
      </c>
      <c r="L197">
        <f>'計算係數'!$O197*'累積確診人數_量級_鄰里別'!K197/10</f>
        <v>1.17274499</v>
      </c>
      <c r="M197">
        <f>'計算係數'!$O197*'累積確診人數_量級_鄰里別'!L197/10</f>
        <v>1.17274499</v>
      </c>
      <c r="N197">
        <f>'計算係數'!$O197*'累積確診人數_量級_鄰里別'!M197/10</f>
        <v>1.17274499</v>
      </c>
      <c r="O197">
        <f>'計算係數'!$O197*'累積確診人數_量級_鄰里別'!N197/10</f>
        <v>1.17274499</v>
      </c>
      <c r="P197">
        <f>'計算係數'!$O197*'累積確診人數_量級_鄰里別'!O197/10</f>
        <v>1.17274499</v>
      </c>
      <c r="Q197">
        <f>'計算係數'!$O197*'累積確診人數_量級_鄰里別'!P197/10</f>
        <v>1.17274499</v>
      </c>
      <c r="R197">
        <f>'計算係數'!$O197*'累積確診人數_量級_鄰里別'!Q197/10</f>
        <v>1.17274499</v>
      </c>
      <c r="S197">
        <f>'計算係數'!$O197*'累積確診人數_量級_鄰里別'!R197/10</f>
        <v>1.17274499</v>
      </c>
      <c r="T197">
        <f>'計算係數'!$O197*'累積確診人數_量級_鄰里別'!S197/10</f>
        <v>1.17274499</v>
      </c>
      <c r="U197">
        <f>'計算係數'!$O197*'累積確診人數_量級_鄰里別'!T197/10</f>
        <v>1.17274499</v>
      </c>
    </row>
    <row r="198">
      <c r="A198" s="5">
        <v>6.3000050028E10</v>
      </c>
      <c r="B198" s="5" t="s">
        <v>176</v>
      </c>
      <c r="C198" s="5" t="s">
        <v>204</v>
      </c>
      <c r="D198" s="5">
        <v>3974.0</v>
      </c>
      <c r="E198">
        <f>'計算係數'!$O198*'累積確診人數_量級_鄰里別'!D198/10</f>
        <v>0</v>
      </c>
      <c r="F198">
        <f>'計算係數'!$O198*'累積確診人數_量級_鄰里別'!E198/10</f>
        <v>1.023317765</v>
      </c>
      <c r="G198">
        <f>'計算係數'!$O198*'累積確診人數_量級_鄰里別'!F198/10</f>
        <v>1.023317765</v>
      </c>
      <c r="H198">
        <f>'計算係數'!$O198*'累積確診人數_量級_鄰里別'!G198/10</f>
        <v>1.023317765</v>
      </c>
      <c r="I198">
        <f>'計算係數'!$O198*'累積確診人數_量級_鄰里別'!H198/10</f>
        <v>1.023317765</v>
      </c>
      <c r="J198">
        <f>'計算係數'!$O198*'累積確診人數_量級_鄰里別'!I198/10</f>
        <v>1.023317765</v>
      </c>
      <c r="K198">
        <f>'計算係數'!$O198*'累積確診人數_量級_鄰里別'!J198/10</f>
        <v>1.023317765</v>
      </c>
      <c r="L198">
        <f>'計算係數'!$O198*'累積確診人數_量級_鄰里別'!K198/10</f>
        <v>1.023317765</v>
      </c>
      <c r="M198">
        <f>'計算係數'!$O198*'累積確診人數_量級_鄰里別'!L198/10</f>
        <v>1.023317765</v>
      </c>
      <c r="N198">
        <f>'計算係數'!$O198*'累積確診人數_量級_鄰里別'!M198/10</f>
        <v>1.023317765</v>
      </c>
      <c r="O198">
        <f>'計算係數'!$O198*'累積確診人數_量級_鄰里別'!N198/10</f>
        <v>1.023317765</v>
      </c>
      <c r="P198">
        <f>'計算係數'!$O198*'累積確診人數_量級_鄰里別'!O198/10</f>
        <v>1.023317765</v>
      </c>
      <c r="Q198">
        <f>'計算係數'!$O198*'累積確診人數_量級_鄰里別'!P198/10</f>
        <v>1.023317765</v>
      </c>
      <c r="R198">
        <f>'計算係數'!$O198*'累積確診人數_量級_鄰里別'!Q198/10</f>
        <v>1.023317765</v>
      </c>
      <c r="S198">
        <f>'計算係數'!$O198*'累積確診人數_量級_鄰里別'!R198/10</f>
        <v>1.023317765</v>
      </c>
      <c r="T198">
        <f>'計算係數'!$O198*'累積確診人數_量級_鄰里別'!S198/10</f>
        <v>1.023317765</v>
      </c>
      <c r="U198">
        <f>'計算係數'!$O198*'累積確診人數_量級_鄰里別'!T198/10</f>
        <v>1.023317765</v>
      </c>
    </row>
    <row r="199">
      <c r="A199" s="5">
        <v>6.3000050029E10</v>
      </c>
      <c r="B199" s="5" t="s">
        <v>176</v>
      </c>
      <c r="C199" s="5" t="s">
        <v>205</v>
      </c>
      <c r="D199" s="5">
        <v>5653.0</v>
      </c>
      <c r="E199">
        <f>'計算係數'!$O199*'累積確診人數_量級_鄰里別'!D199/10</f>
        <v>0</v>
      </c>
      <c r="F199">
        <f>'計算係數'!$O199*'累積確診人數_量級_鄰里別'!E199/10</f>
        <v>1.093875753</v>
      </c>
      <c r="G199">
        <f>'計算係數'!$O199*'累積確診人數_量級_鄰里別'!F199/10</f>
        <v>1.093875753</v>
      </c>
      <c r="H199">
        <f>'計算係數'!$O199*'累積確診人數_量級_鄰里別'!G199/10</f>
        <v>1.093875753</v>
      </c>
      <c r="I199">
        <f>'計算係數'!$O199*'累積確診人數_量級_鄰里別'!H199/10</f>
        <v>1.093875753</v>
      </c>
      <c r="J199">
        <f>'計算係數'!$O199*'累積確診人數_量級_鄰里別'!I199/10</f>
        <v>1.093875753</v>
      </c>
      <c r="K199">
        <f>'計算係數'!$O199*'累積確診人數_量級_鄰里別'!J199/10</f>
        <v>1.093875753</v>
      </c>
      <c r="L199">
        <f>'計算係數'!$O199*'累積確診人數_量級_鄰里別'!K199/10</f>
        <v>1.093875753</v>
      </c>
      <c r="M199">
        <f>'計算係數'!$O199*'累積確診人數_量級_鄰里別'!L199/10</f>
        <v>1.093875753</v>
      </c>
      <c r="N199">
        <f>'計算係數'!$O199*'累積確診人數_量級_鄰里別'!M199/10</f>
        <v>1.093875753</v>
      </c>
      <c r="O199">
        <f>'計算係數'!$O199*'累積確診人數_量級_鄰里別'!N199/10</f>
        <v>1.093875753</v>
      </c>
      <c r="P199">
        <f>'計算係數'!$O199*'累積確診人數_量級_鄰里別'!O199/10</f>
        <v>1.093875753</v>
      </c>
      <c r="Q199">
        <f>'計算係數'!$O199*'累積確診人數_量級_鄰里別'!P199/10</f>
        <v>1.093875753</v>
      </c>
      <c r="R199">
        <f>'計算係數'!$O199*'累積確診人數_量級_鄰里別'!Q199/10</f>
        <v>1.093875753</v>
      </c>
      <c r="S199">
        <f>'計算係數'!$O199*'累積確診人數_量級_鄰里別'!R199/10</f>
        <v>1.093875753</v>
      </c>
      <c r="T199">
        <f>'計算係數'!$O199*'累積確診人數_量級_鄰里別'!S199/10</f>
        <v>1.093875753</v>
      </c>
      <c r="U199">
        <f>'計算係數'!$O199*'累積確診人數_量級_鄰里別'!T199/10</f>
        <v>1.093875753</v>
      </c>
    </row>
    <row r="200">
      <c r="A200" s="5">
        <v>6.300005003E10</v>
      </c>
      <c r="B200" s="5" t="s">
        <v>176</v>
      </c>
      <c r="C200" s="5" t="s">
        <v>206</v>
      </c>
      <c r="D200" s="5">
        <v>8443.0</v>
      </c>
      <c r="E200">
        <f>'計算係數'!$O200*'累積確診人數_量級_鄰里別'!D200/10</f>
        <v>0</v>
      </c>
      <c r="F200">
        <f>'計算係數'!$O200*'累積確診人數_量級_鄰里別'!E200/10</f>
        <v>1.129215379</v>
      </c>
      <c r="G200">
        <f>'計算係數'!$O200*'累積確診人數_量級_鄰里別'!F200/10</f>
        <v>1.129215379</v>
      </c>
      <c r="H200">
        <f>'計算係數'!$O200*'累積確診人數_量級_鄰里別'!G200/10</f>
        <v>1.129215379</v>
      </c>
      <c r="I200">
        <f>'計算係數'!$O200*'累積確診人數_量級_鄰里別'!H200/10</f>
        <v>1.129215379</v>
      </c>
      <c r="J200">
        <f>'計算係數'!$O200*'累積確診人數_量級_鄰里別'!I200/10</f>
        <v>1.129215379</v>
      </c>
      <c r="K200">
        <f>'計算係數'!$O200*'累積確診人數_量級_鄰里別'!J200/10</f>
        <v>1.129215379</v>
      </c>
      <c r="L200">
        <f>'計算係數'!$O200*'累積確診人數_量級_鄰里別'!K200/10</f>
        <v>1.129215379</v>
      </c>
      <c r="M200">
        <f>'計算係數'!$O200*'累積確診人數_量級_鄰里別'!L200/10</f>
        <v>1.129215379</v>
      </c>
      <c r="N200">
        <f>'計算係數'!$O200*'累積確診人數_量級_鄰里別'!M200/10</f>
        <v>1.129215379</v>
      </c>
      <c r="O200">
        <f>'計算係數'!$O200*'累積確診人數_量級_鄰里別'!N200/10</f>
        <v>1.129215379</v>
      </c>
      <c r="P200">
        <f>'計算係數'!$O200*'累積確診人數_量級_鄰里別'!O200/10</f>
        <v>1.129215379</v>
      </c>
      <c r="Q200">
        <f>'計算係數'!$O200*'累積確診人數_量級_鄰里別'!P200/10</f>
        <v>1.129215379</v>
      </c>
      <c r="R200">
        <f>'計算係數'!$O200*'累積確診人數_量級_鄰里別'!Q200/10</f>
        <v>1.129215379</v>
      </c>
      <c r="S200">
        <f>'計算係數'!$O200*'累積確診人數_量級_鄰里別'!R200/10</f>
        <v>1.129215379</v>
      </c>
      <c r="T200">
        <f>'計算係數'!$O200*'累積確診人數_量級_鄰里別'!S200/10</f>
        <v>1.129215379</v>
      </c>
      <c r="U200">
        <f>'計算係數'!$O200*'累積確診人數_量級_鄰里別'!T200/10</f>
        <v>1.129215379</v>
      </c>
    </row>
    <row r="201">
      <c r="A201" s="5">
        <v>6.3000050031E10</v>
      </c>
      <c r="B201" s="5" t="s">
        <v>176</v>
      </c>
      <c r="C201" s="5" t="s">
        <v>207</v>
      </c>
      <c r="D201" s="5">
        <v>8929.0</v>
      </c>
      <c r="E201">
        <f>'計算係數'!$O201*'累積確診人數_量級_鄰里別'!D201/10</f>
        <v>0</v>
      </c>
      <c r="F201">
        <f>'計算係數'!$O201*'累積確診人數_量級_鄰里別'!E201/10</f>
        <v>1.173287414</v>
      </c>
      <c r="G201">
        <f>'計算係數'!$O201*'累積確診人數_量級_鄰里別'!F201/10</f>
        <v>1.173287414</v>
      </c>
      <c r="H201">
        <f>'計算係數'!$O201*'累積確診人數_量級_鄰里別'!G201/10</f>
        <v>1.173287414</v>
      </c>
      <c r="I201">
        <f>'計算係數'!$O201*'累積確診人數_量級_鄰里別'!H201/10</f>
        <v>1.173287414</v>
      </c>
      <c r="J201">
        <f>'計算係數'!$O201*'累積確診人數_量級_鄰里別'!I201/10</f>
        <v>1.173287414</v>
      </c>
      <c r="K201">
        <f>'計算係數'!$O201*'累積確診人數_量級_鄰里別'!J201/10</f>
        <v>1.173287414</v>
      </c>
      <c r="L201">
        <f>'計算係數'!$O201*'累積確診人數_量級_鄰里別'!K201/10</f>
        <v>1.173287414</v>
      </c>
      <c r="M201">
        <f>'計算係數'!$O201*'累積確診人數_量級_鄰里別'!L201/10</f>
        <v>1.173287414</v>
      </c>
      <c r="N201">
        <f>'計算係數'!$O201*'累積確診人數_量級_鄰里別'!M201/10</f>
        <v>1.173287414</v>
      </c>
      <c r="O201">
        <f>'計算係數'!$O201*'累積確診人數_量級_鄰里別'!N201/10</f>
        <v>1.173287414</v>
      </c>
      <c r="P201">
        <f>'計算係數'!$O201*'累積確診人數_量級_鄰里別'!O201/10</f>
        <v>1.173287414</v>
      </c>
      <c r="Q201">
        <f>'計算係數'!$O201*'累積確診人數_量級_鄰里別'!P201/10</f>
        <v>1.173287414</v>
      </c>
      <c r="R201">
        <f>'計算係數'!$O201*'累積確診人數_量級_鄰里別'!Q201/10</f>
        <v>1.173287414</v>
      </c>
      <c r="S201">
        <f>'計算係數'!$O201*'累積確診人數_量級_鄰里別'!R201/10</f>
        <v>1.173287414</v>
      </c>
      <c r="T201">
        <f>'計算係數'!$O201*'累積確診人數_量級_鄰里別'!S201/10</f>
        <v>1.173287414</v>
      </c>
      <c r="U201">
        <f>'計算係數'!$O201*'累積確診人數_量級_鄰里別'!T201/10</f>
        <v>1.173287414</v>
      </c>
    </row>
    <row r="202">
      <c r="A202" s="5">
        <v>6.3000060001E10</v>
      </c>
      <c r="B202" s="5" t="s">
        <v>208</v>
      </c>
      <c r="C202" s="5" t="s">
        <v>209</v>
      </c>
      <c r="D202" s="5">
        <v>2933.0</v>
      </c>
      <c r="E202">
        <f>'計算係數'!$O202*'累積確診人數_量級_鄰里別'!D202/10</f>
        <v>0</v>
      </c>
      <c r="F202">
        <f>'計算係數'!$O202*'累積確診人數_量級_鄰里別'!E202/10</f>
        <v>0.9870616233</v>
      </c>
      <c r="G202">
        <f>'計算係數'!$O202*'累積確診人數_量級_鄰里別'!F202/10</f>
        <v>0.9870616233</v>
      </c>
      <c r="H202">
        <f>'計算係數'!$O202*'累積確診人數_量級_鄰里別'!G202/10</f>
        <v>0.9870616233</v>
      </c>
      <c r="I202">
        <f>'計算係數'!$O202*'累積確診人數_量級_鄰里別'!H202/10</f>
        <v>0.9870616233</v>
      </c>
      <c r="J202">
        <f>'計算係數'!$O202*'累積確診人數_量級_鄰里別'!I202/10</f>
        <v>0.9870616233</v>
      </c>
      <c r="K202">
        <f>'計算係數'!$O202*'累積確診人數_量級_鄰里別'!J202/10</f>
        <v>0.9870616233</v>
      </c>
      <c r="L202">
        <f>'計算係數'!$O202*'累積確診人數_量級_鄰里別'!K202/10</f>
        <v>0.9870616233</v>
      </c>
      <c r="M202">
        <f>'計算係數'!$O202*'累積確診人數_量級_鄰里別'!L202/10</f>
        <v>0.9870616233</v>
      </c>
      <c r="N202">
        <f>'計算係數'!$O202*'累積確診人數_量級_鄰里別'!M202/10</f>
        <v>0</v>
      </c>
      <c r="O202">
        <f>'計算係數'!$O202*'累積確診人數_量級_鄰里別'!N202/10</f>
        <v>0.9870616233</v>
      </c>
      <c r="P202">
        <f>'計算係數'!$O202*'累積確診人數_量級_鄰里別'!O202/10</f>
        <v>0.9870616233</v>
      </c>
      <c r="Q202">
        <f>'計算係數'!$O202*'累積確診人數_量級_鄰里別'!P202/10</f>
        <v>0.9870616233</v>
      </c>
      <c r="R202">
        <f>'計算係數'!$O202*'累積確診人數_量級_鄰里別'!Q202/10</f>
        <v>0.9870616233</v>
      </c>
      <c r="S202">
        <f>'計算係數'!$O202*'累積確診人數_量級_鄰里別'!R202/10</f>
        <v>0.9870616233</v>
      </c>
      <c r="T202">
        <f>'計算係數'!$O202*'累積確診人數_量級_鄰里別'!S202/10</f>
        <v>0.9870616233</v>
      </c>
      <c r="U202">
        <f>'計算係數'!$O202*'累積確診人數_量級_鄰里別'!T202/10</f>
        <v>0.9870616233</v>
      </c>
    </row>
    <row r="203">
      <c r="A203" s="5">
        <v>6.3000060002E10</v>
      </c>
      <c r="B203" s="5" t="s">
        <v>208</v>
      </c>
      <c r="C203" s="5" t="s">
        <v>210</v>
      </c>
      <c r="D203" s="5">
        <v>3237.0</v>
      </c>
      <c r="E203">
        <f>'計算係數'!$O203*'累積確診人數_量級_鄰里別'!D203/10</f>
        <v>0</v>
      </c>
      <c r="F203">
        <f>'計算係數'!$O203*'累積確診人數_量級_鄰里別'!E203/10</f>
        <v>1.060376048</v>
      </c>
      <c r="G203">
        <f>'計算係數'!$O203*'累積確診人數_量級_鄰里別'!F203/10</f>
        <v>1.060376048</v>
      </c>
      <c r="H203">
        <f>'計算係數'!$O203*'累積確診人數_量級_鄰里別'!G203/10</f>
        <v>1.060376048</v>
      </c>
      <c r="I203">
        <f>'計算係數'!$O203*'累積確診人數_量級_鄰里別'!H203/10</f>
        <v>1.060376048</v>
      </c>
      <c r="J203">
        <f>'計算係數'!$O203*'累積確診人數_量級_鄰里別'!I203/10</f>
        <v>1.060376048</v>
      </c>
      <c r="K203">
        <f>'計算係數'!$O203*'累積確診人數_量級_鄰里別'!J203/10</f>
        <v>1.060376048</v>
      </c>
      <c r="L203">
        <f>'計算係數'!$O203*'累積確診人數_量級_鄰里別'!K203/10</f>
        <v>1.060376048</v>
      </c>
      <c r="M203">
        <f>'計算係數'!$O203*'累積確診人數_量級_鄰里別'!L203/10</f>
        <v>1.060376048</v>
      </c>
      <c r="N203">
        <f>'計算係數'!$O203*'累積確診人數_量級_鄰里別'!M203/10</f>
        <v>0</v>
      </c>
      <c r="O203">
        <f>'計算係數'!$O203*'累積確診人數_量級_鄰里別'!N203/10</f>
        <v>1.060376048</v>
      </c>
      <c r="P203">
        <f>'計算係數'!$O203*'累積確診人數_量級_鄰里別'!O203/10</f>
        <v>1.060376048</v>
      </c>
      <c r="Q203">
        <f>'計算係數'!$O203*'累積確診人數_量級_鄰里別'!P203/10</f>
        <v>1.060376048</v>
      </c>
      <c r="R203">
        <f>'計算係數'!$O203*'累積確診人數_量級_鄰里別'!Q203/10</f>
        <v>1.060376048</v>
      </c>
      <c r="S203">
        <f>'計算係數'!$O203*'累積確診人數_量級_鄰里別'!R203/10</f>
        <v>1.060376048</v>
      </c>
      <c r="T203">
        <f>'計算係數'!$O203*'累積確診人數_量級_鄰里別'!S203/10</f>
        <v>1.060376048</v>
      </c>
      <c r="U203">
        <f>'計算係數'!$O203*'累積確診人數_量級_鄰里別'!T203/10</f>
        <v>1.060376048</v>
      </c>
    </row>
    <row r="204">
      <c r="A204" s="5">
        <v>6.3000060003E10</v>
      </c>
      <c r="B204" s="5" t="s">
        <v>208</v>
      </c>
      <c r="C204" s="5" t="s">
        <v>211</v>
      </c>
      <c r="D204" s="5">
        <v>4767.0</v>
      </c>
      <c r="E204">
        <f>'計算係數'!$O204*'累積確診人數_量級_鄰里別'!D204/10</f>
        <v>0</v>
      </c>
      <c r="F204">
        <f>'計算係數'!$O204*'累積確診人數_量級_鄰里別'!E204/10</f>
        <v>1.072963787</v>
      </c>
      <c r="G204">
        <f>'計算係數'!$O204*'累積確診人數_量級_鄰里別'!F204/10</f>
        <v>1.072963787</v>
      </c>
      <c r="H204">
        <f>'計算係數'!$O204*'累積確診人數_量級_鄰里別'!G204/10</f>
        <v>1.072963787</v>
      </c>
      <c r="I204">
        <f>'計算係數'!$O204*'累積確診人數_量級_鄰里別'!H204/10</f>
        <v>1.072963787</v>
      </c>
      <c r="J204">
        <f>'計算係數'!$O204*'累積確診人數_量級_鄰里別'!I204/10</f>
        <v>1.072963787</v>
      </c>
      <c r="K204">
        <f>'計算係數'!$O204*'累積確診人數_量級_鄰里別'!J204/10</f>
        <v>1.072963787</v>
      </c>
      <c r="L204">
        <f>'計算係數'!$O204*'累積確診人數_量級_鄰里別'!K204/10</f>
        <v>1.072963787</v>
      </c>
      <c r="M204">
        <f>'計算係數'!$O204*'累積確診人數_量級_鄰里別'!L204/10</f>
        <v>1.072963787</v>
      </c>
      <c r="N204">
        <f>'計算係數'!$O204*'累積確診人數_量級_鄰里別'!M204/10</f>
        <v>0</v>
      </c>
      <c r="O204">
        <f>'計算係數'!$O204*'累積確診人數_量級_鄰里別'!N204/10</f>
        <v>1.072963787</v>
      </c>
      <c r="P204">
        <f>'計算係數'!$O204*'累積確診人數_量級_鄰里別'!O204/10</f>
        <v>1.072963787</v>
      </c>
      <c r="Q204">
        <f>'計算係數'!$O204*'累積確診人數_量級_鄰里別'!P204/10</f>
        <v>1.072963787</v>
      </c>
      <c r="R204">
        <f>'計算係數'!$O204*'累積確診人數_量級_鄰里別'!Q204/10</f>
        <v>1.072963787</v>
      </c>
      <c r="S204">
        <f>'計算係數'!$O204*'累積確診人數_量級_鄰里別'!R204/10</f>
        <v>1.072963787</v>
      </c>
      <c r="T204">
        <f>'計算係數'!$O204*'累積確診人數_量級_鄰里別'!S204/10</f>
        <v>1.072963787</v>
      </c>
      <c r="U204">
        <f>'計算係數'!$O204*'累積確診人數_量級_鄰里別'!T204/10</f>
        <v>1.072963787</v>
      </c>
    </row>
    <row r="205">
      <c r="A205" s="5">
        <v>6.3000060004E10</v>
      </c>
      <c r="B205" s="5" t="s">
        <v>208</v>
      </c>
      <c r="C205" s="5" t="s">
        <v>212</v>
      </c>
      <c r="D205" s="5">
        <v>3832.0</v>
      </c>
      <c r="E205">
        <f>'計算係數'!$O205*'累積確診人數_量級_鄰里別'!D205/10</f>
        <v>0</v>
      </c>
      <c r="F205">
        <f>'計算係數'!$O205*'累積確診人數_量級_鄰里別'!E205/10</f>
        <v>1.071000602</v>
      </c>
      <c r="G205">
        <f>'計算係數'!$O205*'累積確診人數_量級_鄰里別'!F205/10</f>
        <v>1.071000602</v>
      </c>
      <c r="H205">
        <f>'計算係數'!$O205*'累積確診人數_量級_鄰里別'!G205/10</f>
        <v>1.071000602</v>
      </c>
      <c r="I205">
        <f>'計算係數'!$O205*'累積確診人數_量級_鄰里別'!H205/10</f>
        <v>1.071000602</v>
      </c>
      <c r="J205">
        <f>'計算係數'!$O205*'累積確診人數_量級_鄰里別'!I205/10</f>
        <v>1.071000602</v>
      </c>
      <c r="K205">
        <f>'計算係數'!$O205*'累積確診人數_量級_鄰里別'!J205/10</f>
        <v>1.071000602</v>
      </c>
      <c r="L205">
        <f>'計算係數'!$O205*'累積確診人數_量級_鄰里別'!K205/10</f>
        <v>1.071000602</v>
      </c>
      <c r="M205">
        <f>'計算係數'!$O205*'累積確診人數_量級_鄰里別'!L205/10</f>
        <v>1.071000602</v>
      </c>
      <c r="N205">
        <f>'計算係數'!$O205*'累積確診人數_量級_鄰里別'!M205/10</f>
        <v>0</v>
      </c>
      <c r="O205">
        <f>'計算係數'!$O205*'累積確診人數_量級_鄰里別'!N205/10</f>
        <v>1.071000602</v>
      </c>
      <c r="P205">
        <f>'計算係數'!$O205*'累積確診人數_量級_鄰里別'!O205/10</f>
        <v>1.071000602</v>
      </c>
      <c r="Q205">
        <f>'計算係數'!$O205*'累積確診人數_量級_鄰里別'!P205/10</f>
        <v>1.071000602</v>
      </c>
      <c r="R205">
        <f>'計算係數'!$O205*'累積確診人數_量級_鄰里別'!Q205/10</f>
        <v>1.071000602</v>
      </c>
      <c r="S205">
        <f>'計算係數'!$O205*'累積確診人數_量級_鄰里別'!R205/10</f>
        <v>1.071000602</v>
      </c>
      <c r="T205">
        <f>'計算係數'!$O205*'累積確診人數_量級_鄰里別'!S205/10</f>
        <v>1.071000602</v>
      </c>
      <c r="U205">
        <f>'計算係數'!$O205*'累積確診人數_量級_鄰里別'!T205/10</f>
        <v>1.071000602</v>
      </c>
    </row>
    <row r="206">
      <c r="A206" s="5">
        <v>6.3000060005E10</v>
      </c>
      <c r="B206" s="5" t="s">
        <v>208</v>
      </c>
      <c r="C206" s="5" t="s">
        <v>213</v>
      </c>
      <c r="D206" s="5">
        <v>5130.0</v>
      </c>
      <c r="E206">
        <f>'計算係數'!$O206*'累積確診人數_量級_鄰里別'!D206/10</f>
        <v>0</v>
      </c>
      <c r="F206">
        <f>'計算係數'!$O206*'累積確診人數_量級_鄰里別'!E206/10</f>
        <v>1.168196699</v>
      </c>
      <c r="G206">
        <f>'計算係數'!$O206*'累積確診人數_量級_鄰里別'!F206/10</f>
        <v>1.168196699</v>
      </c>
      <c r="H206">
        <f>'計算係數'!$O206*'累積確診人數_量級_鄰里別'!G206/10</f>
        <v>1.168196699</v>
      </c>
      <c r="I206">
        <f>'計算係數'!$O206*'累積確診人數_量級_鄰里別'!H206/10</f>
        <v>1.168196699</v>
      </c>
      <c r="J206">
        <f>'計算係數'!$O206*'累積確診人數_量級_鄰里別'!I206/10</f>
        <v>1.168196699</v>
      </c>
      <c r="K206">
        <f>'計算係數'!$O206*'累積確診人數_量級_鄰里別'!J206/10</f>
        <v>1.168196699</v>
      </c>
      <c r="L206">
        <f>'計算係數'!$O206*'累積確診人數_量級_鄰里別'!K206/10</f>
        <v>1.168196699</v>
      </c>
      <c r="M206">
        <f>'計算係數'!$O206*'累積確診人數_量級_鄰里別'!L206/10</f>
        <v>1.168196699</v>
      </c>
      <c r="N206">
        <f>'計算係數'!$O206*'累積確診人數_量級_鄰里別'!M206/10</f>
        <v>0</v>
      </c>
      <c r="O206">
        <f>'計算係數'!$O206*'累積確診人數_量級_鄰里別'!N206/10</f>
        <v>1.168196699</v>
      </c>
      <c r="P206">
        <f>'計算係數'!$O206*'累積確診人數_量級_鄰里別'!O206/10</f>
        <v>1.168196699</v>
      </c>
      <c r="Q206">
        <f>'計算係數'!$O206*'累積確診人數_量級_鄰里別'!P206/10</f>
        <v>1.168196699</v>
      </c>
      <c r="R206">
        <f>'計算係數'!$O206*'累積確診人數_量級_鄰里別'!Q206/10</f>
        <v>1.168196699</v>
      </c>
      <c r="S206">
        <f>'計算係數'!$O206*'累積確診人數_量級_鄰里別'!R206/10</f>
        <v>1.168196699</v>
      </c>
      <c r="T206">
        <f>'計算係數'!$O206*'累積確診人數_量級_鄰里別'!S206/10</f>
        <v>1.168196699</v>
      </c>
      <c r="U206">
        <f>'計算係數'!$O206*'累積確診人數_量級_鄰里別'!T206/10</f>
        <v>1.168196699</v>
      </c>
    </row>
    <row r="207">
      <c r="A207" s="5">
        <v>6.3000060006E10</v>
      </c>
      <c r="B207" s="5" t="s">
        <v>208</v>
      </c>
      <c r="C207" s="5" t="s">
        <v>214</v>
      </c>
      <c r="D207" s="5">
        <v>4371.0</v>
      </c>
      <c r="E207">
        <f>'計算係數'!$O207*'累積確診人數_量級_鄰里別'!D207/10</f>
        <v>0</v>
      </c>
      <c r="F207">
        <f>'計算係數'!$O207*'累積確診人數_量級_鄰里別'!E207/10</f>
        <v>1.137910537</v>
      </c>
      <c r="G207">
        <f>'計算係數'!$O207*'累積確診人數_量級_鄰里別'!F207/10</f>
        <v>1.137910537</v>
      </c>
      <c r="H207">
        <f>'計算係數'!$O207*'累積確診人數_量級_鄰里別'!G207/10</f>
        <v>1.137910537</v>
      </c>
      <c r="I207">
        <f>'計算係數'!$O207*'累積確診人數_量級_鄰里別'!H207/10</f>
        <v>1.137910537</v>
      </c>
      <c r="J207">
        <f>'計算係數'!$O207*'累積確診人數_量級_鄰里別'!I207/10</f>
        <v>1.137910537</v>
      </c>
      <c r="K207">
        <f>'計算係數'!$O207*'累積確診人數_量級_鄰里別'!J207/10</f>
        <v>1.137910537</v>
      </c>
      <c r="L207">
        <f>'計算係數'!$O207*'累積確診人數_量級_鄰里別'!K207/10</f>
        <v>1.137910537</v>
      </c>
      <c r="M207">
        <f>'計算係數'!$O207*'累積確診人數_量級_鄰里別'!L207/10</f>
        <v>1.137910537</v>
      </c>
      <c r="N207">
        <f>'計算係數'!$O207*'累積確診人數_量級_鄰里別'!M207/10</f>
        <v>0</v>
      </c>
      <c r="O207">
        <f>'計算係數'!$O207*'累積確診人數_量級_鄰里別'!N207/10</f>
        <v>1.137910537</v>
      </c>
      <c r="P207">
        <f>'計算係數'!$O207*'累積確診人數_量級_鄰里別'!O207/10</f>
        <v>1.137910537</v>
      </c>
      <c r="Q207">
        <f>'計算係數'!$O207*'累積確診人數_量級_鄰里別'!P207/10</f>
        <v>1.137910537</v>
      </c>
      <c r="R207">
        <f>'計算係數'!$O207*'累積確診人數_量級_鄰里別'!Q207/10</f>
        <v>1.137910537</v>
      </c>
      <c r="S207">
        <f>'計算係數'!$O207*'累積確診人數_量級_鄰里別'!R207/10</f>
        <v>1.137910537</v>
      </c>
      <c r="T207">
        <f>'計算係數'!$O207*'累積確診人數_量級_鄰里別'!S207/10</f>
        <v>1.137910537</v>
      </c>
      <c r="U207">
        <f>'計算係數'!$O207*'累積確診人數_量級_鄰里別'!T207/10</f>
        <v>1.137910537</v>
      </c>
    </row>
    <row r="208">
      <c r="A208" s="5">
        <v>6.3000060007E10</v>
      </c>
      <c r="B208" s="5" t="s">
        <v>208</v>
      </c>
      <c r="C208" s="5" t="s">
        <v>215</v>
      </c>
      <c r="D208" s="5">
        <v>6173.0</v>
      </c>
      <c r="E208">
        <f>'計算係數'!$O208*'累積確診人數_量級_鄰里別'!D208/10</f>
        <v>0</v>
      </c>
      <c r="F208">
        <f>'計算係數'!$O208*'累積確診人數_量級_鄰里別'!E208/10</f>
        <v>1.114153926</v>
      </c>
      <c r="G208">
        <f>'計算係數'!$O208*'累積確診人數_量級_鄰里別'!F208/10</f>
        <v>1.114153926</v>
      </c>
      <c r="H208">
        <f>'計算係數'!$O208*'累積確診人數_量級_鄰里別'!G208/10</f>
        <v>1.114153926</v>
      </c>
      <c r="I208">
        <f>'計算係數'!$O208*'累積確診人數_量級_鄰里別'!H208/10</f>
        <v>1.114153926</v>
      </c>
      <c r="J208">
        <f>'計算係數'!$O208*'累積確診人數_量級_鄰里別'!I208/10</f>
        <v>1.114153926</v>
      </c>
      <c r="K208">
        <f>'計算係數'!$O208*'累積確診人數_量級_鄰里別'!J208/10</f>
        <v>1.114153926</v>
      </c>
      <c r="L208">
        <f>'計算係數'!$O208*'累積確診人數_量級_鄰里別'!K208/10</f>
        <v>1.114153926</v>
      </c>
      <c r="M208">
        <f>'計算係數'!$O208*'累積確診人數_量級_鄰里別'!L208/10</f>
        <v>1.114153926</v>
      </c>
      <c r="N208">
        <f>'計算係數'!$O208*'累積確診人數_量級_鄰里別'!M208/10</f>
        <v>0</v>
      </c>
      <c r="O208">
        <f>'計算係數'!$O208*'累積確診人數_量級_鄰里別'!N208/10</f>
        <v>1.114153926</v>
      </c>
      <c r="P208">
        <f>'計算係數'!$O208*'累積確診人數_量級_鄰里別'!O208/10</f>
        <v>1.114153926</v>
      </c>
      <c r="Q208">
        <f>'計算係數'!$O208*'累積確診人數_量級_鄰里別'!P208/10</f>
        <v>1.114153926</v>
      </c>
      <c r="R208">
        <f>'計算係數'!$O208*'累積確診人數_量級_鄰里別'!Q208/10</f>
        <v>1.114153926</v>
      </c>
      <c r="S208">
        <f>'計算係數'!$O208*'累積確診人數_量級_鄰里別'!R208/10</f>
        <v>1.114153926</v>
      </c>
      <c r="T208">
        <f>'計算係數'!$O208*'累積確診人數_量級_鄰里別'!S208/10</f>
        <v>1.114153926</v>
      </c>
      <c r="U208">
        <f>'計算係數'!$O208*'累積確診人數_量級_鄰里別'!T208/10</f>
        <v>1.114153926</v>
      </c>
    </row>
    <row r="209">
      <c r="A209" s="5">
        <v>6.3000060008E10</v>
      </c>
      <c r="B209" s="5" t="s">
        <v>208</v>
      </c>
      <c r="C209" s="5" t="s">
        <v>216</v>
      </c>
      <c r="D209" s="5">
        <v>5237.0</v>
      </c>
      <c r="E209">
        <f>'計算係數'!$O209*'累積確診人數_量級_鄰里別'!D209/10</f>
        <v>0</v>
      </c>
      <c r="F209">
        <f>'計算係數'!$O209*'累積確診人數_量級_鄰里別'!E209/10</f>
        <v>1.070872104</v>
      </c>
      <c r="G209">
        <f>'計算係數'!$O209*'累積確診人數_量級_鄰里別'!F209/10</f>
        <v>1.070872104</v>
      </c>
      <c r="H209">
        <f>'計算係數'!$O209*'累積確診人數_量級_鄰里別'!G209/10</f>
        <v>1.070872104</v>
      </c>
      <c r="I209">
        <f>'計算係數'!$O209*'累積確診人數_量級_鄰里別'!H209/10</f>
        <v>1.070872104</v>
      </c>
      <c r="J209">
        <f>'計算係數'!$O209*'累積確診人數_量級_鄰里別'!I209/10</f>
        <v>1.070872104</v>
      </c>
      <c r="K209">
        <f>'計算係數'!$O209*'累積確診人數_量級_鄰里別'!J209/10</f>
        <v>1.070872104</v>
      </c>
      <c r="L209">
        <f>'計算係數'!$O209*'累積確診人數_量級_鄰里別'!K209/10</f>
        <v>1.070872104</v>
      </c>
      <c r="M209">
        <f>'計算係數'!$O209*'累積確診人數_量級_鄰里別'!L209/10</f>
        <v>1.070872104</v>
      </c>
      <c r="N209">
        <f>'計算係數'!$O209*'累積確診人數_量級_鄰里別'!M209/10</f>
        <v>0</v>
      </c>
      <c r="O209">
        <f>'計算係數'!$O209*'累積確診人數_量級_鄰里別'!N209/10</f>
        <v>1.070872104</v>
      </c>
      <c r="P209">
        <f>'計算係數'!$O209*'累積確診人數_量級_鄰里別'!O209/10</f>
        <v>1.070872104</v>
      </c>
      <c r="Q209">
        <f>'計算係數'!$O209*'累積確診人數_量級_鄰里別'!P209/10</f>
        <v>1.070872104</v>
      </c>
      <c r="R209">
        <f>'計算係數'!$O209*'累積確診人數_量級_鄰里別'!Q209/10</f>
        <v>1.070872104</v>
      </c>
      <c r="S209">
        <f>'計算係數'!$O209*'累積確診人數_量級_鄰里別'!R209/10</f>
        <v>1.070872104</v>
      </c>
      <c r="T209">
        <f>'計算係數'!$O209*'累積確診人數_量級_鄰里別'!S209/10</f>
        <v>1.070872104</v>
      </c>
      <c r="U209">
        <f>'計算係數'!$O209*'累積確診人數_量級_鄰里別'!T209/10</f>
        <v>1.070872104</v>
      </c>
    </row>
    <row r="210">
      <c r="A210" s="5">
        <v>6.3000060009E10</v>
      </c>
      <c r="B210" s="5" t="s">
        <v>208</v>
      </c>
      <c r="C210" s="5" t="s">
        <v>217</v>
      </c>
      <c r="D210" s="5">
        <v>4691.0</v>
      </c>
      <c r="E210">
        <f>'計算係數'!$O210*'累積確診人數_量級_鄰里別'!D210/10</f>
        <v>0</v>
      </c>
      <c r="F210">
        <f>'計算係數'!$O210*'累積確診人數_量級_鄰里別'!E210/10</f>
        <v>1.054820048</v>
      </c>
      <c r="G210">
        <f>'計算係數'!$O210*'累積確診人數_量級_鄰里別'!F210/10</f>
        <v>1.054820048</v>
      </c>
      <c r="H210">
        <f>'計算係數'!$O210*'累積確診人數_量級_鄰里別'!G210/10</f>
        <v>1.054820048</v>
      </c>
      <c r="I210">
        <f>'計算係數'!$O210*'累積確診人數_量級_鄰里別'!H210/10</f>
        <v>1.054820048</v>
      </c>
      <c r="J210">
        <f>'計算係數'!$O210*'累積確診人數_量級_鄰里別'!I210/10</f>
        <v>1.054820048</v>
      </c>
      <c r="K210">
        <f>'計算係數'!$O210*'累積確診人數_量級_鄰里別'!J210/10</f>
        <v>1.054820048</v>
      </c>
      <c r="L210">
        <f>'計算係數'!$O210*'累積確診人數_量級_鄰里別'!K210/10</f>
        <v>1.054820048</v>
      </c>
      <c r="M210">
        <f>'計算係數'!$O210*'累積確診人數_量級_鄰里別'!L210/10</f>
        <v>1.054820048</v>
      </c>
      <c r="N210">
        <f>'計算係數'!$O210*'累積確診人數_量級_鄰里別'!M210/10</f>
        <v>0</v>
      </c>
      <c r="O210">
        <f>'計算係數'!$O210*'累積確診人數_量級_鄰里別'!N210/10</f>
        <v>1.054820048</v>
      </c>
      <c r="P210">
        <f>'計算係數'!$O210*'累積確診人數_量級_鄰里別'!O210/10</f>
        <v>1.054820048</v>
      </c>
      <c r="Q210">
        <f>'計算係數'!$O210*'累積確診人數_量級_鄰里別'!P210/10</f>
        <v>1.054820048</v>
      </c>
      <c r="R210">
        <f>'計算係數'!$O210*'累積確診人數_量級_鄰里別'!Q210/10</f>
        <v>1.054820048</v>
      </c>
      <c r="S210">
        <f>'計算係數'!$O210*'累積確診人數_量級_鄰里別'!R210/10</f>
        <v>1.054820048</v>
      </c>
      <c r="T210">
        <f>'計算係數'!$O210*'累積確診人數_量級_鄰里別'!S210/10</f>
        <v>1.054820048</v>
      </c>
      <c r="U210">
        <f>'計算係數'!$O210*'累積確診人數_量級_鄰里別'!T210/10</f>
        <v>1.054820048</v>
      </c>
    </row>
    <row r="211">
      <c r="A211" s="5">
        <v>6.300006001E10</v>
      </c>
      <c r="B211" s="5" t="s">
        <v>208</v>
      </c>
      <c r="C211" s="5" t="s">
        <v>218</v>
      </c>
      <c r="D211" s="5">
        <v>4158.0</v>
      </c>
      <c r="E211">
        <f>'計算係數'!$O211*'累積確診人數_量級_鄰里別'!D211/10</f>
        <v>0</v>
      </c>
      <c r="F211">
        <f>'計算係數'!$O211*'累積確診人數_量級_鄰里別'!E211/10</f>
        <v>1.199119104</v>
      </c>
      <c r="G211">
        <f>'計算係數'!$O211*'累積確診人數_量級_鄰里別'!F211/10</f>
        <v>1.199119104</v>
      </c>
      <c r="H211">
        <f>'計算係數'!$O211*'累積確診人數_量級_鄰里別'!G211/10</f>
        <v>1.199119104</v>
      </c>
      <c r="I211">
        <f>'計算係數'!$O211*'累積確診人數_量級_鄰里別'!H211/10</f>
        <v>1.199119104</v>
      </c>
      <c r="J211">
        <f>'計算係數'!$O211*'累積確診人數_量級_鄰里別'!I211/10</f>
        <v>1.199119104</v>
      </c>
      <c r="K211">
        <f>'計算係數'!$O211*'累積確診人數_量級_鄰里別'!J211/10</f>
        <v>1.199119104</v>
      </c>
      <c r="L211">
        <f>'計算係數'!$O211*'累積確診人數_量級_鄰里別'!K211/10</f>
        <v>1.199119104</v>
      </c>
      <c r="M211">
        <f>'計算係數'!$O211*'累積確診人數_量級_鄰里別'!L211/10</f>
        <v>1.199119104</v>
      </c>
      <c r="N211">
        <f>'計算係數'!$O211*'累積確診人數_量級_鄰里別'!M211/10</f>
        <v>0</v>
      </c>
      <c r="O211">
        <f>'計算係數'!$O211*'累積確診人數_量級_鄰里別'!N211/10</f>
        <v>1.199119104</v>
      </c>
      <c r="P211">
        <f>'計算係數'!$O211*'累積確診人數_量級_鄰里別'!O211/10</f>
        <v>1.199119104</v>
      </c>
      <c r="Q211">
        <f>'計算係數'!$O211*'累積確診人數_量級_鄰里別'!P211/10</f>
        <v>1.199119104</v>
      </c>
      <c r="R211">
        <f>'計算係數'!$O211*'累積確診人數_量級_鄰里別'!Q211/10</f>
        <v>1.199119104</v>
      </c>
      <c r="S211">
        <f>'計算係數'!$O211*'累積確診人數_量級_鄰里別'!R211/10</f>
        <v>1.199119104</v>
      </c>
      <c r="T211">
        <f>'計算係數'!$O211*'累積確診人數_量級_鄰里別'!S211/10</f>
        <v>1.199119104</v>
      </c>
      <c r="U211">
        <f>'計算係數'!$O211*'累積確診人數_量級_鄰里別'!T211/10</f>
        <v>1.199119104</v>
      </c>
    </row>
    <row r="212">
      <c r="A212" s="5">
        <v>6.3000060011E10</v>
      </c>
      <c r="B212" s="5" t="s">
        <v>208</v>
      </c>
      <c r="C212" s="5" t="s">
        <v>219</v>
      </c>
      <c r="D212" s="5">
        <v>9603.0</v>
      </c>
      <c r="E212">
        <f>'計算係數'!$O212*'累積確診人數_量級_鄰里別'!D212/10</f>
        <v>0</v>
      </c>
      <c r="F212">
        <f>'計算係數'!$O212*'累積確診人數_量級_鄰里別'!E212/10</f>
        <v>1.164958391</v>
      </c>
      <c r="G212">
        <f>'計算係數'!$O212*'累積確診人數_量級_鄰里別'!F212/10</f>
        <v>1.164958391</v>
      </c>
      <c r="H212">
        <f>'計算係數'!$O212*'累積確診人數_量級_鄰里別'!G212/10</f>
        <v>1.164958391</v>
      </c>
      <c r="I212">
        <f>'計算係數'!$O212*'累積確診人數_量級_鄰里別'!H212/10</f>
        <v>1.164958391</v>
      </c>
      <c r="J212">
        <f>'計算係數'!$O212*'累積確診人數_量級_鄰里別'!I212/10</f>
        <v>1.164958391</v>
      </c>
      <c r="K212">
        <f>'計算係數'!$O212*'累積確診人數_量級_鄰里別'!J212/10</f>
        <v>1.164958391</v>
      </c>
      <c r="L212">
        <f>'計算係數'!$O212*'累積確診人數_量級_鄰里別'!K212/10</f>
        <v>1.164958391</v>
      </c>
      <c r="M212">
        <f>'計算係數'!$O212*'累積確診人數_量級_鄰里別'!L212/10</f>
        <v>1.164958391</v>
      </c>
      <c r="N212">
        <f>'計算係數'!$O212*'累積確診人數_量級_鄰里別'!M212/10</f>
        <v>0</v>
      </c>
      <c r="O212">
        <f>'計算係數'!$O212*'累積確診人數_量級_鄰里別'!N212/10</f>
        <v>1.164958391</v>
      </c>
      <c r="P212">
        <f>'計算係數'!$O212*'累積確診人數_量級_鄰里別'!O212/10</f>
        <v>1.164958391</v>
      </c>
      <c r="Q212">
        <f>'計算係數'!$O212*'累積確診人數_量級_鄰里別'!P212/10</f>
        <v>1.164958391</v>
      </c>
      <c r="R212">
        <f>'計算係數'!$O212*'累積確診人數_量級_鄰里別'!Q212/10</f>
        <v>1.164958391</v>
      </c>
      <c r="S212">
        <f>'計算係數'!$O212*'累積確診人數_量級_鄰里別'!R212/10</f>
        <v>1.164958391</v>
      </c>
      <c r="T212">
        <f>'計算係數'!$O212*'累積確診人數_量級_鄰里別'!S212/10</f>
        <v>1.164958391</v>
      </c>
      <c r="U212">
        <f>'計算係數'!$O212*'累積確診人數_量級_鄰里別'!T212/10</f>
        <v>1.164958391</v>
      </c>
    </row>
    <row r="213">
      <c r="A213" s="5">
        <v>6.3000060012E10</v>
      </c>
      <c r="B213" s="5" t="s">
        <v>208</v>
      </c>
      <c r="C213" s="5" t="s">
        <v>220</v>
      </c>
      <c r="D213" s="5">
        <v>4095.0</v>
      </c>
      <c r="E213">
        <f>'計算係數'!$O213*'累積確診人數_量級_鄰里別'!D213/10</f>
        <v>0</v>
      </c>
      <c r="F213">
        <f>'計算係數'!$O213*'累積確診人數_量級_鄰里別'!E213/10</f>
        <v>1.026249487</v>
      </c>
      <c r="G213">
        <f>'計算係數'!$O213*'累積確診人數_量級_鄰里別'!F213/10</f>
        <v>1.026249487</v>
      </c>
      <c r="H213">
        <f>'計算係數'!$O213*'累積確診人數_量級_鄰里別'!G213/10</f>
        <v>1.026249487</v>
      </c>
      <c r="I213">
        <f>'計算係數'!$O213*'累積確診人數_量級_鄰里別'!H213/10</f>
        <v>1.026249487</v>
      </c>
      <c r="J213">
        <f>'計算係數'!$O213*'累積確診人數_量級_鄰里別'!I213/10</f>
        <v>1.026249487</v>
      </c>
      <c r="K213">
        <f>'計算係數'!$O213*'累積確診人數_量級_鄰里別'!J213/10</f>
        <v>1.026249487</v>
      </c>
      <c r="L213">
        <f>'計算係數'!$O213*'累積確診人數_量級_鄰里別'!K213/10</f>
        <v>1.026249487</v>
      </c>
      <c r="M213">
        <f>'計算係數'!$O213*'累積確診人數_量級_鄰里別'!L213/10</f>
        <v>1.026249487</v>
      </c>
      <c r="N213">
        <f>'計算係數'!$O213*'累積確診人數_量級_鄰里別'!M213/10</f>
        <v>0</v>
      </c>
      <c r="O213">
        <f>'計算係數'!$O213*'累積確診人數_量級_鄰里別'!N213/10</f>
        <v>1.026249487</v>
      </c>
      <c r="P213">
        <f>'計算係數'!$O213*'累積確診人數_量級_鄰里別'!O213/10</f>
        <v>1.026249487</v>
      </c>
      <c r="Q213">
        <f>'計算係數'!$O213*'累積確診人數_量級_鄰里別'!P213/10</f>
        <v>1.026249487</v>
      </c>
      <c r="R213">
        <f>'計算係數'!$O213*'累積確診人數_量級_鄰里別'!Q213/10</f>
        <v>1.026249487</v>
      </c>
      <c r="S213">
        <f>'計算係數'!$O213*'累積確診人數_量級_鄰里別'!R213/10</f>
        <v>1.026249487</v>
      </c>
      <c r="T213">
        <f>'計算係數'!$O213*'累積確診人數_量級_鄰里別'!S213/10</f>
        <v>1.026249487</v>
      </c>
      <c r="U213">
        <f>'計算係數'!$O213*'累積確診人數_量級_鄰里別'!T213/10</f>
        <v>1.026249487</v>
      </c>
    </row>
    <row r="214">
      <c r="A214" s="5">
        <v>6.3000060013E10</v>
      </c>
      <c r="B214" s="5" t="s">
        <v>208</v>
      </c>
      <c r="C214" s="5" t="s">
        <v>221</v>
      </c>
      <c r="D214" s="5">
        <v>6576.0</v>
      </c>
      <c r="E214">
        <f>'計算係數'!$O214*'累積確診人數_量級_鄰里別'!D214/10</f>
        <v>0</v>
      </c>
      <c r="F214">
        <f>'計算係數'!$O214*'累積確診人數_量級_鄰里別'!E214/10</f>
        <v>1.14072457</v>
      </c>
      <c r="G214">
        <f>'計算係數'!$O214*'累積確診人數_量級_鄰里別'!F214/10</f>
        <v>1.14072457</v>
      </c>
      <c r="H214">
        <f>'計算係數'!$O214*'累積確診人數_量級_鄰里別'!G214/10</f>
        <v>1.14072457</v>
      </c>
      <c r="I214">
        <f>'計算係數'!$O214*'累積確診人數_量級_鄰里別'!H214/10</f>
        <v>1.14072457</v>
      </c>
      <c r="J214">
        <f>'計算係數'!$O214*'累積確診人數_量級_鄰里別'!I214/10</f>
        <v>1.14072457</v>
      </c>
      <c r="K214">
        <f>'計算係數'!$O214*'累積確診人數_量級_鄰里別'!J214/10</f>
        <v>1.14072457</v>
      </c>
      <c r="L214">
        <f>'計算係數'!$O214*'累積確診人數_量級_鄰里別'!K214/10</f>
        <v>1.14072457</v>
      </c>
      <c r="M214">
        <f>'計算係數'!$O214*'累積確診人數_量級_鄰里別'!L214/10</f>
        <v>1.14072457</v>
      </c>
      <c r="N214">
        <f>'計算係數'!$O214*'累積確診人數_量級_鄰里別'!M214/10</f>
        <v>0</v>
      </c>
      <c r="O214">
        <f>'計算係數'!$O214*'累積確診人數_量級_鄰里別'!N214/10</f>
        <v>1.14072457</v>
      </c>
      <c r="P214">
        <f>'計算係數'!$O214*'累積確診人數_量級_鄰里別'!O214/10</f>
        <v>1.14072457</v>
      </c>
      <c r="Q214">
        <f>'計算係數'!$O214*'累積確診人數_量級_鄰里別'!P214/10</f>
        <v>1.14072457</v>
      </c>
      <c r="R214">
        <f>'計算係數'!$O214*'累積確診人數_量級_鄰里別'!Q214/10</f>
        <v>1.14072457</v>
      </c>
      <c r="S214">
        <f>'計算係數'!$O214*'累積確診人數_量級_鄰里別'!R214/10</f>
        <v>1.14072457</v>
      </c>
      <c r="T214">
        <f>'計算係數'!$O214*'累積確診人數_量級_鄰里別'!S214/10</f>
        <v>1.14072457</v>
      </c>
      <c r="U214">
        <f>'計算係數'!$O214*'累積確診人數_量級_鄰里別'!T214/10</f>
        <v>1.14072457</v>
      </c>
    </row>
    <row r="215">
      <c r="A215" s="5">
        <v>6.3000060014E10</v>
      </c>
      <c r="B215" s="5" t="s">
        <v>208</v>
      </c>
      <c r="C215" s="5" t="s">
        <v>222</v>
      </c>
      <c r="D215" s="5">
        <v>2610.0</v>
      </c>
      <c r="E215">
        <f>'計算係數'!$O215*'累積確診人數_量級_鄰里別'!D215/10</f>
        <v>0</v>
      </c>
      <c r="F215">
        <f>'計算係數'!$O215*'累積確診人數_量級_鄰里別'!E215/10</f>
        <v>1.041242623</v>
      </c>
      <c r="G215">
        <f>'計算係數'!$O215*'累積確診人數_量級_鄰里別'!F215/10</f>
        <v>1.041242623</v>
      </c>
      <c r="H215">
        <f>'計算係數'!$O215*'累積確診人數_量級_鄰里別'!G215/10</f>
        <v>1.041242623</v>
      </c>
      <c r="I215">
        <f>'計算係數'!$O215*'累積確診人數_量級_鄰里別'!H215/10</f>
        <v>1.041242623</v>
      </c>
      <c r="J215">
        <f>'計算係數'!$O215*'累積確診人數_量級_鄰里別'!I215/10</f>
        <v>1.041242623</v>
      </c>
      <c r="K215">
        <f>'計算係數'!$O215*'累積確診人數_量級_鄰里別'!J215/10</f>
        <v>1.041242623</v>
      </c>
      <c r="L215">
        <f>'計算係數'!$O215*'累積確診人數_量級_鄰里別'!K215/10</f>
        <v>1.041242623</v>
      </c>
      <c r="M215">
        <f>'計算係數'!$O215*'累積確診人數_量級_鄰里別'!L215/10</f>
        <v>1.041242623</v>
      </c>
      <c r="N215">
        <f>'計算係數'!$O215*'累積確診人數_量級_鄰里別'!M215/10</f>
        <v>0</v>
      </c>
      <c r="O215">
        <f>'計算係數'!$O215*'累積確診人數_量級_鄰里別'!N215/10</f>
        <v>1.041242623</v>
      </c>
      <c r="P215">
        <f>'計算係數'!$O215*'累積確診人數_量級_鄰里別'!O215/10</f>
        <v>1.041242623</v>
      </c>
      <c r="Q215">
        <f>'計算係數'!$O215*'累積確診人數_量級_鄰里別'!P215/10</f>
        <v>1.041242623</v>
      </c>
      <c r="R215">
        <f>'計算係數'!$O215*'累積確診人數_量級_鄰里別'!Q215/10</f>
        <v>1.041242623</v>
      </c>
      <c r="S215">
        <f>'計算係數'!$O215*'累積確診人數_量級_鄰里別'!R215/10</f>
        <v>1.041242623</v>
      </c>
      <c r="T215">
        <f>'計算係數'!$O215*'累積確診人數_量級_鄰里別'!S215/10</f>
        <v>1.041242623</v>
      </c>
      <c r="U215">
        <f>'計算係數'!$O215*'累積確診人數_量級_鄰里別'!T215/10</f>
        <v>1.041242623</v>
      </c>
    </row>
    <row r="216">
      <c r="A216" s="5">
        <v>6.3000060015E10</v>
      </c>
      <c r="B216" s="5" t="s">
        <v>208</v>
      </c>
      <c r="C216" s="5" t="s">
        <v>223</v>
      </c>
      <c r="D216" s="5">
        <v>3517.0</v>
      </c>
      <c r="E216">
        <f>'計算係數'!$O216*'累積確診人數_量級_鄰里別'!D216/10</f>
        <v>0</v>
      </c>
      <c r="F216">
        <f>'計算係數'!$O216*'累積確診人數_量級_鄰里別'!E216/10</f>
        <v>0.9906527844</v>
      </c>
      <c r="G216">
        <f>'計算係數'!$O216*'累積確診人數_量級_鄰里別'!F216/10</f>
        <v>0.9906527844</v>
      </c>
      <c r="H216">
        <f>'計算係數'!$O216*'累積確診人數_量級_鄰里別'!G216/10</f>
        <v>0.9906527844</v>
      </c>
      <c r="I216">
        <f>'計算係數'!$O216*'累積確診人數_量級_鄰里別'!H216/10</f>
        <v>0.9906527844</v>
      </c>
      <c r="J216">
        <f>'計算係數'!$O216*'累積確診人數_量級_鄰里別'!I216/10</f>
        <v>0.9906527844</v>
      </c>
      <c r="K216">
        <f>'計算係數'!$O216*'累積確診人數_量級_鄰里別'!J216/10</f>
        <v>0.9906527844</v>
      </c>
      <c r="L216">
        <f>'計算係數'!$O216*'累積確診人數_量級_鄰里別'!K216/10</f>
        <v>0.9906527844</v>
      </c>
      <c r="M216">
        <f>'計算係數'!$O216*'累積確診人數_量級_鄰里別'!L216/10</f>
        <v>0.9906527844</v>
      </c>
      <c r="N216">
        <f>'計算係數'!$O216*'累積確診人數_量級_鄰里別'!M216/10</f>
        <v>0</v>
      </c>
      <c r="O216">
        <f>'計算係數'!$O216*'累積確診人數_量級_鄰里別'!N216/10</f>
        <v>0.9906527844</v>
      </c>
      <c r="P216">
        <f>'計算係數'!$O216*'累積確診人數_量級_鄰里別'!O216/10</f>
        <v>0.9906527844</v>
      </c>
      <c r="Q216">
        <f>'計算係數'!$O216*'累積確診人數_量級_鄰里別'!P216/10</f>
        <v>0.9906527844</v>
      </c>
      <c r="R216">
        <f>'計算係數'!$O216*'累積確診人數_量級_鄰里別'!Q216/10</f>
        <v>0.9906527844</v>
      </c>
      <c r="S216">
        <f>'計算係數'!$O216*'累積確診人數_量級_鄰里別'!R216/10</f>
        <v>0.9906527844</v>
      </c>
      <c r="T216">
        <f>'計算係數'!$O216*'累積確診人數_量級_鄰里別'!S216/10</f>
        <v>0.9906527844</v>
      </c>
      <c r="U216">
        <f>'計算係數'!$O216*'累積確診人數_量級_鄰里別'!T216/10</f>
        <v>0.9906527844</v>
      </c>
    </row>
    <row r="217">
      <c r="A217" s="5">
        <v>6.3000060016E10</v>
      </c>
      <c r="B217" s="5" t="s">
        <v>208</v>
      </c>
      <c r="C217" s="5" t="s">
        <v>224</v>
      </c>
      <c r="D217" s="5">
        <v>4938.0</v>
      </c>
      <c r="E217">
        <f>'計算係數'!$O217*'累積確診人數_量級_鄰里別'!D217/10</f>
        <v>0</v>
      </c>
      <c r="F217">
        <f>'計算係數'!$O217*'累積確診人數_量級_鄰里別'!E217/10</f>
        <v>1.063478903</v>
      </c>
      <c r="G217">
        <f>'計算係數'!$O217*'累積確診人數_量級_鄰里別'!F217/10</f>
        <v>1.063478903</v>
      </c>
      <c r="H217">
        <f>'計算係數'!$O217*'累積確診人數_量級_鄰里別'!G217/10</f>
        <v>1.063478903</v>
      </c>
      <c r="I217">
        <f>'計算係數'!$O217*'累積確診人數_量級_鄰里別'!H217/10</f>
        <v>1.063478903</v>
      </c>
      <c r="J217">
        <f>'計算係數'!$O217*'累積確診人數_量級_鄰里別'!I217/10</f>
        <v>1.063478903</v>
      </c>
      <c r="K217">
        <f>'計算係數'!$O217*'累積確診人數_量級_鄰里別'!J217/10</f>
        <v>1.063478903</v>
      </c>
      <c r="L217">
        <f>'計算係數'!$O217*'累積確診人數_量級_鄰里別'!K217/10</f>
        <v>1.063478903</v>
      </c>
      <c r="M217">
        <f>'計算係數'!$O217*'累積確診人數_量級_鄰里別'!L217/10</f>
        <v>1.063478903</v>
      </c>
      <c r="N217">
        <f>'計算係數'!$O217*'累積確診人數_量級_鄰里別'!M217/10</f>
        <v>0</v>
      </c>
      <c r="O217">
        <f>'計算係數'!$O217*'累積確診人數_量級_鄰里別'!N217/10</f>
        <v>1.063478903</v>
      </c>
      <c r="P217">
        <f>'計算係數'!$O217*'累積確診人數_量級_鄰里別'!O217/10</f>
        <v>1.063478903</v>
      </c>
      <c r="Q217">
        <f>'計算係數'!$O217*'累積確診人數_量級_鄰里別'!P217/10</f>
        <v>1.063478903</v>
      </c>
      <c r="R217">
        <f>'計算係數'!$O217*'累積確診人數_量級_鄰里別'!Q217/10</f>
        <v>1.063478903</v>
      </c>
      <c r="S217">
        <f>'計算係數'!$O217*'累積確診人數_量級_鄰里別'!R217/10</f>
        <v>1.063478903</v>
      </c>
      <c r="T217">
        <f>'計算係數'!$O217*'累積確診人數_量級_鄰里別'!S217/10</f>
        <v>1.063478903</v>
      </c>
      <c r="U217">
        <f>'計算係數'!$O217*'累積確診人數_量級_鄰里別'!T217/10</f>
        <v>1.063478903</v>
      </c>
    </row>
    <row r="218">
      <c r="A218" s="5">
        <v>6.3000060017E10</v>
      </c>
      <c r="B218" s="5" t="s">
        <v>208</v>
      </c>
      <c r="C218" s="5" t="s">
        <v>225</v>
      </c>
      <c r="D218" s="5">
        <v>2647.0</v>
      </c>
      <c r="E218">
        <f>'計算係數'!$O218*'累積確診人數_量級_鄰里別'!D218/10</f>
        <v>0</v>
      </c>
      <c r="F218">
        <f>'計算係數'!$O218*'累積確診人數_量級_鄰里別'!E218/10</f>
        <v>0.96248112</v>
      </c>
      <c r="G218">
        <f>'計算係數'!$O218*'累積確診人數_量級_鄰里別'!F218/10</f>
        <v>0.96248112</v>
      </c>
      <c r="H218">
        <f>'計算係數'!$O218*'累積確診人數_量級_鄰里別'!G218/10</f>
        <v>0.96248112</v>
      </c>
      <c r="I218">
        <f>'計算係數'!$O218*'累積確診人數_量級_鄰里別'!H218/10</f>
        <v>0.96248112</v>
      </c>
      <c r="J218">
        <f>'計算係數'!$O218*'累積確診人數_量級_鄰里別'!I218/10</f>
        <v>0.96248112</v>
      </c>
      <c r="K218">
        <f>'計算係數'!$O218*'累積確診人數_量級_鄰里別'!J218/10</f>
        <v>0.96248112</v>
      </c>
      <c r="L218">
        <f>'計算係數'!$O218*'累積確診人數_量級_鄰里別'!K218/10</f>
        <v>0.96248112</v>
      </c>
      <c r="M218">
        <f>'計算係數'!$O218*'累積確診人數_量級_鄰里別'!L218/10</f>
        <v>0.96248112</v>
      </c>
      <c r="N218">
        <f>'計算係數'!$O218*'累積確診人數_量級_鄰里別'!M218/10</f>
        <v>0</v>
      </c>
      <c r="O218">
        <f>'計算係數'!$O218*'累積確診人數_量級_鄰里別'!N218/10</f>
        <v>0.96248112</v>
      </c>
      <c r="P218">
        <f>'計算係數'!$O218*'累積確診人數_量級_鄰里別'!O218/10</f>
        <v>0.96248112</v>
      </c>
      <c r="Q218">
        <f>'計算係數'!$O218*'累積確診人數_量級_鄰里別'!P218/10</f>
        <v>0.96248112</v>
      </c>
      <c r="R218">
        <f>'計算係數'!$O218*'累積確診人數_量級_鄰里別'!Q218/10</f>
        <v>0.96248112</v>
      </c>
      <c r="S218">
        <f>'計算係數'!$O218*'累積確診人數_量級_鄰里別'!R218/10</f>
        <v>0.96248112</v>
      </c>
      <c r="T218">
        <f>'計算係數'!$O218*'累積確診人數_量級_鄰里別'!S218/10</f>
        <v>0.96248112</v>
      </c>
      <c r="U218">
        <f>'計算係數'!$O218*'累積確診人數_量級_鄰里別'!T218/10</f>
        <v>0.96248112</v>
      </c>
    </row>
    <row r="219">
      <c r="A219" s="5">
        <v>6.3000060018E10</v>
      </c>
      <c r="B219" s="5" t="s">
        <v>208</v>
      </c>
      <c r="C219" s="5" t="s">
        <v>226</v>
      </c>
      <c r="D219" s="5">
        <v>4642.0</v>
      </c>
      <c r="E219">
        <f>'計算係數'!$O219*'累積確診人數_量級_鄰里別'!D219/10</f>
        <v>0</v>
      </c>
      <c r="F219">
        <f>'計算係數'!$O219*'累積確診人數_量級_鄰里別'!E219/10</f>
        <v>1.095387737</v>
      </c>
      <c r="G219">
        <f>'計算係數'!$O219*'累積確診人數_量級_鄰里別'!F219/10</f>
        <v>1.095387737</v>
      </c>
      <c r="H219">
        <f>'計算係數'!$O219*'累積確診人數_量級_鄰里別'!G219/10</f>
        <v>1.095387737</v>
      </c>
      <c r="I219">
        <f>'計算係數'!$O219*'累積確診人數_量級_鄰里別'!H219/10</f>
        <v>1.095387737</v>
      </c>
      <c r="J219">
        <f>'計算係數'!$O219*'累積確診人數_量級_鄰里別'!I219/10</f>
        <v>1.095387737</v>
      </c>
      <c r="K219">
        <f>'計算係數'!$O219*'累積確診人數_量級_鄰里別'!J219/10</f>
        <v>1.095387737</v>
      </c>
      <c r="L219">
        <f>'計算係數'!$O219*'累積確診人數_量級_鄰里別'!K219/10</f>
        <v>1.095387737</v>
      </c>
      <c r="M219">
        <f>'計算係數'!$O219*'累積確診人數_量級_鄰里別'!L219/10</f>
        <v>1.095387737</v>
      </c>
      <c r="N219">
        <f>'計算係數'!$O219*'累積確診人數_量級_鄰里別'!M219/10</f>
        <v>0</v>
      </c>
      <c r="O219">
        <f>'計算係數'!$O219*'累積確診人數_量級_鄰里別'!N219/10</f>
        <v>1.095387737</v>
      </c>
      <c r="P219">
        <f>'計算係數'!$O219*'累積確診人數_量級_鄰里別'!O219/10</f>
        <v>1.095387737</v>
      </c>
      <c r="Q219">
        <f>'計算係數'!$O219*'累積確診人數_量級_鄰里別'!P219/10</f>
        <v>1.095387737</v>
      </c>
      <c r="R219">
        <f>'計算係數'!$O219*'累積確診人數_量級_鄰里別'!Q219/10</f>
        <v>1.095387737</v>
      </c>
      <c r="S219">
        <f>'計算係數'!$O219*'累積確診人數_量級_鄰里別'!R219/10</f>
        <v>1.095387737</v>
      </c>
      <c r="T219">
        <f>'計算係數'!$O219*'累積確診人數_量級_鄰里別'!S219/10</f>
        <v>1.095387737</v>
      </c>
      <c r="U219">
        <f>'計算係數'!$O219*'累積確診人數_量級_鄰里別'!T219/10</f>
        <v>1.095387737</v>
      </c>
    </row>
    <row r="220">
      <c r="A220" s="5">
        <v>6.3000060019E10</v>
      </c>
      <c r="B220" s="5" t="s">
        <v>208</v>
      </c>
      <c r="C220" s="5" t="s">
        <v>227</v>
      </c>
      <c r="D220" s="5">
        <v>4539.0</v>
      </c>
      <c r="E220">
        <f>'計算係數'!$O220*'累積確診人數_量級_鄰里別'!D220/10</f>
        <v>0</v>
      </c>
      <c r="F220">
        <f>'計算係數'!$O220*'累積確診人數_量級_鄰里別'!E220/10</f>
        <v>1.065569832</v>
      </c>
      <c r="G220">
        <f>'計算係數'!$O220*'累積確診人數_量級_鄰里別'!F220/10</f>
        <v>1.065569832</v>
      </c>
      <c r="H220">
        <f>'計算係數'!$O220*'累積確診人數_量級_鄰里別'!G220/10</f>
        <v>1.065569832</v>
      </c>
      <c r="I220">
        <f>'計算係數'!$O220*'累積確診人數_量級_鄰里別'!H220/10</f>
        <v>1.065569832</v>
      </c>
      <c r="J220">
        <f>'計算係數'!$O220*'累積確診人數_量級_鄰里別'!I220/10</f>
        <v>1.065569832</v>
      </c>
      <c r="K220">
        <f>'計算係數'!$O220*'累積確診人數_量級_鄰里別'!J220/10</f>
        <v>1.065569832</v>
      </c>
      <c r="L220">
        <f>'計算係數'!$O220*'累積確診人數_量級_鄰里別'!K220/10</f>
        <v>1.065569832</v>
      </c>
      <c r="M220">
        <f>'計算係數'!$O220*'累積確診人數_量級_鄰里別'!L220/10</f>
        <v>1.065569832</v>
      </c>
      <c r="N220">
        <f>'計算係數'!$O220*'累積確診人數_量級_鄰里別'!M220/10</f>
        <v>0</v>
      </c>
      <c r="O220">
        <f>'計算係數'!$O220*'累積確診人數_量級_鄰里別'!N220/10</f>
        <v>1.065569832</v>
      </c>
      <c r="P220">
        <f>'計算係數'!$O220*'累積確診人數_量級_鄰里別'!O220/10</f>
        <v>1.065569832</v>
      </c>
      <c r="Q220">
        <f>'計算係數'!$O220*'累積確診人數_量級_鄰里別'!P220/10</f>
        <v>1.065569832</v>
      </c>
      <c r="R220">
        <f>'計算係數'!$O220*'累積確診人數_量級_鄰里別'!Q220/10</f>
        <v>1.065569832</v>
      </c>
      <c r="S220">
        <f>'計算係數'!$O220*'累積確診人數_量級_鄰里別'!R220/10</f>
        <v>1.065569832</v>
      </c>
      <c r="T220">
        <f>'計算係數'!$O220*'累積確診人數_量級_鄰里別'!S220/10</f>
        <v>1.065569832</v>
      </c>
      <c r="U220">
        <f>'計算係數'!$O220*'累積確診人數_量級_鄰里別'!T220/10</f>
        <v>1.065569832</v>
      </c>
    </row>
    <row r="221">
      <c r="A221" s="5">
        <v>6.300006002E10</v>
      </c>
      <c r="B221" s="5" t="s">
        <v>208</v>
      </c>
      <c r="C221" s="5" t="s">
        <v>228</v>
      </c>
      <c r="D221" s="5">
        <v>4637.0</v>
      </c>
      <c r="E221">
        <f>'計算係數'!$O221*'累積確診人數_量級_鄰里別'!D221/10</f>
        <v>0</v>
      </c>
      <c r="F221">
        <f>'計算係數'!$O221*'累積確診人數_量級_鄰里別'!E221/10</f>
        <v>1.108613251</v>
      </c>
      <c r="G221">
        <f>'計算係數'!$O221*'累積確診人數_量級_鄰里別'!F221/10</f>
        <v>1.108613251</v>
      </c>
      <c r="H221">
        <f>'計算係數'!$O221*'累積確診人數_量級_鄰里別'!G221/10</f>
        <v>1.108613251</v>
      </c>
      <c r="I221">
        <f>'計算係數'!$O221*'累積確診人數_量級_鄰里別'!H221/10</f>
        <v>1.108613251</v>
      </c>
      <c r="J221">
        <f>'計算係數'!$O221*'累積確診人數_量級_鄰里別'!I221/10</f>
        <v>1.108613251</v>
      </c>
      <c r="K221">
        <f>'計算係數'!$O221*'累積確診人數_量級_鄰里別'!J221/10</f>
        <v>1.108613251</v>
      </c>
      <c r="L221">
        <f>'計算係數'!$O221*'累積確診人數_量級_鄰里別'!K221/10</f>
        <v>1.108613251</v>
      </c>
      <c r="M221">
        <f>'計算係數'!$O221*'累積確診人數_量級_鄰里別'!L221/10</f>
        <v>1.108613251</v>
      </c>
      <c r="N221">
        <f>'計算係數'!$O221*'累積確診人數_量級_鄰里別'!M221/10</f>
        <v>0</v>
      </c>
      <c r="O221">
        <f>'計算係數'!$O221*'累積確診人數_量級_鄰里別'!N221/10</f>
        <v>1.108613251</v>
      </c>
      <c r="P221">
        <f>'計算係數'!$O221*'累積確診人數_量級_鄰里別'!O221/10</f>
        <v>1.108613251</v>
      </c>
      <c r="Q221">
        <f>'計算係數'!$O221*'累積確診人數_量級_鄰里別'!P221/10</f>
        <v>1.108613251</v>
      </c>
      <c r="R221">
        <f>'計算係數'!$O221*'累積確診人數_量級_鄰里別'!Q221/10</f>
        <v>1.108613251</v>
      </c>
      <c r="S221">
        <f>'計算係數'!$O221*'累積確診人數_量級_鄰里別'!R221/10</f>
        <v>1.108613251</v>
      </c>
      <c r="T221">
        <f>'計算係數'!$O221*'累積確診人數_量級_鄰里別'!S221/10</f>
        <v>1.108613251</v>
      </c>
      <c r="U221">
        <f>'計算係數'!$O221*'累積確診人數_量級_鄰里別'!T221/10</f>
        <v>1.108613251</v>
      </c>
    </row>
    <row r="222">
      <c r="A222" s="5">
        <v>6.3000060021E10</v>
      </c>
      <c r="B222" s="5" t="s">
        <v>208</v>
      </c>
      <c r="C222" s="5" t="s">
        <v>229</v>
      </c>
      <c r="D222" s="5">
        <v>6463.0</v>
      </c>
      <c r="E222">
        <f>'計算係數'!$O222*'累積確診人數_量級_鄰里別'!D222/10</f>
        <v>0</v>
      </c>
      <c r="F222">
        <f>'計算係數'!$O222*'累積確診人數_量級_鄰里別'!E222/10</f>
        <v>1.126128662</v>
      </c>
      <c r="G222">
        <f>'計算係數'!$O222*'累積確診人數_量級_鄰里別'!F222/10</f>
        <v>1.126128662</v>
      </c>
      <c r="H222">
        <f>'計算係數'!$O222*'累積確診人數_量級_鄰里別'!G222/10</f>
        <v>1.126128662</v>
      </c>
      <c r="I222">
        <f>'計算係數'!$O222*'累積確診人數_量級_鄰里別'!H222/10</f>
        <v>1.126128662</v>
      </c>
      <c r="J222">
        <f>'計算係數'!$O222*'累積確診人數_量級_鄰里別'!I222/10</f>
        <v>1.126128662</v>
      </c>
      <c r="K222">
        <f>'計算係數'!$O222*'累積確診人數_量級_鄰里別'!J222/10</f>
        <v>1.126128662</v>
      </c>
      <c r="L222">
        <f>'計算係數'!$O222*'累積確診人數_量級_鄰里別'!K222/10</f>
        <v>1.126128662</v>
      </c>
      <c r="M222">
        <f>'計算係數'!$O222*'累積確診人數_量級_鄰里別'!L222/10</f>
        <v>1.126128662</v>
      </c>
      <c r="N222">
        <f>'計算係數'!$O222*'累積確診人數_量級_鄰里別'!M222/10</f>
        <v>0</v>
      </c>
      <c r="O222">
        <f>'計算係數'!$O222*'累積確診人數_量級_鄰里別'!N222/10</f>
        <v>1.126128662</v>
      </c>
      <c r="P222">
        <f>'計算係數'!$O222*'累積確診人數_量級_鄰里別'!O222/10</f>
        <v>1.126128662</v>
      </c>
      <c r="Q222">
        <f>'計算係數'!$O222*'累積確診人數_量級_鄰里別'!P222/10</f>
        <v>1.126128662</v>
      </c>
      <c r="R222">
        <f>'計算係數'!$O222*'累積確診人數_量級_鄰里別'!Q222/10</f>
        <v>1.126128662</v>
      </c>
      <c r="S222">
        <f>'計算係數'!$O222*'累積確診人數_量級_鄰里別'!R222/10</f>
        <v>1.126128662</v>
      </c>
      <c r="T222">
        <f>'計算係數'!$O222*'累積確診人數_量級_鄰里別'!S222/10</f>
        <v>1.126128662</v>
      </c>
      <c r="U222">
        <f>'計算係數'!$O222*'累積確診人數_量級_鄰里別'!T222/10</f>
        <v>1.126128662</v>
      </c>
    </row>
    <row r="223">
      <c r="A223" s="5">
        <v>6.3000060022E10</v>
      </c>
      <c r="B223" s="5" t="s">
        <v>208</v>
      </c>
      <c r="C223" s="5" t="s">
        <v>230</v>
      </c>
      <c r="D223" s="5">
        <v>7750.0</v>
      </c>
      <c r="E223">
        <f>'計算係數'!$O223*'累積確診人數_量級_鄰里別'!D223/10</f>
        <v>0</v>
      </c>
      <c r="F223">
        <f>'計算係數'!$O223*'累積確診人數_量級_鄰里別'!E223/10</f>
        <v>1.120859866</v>
      </c>
      <c r="G223">
        <f>'計算係數'!$O223*'累積確診人數_量級_鄰里別'!F223/10</f>
        <v>1.120859866</v>
      </c>
      <c r="H223">
        <f>'計算係數'!$O223*'累積確診人數_量級_鄰里別'!G223/10</f>
        <v>1.120859866</v>
      </c>
      <c r="I223">
        <f>'計算係數'!$O223*'累積確診人數_量級_鄰里別'!H223/10</f>
        <v>1.120859866</v>
      </c>
      <c r="J223">
        <f>'計算係數'!$O223*'累積確診人數_量級_鄰里別'!I223/10</f>
        <v>1.120859866</v>
      </c>
      <c r="K223">
        <f>'計算係數'!$O223*'累積確診人數_量級_鄰里別'!J223/10</f>
        <v>1.120859866</v>
      </c>
      <c r="L223">
        <f>'計算係數'!$O223*'累積確診人數_量級_鄰里別'!K223/10</f>
        <v>1.120859866</v>
      </c>
      <c r="M223">
        <f>'計算係數'!$O223*'累積確診人數_量級_鄰里別'!L223/10</f>
        <v>1.120859866</v>
      </c>
      <c r="N223">
        <f>'計算係數'!$O223*'累積確診人數_量級_鄰里別'!M223/10</f>
        <v>0</v>
      </c>
      <c r="O223">
        <f>'計算係數'!$O223*'累積確診人數_量級_鄰里別'!N223/10</f>
        <v>1.120859866</v>
      </c>
      <c r="P223">
        <f>'計算係數'!$O223*'累積確診人數_量級_鄰里別'!O223/10</f>
        <v>1.120859866</v>
      </c>
      <c r="Q223">
        <f>'計算係數'!$O223*'累積確診人數_量級_鄰里別'!P223/10</f>
        <v>1.120859866</v>
      </c>
      <c r="R223">
        <f>'計算係數'!$O223*'累積確診人數_量級_鄰里別'!Q223/10</f>
        <v>1.120859866</v>
      </c>
      <c r="S223">
        <f>'計算係數'!$O223*'累積確診人數_量級_鄰里別'!R223/10</f>
        <v>1.120859866</v>
      </c>
      <c r="T223">
        <f>'計算係數'!$O223*'累積確診人數_量級_鄰里別'!S223/10</f>
        <v>1.120859866</v>
      </c>
      <c r="U223">
        <f>'計算係數'!$O223*'累積確診人數_量級_鄰里別'!T223/10</f>
        <v>1.120859866</v>
      </c>
    </row>
    <row r="224">
      <c r="A224" s="5">
        <v>6.3000060024E10</v>
      </c>
      <c r="B224" s="5" t="s">
        <v>208</v>
      </c>
      <c r="C224" s="5" t="s">
        <v>231</v>
      </c>
      <c r="D224" s="5">
        <v>5804.0</v>
      </c>
      <c r="E224">
        <f>'計算係數'!$O224*'累積確診人數_量級_鄰里別'!D224/10</f>
        <v>0</v>
      </c>
      <c r="F224">
        <f>'計算係數'!$O224*'累積確診人數_量級_鄰里別'!E224/10</f>
        <v>1.143212329</v>
      </c>
      <c r="G224">
        <f>'計算係數'!$O224*'累積確診人數_量級_鄰里別'!F224/10</f>
        <v>1.143212329</v>
      </c>
      <c r="H224">
        <f>'計算係數'!$O224*'累積確診人數_量級_鄰里別'!G224/10</f>
        <v>1.143212329</v>
      </c>
      <c r="I224">
        <f>'計算係數'!$O224*'累積確診人數_量級_鄰里別'!H224/10</f>
        <v>1.143212329</v>
      </c>
      <c r="J224">
        <f>'計算係數'!$O224*'累積確診人數_量級_鄰里別'!I224/10</f>
        <v>1.143212329</v>
      </c>
      <c r="K224">
        <f>'計算係數'!$O224*'累積確診人數_量級_鄰里別'!J224/10</f>
        <v>1.143212329</v>
      </c>
      <c r="L224">
        <f>'計算係數'!$O224*'累積確診人數_量級_鄰里別'!K224/10</f>
        <v>1.143212329</v>
      </c>
      <c r="M224">
        <f>'計算係數'!$O224*'累積確診人數_量級_鄰里別'!L224/10</f>
        <v>1.143212329</v>
      </c>
      <c r="N224">
        <f>'計算係數'!$O224*'累積確診人數_量級_鄰里別'!M224/10</f>
        <v>0</v>
      </c>
      <c r="O224">
        <f>'計算係數'!$O224*'累積確診人數_量級_鄰里別'!N224/10</f>
        <v>1.143212329</v>
      </c>
      <c r="P224">
        <f>'計算係數'!$O224*'累積確診人數_量級_鄰里別'!O224/10</f>
        <v>1.143212329</v>
      </c>
      <c r="Q224">
        <f>'計算係數'!$O224*'累積確診人數_量級_鄰里別'!P224/10</f>
        <v>1.143212329</v>
      </c>
      <c r="R224">
        <f>'計算係數'!$O224*'累積確診人數_量級_鄰里別'!Q224/10</f>
        <v>1.143212329</v>
      </c>
      <c r="S224">
        <f>'計算係數'!$O224*'累積確診人數_量級_鄰里別'!R224/10</f>
        <v>1.143212329</v>
      </c>
      <c r="T224">
        <f>'計算係數'!$O224*'累積確診人數_量級_鄰里別'!S224/10</f>
        <v>1.143212329</v>
      </c>
      <c r="U224">
        <f>'計算係數'!$O224*'累積確診人數_量級_鄰里別'!T224/10</f>
        <v>1.143212329</v>
      </c>
    </row>
    <row r="225">
      <c r="A225" s="5">
        <v>6.3000060025E10</v>
      </c>
      <c r="B225" s="5" t="s">
        <v>208</v>
      </c>
      <c r="C225" s="5" t="s">
        <v>232</v>
      </c>
      <c r="D225" s="5">
        <v>6725.0</v>
      </c>
      <c r="E225">
        <f>'計算係數'!$O225*'累積確診人數_量級_鄰里別'!D225/10</f>
        <v>0</v>
      </c>
      <c r="F225">
        <f>'計算係數'!$O225*'累積確診人數_量級_鄰里別'!E225/10</f>
        <v>1.136710442</v>
      </c>
      <c r="G225">
        <f>'計算係數'!$O225*'累積確診人數_量級_鄰里別'!F225/10</f>
        <v>1.136710442</v>
      </c>
      <c r="H225">
        <f>'計算係數'!$O225*'累積確診人數_量級_鄰里別'!G225/10</f>
        <v>1.136710442</v>
      </c>
      <c r="I225">
        <f>'計算係數'!$O225*'累積確診人數_量級_鄰里別'!H225/10</f>
        <v>1.136710442</v>
      </c>
      <c r="J225">
        <f>'計算係數'!$O225*'累積確診人數_量級_鄰里別'!I225/10</f>
        <v>1.136710442</v>
      </c>
      <c r="K225">
        <f>'計算係數'!$O225*'累積確診人數_量級_鄰里別'!J225/10</f>
        <v>1.136710442</v>
      </c>
      <c r="L225">
        <f>'計算係數'!$O225*'累積確診人數_量級_鄰里別'!K225/10</f>
        <v>1.136710442</v>
      </c>
      <c r="M225">
        <f>'計算係數'!$O225*'累積確診人數_量級_鄰里別'!L225/10</f>
        <v>1.136710442</v>
      </c>
      <c r="N225">
        <f>'計算係數'!$O225*'累積確診人數_量級_鄰里別'!M225/10</f>
        <v>0</v>
      </c>
      <c r="O225">
        <f>'計算係數'!$O225*'累積確診人數_量級_鄰里別'!N225/10</f>
        <v>1.136710442</v>
      </c>
      <c r="P225">
        <f>'計算係數'!$O225*'累積確診人數_量級_鄰里別'!O225/10</f>
        <v>1.136710442</v>
      </c>
      <c r="Q225">
        <f>'計算係數'!$O225*'累積確診人數_量級_鄰里別'!P225/10</f>
        <v>1.136710442</v>
      </c>
      <c r="R225">
        <f>'計算係數'!$O225*'累積確診人數_量級_鄰里別'!Q225/10</f>
        <v>1.136710442</v>
      </c>
      <c r="S225">
        <f>'計算係數'!$O225*'累積確診人數_量級_鄰里別'!R225/10</f>
        <v>1.136710442</v>
      </c>
      <c r="T225">
        <f>'計算係數'!$O225*'累積確診人數_量級_鄰里別'!S225/10</f>
        <v>1.136710442</v>
      </c>
      <c r="U225">
        <f>'計算係數'!$O225*'累積確診人數_量級_鄰里別'!T225/10</f>
        <v>1.136710442</v>
      </c>
    </row>
    <row r="226">
      <c r="A226" s="5">
        <v>6.3000060026E10</v>
      </c>
      <c r="B226" s="5" t="s">
        <v>208</v>
      </c>
      <c r="C226" s="5" t="s">
        <v>233</v>
      </c>
      <c r="D226" s="5">
        <v>4259.0</v>
      </c>
      <c r="E226">
        <f>'計算係數'!$O226*'累積確診人數_量級_鄰里別'!D226/10</f>
        <v>0</v>
      </c>
      <c r="F226">
        <f>'計算係數'!$O226*'累積確診人數_量級_鄰里別'!E226/10</f>
        <v>1.082503036</v>
      </c>
      <c r="G226">
        <f>'計算係數'!$O226*'累積確診人數_量級_鄰里別'!F226/10</f>
        <v>1.082503036</v>
      </c>
      <c r="H226">
        <f>'計算係數'!$O226*'累積確診人數_量級_鄰里別'!G226/10</f>
        <v>1.082503036</v>
      </c>
      <c r="I226">
        <f>'計算係數'!$O226*'累積確診人數_量級_鄰里別'!H226/10</f>
        <v>1.082503036</v>
      </c>
      <c r="J226">
        <f>'計算係數'!$O226*'累積確診人數_量級_鄰里別'!I226/10</f>
        <v>1.082503036</v>
      </c>
      <c r="K226">
        <f>'計算係數'!$O226*'累積確診人數_量級_鄰里別'!J226/10</f>
        <v>1.082503036</v>
      </c>
      <c r="L226">
        <f>'計算係數'!$O226*'累積確診人數_量級_鄰里別'!K226/10</f>
        <v>1.082503036</v>
      </c>
      <c r="M226">
        <f>'計算係數'!$O226*'累積確診人數_量級_鄰里別'!L226/10</f>
        <v>1.082503036</v>
      </c>
      <c r="N226">
        <f>'計算係數'!$O226*'累積確診人數_量級_鄰里別'!M226/10</f>
        <v>0</v>
      </c>
      <c r="O226">
        <f>'計算係數'!$O226*'累積確診人數_量級_鄰里別'!N226/10</f>
        <v>1.082503036</v>
      </c>
      <c r="P226">
        <f>'計算係數'!$O226*'累積確診人數_量級_鄰里別'!O226/10</f>
        <v>1.082503036</v>
      </c>
      <c r="Q226">
        <f>'計算係數'!$O226*'累積確診人數_量級_鄰里別'!P226/10</f>
        <v>1.082503036</v>
      </c>
      <c r="R226">
        <f>'計算係數'!$O226*'累積確診人數_量級_鄰里別'!Q226/10</f>
        <v>1.082503036</v>
      </c>
      <c r="S226">
        <f>'計算係數'!$O226*'累積確診人數_量級_鄰里別'!R226/10</f>
        <v>1.082503036</v>
      </c>
      <c r="T226">
        <f>'計算係數'!$O226*'累積確診人數_量級_鄰里別'!S226/10</f>
        <v>1.082503036</v>
      </c>
      <c r="U226">
        <f>'計算係數'!$O226*'累積確診人數_量級_鄰里別'!T226/10</f>
        <v>1.082503036</v>
      </c>
    </row>
    <row r="227">
      <c r="A227" s="5">
        <v>6.3000070001E10</v>
      </c>
      <c r="B227" s="5" t="s">
        <v>234</v>
      </c>
      <c r="C227" s="5" t="s">
        <v>235</v>
      </c>
      <c r="D227" s="5">
        <v>5378.0</v>
      </c>
      <c r="E227">
        <f>'計算係數'!$O227*'累積確診人數_量級_鄰里別'!D227/10</f>
        <v>0</v>
      </c>
      <c r="F227">
        <f>'計算係數'!$O227*'累積確診人數_量級_鄰里別'!E227/10</f>
        <v>1.107730214</v>
      </c>
      <c r="G227">
        <f>'計算係數'!$O227*'累積確診人數_量級_鄰里別'!F227/10</f>
        <v>1.107730214</v>
      </c>
      <c r="H227">
        <f>'計算係數'!$O227*'累積確診人數_量級_鄰里別'!G227/10</f>
        <v>1.107730214</v>
      </c>
      <c r="I227">
        <f>'計算係數'!$O227*'累積確診人數_量級_鄰里別'!H227/10</f>
        <v>1.107730214</v>
      </c>
      <c r="J227">
        <f>'計算係數'!$O227*'累積確診人數_量級_鄰里別'!I227/10</f>
        <v>1.107730214</v>
      </c>
      <c r="K227">
        <f>'計算係數'!$O227*'累積確診人數_量級_鄰里別'!J227/10</f>
        <v>1.107730214</v>
      </c>
      <c r="L227">
        <f>'計算係數'!$O227*'累積確診人數_量級_鄰里別'!K227/10</f>
        <v>1.107730214</v>
      </c>
      <c r="M227">
        <f>'計算係數'!$O227*'累積確診人數_量級_鄰里別'!L227/10</f>
        <v>1.107730214</v>
      </c>
      <c r="N227">
        <f>'計算係數'!$O227*'累積確診人數_量級_鄰里別'!M227/10</f>
        <v>1.107730214</v>
      </c>
      <c r="O227">
        <f>'計算係數'!$O227*'累積確診人數_量級_鄰里別'!N227/10</f>
        <v>1.107730214</v>
      </c>
      <c r="P227">
        <f>'計算係數'!$O227*'累積確診人數_量級_鄰里別'!O227/10</f>
        <v>1.107730214</v>
      </c>
      <c r="Q227">
        <f>'計算係數'!$O227*'累積確診人數_量級_鄰里別'!P227/10</f>
        <v>1.107730214</v>
      </c>
      <c r="R227">
        <f>'計算係數'!$O227*'累積確診人數_量級_鄰里別'!Q227/10</f>
        <v>1.107730214</v>
      </c>
      <c r="S227">
        <f>'計算係數'!$O227*'累積確診人數_量級_鄰里別'!R227/10</f>
        <v>1.107730214</v>
      </c>
      <c r="T227">
        <f>'計算係數'!$O227*'累積確診人數_量級_鄰里別'!S227/10</f>
        <v>1.107730214</v>
      </c>
      <c r="U227">
        <f>'計算係數'!$O227*'累積確診人數_量級_鄰里別'!T227/10</f>
        <v>1.107730214</v>
      </c>
    </row>
    <row r="228">
      <c r="A228" s="5">
        <v>6.3000070002E10</v>
      </c>
      <c r="B228" s="5" t="s">
        <v>234</v>
      </c>
      <c r="C228" s="5" t="s">
        <v>236</v>
      </c>
      <c r="D228" s="5">
        <v>3260.0</v>
      </c>
      <c r="E228">
        <f>'計算係數'!$O228*'累積確診人數_量級_鄰里別'!D228/10</f>
        <v>0</v>
      </c>
      <c r="F228">
        <f>'計算係數'!$O228*'累積確診人數_量級_鄰里別'!E228/10</f>
        <v>1.035896401</v>
      </c>
      <c r="G228">
        <f>'計算係數'!$O228*'累積確診人數_量級_鄰里別'!F228/10</f>
        <v>1.035896401</v>
      </c>
      <c r="H228">
        <f>'計算係數'!$O228*'累積確診人數_量級_鄰里別'!G228/10</f>
        <v>1.035896401</v>
      </c>
      <c r="I228">
        <f>'計算係數'!$O228*'累積確診人數_量級_鄰里別'!H228/10</f>
        <v>1.035896401</v>
      </c>
      <c r="J228">
        <f>'計算係數'!$O228*'累積確診人數_量級_鄰里別'!I228/10</f>
        <v>1.035896401</v>
      </c>
      <c r="K228">
        <f>'計算係數'!$O228*'累積確診人數_量級_鄰里別'!J228/10</f>
        <v>1.035896401</v>
      </c>
      <c r="L228">
        <f>'計算係數'!$O228*'累積確診人數_量級_鄰里別'!K228/10</f>
        <v>1.035896401</v>
      </c>
      <c r="M228">
        <f>'計算係數'!$O228*'累積確診人數_量級_鄰里別'!L228/10</f>
        <v>1.035896401</v>
      </c>
      <c r="N228">
        <f>'計算係數'!$O228*'累積確診人數_量級_鄰里別'!M228/10</f>
        <v>1.035896401</v>
      </c>
      <c r="O228">
        <f>'計算係數'!$O228*'累積確診人數_量級_鄰里別'!N228/10</f>
        <v>1.035896401</v>
      </c>
      <c r="P228">
        <f>'計算係數'!$O228*'累積確診人數_量級_鄰里別'!O228/10</f>
        <v>1.035896401</v>
      </c>
      <c r="Q228">
        <f>'計算係數'!$O228*'累積確診人數_量級_鄰里別'!P228/10</f>
        <v>1.035896401</v>
      </c>
      <c r="R228">
        <f>'計算係數'!$O228*'累積確診人數_量級_鄰里別'!Q228/10</f>
        <v>1.035896401</v>
      </c>
      <c r="S228">
        <f>'計算係數'!$O228*'累積確診人數_量級_鄰里別'!R228/10</f>
        <v>1.035896401</v>
      </c>
      <c r="T228">
        <f>'計算係數'!$O228*'累積確診人數_量級_鄰里別'!S228/10</f>
        <v>1.035896401</v>
      </c>
      <c r="U228">
        <f>'計算係數'!$O228*'累積確診人數_量級_鄰里別'!T228/10</f>
        <v>1.035896401</v>
      </c>
    </row>
    <row r="229">
      <c r="A229" s="5">
        <v>6.3000070003E10</v>
      </c>
      <c r="B229" s="5" t="s">
        <v>234</v>
      </c>
      <c r="C229" s="5" t="s">
        <v>237</v>
      </c>
      <c r="D229" s="5">
        <v>3659.0</v>
      </c>
      <c r="E229">
        <f>'計算係數'!$O229*'累積確診人數_量級_鄰里別'!D229/10</f>
        <v>0</v>
      </c>
      <c r="F229">
        <f>'計算係數'!$O229*'累積確診人數_量級_鄰里別'!E229/10</f>
        <v>1.073415366</v>
      </c>
      <c r="G229">
        <f>'計算係數'!$O229*'累積確診人數_量級_鄰里別'!F229/10</f>
        <v>1.073415366</v>
      </c>
      <c r="H229">
        <f>'計算係數'!$O229*'累積確診人數_量級_鄰里別'!G229/10</f>
        <v>1.073415366</v>
      </c>
      <c r="I229">
        <f>'計算係數'!$O229*'累積確診人數_量級_鄰里別'!H229/10</f>
        <v>1.073415366</v>
      </c>
      <c r="J229">
        <f>'計算係數'!$O229*'累積確診人數_量級_鄰里別'!I229/10</f>
        <v>1.073415366</v>
      </c>
      <c r="K229">
        <f>'計算係數'!$O229*'累積確診人數_量級_鄰里別'!J229/10</f>
        <v>1.073415366</v>
      </c>
      <c r="L229">
        <f>'計算係數'!$O229*'累積確診人數_量級_鄰里別'!K229/10</f>
        <v>1.073415366</v>
      </c>
      <c r="M229">
        <f>'計算係數'!$O229*'累積確診人數_量級_鄰里別'!L229/10</f>
        <v>1.073415366</v>
      </c>
      <c r="N229">
        <f>'計算係數'!$O229*'累積確診人數_量級_鄰里別'!M229/10</f>
        <v>1.073415366</v>
      </c>
      <c r="O229">
        <f>'計算係數'!$O229*'累積確診人數_量級_鄰里別'!N229/10</f>
        <v>1.073415366</v>
      </c>
      <c r="P229">
        <f>'計算係數'!$O229*'累積確診人數_量級_鄰里別'!O229/10</f>
        <v>1.073415366</v>
      </c>
      <c r="Q229">
        <f>'計算係數'!$O229*'累積確診人數_量級_鄰里別'!P229/10</f>
        <v>1.073415366</v>
      </c>
      <c r="R229">
        <f>'計算係數'!$O229*'累積確診人數_量級_鄰里別'!Q229/10</f>
        <v>1.073415366</v>
      </c>
      <c r="S229">
        <f>'計算係數'!$O229*'累積確診人數_量級_鄰里別'!R229/10</f>
        <v>1.073415366</v>
      </c>
      <c r="T229">
        <f>'計算係數'!$O229*'累積確診人數_量級_鄰里別'!S229/10</f>
        <v>1.073415366</v>
      </c>
      <c r="U229">
        <f>'計算係數'!$O229*'累積確診人數_量級_鄰里別'!T229/10</f>
        <v>1.073415366</v>
      </c>
    </row>
    <row r="230">
      <c r="A230" s="5">
        <v>6.3000070004E10</v>
      </c>
      <c r="B230" s="5" t="s">
        <v>234</v>
      </c>
      <c r="C230" s="5" t="s">
        <v>238</v>
      </c>
      <c r="D230" s="5">
        <v>6703.0</v>
      </c>
      <c r="E230">
        <f>'計算係數'!$O230*'累積確診人數_量級_鄰里別'!D230/10</f>
        <v>0</v>
      </c>
      <c r="F230">
        <f>'計算係數'!$O230*'累積確診人數_量級_鄰里別'!E230/10</f>
        <v>1.196118732</v>
      </c>
      <c r="G230">
        <f>'計算係數'!$O230*'累積確診人數_量級_鄰里別'!F230/10</f>
        <v>1.196118732</v>
      </c>
      <c r="H230">
        <f>'計算係數'!$O230*'累積確診人數_量級_鄰里別'!G230/10</f>
        <v>1.196118732</v>
      </c>
      <c r="I230">
        <f>'計算係數'!$O230*'累積確診人數_量級_鄰里別'!H230/10</f>
        <v>1.196118732</v>
      </c>
      <c r="J230">
        <f>'計算係數'!$O230*'累積確診人數_量級_鄰里別'!I230/10</f>
        <v>1.196118732</v>
      </c>
      <c r="K230">
        <f>'計算係數'!$O230*'累積確診人數_量級_鄰里別'!J230/10</f>
        <v>1.196118732</v>
      </c>
      <c r="L230">
        <f>'計算係數'!$O230*'累積確診人數_量級_鄰里別'!K230/10</f>
        <v>1.196118732</v>
      </c>
      <c r="M230">
        <f>'計算係數'!$O230*'累積確診人數_量級_鄰里別'!L230/10</f>
        <v>1.196118732</v>
      </c>
      <c r="N230">
        <f>'計算係數'!$O230*'累積確診人數_量級_鄰里別'!M230/10</f>
        <v>1.196118732</v>
      </c>
      <c r="O230">
        <f>'計算係數'!$O230*'累積確診人數_量級_鄰里別'!N230/10</f>
        <v>1.196118732</v>
      </c>
      <c r="P230">
        <f>'計算係數'!$O230*'累積確診人數_量級_鄰里別'!O230/10</f>
        <v>1.196118732</v>
      </c>
      <c r="Q230">
        <f>'計算係數'!$O230*'累積確診人數_量級_鄰里別'!P230/10</f>
        <v>1.196118732</v>
      </c>
      <c r="R230">
        <f>'計算係數'!$O230*'累積確診人數_量級_鄰里別'!Q230/10</f>
        <v>1.196118732</v>
      </c>
      <c r="S230">
        <f>'計算係數'!$O230*'累積確診人數_量級_鄰里別'!R230/10</f>
        <v>1.196118732</v>
      </c>
      <c r="T230">
        <f>'計算係數'!$O230*'累積確診人數_量級_鄰里別'!S230/10</f>
        <v>1.196118732</v>
      </c>
      <c r="U230">
        <f>'計算係數'!$O230*'累積確診人數_量級_鄰里別'!T230/10</f>
        <v>1.196118732</v>
      </c>
    </row>
    <row r="231">
      <c r="A231" s="5">
        <v>6.3000070005E10</v>
      </c>
      <c r="B231" s="5" t="s">
        <v>234</v>
      </c>
      <c r="C231" s="5" t="s">
        <v>239</v>
      </c>
      <c r="D231" s="5">
        <v>6191.0</v>
      </c>
      <c r="E231">
        <f>'計算係數'!$O231*'累積確診人數_量級_鄰里別'!D231/10</f>
        <v>0</v>
      </c>
      <c r="F231">
        <f>'計算係數'!$O231*'累積確診人數_量級_鄰里別'!E231/10</f>
        <v>1.113918114</v>
      </c>
      <c r="G231">
        <f>'計算係數'!$O231*'累積確診人數_量級_鄰里別'!F231/10</f>
        <v>1.113918114</v>
      </c>
      <c r="H231">
        <f>'計算係數'!$O231*'累積確診人數_量級_鄰里別'!G231/10</f>
        <v>1.113918114</v>
      </c>
      <c r="I231">
        <f>'計算係數'!$O231*'累積確診人數_量級_鄰里別'!H231/10</f>
        <v>1.113918114</v>
      </c>
      <c r="J231">
        <f>'計算係數'!$O231*'累積確診人數_量級_鄰里別'!I231/10</f>
        <v>1.113918114</v>
      </c>
      <c r="K231">
        <f>'計算係數'!$O231*'累積確診人數_量級_鄰里別'!J231/10</f>
        <v>1.113918114</v>
      </c>
      <c r="L231">
        <f>'計算係數'!$O231*'累積確診人數_量級_鄰里別'!K231/10</f>
        <v>1.113918114</v>
      </c>
      <c r="M231">
        <f>'計算係數'!$O231*'累積確診人數_量級_鄰里別'!L231/10</f>
        <v>1.113918114</v>
      </c>
      <c r="N231">
        <f>'計算係數'!$O231*'累積確診人數_量級_鄰里別'!M231/10</f>
        <v>1.113918114</v>
      </c>
      <c r="O231">
        <f>'計算係數'!$O231*'累積確診人數_量級_鄰里別'!N231/10</f>
        <v>1.113918114</v>
      </c>
      <c r="P231">
        <f>'計算係數'!$O231*'累積確診人數_量級_鄰里別'!O231/10</f>
        <v>1.113918114</v>
      </c>
      <c r="Q231">
        <f>'計算係數'!$O231*'累積確診人數_量級_鄰里別'!P231/10</f>
        <v>1.113918114</v>
      </c>
      <c r="R231">
        <f>'計算係數'!$O231*'累積確診人數_量級_鄰里別'!Q231/10</f>
        <v>1.113918114</v>
      </c>
      <c r="S231">
        <f>'計算係數'!$O231*'累積確診人數_量級_鄰里別'!R231/10</f>
        <v>1.113918114</v>
      </c>
      <c r="T231">
        <f>'計算係數'!$O231*'累積確診人數_量級_鄰里別'!S231/10</f>
        <v>1.113918114</v>
      </c>
      <c r="U231">
        <f>'計算係數'!$O231*'累積確診人數_量級_鄰里別'!T231/10</f>
        <v>1.113918114</v>
      </c>
    </row>
    <row r="232">
      <c r="A232" s="5">
        <v>6.3000070006E10</v>
      </c>
      <c r="B232" s="5" t="s">
        <v>234</v>
      </c>
      <c r="C232" s="5" t="s">
        <v>240</v>
      </c>
      <c r="D232" s="5">
        <v>5772.0</v>
      </c>
      <c r="E232">
        <f>'計算係數'!$O232*'累積確診人數_量級_鄰里別'!D232/10</f>
        <v>0</v>
      </c>
      <c r="F232">
        <f>'計算係數'!$O232*'累積確診人數_量級_鄰里別'!E232/10</f>
        <v>1.108564411</v>
      </c>
      <c r="G232">
        <f>'計算係數'!$O232*'累積確診人數_量級_鄰里別'!F232/10</f>
        <v>1.108564411</v>
      </c>
      <c r="H232">
        <f>'計算係數'!$O232*'累積確診人數_量級_鄰里別'!G232/10</f>
        <v>1.108564411</v>
      </c>
      <c r="I232">
        <f>'計算係數'!$O232*'累積確診人數_量級_鄰里別'!H232/10</f>
        <v>1.108564411</v>
      </c>
      <c r="J232">
        <f>'計算係數'!$O232*'累積確診人數_量級_鄰里別'!I232/10</f>
        <v>1.108564411</v>
      </c>
      <c r="K232">
        <f>'計算係數'!$O232*'累積確診人數_量級_鄰里別'!J232/10</f>
        <v>1.108564411</v>
      </c>
      <c r="L232">
        <f>'計算係數'!$O232*'累積確診人數_量級_鄰里別'!K232/10</f>
        <v>1.108564411</v>
      </c>
      <c r="M232">
        <f>'計算係數'!$O232*'累積確診人數_量級_鄰里別'!L232/10</f>
        <v>1.108564411</v>
      </c>
      <c r="N232">
        <f>'計算係數'!$O232*'累積確診人數_量級_鄰里別'!M232/10</f>
        <v>1.108564411</v>
      </c>
      <c r="O232">
        <f>'計算係數'!$O232*'累積確診人數_量級_鄰里別'!N232/10</f>
        <v>1.108564411</v>
      </c>
      <c r="P232">
        <f>'計算係數'!$O232*'累積確診人數_量級_鄰里別'!O232/10</f>
        <v>1.108564411</v>
      </c>
      <c r="Q232">
        <f>'計算係數'!$O232*'累積確診人數_量級_鄰里別'!P232/10</f>
        <v>1.108564411</v>
      </c>
      <c r="R232">
        <f>'計算係數'!$O232*'累積確診人數_量級_鄰里別'!Q232/10</f>
        <v>1.108564411</v>
      </c>
      <c r="S232">
        <f>'計算係數'!$O232*'累積確診人數_量級_鄰里別'!R232/10</f>
        <v>1.108564411</v>
      </c>
      <c r="T232">
        <f>'計算係數'!$O232*'累積確診人數_量級_鄰里別'!S232/10</f>
        <v>1.108564411</v>
      </c>
      <c r="U232">
        <f>'計算係數'!$O232*'累積確診人數_量級_鄰里別'!T232/10</f>
        <v>1.108564411</v>
      </c>
    </row>
    <row r="233">
      <c r="A233" s="5">
        <v>6.3000070007E10</v>
      </c>
      <c r="B233" s="5" t="s">
        <v>234</v>
      </c>
      <c r="C233" s="5" t="s">
        <v>241</v>
      </c>
      <c r="D233" s="5">
        <v>4825.0</v>
      </c>
      <c r="E233">
        <f>'計算係數'!$O233*'累積確診人數_量級_鄰里別'!D233/10</f>
        <v>0</v>
      </c>
      <c r="F233">
        <f>'計算係數'!$O233*'累積確診人數_量級_鄰里別'!E233/10</f>
        <v>1.135442426</v>
      </c>
      <c r="G233">
        <f>'計算係數'!$O233*'累積確診人數_量級_鄰里別'!F233/10</f>
        <v>1.135442426</v>
      </c>
      <c r="H233">
        <f>'計算係數'!$O233*'累積確診人數_量級_鄰里別'!G233/10</f>
        <v>1.135442426</v>
      </c>
      <c r="I233">
        <f>'計算係數'!$O233*'累積確診人數_量級_鄰里別'!H233/10</f>
        <v>1.135442426</v>
      </c>
      <c r="J233">
        <f>'計算係數'!$O233*'累積確診人數_量級_鄰里別'!I233/10</f>
        <v>1.135442426</v>
      </c>
      <c r="K233">
        <f>'計算係數'!$O233*'累積確診人數_量級_鄰里別'!J233/10</f>
        <v>1.135442426</v>
      </c>
      <c r="L233">
        <f>'計算係數'!$O233*'累積確診人數_量級_鄰里別'!K233/10</f>
        <v>1.135442426</v>
      </c>
      <c r="M233">
        <f>'計算係數'!$O233*'累積確診人數_量級_鄰里別'!L233/10</f>
        <v>1.135442426</v>
      </c>
      <c r="N233">
        <f>'計算係數'!$O233*'累積確診人數_量級_鄰里別'!M233/10</f>
        <v>1.135442426</v>
      </c>
      <c r="O233">
        <f>'計算係數'!$O233*'累積確診人數_量級_鄰里別'!N233/10</f>
        <v>1.135442426</v>
      </c>
      <c r="P233">
        <f>'計算係數'!$O233*'累積確診人數_量級_鄰里別'!O233/10</f>
        <v>1.135442426</v>
      </c>
      <c r="Q233">
        <f>'計算係數'!$O233*'累積確診人數_量級_鄰里別'!P233/10</f>
        <v>1.135442426</v>
      </c>
      <c r="R233">
        <f>'計算係數'!$O233*'累積確診人數_量級_鄰里別'!Q233/10</f>
        <v>1.135442426</v>
      </c>
      <c r="S233">
        <f>'計算係數'!$O233*'累積確診人數_量級_鄰里別'!R233/10</f>
        <v>1.135442426</v>
      </c>
      <c r="T233">
        <f>'計算係數'!$O233*'累積確診人數_量級_鄰里別'!S233/10</f>
        <v>1.135442426</v>
      </c>
      <c r="U233">
        <f>'計算係數'!$O233*'累積確診人數_量級_鄰里別'!T233/10</f>
        <v>1.135442426</v>
      </c>
    </row>
    <row r="234">
      <c r="A234" s="5">
        <v>6.3000070008E10</v>
      </c>
      <c r="B234" s="5" t="s">
        <v>234</v>
      </c>
      <c r="C234" s="5" t="s">
        <v>242</v>
      </c>
      <c r="D234" s="5">
        <v>3891.0</v>
      </c>
      <c r="E234">
        <f>'計算係數'!$O234*'累積確診人數_量級_鄰里別'!D234/10</f>
        <v>0</v>
      </c>
      <c r="F234">
        <f>'計算係數'!$O234*'累積確診人數_量級_鄰里別'!E234/10</f>
        <v>1.016748206</v>
      </c>
      <c r="G234">
        <f>'計算係數'!$O234*'累積確診人數_量級_鄰里別'!F234/10</f>
        <v>1.016748206</v>
      </c>
      <c r="H234">
        <f>'計算係數'!$O234*'累積確診人數_量級_鄰里別'!G234/10</f>
        <v>1.016748206</v>
      </c>
      <c r="I234">
        <f>'計算係數'!$O234*'累積確診人數_量級_鄰里別'!H234/10</f>
        <v>1.016748206</v>
      </c>
      <c r="J234">
        <f>'計算係數'!$O234*'累積確診人數_量級_鄰里別'!I234/10</f>
        <v>1.016748206</v>
      </c>
      <c r="K234">
        <f>'計算係數'!$O234*'累積確診人數_量級_鄰里別'!J234/10</f>
        <v>1.016748206</v>
      </c>
      <c r="L234">
        <f>'計算係數'!$O234*'累積確診人數_量級_鄰里別'!K234/10</f>
        <v>1.016748206</v>
      </c>
      <c r="M234">
        <f>'計算係數'!$O234*'累積確診人數_量級_鄰里別'!L234/10</f>
        <v>1.016748206</v>
      </c>
      <c r="N234">
        <f>'計算係數'!$O234*'累積確診人數_量級_鄰里別'!M234/10</f>
        <v>1.016748206</v>
      </c>
      <c r="O234">
        <f>'計算係數'!$O234*'累積確診人數_量級_鄰里別'!N234/10</f>
        <v>1.016748206</v>
      </c>
      <c r="P234">
        <f>'計算係數'!$O234*'累積確診人數_量級_鄰里別'!O234/10</f>
        <v>1.016748206</v>
      </c>
      <c r="Q234">
        <f>'計算係數'!$O234*'累積確診人數_量級_鄰里別'!P234/10</f>
        <v>1.016748206</v>
      </c>
      <c r="R234">
        <f>'計算係數'!$O234*'累積確診人數_量級_鄰里別'!Q234/10</f>
        <v>1.016748206</v>
      </c>
      <c r="S234">
        <f>'計算係數'!$O234*'累積確診人數_量級_鄰里別'!R234/10</f>
        <v>1.016748206</v>
      </c>
      <c r="T234">
        <f>'計算係數'!$O234*'累積確診人數_量級_鄰里別'!S234/10</f>
        <v>1.016748206</v>
      </c>
      <c r="U234">
        <f>'計算係數'!$O234*'累積確診人數_量級_鄰里別'!T234/10</f>
        <v>1.016748206</v>
      </c>
    </row>
    <row r="235">
      <c r="A235" s="5">
        <v>6.3000070009E10</v>
      </c>
      <c r="B235" s="5" t="s">
        <v>234</v>
      </c>
      <c r="C235" s="5" t="s">
        <v>243</v>
      </c>
      <c r="D235" s="5">
        <v>4662.0</v>
      </c>
      <c r="E235">
        <f>'計算係數'!$O235*'累積確診人數_量級_鄰里別'!D235/10</f>
        <v>0</v>
      </c>
      <c r="F235">
        <f>'計算係數'!$O235*'累積確診人數_量級_鄰里別'!E235/10</f>
        <v>1.121413569</v>
      </c>
      <c r="G235">
        <f>'計算係數'!$O235*'累積確診人數_量級_鄰里別'!F235/10</f>
        <v>1.121413569</v>
      </c>
      <c r="H235">
        <f>'計算係數'!$O235*'累積確診人數_量級_鄰里別'!G235/10</f>
        <v>1.121413569</v>
      </c>
      <c r="I235">
        <f>'計算係數'!$O235*'累積確診人數_量級_鄰里別'!H235/10</f>
        <v>1.121413569</v>
      </c>
      <c r="J235">
        <f>'計算係數'!$O235*'累積確診人數_量級_鄰里別'!I235/10</f>
        <v>1.121413569</v>
      </c>
      <c r="K235">
        <f>'計算係數'!$O235*'累積確診人數_量級_鄰里別'!J235/10</f>
        <v>1.121413569</v>
      </c>
      <c r="L235">
        <f>'計算係數'!$O235*'累積確診人數_量級_鄰里別'!K235/10</f>
        <v>1.121413569</v>
      </c>
      <c r="M235">
        <f>'計算係數'!$O235*'累積確診人數_量級_鄰里別'!L235/10</f>
        <v>1.121413569</v>
      </c>
      <c r="N235">
        <f>'計算係數'!$O235*'累積確診人數_量級_鄰里別'!M235/10</f>
        <v>1.121413569</v>
      </c>
      <c r="O235">
        <f>'計算係數'!$O235*'累積確診人數_量級_鄰里別'!N235/10</f>
        <v>1.121413569</v>
      </c>
      <c r="P235">
        <f>'計算係數'!$O235*'累積確診人數_量級_鄰里別'!O235/10</f>
        <v>1.121413569</v>
      </c>
      <c r="Q235">
        <f>'計算係數'!$O235*'累積確診人數_量級_鄰里別'!P235/10</f>
        <v>1.121413569</v>
      </c>
      <c r="R235">
        <f>'計算係數'!$O235*'累積確診人數_量級_鄰里別'!Q235/10</f>
        <v>1.121413569</v>
      </c>
      <c r="S235">
        <f>'計算係數'!$O235*'累積確診人數_量級_鄰里別'!R235/10</f>
        <v>1.121413569</v>
      </c>
      <c r="T235">
        <f>'計算係數'!$O235*'累積確診人數_量級_鄰里別'!S235/10</f>
        <v>1.121413569</v>
      </c>
      <c r="U235">
        <f>'計算係數'!$O235*'累積確診人數_量級_鄰里別'!T235/10</f>
        <v>1.121413569</v>
      </c>
    </row>
    <row r="236">
      <c r="A236" s="5">
        <v>6.300007001E10</v>
      </c>
      <c r="B236" s="5" t="s">
        <v>234</v>
      </c>
      <c r="C236" s="5" t="s">
        <v>244</v>
      </c>
      <c r="D236" s="5">
        <v>6011.0</v>
      </c>
      <c r="E236">
        <f>'計算係數'!$O236*'累積確診人數_量級_鄰里別'!D236/10</f>
        <v>0</v>
      </c>
      <c r="F236">
        <f>'計算係數'!$O236*'累積確診人數_量級_鄰里別'!E236/10</f>
        <v>1.107145339</v>
      </c>
      <c r="G236">
        <f>'計算係數'!$O236*'累積確診人數_量級_鄰里別'!F236/10</f>
        <v>1.107145339</v>
      </c>
      <c r="H236">
        <f>'計算係數'!$O236*'累積確診人數_量級_鄰里別'!G236/10</f>
        <v>1.107145339</v>
      </c>
      <c r="I236">
        <f>'計算係數'!$O236*'累積確診人數_量級_鄰里別'!H236/10</f>
        <v>1.107145339</v>
      </c>
      <c r="J236">
        <f>'計算係數'!$O236*'累積確診人數_量級_鄰里別'!I236/10</f>
        <v>1.107145339</v>
      </c>
      <c r="K236">
        <f>'計算係數'!$O236*'累積確診人數_量級_鄰里別'!J236/10</f>
        <v>1.107145339</v>
      </c>
      <c r="L236">
        <f>'計算係數'!$O236*'累積確診人數_量級_鄰里別'!K236/10</f>
        <v>1.107145339</v>
      </c>
      <c r="M236">
        <f>'計算係數'!$O236*'累積確診人數_量級_鄰里別'!L236/10</f>
        <v>1.107145339</v>
      </c>
      <c r="N236">
        <f>'計算係數'!$O236*'累積確診人數_量級_鄰里別'!M236/10</f>
        <v>1.107145339</v>
      </c>
      <c r="O236">
        <f>'計算係數'!$O236*'累積確診人數_量級_鄰里別'!N236/10</f>
        <v>1.107145339</v>
      </c>
      <c r="P236">
        <f>'計算係數'!$O236*'累積確診人數_量級_鄰里別'!O236/10</f>
        <v>1.107145339</v>
      </c>
      <c r="Q236">
        <f>'計算係數'!$O236*'累積確診人數_量級_鄰里別'!P236/10</f>
        <v>1.107145339</v>
      </c>
      <c r="R236">
        <f>'計算係數'!$O236*'累積確診人數_量級_鄰里別'!Q236/10</f>
        <v>1.107145339</v>
      </c>
      <c r="S236">
        <f>'計算係數'!$O236*'累積確診人數_量級_鄰里別'!R236/10</f>
        <v>1.107145339</v>
      </c>
      <c r="T236">
        <f>'計算係數'!$O236*'累積確診人數_量級_鄰里別'!S236/10</f>
        <v>1.107145339</v>
      </c>
      <c r="U236">
        <f>'計算係數'!$O236*'累積確診人數_量級_鄰里別'!T236/10</f>
        <v>1.107145339</v>
      </c>
    </row>
    <row r="237">
      <c r="A237" s="5">
        <v>6.3000070011E10</v>
      </c>
      <c r="B237" s="5" t="s">
        <v>234</v>
      </c>
      <c r="C237" s="5" t="s">
        <v>245</v>
      </c>
      <c r="D237" s="5">
        <v>6965.0</v>
      </c>
      <c r="E237">
        <f>'計算係數'!$O237*'累積確診人數_量級_鄰里別'!D237/10</f>
        <v>0</v>
      </c>
      <c r="F237">
        <f>'計算係數'!$O237*'累積確診人數_量級_鄰里別'!E237/10</f>
        <v>1.152398801</v>
      </c>
      <c r="G237">
        <f>'計算係數'!$O237*'累積確診人數_量級_鄰里別'!F237/10</f>
        <v>1.152398801</v>
      </c>
      <c r="H237">
        <f>'計算係數'!$O237*'累積確診人數_量級_鄰里別'!G237/10</f>
        <v>1.152398801</v>
      </c>
      <c r="I237">
        <f>'計算係數'!$O237*'累積確診人數_量級_鄰里別'!H237/10</f>
        <v>1.152398801</v>
      </c>
      <c r="J237">
        <f>'計算係數'!$O237*'累積確診人數_量級_鄰里別'!I237/10</f>
        <v>1.152398801</v>
      </c>
      <c r="K237">
        <f>'計算係數'!$O237*'累積確診人數_量級_鄰里別'!J237/10</f>
        <v>1.152398801</v>
      </c>
      <c r="L237">
        <f>'計算係數'!$O237*'累積確診人數_量級_鄰里別'!K237/10</f>
        <v>1.152398801</v>
      </c>
      <c r="M237">
        <f>'計算係數'!$O237*'累積確診人數_量級_鄰里別'!L237/10</f>
        <v>1.152398801</v>
      </c>
      <c r="N237">
        <f>'計算係數'!$O237*'累積確診人數_量級_鄰里別'!M237/10</f>
        <v>1.152398801</v>
      </c>
      <c r="O237">
        <f>'計算係數'!$O237*'累積確診人數_量級_鄰里別'!N237/10</f>
        <v>1.152398801</v>
      </c>
      <c r="P237">
        <f>'計算係數'!$O237*'累積確診人數_量級_鄰里別'!O237/10</f>
        <v>1.152398801</v>
      </c>
      <c r="Q237">
        <f>'計算係數'!$O237*'累積確診人數_量級_鄰里別'!P237/10</f>
        <v>1.152398801</v>
      </c>
      <c r="R237">
        <f>'計算係數'!$O237*'累積確診人數_量級_鄰里別'!Q237/10</f>
        <v>1.152398801</v>
      </c>
      <c r="S237">
        <f>'計算係數'!$O237*'累積確診人數_量級_鄰里別'!R237/10</f>
        <v>1.152398801</v>
      </c>
      <c r="T237">
        <f>'計算係數'!$O237*'累積確診人數_量級_鄰里別'!S237/10</f>
        <v>1.152398801</v>
      </c>
      <c r="U237">
        <f>'計算係數'!$O237*'累積確診人數_量級_鄰里別'!T237/10</f>
        <v>1.152398801</v>
      </c>
    </row>
    <row r="238">
      <c r="A238" s="5">
        <v>6.3000070012E10</v>
      </c>
      <c r="B238" s="5" t="s">
        <v>234</v>
      </c>
      <c r="C238" s="5" t="s">
        <v>246</v>
      </c>
      <c r="D238" s="5">
        <v>4595.0</v>
      </c>
      <c r="E238">
        <f>'計算係數'!$O238*'累積確診人數_量級_鄰里別'!D238/10</f>
        <v>0</v>
      </c>
      <c r="F238">
        <f>'計算係數'!$O238*'累積確診人數_量級_鄰里別'!E238/10</f>
        <v>1.04794834</v>
      </c>
      <c r="G238">
        <f>'計算係數'!$O238*'累積確診人數_量級_鄰里別'!F238/10</f>
        <v>1.04794834</v>
      </c>
      <c r="H238">
        <f>'計算係數'!$O238*'累積確診人數_量級_鄰里別'!G238/10</f>
        <v>1.04794834</v>
      </c>
      <c r="I238">
        <f>'計算係數'!$O238*'累積確診人數_量級_鄰里別'!H238/10</f>
        <v>1.04794834</v>
      </c>
      <c r="J238">
        <f>'計算係數'!$O238*'累積確診人數_量級_鄰里別'!I238/10</f>
        <v>1.04794834</v>
      </c>
      <c r="K238">
        <f>'計算係數'!$O238*'累積確診人數_量級_鄰里別'!J238/10</f>
        <v>1.04794834</v>
      </c>
      <c r="L238">
        <f>'計算係數'!$O238*'累積確診人數_量級_鄰里別'!K238/10</f>
        <v>1.04794834</v>
      </c>
      <c r="M238">
        <f>'計算係數'!$O238*'累積確診人數_量級_鄰里別'!L238/10</f>
        <v>1.04794834</v>
      </c>
      <c r="N238">
        <f>'計算係數'!$O238*'累積確診人數_量級_鄰里別'!M238/10</f>
        <v>1.04794834</v>
      </c>
      <c r="O238">
        <f>'計算係數'!$O238*'累積確診人數_量級_鄰里別'!N238/10</f>
        <v>1.04794834</v>
      </c>
      <c r="P238">
        <f>'計算係數'!$O238*'累積確診人數_量級_鄰里別'!O238/10</f>
        <v>1.04794834</v>
      </c>
      <c r="Q238">
        <f>'計算係數'!$O238*'累積確診人數_量級_鄰里別'!P238/10</f>
        <v>1.04794834</v>
      </c>
      <c r="R238">
        <f>'計算係數'!$O238*'累積確診人數_量級_鄰里別'!Q238/10</f>
        <v>1.04794834</v>
      </c>
      <c r="S238">
        <f>'計算係數'!$O238*'累積確診人數_量級_鄰里別'!R238/10</f>
        <v>1.04794834</v>
      </c>
      <c r="T238">
        <f>'計算係數'!$O238*'累積確診人數_量級_鄰里別'!S238/10</f>
        <v>1.04794834</v>
      </c>
      <c r="U238">
        <f>'計算係數'!$O238*'累積確診人數_量級_鄰里別'!T238/10</f>
        <v>1.04794834</v>
      </c>
    </row>
    <row r="239">
      <c r="A239" s="5">
        <v>6.3000070013E10</v>
      </c>
      <c r="B239" s="5" t="s">
        <v>234</v>
      </c>
      <c r="C239" s="5" t="s">
        <v>247</v>
      </c>
      <c r="D239" s="5">
        <v>3412.0</v>
      </c>
      <c r="E239">
        <f>'計算係數'!$O239*'累積確診人數_量級_鄰里別'!D239/10</f>
        <v>0</v>
      </c>
      <c r="F239">
        <f>'計算係數'!$O239*'累積確診人數_量級_鄰里別'!E239/10</f>
        <v>1.086584491</v>
      </c>
      <c r="G239">
        <f>'計算係數'!$O239*'累積確診人數_量級_鄰里別'!F239/10</f>
        <v>1.086584491</v>
      </c>
      <c r="H239">
        <f>'計算係數'!$O239*'累積確診人數_量級_鄰里別'!G239/10</f>
        <v>1.086584491</v>
      </c>
      <c r="I239">
        <f>'計算係數'!$O239*'累積確診人數_量級_鄰里別'!H239/10</f>
        <v>1.086584491</v>
      </c>
      <c r="J239">
        <f>'計算係數'!$O239*'累積確診人數_量級_鄰里別'!I239/10</f>
        <v>1.086584491</v>
      </c>
      <c r="K239">
        <f>'計算係數'!$O239*'累積確診人數_量級_鄰里別'!J239/10</f>
        <v>1.086584491</v>
      </c>
      <c r="L239">
        <f>'計算係數'!$O239*'累積確診人數_量級_鄰里別'!K239/10</f>
        <v>1.086584491</v>
      </c>
      <c r="M239">
        <f>'計算係數'!$O239*'累積確診人數_量級_鄰里別'!L239/10</f>
        <v>1.086584491</v>
      </c>
      <c r="N239">
        <f>'計算係數'!$O239*'累積確診人數_量級_鄰里別'!M239/10</f>
        <v>1.086584491</v>
      </c>
      <c r="O239">
        <f>'計算係數'!$O239*'累積確診人數_量級_鄰里別'!N239/10</f>
        <v>1.086584491</v>
      </c>
      <c r="P239">
        <f>'計算係數'!$O239*'累積確診人數_量級_鄰里別'!O239/10</f>
        <v>1.086584491</v>
      </c>
      <c r="Q239">
        <f>'計算係數'!$O239*'累積確診人數_量級_鄰里別'!P239/10</f>
        <v>1.086584491</v>
      </c>
      <c r="R239">
        <f>'計算係數'!$O239*'累積確診人數_量級_鄰里別'!Q239/10</f>
        <v>1.086584491</v>
      </c>
      <c r="S239">
        <f>'計算係數'!$O239*'累積確診人數_量級_鄰里別'!R239/10</f>
        <v>1.086584491</v>
      </c>
      <c r="T239">
        <f>'計算係數'!$O239*'累積確診人數_量級_鄰里別'!S239/10</f>
        <v>1.086584491</v>
      </c>
      <c r="U239">
        <f>'計算係數'!$O239*'累積確診人數_量級_鄰里別'!T239/10</f>
        <v>1.086584491</v>
      </c>
    </row>
    <row r="240">
      <c r="A240" s="5">
        <v>6.3000070014E10</v>
      </c>
      <c r="B240" s="5" t="s">
        <v>234</v>
      </c>
      <c r="C240" s="5" t="s">
        <v>248</v>
      </c>
      <c r="D240" s="5">
        <v>8194.0</v>
      </c>
      <c r="E240">
        <f>'計算係數'!$O240*'累積確診人數_量級_鄰里別'!D240/10</f>
        <v>0</v>
      </c>
      <c r="F240">
        <f>'計算係數'!$O240*'累積確診人數_量級_鄰里別'!E240/10</f>
        <v>1.126047008</v>
      </c>
      <c r="G240">
        <f>'計算係數'!$O240*'累積確診人數_量級_鄰里別'!F240/10</f>
        <v>1.126047008</v>
      </c>
      <c r="H240">
        <f>'計算係數'!$O240*'累積確診人數_量級_鄰里別'!G240/10</f>
        <v>1.126047008</v>
      </c>
      <c r="I240">
        <f>'計算係數'!$O240*'累積確診人數_量級_鄰里別'!H240/10</f>
        <v>1.126047008</v>
      </c>
      <c r="J240">
        <f>'計算係數'!$O240*'累積確診人數_量級_鄰里別'!I240/10</f>
        <v>1.126047008</v>
      </c>
      <c r="K240">
        <f>'計算係數'!$O240*'累積確診人數_量級_鄰里別'!J240/10</f>
        <v>1.126047008</v>
      </c>
      <c r="L240">
        <f>'計算係數'!$O240*'累積確診人數_量級_鄰里別'!K240/10</f>
        <v>1.126047008</v>
      </c>
      <c r="M240">
        <f>'計算係數'!$O240*'累積確診人數_量級_鄰里別'!L240/10</f>
        <v>1.126047008</v>
      </c>
      <c r="N240">
        <f>'計算係數'!$O240*'累積確診人數_量級_鄰里別'!M240/10</f>
        <v>1.126047008</v>
      </c>
      <c r="O240">
        <f>'計算係數'!$O240*'累積確診人數_量級_鄰里別'!N240/10</f>
        <v>1.126047008</v>
      </c>
      <c r="P240">
        <f>'計算係數'!$O240*'累積確診人數_量級_鄰里別'!O240/10</f>
        <v>1.126047008</v>
      </c>
      <c r="Q240">
        <f>'計算係數'!$O240*'累積確診人數_量級_鄰里別'!P240/10</f>
        <v>1.126047008</v>
      </c>
      <c r="R240">
        <f>'計算係數'!$O240*'累積確診人數_量級_鄰里別'!Q240/10</f>
        <v>1.126047008</v>
      </c>
      <c r="S240">
        <f>'計算係數'!$O240*'累積確診人數_量級_鄰里別'!R240/10</f>
        <v>1.126047008</v>
      </c>
      <c r="T240">
        <f>'計算係數'!$O240*'累積確診人數_量級_鄰里別'!S240/10</f>
        <v>1.126047008</v>
      </c>
      <c r="U240">
        <f>'計算係數'!$O240*'累積確診人數_量級_鄰里別'!T240/10</f>
        <v>1.126047008</v>
      </c>
    </row>
    <row r="241">
      <c r="A241" s="5">
        <v>6.3000070015E10</v>
      </c>
      <c r="B241" s="5" t="s">
        <v>234</v>
      </c>
      <c r="C241" s="5" t="s">
        <v>249</v>
      </c>
      <c r="D241" s="5">
        <v>5361.0</v>
      </c>
      <c r="E241">
        <f>'計算係數'!$O241*'累積確診人數_量級_鄰里別'!D241/10</f>
        <v>0</v>
      </c>
      <c r="F241">
        <f>'計算係數'!$O241*'累積確診人數_量級_鄰里別'!E241/10</f>
        <v>1.122810713</v>
      </c>
      <c r="G241">
        <f>'計算係數'!$O241*'累積確診人數_量級_鄰里別'!F241/10</f>
        <v>1.122810713</v>
      </c>
      <c r="H241">
        <f>'計算係數'!$O241*'累積確診人數_量級_鄰里別'!G241/10</f>
        <v>1.122810713</v>
      </c>
      <c r="I241">
        <f>'計算係數'!$O241*'累積確診人數_量級_鄰里別'!H241/10</f>
        <v>1.122810713</v>
      </c>
      <c r="J241">
        <f>'計算係數'!$O241*'累積確診人數_量級_鄰里別'!I241/10</f>
        <v>1.122810713</v>
      </c>
      <c r="K241">
        <f>'計算係數'!$O241*'累積確診人數_量級_鄰里別'!J241/10</f>
        <v>1.122810713</v>
      </c>
      <c r="L241">
        <f>'計算係數'!$O241*'累積確診人數_量級_鄰里別'!K241/10</f>
        <v>1.122810713</v>
      </c>
      <c r="M241">
        <f>'計算係數'!$O241*'累積確診人數_量級_鄰里別'!L241/10</f>
        <v>1.122810713</v>
      </c>
      <c r="N241">
        <f>'計算係數'!$O241*'累積確診人數_量級_鄰里別'!M241/10</f>
        <v>1.122810713</v>
      </c>
      <c r="O241">
        <f>'計算係數'!$O241*'累積確診人數_量級_鄰里別'!N241/10</f>
        <v>1.122810713</v>
      </c>
      <c r="P241">
        <f>'計算係數'!$O241*'累積確診人數_量級_鄰里別'!O241/10</f>
        <v>1.122810713</v>
      </c>
      <c r="Q241">
        <f>'計算係數'!$O241*'累積確診人數_量級_鄰里別'!P241/10</f>
        <v>1.122810713</v>
      </c>
      <c r="R241">
        <f>'計算係數'!$O241*'累積確診人數_量級_鄰里別'!Q241/10</f>
        <v>1.122810713</v>
      </c>
      <c r="S241">
        <f>'計算係數'!$O241*'累積確診人數_量級_鄰里別'!R241/10</f>
        <v>1.122810713</v>
      </c>
      <c r="T241">
        <f>'計算係數'!$O241*'累積確診人數_量級_鄰里別'!S241/10</f>
        <v>1.122810713</v>
      </c>
      <c r="U241">
        <f>'計算係數'!$O241*'累積確診人數_量級_鄰里別'!T241/10</f>
        <v>1.122810713</v>
      </c>
    </row>
    <row r="242">
      <c r="A242" s="5">
        <v>6.3000070016E10</v>
      </c>
      <c r="B242" s="5" t="s">
        <v>234</v>
      </c>
      <c r="C242" s="5" t="s">
        <v>250</v>
      </c>
      <c r="D242" s="5">
        <v>6543.0</v>
      </c>
      <c r="E242">
        <f>'計算係數'!$O242*'累積確診人數_量級_鄰里別'!D242/10</f>
        <v>0</v>
      </c>
      <c r="F242">
        <f>'計算係數'!$O242*'累積確診人數_量級_鄰里別'!E242/10</f>
        <v>1.180403653</v>
      </c>
      <c r="G242">
        <f>'計算係數'!$O242*'累積確診人數_量級_鄰里別'!F242/10</f>
        <v>1.180403653</v>
      </c>
      <c r="H242">
        <f>'計算係數'!$O242*'累積確診人數_量級_鄰里別'!G242/10</f>
        <v>1.180403653</v>
      </c>
      <c r="I242">
        <f>'計算係數'!$O242*'累積確診人數_量級_鄰里別'!H242/10</f>
        <v>1.180403653</v>
      </c>
      <c r="J242">
        <f>'計算係數'!$O242*'累積確診人數_量級_鄰里別'!I242/10</f>
        <v>1.180403653</v>
      </c>
      <c r="K242">
        <f>'計算係數'!$O242*'累積確診人數_量級_鄰里別'!J242/10</f>
        <v>1.180403653</v>
      </c>
      <c r="L242">
        <f>'計算係數'!$O242*'累積確診人數_量級_鄰里別'!K242/10</f>
        <v>1.180403653</v>
      </c>
      <c r="M242">
        <f>'計算係數'!$O242*'累積確診人數_量級_鄰里別'!L242/10</f>
        <v>1.180403653</v>
      </c>
      <c r="N242">
        <f>'計算係數'!$O242*'累積確診人數_量級_鄰里別'!M242/10</f>
        <v>1.180403653</v>
      </c>
      <c r="O242">
        <f>'計算係數'!$O242*'累積確診人數_量級_鄰里別'!N242/10</f>
        <v>1.180403653</v>
      </c>
      <c r="P242">
        <f>'計算係數'!$O242*'累積確診人數_量級_鄰里別'!O242/10</f>
        <v>1.180403653</v>
      </c>
      <c r="Q242">
        <f>'計算係數'!$O242*'累積確診人數_量級_鄰里別'!P242/10</f>
        <v>1.180403653</v>
      </c>
      <c r="R242">
        <f>'計算係數'!$O242*'累積確診人數_量級_鄰里別'!Q242/10</f>
        <v>1.180403653</v>
      </c>
      <c r="S242">
        <f>'計算係數'!$O242*'累積確診人數_量級_鄰里別'!R242/10</f>
        <v>1.180403653</v>
      </c>
      <c r="T242">
        <f>'計算係數'!$O242*'累積確診人數_量級_鄰里別'!S242/10</f>
        <v>1.180403653</v>
      </c>
      <c r="U242">
        <f>'計算係數'!$O242*'累積確診人數_量級_鄰里別'!T242/10</f>
        <v>1.180403653</v>
      </c>
    </row>
    <row r="243">
      <c r="A243" s="5">
        <v>6.3000070017E10</v>
      </c>
      <c r="B243" s="5" t="s">
        <v>234</v>
      </c>
      <c r="C243" s="5" t="s">
        <v>251</v>
      </c>
      <c r="D243" s="5">
        <v>4233.0</v>
      </c>
      <c r="E243">
        <f>'計算係數'!$O243*'累積確診人數_量級_鄰里別'!D243/10</f>
        <v>0</v>
      </c>
      <c r="F243">
        <f>'計算係數'!$O243*'累積確診人數_量級_鄰里別'!E243/10</f>
        <v>1.054078101</v>
      </c>
      <c r="G243">
        <f>'計算係數'!$O243*'累積確診人數_量級_鄰里別'!F243/10</f>
        <v>1.054078101</v>
      </c>
      <c r="H243">
        <f>'計算係數'!$O243*'累積確診人數_量級_鄰里別'!G243/10</f>
        <v>1.054078101</v>
      </c>
      <c r="I243">
        <f>'計算係數'!$O243*'累積確診人數_量級_鄰里別'!H243/10</f>
        <v>1.054078101</v>
      </c>
      <c r="J243">
        <f>'計算係數'!$O243*'累積確診人數_量級_鄰里別'!I243/10</f>
        <v>1.054078101</v>
      </c>
      <c r="K243">
        <f>'計算係數'!$O243*'累積確診人數_量級_鄰里別'!J243/10</f>
        <v>1.054078101</v>
      </c>
      <c r="L243">
        <f>'計算係數'!$O243*'累積確診人數_量級_鄰里別'!K243/10</f>
        <v>1.054078101</v>
      </c>
      <c r="M243">
        <f>'計算係數'!$O243*'累積確診人數_量級_鄰里別'!L243/10</f>
        <v>1.054078101</v>
      </c>
      <c r="N243">
        <f>'計算係數'!$O243*'累積確診人數_量級_鄰里別'!M243/10</f>
        <v>1.054078101</v>
      </c>
      <c r="O243">
        <f>'計算係數'!$O243*'累積確診人數_量級_鄰里別'!N243/10</f>
        <v>1.054078101</v>
      </c>
      <c r="P243">
        <f>'計算係數'!$O243*'累積確診人數_量級_鄰里別'!O243/10</f>
        <v>1.054078101</v>
      </c>
      <c r="Q243">
        <f>'計算係數'!$O243*'累積確診人數_量級_鄰里別'!P243/10</f>
        <v>1.054078101</v>
      </c>
      <c r="R243">
        <f>'計算係數'!$O243*'累積確診人數_量級_鄰里別'!Q243/10</f>
        <v>1.054078101</v>
      </c>
      <c r="S243">
        <f>'計算係數'!$O243*'累積確診人數_量級_鄰里別'!R243/10</f>
        <v>1.054078101</v>
      </c>
      <c r="T243">
        <f>'計算係數'!$O243*'累積確診人數_量級_鄰里別'!S243/10</f>
        <v>1.054078101</v>
      </c>
      <c r="U243">
        <f>'計算係數'!$O243*'累積確診人數_量級_鄰里別'!T243/10</f>
        <v>1.054078101</v>
      </c>
    </row>
    <row r="244">
      <c r="A244" s="5">
        <v>6.3000070018E10</v>
      </c>
      <c r="B244" s="5" t="s">
        <v>234</v>
      </c>
      <c r="C244" s="5" t="s">
        <v>252</v>
      </c>
      <c r="D244" s="5">
        <v>8316.0</v>
      </c>
      <c r="E244">
        <f>'計算係數'!$O244*'累積確診人數_量級_鄰里別'!D244/10</f>
        <v>0</v>
      </c>
      <c r="F244">
        <f>'計算係數'!$O244*'累積確診人數_量級_鄰里別'!E244/10</f>
        <v>1.091586414</v>
      </c>
      <c r="G244">
        <f>'計算係數'!$O244*'累積確診人數_量級_鄰里別'!F244/10</f>
        <v>1.091586414</v>
      </c>
      <c r="H244">
        <f>'計算係數'!$O244*'累積確診人數_量級_鄰里別'!G244/10</f>
        <v>1.091586414</v>
      </c>
      <c r="I244">
        <f>'計算係數'!$O244*'累積確診人數_量級_鄰里別'!H244/10</f>
        <v>1.091586414</v>
      </c>
      <c r="J244">
        <f>'計算係數'!$O244*'累積確診人數_量級_鄰里別'!I244/10</f>
        <v>1.091586414</v>
      </c>
      <c r="K244">
        <f>'計算係數'!$O244*'累積確診人數_量級_鄰里別'!J244/10</f>
        <v>1.091586414</v>
      </c>
      <c r="L244">
        <f>'計算係數'!$O244*'累積確診人數_量級_鄰里別'!K244/10</f>
        <v>1.091586414</v>
      </c>
      <c r="M244">
        <f>'計算係數'!$O244*'累積確診人數_量級_鄰里別'!L244/10</f>
        <v>1.091586414</v>
      </c>
      <c r="N244">
        <f>'計算係數'!$O244*'累積確診人數_量級_鄰里別'!M244/10</f>
        <v>1.091586414</v>
      </c>
      <c r="O244">
        <f>'計算係數'!$O244*'累積確診人數_量級_鄰里別'!N244/10</f>
        <v>1.091586414</v>
      </c>
      <c r="P244">
        <f>'計算係數'!$O244*'累積確診人數_量級_鄰里別'!O244/10</f>
        <v>1.091586414</v>
      </c>
      <c r="Q244">
        <f>'計算係數'!$O244*'累積確診人數_量級_鄰里別'!P244/10</f>
        <v>1.091586414</v>
      </c>
      <c r="R244">
        <f>'計算係數'!$O244*'累積確診人數_量級_鄰里別'!Q244/10</f>
        <v>1.091586414</v>
      </c>
      <c r="S244">
        <f>'計算係數'!$O244*'累積確診人數_量級_鄰里別'!R244/10</f>
        <v>1.091586414</v>
      </c>
      <c r="T244">
        <f>'計算係數'!$O244*'累積確診人數_量級_鄰里別'!S244/10</f>
        <v>1.091586414</v>
      </c>
      <c r="U244">
        <f>'計算係數'!$O244*'累積確診人數_量級_鄰里別'!T244/10</f>
        <v>1.091586414</v>
      </c>
    </row>
    <row r="245">
      <c r="A245" s="5">
        <v>6.3000070019E10</v>
      </c>
      <c r="B245" s="5" t="s">
        <v>234</v>
      </c>
      <c r="C245" s="5" t="s">
        <v>253</v>
      </c>
      <c r="D245" s="5">
        <v>5057.0</v>
      </c>
      <c r="E245">
        <f>'計算係數'!$O245*'累積確診人數_量級_鄰里別'!D245/10</f>
        <v>0</v>
      </c>
      <c r="F245">
        <f>'計算係數'!$O245*'累積確診人數_量級_鄰里別'!E245/10</f>
        <v>1.063055122</v>
      </c>
      <c r="G245">
        <f>'計算係數'!$O245*'累積確診人數_量級_鄰里別'!F245/10</f>
        <v>1.063055122</v>
      </c>
      <c r="H245">
        <f>'計算係數'!$O245*'累積確診人數_量級_鄰里別'!G245/10</f>
        <v>1.063055122</v>
      </c>
      <c r="I245">
        <f>'計算係數'!$O245*'累積確診人數_量級_鄰里別'!H245/10</f>
        <v>1.063055122</v>
      </c>
      <c r="J245">
        <f>'計算係數'!$O245*'累積確診人數_量級_鄰里別'!I245/10</f>
        <v>1.063055122</v>
      </c>
      <c r="K245">
        <f>'計算係數'!$O245*'累積確診人數_量級_鄰里別'!J245/10</f>
        <v>1.063055122</v>
      </c>
      <c r="L245">
        <f>'計算係數'!$O245*'累積確診人數_量級_鄰里別'!K245/10</f>
        <v>1.063055122</v>
      </c>
      <c r="M245">
        <f>'計算係數'!$O245*'累積確診人數_量級_鄰里別'!L245/10</f>
        <v>1.063055122</v>
      </c>
      <c r="N245">
        <f>'計算係數'!$O245*'累積確診人數_量級_鄰里別'!M245/10</f>
        <v>1.063055122</v>
      </c>
      <c r="O245">
        <f>'計算係數'!$O245*'累積確診人數_量級_鄰里別'!N245/10</f>
        <v>1.063055122</v>
      </c>
      <c r="P245">
        <f>'計算係數'!$O245*'累積確診人數_量級_鄰里別'!O245/10</f>
        <v>1.063055122</v>
      </c>
      <c r="Q245">
        <f>'計算係數'!$O245*'累積確診人數_量級_鄰里別'!P245/10</f>
        <v>1.063055122</v>
      </c>
      <c r="R245">
        <f>'計算係數'!$O245*'累積確診人數_量級_鄰里別'!Q245/10</f>
        <v>1.063055122</v>
      </c>
      <c r="S245">
        <f>'計算係數'!$O245*'累積確診人數_量級_鄰里別'!R245/10</f>
        <v>1.063055122</v>
      </c>
      <c r="T245">
        <f>'計算係數'!$O245*'累積確診人數_量級_鄰里別'!S245/10</f>
        <v>1.063055122</v>
      </c>
      <c r="U245">
        <f>'計算係數'!$O245*'累積確診人數_量級_鄰里別'!T245/10</f>
        <v>1.063055122</v>
      </c>
    </row>
    <row r="246">
      <c r="A246" s="5">
        <v>6.300007002E10</v>
      </c>
      <c r="B246" s="5" t="s">
        <v>234</v>
      </c>
      <c r="C246" s="5" t="s">
        <v>254</v>
      </c>
      <c r="D246" s="5">
        <v>3746.0</v>
      </c>
      <c r="E246">
        <f>'計算係數'!$O246*'累積確診人數_量級_鄰里別'!D246/10</f>
        <v>0</v>
      </c>
      <c r="F246">
        <f>'計算係數'!$O246*'累積確診人數_量級_鄰里別'!E246/10</f>
        <v>1.019060222</v>
      </c>
      <c r="G246">
        <f>'計算係數'!$O246*'累積確診人數_量級_鄰里別'!F246/10</f>
        <v>1.019060222</v>
      </c>
      <c r="H246">
        <f>'計算係數'!$O246*'累積確診人數_量級_鄰里別'!G246/10</f>
        <v>1.019060222</v>
      </c>
      <c r="I246">
        <f>'計算係數'!$O246*'累積確診人數_量級_鄰里別'!H246/10</f>
        <v>1.019060222</v>
      </c>
      <c r="J246">
        <f>'計算係數'!$O246*'累積確診人數_量級_鄰里別'!I246/10</f>
        <v>1.019060222</v>
      </c>
      <c r="K246">
        <f>'計算係數'!$O246*'累積確診人數_量級_鄰里別'!J246/10</f>
        <v>1.019060222</v>
      </c>
      <c r="L246">
        <f>'計算係數'!$O246*'累積確診人數_量級_鄰里別'!K246/10</f>
        <v>1.019060222</v>
      </c>
      <c r="M246">
        <f>'計算係數'!$O246*'累積確診人數_量級_鄰里別'!L246/10</f>
        <v>1.019060222</v>
      </c>
      <c r="N246">
        <f>'計算係數'!$O246*'累積確診人數_量級_鄰里別'!M246/10</f>
        <v>1.019060222</v>
      </c>
      <c r="O246">
        <f>'計算係數'!$O246*'累積確診人數_量級_鄰里別'!N246/10</f>
        <v>1.019060222</v>
      </c>
      <c r="P246">
        <f>'計算係數'!$O246*'累積確診人數_量級_鄰里別'!O246/10</f>
        <v>1.019060222</v>
      </c>
      <c r="Q246">
        <f>'計算係數'!$O246*'累積確診人數_量級_鄰里別'!P246/10</f>
        <v>1.019060222</v>
      </c>
      <c r="R246">
        <f>'計算係數'!$O246*'累積確診人數_量級_鄰里別'!Q246/10</f>
        <v>1.019060222</v>
      </c>
      <c r="S246">
        <f>'計算係數'!$O246*'累積確診人數_量級_鄰里別'!R246/10</f>
        <v>1.019060222</v>
      </c>
      <c r="T246">
        <f>'計算係數'!$O246*'累積確診人數_量級_鄰里別'!S246/10</f>
        <v>1.019060222</v>
      </c>
      <c r="U246">
        <f>'計算係數'!$O246*'累積確診人數_量級_鄰里別'!T246/10</f>
        <v>1.019060222</v>
      </c>
    </row>
    <row r="247">
      <c r="A247" s="5">
        <v>6.3000070021E10</v>
      </c>
      <c r="B247" s="5" t="s">
        <v>234</v>
      </c>
      <c r="C247" s="5" t="s">
        <v>255</v>
      </c>
      <c r="D247" s="5">
        <v>5966.0</v>
      </c>
      <c r="E247">
        <f>'計算係數'!$O247*'累積確診人數_量級_鄰里別'!D247/10</f>
        <v>0</v>
      </c>
      <c r="F247">
        <f>'計算係數'!$O247*'累積確診人數_量級_鄰里別'!E247/10</f>
        <v>0.980367208</v>
      </c>
      <c r="G247">
        <f>'計算係數'!$O247*'累積確診人數_量級_鄰里別'!F247/10</f>
        <v>0.980367208</v>
      </c>
      <c r="H247">
        <f>'計算係數'!$O247*'累積確診人數_量級_鄰里別'!G247/10</f>
        <v>0.980367208</v>
      </c>
      <c r="I247">
        <f>'計算係數'!$O247*'累積確診人數_量級_鄰里別'!H247/10</f>
        <v>0.980367208</v>
      </c>
      <c r="J247">
        <f>'計算係數'!$O247*'累積確診人數_量級_鄰里別'!I247/10</f>
        <v>0.980367208</v>
      </c>
      <c r="K247">
        <f>'計算係數'!$O247*'累積確診人數_量級_鄰里別'!J247/10</f>
        <v>0.980367208</v>
      </c>
      <c r="L247">
        <f>'計算係數'!$O247*'累積確診人數_量級_鄰里別'!K247/10</f>
        <v>0.980367208</v>
      </c>
      <c r="M247">
        <f>'計算係數'!$O247*'累積確診人數_量級_鄰里別'!L247/10</f>
        <v>0.980367208</v>
      </c>
      <c r="N247">
        <f>'計算係數'!$O247*'累積確診人數_量級_鄰里別'!M247/10</f>
        <v>0.980367208</v>
      </c>
      <c r="O247">
        <f>'計算係數'!$O247*'累積確診人數_量級_鄰里別'!N247/10</f>
        <v>0.980367208</v>
      </c>
      <c r="P247">
        <f>'計算係數'!$O247*'累積確診人數_量級_鄰里別'!O247/10</f>
        <v>0.980367208</v>
      </c>
      <c r="Q247">
        <f>'計算係數'!$O247*'累積確診人數_量級_鄰里別'!P247/10</f>
        <v>0.980367208</v>
      </c>
      <c r="R247">
        <f>'計算係數'!$O247*'累積確診人數_量級_鄰里別'!Q247/10</f>
        <v>0.980367208</v>
      </c>
      <c r="S247">
        <f>'計算係數'!$O247*'累積確診人數_量級_鄰里別'!R247/10</f>
        <v>0.980367208</v>
      </c>
      <c r="T247">
        <f>'計算係數'!$O247*'累積確診人數_量級_鄰里別'!S247/10</f>
        <v>0.980367208</v>
      </c>
      <c r="U247">
        <f>'計算係數'!$O247*'累積確診人數_量級_鄰里別'!T247/10</f>
        <v>0.980367208</v>
      </c>
    </row>
    <row r="248">
      <c r="A248" s="5">
        <v>6.3000070022E10</v>
      </c>
      <c r="B248" s="5" t="s">
        <v>234</v>
      </c>
      <c r="C248" s="5" t="s">
        <v>256</v>
      </c>
      <c r="D248" s="5">
        <v>4490.0</v>
      </c>
      <c r="E248">
        <f>'計算係數'!$O248*'累積確診人數_量級_鄰里別'!D248/10</f>
        <v>0</v>
      </c>
      <c r="F248">
        <f>'計算係數'!$O248*'累積確診人數_量級_鄰里別'!E248/10</f>
        <v>1.0394417</v>
      </c>
      <c r="G248">
        <f>'計算係數'!$O248*'累積確診人數_量級_鄰里別'!F248/10</f>
        <v>1.0394417</v>
      </c>
      <c r="H248">
        <f>'計算係數'!$O248*'累積確診人數_量級_鄰里別'!G248/10</f>
        <v>1.0394417</v>
      </c>
      <c r="I248">
        <f>'計算係數'!$O248*'累積確診人數_量級_鄰里別'!H248/10</f>
        <v>1.0394417</v>
      </c>
      <c r="J248">
        <f>'計算係數'!$O248*'累積確診人數_量級_鄰里別'!I248/10</f>
        <v>1.0394417</v>
      </c>
      <c r="K248">
        <f>'計算係數'!$O248*'累積確診人數_量級_鄰里別'!J248/10</f>
        <v>1.0394417</v>
      </c>
      <c r="L248">
        <f>'計算係數'!$O248*'累積確診人數_量級_鄰里別'!K248/10</f>
        <v>1.0394417</v>
      </c>
      <c r="M248">
        <f>'計算係數'!$O248*'累積確診人數_量級_鄰里別'!L248/10</f>
        <v>1.0394417</v>
      </c>
      <c r="N248">
        <f>'計算係數'!$O248*'累積確診人數_量級_鄰里別'!M248/10</f>
        <v>1.0394417</v>
      </c>
      <c r="O248">
        <f>'計算係數'!$O248*'累積確診人數_量級_鄰里別'!N248/10</f>
        <v>1.0394417</v>
      </c>
      <c r="P248">
        <f>'計算係數'!$O248*'累積確診人數_量級_鄰里別'!O248/10</f>
        <v>1.0394417</v>
      </c>
      <c r="Q248">
        <f>'計算係數'!$O248*'累積確診人數_量級_鄰里別'!P248/10</f>
        <v>1.0394417</v>
      </c>
      <c r="R248">
        <f>'計算係數'!$O248*'累積確診人數_量級_鄰里別'!Q248/10</f>
        <v>1.0394417</v>
      </c>
      <c r="S248">
        <f>'計算係數'!$O248*'累積確診人數_量級_鄰里別'!R248/10</f>
        <v>1.0394417</v>
      </c>
      <c r="T248">
        <f>'計算係數'!$O248*'累積確診人數_量級_鄰里別'!S248/10</f>
        <v>1.0394417</v>
      </c>
      <c r="U248">
        <f>'計算係數'!$O248*'累積確診人數_量級_鄰里別'!T248/10</f>
        <v>1.0394417</v>
      </c>
    </row>
    <row r="249">
      <c r="A249" s="5">
        <v>6.3000070023E10</v>
      </c>
      <c r="B249" s="5" t="s">
        <v>234</v>
      </c>
      <c r="C249" s="5" t="s">
        <v>257</v>
      </c>
      <c r="D249" s="5">
        <v>3181.0</v>
      </c>
      <c r="E249">
        <f>'計算係數'!$O249*'累積確診人數_量級_鄰里別'!D249/10</f>
        <v>0</v>
      </c>
      <c r="F249">
        <f>'計算係數'!$O249*'累積確診人數_量級_鄰里別'!E249/10</f>
        <v>1.060864232</v>
      </c>
      <c r="G249">
        <f>'計算係數'!$O249*'累積確診人數_量級_鄰里別'!F249/10</f>
        <v>1.060864232</v>
      </c>
      <c r="H249">
        <f>'計算係數'!$O249*'累積確診人數_量級_鄰里別'!G249/10</f>
        <v>1.060864232</v>
      </c>
      <c r="I249">
        <f>'計算係數'!$O249*'累積確診人數_量級_鄰里別'!H249/10</f>
        <v>1.060864232</v>
      </c>
      <c r="J249">
        <f>'計算係數'!$O249*'累積確診人數_量級_鄰里別'!I249/10</f>
        <v>1.060864232</v>
      </c>
      <c r="K249">
        <f>'計算係數'!$O249*'累積確診人數_量級_鄰里別'!J249/10</f>
        <v>1.060864232</v>
      </c>
      <c r="L249">
        <f>'計算係數'!$O249*'累積確診人數_量級_鄰里別'!K249/10</f>
        <v>1.060864232</v>
      </c>
      <c r="M249">
        <f>'計算係數'!$O249*'累積確診人數_量級_鄰里別'!L249/10</f>
        <v>1.060864232</v>
      </c>
      <c r="N249">
        <f>'計算係數'!$O249*'累積確診人數_量級_鄰里別'!M249/10</f>
        <v>1.060864232</v>
      </c>
      <c r="O249">
        <f>'計算係數'!$O249*'累積確診人數_量級_鄰里別'!N249/10</f>
        <v>1.060864232</v>
      </c>
      <c r="P249">
        <f>'計算係數'!$O249*'累積確診人數_量級_鄰里別'!O249/10</f>
        <v>1.060864232</v>
      </c>
      <c r="Q249">
        <f>'計算係數'!$O249*'累積確診人數_量級_鄰里別'!P249/10</f>
        <v>1.060864232</v>
      </c>
      <c r="R249">
        <f>'計算係數'!$O249*'累積確診人數_量級_鄰里別'!Q249/10</f>
        <v>1.060864232</v>
      </c>
      <c r="S249">
        <f>'計算係數'!$O249*'累積確診人數_量級_鄰里別'!R249/10</f>
        <v>1.060864232</v>
      </c>
      <c r="T249">
        <f>'計算係數'!$O249*'累積確診人數_量級_鄰里別'!S249/10</f>
        <v>1.060864232</v>
      </c>
      <c r="U249">
        <f>'計算係數'!$O249*'累積確診人數_量級_鄰里別'!T249/10</f>
        <v>1.060864232</v>
      </c>
    </row>
    <row r="250">
      <c r="A250" s="5">
        <v>6.3000070024E10</v>
      </c>
      <c r="B250" s="5" t="s">
        <v>234</v>
      </c>
      <c r="C250" s="5" t="s">
        <v>258</v>
      </c>
      <c r="D250" s="5">
        <v>6416.0</v>
      </c>
      <c r="E250">
        <f>'計算係數'!$O250*'累積確診人數_量級_鄰里別'!D250/10</f>
        <v>0</v>
      </c>
      <c r="F250">
        <f>'計算係數'!$O250*'累積確診人數_量級_鄰里別'!E250/10</f>
        <v>1.086335938</v>
      </c>
      <c r="G250">
        <f>'計算係數'!$O250*'累積確診人數_量級_鄰里別'!F250/10</f>
        <v>1.086335938</v>
      </c>
      <c r="H250">
        <f>'計算係數'!$O250*'累積確診人數_量級_鄰里別'!G250/10</f>
        <v>1.086335938</v>
      </c>
      <c r="I250">
        <f>'計算係數'!$O250*'累積確診人數_量級_鄰里別'!H250/10</f>
        <v>1.086335938</v>
      </c>
      <c r="J250">
        <f>'計算係數'!$O250*'累積確診人數_量級_鄰里別'!I250/10</f>
        <v>1.086335938</v>
      </c>
      <c r="K250">
        <f>'計算係數'!$O250*'累積確診人數_量級_鄰里別'!J250/10</f>
        <v>1.086335938</v>
      </c>
      <c r="L250">
        <f>'計算係數'!$O250*'累積確診人數_量級_鄰里別'!K250/10</f>
        <v>1.086335938</v>
      </c>
      <c r="M250">
        <f>'計算係數'!$O250*'累積確診人數_量級_鄰里別'!L250/10</f>
        <v>1.086335938</v>
      </c>
      <c r="N250">
        <f>'計算係數'!$O250*'累積確診人數_量級_鄰里別'!M250/10</f>
        <v>1.086335938</v>
      </c>
      <c r="O250">
        <f>'計算係數'!$O250*'累積確診人數_量級_鄰里別'!N250/10</f>
        <v>1.086335938</v>
      </c>
      <c r="P250">
        <f>'計算係數'!$O250*'累積確診人數_量級_鄰里別'!O250/10</f>
        <v>1.086335938</v>
      </c>
      <c r="Q250">
        <f>'計算係數'!$O250*'累積確診人數_量級_鄰里別'!P250/10</f>
        <v>1.086335938</v>
      </c>
      <c r="R250">
        <f>'計算係數'!$O250*'累積確診人數_量級_鄰里別'!Q250/10</f>
        <v>1.086335938</v>
      </c>
      <c r="S250">
        <f>'計算係數'!$O250*'累積確診人數_量級_鄰里別'!R250/10</f>
        <v>1.086335938</v>
      </c>
      <c r="T250">
        <f>'計算係數'!$O250*'累積確診人數_量級_鄰里別'!S250/10</f>
        <v>1.086335938</v>
      </c>
      <c r="U250">
        <f>'計算係數'!$O250*'累積確診人數_量級_鄰里別'!T250/10</f>
        <v>1.086335938</v>
      </c>
    </row>
    <row r="251">
      <c r="A251" s="5">
        <v>6.3000070025E10</v>
      </c>
      <c r="B251" s="5" t="s">
        <v>234</v>
      </c>
      <c r="C251" s="5" t="s">
        <v>259</v>
      </c>
      <c r="D251" s="5">
        <v>5459.0</v>
      </c>
      <c r="E251">
        <f>'計算係數'!$O251*'累積確診人數_量級_鄰里別'!D251/10</f>
        <v>0</v>
      </c>
      <c r="F251">
        <f>'計算係數'!$O251*'累積確診人數_量級_鄰里別'!E251/10</f>
        <v>1.051705488</v>
      </c>
      <c r="G251">
        <f>'計算係數'!$O251*'累積確診人數_量級_鄰里別'!F251/10</f>
        <v>1.051705488</v>
      </c>
      <c r="H251">
        <f>'計算係數'!$O251*'累積確診人數_量級_鄰里別'!G251/10</f>
        <v>1.051705488</v>
      </c>
      <c r="I251">
        <f>'計算係數'!$O251*'累積確診人數_量級_鄰里別'!H251/10</f>
        <v>1.051705488</v>
      </c>
      <c r="J251">
        <f>'計算係數'!$O251*'累積確診人數_量級_鄰里別'!I251/10</f>
        <v>1.051705488</v>
      </c>
      <c r="K251">
        <f>'計算係數'!$O251*'累積確診人數_量級_鄰里別'!J251/10</f>
        <v>1.051705488</v>
      </c>
      <c r="L251">
        <f>'計算係數'!$O251*'累積確診人數_量級_鄰里別'!K251/10</f>
        <v>1.051705488</v>
      </c>
      <c r="M251">
        <f>'計算係數'!$O251*'累積確診人數_量級_鄰里別'!L251/10</f>
        <v>1.051705488</v>
      </c>
      <c r="N251">
        <f>'計算係數'!$O251*'累積確診人數_量級_鄰里別'!M251/10</f>
        <v>1.051705488</v>
      </c>
      <c r="O251">
        <f>'計算係數'!$O251*'累積確診人數_量級_鄰里別'!N251/10</f>
        <v>1.051705488</v>
      </c>
      <c r="P251">
        <f>'計算係數'!$O251*'累積確診人數_量級_鄰里別'!O251/10</f>
        <v>1.051705488</v>
      </c>
      <c r="Q251">
        <f>'計算係數'!$O251*'累積確診人數_量級_鄰里別'!P251/10</f>
        <v>1.051705488</v>
      </c>
      <c r="R251">
        <f>'計算係數'!$O251*'累積確診人數_量級_鄰里別'!Q251/10</f>
        <v>1.051705488</v>
      </c>
      <c r="S251">
        <f>'計算係數'!$O251*'累積確診人數_量級_鄰里別'!R251/10</f>
        <v>1.051705488</v>
      </c>
      <c r="T251">
        <f>'計算係數'!$O251*'累積確診人數_量級_鄰里別'!S251/10</f>
        <v>1.051705488</v>
      </c>
      <c r="U251">
        <f>'計算係數'!$O251*'累積確診人數_量級_鄰里別'!T251/10</f>
        <v>1.051705488</v>
      </c>
    </row>
    <row r="252">
      <c r="A252" s="5">
        <v>6.3000070026E10</v>
      </c>
      <c r="B252" s="5" t="s">
        <v>234</v>
      </c>
      <c r="C252" s="5" t="s">
        <v>260</v>
      </c>
      <c r="D252" s="5">
        <v>4391.0</v>
      </c>
      <c r="E252">
        <f>'計算係數'!$O252*'累積確診人數_量級_鄰里別'!D252/10</f>
        <v>0</v>
      </c>
      <c r="F252">
        <f>'計算係數'!$O252*'累積確診人數_量級_鄰里別'!E252/10</f>
        <v>1.027155169</v>
      </c>
      <c r="G252">
        <f>'計算係數'!$O252*'累積確診人數_量級_鄰里別'!F252/10</f>
        <v>1.027155169</v>
      </c>
      <c r="H252">
        <f>'計算係數'!$O252*'累積確診人數_量級_鄰里別'!G252/10</f>
        <v>1.027155169</v>
      </c>
      <c r="I252">
        <f>'計算係數'!$O252*'累積確診人數_量級_鄰里別'!H252/10</f>
        <v>1.027155169</v>
      </c>
      <c r="J252">
        <f>'計算係數'!$O252*'累積確診人數_量級_鄰里別'!I252/10</f>
        <v>1.027155169</v>
      </c>
      <c r="K252">
        <f>'計算係數'!$O252*'累積確診人數_量級_鄰里別'!J252/10</f>
        <v>1.027155169</v>
      </c>
      <c r="L252">
        <f>'計算係數'!$O252*'累積確診人數_量級_鄰里別'!K252/10</f>
        <v>1.027155169</v>
      </c>
      <c r="M252">
        <f>'計算係數'!$O252*'累積確診人數_量級_鄰里別'!L252/10</f>
        <v>1.027155169</v>
      </c>
      <c r="N252">
        <f>'計算係數'!$O252*'累積確診人數_量級_鄰里別'!M252/10</f>
        <v>1.027155169</v>
      </c>
      <c r="O252">
        <f>'計算係數'!$O252*'累積確診人數_量級_鄰里別'!N252/10</f>
        <v>1.027155169</v>
      </c>
      <c r="P252">
        <f>'計算係數'!$O252*'累積確診人數_量級_鄰里別'!O252/10</f>
        <v>1.027155169</v>
      </c>
      <c r="Q252">
        <f>'計算係數'!$O252*'累積確診人數_量級_鄰里別'!P252/10</f>
        <v>1.027155169</v>
      </c>
      <c r="R252">
        <f>'計算係數'!$O252*'累積確診人數_量級_鄰里別'!Q252/10</f>
        <v>1.027155169</v>
      </c>
      <c r="S252">
        <f>'計算係數'!$O252*'累積確診人數_量級_鄰里別'!R252/10</f>
        <v>1.027155169</v>
      </c>
      <c r="T252">
        <f>'計算係數'!$O252*'累積確診人數_量級_鄰里別'!S252/10</f>
        <v>1.027155169</v>
      </c>
      <c r="U252">
        <f>'計算係數'!$O252*'累積確診人數_量級_鄰里別'!T252/10</f>
        <v>1.027155169</v>
      </c>
    </row>
    <row r="253">
      <c r="A253" s="5">
        <v>6.3000070027E10</v>
      </c>
      <c r="B253" s="5" t="s">
        <v>234</v>
      </c>
      <c r="C253" s="5" t="s">
        <v>261</v>
      </c>
      <c r="D253" s="5">
        <v>3249.0</v>
      </c>
      <c r="E253">
        <f>'計算係數'!$O253*'累積確診人數_量級_鄰里別'!D253/10</f>
        <v>0</v>
      </c>
      <c r="F253">
        <f>'計算係數'!$O253*'累積確診人數_量級_鄰里別'!E253/10</f>
        <v>1.138970101</v>
      </c>
      <c r="G253">
        <f>'計算係數'!$O253*'累積確診人數_量級_鄰里別'!F253/10</f>
        <v>1.138970101</v>
      </c>
      <c r="H253">
        <f>'計算係數'!$O253*'累積確診人數_量級_鄰里別'!G253/10</f>
        <v>1.138970101</v>
      </c>
      <c r="I253">
        <f>'計算係數'!$O253*'累積確診人數_量級_鄰里別'!H253/10</f>
        <v>1.138970101</v>
      </c>
      <c r="J253">
        <f>'計算係數'!$O253*'累積確診人數_量級_鄰里別'!I253/10</f>
        <v>1.138970101</v>
      </c>
      <c r="K253">
        <f>'計算係數'!$O253*'累積確診人數_量級_鄰里別'!J253/10</f>
        <v>1.138970101</v>
      </c>
      <c r="L253">
        <f>'計算係數'!$O253*'累積確診人數_量級_鄰里別'!K253/10</f>
        <v>1.138970101</v>
      </c>
      <c r="M253">
        <f>'計算係數'!$O253*'累積確診人數_量級_鄰里別'!L253/10</f>
        <v>1.138970101</v>
      </c>
      <c r="N253">
        <f>'計算係數'!$O253*'累積確診人數_量級_鄰里別'!M253/10</f>
        <v>1.138970101</v>
      </c>
      <c r="O253">
        <f>'計算係數'!$O253*'累積確診人數_量級_鄰里別'!N253/10</f>
        <v>1.138970101</v>
      </c>
      <c r="P253">
        <f>'計算係數'!$O253*'累積確診人數_量級_鄰里別'!O253/10</f>
        <v>1.138970101</v>
      </c>
      <c r="Q253">
        <f>'計算係數'!$O253*'累積確診人數_量級_鄰里別'!P253/10</f>
        <v>1.138970101</v>
      </c>
      <c r="R253">
        <f>'計算係數'!$O253*'累積確診人數_量級_鄰里別'!Q253/10</f>
        <v>1.138970101</v>
      </c>
      <c r="S253">
        <f>'計算係數'!$O253*'累積確診人數_量級_鄰里別'!R253/10</f>
        <v>1.138970101</v>
      </c>
      <c r="T253">
        <f>'計算係數'!$O253*'累積確診人數_量級_鄰里別'!S253/10</f>
        <v>1.138970101</v>
      </c>
      <c r="U253">
        <f>'計算係數'!$O253*'累積確診人數_量級_鄰里別'!T253/10</f>
        <v>1.138970101</v>
      </c>
    </row>
    <row r="254">
      <c r="A254" s="5">
        <v>6.3000070028E10</v>
      </c>
      <c r="B254" s="5" t="s">
        <v>234</v>
      </c>
      <c r="C254" s="5" t="s">
        <v>262</v>
      </c>
      <c r="D254" s="5">
        <v>4564.0</v>
      </c>
      <c r="E254">
        <f>'計算係數'!$O254*'累積確診人數_量級_鄰里別'!D254/10</f>
        <v>0</v>
      </c>
      <c r="F254">
        <f>'計算係數'!$O254*'累積確診人數_量級_鄰里別'!E254/10</f>
        <v>1.060585702</v>
      </c>
      <c r="G254">
        <f>'計算係數'!$O254*'累積確診人數_量級_鄰里別'!F254/10</f>
        <v>1.060585702</v>
      </c>
      <c r="H254">
        <f>'計算係數'!$O254*'累積確診人數_量級_鄰里別'!G254/10</f>
        <v>1.060585702</v>
      </c>
      <c r="I254">
        <f>'計算係數'!$O254*'累積確診人數_量級_鄰里別'!H254/10</f>
        <v>1.060585702</v>
      </c>
      <c r="J254">
        <f>'計算係數'!$O254*'累積確診人數_量級_鄰里別'!I254/10</f>
        <v>1.060585702</v>
      </c>
      <c r="K254">
        <f>'計算係數'!$O254*'累積確診人數_量級_鄰里別'!J254/10</f>
        <v>1.060585702</v>
      </c>
      <c r="L254">
        <f>'計算係數'!$O254*'累積確診人數_量級_鄰里別'!K254/10</f>
        <v>1.060585702</v>
      </c>
      <c r="M254">
        <f>'計算係數'!$O254*'累積確診人數_量級_鄰里別'!L254/10</f>
        <v>1.060585702</v>
      </c>
      <c r="N254">
        <f>'計算係數'!$O254*'累積確診人數_量級_鄰里別'!M254/10</f>
        <v>1.060585702</v>
      </c>
      <c r="O254">
        <f>'計算係數'!$O254*'累積確診人數_量級_鄰里別'!N254/10</f>
        <v>1.060585702</v>
      </c>
      <c r="P254">
        <f>'計算係數'!$O254*'累積確診人數_量級_鄰里別'!O254/10</f>
        <v>1.060585702</v>
      </c>
      <c r="Q254">
        <f>'計算係數'!$O254*'累積確診人數_量級_鄰里別'!P254/10</f>
        <v>1.060585702</v>
      </c>
      <c r="R254">
        <f>'計算係數'!$O254*'累積確診人數_量級_鄰里別'!Q254/10</f>
        <v>1.060585702</v>
      </c>
      <c r="S254">
        <f>'計算係數'!$O254*'累積確診人數_量級_鄰里別'!R254/10</f>
        <v>1.060585702</v>
      </c>
      <c r="T254">
        <f>'計算係數'!$O254*'累積確診人數_量級_鄰里別'!S254/10</f>
        <v>1.060585702</v>
      </c>
      <c r="U254">
        <f>'計算係數'!$O254*'累積確診人數_量級_鄰里別'!T254/10</f>
        <v>1.060585702</v>
      </c>
    </row>
    <row r="255">
      <c r="A255" s="5">
        <v>6.3000070029E10</v>
      </c>
      <c r="B255" s="5" t="s">
        <v>234</v>
      </c>
      <c r="C255" s="5" t="s">
        <v>263</v>
      </c>
      <c r="D255" s="5">
        <v>3545.0</v>
      </c>
      <c r="E255">
        <f>'計算係數'!$O255*'累積確診人數_量級_鄰里別'!D255/10</f>
        <v>0</v>
      </c>
      <c r="F255">
        <f>'計算係數'!$O255*'累積確診人數_量級_鄰里別'!E255/10</f>
        <v>1.061771503</v>
      </c>
      <c r="G255">
        <f>'計算係數'!$O255*'累積確診人數_量級_鄰里別'!F255/10</f>
        <v>1.061771503</v>
      </c>
      <c r="H255">
        <f>'計算係數'!$O255*'累積確診人數_量級_鄰里別'!G255/10</f>
        <v>1.061771503</v>
      </c>
      <c r="I255">
        <f>'計算係數'!$O255*'累積確診人數_量級_鄰里別'!H255/10</f>
        <v>1.061771503</v>
      </c>
      <c r="J255">
        <f>'計算係數'!$O255*'累積確診人數_量級_鄰里別'!I255/10</f>
        <v>1.061771503</v>
      </c>
      <c r="K255">
        <f>'計算係數'!$O255*'累積確診人數_量級_鄰里別'!J255/10</f>
        <v>1.061771503</v>
      </c>
      <c r="L255">
        <f>'計算係數'!$O255*'累積確診人數_量級_鄰里別'!K255/10</f>
        <v>1.061771503</v>
      </c>
      <c r="M255">
        <f>'計算係數'!$O255*'累積確診人數_量級_鄰里別'!L255/10</f>
        <v>1.061771503</v>
      </c>
      <c r="N255">
        <f>'計算係數'!$O255*'累積確診人數_量級_鄰里別'!M255/10</f>
        <v>1.061771503</v>
      </c>
      <c r="O255">
        <f>'計算係數'!$O255*'累積確診人數_量級_鄰里別'!N255/10</f>
        <v>1.061771503</v>
      </c>
      <c r="P255">
        <f>'計算係數'!$O255*'累積確診人數_量級_鄰里別'!O255/10</f>
        <v>1.061771503</v>
      </c>
      <c r="Q255">
        <f>'計算係數'!$O255*'累積確診人數_量級_鄰里別'!P255/10</f>
        <v>1.061771503</v>
      </c>
      <c r="R255">
        <f>'計算係數'!$O255*'累積確診人數_量級_鄰里別'!Q255/10</f>
        <v>1.061771503</v>
      </c>
      <c r="S255">
        <f>'計算係數'!$O255*'累積確診人數_量級_鄰里別'!R255/10</f>
        <v>1.061771503</v>
      </c>
      <c r="T255">
        <f>'計算係數'!$O255*'累積確診人數_量級_鄰里別'!S255/10</f>
        <v>1.061771503</v>
      </c>
      <c r="U255">
        <f>'計算係數'!$O255*'累積確診人數_量級_鄰里別'!T255/10</f>
        <v>1.061771503</v>
      </c>
    </row>
    <row r="256">
      <c r="A256" s="5">
        <v>6.300007003E10</v>
      </c>
      <c r="B256" s="5" t="s">
        <v>234</v>
      </c>
      <c r="C256" s="5" t="s">
        <v>264</v>
      </c>
      <c r="D256" s="5">
        <v>5011.0</v>
      </c>
      <c r="E256">
        <f>'計算係數'!$O256*'累積確診人數_量級_鄰里別'!D256/10</f>
        <v>0</v>
      </c>
      <c r="F256">
        <f>'計算係數'!$O256*'累積確診人數_量級_鄰里別'!E256/10</f>
        <v>1.087479103</v>
      </c>
      <c r="G256">
        <f>'計算係數'!$O256*'累積確診人數_量級_鄰里別'!F256/10</f>
        <v>1.087479103</v>
      </c>
      <c r="H256">
        <f>'計算係數'!$O256*'累積確診人數_量級_鄰里別'!G256/10</f>
        <v>1.087479103</v>
      </c>
      <c r="I256">
        <f>'計算係數'!$O256*'累積確診人數_量級_鄰里別'!H256/10</f>
        <v>1.087479103</v>
      </c>
      <c r="J256">
        <f>'計算係數'!$O256*'累積確診人數_量級_鄰里別'!I256/10</f>
        <v>1.087479103</v>
      </c>
      <c r="K256">
        <f>'計算係數'!$O256*'累積確診人數_量級_鄰里別'!J256/10</f>
        <v>1.087479103</v>
      </c>
      <c r="L256">
        <f>'計算係數'!$O256*'累積確診人數_量級_鄰里別'!K256/10</f>
        <v>1.087479103</v>
      </c>
      <c r="M256">
        <f>'計算係數'!$O256*'累積確診人數_量級_鄰里別'!L256/10</f>
        <v>1.087479103</v>
      </c>
      <c r="N256">
        <f>'計算係數'!$O256*'累積確診人數_量級_鄰里別'!M256/10</f>
        <v>1.087479103</v>
      </c>
      <c r="O256">
        <f>'計算係數'!$O256*'累積確診人數_量級_鄰里別'!N256/10</f>
        <v>1.087479103</v>
      </c>
      <c r="P256">
        <f>'計算係數'!$O256*'累積確診人數_量級_鄰里別'!O256/10</f>
        <v>1.087479103</v>
      </c>
      <c r="Q256">
        <f>'計算係數'!$O256*'累積確診人數_量級_鄰里別'!P256/10</f>
        <v>1.087479103</v>
      </c>
      <c r="R256">
        <f>'計算係數'!$O256*'累積確診人數_量級_鄰里別'!Q256/10</f>
        <v>1.087479103</v>
      </c>
      <c r="S256">
        <f>'計算係數'!$O256*'累積確診人數_量級_鄰里別'!R256/10</f>
        <v>1.087479103</v>
      </c>
      <c r="T256">
        <f>'計算係數'!$O256*'累積確診人數_量級_鄰里別'!S256/10</f>
        <v>1.087479103</v>
      </c>
      <c r="U256">
        <f>'計算係數'!$O256*'累積確診人數_量級_鄰里別'!T256/10</f>
        <v>1.087479103</v>
      </c>
    </row>
    <row r="257">
      <c r="A257" s="5">
        <v>6.3000070031E10</v>
      </c>
      <c r="B257" s="5" t="s">
        <v>234</v>
      </c>
      <c r="C257" s="5" t="s">
        <v>265</v>
      </c>
      <c r="D257" s="5">
        <v>4627.0</v>
      </c>
      <c r="E257">
        <f>'計算係數'!$O257*'累積確診人數_量級_鄰里別'!D257/10</f>
        <v>0</v>
      </c>
      <c r="F257">
        <f>'計算係數'!$O257*'累積確診人數_量級_鄰里別'!E257/10</f>
        <v>0.9762492518</v>
      </c>
      <c r="G257">
        <f>'計算係數'!$O257*'累積確診人數_量級_鄰里別'!F257/10</f>
        <v>0.9762492518</v>
      </c>
      <c r="H257">
        <f>'計算係數'!$O257*'累積確診人數_量級_鄰里別'!G257/10</f>
        <v>0.9762492518</v>
      </c>
      <c r="I257">
        <f>'計算係數'!$O257*'累積確診人數_量級_鄰里別'!H257/10</f>
        <v>0.9762492518</v>
      </c>
      <c r="J257">
        <f>'計算係數'!$O257*'累積確診人數_量級_鄰里別'!I257/10</f>
        <v>0.9762492518</v>
      </c>
      <c r="K257">
        <f>'計算係數'!$O257*'累積確診人數_量級_鄰里別'!J257/10</f>
        <v>0.9762492518</v>
      </c>
      <c r="L257">
        <f>'計算係數'!$O257*'累積確診人數_量級_鄰里別'!K257/10</f>
        <v>0.9762492518</v>
      </c>
      <c r="M257">
        <f>'計算係數'!$O257*'累積確診人數_量級_鄰里別'!L257/10</f>
        <v>0.9762492518</v>
      </c>
      <c r="N257">
        <f>'計算係數'!$O257*'累積確診人數_量級_鄰里別'!M257/10</f>
        <v>0.9762492518</v>
      </c>
      <c r="O257">
        <f>'計算係數'!$O257*'累積確診人數_量級_鄰里別'!N257/10</f>
        <v>0.9762492518</v>
      </c>
      <c r="P257">
        <f>'計算係數'!$O257*'累積確診人數_量級_鄰里別'!O257/10</f>
        <v>0.9762492518</v>
      </c>
      <c r="Q257">
        <f>'計算係數'!$O257*'累積確診人數_量級_鄰里別'!P257/10</f>
        <v>0.9762492518</v>
      </c>
      <c r="R257">
        <f>'計算係數'!$O257*'累積確診人數_量級_鄰里別'!Q257/10</f>
        <v>0.9762492518</v>
      </c>
      <c r="S257">
        <f>'計算係數'!$O257*'累積確診人數_量級_鄰里別'!R257/10</f>
        <v>0.9762492518</v>
      </c>
      <c r="T257">
        <f>'計算係數'!$O257*'累積確診人數_量級_鄰里別'!S257/10</f>
        <v>0.9762492518</v>
      </c>
      <c r="U257">
        <f>'計算係數'!$O257*'累積確診人數_量級_鄰里別'!T257/10</f>
        <v>0.9762492518</v>
      </c>
    </row>
    <row r="258">
      <c r="A258" s="5">
        <v>6.3000070032E10</v>
      </c>
      <c r="B258" s="5" t="s">
        <v>234</v>
      </c>
      <c r="C258" s="5" t="s">
        <v>266</v>
      </c>
      <c r="D258" s="5">
        <v>6063.0</v>
      </c>
      <c r="E258">
        <f>'計算係數'!$O258*'累積確診人數_量級_鄰里別'!D258/10</f>
        <v>0</v>
      </c>
      <c r="F258">
        <f>'計算係數'!$O258*'累積確診人數_量級_鄰里別'!E258/10</f>
        <v>1.021406708</v>
      </c>
      <c r="G258">
        <f>'計算係數'!$O258*'累積確診人數_量級_鄰里別'!F258/10</f>
        <v>1.021406708</v>
      </c>
      <c r="H258">
        <f>'計算係數'!$O258*'累積確診人數_量級_鄰里別'!G258/10</f>
        <v>1.021406708</v>
      </c>
      <c r="I258">
        <f>'計算係數'!$O258*'累積確診人數_量級_鄰里別'!H258/10</f>
        <v>1.021406708</v>
      </c>
      <c r="J258">
        <f>'計算係數'!$O258*'累積確診人數_量級_鄰里別'!I258/10</f>
        <v>1.021406708</v>
      </c>
      <c r="K258">
        <f>'計算係數'!$O258*'累積確診人數_量級_鄰里別'!J258/10</f>
        <v>1.021406708</v>
      </c>
      <c r="L258">
        <f>'計算係數'!$O258*'累積確診人數_量級_鄰里別'!K258/10</f>
        <v>1.021406708</v>
      </c>
      <c r="M258">
        <f>'計算係數'!$O258*'累積確診人數_量級_鄰里別'!L258/10</f>
        <v>1.021406708</v>
      </c>
      <c r="N258">
        <f>'計算係數'!$O258*'累積確診人數_量級_鄰里別'!M258/10</f>
        <v>1.021406708</v>
      </c>
      <c r="O258">
        <f>'計算係數'!$O258*'累積確診人數_量級_鄰里別'!N258/10</f>
        <v>1.021406708</v>
      </c>
      <c r="P258">
        <f>'計算係數'!$O258*'累積確診人數_量級_鄰里別'!O258/10</f>
        <v>1.021406708</v>
      </c>
      <c r="Q258">
        <f>'計算係數'!$O258*'累積確診人數_量級_鄰里別'!P258/10</f>
        <v>1.021406708</v>
      </c>
      <c r="R258">
        <f>'計算係數'!$O258*'累積確診人數_量級_鄰里別'!Q258/10</f>
        <v>1.021406708</v>
      </c>
      <c r="S258">
        <f>'計算係數'!$O258*'累積確診人數_量級_鄰里別'!R258/10</f>
        <v>1.021406708</v>
      </c>
      <c r="T258">
        <f>'計算係數'!$O258*'累積確診人數_量級_鄰里別'!S258/10</f>
        <v>1.021406708</v>
      </c>
      <c r="U258">
        <f>'計算係數'!$O258*'累積確診人數_量級_鄰里別'!T258/10</f>
        <v>1.021406708</v>
      </c>
    </row>
    <row r="259">
      <c r="A259" s="5">
        <v>6.3000070033E10</v>
      </c>
      <c r="B259" s="5" t="s">
        <v>234</v>
      </c>
      <c r="C259" s="5" t="s">
        <v>267</v>
      </c>
      <c r="D259" s="5">
        <v>5989.0</v>
      </c>
      <c r="E259">
        <f>'計算係數'!$O259*'累積確診人數_量級_鄰里別'!D259/10</f>
        <v>0</v>
      </c>
      <c r="F259">
        <f>'計算係數'!$O259*'累積確診人數_量級_鄰里別'!E259/10</f>
        <v>1.057943871</v>
      </c>
      <c r="G259">
        <f>'計算係數'!$O259*'累積確診人數_量級_鄰里別'!F259/10</f>
        <v>1.057943871</v>
      </c>
      <c r="H259">
        <f>'計算係數'!$O259*'累積確診人數_量級_鄰里別'!G259/10</f>
        <v>1.057943871</v>
      </c>
      <c r="I259">
        <f>'計算係數'!$O259*'累積確診人數_量級_鄰里別'!H259/10</f>
        <v>1.057943871</v>
      </c>
      <c r="J259">
        <f>'計算係數'!$O259*'累積確診人數_量級_鄰里別'!I259/10</f>
        <v>1.057943871</v>
      </c>
      <c r="K259">
        <f>'計算係數'!$O259*'累積確診人數_量級_鄰里別'!J259/10</f>
        <v>1.057943871</v>
      </c>
      <c r="L259">
        <f>'計算係數'!$O259*'累積確診人數_量級_鄰里別'!K259/10</f>
        <v>1.057943871</v>
      </c>
      <c r="M259">
        <f>'計算係數'!$O259*'累積確診人數_量級_鄰里別'!L259/10</f>
        <v>1.057943871</v>
      </c>
      <c r="N259">
        <f>'計算係數'!$O259*'累積確診人數_量級_鄰里別'!M259/10</f>
        <v>1.057943871</v>
      </c>
      <c r="O259">
        <f>'計算係數'!$O259*'累積確診人數_量級_鄰里別'!N259/10</f>
        <v>1.057943871</v>
      </c>
      <c r="P259">
        <f>'計算係數'!$O259*'累積確診人數_量級_鄰里別'!O259/10</f>
        <v>1.057943871</v>
      </c>
      <c r="Q259">
        <f>'計算係數'!$O259*'累積確診人數_量級_鄰里別'!P259/10</f>
        <v>1.057943871</v>
      </c>
      <c r="R259">
        <f>'計算係數'!$O259*'累積確診人數_量級_鄰里別'!Q259/10</f>
        <v>1.057943871</v>
      </c>
      <c r="S259">
        <f>'計算係數'!$O259*'累積確診人數_量級_鄰里別'!R259/10</f>
        <v>1.057943871</v>
      </c>
      <c r="T259">
        <f>'計算係數'!$O259*'累積確診人數_量級_鄰里別'!S259/10</f>
        <v>1.057943871</v>
      </c>
      <c r="U259">
        <f>'計算係數'!$O259*'累積確診人數_量級_鄰里別'!T259/10</f>
        <v>1.057943871</v>
      </c>
    </row>
    <row r="260">
      <c r="A260" s="5">
        <v>6.3000070034E10</v>
      </c>
      <c r="B260" s="5" t="s">
        <v>234</v>
      </c>
      <c r="C260" s="5" t="s">
        <v>268</v>
      </c>
      <c r="D260" s="5">
        <v>4752.0</v>
      </c>
      <c r="E260">
        <f>'計算係數'!$O260*'累積確診人數_量級_鄰里別'!D260/10</f>
        <v>0</v>
      </c>
      <c r="F260">
        <f>'計算係數'!$O260*'累積確診人數_量級_鄰里別'!E260/10</f>
        <v>1.096605588</v>
      </c>
      <c r="G260">
        <f>'計算係數'!$O260*'累積確診人數_量級_鄰里別'!F260/10</f>
        <v>1.096605588</v>
      </c>
      <c r="H260">
        <f>'計算係數'!$O260*'累積確診人數_量級_鄰里別'!G260/10</f>
        <v>1.096605588</v>
      </c>
      <c r="I260">
        <f>'計算係數'!$O260*'累積確診人數_量級_鄰里別'!H260/10</f>
        <v>1.096605588</v>
      </c>
      <c r="J260">
        <f>'計算係數'!$O260*'累積確診人數_量級_鄰里別'!I260/10</f>
        <v>1.096605588</v>
      </c>
      <c r="K260">
        <f>'計算係數'!$O260*'累積確診人數_量級_鄰里別'!J260/10</f>
        <v>1.096605588</v>
      </c>
      <c r="L260">
        <f>'計算係數'!$O260*'累積確診人數_量級_鄰里別'!K260/10</f>
        <v>1.096605588</v>
      </c>
      <c r="M260">
        <f>'計算係數'!$O260*'累積確診人數_量級_鄰里別'!L260/10</f>
        <v>1.096605588</v>
      </c>
      <c r="N260">
        <f>'計算係數'!$O260*'累積確診人數_量級_鄰里別'!M260/10</f>
        <v>1.096605588</v>
      </c>
      <c r="O260">
        <f>'計算係數'!$O260*'累積確診人數_量級_鄰里別'!N260/10</f>
        <v>1.096605588</v>
      </c>
      <c r="P260">
        <f>'計算係數'!$O260*'累積確診人數_量級_鄰里別'!O260/10</f>
        <v>1.096605588</v>
      </c>
      <c r="Q260">
        <f>'計算係數'!$O260*'累積確診人數_量級_鄰里別'!P260/10</f>
        <v>1.096605588</v>
      </c>
      <c r="R260">
        <f>'計算係數'!$O260*'累積確診人數_量級_鄰里別'!Q260/10</f>
        <v>1.096605588</v>
      </c>
      <c r="S260">
        <f>'計算係數'!$O260*'累積確診人數_量級_鄰里別'!R260/10</f>
        <v>1.096605588</v>
      </c>
      <c r="T260">
        <f>'計算係數'!$O260*'累積確診人數_量級_鄰里別'!S260/10</f>
        <v>1.096605588</v>
      </c>
      <c r="U260">
        <f>'計算係數'!$O260*'累積確診人數_量級_鄰里別'!T260/10</f>
        <v>1.096605588</v>
      </c>
    </row>
    <row r="261">
      <c r="A261" s="5">
        <v>6.3000070035E10</v>
      </c>
      <c r="B261" s="5" t="s">
        <v>234</v>
      </c>
      <c r="C261" s="5" t="s">
        <v>269</v>
      </c>
      <c r="D261" s="5">
        <v>3552.0</v>
      </c>
      <c r="E261">
        <f>'計算係數'!$O261*'累積確診人數_量級_鄰里別'!D261/10</f>
        <v>0</v>
      </c>
      <c r="F261">
        <f>'計算係數'!$O261*'累積確診人數_量級_鄰里別'!E261/10</f>
        <v>1.077880944</v>
      </c>
      <c r="G261">
        <f>'計算係數'!$O261*'累積確診人數_量級_鄰里別'!F261/10</f>
        <v>1.077880944</v>
      </c>
      <c r="H261">
        <f>'計算係數'!$O261*'累積確診人數_量級_鄰里別'!G261/10</f>
        <v>1.077880944</v>
      </c>
      <c r="I261">
        <f>'計算係數'!$O261*'累積確診人數_量級_鄰里別'!H261/10</f>
        <v>1.077880944</v>
      </c>
      <c r="J261">
        <f>'計算係數'!$O261*'累積確診人數_量級_鄰里別'!I261/10</f>
        <v>1.077880944</v>
      </c>
      <c r="K261">
        <f>'計算係數'!$O261*'累積確診人數_量級_鄰里別'!J261/10</f>
        <v>1.077880944</v>
      </c>
      <c r="L261">
        <f>'計算係數'!$O261*'累積確診人數_量級_鄰里別'!K261/10</f>
        <v>1.077880944</v>
      </c>
      <c r="M261">
        <f>'計算係數'!$O261*'累積確診人數_量級_鄰里別'!L261/10</f>
        <v>1.077880944</v>
      </c>
      <c r="N261">
        <f>'計算係數'!$O261*'累積確診人數_量級_鄰里別'!M261/10</f>
        <v>1.077880944</v>
      </c>
      <c r="O261">
        <f>'計算係數'!$O261*'累積確診人數_量級_鄰里別'!N261/10</f>
        <v>1.077880944</v>
      </c>
      <c r="P261">
        <f>'計算係數'!$O261*'累積確診人數_量級_鄰里別'!O261/10</f>
        <v>1.077880944</v>
      </c>
      <c r="Q261">
        <f>'計算係數'!$O261*'累積確診人數_量級_鄰里別'!P261/10</f>
        <v>1.077880944</v>
      </c>
      <c r="R261">
        <f>'計算係數'!$O261*'累積確診人數_量級_鄰里別'!Q261/10</f>
        <v>1.077880944</v>
      </c>
      <c r="S261">
        <f>'計算係數'!$O261*'累積確診人數_量級_鄰里別'!R261/10</f>
        <v>1.077880944</v>
      </c>
      <c r="T261">
        <f>'計算係數'!$O261*'累積確診人數_量級_鄰里別'!S261/10</f>
        <v>1.077880944</v>
      </c>
      <c r="U261">
        <f>'計算係數'!$O261*'累積確診人數_量級_鄰里別'!T261/10</f>
        <v>1.077880944</v>
      </c>
    </row>
    <row r="262">
      <c r="A262" s="5">
        <v>6.3000070036E10</v>
      </c>
      <c r="B262" s="5" t="s">
        <v>234</v>
      </c>
      <c r="C262" s="5" t="s">
        <v>270</v>
      </c>
      <c r="D262" s="5">
        <v>3015.0</v>
      </c>
      <c r="E262">
        <f>'計算係數'!$O262*'累積確診人數_量級_鄰里別'!D262/10</f>
        <v>0</v>
      </c>
      <c r="F262">
        <f>'計算係數'!$O262*'累積確診人數_量級_鄰里別'!E262/10</f>
        <v>0.9449962314</v>
      </c>
      <c r="G262">
        <f>'計算係數'!$O262*'累積確診人數_量級_鄰里別'!F262/10</f>
        <v>0.9449962314</v>
      </c>
      <c r="H262">
        <f>'計算係數'!$O262*'累積確診人數_量級_鄰里別'!G262/10</f>
        <v>0.9449962314</v>
      </c>
      <c r="I262">
        <f>'計算係數'!$O262*'累積確診人數_量級_鄰里別'!H262/10</f>
        <v>0.9449962314</v>
      </c>
      <c r="J262">
        <f>'計算係數'!$O262*'累積確診人數_量級_鄰里別'!I262/10</f>
        <v>0.9449962314</v>
      </c>
      <c r="K262">
        <f>'計算係數'!$O262*'累積確診人數_量級_鄰里別'!J262/10</f>
        <v>0.9449962314</v>
      </c>
      <c r="L262">
        <f>'計算係數'!$O262*'累積確診人數_量級_鄰里別'!K262/10</f>
        <v>0.9449962314</v>
      </c>
      <c r="M262">
        <f>'計算係數'!$O262*'累積確診人數_量級_鄰里別'!L262/10</f>
        <v>0.9449962314</v>
      </c>
      <c r="N262">
        <f>'計算係數'!$O262*'累積確診人數_量級_鄰里別'!M262/10</f>
        <v>0.9449962314</v>
      </c>
      <c r="O262">
        <f>'計算係數'!$O262*'累積確診人數_量級_鄰里別'!N262/10</f>
        <v>0.9449962314</v>
      </c>
      <c r="P262">
        <f>'計算係數'!$O262*'累積確診人數_量級_鄰里別'!O262/10</f>
        <v>0.9449962314</v>
      </c>
      <c r="Q262">
        <f>'計算係數'!$O262*'累積確診人數_量級_鄰里別'!P262/10</f>
        <v>0.9449962314</v>
      </c>
      <c r="R262">
        <f>'計算係數'!$O262*'累積確診人數_量級_鄰里別'!Q262/10</f>
        <v>0.9449962314</v>
      </c>
      <c r="S262">
        <f>'計算係數'!$O262*'累積確診人數_量級_鄰里別'!R262/10</f>
        <v>0.9449962314</v>
      </c>
      <c r="T262">
        <f>'計算係數'!$O262*'累積確診人數_量級_鄰里別'!S262/10</f>
        <v>0.9449962314</v>
      </c>
      <c r="U262">
        <f>'計算係數'!$O262*'累積確診人數_量級_鄰里別'!T262/10</f>
        <v>0.9449962314</v>
      </c>
    </row>
    <row r="263">
      <c r="A263" s="5">
        <v>6.3000080001E10</v>
      </c>
      <c r="B263" s="5" t="s">
        <v>271</v>
      </c>
      <c r="C263" s="5" t="s">
        <v>272</v>
      </c>
      <c r="D263" s="5">
        <v>8266.0</v>
      </c>
      <c r="E263">
        <f>'計算係數'!$O263*'累積確診人數_量級_鄰里別'!D263/10</f>
        <v>1.100273516</v>
      </c>
      <c r="F263">
        <f>'計算係數'!$O263*'累積確診人數_量級_鄰里別'!E263/10</f>
        <v>1.100273516</v>
      </c>
      <c r="G263">
        <f>'計算係數'!$O263*'累積確診人數_量級_鄰里別'!F263/10</f>
        <v>0</v>
      </c>
      <c r="H263">
        <f>'計算係數'!$O263*'累積確診人數_量級_鄰里別'!G263/10</f>
        <v>1.100273516</v>
      </c>
      <c r="I263">
        <f>'計算係數'!$O263*'累積確診人數_量級_鄰里別'!H263/10</f>
        <v>1.100273516</v>
      </c>
      <c r="J263">
        <f>'計算係數'!$O263*'累積確診人數_量級_鄰里別'!I263/10</f>
        <v>1.100273516</v>
      </c>
      <c r="K263">
        <f>'計算係數'!$O263*'累積確診人數_量級_鄰里別'!J263/10</f>
        <v>1.100273516</v>
      </c>
      <c r="L263">
        <f>'計算係數'!$O263*'累積確診人數_量級_鄰里別'!K263/10</f>
        <v>1.100273516</v>
      </c>
      <c r="M263">
        <f>'計算係數'!$O263*'累積確診人數_量級_鄰里別'!L263/10</f>
        <v>1.100273516</v>
      </c>
      <c r="N263">
        <f>'計算係數'!$O263*'累積確診人數_量級_鄰里別'!M263/10</f>
        <v>1.100273516</v>
      </c>
      <c r="O263">
        <f>'計算係數'!$O263*'累積確診人數_量級_鄰里別'!N263/10</f>
        <v>1.100273516</v>
      </c>
      <c r="P263">
        <f>'計算係數'!$O263*'累積確診人數_量級_鄰里別'!O263/10</f>
        <v>1.100273516</v>
      </c>
      <c r="Q263">
        <f>'計算係數'!$O263*'累積確診人數_量級_鄰里別'!P263/10</f>
        <v>1.100273516</v>
      </c>
      <c r="R263">
        <f>'計算係數'!$O263*'累積確診人數_量級_鄰里別'!Q263/10</f>
        <v>1.100273516</v>
      </c>
      <c r="S263">
        <f>'計算係數'!$O263*'累積確診人數_量級_鄰里別'!R263/10</f>
        <v>1.100273516</v>
      </c>
      <c r="T263">
        <f>'計算係數'!$O263*'累積確診人數_量級_鄰里別'!S263/10</f>
        <v>1.100273516</v>
      </c>
      <c r="U263">
        <f>'計算係數'!$O263*'累積確診人數_量級_鄰里別'!T263/10</f>
        <v>1.100273516</v>
      </c>
    </row>
    <row r="264">
      <c r="A264" s="5">
        <v>6.3000080002E10</v>
      </c>
      <c r="B264" s="5" t="s">
        <v>271</v>
      </c>
      <c r="C264" s="5" t="s">
        <v>273</v>
      </c>
      <c r="D264" s="5">
        <v>7463.0</v>
      </c>
      <c r="E264">
        <f>'計算係數'!$O264*'累積確診人數_量級_鄰里別'!D264/10</f>
        <v>1.112423738</v>
      </c>
      <c r="F264">
        <f>'計算係數'!$O264*'累積確診人數_量級_鄰里別'!E264/10</f>
        <v>1.112423738</v>
      </c>
      <c r="G264">
        <f>'計算係數'!$O264*'累積確診人數_量級_鄰里別'!F264/10</f>
        <v>0</v>
      </c>
      <c r="H264">
        <f>'計算係數'!$O264*'累積確診人數_量級_鄰里別'!G264/10</f>
        <v>1.112423738</v>
      </c>
      <c r="I264">
        <f>'計算係數'!$O264*'累積確診人數_量級_鄰里別'!H264/10</f>
        <v>1.112423738</v>
      </c>
      <c r="J264">
        <f>'計算係數'!$O264*'累積確診人數_量級_鄰里別'!I264/10</f>
        <v>1.112423738</v>
      </c>
      <c r="K264">
        <f>'計算係數'!$O264*'累積確診人數_量級_鄰里別'!J264/10</f>
        <v>1.112423738</v>
      </c>
      <c r="L264">
        <f>'計算係數'!$O264*'累積確診人數_量級_鄰里別'!K264/10</f>
        <v>1.112423738</v>
      </c>
      <c r="M264">
        <f>'計算係數'!$O264*'累積確診人數_量級_鄰里別'!L264/10</f>
        <v>1.112423738</v>
      </c>
      <c r="N264">
        <f>'計算係數'!$O264*'累積確診人數_量級_鄰里別'!M264/10</f>
        <v>1.112423738</v>
      </c>
      <c r="O264">
        <f>'計算係數'!$O264*'累積確診人數_量級_鄰里別'!N264/10</f>
        <v>1.112423738</v>
      </c>
      <c r="P264">
        <f>'計算係數'!$O264*'累積確診人數_量級_鄰里別'!O264/10</f>
        <v>1.112423738</v>
      </c>
      <c r="Q264">
        <f>'計算係數'!$O264*'累積確診人數_量級_鄰里別'!P264/10</f>
        <v>1.112423738</v>
      </c>
      <c r="R264">
        <f>'計算係數'!$O264*'累積確診人數_量級_鄰里別'!Q264/10</f>
        <v>1.112423738</v>
      </c>
      <c r="S264">
        <f>'計算係數'!$O264*'累積確診人數_量級_鄰里別'!R264/10</f>
        <v>1.112423738</v>
      </c>
      <c r="T264">
        <f>'計算係數'!$O264*'累積確診人數_量級_鄰里別'!S264/10</f>
        <v>1.112423738</v>
      </c>
      <c r="U264">
        <f>'計算係數'!$O264*'累積確診人數_量級_鄰里別'!T264/10</f>
        <v>1.112423738</v>
      </c>
    </row>
    <row r="265">
      <c r="A265" s="5">
        <v>6.3000080003E10</v>
      </c>
      <c r="B265" s="5" t="s">
        <v>271</v>
      </c>
      <c r="C265" s="5" t="s">
        <v>274</v>
      </c>
      <c r="D265" s="5">
        <v>5310.0</v>
      </c>
      <c r="E265">
        <f>'計算係數'!$O265*'累積確診人數_量級_鄰里別'!D265/10</f>
        <v>1.132658486</v>
      </c>
      <c r="F265">
        <f>'計算係數'!$O265*'累積確診人數_量級_鄰里別'!E265/10</f>
        <v>1.132658486</v>
      </c>
      <c r="G265">
        <f>'計算係數'!$O265*'累積確診人數_量級_鄰里別'!F265/10</f>
        <v>0</v>
      </c>
      <c r="H265">
        <f>'計算係數'!$O265*'累積確診人數_量級_鄰里別'!G265/10</f>
        <v>1.132658486</v>
      </c>
      <c r="I265">
        <f>'計算係數'!$O265*'累積確診人數_量級_鄰里別'!H265/10</f>
        <v>1.132658486</v>
      </c>
      <c r="J265">
        <f>'計算係數'!$O265*'累積確診人數_量級_鄰里別'!I265/10</f>
        <v>1.132658486</v>
      </c>
      <c r="K265">
        <f>'計算係數'!$O265*'累積確診人數_量級_鄰里別'!J265/10</f>
        <v>1.132658486</v>
      </c>
      <c r="L265">
        <f>'計算係數'!$O265*'累積確診人數_量級_鄰里別'!K265/10</f>
        <v>1.132658486</v>
      </c>
      <c r="M265">
        <f>'計算係數'!$O265*'累積確診人數_量級_鄰里別'!L265/10</f>
        <v>1.132658486</v>
      </c>
      <c r="N265">
        <f>'計算係數'!$O265*'累積確診人數_量級_鄰里別'!M265/10</f>
        <v>1.132658486</v>
      </c>
      <c r="O265">
        <f>'計算係數'!$O265*'累積確診人數_量級_鄰里別'!N265/10</f>
        <v>1.132658486</v>
      </c>
      <c r="P265">
        <f>'計算係數'!$O265*'累積確診人數_量級_鄰里別'!O265/10</f>
        <v>1.132658486</v>
      </c>
      <c r="Q265">
        <f>'計算係數'!$O265*'累積確診人數_量級_鄰里別'!P265/10</f>
        <v>1.132658486</v>
      </c>
      <c r="R265">
        <f>'計算係數'!$O265*'累積確診人數_量級_鄰里別'!Q265/10</f>
        <v>1.132658486</v>
      </c>
      <c r="S265">
        <f>'計算係數'!$O265*'累積確診人數_量級_鄰里別'!R265/10</f>
        <v>1.132658486</v>
      </c>
      <c r="T265">
        <f>'計算係數'!$O265*'累積確診人數_量級_鄰里別'!S265/10</f>
        <v>1.132658486</v>
      </c>
      <c r="U265">
        <f>'計算係數'!$O265*'累積確診人數_量級_鄰里別'!T265/10</f>
        <v>1.132658486</v>
      </c>
    </row>
    <row r="266">
      <c r="A266" s="5">
        <v>6.3000080004E10</v>
      </c>
      <c r="B266" s="5" t="s">
        <v>271</v>
      </c>
      <c r="C266" s="5" t="s">
        <v>275</v>
      </c>
      <c r="D266" s="5">
        <v>6678.0</v>
      </c>
      <c r="E266">
        <f>'計算係數'!$O266*'累積確診人數_量級_鄰里別'!D266/10</f>
        <v>1.134827689</v>
      </c>
      <c r="F266">
        <f>'計算係數'!$O266*'累積確診人數_量級_鄰里別'!E266/10</f>
        <v>1.134827689</v>
      </c>
      <c r="G266">
        <f>'計算係數'!$O266*'累積確診人數_量級_鄰里別'!F266/10</f>
        <v>0</v>
      </c>
      <c r="H266">
        <f>'計算係數'!$O266*'累積確診人數_量級_鄰里別'!G266/10</f>
        <v>1.134827689</v>
      </c>
      <c r="I266">
        <f>'計算係數'!$O266*'累積確診人數_量級_鄰里別'!H266/10</f>
        <v>1.134827689</v>
      </c>
      <c r="J266">
        <f>'計算係數'!$O266*'累積確診人數_量級_鄰里別'!I266/10</f>
        <v>1.134827689</v>
      </c>
      <c r="K266">
        <f>'計算係數'!$O266*'累積確診人數_量級_鄰里別'!J266/10</f>
        <v>1.134827689</v>
      </c>
      <c r="L266">
        <f>'計算係數'!$O266*'累積確診人數_量級_鄰里別'!K266/10</f>
        <v>1.134827689</v>
      </c>
      <c r="M266">
        <f>'計算係數'!$O266*'累積確診人數_量級_鄰里別'!L266/10</f>
        <v>1.134827689</v>
      </c>
      <c r="N266">
        <f>'計算係數'!$O266*'累積確診人數_量級_鄰里別'!M266/10</f>
        <v>1.134827689</v>
      </c>
      <c r="O266">
        <f>'計算係數'!$O266*'累積確診人數_量級_鄰里別'!N266/10</f>
        <v>1.134827689</v>
      </c>
      <c r="P266">
        <f>'計算係數'!$O266*'累積確診人數_量級_鄰里別'!O266/10</f>
        <v>1.134827689</v>
      </c>
      <c r="Q266">
        <f>'計算係數'!$O266*'累積確診人數_量級_鄰里別'!P266/10</f>
        <v>1.134827689</v>
      </c>
      <c r="R266">
        <f>'計算係數'!$O266*'累積確診人數_量級_鄰里別'!Q266/10</f>
        <v>1.134827689</v>
      </c>
      <c r="S266">
        <f>'計算係數'!$O266*'累積確診人數_量級_鄰里別'!R266/10</f>
        <v>1.134827689</v>
      </c>
      <c r="T266">
        <f>'計算係數'!$O266*'累積確診人數_量級_鄰里別'!S266/10</f>
        <v>1.134827689</v>
      </c>
      <c r="U266">
        <f>'計算係數'!$O266*'累積確診人數_量級_鄰里別'!T266/10</f>
        <v>1.134827689</v>
      </c>
    </row>
    <row r="267">
      <c r="A267" s="5">
        <v>6.3000080005E10</v>
      </c>
      <c r="B267" s="5" t="s">
        <v>271</v>
      </c>
      <c r="C267" s="5" t="s">
        <v>276</v>
      </c>
      <c r="D267" s="5">
        <v>5834.0</v>
      </c>
      <c r="E267">
        <f>'計算係數'!$O267*'累積確診人數_量級_鄰里別'!D267/10</f>
        <v>1.126926359</v>
      </c>
      <c r="F267">
        <f>'計算係數'!$O267*'累積確診人數_量級_鄰里別'!E267/10</f>
        <v>1.126926359</v>
      </c>
      <c r="G267">
        <f>'計算係數'!$O267*'累積確診人數_量級_鄰里別'!F267/10</f>
        <v>0</v>
      </c>
      <c r="H267">
        <f>'計算係數'!$O267*'累積確診人數_量級_鄰里別'!G267/10</f>
        <v>1.126926359</v>
      </c>
      <c r="I267">
        <f>'計算係數'!$O267*'累積確診人數_量級_鄰里別'!H267/10</f>
        <v>1.126926359</v>
      </c>
      <c r="J267">
        <f>'計算係數'!$O267*'累積確診人數_量級_鄰里別'!I267/10</f>
        <v>1.126926359</v>
      </c>
      <c r="K267">
        <f>'計算係數'!$O267*'累積確診人數_量級_鄰里別'!J267/10</f>
        <v>1.126926359</v>
      </c>
      <c r="L267">
        <f>'計算係數'!$O267*'累積確診人數_量級_鄰里別'!K267/10</f>
        <v>1.126926359</v>
      </c>
      <c r="M267">
        <f>'計算係數'!$O267*'累積確診人數_量級_鄰里別'!L267/10</f>
        <v>1.126926359</v>
      </c>
      <c r="N267">
        <f>'計算係數'!$O267*'累積確診人數_量級_鄰里別'!M267/10</f>
        <v>1.126926359</v>
      </c>
      <c r="O267">
        <f>'計算係數'!$O267*'累積確診人數_量級_鄰里別'!N267/10</f>
        <v>1.126926359</v>
      </c>
      <c r="P267">
        <f>'計算係數'!$O267*'累積確診人數_量級_鄰里別'!O267/10</f>
        <v>1.126926359</v>
      </c>
      <c r="Q267">
        <f>'計算係數'!$O267*'累積確診人數_量級_鄰里別'!P267/10</f>
        <v>1.126926359</v>
      </c>
      <c r="R267">
        <f>'計算係數'!$O267*'累積確診人數_量級_鄰里別'!Q267/10</f>
        <v>1.126926359</v>
      </c>
      <c r="S267">
        <f>'計算係數'!$O267*'累積確診人數_量級_鄰里別'!R267/10</f>
        <v>1.126926359</v>
      </c>
      <c r="T267">
        <f>'計算係數'!$O267*'累積確診人數_量級_鄰里別'!S267/10</f>
        <v>1.126926359</v>
      </c>
      <c r="U267">
        <f>'計算係數'!$O267*'累積確診人數_量級_鄰里別'!T267/10</f>
        <v>1.126926359</v>
      </c>
    </row>
    <row r="268">
      <c r="A268" s="5">
        <v>6.3000080006E10</v>
      </c>
      <c r="B268" s="5" t="s">
        <v>271</v>
      </c>
      <c r="C268" s="5" t="s">
        <v>277</v>
      </c>
      <c r="D268" s="5">
        <v>5903.0</v>
      </c>
      <c r="E268">
        <f>'計算係數'!$O268*'累積確診人數_量級_鄰里別'!D268/10</f>
        <v>1.050323535</v>
      </c>
      <c r="F268">
        <f>'計算係數'!$O268*'累積確診人數_量級_鄰里別'!E268/10</f>
        <v>1.050323535</v>
      </c>
      <c r="G268">
        <f>'計算係數'!$O268*'累積確診人數_量級_鄰里別'!F268/10</f>
        <v>0</v>
      </c>
      <c r="H268">
        <f>'計算係數'!$O268*'累積確診人數_量級_鄰里別'!G268/10</f>
        <v>1.050323535</v>
      </c>
      <c r="I268">
        <f>'計算係數'!$O268*'累積確診人數_量級_鄰里別'!H268/10</f>
        <v>1.050323535</v>
      </c>
      <c r="J268">
        <f>'計算係數'!$O268*'累積確診人數_量級_鄰里別'!I268/10</f>
        <v>1.050323535</v>
      </c>
      <c r="K268">
        <f>'計算係數'!$O268*'累積確診人數_量級_鄰里別'!J268/10</f>
        <v>1.050323535</v>
      </c>
      <c r="L268">
        <f>'計算係數'!$O268*'累積確診人數_量級_鄰里別'!K268/10</f>
        <v>1.050323535</v>
      </c>
      <c r="M268">
        <f>'計算係數'!$O268*'累積確診人數_量級_鄰里別'!L268/10</f>
        <v>1.050323535</v>
      </c>
      <c r="N268">
        <f>'計算係數'!$O268*'累積確診人數_量級_鄰里別'!M268/10</f>
        <v>1.050323535</v>
      </c>
      <c r="O268">
        <f>'計算係數'!$O268*'累積確診人數_量級_鄰里別'!N268/10</f>
        <v>1.050323535</v>
      </c>
      <c r="P268">
        <f>'計算係數'!$O268*'累積確診人數_量級_鄰里別'!O268/10</f>
        <v>1.050323535</v>
      </c>
      <c r="Q268">
        <f>'計算係數'!$O268*'累積確診人數_量級_鄰里別'!P268/10</f>
        <v>1.050323535</v>
      </c>
      <c r="R268">
        <f>'計算係數'!$O268*'累積確診人數_量級_鄰里別'!Q268/10</f>
        <v>1.050323535</v>
      </c>
      <c r="S268">
        <f>'計算係數'!$O268*'累積確診人數_量級_鄰里別'!R268/10</f>
        <v>1.050323535</v>
      </c>
      <c r="T268">
        <f>'計算係數'!$O268*'累積確診人數_量級_鄰里別'!S268/10</f>
        <v>1.050323535</v>
      </c>
      <c r="U268">
        <f>'計算係數'!$O268*'累積確診人數_量級_鄰里別'!T268/10</f>
        <v>1.050323535</v>
      </c>
    </row>
    <row r="269">
      <c r="A269" s="5">
        <v>6.3000080007E10</v>
      </c>
      <c r="B269" s="5" t="s">
        <v>271</v>
      </c>
      <c r="C269" s="5" t="s">
        <v>278</v>
      </c>
      <c r="D269" s="5">
        <v>5678.0</v>
      </c>
      <c r="E269">
        <f>'計算係數'!$O269*'累積確診人數_量級_鄰里別'!D269/10</f>
        <v>1.074451423</v>
      </c>
      <c r="F269">
        <f>'計算係數'!$O269*'累積確診人數_量級_鄰里別'!E269/10</f>
        <v>1.074451423</v>
      </c>
      <c r="G269">
        <f>'計算係數'!$O269*'累積確診人數_量級_鄰里別'!F269/10</f>
        <v>0</v>
      </c>
      <c r="H269">
        <f>'計算係數'!$O269*'累積確診人數_量級_鄰里別'!G269/10</f>
        <v>1.074451423</v>
      </c>
      <c r="I269">
        <f>'計算係數'!$O269*'累積確診人數_量級_鄰里別'!H269/10</f>
        <v>1.074451423</v>
      </c>
      <c r="J269">
        <f>'計算係數'!$O269*'累積確診人數_量級_鄰里別'!I269/10</f>
        <v>1.074451423</v>
      </c>
      <c r="K269">
        <f>'計算係數'!$O269*'累積確診人數_量級_鄰里別'!J269/10</f>
        <v>1.074451423</v>
      </c>
      <c r="L269">
        <f>'計算係數'!$O269*'累積確診人數_量級_鄰里別'!K269/10</f>
        <v>1.074451423</v>
      </c>
      <c r="M269">
        <f>'計算係數'!$O269*'累積確診人數_量級_鄰里別'!L269/10</f>
        <v>1.074451423</v>
      </c>
      <c r="N269">
        <f>'計算係數'!$O269*'累積確診人數_量級_鄰里別'!M269/10</f>
        <v>1.074451423</v>
      </c>
      <c r="O269">
        <f>'計算係數'!$O269*'累積確診人數_量級_鄰里別'!N269/10</f>
        <v>1.074451423</v>
      </c>
      <c r="P269">
        <f>'計算係數'!$O269*'累積確診人數_量級_鄰里別'!O269/10</f>
        <v>1.074451423</v>
      </c>
      <c r="Q269">
        <f>'計算係數'!$O269*'累積確診人數_量級_鄰里別'!P269/10</f>
        <v>1.074451423</v>
      </c>
      <c r="R269">
        <f>'計算係數'!$O269*'累積確診人數_量級_鄰里別'!Q269/10</f>
        <v>1.074451423</v>
      </c>
      <c r="S269">
        <f>'計算係數'!$O269*'累積確診人數_量級_鄰里別'!R269/10</f>
        <v>1.074451423</v>
      </c>
      <c r="T269">
        <f>'計算係數'!$O269*'累積確診人數_量級_鄰里別'!S269/10</f>
        <v>1.074451423</v>
      </c>
      <c r="U269">
        <f>'計算係數'!$O269*'累積確診人數_量級_鄰里別'!T269/10</f>
        <v>1.074451423</v>
      </c>
    </row>
    <row r="270">
      <c r="A270" s="5">
        <v>6.3000080008E10</v>
      </c>
      <c r="B270" s="5" t="s">
        <v>271</v>
      </c>
      <c r="C270" s="5" t="s">
        <v>279</v>
      </c>
      <c r="D270" s="5">
        <v>4636.0</v>
      </c>
      <c r="E270">
        <f>'計算係數'!$O270*'累積確診人數_量級_鄰里別'!D270/10</f>
        <v>1.0409075</v>
      </c>
      <c r="F270">
        <f>'計算係數'!$O270*'累積確診人數_量級_鄰里別'!E270/10</f>
        <v>1.0409075</v>
      </c>
      <c r="G270">
        <f>'計算係數'!$O270*'累積確診人數_量級_鄰里別'!F270/10</f>
        <v>0</v>
      </c>
      <c r="H270">
        <f>'計算係數'!$O270*'累積確診人數_量級_鄰里別'!G270/10</f>
        <v>1.0409075</v>
      </c>
      <c r="I270">
        <f>'計算係數'!$O270*'累積確診人數_量級_鄰里別'!H270/10</f>
        <v>1.0409075</v>
      </c>
      <c r="J270">
        <f>'計算係數'!$O270*'累積確診人數_量級_鄰里別'!I270/10</f>
        <v>1.0409075</v>
      </c>
      <c r="K270">
        <f>'計算係數'!$O270*'累積確診人數_量級_鄰里別'!J270/10</f>
        <v>1.0409075</v>
      </c>
      <c r="L270">
        <f>'計算係數'!$O270*'累積確診人數_量級_鄰里別'!K270/10</f>
        <v>1.0409075</v>
      </c>
      <c r="M270">
        <f>'計算係數'!$O270*'累積確診人數_量級_鄰里別'!L270/10</f>
        <v>1.0409075</v>
      </c>
      <c r="N270">
        <f>'計算係數'!$O270*'累積確診人數_量級_鄰里別'!M270/10</f>
        <v>1.0409075</v>
      </c>
      <c r="O270">
        <f>'計算係數'!$O270*'累積確診人數_量級_鄰里別'!N270/10</f>
        <v>1.0409075</v>
      </c>
      <c r="P270">
        <f>'計算係數'!$O270*'累積確診人數_量級_鄰里別'!O270/10</f>
        <v>1.0409075</v>
      </c>
      <c r="Q270">
        <f>'計算係數'!$O270*'累積確診人數_量級_鄰里別'!P270/10</f>
        <v>1.0409075</v>
      </c>
      <c r="R270">
        <f>'計算係數'!$O270*'累積確診人數_量級_鄰里別'!Q270/10</f>
        <v>1.0409075</v>
      </c>
      <c r="S270">
        <f>'計算係數'!$O270*'累積確診人數_量級_鄰里別'!R270/10</f>
        <v>1.0409075</v>
      </c>
      <c r="T270">
        <f>'計算係數'!$O270*'累積確診人數_量級_鄰里別'!S270/10</f>
        <v>1.0409075</v>
      </c>
      <c r="U270">
        <f>'計算係數'!$O270*'累積確診人數_量級_鄰里別'!T270/10</f>
        <v>1.0409075</v>
      </c>
    </row>
    <row r="271">
      <c r="A271" s="5">
        <v>6.3000080009E10</v>
      </c>
      <c r="B271" s="5" t="s">
        <v>271</v>
      </c>
      <c r="C271" s="5" t="s">
        <v>280</v>
      </c>
      <c r="D271" s="5">
        <v>7372.0</v>
      </c>
      <c r="E271">
        <f>'計算係數'!$O271*'累積確診人數_量級_鄰里別'!D271/10</f>
        <v>1.089559084</v>
      </c>
      <c r="F271">
        <f>'計算係數'!$O271*'累積確診人數_量級_鄰里別'!E271/10</f>
        <v>1.089559084</v>
      </c>
      <c r="G271">
        <f>'計算係數'!$O271*'累積確診人數_量級_鄰里別'!F271/10</f>
        <v>0</v>
      </c>
      <c r="H271">
        <f>'計算係數'!$O271*'累積確診人數_量級_鄰里別'!G271/10</f>
        <v>1.089559084</v>
      </c>
      <c r="I271">
        <f>'計算係數'!$O271*'累積確診人數_量級_鄰里別'!H271/10</f>
        <v>1.089559084</v>
      </c>
      <c r="J271">
        <f>'計算係數'!$O271*'累積確診人數_量級_鄰里別'!I271/10</f>
        <v>1.089559084</v>
      </c>
      <c r="K271">
        <f>'計算係數'!$O271*'累積確診人數_量級_鄰里別'!J271/10</f>
        <v>1.089559084</v>
      </c>
      <c r="L271">
        <f>'計算係數'!$O271*'累積確診人數_量級_鄰里別'!K271/10</f>
        <v>1.089559084</v>
      </c>
      <c r="M271">
        <f>'計算係數'!$O271*'累積確診人數_量級_鄰里別'!L271/10</f>
        <v>1.089559084</v>
      </c>
      <c r="N271">
        <f>'計算係數'!$O271*'累積確診人數_量級_鄰里別'!M271/10</f>
        <v>1.089559084</v>
      </c>
      <c r="O271">
        <f>'計算係數'!$O271*'累積確診人數_量級_鄰里別'!N271/10</f>
        <v>1.089559084</v>
      </c>
      <c r="P271">
        <f>'計算係數'!$O271*'累積確診人數_量級_鄰里別'!O271/10</f>
        <v>1.089559084</v>
      </c>
      <c r="Q271">
        <f>'計算係數'!$O271*'累積確診人數_量級_鄰里別'!P271/10</f>
        <v>1.089559084</v>
      </c>
      <c r="R271">
        <f>'計算係數'!$O271*'累積確診人數_量級_鄰里別'!Q271/10</f>
        <v>1.089559084</v>
      </c>
      <c r="S271">
        <f>'計算係數'!$O271*'累積確診人數_量級_鄰里別'!R271/10</f>
        <v>1.089559084</v>
      </c>
      <c r="T271">
        <f>'計算係數'!$O271*'累積確診人數_量級_鄰里別'!S271/10</f>
        <v>1.089559084</v>
      </c>
      <c r="U271">
        <f>'計算係數'!$O271*'累積確診人數_量級_鄰里別'!T271/10</f>
        <v>1.089559084</v>
      </c>
    </row>
    <row r="272">
      <c r="A272" s="5">
        <v>6.300008001E10</v>
      </c>
      <c r="B272" s="5" t="s">
        <v>271</v>
      </c>
      <c r="C272" s="5" t="s">
        <v>281</v>
      </c>
      <c r="D272" s="5">
        <v>5243.0</v>
      </c>
      <c r="E272">
        <f>'計算係數'!$O272*'累積確診人數_量級_鄰里別'!D272/10</f>
        <v>1.09475247</v>
      </c>
      <c r="F272">
        <f>'計算係數'!$O272*'累積確診人數_量級_鄰里別'!E272/10</f>
        <v>1.09475247</v>
      </c>
      <c r="G272">
        <f>'計算係數'!$O272*'累積確診人數_量級_鄰里別'!F272/10</f>
        <v>0</v>
      </c>
      <c r="H272">
        <f>'計算係數'!$O272*'累積確診人數_量級_鄰里別'!G272/10</f>
        <v>1.09475247</v>
      </c>
      <c r="I272">
        <f>'計算係數'!$O272*'累積確診人數_量級_鄰里別'!H272/10</f>
        <v>1.09475247</v>
      </c>
      <c r="J272">
        <f>'計算係數'!$O272*'累積確診人數_量級_鄰里別'!I272/10</f>
        <v>1.09475247</v>
      </c>
      <c r="K272">
        <f>'計算係數'!$O272*'累積確診人數_量級_鄰里別'!J272/10</f>
        <v>1.09475247</v>
      </c>
      <c r="L272">
        <f>'計算係數'!$O272*'累積確診人數_量級_鄰里別'!K272/10</f>
        <v>1.09475247</v>
      </c>
      <c r="M272">
        <f>'計算係數'!$O272*'累積確診人數_量級_鄰里別'!L272/10</f>
        <v>1.09475247</v>
      </c>
      <c r="N272">
        <f>'計算係數'!$O272*'累積確診人數_量級_鄰里別'!M272/10</f>
        <v>1.09475247</v>
      </c>
      <c r="O272">
        <f>'計算係數'!$O272*'累積確診人數_量級_鄰里別'!N272/10</f>
        <v>1.09475247</v>
      </c>
      <c r="P272">
        <f>'計算係數'!$O272*'累積確診人數_量級_鄰里別'!O272/10</f>
        <v>1.09475247</v>
      </c>
      <c r="Q272">
        <f>'計算係數'!$O272*'累積確診人數_量級_鄰里別'!P272/10</f>
        <v>1.09475247</v>
      </c>
      <c r="R272">
        <f>'計算係數'!$O272*'累積確診人數_量級_鄰里別'!Q272/10</f>
        <v>1.09475247</v>
      </c>
      <c r="S272">
        <f>'計算係數'!$O272*'累積確診人數_量級_鄰里別'!R272/10</f>
        <v>1.09475247</v>
      </c>
      <c r="T272">
        <f>'計算係數'!$O272*'累積確診人數_量級_鄰里別'!S272/10</f>
        <v>1.09475247</v>
      </c>
      <c r="U272">
        <f>'計算係數'!$O272*'累積確診人數_量級_鄰里別'!T272/10</f>
        <v>1.09475247</v>
      </c>
    </row>
    <row r="273">
      <c r="A273" s="5">
        <v>6.3000080011E10</v>
      </c>
      <c r="B273" s="5" t="s">
        <v>271</v>
      </c>
      <c r="C273" s="5" t="s">
        <v>282</v>
      </c>
      <c r="D273" s="5">
        <v>3343.0</v>
      </c>
      <c r="E273">
        <f>'計算係數'!$O273*'累積確診人數_量級_鄰里別'!D273/10</f>
        <v>0.965376234</v>
      </c>
      <c r="F273">
        <f>'計算係數'!$O273*'累積確診人數_量級_鄰里別'!E273/10</f>
        <v>0.965376234</v>
      </c>
      <c r="G273">
        <f>'計算係數'!$O273*'累積確診人數_量級_鄰里別'!F273/10</f>
        <v>0</v>
      </c>
      <c r="H273">
        <f>'計算係數'!$O273*'累積確診人數_量級_鄰里別'!G273/10</f>
        <v>0.965376234</v>
      </c>
      <c r="I273">
        <f>'計算係數'!$O273*'累積確診人數_量級_鄰里別'!H273/10</f>
        <v>0.965376234</v>
      </c>
      <c r="J273">
        <f>'計算係數'!$O273*'累積確診人數_量級_鄰里別'!I273/10</f>
        <v>0.965376234</v>
      </c>
      <c r="K273">
        <f>'計算係數'!$O273*'累積確診人數_量級_鄰里別'!J273/10</f>
        <v>0.965376234</v>
      </c>
      <c r="L273">
        <f>'計算係數'!$O273*'累積確診人數_量級_鄰里別'!K273/10</f>
        <v>0.965376234</v>
      </c>
      <c r="M273">
        <f>'計算係數'!$O273*'累積確診人數_量級_鄰里別'!L273/10</f>
        <v>0.965376234</v>
      </c>
      <c r="N273">
        <f>'計算係數'!$O273*'累積確診人數_量級_鄰里別'!M273/10</f>
        <v>0.965376234</v>
      </c>
      <c r="O273">
        <f>'計算係數'!$O273*'累積確診人數_量級_鄰里別'!N273/10</f>
        <v>0.965376234</v>
      </c>
      <c r="P273">
        <f>'計算係數'!$O273*'累積確診人數_量級_鄰里別'!O273/10</f>
        <v>0.965376234</v>
      </c>
      <c r="Q273">
        <f>'計算係數'!$O273*'累積確診人數_量級_鄰里別'!P273/10</f>
        <v>0.965376234</v>
      </c>
      <c r="R273">
        <f>'計算係數'!$O273*'累積確診人數_量級_鄰里別'!Q273/10</f>
        <v>0.965376234</v>
      </c>
      <c r="S273">
        <f>'計算係數'!$O273*'累積確診人數_量級_鄰里別'!R273/10</f>
        <v>0.965376234</v>
      </c>
      <c r="T273">
        <f>'計算係數'!$O273*'累積確診人數_量級_鄰里別'!S273/10</f>
        <v>0.965376234</v>
      </c>
      <c r="U273">
        <f>'計算係數'!$O273*'累積確診人數_量級_鄰里別'!T273/10</f>
        <v>0.965376234</v>
      </c>
    </row>
    <row r="274">
      <c r="A274" s="5">
        <v>6.3000080012E10</v>
      </c>
      <c r="B274" s="5" t="s">
        <v>271</v>
      </c>
      <c r="C274" s="5" t="s">
        <v>283</v>
      </c>
      <c r="D274" s="5">
        <v>4647.0</v>
      </c>
      <c r="E274">
        <f>'計算係數'!$O274*'累積確診人數_量級_鄰里別'!D274/10</f>
        <v>1.075622753</v>
      </c>
      <c r="F274">
        <f>'計算係數'!$O274*'累積確診人數_量級_鄰里別'!E274/10</f>
        <v>1.075622753</v>
      </c>
      <c r="G274">
        <f>'計算係數'!$O274*'累積確診人數_量級_鄰里別'!F274/10</f>
        <v>0</v>
      </c>
      <c r="H274">
        <f>'計算係數'!$O274*'累積確診人數_量級_鄰里別'!G274/10</f>
        <v>1.075622753</v>
      </c>
      <c r="I274">
        <f>'計算係數'!$O274*'累積確診人數_量級_鄰里別'!H274/10</f>
        <v>1.075622753</v>
      </c>
      <c r="J274">
        <f>'計算係數'!$O274*'累積確診人數_量級_鄰里別'!I274/10</f>
        <v>1.075622753</v>
      </c>
      <c r="K274">
        <f>'計算係數'!$O274*'累積確診人數_量級_鄰里別'!J274/10</f>
        <v>1.075622753</v>
      </c>
      <c r="L274">
        <f>'計算係數'!$O274*'累積確診人數_量級_鄰里別'!K274/10</f>
        <v>1.075622753</v>
      </c>
      <c r="M274">
        <f>'計算係數'!$O274*'累積確診人數_量級_鄰里別'!L274/10</f>
        <v>1.075622753</v>
      </c>
      <c r="N274">
        <f>'計算係數'!$O274*'累積確診人數_量級_鄰里別'!M274/10</f>
        <v>1.075622753</v>
      </c>
      <c r="O274">
        <f>'計算係數'!$O274*'累積確診人數_量級_鄰里別'!N274/10</f>
        <v>1.075622753</v>
      </c>
      <c r="P274">
        <f>'計算係數'!$O274*'累積確診人數_量級_鄰里別'!O274/10</f>
        <v>1.075622753</v>
      </c>
      <c r="Q274">
        <f>'計算係數'!$O274*'累積確診人數_量級_鄰里別'!P274/10</f>
        <v>1.075622753</v>
      </c>
      <c r="R274">
        <f>'計算係數'!$O274*'累積確診人數_量級_鄰里別'!Q274/10</f>
        <v>1.075622753</v>
      </c>
      <c r="S274">
        <f>'計算係數'!$O274*'累積確診人數_量級_鄰里別'!R274/10</f>
        <v>1.075622753</v>
      </c>
      <c r="T274">
        <f>'計算係數'!$O274*'累積確診人數_量級_鄰里別'!S274/10</f>
        <v>1.075622753</v>
      </c>
      <c r="U274">
        <f>'計算係數'!$O274*'累積確診人數_量級_鄰里別'!T274/10</f>
        <v>1.075622753</v>
      </c>
    </row>
    <row r="275">
      <c r="A275" s="5">
        <v>6.3000080013E10</v>
      </c>
      <c r="B275" s="5" t="s">
        <v>271</v>
      </c>
      <c r="C275" s="5" t="s">
        <v>284</v>
      </c>
      <c r="D275" s="5">
        <v>5064.0</v>
      </c>
      <c r="E275">
        <f>'計算係數'!$O275*'累積確診人數_量級_鄰里別'!D275/10</f>
        <v>1.025862596</v>
      </c>
      <c r="F275">
        <f>'計算係數'!$O275*'累積確診人數_量級_鄰里別'!E275/10</f>
        <v>1.025862596</v>
      </c>
      <c r="G275">
        <f>'計算係數'!$O275*'累積確診人數_量級_鄰里別'!F275/10</f>
        <v>0</v>
      </c>
      <c r="H275">
        <f>'計算係數'!$O275*'累積確診人數_量級_鄰里別'!G275/10</f>
        <v>1.025862596</v>
      </c>
      <c r="I275">
        <f>'計算係數'!$O275*'累積確診人數_量級_鄰里別'!H275/10</f>
        <v>1.025862596</v>
      </c>
      <c r="J275">
        <f>'計算係數'!$O275*'累積確診人數_量級_鄰里別'!I275/10</f>
        <v>1.025862596</v>
      </c>
      <c r="K275">
        <f>'計算係數'!$O275*'累積確診人數_量級_鄰里別'!J275/10</f>
        <v>1.025862596</v>
      </c>
      <c r="L275">
        <f>'計算係數'!$O275*'累積確診人數_量級_鄰里別'!K275/10</f>
        <v>1.025862596</v>
      </c>
      <c r="M275">
        <f>'計算係數'!$O275*'累積確診人數_量級_鄰里別'!L275/10</f>
        <v>1.025862596</v>
      </c>
      <c r="N275">
        <f>'計算係數'!$O275*'累積確診人數_量級_鄰里別'!M275/10</f>
        <v>1.025862596</v>
      </c>
      <c r="O275">
        <f>'計算係數'!$O275*'累積確診人數_量級_鄰里別'!N275/10</f>
        <v>1.025862596</v>
      </c>
      <c r="P275">
        <f>'計算係數'!$O275*'累積確診人數_量級_鄰里別'!O275/10</f>
        <v>1.025862596</v>
      </c>
      <c r="Q275">
        <f>'計算係數'!$O275*'累積確診人數_量級_鄰里別'!P275/10</f>
        <v>1.025862596</v>
      </c>
      <c r="R275">
        <f>'計算係數'!$O275*'累積確診人數_量級_鄰里別'!Q275/10</f>
        <v>1.025862596</v>
      </c>
      <c r="S275">
        <f>'計算係數'!$O275*'累積確診人數_量級_鄰里別'!R275/10</f>
        <v>1.025862596</v>
      </c>
      <c r="T275">
        <f>'計算係數'!$O275*'累積確診人數_量級_鄰里別'!S275/10</f>
        <v>1.025862596</v>
      </c>
      <c r="U275">
        <f>'計算係數'!$O275*'累積確診人數_量級_鄰里別'!T275/10</f>
        <v>1.025862596</v>
      </c>
    </row>
    <row r="276">
      <c r="A276" s="5">
        <v>6.3000080014E10</v>
      </c>
      <c r="B276" s="5" t="s">
        <v>271</v>
      </c>
      <c r="C276" s="5" t="s">
        <v>285</v>
      </c>
      <c r="D276" s="5">
        <v>3588.0</v>
      </c>
      <c r="E276">
        <f>'計算係數'!$O276*'累積確診人數_量級_鄰里別'!D276/10</f>
        <v>0.9819854867</v>
      </c>
      <c r="F276">
        <f>'計算係數'!$O276*'累積確診人數_量級_鄰里別'!E276/10</f>
        <v>0.9819854867</v>
      </c>
      <c r="G276">
        <f>'計算係數'!$O276*'累積確診人數_量級_鄰里別'!F276/10</f>
        <v>0</v>
      </c>
      <c r="H276">
        <f>'計算係數'!$O276*'累積確診人數_量級_鄰里別'!G276/10</f>
        <v>0.9819854867</v>
      </c>
      <c r="I276">
        <f>'計算係數'!$O276*'累積確診人數_量級_鄰里別'!H276/10</f>
        <v>0.9819854867</v>
      </c>
      <c r="J276">
        <f>'計算係數'!$O276*'累積確診人數_量級_鄰里別'!I276/10</f>
        <v>0.9819854867</v>
      </c>
      <c r="K276">
        <f>'計算係數'!$O276*'累積確診人數_量級_鄰里別'!J276/10</f>
        <v>0.9819854867</v>
      </c>
      <c r="L276">
        <f>'計算係數'!$O276*'累積確診人數_量級_鄰里別'!K276/10</f>
        <v>0.9819854867</v>
      </c>
      <c r="M276">
        <f>'計算係數'!$O276*'累積確診人數_量級_鄰里別'!L276/10</f>
        <v>0.9819854867</v>
      </c>
      <c r="N276">
        <f>'計算係數'!$O276*'累積確診人數_量級_鄰里別'!M276/10</f>
        <v>0.9819854867</v>
      </c>
      <c r="O276">
        <f>'計算係數'!$O276*'累積確診人數_量級_鄰里別'!N276/10</f>
        <v>0.9819854867</v>
      </c>
      <c r="P276">
        <f>'計算係數'!$O276*'累積確診人數_量級_鄰里別'!O276/10</f>
        <v>0.9819854867</v>
      </c>
      <c r="Q276">
        <f>'計算係數'!$O276*'累積確診人數_量級_鄰里別'!P276/10</f>
        <v>0.9819854867</v>
      </c>
      <c r="R276">
        <f>'計算係數'!$O276*'累積確診人數_量級_鄰里別'!Q276/10</f>
        <v>0.9819854867</v>
      </c>
      <c r="S276">
        <f>'計算係數'!$O276*'累積確診人數_量級_鄰里別'!R276/10</f>
        <v>0.9819854867</v>
      </c>
      <c r="T276">
        <f>'計算係數'!$O276*'累積確診人數_量級_鄰里別'!S276/10</f>
        <v>0.9819854867</v>
      </c>
      <c r="U276">
        <f>'計算係數'!$O276*'累積確診人數_量級_鄰里別'!T276/10</f>
        <v>0.9819854867</v>
      </c>
    </row>
    <row r="277">
      <c r="A277" s="5">
        <v>6.3000080015E10</v>
      </c>
      <c r="B277" s="5" t="s">
        <v>271</v>
      </c>
      <c r="C277" s="5" t="s">
        <v>286</v>
      </c>
      <c r="D277" s="5">
        <v>7494.0</v>
      </c>
      <c r="E277">
        <f>'計算係數'!$O277*'累積確診人數_量級_鄰里別'!D277/10</f>
        <v>1.072498103</v>
      </c>
      <c r="F277">
        <f>'計算係數'!$O277*'累積確診人數_量級_鄰里別'!E277/10</f>
        <v>1.072498103</v>
      </c>
      <c r="G277">
        <f>'計算係數'!$O277*'累積確診人數_量級_鄰里別'!F277/10</f>
        <v>0</v>
      </c>
      <c r="H277">
        <f>'計算係數'!$O277*'累積確診人數_量級_鄰里別'!G277/10</f>
        <v>1.072498103</v>
      </c>
      <c r="I277">
        <f>'計算係數'!$O277*'累積確診人數_量級_鄰里別'!H277/10</f>
        <v>1.072498103</v>
      </c>
      <c r="J277">
        <f>'計算係數'!$O277*'累積確診人數_量級_鄰里別'!I277/10</f>
        <v>1.072498103</v>
      </c>
      <c r="K277">
        <f>'計算係數'!$O277*'累積確診人數_量級_鄰里別'!J277/10</f>
        <v>1.072498103</v>
      </c>
      <c r="L277">
        <f>'計算係數'!$O277*'累積確診人數_量級_鄰里別'!K277/10</f>
        <v>1.072498103</v>
      </c>
      <c r="M277">
        <f>'計算係數'!$O277*'累積確診人數_量級_鄰里別'!L277/10</f>
        <v>1.072498103</v>
      </c>
      <c r="N277">
        <f>'計算係數'!$O277*'累積確診人數_量級_鄰里別'!M277/10</f>
        <v>1.072498103</v>
      </c>
      <c r="O277">
        <f>'計算係數'!$O277*'累積確診人數_量級_鄰里別'!N277/10</f>
        <v>1.072498103</v>
      </c>
      <c r="P277">
        <f>'計算係數'!$O277*'累積確診人數_量級_鄰里別'!O277/10</f>
        <v>1.072498103</v>
      </c>
      <c r="Q277">
        <f>'計算係數'!$O277*'累積確診人數_量級_鄰里別'!P277/10</f>
        <v>1.072498103</v>
      </c>
      <c r="R277">
        <f>'計算係數'!$O277*'累積確診人數_量級_鄰里別'!Q277/10</f>
        <v>1.072498103</v>
      </c>
      <c r="S277">
        <f>'計算係數'!$O277*'累積確診人數_量級_鄰里別'!R277/10</f>
        <v>1.072498103</v>
      </c>
      <c r="T277">
        <f>'計算係數'!$O277*'累積確診人數_量級_鄰里別'!S277/10</f>
        <v>1.072498103</v>
      </c>
      <c r="U277">
        <f>'計算係數'!$O277*'累積確診人數_量級_鄰里別'!T277/10</f>
        <v>1.072498103</v>
      </c>
    </row>
    <row r="278">
      <c r="A278" s="5">
        <v>6.3000080016E10</v>
      </c>
      <c r="B278" s="5" t="s">
        <v>271</v>
      </c>
      <c r="C278" s="5" t="s">
        <v>287</v>
      </c>
      <c r="D278" s="5">
        <v>5953.0</v>
      </c>
      <c r="E278">
        <f>'計算係數'!$O278*'累積確診人數_量級_鄰里別'!D278/10</f>
        <v>1.004777377</v>
      </c>
      <c r="F278">
        <f>'計算係數'!$O278*'累積確診人數_量級_鄰里別'!E278/10</f>
        <v>1.004777377</v>
      </c>
      <c r="G278">
        <f>'計算係數'!$O278*'累積確診人數_量級_鄰里別'!F278/10</f>
        <v>0</v>
      </c>
      <c r="H278">
        <f>'計算係數'!$O278*'累積確診人數_量級_鄰里別'!G278/10</f>
        <v>1.004777377</v>
      </c>
      <c r="I278">
        <f>'計算係數'!$O278*'累積確診人數_量級_鄰里別'!H278/10</f>
        <v>1.004777377</v>
      </c>
      <c r="J278">
        <f>'計算係數'!$O278*'累積確診人數_量級_鄰里別'!I278/10</f>
        <v>1.004777377</v>
      </c>
      <c r="K278">
        <f>'計算係數'!$O278*'累積確診人數_量級_鄰里別'!J278/10</f>
        <v>1.004777377</v>
      </c>
      <c r="L278">
        <f>'計算係數'!$O278*'累積確診人數_量級_鄰里別'!K278/10</f>
        <v>1.004777377</v>
      </c>
      <c r="M278">
        <f>'計算係數'!$O278*'累積確診人數_量級_鄰里別'!L278/10</f>
        <v>1.004777377</v>
      </c>
      <c r="N278">
        <f>'計算係數'!$O278*'累積確診人數_量級_鄰里別'!M278/10</f>
        <v>1.004777377</v>
      </c>
      <c r="O278">
        <f>'計算係數'!$O278*'累積確診人數_量級_鄰里別'!N278/10</f>
        <v>1.004777377</v>
      </c>
      <c r="P278">
        <f>'計算係數'!$O278*'累積確診人數_量級_鄰里別'!O278/10</f>
        <v>1.004777377</v>
      </c>
      <c r="Q278">
        <f>'計算係數'!$O278*'累積確診人數_量級_鄰里別'!P278/10</f>
        <v>1.004777377</v>
      </c>
      <c r="R278">
        <f>'計算係數'!$O278*'累積確診人數_量級_鄰里別'!Q278/10</f>
        <v>1.004777377</v>
      </c>
      <c r="S278">
        <f>'計算係數'!$O278*'累積確診人數_量級_鄰里別'!R278/10</f>
        <v>1.004777377</v>
      </c>
      <c r="T278">
        <f>'計算係數'!$O278*'累積確診人數_量級_鄰里別'!S278/10</f>
        <v>1.004777377</v>
      </c>
      <c r="U278">
        <f>'計算係數'!$O278*'累積確診人數_量級_鄰里別'!T278/10</f>
        <v>1.004777377</v>
      </c>
    </row>
    <row r="279">
      <c r="A279" s="5">
        <v>6.3000080017E10</v>
      </c>
      <c r="B279" s="5" t="s">
        <v>271</v>
      </c>
      <c r="C279" s="5" t="s">
        <v>288</v>
      </c>
      <c r="D279" s="5">
        <v>5345.0</v>
      </c>
      <c r="E279">
        <f>'計算係數'!$O279*'累積確診人數_量級_鄰里別'!D279/10</f>
        <v>1.135070796</v>
      </c>
      <c r="F279">
        <f>'計算係數'!$O279*'累積確診人數_量級_鄰里別'!E279/10</f>
        <v>1.135070796</v>
      </c>
      <c r="G279">
        <f>'計算係數'!$O279*'累積確診人數_量級_鄰里別'!F279/10</f>
        <v>0</v>
      </c>
      <c r="H279">
        <f>'計算係數'!$O279*'累積確診人數_量級_鄰里別'!G279/10</f>
        <v>1.135070796</v>
      </c>
      <c r="I279">
        <f>'計算係數'!$O279*'累積確診人數_量級_鄰里別'!H279/10</f>
        <v>1.135070796</v>
      </c>
      <c r="J279">
        <f>'計算係數'!$O279*'累積確診人數_量級_鄰里別'!I279/10</f>
        <v>1.135070796</v>
      </c>
      <c r="K279">
        <f>'計算係數'!$O279*'累積確診人數_量級_鄰里別'!J279/10</f>
        <v>1.135070796</v>
      </c>
      <c r="L279">
        <f>'計算係數'!$O279*'累積確診人數_量級_鄰里別'!K279/10</f>
        <v>1.135070796</v>
      </c>
      <c r="M279">
        <f>'計算係數'!$O279*'累積確診人數_量級_鄰里別'!L279/10</f>
        <v>1.135070796</v>
      </c>
      <c r="N279">
        <f>'計算係數'!$O279*'累積確診人數_量級_鄰里別'!M279/10</f>
        <v>1.135070796</v>
      </c>
      <c r="O279">
        <f>'計算係數'!$O279*'累積確診人數_量級_鄰里別'!N279/10</f>
        <v>1.135070796</v>
      </c>
      <c r="P279">
        <f>'計算係數'!$O279*'累積確診人數_量級_鄰里別'!O279/10</f>
        <v>1.135070796</v>
      </c>
      <c r="Q279">
        <f>'計算係數'!$O279*'累積確診人數_量級_鄰里別'!P279/10</f>
        <v>1.135070796</v>
      </c>
      <c r="R279">
        <f>'計算係數'!$O279*'累積確診人數_量級_鄰里別'!Q279/10</f>
        <v>1.135070796</v>
      </c>
      <c r="S279">
        <f>'計算係數'!$O279*'累積確診人數_量級_鄰里別'!R279/10</f>
        <v>1.135070796</v>
      </c>
      <c r="T279">
        <f>'計算係數'!$O279*'累積確診人數_量級_鄰里別'!S279/10</f>
        <v>1.135070796</v>
      </c>
      <c r="U279">
        <f>'計算係數'!$O279*'累積確診人數_量級_鄰里別'!T279/10</f>
        <v>1.135070796</v>
      </c>
    </row>
    <row r="280">
      <c r="A280" s="5">
        <v>6.3000080018E10</v>
      </c>
      <c r="B280" s="5" t="s">
        <v>271</v>
      </c>
      <c r="C280" s="5" t="s">
        <v>289</v>
      </c>
      <c r="D280" s="5">
        <v>6886.0</v>
      </c>
      <c r="E280">
        <f>'計算係數'!$O280*'累積確診人數_量級_鄰里別'!D280/10</f>
        <v>1.090644658</v>
      </c>
      <c r="F280">
        <f>'計算係數'!$O280*'累積確診人數_量級_鄰里別'!E280/10</f>
        <v>1.090644658</v>
      </c>
      <c r="G280">
        <f>'計算係數'!$O280*'累積確診人數_量級_鄰里別'!F280/10</f>
        <v>0</v>
      </c>
      <c r="H280">
        <f>'計算係數'!$O280*'累積確診人數_量級_鄰里別'!G280/10</f>
        <v>1.090644658</v>
      </c>
      <c r="I280">
        <f>'計算係數'!$O280*'累積確診人數_量級_鄰里別'!H280/10</f>
        <v>1.090644658</v>
      </c>
      <c r="J280">
        <f>'計算係數'!$O280*'累積確診人數_量級_鄰里別'!I280/10</f>
        <v>1.090644658</v>
      </c>
      <c r="K280">
        <f>'計算係數'!$O280*'累積確診人數_量級_鄰里別'!J280/10</f>
        <v>1.090644658</v>
      </c>
      <c r="L280">
        <f>'計算係數'!$O280*'累積確診人數_量級_鄰里別'!K280/10</f>
        <v>1.090644658</v>
      </c>
      <c r="M280">
        <f>'計算係數'!$O280*'累積確診人數_量級_鄰里別'!L280/10</f>
        <v>1.090644658</v>
      </c>
      <c r="N280">
        <f>'計算係數'!$O280*'累積確診人數_量級_鄰里別'!M280/10</f>
        <v>1.090644658</v>
      </c>
      <c r="O280">
        <f>'計算係數'!$O280*'累積確診人數_量級_鄰里別'!N280/10</f>
        <v>1.090644658</v>
      </c>
      <c r="P280">
        <f>'計算係數'!$O280*'累積確診人數_量級_鄰里別'!O280/10</f>
        <v>1.090644658</v>
      </c>
      <c r="Q280">
        <f>'計算係數'!$O280*'累積確診人數_量級_鄰里別'!P280/10</f>
        <v>1.090644658</v>
      </c>
      <c r="R280">
        <f>'計算係數'!$O280*'累積確診人數_量級_鄰里別'!Q280/10</f>
        <v>1.090644658</v>
      </c>
      <c r="S280">
        <f>'計算係數'!$O280*'累積確診人數_量級_鄰里別'!R280/10</f>
        <v>1.090644658</v>
      </c>
      <c r="T280">
        <f>'計算係數'!$O280*'累積確診人數_量級_鄰里別'!S280/10</f>
        <v>1.090644658</v>
      </c>
      <c r="U280">
        <f>'計算係數'!$O280*'累積確診人數_量級_鄰里別'!T280/10</f>
        <v>1.090644658</v>
      </c>
    </row>
    <row r="281">
      <c r="A281" s="5">
        <v>6.3000080019E10</v>
      </c>
      <c r="B281" s="5" t="s">
        <v>271</v>
      </c>
      <c r="C281" s="5" t="s">
        <v>290</v>
      </c>
      <c r="D281" s="5">
        <v>5821.0</v>
      </c>
      <c r="E281">
        <f>'計算係數'!$O281*'累積確診人數_量級_鄰里別'!D281/10</f>
        <v>1.150254408</v>
      </c>
      <c r="F281">
        <f>'計算係數'!$O281*'累積確診人數_量級_鄰里別'!E281/10</f>
        <v>1.150254408</v>
      </c>
      <c r="G281">
        <f>'計算係數'!$O281*'累積確診人數_量級_鄰里別'!F281/10</f>
        <v>0</v>
      </c>
      <c r="H281">
        <f>'計算係數'!$O281*'累積確診人數_量級_鄰里別'!G281/10</f>
        <v>1.150254408</v>
      </c>
      <c r="I281">
        <f>'計算係數'!$O281*'累積確診人數_量級_鄰里別'!H281/10</f>
        <v>1.150254408</v>
      </c>
      <c r="J281">
        <f>'計算係數'!$O281*'累積確診人數_量級_鄰里別'!I281/10</f>
        <v>1.150254408</v>
      </c>
      <c r="K281">
        <f>'計算係數'!$O281*'累積確診人數_量級_鄰里別'!J281/10</f>
        <v>1.150254408</v>
      </c>
      <c r="L281">
        <f>'計算係數'!$O281*'累積確診人數_量級_鄰里別'!K281/10</f>
        <v>1.150254408</v>
      </c>
      <c r="M281">
        <f>'計算係數'!$O281*'累積確診人數_量級_鄰里別'!L281/10</f>
        <v>1.150254408</v>
      </c>
      <c r="N281">
        <f>'計算係數'!$O281*'累積確診人數_量級_鄰里別'!M281/10</f>
        <v>1.150254408</v>
      </c>
      <c r="O281">
        <f>'計算係數'!$O281*'累積確診人數_量級_鄰里別'!N281/10</f>
        <v>1.150254408</v>
      </c>
      <c r="P281">
        <f>'計算係數'!$O281*'累積確診人數_量級_鄰里別'!O281/10</f>
        <v>1.150254408</v>
      </c>
      <c r="Q281">
        <f>'計算係數'!$O281*'累積確診人數_量級_鄰里別'!P281/10</f>
        <v>1.150254408</v>
      </c>
      <c r="R281">
        <f>'計算係數'!$O281*'累積確診人數_量級_鄰里別'!Q281/10</f>
        <v>1.150254408</v>
      </c>
      <c r="S281">
        <f>'計算係數'!$O281*'累積確診人數_量級_鄰里別'!R281/10</f>
        <v>1.150254408</v>
      </c>
      <c r="T281">
        <f>'計算係數'!$O281*'累積確診人數_量級_鄰里別'!S281/10</f>
        <v>1.150254408</v>
      </c>
      <c r="U281">
        <f>'計算係數'!$O281*'累積確診人數_量級_鄰里別'!T281/10</f>
        <v>1.150254408</v>
      </c>
    </row>
    <row r="282">
      <c r="A282" s="5">
        <v>6.300008002E10</v>
      </c>
      <c r="B282" s="5" t="s">
        <v>271</v>
      </c>
      <c r="C282" s="5" t="s">
        <v>291</v>
      </c>
      <c r="D282" s="5">
        <v>8281.0</v>
      </c>
      <c r="E282">
        <f>'計算係數'!$O282*'累積確診人數_量級_鄰里別'!D282/10</f>
        <v>1.104194668</v>
      </c>
      <c r="F282">
        <f>'計算係數'!$O282*'累積確診人數_量級_鄰里別'!E282/10</f>
        <v>1.104194668</v>
      </c>
      <c r="G282">
        <f>'計算係數'!$O282*'累積確診人數_量級_鄰里別'!F282/10</f>
        <v>0</v>
      </c>
      <c r="H282">
        <f>'計算係數'!$O282*'累積確診人數_量級_鄰里別'!G282/10</f>
        <v>1.104194668</v>
      </c>
      <c r="I282">
        <f>'計算係數'!$O282*'累積確診人數_量級_鄰里別'!H282/10</f>
        <v>1.104194668</v>
      </c>
      <c r="J282">
        <f>'計算係數'!$O282*'累積確診人數_量級_鄰里別'!I282/10</f>
        <v>1.104194668</v>
      </c>
      <c r="K282">
        <f>'計算係數'!$O282*'累積確診人數_量級_鄰里別'!J282/10</f>
        <v>1.104194668</v>
      </c>
      <c r="L282">
        <f>'計算係數'!$O282*'累積確診人數_量級_鄰里別'!K282/10</f>
        <v>1.104194668</v>
      </c>
      <c r="M282">
        <f>'計算係數'!$O282*'累積確診人數_量級_鄰里別'!L282/10</f>
        <v>1.104194668</v>
      </c>
      <c r="N282">
        <f>'計算係數'!$O282*'累積確診人數_量級_鄰里別'!M282/10</f>
        <v>1.104194668</v>
      </c>
      <c r="O282">
        <f>'計算係數'!$O282*'累積確診人數_量級_鄰里別'!N282/10</f>
        <v>1.104194668</v>
      </c>
      <c r="P282">
        <f>'計算係數'!$O282*'累積確診人數_量級_鄰里別'!O282/10</f>
        <v>1.104194668</v>
      </c>
      <c r="Q282">
        <f>'計算係數'!$O282*'累積確診人數_量級_鄰里別'!P282/10</f>
        <v>1.104194668</v>
      </c>
      <c r="R282">
        <f>'計算係數'!$O282*'累積確診人數_量級_鄰里別'!Q282/10</f>
        <v>1.104194668</v>
      </c>
      <c r="S282">
        <f>'計算係數'!$O282*'累積確診人數_量級_鄰里別'!R282/10</f>
        <v>1.104194668</v>
      </c>
      <c r="T282">
        <f>'計算係數'!$O282*'累積確診人數_量級_鄰里別'!S282/10</f>
        <v>1.104194668</v>
      </c>
      <c r="U282">
        <f>'計算係數'!$O282*'累積確診人數_量級_鄰里別'!T282/10</f>
        <v>1.104194668</v>
      </c>
    </row>
    <row r="283">
      <c r="A283" s="5">
        <v>6.3000080021E10</v>
      </c>
      <c r="B283" s="5" t="s">
        <v>271</v>
      </c>
      <c r="C283" s="5" t="s">
        <v>292</v>
      </c>
      <c r="D283" s="5">
        <v>4053.0</v>
      </c>
      <c r="E283">
        <f>'計算係數'!$O283*'累積確診人數_量級_鄰里別'!D283/10</f>
        <v>0.9676857146</v>
      </c>
      <c r="F283">
        <f>'計算係數'!$O283*'累積確診人數_量級_鄰里別'!E283/10</f>
        <v>0.9676857146</v>
      </c>
      <c r="G283">
        <f>'計算係數'!$O283*'累積確診人數_量級_鄰里別'!F283/10</f>
        <v>0</v>
      </c>
      <c r="H283">
        <f>'計算係數'!$O283*'累積確診人數_量級_鄰里別'!G283/10</f>
        <v>0.9676857146</v>
      </c>
      <c r="I283">
        <f>'計算係數'!$O283*'累積確診人數_量級_鄰里別'!H283/10</f>
        <v>0.9676857146</v>
      </c>
      <c r="J283">
        <f>'計算係數'!$O283*'累積確診人數_量級_鄰里別'!I283/10</f>
        <v>0.9676857146</v>
      </c>
      <c r="K283">
        <f>'計算係數'!$O283*'累積確診人數_量級_鄰里別'!J283/10</f>
        <v>0.9676857146</v>
      </c>
      <c r="L283">
        <f>'計算係數'!$O283*'累積確診人數_量級_鄰里別'!K283/10</f>
        <v>0.9676857146</v>
      </c>
      <c r="M283">
        <f>'計算係數'!$O283*'累積確診人數_量級_鄰里別'!L283/10</f>
        <v>0.9676857146</v>
      </c>
      <c r="N283">
        <f>'計算係數'!$O283*'累積確診人數_量級_鄰里別'!M283/10</f>
        <v>0.9676857146</v>
      </c>
      <c r="O283">
        <f>'計算係數'!$O283*'累積確診人數_量級_鄰里別'!N283/10</f>
        <v>0.9676857146</v>
      </c>
      <c r="P283">
        <f>'計算係數'!$O283*'累積確診人數_量級_鄰里別'!O283/10</f>
        <v>0.9676857146</v>
      </c>
      <c r="Q283">
        <f>'計算係數'!$O283*'累積確診人數_量級_鄰里別'!P283/10</f>
        <v>0.9676857146</v>
      </c>
      <c r="R283">
        <f>'計算係數'!$O283*'累積確診人數_量級_鄰里別'!Q283/10</f>
        <v>0.9676857146</v>
      </c>
      <c r="S283">
        <f>'計算係數'!$O283*'累積確診人數_量級_鄰里別'!R283/10</f>
        <v>0.9676857146</v>
      </c>
      <c r="T283">
        <f>'計算係數'!$O283*'累積確診人數_量級_鄰里別'!S283/10</f>
        <v>0.9676857146</v>
      </c>
      <c r="U283">
        <f>'計算係數'!$O283*'累積確診人數_量級_鄰里別'!T283/10</f>
        <v>0.9676857146</v>
      </c>
    </row>
    <row r="284">
      <c r="A284" s="5">
        <v>6.3000080022E10</v>
      </c>
      <c r="B284" s="5" t="s">
        <v>271</v>
      </c>
      <c r="C284" s="5" t="s">
        <v>293</v>
      </c>
      <c r="D284" s="5">
        <v>6623.0</v>
      </c>
      <c r="E284">
        <f>'計算係數'!$O284*'累積確診人數_量級_鄰里別'!D284/10</f>
        <v>1.016431465</v>
      </c>
      <c r="F284">
        <f>'計算係數'!$O284*'累積確診人數_量級_鄰里別'!E284/10</f>
        <v>1.016431465</v>
      </c>
      <c r="G284">
        <f>'計算係數'!$O284*'累積確診人數_量級_鄰里別'!F284/10</f>
        <v>0</v>
      </c>
      <c r="H284">
        <f>'計算係數'!$O284*'累積確診人數_量級_鄰里別'!G284/10</f>
        <v>1.016431465</v>
      </c>
      <c r="I284">
        <f>'計算係數'!$O284*'累積確診人數_量級_鄰里別'!H284/10</f>
        <v>1.016431465</v>
      </c>
      <c r="J284">
        <f>'計算係數'!$O284*'累積確診人數_量級_鄰里別'!I284/10</f>
        <v>1.016431465</v>
      </c>
      <c r="K284">
        <f>'計算係數'!$O284*'累積確診人數_量級_鄰里別'!J284/10</f>
        <v>1.016431465</v>
      </c>
      <c r="L284">
        <f>'計算係數'!$O284*'累積確診人數_量級_鄰里別'!K284/10</f>
        <v>1.016431465</v>
      </c>
      <c r="M284">
        <f>'計算係數'!$O284*'累積確診人數_量級_鄰里別'!L284/10</f>
        <v>1.016431465</v>
      </c>
      <c r="N284">
        <f>'計算係數'!$O284*'累積確診人數_量級_鄰里別'!M284/10</f>
        <v>1.016431465</v>
      </c>
      <c r="O284">
        <f>'計算係數'!$O284*'累積確診人數_量級_鄰里別'!N284/10</f>
        <v>1.016431465</v>
      </c>
      <c r="P284">
        <f>'計算係數'!$O284*'累積確診人數_量級_鄰里別'!O284/10</f>
        <v>1.016431465</v>
      </c>
      <c r="Q284">
        <f>'計算係數'!$O284*'累積確診人數_量級_鄰里別'!P284/10</f>
        <v>1.016431465</v>
      </c>
      <c r="R284">
        <f>'計算係數'!$O284*'累積確診人數_量級_鄰里別'!Q284/10</f>
        <v>1.016431465</v>
      </c>
      <c r="S284">
        <f>'計算係數'!$O284*'累積確診人數_量級_鄰里別'!R284/10</f>
        <v>1.016431465</v>
      </c>
      <c r="T284">
        <f>'計算係數'!$O284*'累積確診人數_量級_鄰里別'!S284/10</f>
        <v>1.016431465</v>
      </c>
      <c r="U284">
        <f>'計算係數'!$O284*'累積確診人數_量級_鄰里別'!T284/10</f>
        <v>1.016431465</v>
      </c>
    </row>
    <row r="285">
      <c r="A285" s="5">
        <v>6.3000080023E10</v>
      </c>
      <c r="B285" s="5" t="s">
        <v>271</v>
      </c>
      <c r="C285" s="5" t="s">
        <v>294</v>
      </c>
      <c r="D285" s="5">
        <v>6869.0</v>
      </c>
      <c r="E285">
        <f>'計算係數'!$O285*'累積確診人數_量級_鄰里別'!D285/10</f>
        <v>1.097118442</v>
      </c>
      <c r="F285">
        <f>'計算係數'!$O285*'累積確診人數_量級_鄰里別'!E285/10</f>
        <v>1.097118442</v>
      </c>
      <c r="G285">
        <f>'計算係數'!$O285*'累積確診人數_量級_鄰里別'!F285/10</f>
        <v>0</v>
      </c>
      <c r="H285">
        <f>'計算係數'!$O285*'累積確診人數_量級_鄰里別'!G285/10</f>
        <v>1.097118442</v>
      </c>
      <c r="I285">
        <f>'計算係數'!$O285*'累積確診人數_量級_鄰里別'!H285/10</f>
        <v>1.097118442</v>
      </c>
      <c r="J285">
        <f>'計算係數'!$O285*'累積確診人數_量級_鄰里別'!I285/10</f>
        <v>1.097118442</v>
      </c>
      <c r="K285">
        <f>'計算係數'!$O285*'累積確診人數_量級_鄰里別'!J285/10</f>
        <v>1.097118442</v>
      </c>
      <c r="L285">
        <f>'計算係數'!$O285*'累積確診人數_量級_鄰里別'!K285/10</f>
        <v>1.097118442</v>
      </c>
      <c r="M285">
        <f>'計算係數'!$O285*'累積確診人數_量級_鄰里別'!L285/10</f>
        <v>1.097118442</v>
      </c>
      <c r="N285">
        <f>'計算係數'!$O285*'累積確診人數_量級_鄰里別'!M285/10</f>
        <v>1.097118442</v>
      </c>
      <c r="O285">
        <f>'計算係數'!$O285*'累積確診人數_量級_鄰里別'!N285/10</f>
        <v>1.097118442</v>
      </c>
      <c r="P285">
        <f>'計算係數'!$O285*'累積確診人數_量級_鄰里別'!O285/10</f>
        <v>1.097118442</v>
      </c>
      <c r="Q285">
        <f>'計算係數'!$O285*'累積確診人數_量級_鄰里別'!P285/10</f>
        <v>1.097118442</v>
      </c>
      <c r="R285">
        <f>'計算係數'!$O285*'累積確診人數_量級_鄰里別'!Q285/10</f>
        <v>1.097118442</v>
      </c>
      <c r="S285">
        <f>'計算係數'!$O285*'累積確診人數_量級_鄰里別'!R285/10</f>
        <v>1.097118442</v>
      </c>
      <c r="T285">
        <f>'計算係數'!$O285*'累積確診人數_量級_鄰里別'!S285/10</f>
        <v>1.097118442</v>
      </c>
      <c r="U285">
        <f>'計算係數'!$O285*'累積確診人數_量級_鄰里別'!T285/10</f>
        <v>1.097118442</v>
      </c>
    </row>
    <row r="286">
      <c r="A286" s="5">
        <v>6.3000080024E10</v>
      </c>
      <c r="B286" s="5" t="s">
        <v>271</v>
      </c>
      <c r="C286" s="5" t="s">
        <v>295</v>
      </c>
      <c r="D286" s="5">
        <v>9125.0</v>
      </c>
      <c r="E286">
        <f>'計算係數'!$O286*'累積確診人數_量級_鄰里別'!D286/10</f>
        <v>1.185052681</v>
      </c>
      <c r="F286">
        <f>'計算係數'!$O286*'累積確診人數_量級_鄰里別'!E286/10</f>
        <v>1.185052681</v>
      </c>
      <c r="G286">
        <f>'計算係數'!$O286*'累積確診人數_量級_鄰里別'!F286/10</f>
        <v>0</v>
      </c>
      <c r="H286">
        <f>'計算係數'!$O286*'累積確診人數_量級_鄰里別'!G286/10</f>
        <v>1.185052681</v>
      </c>
      <c r="I286">
        <f>'計算係數'!$O286*'累積確診人數_量級_鄰里別'!H286/10</f>
        <v>1.185052681</v>
      </c>
      <c r="J286">
        <f>'計算係數'!$O286*'累積確診人數_量級_鄰里別'!I286/10</f>
        <v>1.185052681</v>
      </c>
      <c r="K286">
        <f>'計算係數'!$O286*'累積確診人數_量級_鄰里別'!J286/10</f>
        <v>1.185052681</v>
      </c>
      <c r="L286">
        <f>'計算係數'!$O286*'累積確診人數_量級_鄰里別'!K286/10</f>
        <v>1.185052681</v>
      </c>
      <c r="M286">
        <f>'計算係數'!$O286*'累積確診人數_量級_鄰里別'!L286/10</f>
        <v>1.185052681</v>
      </c>
      <c r="N286">
        <f>'計算係數'!$O286*'累積確診人數_量級_鄰里別'!M286/10</f>
        <v>1.185052681</v>
      </c>
      <c r="O286">
        <f>'計算係數'!$O286*'累積確診人數_量級_鄰里別'!N286/10</f>
        <v>1.185052681</v>
      </c>
      <c r="P286">
        <f>'計算係數'!$O286*'累積確診人數_量級_鄰里別'!O286/10</f>
        <v>1.185052681</v>
      </c>
      <c r="Q286">
        <f>'計算係數'!$O286*'累積確診人數_量級_鄰里別'!P286/10</f>
        <v>1.185052681</v>
      </c>
      <c r="R286">
        <f>'計算係數'!$O286*'累積確診人數_量級_鄰里別'!Q286/10</f>
        <v>1.185052681</v>
      </c>
      <c r="S286">
        <f>'計算係數'!$O286*'累積確診人數_量級_鄰里別'!R286/10</f>
        <v>1.185052681</v>
      </c>
      <c r="T286">
        <f>'計算係數'!$O286*'累積確診人數_量級_鄰里別'!S286/10</f>
        <v>1.185052681</v>
      </c>
      <c r="U286">
        <f>'計算係數'!$O286*'累積確診人數_量級_鄰里別'!T286/10</f>
        <v>1.185052681</v>
      </c>
    </row>
    <row r="287">
      <c r="A287" s="5">
        <v>6.3000080025E10</v>
      </c>
      <c r="B287" s="5" t="s">
        <v>271</v>
      </c>
      <c r="C287" s="5" t="s">
        <v>296</v>
      </c>
      <c r="D287" s="5">
        <v>4568.0</v>
      </c>
      <c r="E287">
        <f>'計算係數'!$O287*'累積確診人數_量級_鄰里別'!D287/10</f>
        <v>0.9787109843</v>
      </c>
      <c r="F287">
        <f>'計算係數'!$O287*'累積確診人數_量級_鄰里別'!E287/10</f>
        <v>0.9787109843</v>
      </c>
      <c r="G287">
        <f>'計算係數'!$O287*'累積確診人數_量級_鄰里別'!F287/10</f>
        <v>0</v>
      </c>
      <c r="H287">
        <f>'計算係數'!$O287*'累積確診人數_量級_鄰里別'!G287/10</f>
        <v>0.9787109843</v>
      </c>
      <c r="I287">
        <f>'計算係數'!$O287*'累積確診人數_量級_鄰里別'!H287/10</f>
        <v>0.9787109843</v>
      </c>
      <c r="J287">
        <f>'計算係數'!$O287*'累積確診人數_量級_鄰里別'!I287/10</f>
        <v>0.9787109843</v>
      </c>
      <c r="K287">
        <f>'計算係數'!$O287*'累積確診人數_量級_鄰里別'!J287/10</f>
        <v>0.9787109843</v>
      </c>
      <c r="L287">
        <f>'計算係數'!$O287*'累積確診人數_量級_鄰里別'!K287/10</f>
        <v>0.9787109843</v>
      </c>
      <c r="M287">
        <f>'計算係數'!$O287*'累積確診人數_量級_鄰里別'!L287/10</f>
        <v>0.9787109843</v>
      </c>
      <c r="N287">
        <f>'計算係數'!$O287*'累積確診人數_量級_鄰里別'!M287/10</f>
        <v>0.9787109843</v>
      </c>
      <c r="O287">
        <f>'計算係數'!$O287*'累積確診人數_量級_鄰里別'!N287/10</f>
        <v>0.9787109843</v>
      </c>
      <c r="P287">
        <f>'計算係數'!$O287*'累積確診人數_量級_鄰里別'!O287/10</f>
        <v>0.9787109843</v>
      </c>
      <c r="Q287">
        <f>'計算係數'!$O287*'累積確診人數_量級_鄰里別'!P287/10</f>
        <v>0.9787109843</v>
      </c>
      <c r="R287">
        <f>'計算係數'!$O287*'累積確診人數_量級_鄰里別'!Q287/10</f>
        <v>0.9787109843</v>
      </c>
      <c r="S287">
        <f>'計算係數'!$O287*'累積確診人數_量級_鄰里別'!R287/10</f>
        <v>0.9787109843</v>
      </c>
      <c r="T287">
        <f>'計算係數'!$O287*'累積確診人數_量級_鄰里別'!S287/10</f>
        <v>0.9787109843</v>
      </c>
      <c r="U287">
        <f>'計算係數'!$O287*'累積確診人數_量級_鄰里別'!T287/10</f>
        <v>0.9787109843</v>
      </c>
    </row>
    <row r="288">
      <c r="A288" s="5">
        <v>6.3000080026E10</v>
      </c>
      <c r="B288" s="5" t="s">
        <v>271</v>
      </c>
      <c r="C288" s="5" t="s">
        <v>297</v>
      </c>
      <c r="D288" s="5">
        <v>6753.0</v>
      </c>
      <c r="E288">
        <f>'計算係數'!$O288*'累積確診人數_量級_鄰里別'!D288/10</f>
        <v>1.112731453</v>
      </c>
      <c r="F288">
        <f>'計算係數'!$O288*'累積確診人數_量級_鄰里別'!E288/10</f>
        <v>1.112731453</v>
      </c>
      <c r="G288">
        <f>'計算係數'!$O288*'累積確診人數_量級_鄰里別'!F288/10</f>
        <v>0</v>
      </c>
      <c r="H288">
        <f>'計算係數'!$O288*'累積確診人數_量級_鄰里別'!G288/10</f>
        <v>1.112731453</v>
      </c>
      <c r="I288">
        <f>'計算係數'!$O288*'累積確診人數_量級_鄰里別'!H288/10</f>
        <v>1.112731453</v>
      </c>
      <c r="J288">
        <f>'計算係數'!$O288*'累積確診人數_量級_鄰里別'!I288/10</f>
        <v>1.112731453</v>
      </c>
      <c r="K288">
        <f>'計算係數'!$O288*'累積確診人數_量級_鄰里別'!J288/10</f>
        <v>1.112731453</v>
      </c>
      <c r="L288">
        <f>'計算係數'!$O288*'累積確診人數_量級_鄰里別'!K288/10</f>
        <v>1.112731453</v>
      </c>
      <c r="M288">
        <f>'計算係數'!$O288*'累積確診人數_量級_鄰里別'!L288/10</f>
        <v>1.112731453</v>
      </c>
      <c r="N288">
        <f>'計算係數'!$O288*'累積確診人數_量級_鄰里別'!M288/10</f>
        <v>1.112731453</v>
      </c>
      <c r="O288">
        <f>'計算係數'!$O288*'累積確診人數_量級_鄰里別'!N288/10</f>
        <v>1.112731453</v>
      </c>
      <c r="P288">
        <f>'計算係數'!$O288*'累積確診人數_量級_鄰里別'!O288/10</f>
        <v>1.112731453</v>
      </c>
      <c r="Q288">
        <f>'計算係數'!$O288*'累積確診人數_量級_鄰里別'!P288/10</f>
        <v>1.112731453</v>
      </c>
      <c r="R288">
        <f>'計算係數'!$O288*'累積確診人數_量級_鄰里別'!Q288/10</f>
        <v>1.112731453</v>
      </c>
      <c r="S288">
        <f>'計算係數'!$O288*'累積確診人數_量級_鄰里別'!R288/10</f>
        <v>1.112731453</v>
      </c>
      <c r="T288">
        <f>'計算係數'!$O288*'累積確診人數_量級_鄰里別'!S288/10</f>
        <v>1.112731453</v>
      </c>
      <c r="U288">
        <f>'計算係數'!$O288*'累積確診人數_量級_鄰里別'!T288/10</f>
        <v>1.112731453</v>
      </c>
    </row>
    <row r="289">
      <c r="A289" s="5">
        <v>6.3000080027E10</v>
      </c>
      <c r="B289" s="5" t="s">
        <v>271</v>
      </c>
      <c r="C289" s="5" t="s">
        <v>298</v>
      </c>
      <c r="D289" s="5">
        <v>9053.0</v>
      </c>
      <c r="E289">
        <f>'計算係數'!$O289*'累積確診人數_量級_鄰里別'!D289/10</f>
        <v>1.166521561</v>
      </c>
      <c r="F289">
        <f>'計算係數'!$O289*'累積確診人數_量級_鄰里別'!E289/10</f>
        <v>1.166521561</v>
      </c>
      <c r="G289">
        <f>'計算係數'!$O289*'累積確診人數_量級_鄰里別'!F289/10</f>
        <v>0</v>
      </c>
      <c r="H289">
        <f>'計算係數'!$O289*'累積確診人數_量級_鄰里別'!G289/10</f>
        <v>1.166521561</v>
      </c>
      <c r="I289">
        <f>'計算係數'!$O289*'累積確診人數_量級_鄰里別'!H289/10</f>
        <v>1.166521561</v>
      </c>
      <c r="J289">
        <f>'計算係數'!$O289*'累積確診人數_量級_鄰里別'!I289/10</f>
        <v>1.166521561</v>
      </c>
      <c r="K289">
        <f>'計算係數'!$O289*'累積確診人數_量級_鄰里別'!J289/10</f>
        <v>1.166521561</v>
      </c>
      <c r="L289">
        <f>'計算係數'!$O289*'累積確診人數_量級_鄰里別'!K289/10</f>
        <v>1.166521561</v>
      </c>
      <c r="M289">
        <f>'計算係數'!$O289*'累積確診人數_量級_鄰里別'!L289/10</f>
        <v>1.166521561</v>
      </c>
      <c r="N289">
        <f>'計算係數'!$O289*'累積確診人數_量級_鄰里別'!M289/10</f>
        <v>1.166521561</v>
      </c>
      <c r="O289">
        <f>'計算係數'!$O289*'累積確診人數_量級_鄰里別'!N289/10</f>
        <v>1.166521561</v>
      </c>
      <c r="P289">
        <f>'計算係數'!$O289*'累積確診人數_量級_鄰里別'!O289/10</f>
        <v>1.166521561</v>
      </c>
      <c r="Q289">
        <f>'計算係數'!$O289*'累積確診人數_量級_鄰里別'!P289/10</f>
        <v>1.166521561</v>
      </c>
      <c r="R289">
        <f>'計算係數'!$O289*'累積確診人數_量級_鄰里別'!Q289/10</f>
        <v>1.166521561</v>
      </c>
      <c r="S289">
        <f>'計算係數'!$O289*'累積確診人數_量級_鄰里別'!R289/10</f>
        <v>1.166521561</v>
      </c>
      <c r="T289">
        <f>'計算係數'!$O289*'累積確診人數_量級_鄰里別'!S289/10</f>
        <v>1.166521561</v>
      </c>
      <c r="U289">
        <f>'計算係數'!$O289*'累積確診人數_量級_鄰里別'!T289/10</f>
        <v>1.166521561</v>
      </c>
    </row>
    <row r="290">
      <c r="A290" s="5">
        <v>6.3000080028E10</v>
      </c>
      <c r="B290" s="5" t="s">
        <v>271</v>
      </c>
      <c r="C290" s="5" t="s">
        <v>299</v>
      </c>
      <c r="D290" s="5">
        <v>10052.0</v>
      </c>
      <c r="E290">
        <f>'計算係數'!$O290*'累積確診人數_量級_鄰里別'!D290/10</f>
        <v>1.136380322</v>
      </c>
      <c r="F290">
        <f>'計算係數'!$O290*'累積確診人數_量級_鄰里別'!E290/10</f>
        <v>1.136380322</v>
      </c>
      <c r="G290">
        <f>'計算係數'!$O290*'累積確診人數_量級_鄰里別'!F290/10</f>
        <v>0</v>
      </c>
      <c r="H290">
        <f>'計算係數'!$O290*'累積確診人數_量級_鄰里別'!G290/10</f>
        <v>1.136380322</v>
      </c>
      <c r="I290">
        <f>'計算係數'!$O290*'累積確診人數_量級_鄰里別'!H290/10</f>
        <v>1.136380322</v>
      </c>
      <c r="J290">
        <f>'計算係數'!$O290*'累積確診人數_量級_鄰里別'!I290/10</f>
        <v>1.136380322</v>
      </c>
      <c r="K290">
        <f>'計算係數'!$O290*'累積確診人數_量級_鄰里別'!J290/10</f>
        <v>1.136380322</v>
      </c>
      <c r="L290">
        <f>'計算係數'!$O290*'累積確診人數_量級_鄰里別'!K290/10</f>
        <v>1.136380322</v>
      </c>
      <c r="M290">
        <f>'計算係數'!$O290*'累積確診人數_量級_鄰里別'!L290/10</f>
        <v>1.136380322</v>
      </c>
      <c r="N290">
        <f>'計算係數'!$O290*'累積確診人數_量級_鄰里別'!M290/10</f>
        <v>1.136380322</v>
      </c>
      <c r="O290">
        <f>'計算係數'!$O290*'累積確診人數_量級_鄰里別'!N290/10</f>
        <v>1.136380322</v>
      </c>
      <c r="P290">
        <f>'計算係數'!$O290*'累積確診人數_量級_鄰里別'!O290/10</f>
        <v>1.136380322</v>
      </c>
      <c r="Q290">
        <f>'計算係數'!$O290*'累積確診人數_量級_鄰里別'!P290/10</f>
        <v>1.136380322</v>
      </c>
      <c r="R290">
        <f>'計算係數'!$O290*'累積確診人數_量級_鄰里別'!Q290/10</f>
        <v>1.136380322</v>
      </c>
      <c r="S290">
        <f>'計算係數'!$O290*'累積確診人數_量級_鄰里別'!R290/10</f>
        <v>1.136380322</v>
      </c>
      <c r="T290">
        <f>'計算係數'!$O290*'累積確診人數_量級_鄰里別'!S290/10</f>
        <v>1.136380322</v>
      </c>
      <c r="U290">
        <f>'計算係數'!$O290*'累積確診人數_量級_鄰里別'!T290/10</f>
        <v>1.136380322</v>
      </c>
    </row>
    <row r="291">
      <c r="A291" s="5">
        <v>6.3000080029E10</v>
      </c>
      <c r="B291" s="5" t="s">
        <v>271</v>
      </c>
      <c r="C291" s="5" t="s">
        <v>300</v>
      </c>
      <c r="D291" s="5">
        <v>7546.0</v>
      </c>
      <c r="E291">
        <f>'計算係數'!$O291*'累積確診人數_量級_鄰里別'!D291/10</f>
        <v>1.137108069</v>
      </c>
      <c r="F291">
        <f>'計算係數'!$O291*'累積確診人數_量級_鄰里別'!E291/10</f>
        <v>1.137108069</v>
      </c>
      <c r="G291">
        <f>'計算係數'!$O291*'累積確診人數_量級_鄰里別'!F291/10</f>
        <v>0</v>
      </c>
      <c r="H291">
        <f>'計算係數'!$O291*'累積確診人數_量級_鄰里別'!G291/10</f>
        <v>1.137108069</v>
      </c>
      <c r="I291">
        <f>'計算係數'!$O291*'累積確診人數_量級_鄰里別'!H291/10</f>
        <v>1.137108069</v>
      </c>
      <c r="J291">
        <f>'計算係數'!$O291*'累積確診人數_量級_鄰里別'!I291/10</f>
        <v>1.137108069</v>
      </c>
      <c r="K291">
        <f>'計算係數'!$O291*'累積確診人數_量級_鄰里別'!J291/10</f>
        <v>1.137108069</v>
      </c>
      <c r="L291">
        <f>'計算係數'!$O291*'累積確診人數_量級_鄰里別'!K291/10</f>
        <v>1.137108069</v>
      </c>
      <c r="M291">
        <f>'計算係數'!$O291*'累積確診人數_量級_鄰里別'!L291/10</f>
        <v>1.137108069</v>
      </c>
      <c r="N291">
        <f>'計算係數'!$O291*'累積確診人數_量級_鄰里別'!M291/10</f>
        <v>1.137108069</v>
      </c>
      <c r="O291">
        <f>'計算係數'!$O291*'累積確診人數_量級_鄰里別'!N291/10</f>
        <v>1.137108069</v>
      </c>
      <c r="P291">
        <f>'計算係數'!$O291*'累積確診人數_量級_鄰里別'!O291/10</f>
        <v>1.137108069</v>
      </c>
      <c r="Q291">
        <f>'計算係數'!$O291*'累積確診人數_量級_鄰里別'!P291/10</f>
        <v>1.137108069</v>
      </c>
      <c r="R291">
        <f>'計算係數'!$O291*'累積確診人數_量級_鄰里別'!Q291/10</f>
        <v>1.137108069</v>
      </c>
      <c r="S291">
        <f>'計算係數'!$O291*'累積確診人數_量級_鄰里別'!R291/10</f>
        <v>1.137108069</v>
      </c>
      <c r="T291">
        <f>'計算係數'!$O291*'累積確診人數_量級_鄰里別'!S291/10</f>
        <v>1.137108069</v>
      </c>
      <c r="U291">
        <f>'計算係數'!$O291*'累積確診人數_量級_鄰里別'!T291/10</f>
        <v>1.137108069</v>
      </c>
    </row>
    <row r="292">
      <c r="A292" s="5">
        <v>6.300008003E10</v>
      </c>
      <c r="B292" s="5" t="s">
        <v>271</v>
      </c>
      <c r="C292" s="5" t="s">
        <v>301</v>
      </c>
      <c r="D292" s="5">
        <v>8364.0</v>
      </c>
      <c r="E292">
        <f>'計算係數'!$O292*'累積確診人數_量級_鄰里別'!D292/10</f>
        <v>1.086157539</v>
      </c>
      <c r="F292">
        <f>'計算係數'!$O292*'累積確診人數_量級_鄰里別'!E292/10</f>
        <v>1.086157539</v>
      </c>
      <c r="G292">
        <f>'計算係數'!$O292*'累積確診人數_量級_鄰里別'!F292/10</f>
        <v>0</v>
      </c>
      <c r="H292">
        <f>'計算係數'!$O292*'累積確診人數_量級_鄰里別'!G292/10</f>
        <v>1.086157539</v>
      </c>
      <c r="I292">
        <f>'計算係數'!$O292*'累積確診人數_量級_鄰里別'!H292/10</f>
        <v>1.086157539</v>
      </c>
      <c r="J292">
        <f>'計算係數'!$O292*'累積確診人數_量級_鄰里別'!I292/10</f>
        <v>1.086157539</v>
      </c>
      <c r="K292">
        <f>'計算係數'!$O292*'累積確診人數_量級_鄰里別'!J292/10</f>
        <v>1.086157539</v>
      </c>
      <c r="L292">
        <f>'計算係數'!$O292*'累積確診人數_量級_鄰里別'!K292/10</f>
        <v>1.086157539</v>
      </c>
      <c r="M292">
        <f>'計算係數'!$O292*'累積確診人數_量級_鄰里別'!L292/10</f>
        <v>1.086157539</v>
      </c>
      <c r="N292">
        <f>'計算係數'!$O292*'累積確診人數_量級_鄰里別'!M292/10</f>
        <v>1.086157539</v>
      </c>
      <c r="O292">
        <f>'計算係數'!$O292*'累積確診人數_量級_鄰里別'!N292/10</f>
        <v>1.086157539</v>
      </c>
      <c r="P292">
        <f>'計算係數'!$O292*'累積確診人數_量級_鄰里別'!O292/10</f>
        <v>1.086157539</v>
      </c>
      <c r="Q292">
        <f>'計算係數'!$O292*'累積確診人數_量級_鄰里別'!P292/10</f>
        <v>1.086157539</v>
      </c>
      <c r="R292">
        <f>'計算係數'!$O292*'累積確診人數_量級_鄰里別'!Q292/10</f>
        <v>1.086157539</v>
      </c>
      <c r="S292">
        <f>'計算係數'!$O292*'累積確診人數_量級_鄰里別'!R292/10</f>
        <v>1.086157539</v>
      </c>
      <c r="T292">
        <f>'計算係數'!$O292*'累積確診人數_量級_鄰里別'!S292/10</f>
        <v>1.086157539</v>
      </c>
      <c r="U292">
        <f>'計算係數'!$O292*'累積確診人數_量級_鄰里別'!T292/10</f>
        <v>1.086157539</v>
      </c>
    </row>
    <row r="293">
      <c r="A293" s="5">
        <v>6.3000080031E10</v>
      </c>
      <c r="B293" s="5" t="s">
        <v>271</v>
      </c>
      <c r="C293" s="5" t="s">
        <v>302</v>
      </c>
      <c r="D293" s="5">
        <v>5662.0</v>
      </c>
      <c r="E293">
        <f>'計算係數'!$O293*'累積確診人數_量級_鄰里別'!D293/10</f>
        <v>1.019019763</v>
      </c>
      <c r="F293">
        <f>'計算係數'!$O293*'累積確診人數_量級_鄰里別'!E293/10</f>
        <v>1.019019763</v>
      </c>
      <c r="G293">
        <f>'計算係數'!$O293*'累積確診人數_量級_鄰里別'!F293/10</f>
        <v>0</v>
      </c>
      <c r="H293">
        <f>'計算係數'!$O293*'累積確診人數_量級_鄰里別'!G293/10</f>
        <v>1.019019763</v>
      </c>
      <c r="I293">
        <f>'計算係數'!$O293*'累積確診人數_量級_鄰里別'!H293/10</f>
        <v>1.019019763</v>
      </c>
      <c r="J293">
        <f>'計算係數'!$O293*'累積確診人數_量級_鄰里別'!I293/10</f>
        <v>1.019019763</v>
      </c>
      <c r="K293">
        <f>'計算係數'!$O293*'累積確診人數_量級_鄰里別'!J293/10</f>
        <v>1.019019763</v>
      </c>
      <c r="L293">
        <f>'計算係數'!$O293*'累積確診人數_量級_鄰里別'!K293/10</f>
        <v>1.019019763</v>
      </c>
      <c r="M293">
        <f>'計算係數'!$O293*'累積確診人數_量級_鄰里別'!L293/10</f>
        <v>1.019019763</v>
      </c>
      <c r="N293">
        <f>'計算係數'!$O293*'累積確診人數_量級_鄰里別'!M293/10</f>
        <v>1.019019763</v>
      </c>
      <c r="O293">
        <f>'計算係數'!$O293*'累積確診人數_量級_鄰里別'!N293/10</f>
        <v>1.019019763</v>
      </c>
      <c r="P293">
        <f>'計算係數'!$O293*'累積確診人數_量級_鄰里別'!O293/10</f>
        <v>1.019019763</v>
      </c>
      <c r="Q293">
        <f>'計算係數'!$O293*'累積確診人數_量級_鄰里別'!P293/10</f>
        <v>1.019019763</v>
      </c>
      <c r="R293">
        <f>'計算係數'!$O293*'累積確診人數_量級_鄰里別'!Q293/10</f>
        <v>1.019019763</v>
      </c>
      <c r="S293">
        <f>'計算係數'!$O293*'累積確診人數_量級_鄰里別'!R293/10</f>
        <v>1.019019763</v>
      </c>
      <c r="T293">
        <f>'計算係數'!$O293*'累積確診人數_量級_鄰里別'!S293/10</f>
        <v>1.019019763</v>
      </c>
      <c r="U293">
        <f>'計算係數'!$O293*'累積確診人數_量級_鄰里別'!T293/10</f>
        <v>1.019019763</v>
      </c>
    </row>
    <row r="294">
      <c r="A294" s="5">
        <v>6.3000080032E10</v>
      </c>
      <c r="B294" s="5" t="s">
        <v>271</v>
      </c>
      <c r="C294" s="5" t="s">
        <v>303</v>
      </c>
      <c r="D294" s="5">
        <v>5635.0</v>
      </c>
      <c r="E294">
        <f>'計算係數'!$O294*'累積確診人數_量級_鄰里別'!D294/10</f>
        <v>1.057845844</v>
      </c>
      <c r="F294">
        <f>'計算係數'!$O294*'累積確診人數_量級_鄰里別'!E294/10</f>
        <v>1.057845844</v>
      </c>
      <c r="G294">
        <f>'計算係數'!$O294*'累積確診人數_量級_鄰里別'!F294/10</f>
        <v>0</v>
      </c>
      <c r="H294">
        <f>'計算係數'!$O294*'累積確診人數_量級_鄰里別'!G294/10</f>
        <v>1.057845844</v>
      </c>
      <c r="I294">
        <f>'計算係數'!$O294*'累積確診人數_量級_鄰里別'!H294/10</f>
        <v>1.057845844</v>
      </c>
      <c r="J294">
        <f>'計算係數'!$O294*'累積確診人數_量級_鄰里別'!I294/10</f>
        <v>1.057845844</v>
      </c>
      <c r="K294">
        <f>'計算係數'!$O294*'累積確診人數_量級_鄰里別'!J294/10</f>
        <v>1.057845844</v>
      </c>
      <c r="L294">
        <f>'計算係數'!$O294*'累積確診人數_量級_鄰里別'!K294/10</f>
        <v>1.057845844</v>
      </c>
      <c r="M294">
        <f>'計算係數'!$O294*'累積確診人數_量級_鄰里別'!L294/10</f>
        <v>1.057845844</v>
      </c>
      <c r="N294">
        <f>'計算係數'!$O294*'累積確診人數_量級_鄰里別'!M294/10</f>
        <v>1.057845844</v>
      </c>
      <c r="O294">
        <f>'計算係數'!$O294*'累積確診人數_量級_鄰里別'!N294/10</f>
        <v>1.057845844</v>
      </c>
      <c r="P294">
        <f>'計算係數'!$O294*'累積確診人數_量級_鄰里別'!O294/10</f>
        <v>1.057845844</v>
      </c>
      <c r="Q294">
        <f>'計算係數'!$O294*'累積確診人數_量級_鄰里別'!P294/10</f>
        <v>1.057845844</v>
      </c>
      <c r="R294">
        <f>'計算係數'!$O294*'累積確診人數_量級_鄰里別'!Q294/10</f>
        <v>1.057845844</v>
      </c>
      <c r="S294">
        <f>'計算係數'!$O294*'累積確診人數_量級_鄰里別'!R294/10</f>
        <v>1.057845844</v>
      </c>
      <c r="T294">
        <f>'計算係數'!$O294*'累積確診人數_量級_鄰里別'!S294/10</f>
        <v>1.057845844</v>
      </c>
      <c r="U294">
        <f>'計算係數'!$O294*'累積確診人數_量級_鄰里別'!T294/10</f>
        <v>1.057845844</v>
      </c>
    </row>
    <row r="295">
      <c r="A295" s="5">
        <v>6.3000080033E10</v>
      </c>
      <c r="B295" s="5" t="s">
        <v>271</v>
      </c>
      <c r="C295" s="5" t="s">
        <v>304</v>
      </c>
      <c r="D295" s="5">
        <v>7883.0</v>
      </c>
      <c r="E295">
        <f>'計算係數'!$O295*'累積確診人數_量級_鄰里別'!D295/10</f>
        <v>1.089393128</v>
      </c>
      <c r="F295">
        <f>'計算係數'!$O295*'累積確診人數_量級_鄰里別'!E295/10</f>
        <v>1.089393128</v>
      </c>
      <c r="G295">
        <f>'計算係數'!$O295*'累積確診人數_量級_鄰里別'!F295/10</f>
        <v>0</v>
      </c>
      <c r="H295">
        <f>'計算係數'!$O295*'累積確診人數_量級_鄰里別'!G295/10</f>
        <v>1.089393128</v>
      </c>
      <c r="I295">
        <f>'計算係數'!$O295*'累積確診人數_量級_鄰里別'!H295/10</f>
        <v>1.089393128</v>
      </c>
      <c r="J295">
        <f>'計算係數'!$O295*'累積確診人數_量級_鄰里別'!I295/10</f>
        <v>1.089393128</v>
      </c>
      <c r="K295">
        <f>'計算係數'!$O295*'累積確診人數_量級_鄰里別'!J295/10</f>
        <v>1.089393128</v>
      </c>
      <c r="L295">
        <f>'計算係數'!$O295*'累積確診人數_量級_鄰里別'!K295/10</f>
        <v>1.089393128</v>
      </c>
      <c r="M295">
        <f>'計算係數'!$O295*'累積確診人數_量級_鄰里別'!L295/10</f>
        <v>1.089393128</v>
      </c>
      <c r="N295">
        <f>'計算係數'!$O295*'累積確診人數_量級_鄰里別'!M295/10</f>
        <v>1.089393128</v>
      </c>
      <c r="O295">
        <f>'計算係數'!$O295*'累積確診人數_量級_鄰里別'!N295/10</f>
        <v>1.089393128</v>
      </c>
      <c r="P295">
        <f>'計算係數'!$O295*'累積確診人數_量級_鄰里別'!O295/10</f>
        <v>1.089393128</v>
      </c>
      <c r="Q295">
        <f>'計算係數'!$O295*'累積確診人數_量級_鄰里別'!P295/10</f>
        <v>1.089393128</v>
      </c>
      <c r="R295">
        <f>'計算係數'!$O295*'累積確診人數_量級_鄰里別'!Q295/10</f>
        <v>1.089393128</v>
      </c>
      <c r="S295">
        <f>'計算係數'!$O295*'累積確診人數_量級_鄰里別'!R295/10</f>
        <v>1.089393128</v>
      </c>
      <c r="T295">
        <f>'計算係數'!$O295*'累積確診人數_量級_鄰里別'!S295/10</f>
        <v>1.089393128</v>
      </c>
      <c r="U295">
        <f>'計算係數'!$O295*'累積確診人數_量級_鄰里別'!T295/10</f>
        <v>1.089393128</v>
      </c>
    </row>
    <row r="296">
      <c r="A296" s="5">
        <v>6.3000080034E10</v>
      </c>
      <c r="B296" s="5" t="s">
        <v>271</v>
      </c>
      <c r="C296" s="5" t="s">
        <v>305</v>
      </c>
      <c r="D296" s="5">
        <v>5988.0</v>
      </c>
      <c r="E296">
        <f>'計算係數'!$O296*'累積確診人數_量級_鄰里別'!D296/10</f>
        <v>0.969298227</v>
      </c>
      <c r="F296">
        <f>'計算係數'!$O296*'累積確診人數_量級_鄰里別'!E296/10</f>
        <v>0.969298227</v>
      </c>
      <c r="G296">
        <f>'計算係數'!$O296*'累積確診人數_量級_鄰里別'!F296/10</f>
        <v>0</v>
      </c>
      <c r="H296">
        <f>'計算係數'!$O296*'累積確診人數_量級_鄰里別'!G296/10</f>
        <v>0.969298227</v>
      </c>
      <c r="I296">
        <f>'計算係數'!$O296*'累積確診人數_量級_鄰里別'!H296/10</f>
        <v>0.969298227</v>
      </c>
      <c r="J296">
        <f>'計算係數'!$O296*'累積確診人數_量級_鄰里別'!I296/10</f>
        <v>0.969298227</v>
      </c>
      <c r="K296">
        <f>'計算係數'!$O296*'累積確診人數_量級_鄰里別'!J296/10</f>
        <v>0.969298227</v>
      </c>
      <c r="L296">
        <f>'計算係數'!$O296*'累積確診人數_量級_鄰里別'!K296/10</f>
        <v>0.969298227</v>
      </c>
      <c r="M296">
        <f>'計算係數'!$O296*'累積確診人數_量級_鄰里別'!L296/10</f>
        <v>0.969298227</v>
      </c>
      <c r="N296">
        <f>'計算係數'!$O296*'累積確診人數_量級_鄰里別'!M296/10</f>
        <v>0.969298227</v>
      </c>
      <c r="O296">
        <f>'計算係數'!$O296*'累積確診人數_量級_鄰里別'!N296/10</f>
        <v>0.969298227</v>
      </c>
      <c r="P296">
        <f>'計算係數'!$O296*'累積確診人數_量級_鄰里別'!O296/10</f>
        <v>0.969298227</v>
      </c>
      <c r="Q296">
        <f>'計算係數'!$O296*'累積確診人數_量級_鄰里別'!P296/10</f>
        <v>0.969298227</v>
      </c>
      <c r="R296">
        <f>'計算係數'!$O296*'累積確診人數_量級_鄰里別'!Q296/10</f>
        <v>0.969298227</v>
      </c>
      <c r="S296">
        <f>'計算係數'!$O296*'累積確診人數_量級_鄰里別'!R296/10</f>
        <v>0.969298227</v>
      </c>
      <c r="T296">
        <f>'計算係數'!$O296*'累積確診人數_量級_鄰里別'!S296/10</f>
        <v>0.969298227</v>
      </c>
      <c r="U296">
        <f>'計算係數'!$O296*'累積確診人數_量級_鄰里別'!T296/10</f>
        <v>0.969298227</v>
      </c>
    </row>
    <row r="297">
      <c r="A297" s="5">
        <v>6.3000080035E10</v>
      </c>
      <c r="B297" s="5" t="s">
        <v>271</v>
      </c>
      <c r="C297" s="5" t="s">
        <v>306</v>
      </c>
      <c r="D297" s="5">
        <v>8684.0</v>
      </c>
      <c r="E297">
        <f>'計算係數'!$O297*'累積確診人數_量級_鄰里別'!D297/10</f>
        <v>1.018842748</v>
      </c>
      <c r="F297">
        <f>'計算係數'!$O297*'累積確診人數_量級_鄰里別'!E297/10</f>
        <v>1.018842748</v>
      </c>
      <c r="G297">
        <f>'計算係數'!$O297*'累積確診人數_量級_鄰里別'!F297/10</f>
        <v>0</v>
      </c>
      <c r="H297">
        <f>'計算係數'!$O297*'累積確診人數_量級_鄰里別'!G297/10</f>
        <v>1.018842748</v>
      </c>
      <c r="I297">
        <f>'計算係數'!$O297*'累積確診人數_量級_鄰里別'!H297/10</f>
        <v>1.018842748</v>
      </c>
      <c r="J297">
        <f>'計算係數'!$O297*'累積確診人數_量級_鄰里別'!I297/10</f>
        <v>1.018842748</v>
      </c>
      <c r="K297">
        <f>'計算係數'!$O297*'累積確診人數_量級_鄰里別'!J297/10</f>
        <v>1.018842748</v>
      </c>
      <c r="L297">
        <f>'計算係數'!$O297*'累積確診人數_量級_鄰里別'!K297/10</f>
        <v>1.018842748</v>
      </c>
      <c r="M297">
        <f>'計算係數'!$O297*'累積確診人數_量級_鄰里別'!L297/10</f>
        <v>1.018842748</v>
      </c>
      <c r="N297">
        <f>'計算係數'!$O297*'累積確診人數_量級_鄰里別'!M297/10</f>
        <v>1.018842748</v>
      </c>
      <c r="O297">
        <f>'計算係數'!$O297*'累積確診人數_量級_鄰里別'!N297/10</f>
        <v>1.018842748</v>
      </c>
      <c r="P297">
        <f>'計算係數'!$O297*'累積確診人數_量級_鄰里別'!O297/10</f>
        <v>1.018842748</v>
      </c>
      <c r="Q297">
        <f>'計算係數'!$O297*'累積確診人數_量級_鄰里別'!P297/10</f>
        <v>1.018842748</v>
      </c>
      <c r="R297">
        <f>'計算係數'!$O297*'累積確診人數_量級_鄰里別'!Q297/10</f>
        <v>1.018842748</v>
      </c>
      <c r="S297">
        <f>'計算係數'!$O297*'累積確診人數_量級_鄰里別'!R297/10</f>
        <v>1.018842748</v>
      </c>
      <c r="T297">
        <f>'計算係數'!$O297*'累積確診人數_量級_鄰里別'!S297/10</f>
        <v>1.018842748</v>
      </c>
      <c r="U297">
        <f>'計算係數'!$O297*'累積確診人數_量級_鄰里別'!T297/10</f>
        <v>1.018842748</v>
      </c>
    </row>
    <row r="298">
      <c r="A298" s="5">
        <v>6.3000080036E10</v>
      </c>
      <c r="B298" s="5" t="s">
        <v>271</v>
      </c>
      <c r="C298" s="5" t="s">
        <v>307</v>
      </c>
      <c r="D298" s="5">
        <v>4117.0</v>
      </c>
      <c r="E298">
        <f>'計算係數'!$O298*'累積確診人數_量級_鄰里別'!D298/10</f>
        <v>0.9252489184</v>
      </c>
      <c r="F298">
        <f>'計算係數'!$O298*'累積確診人數_量級_鄰里別'!E298/10</f>
        <v>0.9252489184</v>
      </c>
      <c r="G298">
        <f>'計算係數'!$O298*'累積確診人數_量級_鄰里別'!F298/10</f>
        <v>0</v>
      </c>
      <c r="H298">
        <f>'計算係數'!$O298*'累積確診人數_量級_鄰里別'!G298/10</f>
        <v>0.9252489184</v>
      </c>
      <c r="I298">
        <f>'計算係數'!$O298*'累積確診人數_量級_鄰里別'!H298/10</f>
        <v>0.9252489184</v>
      </c>
      <c r="J298">
        <f>'計算係數'!$O298*'累積確診人數_量級_鄰里別'!I298/10</f>
        <v>0.9252489184</v>
      </c>
      <c r="K298">
        <f>'計算係數'!$O298*'累積確診人數_量級_鄰里別'!J298/10</f>
        <v>0.9252489184</v>
      </c>
      <c r="L298">
        <f>'計算係數'!$O298*'累積確診人數_量級_鄰里別'!K298/10</f>
        <v>0.9252489184</v>
      </c>
      <c r="M298">
        <f>'計算係數'!$O298*'累積確診人數_量級_鄰里別'!L298/10</f>
        <v>0.9252489184</v>
      </c>
      <c r="N298">
        <f>'計算係數'!$O298*'累積確診人數_量級_鄰里別'!M298/10</f>
        <v>0.9252489184</v>
      </c>
      <c r="O298">
        <f>'計算係數'!$O298*'累積確診人數_量級_鄰里別'!N298/10</f>
        <v>0.9252489184</v>
      </c>
      <c r="P298">
        <f>'計算係數'!$O298*'累積確診人數_量級_鄰里別'!O298/10</f>
        <v>0.9252489184</v>
      </c>
      <c r="Q298">
        <f>'計算係數'!$O298*'累積確診人數_量級_鄰里別'!P298/10</f>
        <v>0.9252489184</v>
      </c>
      <c r="R298">
        <f>'計算係數'!$O298*'累積確診人數_量級_鄰里別'!Q298/10</f>
        <v>0.9252489184</v>
      </c>
      <c r="S298">
        <f>'計算係數'!$O298*'累積確診人數_量級_鄰里別'!R298/10</f>
        <v>0.9252489184</v>
      </c>
      <c r="T298">
        <f>'計算係數'!$O298*'累積確診人數_量級_鄰里別'!S298/10</f>
        <v>0.9252489184</v>
      </c>
      <c r="U298">
        <f>'計算係數'!$O298*'累積確診人數_量級_鄰里別'!T298/10</f>
        <v>0.9252489184</v>
      </c>
    </row>
    <row r="299">
      <c r="A299" s="5">
        <v>6.3000080037E10</v>
      </c>
      <c r="B299" s="5" t="s">
        <v>271</v>
      </c>
      <c r="C299" s="5" t="s">
        <v>308</v>
      </c>
      <c r="D299" s="5">
        <v>912.0</v>
      </c>
      <c r="E299">
        <f>'計算係數'!$O299*'累積確診人數_量級_鄰里別'!D299/10</f>
        <v>0.7948836841</v>
      </c>
      <c r="F299">
        <f>'計算係數'!$O299*'累積確診人數_量級_鄰里別'!E299/10</f>
        <v>0.7948836841</v>
      </c>
      <c r="G299">
        <f>'計算係數'!$O299*'累積確診人數_量級_鄰里別'!F299/10</f>
        <v>0</v>
      </c>
      <c r="H299">
        <f>'計算係數'!$O299*'累積確診人數_量級_鄰里別'!G299/10</f>
        <v>0.7948836841</v>
      </c>
      <c r="I299">
        <f>'計算係數'!$O299*'累積確診人數_量級_鄰里別'!H299/10</f>
        <v>0.7948836841</v>
      </c>
      <c r="J299">
        <f>'計算係數'!$O299*'累積確診人數_量級_鄰里別'!I299/10</f>
        <v>0.7948836841</v>
      </c>
      <c r="K299">
        <f>'計算係數'!$O299*'累積確診人數_量級_鄰里別'!J299/10</f>
        <v>0.7948836841</v>
      </c>
      <c r="L299">
        <f>'計算係數'!$O299*'累積確診人數_量級_鄰里別'!K299/10</f>
        <v>0.7948836841</v>
      </c>
      <c r="M299">
        <f>'計算係數'!$O299*'累積確診人數_量級_鄰里別'!L299/10</f>
        <v>0.7948836841</v>
      </c>
      <c r="N299">
        <f>'計算係數'!$O299*'累積確診人數_量級_鄰里別'!M299/10</f>
        <v>0.7948836841</v>
      </c>
      <c r="O299">
        <f>'計算係數'!$O299*'累積確診人數_量級_鄰里別'!N299/10</f>
        <v>0.7948836841</v>
      </c>
      <c r="P299">
        <f>'計算係數'!$O299*'累積確診人數_量級_鄰里別'!O299/10</f>
        <v>0.7948836841</v>
      </c>
      <c r="Q299">
        <f>'計算係數'!$O299*'累積確診人數_量級_鄰里別'!P299/10</f>
        <v>0.7948836841</v>
      </c>
      <c r="R299">
        <f>'計算係數'!$O299*'累積確診人數_量級_鄰里別'!Q299/10</f>
        <v>0.7948836841</v>
      </c>
      <c r="S299">
        <f>'計算係數'!$O299*'累積確診人數_量級_鄰里別'!R299/10</f>
        <v>0.7948836841</v>
      </c>
      <c r="T299">
        <f>'計算係數'!$O299*'累積確診人數_量級_鄰里別'!S299/10</f>
        <v>0.7948836841</v>
      </c>
      <c r="U299">
        <f>'計算係數'!$O299*'累積確診人數_量級_鄰里別'!T299/10</f>
        <v>0.7948836841</v>
      </c>
    </row>
    <row r="300">
      <c r="A300" s="5">
        <v>6.3000080038E10</v>
      </c>
      <c r="B300" s="5" t="s">
        <v>271</v>
      </c>
      <c r="C300" s="5" t="s">
        <v>309</v>
      </c>
      <c r="D300" s="5">
        <v>4216.0</v>
      </c>
      <c r="E300">
        <f>'計算係數'!$O300*'累積確診人數_量級_鄰里別'!D300/10</f>
        <v>1.048786455</v>
      </c>
      <c r="F300">
        <f>'計算係數'!$O300*'累積確診人數_量級_鄰里別'!E300/10</f>
        <v>1.048786455</v>
      </c>
      <c r="G300">
        <f>'計算係數'!$O300*'累積確診人數_量級_鄰里別'!F300/10</f>
        <v>0</v>
      </c>
      <c r="H300">
        <f>'計算係數'!$O300*'累積確診人數_量級_鄰里別'!G300/10</f>
        <v>1.048786455</v>
      </c>
      <c r="I300">
        <f>'計算係數'!$O300*'累積確診人數_量級_鄰里別'!H300/10</f>
        <v>1.048786455</v>
      </c>
      <c r="J300">
        <f>'計算係數'!$O300*'累積確診人數_量級_鄰里別'!I300/10</f>
        <v>1.048786455</v>
      </c>
      <c r="K300">
        <f>'計算係數'!$O300*'累積確診人數_量級_鄰里別'!J300/10</f>
        <v>1.048786455</v>
      </c>
      <c r="L300">
        <f>'計算係數'!$O300*'累積確診人數_量級_鄰里別'!K300/10</f>
        <v>1.048786455</v>
      </c>
      <c r="M300">
        <f>'計算係數'!$O300*'累積確診人數_量級_鄰里別'!L300/10</f>
        <v>1.048786455</v>
      </c>
      <c r="N300">
        <f>'計算係數'!$O300*'累積確診人數_量級_鄰里別'!M300/10</f>
        <v>1.048786455</v>
      </c>
      <c r="O300">
        <f>'計算係數'!$O300*'累積確診人數_量級_鄰里別'!N300/10</f>
        <v>1.048786455</v>
      </c>
      <c r="P300">
        <f>'計算係數'!$O300*'累積確診人數_量級_鄰里別'!O300/10</f>
        <v>1.048786455</v>
      </c>
      <c r="Q300">
        <f>'計算係數'!$O300*'累積確診人數_量級_鄰里別'!P300/10</f>
        <v>1.048786455</v>
      </c>
      <c r="R300">
        <f>'計算係數'!$O300*'累積確診人數_量級_鄰里別'!Q300/10</f>
        <v>1.048786455</v>
      </c>
      <c r="S300">
        <f>'計算係數'!$O300*'累積確診人數_量級_鄰里別'!R300/10</f>
        <v>1.048786455</v>
      </c>
      <c r="T300">
        <f>'計算係數'!$O300*'累積確診人數_量級_鄰里別'!S300/10</f>
        <v>1.048786455</v>
      </c>
      <c r="U300">
        <f>'計算係數'!$O300*'累積確診人數_量級_鄰里別'!T300/10</f>
        <v>1.048786455</v>
      </c>
    </row>
    <row r="301">
      <c r="A301" s="5">
        <v>6.3000080039E10</v>
      </c>
      <c r="B301" s="5" t="s">
        <v>271</v>
      </c>
      <c r="C301" s="5" t="s">
        <v>310</v>
      </c>
      <c r="D301" s="5">
        <v>7278.0</v>
      </c>
      <c r="E301">
        <f>'計算係數'!$O301*'累積確診人數_量級_鄰里別'!D301/10</f>
        <v>1.029351629</v>
      </c>
      <c r="F301">
        <f>'計算係數'!$O301*'累積確診人數_量級_鄰里別'!E301/10</f>
        <v>1.029351629</v>
      </c>
      <c r="G301">
        <f>'計算係數'!$O301*'累積確診人數_量級_鄰里別'!F301/10</f>
        <v>0</v>
      </c>
      <c r="H301">
        <f>'計算係數'!$O301*'累積確診人數_量級_鄰里別'!G301/10</f>
        <v>1.029351629</v>
      </c>
      <c r="I301">
        <f>'計算係數'!$O301*'累積確診人數_量級_鄰里別'!H301/10</f>
        <v>1.029351629</v>
      </c>
      <c r="J301">
        <f>'計算係數'!$O301*'累積確診人數_量級_鄰里別'!I301/10</f>
        <v>1.029351629</v>
      </c>
      <c r="K301">
        <f>'計算係數'!$O301*'累積確診人數_量級_鄰里別'!J301/10</f>
        <v>1.029351629</v>
      </c>
      <c r="L301">
        <f>'計算係數'!$O301*'累積確診人數_量級_鄰里別'!K301/10</f>
        <v>1.029351629</v>
      </c>
      <c r="M301">
        <f>'計算係數'!$O301*'累積確診人數_量級_鄰里別'!L301/10</f>
        <v>1.029351629</v>
      </c>
      <c r="N301">
        <f>'計算係數'!$O301*'累積確診人數_量級_鄰里別'!M301/10</f>
        <v>1.029351629</v>
      </c>
      <c r="O301">
        <f>'計算係數'!$O301*'累積確診人數_量級_鄰里別'!N301/10</f>
        <v>1.029351629</v>
      </c>
      <c r="P301">
        <f>'計算係數'!$O301*'累積確診人數_量級_鄰里別'!O301/10</f>
        <v>1.029351629</v>
      </c>
      <c r="Q301">
        <f>'計算係數'!$O301*'累積確診人數_量級_鄰里別'!P301/10</f>
        <v>1.029351629</v>
      </c>
      <c r="R301">
        <f>'計算係數'!$O301*'累積確診人數_量級_鄰里別'!Q301/10</f>
        <v>1.029351629</v>
      </c>
      <c r="S301">
        <f>'計算係數'!$O301*'累積確診人數_量級_鄰里別'!R301/10</f>
        <v>1.029351629</v>
      </c>
      <c r="T301">
        <f>'計算係數'!$O301*'累積確診人數_量級_鄰里別'!S301/10</f>
        <v>1.029351629</v>
      </c>
      <c r="U301">
        <f>'計算係數'!$O301*'累積確診人數_量級_鄰里別'!T301/10</f>
        <v>1.029351629</v>
      </c>
    </row>
    <row r="302">
      <c r="A302" s="5">
        <v>6.300008004E10</v>
      </c>
      <c r="B302" s="5" t="s">
        <v>271</v>
      </c>
      <c r="C302" s="5" t="s">
        <v>311</v>
      </c>
      <c r="D302" s="5">
        <v>8134.0</v>
      </c>
      <c r="E302">
        <f>'計算係數'!$O302*'累積確診人數_量級_鄰里別'!D302/10</f>
        <v>0.975128765</v>
      </c>
      <c r="F302">
        <f>'計算係數'!$O302*'累積確診人數_量級_鄰里別'!E302/10</f>
        <v>0.975128765</v>
      </c>
      <c r="G302">
        <f>'計算係數'!$O302*'累積確診人數_量級_鄰里別'!F302/10</f>
        <v>0</v>
      </c>
      <c r="H302">
        <f>'計算係數'!$O302*'累積確診人數_量級_鄰里別'!G302/10</f>
        <v>0.975128765</v>
      </c>
      <c r="I302">
        <f>'計算係數'!$O302*'累積確診人數_量級_鄰里別'!H302/10</f>
        <v>0.975128765</v>
      </c>
      <c r="J302">
        <f>'計算係數'!$O302*'累積確診人數_量級_鄰里別'!I302/10</f>
        <v>0.975128765</v>
      </c>
      <c r="K302">
        <f>'計算係數'!$O302*'累積確診人數_量級_鄰里別'!J302/10</f>
        <v>0.975128765</v>
      </c>
      <c r="L302">
        <f>'計算係數'!$O302*'累積確診人數_量級_鄰里別'!K302/10</f>
        <v>0.975128765</v>
      </c>
      <c r="M302">
        <f>'計算係數'!$O302*'累積確診人數_量級_鄰里別'!L302/10</f>
        <v>0.975128765</v>
      </c>
      <c r="N302">
        <f>'計算係數'!$O302*'累積確診人數_量級_鄰里別'!M302/10</f>
        <v>0.975128765</v>
      </c>
      <c r="O302">
        <f>'計算係數'!$O302*'累積確診人數_量級_鄰里別'!N302/10</f>
        <v>0.975128765</v>
      </c>
      <c r="P302">
        <f>'計算係數'!$O302*'累積確診人數_量級_鄰里別'!O302/10</f>
        <v>0.975128765</v>
      </c>
      <c r="Q302">
        <f>'計算係數'!$O302*'累積確診人數_量級_鄰里別'!P302/10</f>
        <v>0.975128765</v>
      </c>
      <c r="R302">
        <f>'計算係數'!$O302*'累積確診人數_量級_鄰里別'!Q302/10</f>
        <v>0.975128765</v>
      </c>
      <c r="S302">
        <f>'計算係數'!$O302*'累積確診人數_量級_鄰里別'!R302/10</f>
        <v>0.975128765</v>
      </c>
      <c r="T302">
        <f>'計算係數'!$O302*'累積確診人數_量級_鄰里別'!S302/10</f>
        <v>0.975128765</v>
      </c>
      <c r="U302">
        <f>'計算係數'!$O302*'累積確診人數_量級_鄰里別'!T302/10</f>
        <v>0.975128765</v>
      </c>
    </row>
    <row r="303">
      <c r="A303" s="5">
        <v>6.3000080041E10</v>
      </c>
      <c r="B303" s="5" t="s">
        <v>271</v>
      </c>
      <c r="C303" s="5" t="s">
        <v>312</v>
      </c>
      <c r="D303" s="5">
        <v>6263.0</v>
      </c>
      <c r="E303">
        <f>'計算係數'!$O303*'累積確診人數_量級_鄰里別'!D303/10</f>
        <v>1.109898719</v>
      </c>
      <c r="F303">
        <f>'計算係數'!$O303*'累積確診人數_量級_鄰里別'!E303/10</f>
        <v>1.109898719</v>
      </c>
      <c r="G303">
        <f>'計算係數'!$O303*'累積確診人數_量級_鄰里別'!F303/10</f>
        <v>0</v>
      </c>
      <c r="H303">
        <f>'計算係數'!$O303*'累積確診人數_量級_鄰里別'!G303/10</f>
        <v>1.109898719</v>
      </c>
      <c r="I303">
        <f>'計算係數'!$O303*'累積確診人數_量級_鄰里別'!H303/10</f>
        <v>1.109898719</v>
      </c>
      <c r="J303">
        <f>'計算係數'!$O303*'累積確診人數_量級_鄰里別'!I303/10</f>
        <v>1.109898719</v>
      </c>
      <c r="K303">
        <f>'計算係數'!$O303*'累積確診人數_量級_鄰里別'!J303/10</f>
        <v>1.109898719</v>
      </c>
      <c r="L303">
        <f>'計算係數'!$O303*'累積確診人數_量級_鄰里別'!K303/10</f>
        <v>1.109898719</v>
      </c>
      <c r="M303">
        <f>'計算係數'!$O303*'累積確診人數_量級_鄰里別'!L303/10</f>
        <v>1.109898719</v>
      </c>
      <c r="N303">
        <f>'計算係數'!$O303*'累積確診人數_量級_鄰里別'!M303/10</f>
        <v>1.109898719</v>
      </c>
      <c r="O303">
        <f>'計算係數'!$O303*'累積確診人數_量級_鄰里別'!N303/10</f>
        <v>1.109898719</v>
      </c>
      <c r="P303">
        <f>'計算係數'!$O303*'累積確診人數_量級_鄰里別'!O303/10</f>
        <v>1.109898719</v>
      </c>
      <c r="Q303">
        <f>'計算係數'!$O303*'累積確診人數_量級_鄰里別'!P303/10</f>
        <v>1.109898719</v>
      </c>
      <c r="R303">
        <f>'計算係數'!$O303*'累積確診人數_量級_鄰里別'!Q303/10</f>
        <v>1.109898719</v>
      </c>
      <c r="S303">
        <f>'計算係數'!$O303*'累積確診人數_量級_鄰里別'!R303/10</f>
        <v>1.109898719</v>
      </c>
      <c r="T303">
        <f>'計算係數'!$O303*'累積確診人數_量級_鄰里別'!S303/10</f>
        <v>1.109898719</v>
      </c>
      <c r="U303">
        <f>'計算係數'!$O303*'累積確診人數_量級_鄰里別'!T303/10</f>
        <v>1.109898719</v>
      </c>
    </row>
    <row r="304">
      <c r="A304" s="5">
        <v>6.3000080042E10</v>
      </c>
      <c r="B304" s="5" t="s">
        <v>271</v>
      </c>
      <c r="C304" s="5" t="s">
        <v>313</v>
      </c>
      <c r="D304" s="5">
        <v>5014.0</v>
      </c>
      <c r="E304">
        <f>'計算係數'!$O304*'累積確診人數_量級_鄰里別'!D304/10</f>
        <v>1.010690678</v>
      </c>
      <c r="F304">
        <f>'計算係數'!$O304*'累積確診人數_量級_鄰里別'!E304/10</f>
        <v>1.010690678</v>
      </c>
      <c r="G304">
        <f>'計算係數'!$O304*'累積確診人數_量級_鄰里別'!F304/10</f>
        <v>0</v>
      </c>
      <c r="H304">
        <f>'計算係數'!$O304*'累積確診人數_量級_鄰里別'!G304/10</f>
        <v>1.010690678</v>
      </c>
      <c r="I304">
        <f>'計算係數'!$O304*'累積確診人數_量級_鄰里別'!H304/10</f>
        <v>1.010690678</v>
      </c>
      <c r="J304">
        <f>'計算係數'!$O304*'累積確診人數_量級_鄰里別'!I304/10</f>
        <v>1.010690678</v>
      </c>
      <c r="K304">
        <f>'計算係數'!$O304*'累積確診人數_量級_鄰里別'!J304/10</f>
        <v>1.010690678</v>
      </c>
      <c r="L304">
        <f>'計算係數'!$O304*'累積確診人數_量級_鄰里別'!K304/10</f>
        <v>1.010690678</v>
      </c>
      <c r="M304">
        <f>'計算係數'!$O304*'累積確診人數_量級_鄰里別'!L304/10</f>
        <v>1.010690678</v>
      </c>
      <c r="N304">
        <f>'計算係數'!$O304*'累積確診人數_量級_鄰里別'!M304/10</f>
        <v>1.010690678</v>
      </c>
      <c r="O304">
        <f>'計算係數'!$O304*'累積確診人數_量級_鄰里別'!N304/10</f>
        <v>1.010690678</v>
      </c>
      <c r="P304">
        <f>'計算係數'!$O304*'累積確診人數_量級_鄰里別'!O304/10</f>
        <v>1.010690678</v>
      </c>
      <c r="Q304">
        <f>'計算係數'!$O304*'累積確診人數_量級_鄰里別'!P304/10</f>
        <v>1.010690678</v>
      </c>
      <c r="R304">
        <f>'計算係數'!$O304*'累積確診人數_量級_鄰里別'!Q304/10</f>
        <v>1.010690678</v>
      </c>
      <c r="S304">
        <f>'計算係數'!$O304*'累積確診人數_量級_鄰里別'!R304/10</f>
        <v>1.010690678</v>
      </c>
      <c r="T304">
        <f>'計算係數'!$O304*'累積確診人數_量級_鄰里別'!S304/10</f>
        <v>1.010690678</v>
      </c>
      <c r="U304">
        <f>'計算係數'!$O304*'累積確診人數_量級_鄰里別'!T304/10</f>
        <v>1.010690678</v>
      </c>
    </row>
    <row r="305">
      <c r="A305" s="5">
        <v>6.3000080043E10</v>
      </c>
      <c r="B305" s="5" t="s">
        <v>271</v>
      </c>
      <c r="C305" s="5" t="s">
        <v>314</v>
      </c>
      <c r="D305" s="5">
        <v>4842.0</v>
      </c>
      <c r="E305">
        <f>'計算係數'!$O305*'累積確診人數_量級_鄰里別'!D305/10</f>
        <v>1.039939432</v>
      </c>
      <c r="F305">
        <f>'計算係數'!$O305*'累積確診人數_量級_鄰里別'!E305/10</f>
        <v>1.039939432</v>
      </c>
      <c r="G305">
        <f>'計算係數'!$O305*'累積確診人數_量級_鄰里別'!F305/10</f>
        <v>0</v>
      </c>
      <c r="H305">
        <f>'計算係數'!$O305*'累積確診人數_量級_鄰里別'!G305/10</f>
        <v>1.039939432</v>
      </c>
      <c r="I305">
        <f>'計算係數'!$O305*'累積確診人數_量級_鄰里別'!H305/10</f>
        <v>1.039939432</v>
      </c>
      <c r="J305">
        <f>'計算係數'!$O305*'累積確診人數_量級_鄰里別'!I305/10</f>
        <v>1.039939432</v>
      </c>
      <c r="K305">
        <f>'計算係數'!$O305*'累積確診人數_量級_鄰里別'!J305/10</f>
        <v>1.039939432</v>
      </c>
      <c r="L305">
        <f>'計算係數'!$O305*'累積確診人數_量級_鄰里別'!K305/10</f>
        <v>1.039939432</v>
      </c>
      <c r="M305">
        <f>'計算係數'!$O305*'累積確診人數_量級_鄰里別'!L305/10</f>
        <v>1.039939432</v>
      </c>
      <c r="N305">
        <f>'計算係數'!$O305*'累積確診人數_量級_鄰里別'!M305/10</f>
        <v>1.039939432</v>
      </c>
      <c r="O305">
        <f>'計算係數'!$O305*'累積確診人數_量級_鄰里別'!N305/10</f>
        <v>1.039939432</v>
      </c>
      <c r="P305">
        <f>'計算係數'!$O305*'累積確診人數_量級_鄰里別'!O305/10</f>
        <v>1.039939432</v>
      </c>
      <c r="Q305">
        <f>'計算係數'!$O305*'累積確診人數_量級_鄰里別'!P305/10</f>
        <v>1.039939432</v>
      </c>
      <c r="R305">
        <f>'計算係數'!$O305*'累積確診人數_量級_鄰里別'!Q305/10</f>
        <v>1.039939432</v>
      </c>
      <c r="S305">
        <f>'計算係數'!$O305*'累積確診人數_量級_鄰里別'!R305/10</f>
        <v>1.039939432</v>
      </c>
      <c r="T305">
        <f>'計算係數'!$O305*'累積確診人數_量級_鄰里別'!S305/10</f>
        <v>1.039939432</v>
      </c>
      <c r="U305">
        <f>'計算係數'!$O305*'累積確診人數_量級_鄰里別'!T305/10</f>
        <v>1.039939432</v>
      </c>
    </row>
    <row r="306">
      <c r="A306" s="5">
        <v>6.3000090001E10</v>
      </c>
      <c r="B306" s="5" t="s">
        <v>315</v>
      </c>
      <c r="C306" s="5" t="s">
        <v>316</v>
      </c>
      <c r="D306" s="5">
        <v>6738.0</v>
      </c>
      <c r="E306">
        <f>'計算係數'!$O306*'累積確診人數_量級_鄰里別'!D306/10</f>
        <v>0</v>
      </c>
      <c r="F306">
        <f>'計算係數'!$O306*'累積確診人數_量級_鄰里別'!E306/10</f>
        <v>1.058410942</v>
      </c>
      <c r="G306">
        <f>'計算係數'!$O306*'累積確診人數_量級_鄰里別'!F306/10</f>
        <v>1.058410942</v>
      </c>
      <c r="H306">
        <f>'計算係數'!$O306*'累積確診人數_量級_鄰里別'!G306/10</f>
        <v>1.058410942</v>
      </c>
      <c r="I306">
        <f>'計算係數'!$O306*'累積確診人數_量級_鄰里別'!H306/10</f>
        <v>1.058410942</v>
      </c>
      <c r="J306">
        <f>'計算係數'!$O306*'累積確診人數_量級_鄰里別'!I306/10</f>
        <v>1.058410942</v>
      </c>
      <c r="K306">
        <f>'計算係數'!$O306*'累積確診人數_量級_鄰里別'!J306/10</f>
        <v>1.058410942</v>
      </c>
      <c r="L306">
        <f>'計算係數'!$O306*'累積確診人數_量級_鄰里別'!K306/10</f>
        <v>1.058410942</v>
      </c>
      <c r="M306">
        <f>'計算係數'!$O306*'累積確診人數_量級_鄰里別'!L306/10</f>
        <v>1.058410942</v>
      </c>
      <c r="N306">
        <f>'計算係數'!$O306*'累積確診人數_量級_鄰里別'!M306/10</f>
        <v>1.058410942</v>
      </c>
      <c r="O306">
        <f>'計算係數'!$O306*'累積確診人數_量級_鄰里別'!N306/10</f>
        <v>1.058410942</v>
      </c>
      <c r="P306">
        <f>'計算係數'!$O306*'累積確診人數_量級_鄰里別'!O306/10</f>
        <v>1.058410942</v>
      </c>
      <c r="Q306">
        <f>'計算係數'!$O306*'累積確診人數_量級_鄰里別'!P306/10</f>
        <v>1.058410942</v>
      </c>
      <c r="R306">
        <f>'計算係數'!$O306*'累積確診人數_量級_鄰里別'!Q306/10</f>
        <v>1.058410942</v>
      </c>
      <c r="S306">
        <f>'計算係數'!$O306*'累積確診人數_量級_鄰里別'!R306/10</f>
        <v>1.058410942</v>
      </c>
      <c r="T306">
        <f>'計算係數'!$O306*'累積確診人數_量級_鄰里別'!S306/10</f>
        <v>1.058410942</v>
      </c>
      <c r="U306">
        <f>'計算係數'!$O306*'累積確診人數_量級_鄰里別'!T306/10</f>
        <v>1.058410942</v>
      </c>
    </row>
    <row r="307">
      <c r="A307" s="5">
        <v>6.3000090002E10</v>
      </c>
      <c r="B307" s="5" t="s">
        <v>315</v>
      </c>
      <c r="C307" s="5" t="s">
        <v>317</v>
      </c>
      <c r="D307" s="5">
        <v>3676.0</v>
      </c>
      <c r="E307">
        <f>'計算係數'!$O307*'累積確診人數_量級_鄰里別'!D307/10</f>
        <v>0</v>
      </c>
      <c r="F307">
        <f>'計算係數'!$O307*'累積確診人數_量級_鄰里別'!E307/10</f>
        <v>0.9676394489</v>
      </c>
      <c r="G307">
        <f>'計算係數'!$O307*'累積確診人數_量級_鄰里別'!F307/10</f>
        <v>0.9676394489</v>
      </c>
      <c r="H307">
        <f>'計算係數'!$O307*'累積確診人數_量級_鄰里別'!G307/10</f>
        <v>0.9676394489</v>
      </c>
      <c r="I307">
        <f>'計算係數'!$O307*'累積確診人數_量級_鄰里別'!H307/10</f>
        <v>0.9676394489</v>
      </c>
      <c r="J307">
        <f>'計算係數'!$O307*'累積確診人數_量級_鄰里別'!I307/10</f>
        <v>0.9676394489</v>
      </c>
      <c r="K307">
        <f>'計算係數'!$O307*'累積確診人數_量級_鄰里別'!J307/10</f>
        <v>0.9676394489</v>
      </c>
      <c r="L307">
        <f>'計算係數'!$O307*'累積確診人數_量級_鄰里別'!K307/10</f>
        <v>0.9676394489</v>
      </c>
      <c r="M307">
        <f>'計算係數'!$O307*'累積確診人數_量級_鄰里別'!L307/10</f>
        <v>0.9676394489</v>
      </c>
      <c r="N307">
        <f>'計算係數'!$O307*'累積確診人數_量級_鄰里別'!M307/10</f>
        <v>0.9676394489</v>
      </c>
      <c r="O307">
        <f>'計算係數'!$O307*'累積確診人數_量級_鄰里別'!N307/10</f>
        <v>0.9676394489</v>
      </c>
      <c r="P307">
        <f>'計算係數'!$O307*'累積確診人數_量級_鄰里別'!O307/10</f>
        <v>0.9676394489</v>
      </c>
      <c r="Q307">
        <f>'計算係數'!$O307*'累積確診人數_量級_鄰里別'!P307/10</f>
        <v>0.9676394489</v>
      </c>
      <c r="R307">
        <f>'計算係數'!$O307*'累積確診人數_量級_鄰里別'!Q307/10</f>
        <v>0.9676394489</v>
      </c>
      <c r="S307">
        <f>'計算係數'!$O307*'累積確診人數_量級_鄰里別'!R307/10</f>
        <v>0.9676394489</v>
      </c>
      <c r="T307">
        <f>'計算係數'!$O307*'累積確診人數_量級_鄰里別'!S307/10</f>
        <v>0.9676394489</v>
      </c>
      <c r="U307">
        <f>'計算係數'!$O307*'累積確診人數_量級_鄰里別'!T307/10</f>
        <v>0.9676394489</v>
      </c>
    </row>
    <row r="308">
      <c r="A308" s="5">
        <v>6.3000090003E10</v>
      </c>
      <c r="B308" s="5" t="s">
        <v>315</v>
      </c>
      <c r="C308" s="5" t="s">
        <v>318</v>
      </c>
      <c r="D308" s="5">
        <v>3921.0</v>
      </c>
      <c r="E308">
        <f>'計算係數'!$O308*'累積確診人數_量級_鄰里別'!D308/10</f>
        <v>0</v>
      </c>
      <c r="F308">
        <f>'計算係數'!$O308*'累積確診人數_量級_鄰里別'!E308/10</f>
        <v>1.056899009</v>
      </c>
      <c r="G308">
        <f>'計算係數'!$O308*'累積確診人數_量級_鄰里別'!F308/10</f>
        <v>1.056899009</v>
      </c>
      <c r="H308">
        <f>'計算係數'!$O308*'累積確診人數_量級_鄰里別'!G308/10</f>
        <v>1.056899009</v>
      </c>
      <c r="I308">
        <f>'計算係數'!$O308*'累積確診人數_量級_鄰里別'!H308/10</f>
        <v>1.056899009</v>
      </c>
      <c r="J308">
        <f>'計算係數'!$O308*'累積確診人數_量級_鄰里別'!I308/10</f>
        <v>1.056899009</v>
      </c>
      <c r="K308">
        <f>'計算係數'!$O308*'累積確診人數_量級_鄰里別'!J308/10</f>
        <v>1.056899009</v>
      </c>
      <c r="L308">
        <f>'計算係數'!$O308*'累積確診人數_量級_鄰里別'!K308/10</f>
        <v>1.056899009</v>
      </c>
      <c r="M308">
        <f>'計算係數'!$O308*'累積確診人數_量級_鄰里別'!L308/10</f>
        <v>1.056899009</v>
      </c>
      <c r="N308">
        <f>'計算係數'!$O308*'累積確診人數_量級_鄰里別'!M308/10</f>
        <v>1.056899009</v>
      </c>
      <c r="O308">
        <f>'計算係數'!$O308*'累積確診人數_量級_鄰里別'!N308/10</f>
        <v>1.056899009</v>
      </c>
      <c r="P308">
        <f>'計算係數'!$O308*'累積確診人數_量級_鄰里別'!O308/10</f>
        <v>1.056899009</v>
      </c>
      <c r="Q308">
        <f>'計算係數'!$O308*'累積確診人數_量級_鄰里別'!P308/10</f>
        <v>1.056899009</v>
      </c>
      <c r="R308">
        <f>'計算係數'!$O308*'累積確診人數_量級_鄰里別'!Q308/10</f>
        <v>1.056899009</v>
      </c>
      <c r="S308">
        <f>'計算係數'!$O308*'累積確診人數_量級_鄰里別'!R308/10</f>
        <v>1.056899009</v>
      </c>
      <c r="T308">
        <f>'計算係數'!$O308*'累積確診人數_量級_鄰里別'!S308/10</f>
        <v>1.056899009</v>
      </c>
      <c r="U308">
        <f>'計算係數'!$O308*'累積確診人數_量級_鄰里別'!T308/10</f>
        <v>1.056899009</v>
      </c>
    </row>
    <row r="309">
      <c r="A309" s="5">
        <v>6.3000090004E10</v>
      </c>
      <c r="B309" s="5" t="s">
        <v>315</v>
      </c>
      <c r="C309" s="5" t="s">
        <v>319</v>
      </c>
      <c r="D309" s="5">
        <v>7977.0</v>
      </c>
      <c r="E309">
        <f>'計算係數'!$O309*'累積確診人數_量級_鄰里別'!D309/10</f>
        <v>0</v>
      </c>
      <c r="F309">
        <f>'計算係數'!$O309*'累積確診人數_量級_鄰里別'!E309/10</f>
        <v>1.061986901</v>
      </c>
      <c r="G309">
        <f>'計算係數'!$O309*'累積確診人數_量級_鄰里別'!F309/10</f>
        <v>1.061986901</v>
      </c>
      <c r="H309">
        <f>'計算係數'!$O309*'累積確診人數_量級_鄰里別'!G309/10</f>
        <v>1.061986901</v>
      </c>
      <c r="I309">
        <f>'計算係數'!$O309*'累積確診人數_量級_鄰里別'!H309/10</f>
        <v>1.061986901</v>
      </c>
      <c r="J309">
        <f>'計算係數'!$O309*'累積確診人數_量級_鄰里別'!I309/10</f>
        <v>1.061986901</v>
      </c>
      <c r="K309">
        <f>'計算係數'!$O309*'累積確診人數_量級_鄰里別'!J309/10</f>
        <v>1.061986901</v>
      </c>
      <c r="L309">
        <f>'計算係數'!$O309*'累積確診人數_量級_鄰里別'!K309/10</f>
        <v>1.061986901</v>
      </c>
      <c r="M309">
        <f>'計算係數'!$O309*'累積確診人數_量級_鄰里別'!L309/10</f>
        <v>1.061986901</v>
      </c>
      <c r="N309">
        <f>'計算係數'!$O309*'累積確診人數_量級_鄰里別'!M309/10</f>
        <v>1.061986901</v>
      </c>
      <c r="O309">
        <f>'計算係數'!$O309*'累積確診人數_量級_鄰里別'!N309/10</f>
        <v>1.061986901</v>
      </c>
      <c r="P309">
        <f>'計算係數'!$O309*'累積確診人數_量級_鄰里別'!O309/10</f>
        <v>1.061986901</v>
      </c>
      <c r="Q309">
        <f>'計算係數'!$O309*'累積確診人數_量級_鄰里別'!P309/10</f>
        <v>1.061986901</v>
      </c>
      <c r="R309">
        <f>'計算係數'!$O309*'累積確診人數_量級_鄰里別'!Q309/10</f>
        <v>1.061986901</v>
      </c>
      <c r="S309">
        <f>'計算係數'!$O309*'累積確診人數_量級_鄰里別'!R309/10</f>
        <v>1.061986901</v>
      </c>
      <c r="T309">
        <f>'計算係數'!$O309*'累積確診人數_量級_鄰里別'!S309/10</f>
        <v>1.061986901</v>
      </c>
      <c r="U309">
        <f>'計算係數'!$O309*'累積確診人數_量級_鄰里別'!T309/10</f>
        <v>1.061986901</v>
      </c>
    </row>
    <row r="310">
      <c r="A310" s="5">
        <v>6.3000090005E10</v>
      </c>
      <c r="B310" s="5" t="s">
        <v>315</v>
      </c>
      <c r="C310" s="5" t="s">
        <v>320</v>
      </c>
      <c r="D310" s="5">
        <v>7336.0</v>
      </c>
      <c r="E310">
        <f>'計算係數'!$O310*'累積確診人數_量級_鄰里別'!D310/10</f>
        <v>0</v>
      </c>
      <c r="F310">
        <f>'計算係數'!$O310*'累積確診人數_量級_鄰里別'!E310/10</f>
        <v>1.121310523</v>
      </c>
      <c r="G310">
        <f>'計算係數'!$O310*'累積確診人數_量級_鄰里別'!F310/10</f>
        <v>1.121310523</v>
      </c>
      <c r="H310">
        <f>'計算係數'!$O310*'累積確診人數_量級_鄰里別'!G310/10</f>
        <v>1.121310523</v>
      </c>
      <c r="I310">
        <f>'計算係數'!$O310*'累積確診人數_量級_鄰里別'!H310/10</f>
        <v>1.121310523</v>
      </c>
      <c r="J310">
        <f>'計算係數'!$O310*'累積確診人數_量級_鄰里別'!I310/10</f>
        <v>1.121310523</v>
      </c>
      <c r="K310">
        <f>'計算係數'!$O310*'累積確診人數_量級_鄰里別'!J310/10</f>
        <v>1.121310523</v>
      </c>
      <c r="L310">
        <f>'計算係數'!$O310*'累積確診人數_量級_鄰里別'!K310/10</f>
        <v>1.121310523</v>
      </c>
      <c r="M310">
        <f>'計算係數'!$O310*'累積確診人數_量級_鄰里別'!L310/10</f>
        <v>1.121310523</v>
      </c>
      <c r="N310">
        <f>'計算係數'!$O310*'累積確診人數_量級_鄰里別'!M310/10</f>
        <v>1.121310523</v>
      </c>
      <c r="O310">
        <f>'計算係數'!$O310*'累積確診人數_量級_鄰里別'!N310/10</f>
        <v>1.121310523</v>
      </c>
      <c r="P310">
        <f>'計算係數'!$O310*'累積確診人數_量級_鄰里別'!O310/10</f>
        <v>1.121310523</v>
      </c>
      <c r="Q310">
        <f>'計算係數'!$O310*'累積確診人數_量級_鄰里別'!P310/10</f>
        <v>1.121310523</v>
      </c>
      <c r="R310">
        <f>'計算係數'!$O310*'累積確診人數_量級_鄰里別'!Q310/10</f>
        <v>1.121310523</v>
      </c>
      <c r="S310">
        <f>'計算係數'!$O310*'累積確診人數_量級_鄰里別'!R310/10</f>
        <v>1.121310523</v>
      </c>
      <c r="T310">
        <f>'計算係數'!$O310*'累積確診人數_量級_鄰里別'!S310/10</f>
        <v>1.121310523</v>
      </c>
      <c r="U310">
        <f>'計算係數'!$O310*'累積確診人數_量級_鄰里別'!T310/10</f>
        <v>1.121310523</v>
      </c>
    </row>
    <row r="311">
      <c r="A311" s="5">
        <v>6.3000090006E10</v>
      </c>
      <c r="B311" s="5" t="s">
        <v>315</v>
      </c>
      <c r="C311" s="5" t="s">
        <v>321</v>
      </c>
      <c r="D311" s="5">
        <v>3667.0</v>
      </c>
      <c r="E311">
        <f>'計算係數'!$O311*'累積確診人數_量級_鄰里別'!D311/10</f>
        <v>0</v>
      </c>
      <c r="F311">
        <f>'計算係數'!$O311*'累積確診人數_量級_鄰里別'!E311/10</f>
        <v>0.9189743968</v>
      </c>
      <c r="G311">
        <f>'計算係數'!$O311*'累積確診人數_量級_鄰里別'!F311/10</f>
        <v>0.9189743968</v>
      </c>
      <c r="H311">
        <f>'計算係數'!$O311*'累積確診人數_量級_鄰里別'!G311/10</f>
        <v>0.9189743968</v>
      </c>
      <c r="I311">
        <f>'計算係數'!$O311*'累積確診人數_量級_鄰里別'!H311/10</f>
        <v>0.9189743968</v>
      </c>
      <c r="J311">
        <f>'計算係數'!$O311*'累積確診人數_量級_鄰里別'!I311/10</f>
        <v>0.9189743968</v>
      </c>
      <c r="K311">
        <f>'計算係數'!$O311*'累積確診人數_量級_鄰里別'!J311/10</f>
        <v>0.9189743968</v>
      </c>
      <c r="L311">
        <f>'計算係數'!$O311*'累積確診人數_量級_鄰里別'!K311/10</f>
        <v>0.9189743968</v>
      </c>
      <c r="M311">
        <f>'計算係數'!$O311*'累積確診人數_量級_鄰里別'!L311/10</f>
        <v>0.9189743968</v>
      </c>
      <c r="N311">
        <f>'計算係數'!$O311*'累積確診人數_量級_鄰里別'!M311/10</f>
        <v>0.9189743968</v>
      </c>
      <c r="O311">
        <f>'計算係數'!$O311*'累積確診人數_量級_鄰里別'!N311/10</f>
        <v>0.9189743968</v>
      </c>
      <c r="P311">
        <f>'計算係數'!$O311*'累積確診人數_量級_鄰里別'!O311/10</f>
        <v>0.9189743968</v>
      </c>
      <c r="Q311">
        <f>'計算係數'!$O311*'累積確診人數_量級_鄰里別'!P311/10</f>
        <v>0.9189743968</v>
      </c>
      <c r="R311">
        <f>'計算係數'!$O311*'累積確診人數_量級_鄰里別'!Q311/10</f>
        <v>0.9189743968</v>
      </c>
      <c r="S311">
        <f>'計算係數'!$O311*'累積確診人數_量級_鄰里別'!R311/10</f>
        <v>0.9189743968</v>
      </c>
      <c r="T311">
        <f>'計算係數'!$O311*'累積確診人數_量級_鄰里別'!S311/10</f>
        <v>0.9189743968</v>
      </c>
      <c r="U311">
        <f>'計算係數'!$O311*'累積確診人數_量級_鄰里別'!T311/10</f>
        <v>0.9189743968</v>
      </c>
    </row>
    <row r="312">
      <c r="A312" s="5">
        <v>6.3000090007E10</v>
      </c>
      <c r="B312" s="5" t="s">
        <v>315</v>
      </c>
      <c r="C312" s="5" t="s">
        <v>322</v>
      </c>
      <c r="D312" s="5">
        <v>5710.0</v>
      </c>
      <c r="E312">
        <f>'計算係數'!$O312*'累積確診人數_量級_鄰里別'!D312/10</f>
        <v>0</v>
      </c>
      <c r="F312">
        <f>'計算係數'!$O312*'累積確診人數_量級_鄰里別'!E312/10</f>
        <v>1.0717138</v>
      </c>
      <c r="G312">
        <f>'計算係數'!$O312*'累積確診人數_量級_鄰里別'!F312/10</f>
        <v>1.0717138</v>
      </c>
      <c r="H312">
        <f>'計算係數'!$O312*'累積確診人數_量級_鄰里別'!G312/10</f>
        <v>1.0717138</v>
      </c>
      <c r="I312">
        <f>'計算係數'!$O312*'累積確診人數_量級_鄰里別'!H312/10</f>
        <v>1.0717138</v>
      </c>
      <c r="J312">
        <f>'計算係數'!$O312*'累積確診人數_量級_鄰里別'!I312/10</f>
        <v>1.0717138</v>
      </c>
      <c r="K312">
        <f>'計算係數'!$O312*'累積確診人數_量級_鄰里別'!J312/10</f>
        <v>1.0717138</v>
      </c>
      <c r="L312">
        <f>'計算係數'!$O312*'累積確診人數_量級_鄰里別'!K312/10</f>
        <v>1.0717138</v>
      </c>
      <c r="M312">
        <f>'計算係數'!$O312*'累積確診人數_量級_鄰里別'!L312/10</f>
        <v>1.0717138</v>
      </c>
      <c r="N312">
        <f>'計算係數'!$O312*'累積確診人數_量級_鄰里別'!M312/10</f>
        <v>1.0717138</v>
      </c>
      <c r="O312">
        <f>'計算係數'!$O312*'累積確診人數_量級_鄰里別'!N312/10</f>
        <v>1.0717138</v>
      </c>
      <c r="P312">
        <f>'計算係數'!$O312*'累積確診人數_量級_鄰里別'!O312/10</f>
        <v>1.0717138</v>
      </c>
      <c r="Q312">
        <f>'計算係數'!$O312*'累積確診人數_量級_鄰里別'!P312/10</f>
        <v>1.0717138</v>
      </c>
      <c r="R312">
        <f>'計算係數'!$O312*'累積確診人數_量級_鄰里別'!Q312/10</f>
        <v>1.0717138</v>
      </c>
      <c r="S312">
        <f>'計算係數'!$O312*'累積確診人數_量級_鄰里別'!R312/10</f>
        <v>1.0717138</v>
      </c>
      <c r="T312">
        <f>'計算係數'!$O312*'累積確診人數_量級_鄰里別'!S312/10</f>
        <v>1.0717138</v>
      </c>
      <c r="U312">
        <f>'計算係數'!$O312*'累積確診人數_量級_鄰里別'!T312/10</f>
        <v>1.0717138</v>
      </c>
    </row>
    <row r="313">
      <c r="A313" s="5">
        <v>6.3000090008E10</v>
      </c>
      <c r="B313" s="5" t="s">
        <v>315</v>
      </c>
      <c r="C313" s="5" t="s">
        <v>323</v>
      </c>
      <c r="D313" s="5">
        <v>4768.0</v>
      </c>
      <c r="E313">
        <f>'計算係數'!$O313*'累積確診人數_量級_鄰里別'!D313/10</f>
        <v>0</v>
      </c>
      <c r="F313">
        <f>'計算係數'!$O313*'累積確診人數_量級_鄰里別'!E313/10</f>
        <v>1.009434571</v>
      </c>
      <c r="G313">
        <f>'計算係數'!$O313*'累積確診人數_量級_鄰里別'!F313/10</f>
        <v>1.009434571</v>
      </c>
      <c r="H313">
        <f>'計算係數'!$O313*'累積確診人數_量級_鄰里別'!G313/10</f>
        <v>1.009434571</v>
      </c>
      <c r="I313">
        <f>'計算係數'!$O313*'累積確診人數_量級_鄰里別'!H313/10</f>
        <v>1.009434571</v>
      </c>
      <c r="J313">
        <f>'計算係數'!$O313*'累積確診人數_量級_鄰里別'!I313/10</f>
        <v>1.009434571</v>
      </c>
      <c r="K313">
        <f>'計算係數'!$O313*'累積確診人數_量級_鄰里別'!J313/10</f>
        <v>1.009434571</v>
      </c>
      <c r="L313">
        <f>'計算係數'!$O313*'累積確診人數_量級_鄰里別'!K313/10</f>
        <v>1.009434571</v>
      </c>
      <c r="M313">
        <f>'計算係數'!$O313*'累積確診人數_量級_鄰里別'!L313/10</f>
        <v>1.009434571</v>
      </c>
      <c r="N313">
        <f>'計算係數'!$O313*'累積確診人數_量級_鄰里別'!M313/10</f>
        <v>1.009434571</v>
      </c>
      <c r="O313">
        <f>'計算係數'!$O313*'累積確診人數_量級_鄰里別'!N313/10</f>
        <v>1.009434571</v>
      </c>
      <c r="P313">
        <f>'計算係數'!$O313*'累積確診人數_量級_鄰里別'!O313/10</f>
        <v>1.009434571</v>
      </c>
      <c r="Q313">
        <f>'計算係數'!$O313*'累積確診人數_量級_鄰里別'!P313/10</f>
        <v>1.009434571</v>
      </c>
      <c r="R313">
        <f>'計算係數'!$O313*'累積確診人數_量級_鄰里別'!Q313/10</f>
        <v>1.009434571</v>
      </c>
      <c r="S313">
        <f>'計算係數'!$O313*'累積確診人數_量級_鄰里別'!R313/10</f>
        <v>1.009434571</v>
      </c>
      <c r="T313">
        <f>'計算係數'!$O313*'累積確診人數_量級_鄰里別'!S313/10</f>
        <v>1.009434571</v>
      </c>
      <c r="U313">
        <f>'計算係數'!$O313*'累積確診人數_量級_鄰里別'!T313/10</f>
        <v>1.009434571</v>
      </c>
    </row>
    <row r="314">
      <c r="A314" s="5">
        <v>6.3000090009E10</v>
      </c>
      <c r="B314" s="5" t="s">
        <v>315</v>
      </c>
      <c r="C314" s="5" t="s">
        <v>324</v>
      </c>
      <c r="D314" s="5">
        <v>4813.0</v>
      </c>
      <c r="E314">
        <f>'計算係數'!$O314*'累積確診人數_量級_鄰里別'!D314/10</f>
        <v>0</v>
      </c>
      <c r="F314">
        <f>'計算係數'!$O314*'累積確診人數_量級_鄰里別'!E314/10</f>
        <v>0.9888356311</v>
      </c>
      <c r="G314">
        <f>'計算係數'!$O314*'累積確診人數_量級_鄰里別'!F314/10</f>
        <v>0.9888356311</v>
      </c>
      <c r="H314">
        <f>'計算係數'!$O314*'累積確診人數_量級_鄰里別'!G314/10</f>
        <v>0.9888356311</v>
      </c>
      <c r="I314">
        <f>'計算係數'!$O314*'累積確診人數_量級_鄰里別'!H314/10</f>
        <v>0.9888356311</v>
      </c>
      <c r="J314">
        <f>'計算係數'!$O314*'累積確診人數_量級_鄰里別'!I314/10</f>
        <v>0.9888356311</v>
      </c>
      <c r="K314">
        <f>'計算係數'!$O314*'累積確診人數_量級_鄰里別'!J314/10</f>
        <v>0.9888356311</v>
      </c>
      <c r="L314">
        <f>'計算係數'!$O314*'累積確診人數_量級_鄰里別'!K314/10</f>
        <v>0.9888356311</v>
      </c>
      <c r="M314">
        <f>'計算係數'!$O314*'累積確診人數_量級_鄰里別'!L314/10</f>
        <v>0.9888356311</v>
      </c>
      <c r="N314">
        <f>'計算係數'!$O314*'累積確診人數_量級_鄰里別'!M314/10</f>
        <v>0.9888356311</v>
      </c>
      <c r="O314">
        <f>'計算係數'!$O314*'累積確診人數_量級_鄰里別'!N314/10</f>
        <v>0.9888356311</v>
      </c>
      <c r="P314">
        <f>'計算係數'!$O314*'累積確診人數_量級_鄰里別'!O314/10</f>
        <v>0.9888356311</v>
      </c>
      <c r="Q314">
        <f>'計算係數'!$O314*'累積確診人數_量級_鄰里別'!P314/10</f>
        <v>0.9888356311</v>
      </c>
      <c r="R314">
        <f>'計算係數'!$O314*'累積確診人數_量級_鄰里別'!Q314/10</f>
        <v>0.9888356311</v>
      </c>
      <c r="S314">
        <f>'計算係數'!$O314*'累積確診人數_量級_鄰里別'!R314/10</f>
        <v>0.9888356311</v>
      </c>
      <c r="T314">
        <f>'計算係數'!$O314*'累積確診人數_量級_鄰里別'!S314/10</f>
        <v>0.9888356311</v>
      </c>
      <c r="U314">
        <f>'計算係數'!$O314*'累積確診人數_量級_鄰里別'!T314/10</f>
        <v>0.9888356311</v>
      </c>
    </row>
    <row r="315">
      <c r="A315" s="5">
        <v>6.300009001E10</v>
      </c>
      <c r="B315" s="5" t="s">
        <v>315</v>
      </c>
      <c r="C315" s="5" t="s">
        <v>325</v>
      </c>
      <c r="D315" s="5">
        <v>6606.0</v>
      </c>
      <c r="E315">
        <f>'計算係數'!$O315*'累積確診人數_量級_鄰里別'!D315/10</f>
        <v>0</v>
      </c>
      <c r="F315">
        <f>'計算係數'!$O315*'累積確診人數_量級_鄰里別'!E315/10</f>
        <v>1.056685562</v>
      </c>
      <c r="G315">
        <f>'計算係數'!$O315*'累積確診人數_量級_鄰里別'!F315/10</f>
        <v>1.056685562</v>
      </c>
      <c r="H315">
        <f>'計算係數'!$O315*'累積確診人數_量級_鄰里別'!G315/10</f>
        <v>1.056685562</v>
      </c>
      <c r="I315">
        <f>'計算係數'!$O315*'累積確診人數_量級_鄰里別'!H315/10</f>
        <v>1.056685562</v>
      </c>
      <c r="J315">
        <f>'計算係數'!$O315*'累積確診人數_量級_鄰里別'!I315/10</f>
        <v>1.056685562</v>
      </c>
      <c r="K315">
        <f>'計算係數'!$O315*'累積確診人數_量級_鄰里別'!J315/10</f>
        <v>1.056685562</v>
      </c>
      <c r="L315">
        <f>'計算係數'!$O315*'累積確診人數_量級_鄰里別'!K315/10</f>
        <v>1.056685562</v>
      </c>
      <c r="M315">
        <f>'計算係數'!$O315*'累積確診人數_量級_鄰里別'!L315/10</f>
        <v>1.056685562</v>
      </c>
      <c r="N315">
        <f>'計算係數'!$O315*'累積確診人數_量級_鄰里別'!M315/10</f>
        <v>1.056685562</v>
      </c>
      <c r="O315">
        <f>'計算係數'!$O315*'累積確診人數_量級_鄰里別'!N315/10</f>
        <v>1.056685562</v>
      </c>
      <c r="P315">
        <f>'計算係數'!$O315*'累積確診人數_量級_鄰里別'!O315/10</f>
        <v>1.056685562</v>
      </c>
      <c r="Q315">
        <f>'計算係數'!$O315*'累積確診人數_量級_鄰里別'!P315/10</f>
        <v>1.056685562</v>
      </c>
      <c r="R315">
        <f>'計算係數'!$O315*'累積確診人數_量級_鄰里別'!Q315/10</f>
        <v>1.056685562</v>
      </c>
      <c r="S315">
        <f>'計算係數'!$O315*'累積確診人數_量級_鄰里別'!R315/10</f>
        <v>1.056685562</v>
      </c>
      <c r="T315">
        <f>'計算係數'!$O315*'累積確診人數_量級_鄰里別'!S315/10</f>
        <v>1.056685562</v>
      </c>
      <c r="U315">
        <f>'計算係數'!$O315*'累積確診人數_量級_鄰里別'!T315/10</f>
        <v>1.056685562</v>
      </c>
    </row>
    <row r="316">
      <c r="A316" s="5">
        <v>6.3000090011E10</v>
      </c>
      <c r="B316" s="5" t="s">
        <v>315</v>
      </c>
      <c r="C316" s="5" t="s">
        <v>326</v>
      </c>
      <c r="D316" s="5">
        <v>7585.0</v>
      </c>
      <c r="E316">
        <f>'計算係數'!$O316*'累積確診人數_量級_鄰里別'!D316/10</f>
        <v>0</v>
      </c>
      <c r="F316">
        <f>'計算係數'!$O316*'累積確診人數_量級_鄰里別'!E316/10</f>
        <v>1.143583968</v>
      </c>
      <c r="G316">
        <f>'計算係數'!$O316*'累積確診人數_量級_鄰里別'!F316/10</f>
        <v>1.143583968</v>
      </c>
      <c r="H316">
        <f>'計算係數'!$O316*'累積確診人數_量級_鄰里別'!G316/10</f>
        <v>1.143583968</v>
      </c>
      <c r="I316">
        <f>'計算係數'!$O316*'累積確診人數_量級_鄰里別'!H316/10</f>
        <v>1.143583968</v>
      </c>
      <c r="J316">
        <f>'計算係數'!$O316*'累積確診人數_量級_鄰里別'!I316/10</f>
        <v>1.143583968</v>
      </c>
      <c r="K316">
        <f>'計算係數'!$O316*'累積確診人數_量級_鄰里別'!J316/10</f>
        <v>1.143583968</v>
      </c>
      <c r="L316">
        <f>'計算係數'!$O316*'累積確診人數_量級_鄰里別'!K316/10</f>
        <v>1.143583968</v>
      </c>
      <c r="M316">
        <f>'計算係數'!$O316*'累積確診人數_量級_鄰里別'!L316/10</f>
        <v>1.143583968</v>
      </c>
      <c r="N316">
        <f>'計算係數'!$O316*'累積確診人數_量級_鄰里別'!M316/10</f>
        <v>1.143583968</v>
      </c>
      <c r="O316">
        <f>'計算係數'!$O316*'累積確診人數_量級_鄰里別'!N316/10</f>
        <v>1.143583968</v>
      </c>
      <c r="P316">
        <f>'計算係數'!$O316*'累積確診人數_量級_鄰里別'!O316/10</f>
        <v>1.143583968</v>
      </c>
      <c r="Q316">
        <f>'計算係數'!$O316*'累積確診人數_量級_鄰里別'!P316/10</f>
        <v>1.143583968</v>
      </c>
      <c r="R316">
        <f>'計算係數'!$O316*'累積確診人數_量級_鄰里別'!Q316/10</f>
        <v>1.143583968</v>
      </c>
      <c r="S316">
        <f>'計算係數'!$O316*'累積確診人數_量級_鄰里別'!R316/10</f>
        <v>1.143583968</v>
      </c>
      <c r="T316">
        <f>'計算係數'!$O316*'累積確診人數_量級_鄰里別'!S316/10</f>
        <v>1.143583968</v>
      </c>
      <c r="U316">
        <f>'計算係數'!$O316*'累積確診人數_量級_鄰里別'!T316/10</f>
        <v>1.143583968</v>
      </c>
    </row>
    <row r="317">
      <c r="A317" s="5">
        <v>6.3000090012E10</v>
      </c>
      <c r="B317" s="5" t="s">
        <v>315</v>
      </c>
      <c r="C317" s="5" t="s">
        <v>327</v>
      </c>
      <c r="D317" s="5">
        <v>4161.0</v>
      </c>
      <c r="E317">
        <f>'計算係數'!$O317*'累積確診人數_量級_鄰里別'!D317/10</f>
        <v>0</v>
      </c>
      <c r="F317">
        <f>'計算係數'!$O317*'累積確診人數_量級_鄰里別'!E317/10</f>
        <v>1.065218692</v>
      </c>
      <c r="G317">
        <f>'計算係數'!$O317*'累積確診人數_量級_鄰里別'!F317/10</f>
        <v>1.065218692</v>
      </c>
      <c r="H317">
        <f>'計算係數'!$O317*'累積確診人數_量級_鄰里別'!G317/10</f>
        <v>1.065218692</v>
      </c>
      <c r="I317">
        <f>'計算係數'!$O317*'累積確診人數_量級_鄰里別'!H317/10</f>
        <v>1.065218692</v>
      </c>
      <c r="J317">
        <f>'計算係數'!$O317*'累積確診人數_量級_鄰里別'!I317/10</f>
        <v>1.065218692</v>
      </c>
      <c r="K317">
        <f>'計算係數'!$O317*'累積確診人數_量級_鄰里別'!J317/10</f>
        <v>1.065218692</v>
      </c>
      <c r="L317">
        <f>'計算係數'!$O317*'累積確診人數_量級_鄰里別'!K317/10</f>
        <v>1.065218692</v>
      </c>
      <c r="M317">
        <f>'計算係數'!$O317*'累積確診人數_量級_鄰里別'!L317/10</f>
        <v>1.065218692</v>
      </c>
      <c r="N317">
        <f>'計算係數'!$O317*'累積確診人數_量級_鄰里別'!M317/10</f>
        <v>1.065218692</v>
      </c>
      <c r="O317">
        <f>'計算係數'!$O317*'累積確診人數_量級_鄰里別'!N317/10</f>
        <v>1.065218692</v>
      </c>
      <c r="P317">
        <f>'計算係數'!$O317*'累積確診人數_量級_鄰里別'!O317/10</f>
        <v>1.065218692</v>
      </c>
      <c r="Q317">
        <f>'計算係數'!$O317*'累積確診人數_量級_鄰里別'!P317/10</f>
        <v>1.065218692</v>
      </c>
      <c r="R317">
        <f>'計算係數'!$O317*'累積確診人數_量級_鄰里別'!Q317/10</f>
        <v>1.065218692</v>
      </c>
      <c r="S317">
        <f>'計算係數'!$O317*'累積確診人數_量級_鄰里別'!R317/10</f>
        <v>1.065218692</v>
      </c>
      <c r="T317">
        <f>'計算係數'!$O317*'累積確診人數_量級_鄰里別'!S317/10</f>
        <v>1.065218692</v>
      </c>
      <c r="U317">
        <f>'計算係數'!$O317*'累積確診人數_量級_鄰里別'!T317/10</f>
        <v>1.065218692</v>
      </c>
    </row>
    <row r="318">
      <c r="A318" s="5">
        <v>6.3000090013E10</v>
      </c>
      <c r="B318" s="5" t="s">
        <v>315</v>
      </c>
      <c r="C318" s="5" t="s">
        <v>328</v>
      </c>
      <c r="D318" s="5">
        <v>4466.0</v>
      </c>
      <c r="E318">
        <f>'計算係數'!$O318*'累積確診人數_量級_鄰里別'!D318/10</f>
        <v>0</v>
      </c>
      <c r="F318">
        <f>'計算係數'!$O318*'累積確診人數_量級_鄰里別'!E318/10</f>
        <v>1.09974587</v>
      </c>
      <c r="G318">
        <f>'計算係數'!$O318*'累積確診人數_量級_鄰里別'!F318/10</f>
        <v>1.09974587</v>
      </c>
      <c r="H318">
        <f>'計算係數'!$O318*'累積確診人數_量級_鄰里別'!G318/10</f>
        <v>1.09974587</v>
      </c>
      <c r="I318">
        <f>'計算係數'!$O318*'累積確診人數_量級_鄰里別'!H318/10</f>
        <v>1.09974587</v>
      </c>
      <c r="J318">
        <f>'計算係數'!$O318*'累積確診人數_量級_鄰里別'!I318/10</f>
        <v>1.09974587</v>
      </c>
      <c r="K318">
        <f>'計算係數'!$O318*'累積確診人數_量級_鄰里別'!J318/10</f>
        <v>1.09974587</v>
      </c>
      <c r="L318">
        <f>'計算係數'!$O318*'累積確診人數_量級_鄰里別'!K318/10</f>
        <v>1.09974587</v>
      </c>
      <c r="M318">
        <f>'計算係數'!$O318*'累積確診人數_量級_鄰里別'!L318/10</f>
        <v>1.09974587</v>
      </c>
      <c r="N318">
        <f>'計算係數'!$O318*'累積確診人數_量級_鄰里別'!M318/10</f>
        <v>1.09974587</v>
      </c>
      <c r="O318">
        <f>'計算係數'!$O318*'累積確診人數_量級_鄰里別'!N318/10</f>
        <v>1.09974587</v>
      </c>
      <c r="P318">
        <f>'計算係數'!$O318*'累積確診人數_量級_鄰里別'!O318/10</f>
        <v>1.09974587</v>
      </c>
      <c r="Q318">
        <f>'計算係數'!$O318*'累積確診人數_量級_鄰里別'!P318/10</f>
        <v>1.09974587</v>
      </c>
      <c r="R318">
        <f>'計算係數'!$O318*'累積確診人數_量級_鄰里別'!Q318/10</f>
        <v>1.09974587</v>
      </c>
      <c r="S318">
        <f>'計算係數'!$O318*'累積確診人數_量級_鄰里別'!R318/10</f>
        <v>1.09974587</v>
      </c>
      <c r="T318">
        <f>'計算係數'!$O318*'累積確診人數_量級_鄰里別'!S318/10</f>
        <v>1.09974587</v>
      </c>
      <c r="U318">
        <f>'計算係數'!$O318*'累積確診人數_量級_鄰里別'!T318/10</f>
        <v>1.09974587</v>
      </c>
    </row>
    <row r="319">
      <c r="A319" s="5">
        <v>6.3000090014E10</v>
      </c>
      <c r="B319" s="5" t="s">
        <v>315</v>
      </c>
      <c r="C319" s="5" t="s">
        <v>329</v>
      </c>
      <c r="D319" s="5">
        <v>5334.0</v>
      </c>
      <c r="E319">
        <f>'計算係數'!$O319*'累積確診人數_量級_鄰里別'!D319/10</f>
        <v>0</v>
      </c>
      <c r="F319">
        <f>'計算係數'!$O319*'累積確診人數_量級_鄰里別'!E319/10</f>
        <v>1.013557468</v>
      </c>
      <c r="G319">
        <f>'計算係數'!$O319*'累積確診人數_量級_鄰里別'!F319/10</f>
        <v>1.013557468</v>
      </c>
      <c r="H319">
        <f>'計算係數'!$O319*'累積確診人數_量級_鄰里別'!G319/10</f>
        <v>1.013557468</v>
      </c>
      <c r="I319">
        <f>'計算係數'!$O319*'累積確診人數_量級_鄰里別'!H319/10</f>
        <v>1.013557468</v>
      </c>
      <c r="J319">
        <f>'計算係數'!$O319*'累積確診人數_量級_鄰里別'!I319/10</f>
        <v>1.013557468</v>
      </c>
      <c r="K319">
        <f>'計算係數'!$O319*'累積確診人數_量級_鄰里別'!J319/10</f>
        <v>1.013557468</v>
      </c>
      <c r="L319">
        <f>'計算係數'!$O319*'累積確診人數_量級_鄰里別'!K319/10</f>
        <v>1.013557468</v>
      </c>
      <c r="M319">
        <f>'計算係數'!$O319*'累積確診人數_量級_鄰里別'!L319/10</f>
        <v>1.013557468</v>
      </c>
      <c r="N319">
        <f>'計算係數'!$O319*'累積確診人數_量級_鄰里別'!M319/10</f>
        <v>1.013557468</v>
      </c>
      <c r="O319">
        <f>'計算係數'!$O319*'累積確診人數_量級_鄰里別'!N319/10</f>
        <v>1.013557468</v>
      </c>
      <c r="P319">
        <f>'計算係數'!$O319*'累積確診人數_量級_鄰里別'!O319/10</f>
        <v>1.013557468</v>
      </c>
      <c r="Q319">
        <f>'計算係數'!$O319*'累積確診人數_量級_鄰里別'!P319/10</f>
        <v>1.013557468</v>
      </c>
      <c r="R319">
        <f>'計算係數'!$O319*'累積確診人數_量級_鄰里別'!Q319/10</f>
        <v>1.013557468</v>
      </c>
      <c r="S319">
        <f>'計算係數'!$O319*'累積確診人數_量級_鄰里別'!R319/10</f>
        <v>1.013557468</v>
      </c>
      <c r="T319">
        <f>'計算係數'!$O319*'累積確診人數_量級_鄰里別'!S319/10</f>
        <v>1.013557468</v>
      </c>
      <c r="U319">
        <f>'計算係數'!$O319*'累積確診人數_量級_鄰里別'!T319/10</f>
        <v>1.013557468</v>
      </c>
    </row>
    <row r="320">
      <c r="A320" s="5">
        <v>6.3000090015E10</v>
      </c>
      <c r="B320" s="5" t="s">
        <v>315</v>
      </c>
      <c r="C320" s="5" t="s">
        <v>330</v>
      </c>
      <c r="D320" s="5">
        <v>4990.0</v>
      </c>
      <c r="E320">
        <f>'計算係數'!$O320*'累積確診人數_量級_鄰里別'!D320/10</f>
        <v>0</v>
      </c>
      <c r="F320">
        <f>'計算係數'!$O320*'累積確診人數_量級_鄰里別'!E320/10</f>
        <v>1.080502246</v>
      </c>
      <c r="G320">
        <f>'計算係數'!$O320*'累積確診人數_量級_鄰里別'!F320/10</f>
        <v>1.080502246</v>
      </c>
      <c r="H320">
        <f>'計算係數'!$O320*'累積確診人數_量級_鄰里別'!G320/10</f>
        <v>1.080502246</v>
      </c>
      <c r="I320">
        <f>'計算係數'!$O320*'累積確診人數_量級_鄰里別'!H320/10</f>
        <v>1.080502246</v>
      </c>
      <c r="J320">
        <f>'計算係數'!$O320*'累積確診人數_量級_鄰里別'!I320/10</f>
        <v>1.080502246</v>
      </c>
      <c r="K320">
        <f>'計算係數'!$O320*'累積確診人數_量級_鄰里別'!J320/10</f>
        <v>1.080502246</v>
      </c>
      <c r="L320">
        <f>'計算係數'!$O320*'累積確診人數_量級_鄰里別'!K320/10</f>
        <v>1.080502246</v>
      </c>
      <c r="M320">
        <f>'計算係數'!$O320*'累積確診人數_量級_鄰里別'!L320/10</f>
        <v>1.080502246</v>
      </c>
      <c r="N320">
        <f>'計算係數'!$O320*'累積確診人數_量級_鄰里別'!M320/10</f>
        <v>1.080502246</v>
      </c>
      <c r="O320">
        <f>'計算係數'!$O320*'累積確診人數_量級_鄰里別'!N320/10</f>
        <v>1.080502246</v>
      </c>
      <c r="P320">
        <f>'計算係數'!$O320*'累積確診人數_量級_鄰里別'!O320/10</f>
        <v>1.080502246</v>
      </c>
      <c r="Q320">
        <f>'計算係數'!$O320*'累積確診人數_量級_鄰里別'!P320/10</f>
        <v>1.080502246</v>
      </c>
      <c r="R320">
        <f>'計算係數'!$O320*'累積確診人數_量級_鄰里別'!Q320/10</f>
        <v>1.080502246</v>
      </c>
      <c r="S320">
        <f>'計算係數'!$O320*'累積確診人數_量級_鄰里別'!R320/10</f>
        <v>1.080502246</v>
      </c>
      <c r="T320">
        <f>'計算係數'!$O320*'累積確診人數_量級_鄰里別'!S320/10</f>
        <v>1.080502246</v>
      </c>
      <c r="U320">
        <f>'計算係數'!$O320*'累積確診人數_量級_鄰里別'!T320/10</f>
        <v>1.080502246</v>
      </c>
    </row>
    <row r="321">
      <c r="A321" s="5">
        <v>6.3000090016E10</v>
      </c>
      <c r="B321" s="5" t="s">
        <v>315</v>
      </c>
      <c r="C321" s="5" t="s">
        <v>331</v>
      </c>
      <c r="D321" s="5">
        <v>8846.0</v>
      </c>
      <c r="E321">
        <f>'計算係數'!$O321*'累積確診人數_量級_鄰里別'!D321/10</f>
        <v>0</v>
      </c>
      <c r="F321">
        <f>'計算係數'!$O321*'累積確診人數_量級_鄰里別'!E321/10</f>
        <v>1.034411248</v>
      </c>
      <c r="G321">
        <f>'計算係數'!$O321*'累積確診人數_量級_鄰里別'!F321/10</f>
        <v>1.034411248</v>
      </c>
      <c r="H321">
        <f>'計算係數'!$O321*'累積確診人數_量級_鄰里別'!G321/10</f>
        <v>1.034411248</v>
      </c>
      <c r="I321">
        <f>'計算係數'!$O321*'累積確診人數_量級_鄰里別'!H321/10</f>
        <v>1.034411248</v>
      </c>
      <c r="J321">
        <f>'計算係數'!$O321*'累積確診人數_量級_鄰里別'!I321/10</f>
        <v>1.034411248</v>
      </c>
      <c r="K321">
        <f>'計算係數'!$O321*'累積確診人數_量級_鄰里別'!J321/10</f>
        <v>1.034411248</v>
      </c>
      <c r="L321">
        <f>'計算係數'!$O321*'累積確診人數_量級_鄰里別'!K321/10</f>
        <v>1.034411248</v>
      </c>
      <c r="M321">
        <f>'計算係數'!$O321*'累積確診人數_量級_鄰里別'!L321/10</f>
        <v>1.034411248</v>
      </c>
      <c r="N321">
        <f>'計算係數'!$O321*'累積確診人數_量級_鄰里別'!M321/10</f>
        <v>1.034411248</v>
      </c>
      <c r="O321">
        <f>'計算係數'!$O321*'累積確診人數_量級_鄰里別'!N321/10</f>
        <v>1.034411248</v>
      </c>
      <c r="P321">
        <f>'計算係數'!$O321*'累積確診人數_量級_鄰里別'!O321/10</f>
        <v>1.034411248</v>
      </c>
      <c r="Q321">
        <f>'計算係數'!$O321*'累積確診人數_量級_鄰里別'!P321/10</f>
        <v>1.034411248</v>
      </c>
      <c r="R321">
        <f>'計算係數'!$O321*'累積確診人數_量級_鄰里別'!Q321/10</f>
        <v>1.034411248</v>
      </c>
      <c r="S321">
        <f>'計算係數'!$O321*'累積確診人數_量級_鄰里別'!R321/10</f>
        <v>1.034411248</v>
      </c>
      <c r="T321">
        <f>'計算係數'!$O321*'累積確診人數_量級_鄰里別'!S321/10</f>
        <v>1.034411248</v>
      </c>
      <c r="U321">
        <f>'計算係數'!$O321*'累積確診人數_量級_鄰里別'!T321/10</f>
        <v>1.034411248</v>
      </c>
    </row>
    <row r="322">
      <c r="A322" s="5">
        <v>6.3000090017E10</v>
      </c>
      <c r="B322" s="5" t="s">
        <v>315</v>
      </c>
      <c r="C322" s="5" t="s">
        <v>332</v>
      </c>
      <c r="D322" s="5">
        <v>9542.0</v>
      </c>
      <c r="E322">
        <f>'計算係數'!$O322*'累積確診人數_量級_鄰里別'!D322/10</f>
        <v>0</v>
      </c>
      <c r="F322">
        <f>'計算係數'!$O322*'累積確診人數_量級_鄰里別'!E322/10</f>
        <v>1.144918328</v>
      </c>
      <c r="G322">
        <f>'計算係數'!$O322*'累積確診人數_量級_鄰里別'!F322/10</f>
        <v>1.144918328</v>
      </c>
      <c r="H322">
        <f>'計算係數'!$O322*'累積確診人數_量級_鄰里別'!G322/10</f>
        <v>1.144918328</v>
      </c>
      <c r="I322">
        <f>'計算係數'!$O322*'累積確診人數_量級_鄰里別'!H322/10</f>
        <v>1.144918328</v>
      </c>
      <c r="J322">
        <f>'計算係數'!$O322*'累積確診人數_量級_鄰里別'!I322/10</f>
        <v>1.144918328</v>
      </c>
      <c r="K322">
        <f>'計算係數'!$O322*'累積確診人數_量級_鄰里別'!J322/10</f>
        <v>1.144918328</v>
      </c>
      <c r="L322">
        <f>'計算係數'!$O322*'累積確診人數_量級_鄰里別'!K322/10</f>
        <v>1.144918328</v>
      </c>
      <c r="M322">
        <f>'計算係數'!$O322*'累積確診人數_量級_鄰里別'!L322/10</f>
        <v>1.144918328</v>
      </c>
      <c r="N322">
        <f>'計算係數'!$O322*'累積確診人數_量級_鄰里別'!M322/10</f>
        <v>1.144918328</v>
      </c>
      <c r="O322">
        <f>'計算係數'!$O322*'累積確診人數_量級_鄰里別'!N322/10</f>
        <v>1.144918328</v>
      </c>
      <c r="P322">
        <f>'計算係數'!$O322*'累積確診人數_量級_鄰里別'!O322/10</f>
        <v>1.144918328</v>
      </c>
      <c r="Q322">
        <f>'計算係數'!$O322*'累積確診人數_量級_鄰里別'!P322/10</f>
        <v>1.144918328</v>
      </c>
      <c r="R322">
        <f>'計算係數'!$O322*'累積確診人數_量級_鄰里別'!Q322/10</f>
        <v>1.144918328</v>
      </c>
      <c r="S322">
        <f>'計算係數'!$O322*'累積確診人數_量級_鄰里別'!R322/10</f>
        <v>1.144918328</v>
      </c>
      <c r="T322">
        <f>'計算係數'!$O322*'累積確診人數_量級_鄰里別'!S322/10</f>
        <v>1.144918328</v>
      </c>
      <c r="U322">
        <f>'計算係數'!$O322*'累積確診人數_量級_鄰里別'!T322/10</f>
        <v>1.144918328</v>
      </c>
    </row>
    <row r="323">
      <c r="A323" s="5">
        <v>6.3000090018E10</v>
      </c>
      <c r="B323" s="5" t="s">
        <v>315</v>
      </c>
      <c r="C323" s="5" t="s">
        <v>333</v>
      </c>
      <c r="D323" s="5">
        <v>6508.0</v>
      </c>
      <c r="E323">
        <f>'計算係數'!$O323*'累積確診人數_量級_鄰里別'!D323/10</f>
        <v>0</v>
      </c>
      <c r="F323">
        <f>'計算係數'!$O323*'累積確診人數_量級_鄰里別'!E323/10</f>
        <v>1.060806533</v>
      </c>
      <c r="G323">
        <f>'計算係數'!$O323*'累積確診人數_量級_鄰里別'!F323/10</f>
        <v>1.060806533</v>
      </c>
      <c r="H323">
        <f>'計算係數'!$O323*'累積確診人數_量級_鄰里別'!G323/10</f>
        <v>1.060806533</v>
      </c>
      <c r="I323">
        <f>'計算係數'!$O323*'累積確診人數_量級_鄰里別'!H323/10</f>
        <v>1.060806533</v>
      </c>
      <c r="J323">
        <f>'計算係數'!$O323*'累積確診人數_量級_鄰里別'!I323/10</f>
        <v>1.060806533</v>
      </c>
      <c r="K323">
        <f>'計算係數'!$O323*'累積確診人數_量級_鄰里別'!J323/10</f>
        <v>1.060806533</v>
      </c>
      <c r="L323">
        <f>'計算係數'!$O323*'累積確診人數_量級_鄰里別'!K323/10</f>
        <v>1.060806533</v>
      </c>
      <c r="M323">
        <f>'計算係數'!$O323*'累積確診人數_量級_鄰里別'!L323/10</f>
        <v>1.060806533</v>
      </c>
      <c r="N323">
        <f>'計算係數'!$O323*'累積確診人數_量級_鄰里別'!M323/10</f>
        <v>1.060806533</v>
      </c>
      <c r="O323">
        <f>'計算係數'!$O323*'累積確診人數_量級_鄰里別'!N323/10</f>
        <v>1.060806533</v>
      </c>
      <c r="P323">
        <f>'計算係數'!$O323*'累積確診人數_量級_鄰里別'!O323/10</f>
        <v>1.060806533</v>
      </c>
      <c r="Q323">
        <f>'計算係數'!$O323*'累積確診人數_量級_鄰里別'!P323/10</f>
        <v>1.060806533</v>
      </c>
      <c r="R323">
        <f>'計算係數'!$O323*'累積確診人數_量級_鄰里別'!Q323/10</f>
        <v>1.060806533</v>
      </c>
      <c r="S323">
        <f>'計算係數'!$O323*'累積確診人數_量級_鄰里別'!R323/10</f>
        <v>1.060806533</v>
      </c>
      <c r="T323">
        <f>'計算係數'!$O323*'累積確診人數_量級_鄰里別'!S323/10</f>
        <v>1.060806533</v>
      </c>
      <c r="U323">
        <f>'計算係數'!$O323*'累積確診人數_量級_鄰里別'!T323/10</f>
        <v>1.060806533</v>
      </c>
    </row>
    <row r="324">
      <c r="A324" s="5">
        <v>6.3000090019E10</v>
      </c>
      <c r="B324" s="5" t="s">
        <v>315</v>
      </c>
      <c r="C324" s="5" t="s">
        <v>334</v>
      </c>
      <c r="D324" s="5">
        <v>5571.0</v>
      </c>
      <c r="E324">
        <f>'計算係數'!$O324*'累積確診人數_量級_鄰里別'!D324/10</f>
        <v>0</v>
      </c>
      <c r="F324">
        <f>'計算係數'!$O324*'累積確診人數_量級_鄰里別'!E324/10</f>
        <v>1.010582515</v>
      </c>
      <c r="G324">
        <f>'計算係數'!$O324*'累積確診人數_量級_鄰里別'!F324/10</f>
        <v>1.010582515</v>
      </c>
      <c r="H324">
        <f>'計算係數'!$O324*'累積確診人數_量級_鄰里別'!G324/10</f>
        <v>1.010582515</v>
      </c>
      <c r="I324">
        <f>'計算係數'!$O324*'累積確診人數_量級_鄰里別'!H324/10</f>
        <v>1.010582515</v>
      </c>
      <c r="J324">
        <f>'計算係數'!$O324*'累積確診人數_量級_鄰里別'!I324/10</f>
        <v>1.010582515</v>
      </c>
      <c r="K324">
        <f>'計算係數'!$O324*'累積確診人數_量級_鄰里別'!J324/10</f>
        <v>1.010582515</v>
      </c>
      <c r="L324">
        <f>'計算係數'!$O324*'累積確診人數_量級_鄰里別'!K324/10</f>
        <v>1.010582515</v>
      </c>
      <c r="M324">
        <f>'計算係數'!$O324*'累積確診人數_量級_鄰里別'!L324/10</f>
        <v>1.010582515</v>
      </c>
      <c r="N324">
        <f>'計算係數'!$O324*'累積確診人數_量級_鄰里別'!M324/10</f>
        <v>1.010582515</v>
      </c>
      <c r="O324">
        <f>'計算係數'!$O324*'累積確診人數_量級_鄰里別'!N324/10</f>
        <v>1.010582515</v>
      </c>
      <c r="P324">
        <f>'計算係數'!$O324*'累積確診人數_量級_鄰里別'!O324/10</f>
        <v>1.010582515</v>
      </c>
      <c r="Q324">
        <f>'計算係數'!$O324*'累積確診人數_量級_鄰里別'!P324/10</f>
        <v>1.010582515</v>
      </c>
      <c r="R324">
        <f>'計算係數'!$O324*'累積確診人數_量級_鄰里別'!Q324/10</f>
        <v>1.010582515</v>
      </c>
      <c r="S324">
        <f>'計算係數'!$O324*'累積確診人數_量級_鄰里別'!R324/10</f>
        <v>1.010582515</v>
      </c>
      <c r="T324">
        <f>'計算係數'!$O324*'累積確診人數_量級_鄰里別'!S324/10</f>
        <v>1.010582515</v>
      </c>
      <c r="U324">
        <f>'計算係數'!$O324*'累積確診人數_量級_鄰里別'!T324/10</f>
        <v>1.010582515</v>
      </c>
    </row>
    <row r="325">
      <c r="A325" s="5">
        <v>6.300009002E10</v>
      </c>
      <c r="B325" s="5" t="s">
        <v>315</v>
      </c>
      <c r="C325" s="5" t="s">
        <v>335</v>
      </c>
      <c r="D325" s="5">
        <v>5562.0</v>
      </c>
      <c r="E325">
        <f>'計算係數'!$O325*'累積確診人數_量級_鄰里別'!D325/10</f>
        <v>0</v>
      </c>
      <c r="F325">
        <f>'計算係數'!$O325*'累積確診人數_量級_鄰里別'!E325/10</f>
        <v>0.9693123095</v>
      </c>
      <c r="G325">
        <f>'計算係數'!$O325*'累積確診人數_量級_鄰里別'!F325/10</f>
        <v>0.9693123095</v>
      </c>
      <c r="H325">
        <f>'計算係數'!$O325*'累積確診人數_量級_鄰里別'!G325/10</f>
        <v>0.9693123095</v>
      </c>
      <c r="I325">
        <f>'計算係數'!$O325*'累積確診人數_量級_鄰里別'!H325/10</f>
        <v>0.9693123095</v>
      </c>
      <c r="J325">
        <f>'計算係數'!$O325*'累積確診人數_量級_鄰里別'!I325/10</f>
        <v>0.9693123095</v>
      </c>
      <c r="K325">
        <f>'計算係數'!$O325*'累積確診人數_量級_鄰里別'!J325/10</f>
        <v>0.9693123095</v>
      </c>
      <c r="L325">
        <f>'計算係數'!$O325*'累積確診人數_量級_鄰里別'!K325/10</f>
        <v>0.9693123095</v>
      </c>
      <c r="M325">
        <f>'計算係數'!$O325*'累積確診人數_量級_鄰里別'!L325/10</f>
        <v>0.9693123095</v>
      </c>
      <c r="N325">
        <f>'計算係數'!$O325*'累積確診人數_量級_鄰里別'!M325/10</f>
        <v>0.9693123095</v>
      </c>
      <c r="O325">
        <f>'計算係數'!$O325*'累積確診人數_量級_鄰里別'!N325/10</f>
        <v>0.9693123095</v>
      </c>
      <c r="P325">
        <f>'計算係數'!$O325*'累積確診人數_量級_鄰里別'!O325/10</f>
        <v>0.9693123095</v>
      </c>
      <c r="Q325">
        <f>'計算係數'!$O325*'累積確診人數_量級_鄰里別'!P325/10</f>
        <v>0.9693123095</v>
      </c>
      <c r="R325">
        <f>'計算係數'!$O325*'累積確診人數_量級_鄰里別'!Q325/10</f>
        <v>0.9693123095</v>
      </c>
      <c r="S325">
        <f>'計算係數'!$O325*'累積確診人數_量級_鄰里別'!R325/10</f>
        <v>0.9693123095</v>
      </c>
      <c r="T325">
        <f>'計算係數'!$O325*'累積確診人數_量級_鄰里別'!S325/10</f>
        <v>0.9693123095</v>
      </c>
      <c r="U325">
        <f>'計算係數'!$O325*'累積確診人數_量級_鄰里別'!T325/10</f>
        <v>0.9693123095</v>
      </c>
    </row>
    <row r="326">
      <c r="A326" s="5">
        <v>6.3000100001E10</v>
      </c>
      <c r="B326" s="5" t="s">
        <v>336</v>
      </c>
      <c r="C326" s="5" t="s">
        <v>337</v>
      </c>
      <c r="D326" s="5">
        <v>6998.0</v>
      </c>
      <c r="E326">
        <f>'計算係數'!$O326*'累積確診人數_量級_鄰里別'!D326/10</f>
        <v>0</v>
      </c>
      <c r="F326">
        <f>'計算係數'!$O326*'累積確診人數_量級_鄰里別'!E326/10</f>
        <v>1.078294344</v>
      </c>
      <c r="G326">
        <f>'計算係數'!$O326*'累積確診人數_量級_鄰里別'!F326/10</f>
        <v>1.078294344</v>
      </c>
      <c r="H326">
        <f>'計算係數'!$O326*'累積確診人數_量級_鄰里別'!G326/10</f>
        <v>1.078294344</v>
      </c>
      <c r="I326">
        <f>'計算係數'!$O326*'累積確診人數_量級_鄰里別'!H326/10</f>
        <v>1.078294344</v>
      </c>
      <c r="J326">
        <f>'計算係數'!$O326*'累積確診人數_量級_鄰里別'!I326/10</f>
        <v>1.078294344</v>
      </c>
      <c r="K326">
        <f>'計算係數'!$O326*'累積確診人數_量級_鄰里別'!J326/10</f>
        <v>1.078294344</v>
      </c>
      <c r="L326">
        <f>'計算係數'!$O326*'累積確診人數_量級_鄰里別'!K326/10</f>
        <v>1.078294344</v>
      </c>
      <c r="M326">
        <f>'計算係數'!$O326*'累積確診人數_量級_鄰里別'!L326/10</f>
        <v>1.078294344</v>
      </c>
      <c r="N326">
        <f>'計算係數'!$O326*'累積確診人數_量級_鄰里別'!M326/10</f>
        <v>1.078294344</v>
      </c>
      <c r="O326">
        <f>'計算係數'!$O326*'累積確診人數_量級_鄰里別'!N326/10</f>
        <v>1.078294344</v>
      </c>
      <c r="P326">
        <f>'計算係數'!$O326*'累積確診人數_量級_鄰里別'!O326/10</f>
        <v>1.078294344</v>
      </c>
      <c r="Q326">
        <f>'計算係數'!$O326*'累積確診人數_量級_鄰里別'!P326/10</f>
        <v>1.078294344</v>
      </c>
      <c r="R326">
        <f>'計算係數'!$O326*'累積確診人數_量級_鄰里別'!Q326/10</f>
        <v>1.078294344</v>
      </c>
      <c r="S326">
        <f>'計算係數'!$O326*'累積確診人數_量級_鄰里別'!R326/10</f>
        <v>1.078294344</v>
      </c>
      <c r="T326">
        <f>'計算係數'!$O326*'累積確診人數_量級_鄰里別'!S326/10</f>
        <v>1.078294344</v>
      </c>
      <c r="U326">
        <f>'計算係數'!$O326*'累積確診人數_量級_鄰里別'!T326/10</f>
        <v>1.078294344</v>
      </c>
    </row>
    <row r="327">
      <c r="A327" s="5">
        <v>6.3000100002E10</v>
      </c>
      <c r="B327" s="5" t="s">
        <v>336</v>
      </c>
      <c r="C327" s="5" t="s">
        <v>338</v>
      </c>
      <c r="D327" s="5">
        <v>9451.0</v>
      </c>
      <c r="E327">
        <f>'計算係數'!$O327*'累積確診人數_量級_鄰里別'!D327/10</f>
        <v>0</v>
      </c>
      <c r="F327">
        <f>'計算係數'!$O327*'累積確診人數_量級_鄰里別'!E327/10</f>
        <v>1.106517674</v>
      </c>
      <c r="G327">
        <f>'計算係數'!$O327*'累積確診人數_量級_鄰里別'!F327/10</f>
        <v>1.106517674</v>
      </c>
      <c r="H327">
        <f>'計算係數'!$O327*'累積確診人數_量級_鄰里別'!G327/10</f>
        <v>1.106517674</v>
      </c>
      <c r="I327">
        <f>'計算係數'!$O327*'累積確診人數_量級_鄰里別'!H327/10</f>
        <v>1.106517674</v>
      </c>
      <c r="J327">
        <f>'計算係數'!$O327*'累積確診人數_量級_鄰里別'!I327/10</f>
        <v>1.106517674</v>
      </c>
      <c r="K327">
        <f>'計算係數'!$O327*'累積確診人數_量級_鄰里別'!J327/10</f>
        <v>1.106517674</v>
      </c>
      <c r="L327">
        <f>'計算係數'!$O327*'累積確診人數_量級_鄰里別'!K327/10</f>
        <v>1.106517674</v>
      </c>
      <c r="M327">
        <f>'計算係數'!$O327*'累積確診人數_量級_鄰里別'!L327/10</f>
        <v>1.106517674</v>
      </c>
      <c r="N327">
        <f>'計算係數'!$O327*'累積確診人數_量級_鄰里別'!M327/10</f>
        <v>1.106517674</v>
      </c>
      <c r="O327">
        <f>'計算係數'!$O327*'累積確診人數_量級_鄰里別'!N327/10</f>
        <v>1.106517674</v>
      </c>
      <c r="P327">
        <f>'計算係數'!$O327*'累積確診人數_量級_鄰里別'!O327/10</f>
        <v>1.106517674</v>
      </c>
      <c r="Q327">
        <f>'計算係數'!$O327*'累積確診人數_量級_鄰里別'!P327/10</f>
        <v>1.106517674</v>
      </c>
      <c r="R327">
        <f>'計算係數'!$O327*'累積確診人數_量級_鄰里別'!Q327/10</f>
        <v>1.106517674</v>
      </c>
      <c r="S327">
        <f>'計算係數'!$O327*'累積確診人數_量級_鄰里別'!R327/10</f>
        <v>1.106517674</v>
      </c>
      <c r="T327">
        <f>'計算係數'!$O327*'累積確診人數_量級_鄰里別'!S327/10</f>
        <v>1.106517674</v>
      </c>
      <c r="U327">
        <f>'計算係數'!$O327*'累積確診人數_量級_鄰里別'!T327/10</f>
        <v>1.106517674</v>
      </c>
    </row>
    <row r="328">
      <c r="A328" s="5">
        <v>6.3000100003E10</v>
      </c>
      <c r="B328" s="5" t="s">
        <v>336</v>
      </c>
      <c r="C328" s="5" t="s">
        <v>339</v>
      </c>
      <c r="D328" s="5">
        <v>6520.0</v>
      </c>
      <c r="E328">
        <f>'計算係數'!$O328*'累積確診人數_量級_鄰里別'!D328/10</f>
        <v>0</v>
      </c>
      <c r="F328">
        <f>'計算係數'!$O328*'累積確診人數_量級_鄰里別'!E328/10</f>
        <v>1.033482782</v>
      </c>
      <c r="G328">
        <f>'計算係數'!$O328*'累積確診人數_量級_鄰里別'!F328/10</f>
        <v>1.033482782</v>
      </c>
      <c r="H328">
        <f>'計算係數'!$O328*'累積確診人數_量級_鄰里別'!G328/10</f>
        <v>1.033482782</v>
      </c>
      <c r="I328">
        <f>'計算係數'!$O328*'累積確診人數_量級_鄰里別'!H328/10</f>
        <v>1.033482782</v>
      </c>
      <c r="J328">
        <f>'計算係數'!$O328*'累積確診人數_量級_鄰里別'!I328/10</f>
        <v>1.033482782</v>
      </c>
      <c r="K328">
        <f>'計算係數'!$O328*'累積確診人數_量級_鄰里別'!J328/10</f>
        <v>1.033482782</v>
      </c>
      <c r="L328">
        <f>'計算係數'!$O328*'累積確診人數_量級_鄰里別'!K328/10</f>
        <v>1.033482782</v>
      </c>
      <c r="M328">
        <f>'計算係數'!$O328*'累積確診人數_量級_鄰里別'!L328/10</f>
        <v>1.033482782</v>
      </c>
      <c r="N328">
        <f>'計算係數'!$O328*'累積確診人數_量級_鄰里別'!M328/10</f>
        <v>1.033482782</v>
      </c>
      <c r="O328">
        <f>'計算係數'!$O328*'累積確診人數_量級_鄰里別'!N328/10</f>
        <v>1.033482782</v>
      </c>
      <c r="P328">
        <f>'計算係數'!$O328*'累積確診人數_量級_鄰里別'!O328/10</f>
        <v>1.033482782</v>
      </c>
      <c r="Q328">
        <f>'計算係數'!$O328*'累積確診人數_量級_鄰里別'!P328/10</f>
        <v>1.033482782</v>
      </c>
      <c r="R328">
        <f>'計算係數'!$O328*'累積確診人數_量級_鄰里別'!Q328/10</f>
        <v>1.033482782</v>
      </c>
      <c r="S328">
        <f>'計算係數'!$O328*'累積確診人數_量級_鄰里別'!R328/10</f>
        <v>1.033482782</v>
      </c>
      <c r="T328">
        <f>'計算係數'!$O328*'累積確診人數_量級_鄰里別'!S328/10</f>
        <v>1.033482782</v>
      </c>
      <c r="U328">
        <f>'計算係數'!$O328*'累積確診人數_量級_鄰里別'!T328/10</f>
        <v>1.033482782</v>
      </c>
    </row>
    <row r="329">
      <c r="A329" s="5">
        <v>6.3000100005E10</v>
      </c>
      <c r="B329" s="5" t="s">
        <v>336</v>
      </c>
      <c r="C329" s="5" t="s">
        <v>340</v>
      </c>
      <c r="D329" s="5">
        <v>6209.0</v>
      </c>
      <c r="E329">
        <f>'計算係數'!$O329*'累積確診人數_量級_鄰里別'!D329/10</f>
        <v>0</v>
      </c>
      <c r="F329">
        <f>'計算係數'!$O329*'累積確診人數_量級_鄰里別'!E329/10</f>
        <v>1.090648423</v>
      </c>
      <c r="G329">
        <f>'計算係數'!$O329*'累積確診人數_量級_鄰里別'!F329/10</f>
        <v>1.090648423</v>
      </c>
      <c r="H329">
        <f>'計算係數'!$O329*'累積確診人數_量級_鄰里別'!G329/10</f>
        <v>1.090648423</v>
      </c>
      <c r="I329">
        <f>'計算係數'!$O329*'累積確診人數_量級_鄰里別'!H329/10</f>
        <v>1.090648423</v>
      </c>
      <c r="J329">
        <f>'計算係數'!$O329*'累積確診人數_量級_鄰里別'!I329/10</f>
        <v>1.090648423</v>
      </c>
      <c r="K329">
        <f>'計算係數'!$O329*'累積確診人數_量級_鄰里別'!J329/10</f>
        <v>1.090648423</v>
      </c>
      <c r="L329">
        <f>'計算係數'!$O329*'累積確診人數_量級_鄰里別'!K329/10</f>
        <v>1.090648423</v>
      </c>
      <c r="M329">
        <f>'計算係數'!$O329*'累積確診人數_量級_鄰里別'!L329/10</f>
        <v>1.090648423</v>
      </c>
      <c r="N329">
        <f>'計算係數'!$O329*'累積確診人數_量級_鄰里別'!M329/10</f>
        <v>1.090648423</v>
      </c>
      <c r="O329">
        <f>'計算係數'!$O329*'累積確診人數_量級_鄰里別'!N329/10</f>
        <v>1.090648423</v>
      </c>
      <c r="P329">
        <f>'計算係數'!$O329*'累積確診人數_量級_鄰里別'!O329/10</f>
        <v>1.090648423</v>
      </c>
      <c r="Q329">
        <f>'計算係數'!$O329*'累積確診人數_量級_鄰里別'!P329/10</f>
        <v>1.090648423</v>
      </c>
      <c r="R329">
        <f>'計算係數'!$O329*'累積確診人數_量級_鄰里別'!Q329/10</f>
        <v>1.090648423</v>
      </c>
      <c r="S329">
        <f>'計算係數'!$O329*'累積確診人數_量級_鄰里別'!R329/10</f>
        <v>1.090648423</v>
      </c>
      <c r="T329">
        <f>'計算係數'!$O329*'累積確診人數_量級_鄰里別'!S329/10</f>
        <v>1.090648423</v>
      </c>
      <c r="U329">
        <f>'計算係數'!$O329*'累積確診人數_量級_鄰里別'!T329/10</f>
        <v>1.090648423</v>
      </c>
    </row>
    <row r="330">
      <c r="A330" s="5">
        <v>6.3000100006E10</v>
      </c>
      <c r="B330" s="5" t="s">
        <v>336</v>
      </c>
      <c r="C330" s="5" t="s">
        <v>341</v>
      </c>
      <c r="D330" s="5">
        <v>5850.0</v>
      </c>
      <c r="E330">
        <f>'計算係數'!$O330*'累積確診人數_量級_鄰里別'!D330/10</f>
        <v>0</v>
      </c>
      <c r="F330">
        <f>'計算係數'!$O330*'累積確診人數_量級_鄰里別'!E330/10</f>
        <v>1.067865129</v>
      </c>
      <c r="G330">
        <f>'計算係數'!$O330*'累積確診人數_量級_鄰里別'!F330/10</f>
        <v>1.067865129</v>
      </c>
      <c r="H330">
        <f>'計算係數'!$O330*'累積確診人數_量級_鄰里別'!G330/10</f>
        <v>1.067865129</v>
      </c>
      <c r="I330">
        <f>'計算係數'!$O330*'累積確診人數_量級_鄰里別'!H330/10</f>
        <v>1.067865129</v>
      </c>
      <c r="J330">
        <f>'計算係數'!$O330*'累積確診人數_量級_鄰里別'!I330/10</f>
        <v>1.067865129</v>
      </c>
      <c r="K330">
        <f>'計算係數'!$O330*'累積確診人數_量級_鄰里別'!J330/10</f>
        <v>1.067865129</v>
      </c>
      <c r="L330">
        <f>'計算係數'!$O330*'累積確診人數_量級_鄰里別'!K330/10</f>
        <v>1.067865129</v>
      </c>
      <c r="M330">
        <f>'計算係數'!$O330*'累積確診人數_量級_鄰里別'!L330/10</f>
        <v>1.067865129</v>
      </c>
      <c r="N330">
        <f>'計算係數'!$O330*'累積確診人數_量級_鄰里別'!M330/10</f>
        <v>1.067865129</v>
      </c>
      <c r="O330">
        <f>'計算係數'!$O330*'累積確診人數_量級_鄰里別'!N330/10</f>
        <v>1.067865129</v>
      </c>
      <c r="P330">
        <f>'計算係數'!$O330*'累積確診人數_量級_鄰里別'!O330/10</f>
        <v>1.067865129</v>
      </c>
      <c r="Q330">
        <f>'計算係數'!$O330*'累積確診人數_量級_鄰里別'!P330/10</f>
        <v>1.067865129</v>
      </c>
      <c r="R330">
        <f>'計算係數'!$O330*'累積確診人數_量級_鄰里別'!Q330/10</f>
        <v>1.067865129</v>
      </c>
      <c r="S330">
        <f>'計算係數'!$O330*'累積確診人數_量級_鄰里別'!R330/10</f>
        <v>1.067865129</v>
      </c>
      <c r="T330">
        <f>'計算係數'!$O330*'累積確診人數_量級_鄰里別'!S330/10</f>
        <v>1.067865129</v>
      </c>
      <c r="U330">
        <f>'計算係數'!$O330*'累積確診人數_量級_鄰里別'!T330/10</f>
        <v>1.067865129</v>
      </c>
    </row>
    <row r="331">
      <c r="A331" s="5">
        <v>6.3000100007E10</v>
      </c>
      <c r="B331" s="5" t="s">
        <v>336</v>
      </c>
      <c r="C331" s="5" t="s">
        <v>342</v>
      </c>
      <c r="D331" s="5">
        <v>9669.0</v>
      </c>
      <c r="E331">
        <f>'計算係數'!$O331*'累積確診人數_量級_鄰里別'!D331/10</f>
        <v>0</v>
      </c>
      <c r="F331">
        <f>'計算係數'!$O331*'累積確診人數_量級_鄰里別'!E331/10</f>
        <v>1.077223424</v>
      </c>
      <c r="G331">
        <f>'計算係數'!$O331*'累積確診人數_量級_鄰里別'!F331/10</f>
        <v>1.077223424</v>
      </c>
      <c r="H331">
        <f>'計算係數'!$O331*'累積確診人數_量級_鄰里別'!G331/10</f>
        <v>1.077223424</v>
      </c>
      <c r="I331">
        <f>'計算係數'!$O331*'累積確診人數_量級_鄰里別'!H331/10</f>
        <v>1.077223424</v>
      </c>
      <c r="J331">
        <f>'計算係數'!$O331*'累積確診人數_量級_鄰里別'!I331/10</f>
        <v>1.077223424</v>
      </c>
      <c r="K331">
        <f>'計算係數'!$O331*'累積確診人數_量級_鄰里別'!J331/10</f>
        <v>1.077223424</v>
      </c>
      <c r="L331">
        <f>'計算係數'!$O331*'累積確診人數_量級_鄰里別'!K331/10</f>
        <v>1.077223424</v>
      </c>
      <c r="M331">
        <f>'計算係數'!$O331*'累積確診人數_量級_鄰里別'!L331/10</f>
        <v>1.077223424</v>
      </c>
      <c r="N331">
        <f>'計算係數'!$O331*'累積確診人數_量級_鄰里別'!M331/10</f>
        <v>1.077223424</v>
      </c>
      <c r="O331">
        <f>'計算係數'!$O331*'累積確診人數_量級_鄰里別'!N331/10</f>
        <v>1.077223424</v>
      </c>
      <c r="P331">
        <f>'計算係數'!$O331*'累積確診人數_量級_鄰里別'!O331/10</f>
        <v>1.077223424</v>
      </c>
      <c r="Q331">
        <f>'計算係數'!$O331*'累積確診人數_量級_鄰里別'!P331/10</f>
        <v>1.077223424</v>
      </c>
      <c r="R331">
        <f>'計算係數'!$O331*'累積確診人數_量級_鄰里別'!Q331/10</f>
        <v>1.077223424</v>
      </c>
      <c r="S331">
        <f>'計算係數'!$O331*'累積確診人數_量級_鄰里別'!R331/10</f>
        <v>1.077223424</v>
      </c>
      <c r="T331">
        <f>'計算係數'!$O331*'累積確診人數_量級_鄰里別'!S331/10</f>
        <v>1.077223424</v>
      </c>
      <c r="U331">
        <f>'計算係數'!$O331*'累積確診人數_量級_鄰里別'!T331/10</f>
        <v>1.077223424</v>
      </c>
    </row>
    <row r="332">
      <c r="A332" s="5">
        <v>6.3000100008E10</v>
      </c>
      <c r="B332" s="5" t="s">
        <v>336</v>
      </c>
      <c r="C332" s="5" t="s">
        <v>343</v>
      </c>
      <c r="D332" s="5">
        <v>9840.0</v>
      </c>
      <c r="E332">
        <f>'計算係數'!$O332*'累積確診人數_量級_鄰里別'!D332/10</f>
        <v>0</v>
      </c>
      <c r="F332">
        <f>'計算係數'!$O332*'累積確診人數_量級_鄰里別'!E332/10</f>
        <v>1.075900217</v>
      </c>
      <c r="G332">
        <f>'計算係數'!$O332*'累積確診人數_量級_鄰里別'!F332/10</f>
        <v>1.075900217</v>
      </c>
      <c r="H332">
        <f>'計算係數'!$O332*'累積確診人數_量級_鄰里別'!G332/10</f>
        <v>1.075900217</v>
      </c>
      <c r="I332">
        <f>'計算係數'!$O332*'累積確診人數_量級_鄰里別'!H332/10</f>
        <v>1.075900217</v>
      </c>
      <c r="J332">
        <f>'計算係數'!$O332*'累積確診人數_量級_鄰里別'!I332/10</f>
        <v>1.075900217</v>
      </c>
      <c r="K332">
        <f>'計算係數'!$O332*'累積確診人數_量級_鄰里別'!J332/10</f>
        <v>1.075900217</v>
      </c>
      <c r="L332">
        <f>'計算係數'!$O332*'累積確診人數_量級_鄰里別'!K332/10</f>
        <v>1.075900217</v>
      </c>
      <c r="M332">
        <f>'計算係數'!$O332*'累積確診人數_量級_鄰里別'!L332/10</f>
        <v>1.075900217</v>
      </c>
      <c r="N332">
        <f>'計算係數'!$O332*'累積確診人數_量級_鄰里別'!M332/10</f>
        <v>1.075900217</v>
      </c>
      <c r="O332">
        <f>'計算係數'!$O332*'累積確診人數_量級_鄰里別'!N332/10</f>
        <v>1.075900217</v>
      </c>
      <c r="P332">
        <f>'計算係數'!$O332*'累積確診人數_量級_鄰里別'!O332/10</f>
        <v>1.075900217</v>
      </c>
      <c r="Q332">
        <f>'計算係數'!$O332*'累積確診人數_量級_鄰里別'!P332/10</f>
        <v>1.075900217</v>
      </c>
      <c r="R332">
        <f>'計算係數'!$O332*'累積確診人數_量級_鄰里別'!Q332/10</f>
        <v>1.075900217</v>
      </c>
      <c r="S332">
        <f>'計算係數'!$O332*'累積確診人數_量級_鄰里別'!R332/10</f>
        <v>1.075900217</v>
      </c>
      <c r="T332">
        <f>'計算係數'!$O332*'累積確診人數_量級_鄰里別'!S332/10</f>
        <v>1.075900217</v>
      </c>
      <c r="U332">
        <f>'計算係數'!$O332*'累積確診人數_量級_鄰里別'!T332/10</f>
        <v>1.075900217</v>
      </c>
    </row>
    <row r="333">
      <c r="A333" s="5">
        <v>6.3000100009E10</v>
      </c>
      <c r="B333" s="5" t="s">
        <v>336</v>
      </c>
      <c r="C333" s="5" t="s">
        <v>344</v>
      </c>
      <c r="D333" s="5">
        <v>6242.0</v>
      </c>
      <c r="E333">
        <f>'計算係數'!$O333*'累積確診人數_量級_鄰里別'!D333/10</f>
        <v>0</v>
      </c>
      <c r="F333">
        <f>'計算係數'!$O333*'累積確診人數_量級_鄰里別'!E333/10</f>
        <v>1.150208514</v>
      </c>
      <c r="G333">
        <f>'計算係數'!$O333*'累積確診人數_量級_鄰里別'!F333/10</f>
        <v>1.150208514</v>
      </c>
      <c r="H333">
        <f>'計算係數'!$O333*'累積確診人數_量級_鄰里別'!G333/10</f>
        <v>1.150208514</v>
      </c>
      <c r="I333">
        <f>'計算係數'!$O333*'累積確診人數_量級_鄰里別'!H333/10</f>
        <v>1.150208514</v>
      </c>
      <c r="J333">
        <f>'計算係數'!$O333*'累積確診人數_量級_鄰里別'!I333/10</f>
        <v>1.150208514</v>
      </c>
      <c r="K333">
        <f>'計算係數'!$O333*'累積確診人數_量級_鄰里別'!J333/10</f>
        <v>1.150208514</v>
      </c>
      <c r="L333">
        <f>'計算係數'!$O333*'累積確診人數_量級_鄰里別'!K333/10</f>
        <v>1.150208514</v>
      </c>
      <c r="M333">
        <f>'計算係數'!$O333*'累積確診人數_量級_鄰里別'!L333/10</f>
        <v>1.150208514</v>
      </c>
      <c r="N333">
        <f>'計算係數'!$O333*'累積確診人數_量級_鄰里別'!M333/10</f>
        <v>1.150208514</v>
      </c>
      <c r="O333">
        <f>'計算係數'!$O333*'累積確診人數_量級_鄰里別'!N333/10</f>
        <v>1.150208514</v>
      </c>
      <c r="P333">
        <f>'計算係數'!$O333*'累積確診人數_量級_鄰里別'!O333/10</f>
        <v>1.150208514</v>
      </c>
      <c r="Q333">
        <f>'計算係數'!$O333*'累積確診人數_量級_鄰里別'!P333/10</f>
        <v>1.150208514</v>
      </c>
      <c r="R333">
        <f>'計算係數'!$O333*'累積確診人數_量級_鄰里別'!Q333/10</f>
        <v>1.150208514</v>
      </c>
      <c r="S333">
        <f>'計算係數'!$O333*'累積確診人數_量級_鄰里別'!R333/10</f>
        <v>1.150208514</v>
      </c>
      <c r="T333">
        <f>'計算係數'!$O333*'累積確診人數_量級_鄰里別'!S333/10</f>
        <v>1.150208514</v>
      </c>
      <c r="U333">
        <f>'計算係數'!$O333*'累積確診人數_量級_鄰里別'!T333/10</f>
        <v>1.150208514</v>
      </c>
    </row>
    <row r="334">
      <c r="A334" s="5">
        <v>6.300010001E10</v>
      </c>
      <c r="B334" s="5" t="s">
        <v>336</v>
      </c>
      <c r="C334" s="5" t="s">
        <v>345</v>
      </c>
      <c r="D334" s="5">
        <v>8488.0</v>
      </c>
      <c r="E334">
        <f>'計算係數'!$O334*'累積確診人數_量級_鄰里別'!D334/10</f>
        <v>0</v>
      </c>
      <c r="F334">
        <f>'計算係數'!$O334*'累積確診人數_量級_鄰里別'!E334/10</f>
        <v>1.082093598</v>
      </c>
      <c r="G334">
        <f>'計算係數'!$O334*'累積確診人數_量級_鄰里別'!F334/10</f>
        <v>1.082093598</v>
      </c>
      <c r="H334">
        <f>'計算係數'!$O334*'累積確診人數_量級_鄰里別'!G334/10</f>
        <v>1.082093598</v>
      </c>
      <c r="I334">
        <f>'計算係數'!$O334*'累積確診人數_量級_鄰里別'!H334/10</f>
        <v>1.082093598</v>
      </c>
      <c r="J334">
        <f>'計算係數'!$O334*'累積確診人數_量級_鄰里別'!I334/10</f>
        <v>1.082093598</v>
      </c>
      <c r="K334">
        <f>'計算係數'!$O334*'累積確診人數_量級_鄰里別'!J334/10</f>
        <v>1.082093598</v>
      </c>
      <c r="L334">
        <f>'計算係數'!$O334*'累積確診人數_量級_鄰里別'!K334/10</f>
        <v>1.082093598</v>
      </c>
      <c r="M334">
        <f>'計算係數'!$O334*'累積確診人數_量級_鄰里別'!L334/10</f>
        <v>1.082093598</v>
      </c>
      <c r="N334">
        <f>'計算係數'!$O334*'累積確診人數_量級_鄰里別'!M334/10</f>
        <v>1.082093598</v>
      </c>
      <c r="O334">
        <f>'計算係數'!$O334*'累積確診人數_量級_鄰里別'!N334/10</f>
        <v>1.082093598</v>
      </c>
      <c r="P334">
        <f>'計算係數'!$O334*'累積確診人數_量級_鄰里別'!O334/10</f>
        <v>1.082093598</v>
      </c>
      <c r="Q334">
        <f>'計算係數'!$O334*'累積確診人數_量級_鄰里別'!P334/10</f>
        <v>1.082093598</v>
      </c>
      <c r="R334">
        <f>'計算係數'!$O334*'累積確診人數_量級_鄰里別'!Q334/10</f>
        <v>1.082093598</v>
      </c>
      <c r="S334">
        <f>'計算係數'!$O334*'累積確診人數_量級_鄰里別'!R334/10</f>
        <v>1.082093598</v>
      </c>
      <c r="T334">
        <f>'計算係數'!$O334*'累積確診人數_量級_鄰里別'!S334/10</f>
        <v>1.082093598</v>
      </c>
      <c r="U334">
        <f>'計算係數'!$O334*'累積確診人數_量級_鄰里別'!T334/10</f>
        <v>1.082093598</v>
      </c>
    </row>
    <row r="335">
      <c r="A335" s="5">
        <v>6.3000100011E10</v>
      </c>
      <c r="B335" s="5" t="s">
        <v>336</v>
      </c>
      <c r="C335" s="5" t="s">
        <v>346</v>
      </c>
      <c r="D335" s="5">
        <v>8003.0</v>
      </c>
      <c r="E335">
        <f>'計算係數'!$O335*'累積確診人數_量級_鄰里別'!D335/10</f>
        <v>0</v>
      </c>
      <c r="F335">
        <f>'計算係數'!$O335*'累積確診人數_量級_鄰里別'!E335/10</f>
        <v>1.079635643</v>
      </c>
      <c r="G335">
        <f>'計算係數'!$O335*'累積確診人數_量級_鄰里別'!F335/10</f>
        <v>1.079635643</v>
      </c>
      <c r="H335">
        <f>'計算係數'!$O335*'累積確診人數_量級_鄰里別'!G335/10</f>
        <v>1.079635643</v>
      </c>
      <c r="I335">
        <f>'計算係數'!$O335*'累積確診人數_量級_鄰里別'!H335/10</f>
        <v>1.079635643</v>
      </c>
      <c r="J335">
        <f>'計算係數'!$O335*'累積確診人數_量級_鄰里別'!I335/10</f>
        <v>1.079635643</v>
      </c>
      <c r="K335">
        <f>'計算係數'!$O335*'累積確診人數_量級_鄰里別'!J335/10</f>
        <v>1.079635643</v>
      </c>
      <c r="L335">
        <f>'計算係數'!$O335*'累積確診人數_量級_鄰里別'!K335/10</f>
        <v>1.079635643</v>
      </c>
      <c r="M335">
        <f>'計算係數'!$O335*'累積確診人數_量級_鄰里別'!L335/10</f>
        <v>1.079635643</v>
      </c>
      <c r="N335">
        <f>'計算係數'!$O335*'累積確診人數_量級_鄰里別'!M335/10</f>
        <v>1.079635643</v>
      </c>
      <c r="O335">
        <f>'計算係數'!$O335*'累積確診人數_量級_鄰里別'!N335/10</f>
        <v>1.079635643</v>
      </c>
      <c r="P335">
        <f>'計算係數'!$O335*'累積確診人數_量級_鄰里別'!O335/10</f>
        <v>1.079635643</v>
      </c>
      <c r="Q335">
        <f>'計算係數'!$O335*'累積確診人數_量級_鄰里別'!P335/10</f>
        <v>1.079635643</v>
      </c>
      <c r="R335">
        <f>'計算係數'!$O335*'累積確診人數_量級_鄰里別'!Q335/10</f>
        <v>1.079635643</v>
      </c>
      <c r="S335">
        <f>'計算係數'!$O335*'累積確診人數_量級_鄰里別'!R335/10</f>
        <v>1.079635643</v>
      </c>
      <c r="T335">
        <f>'計算係數'!$O335*'累積確診人數_量級_鄰里別'!S335/10</f>
        <v>1.079635643</v>
      </c>
      <c r="U335">
        <f>'計算係數'!$O335*'累積確診人數_量級_鄰里別'!T335/10</f>
        <v>1.079635643</v>
      </c>
    </row>
    <row r="336">
      <c r="A336" s="5">
        <v>6.3000100012E10</v>
      </c>
      <c r="B336" s="5" t="s">
        <v>336</v>
      </c>
      <c r="C336" s="5" t="s">
        <v>347</v>
      </c>
      <c r="D336" s="5">
        <v>5479.0</v>
      </c>
      <c r="E336">
        <f>'計算係數'!$O336*'累積確診人數_量級_鄰里別'!D336/10</f>
        <v>0</v>
      </c>
      <c r="F336">
        <f>'計算係數'!$O336*'累積確診人數_量級_鄰里別'!E336/10</f>
        <v>0.9884308537</v>
      </c>
      <c r="G336">
        <f>'計算係數'!$O336*'累積確診人數_量級_鄰里別'!F336/10</f>
        <v>0.9884308537</v>
      </c>
      <c r="H336">
        <f>'計算係數'!$O336*'累積確診人數_量級_鄰里別'!G336/10</f>
        <v>0.9884308537</v>
      </c>
      <c r="I336">
        <f>'計算係數'!$O336*'累積確診人數_量級_鄰里別'!H336/10</f>
        <v>0.9884308537</v>
      </c>
      <c r="J336">
        <f>'計算係數'!$O336*'累積確診人數_量級_鄰里別'!I336/10</f>
        <v>0.9884308537</v>
      </c>
      <c r="K336">
        <f>'計算係數'!$O336*'累積確診人數_量級_鄰里別'!J336/10</f>
        <v>0.9884308537</v>
      </c>
      <c r="L336">
        <f>'計算係數'!$O336*'累積確診人數_量級_鄰里別'!K336/10</f>
        <v>0.9884308537</v>
      </c>
      <c r="M336">
        <f>'計算係數'!$O336*'累積確診人數_量級_鄰里別'!L336/10</f>
        <v>0.9884308537</v>
      </c>
      <c r="N336">
        <f>'計算係數'!$O336*'累積確診人數_量級_鄰里別'!M336/10</f>
        <v>0.9884308537</v>
      </c>
      <c r="O336">
        <f>'計算係數'!$O336*'累積確診人數_量級_鄰里別'!N336/10</f>
        <v>0.9884308537</v>
      </c>
      <c r="P336">
        <f>'計算係數'!$O336*'累積確診人數_量級_鄰里別'!O336/10</f>
        <v>0.9884308537</v>
      </c>
      <c r="Q336">
        <f>'計算係數'!$O336*'累積確診人數_量級_鄰里別'!P336/10</f>
        <v>0.9884308537</v>
      </c>
      <c r="R336">
        <f>'計算係數'!$O336*'累積確診人數_量級_鄰里別'!Q336/10</f>
        <v>0.9884308537</v>
      </c>
      <c r="S336">
        <f>'計算係數'!$O336*'累積確診人數_量級_鄰里別'!R336/10</f>
        <v>0.9884308537</v>
      </c>
      <c r="T336">
        <f>'計算係數'!$O336*'累積確診人數_量級_鄰里別'!S336/10</f>
        <v>0.9884308537</v>
      </c>
      <c r="U336">
        <f>'計算係數'!$O336*'累積確診人數_量級_鄰里別'!T336/10</f>
        <v>0.9884308537</v>
      </c>
    </row>
    <row r="337">
      <c r="A337" s="5">
        <v>6.3000100013E10</v>
      </c>
      <c r="B337" s="5" t="s">
        <v>336</v>
      </c>
      <c r="C337" s="5" t="s">
        <v>348</v>
      </c>
      <c r="D337" s="5">
        <v>5345.0</v>
      </c>
      <c r="E337">
        <f>'計算係數'!$O337*'累積確診人數_量級_鄰里別'!D337/10</f>
        <v>0</v>
      </c>
      <c r="F337">
        <f>'計算係數'!$O337*'累積確診人數_量級_鄰里別'!E337/10</f>
        <v>1.030871099</v>
      </c>
      <c r="G337">
        <f>'計算係數'!$O337*'累積確診人數_量級_鄰里別'!F337/10</f>
        <v>1.030871099</v>
      </c>
      <c r="H337">
        <f>'計算係數'!$O337*'累積確診人數_量級_鄰里別'!G337/10</f>
        <v>1.030871099</v>
      </c>
      <c r="I337">
        <f>'計算係數'!$O337*'累積確診人數_量級_鄰里別'!H337/10</f>
        <v>1.030871099</v>
      </c>
      <c r="J337">
        <f>'計算係數'!$O337*'累積確診人數_量級_鄰里別'!I337/10</f>
        <v>1.030871099</v>
      </c>
      <c r="K337">
        <f>'計算係數'!$O337*'累積確診人數_量級_鄰里別'!J337/10</f>
        <v>1.030871099</v>
      </c>
      <c r="L337">
        <f>'計算係數'!$O337*'累積確診人數_量級_鄰里別'!K337/10</f>
        <v>1.030871099</v>
      </c>
      <c r="M337">
        <f>'計算係數'!$O337*'累積確診人數_量級_鄰里別'!L337/10</f>
        <v>1.030871099</v>
      </c>
      <c r="N337">
        <f>'計算係數'!$O337*'累積確診人數_量級_鄰里別'!M337/10</f>
        <v>1.030871099</v>
      </c>
      <c r="O337">
        <f>'計算係數'!$O337*'累積確診人數_量級_鄰里別'!N337/10</f>
        <v>1.030871099</v>
      </c>
      <c r="P337">
        <f>'計算係數'!$O337*'累積確診人數_量級_鄰里別'!O337/10</f>
        <v>1.030871099</v>
      </c>
      <c r="Q337">
        <f>'計算係數'!$O337*'累積確診人數_量級_鄰里別'!P337/10</f>
        <v>1.030871099</v>
      </c>
      <c r="R337">
        <f>'計算係數'!$O337*'累積確診人數_量級_鄰里別'!Q337/10</f>
        <v>1.030871099</v>
      </c>
      <c r="S337">
        <f>'計算係數'!$O337*'累積確診人數_量級_鄰里別'!R337/10</f>
        <v>1.030871099</v>
      </c>
      <c r="T337">
        <f>'計算係數'!$O337*'累積確診人數_量級_鄰里別'!S337/10</f>
        <v>1.030871099</v>
      </c>
      <c r="U337">
        <f>'計算係數'!$O337*'累積確診人數_量級_鄰里別'!T337/10</f>
        <v>1.030871099</v>
      </c>
    </row>
    <row r="338">
      <c r="A338" s="5">
        <v>6.3000100014E10</v>
      </c>
      <c r="B338" s="5" t="s">
        <v>336</v>
      </c>
      <c r="C338" s="5" t="s">
        <v>349</v>
      </c>
      <c r="D338" s="5">
        <v>7014.0</v>
      </c>
      <c r="E338">
        <f>'計算係數'!$O338*'累積確診人數_量級_鄰里別'!D338/10</f>
        <v>0</v>
      </c>
      <c r="F338">
        <f>'計算係數'!$O338*'累積確診人數_量級_鄰里別'!E338/10</f>
        <v>1.068140546</v>
      </c>
      <c r="G338">
        <f>'計算係數'!$O338*'累積確診人數_量級_鄰里別'!F338/10</f>
        <v>1.068140546</v>
      </c>
      <c r="H338">
        <f>'計算係數'!$O338*'累積確診人數_量級_鄰里別'!G338/10</f>
        <v>1.068140546</v>
      </c>
      <c r="I338">
        <f>'計算係數'!$O338*'累積確診人數_量級_鄰里別'!H338/10</f>
        <v>1.068140546</v>
      </c>
      <c r="J338">
        <f>'計算係數'!$O338*'累積確診人數_量級_鄰里別'!I338/10</f>
        <v>1.068140546</v>
      </c>
      <c r="K338">
        <f>'計算係數'!$O338*'累積確診人數_量級_鄰里別'!J338/10</f>
        <v>1.068140546</v>
      </c>
      <c r="L338">
        <f>'計算係數'!$O338*'累積確診人數_量級_鄰里別'!K338/10</f>
        <v>1.068140546</v>
      </c>
      <c r="M338">
        <f>'計算係數'!$O338*'累積確診人數_量級_鄰里別'!L338/10</f>
        <v>1.068140546</v>
      </c>
      <c r="N338">
        <f>'計算係數'!$O338*'累積確診人數_量級_鄰里別'!M338/10</f>
        <v>1.068140546</v>
      </c>
      <c r="O338">
        <f>'計算係數'!$O338*'累積確診人數_量級_鄰里別'!N338/10</f>
        <v>1.068140546</v>
      </c>
      <c r="P338">
        <f>'計算係數'!$O338*'累積確診人數_量級_鄰里別'!O338/10</f>
        <v>1.068140546</v>
      </c>
      <c r="Q338">
        <f>'計算係數'!$O338*'累積確診人數_量級_鄰里別'!P338/10</f>
        <v>1.068140546</v>
      </c>
      <c r="R338">
        <f>'計算係數'!$O338*'累積確診人數_量級_鄰里別'!Q338/10</f>
        <v>1.068140546</v>
      </c>
      <c r="S338">
        <f>'計算係數'!$O338*'累積確診人數_量級_鄰里別'!R338/10</f>
        <v>1.068140546</v>
      </c>
      <c r="T338">
        <f>'計算係數'!$O338*'累積確診人數_量級_鄰里別'!S338/10</f>
        <v>1.068140546</v>
      </c>
      <c r="U338">
        <f>'計算係數'!$O338*'累積確診人數_量級_鄰里別'!T338/10</f>
        <v>1.068140546</v>
      </c>
    </row>
    <row r="339">
      <c r="A339" s="5">
        <v>6.3000100015E10</v>
      </c>
      <c r="B339" s="5" t="s">
        <v>336</v>
      </c>
      <c r="C339" s="5" t="s">
        <v>350</v>
      </c>
      <c r="D339" s="5">
        <v>7144.0</v>
      </c>
      <c r="E339">
        <f>'計算係數'!$O339*'累積確診人數_量級_鄰里別'!D339/10</f>
        <v>0</v>
      </c>
      <c r="F339">
        <f>'計算係數'!$O339*'累積確診人數_量級_鄰里別'!E339/10</f>
        <v>1.148265122</v>
      </c>
      <c r="G339">
        <f>'計算係數'!$O339*'累積確診人數_量級_鄰里別'!F339/10</f>
        <v>1.148265122</v>
      </c>
      <c r="H339">
        <f>'計算係數'!$O339*'累積確診人數_量級_鄰里別'!G339/10</f>
        <v>1.148265122</v>
      </c>
      <c r="I339">
        <f>'計算係數'!$O339*'累積確診人數_量級_鄰里別'!H339/10</f>
        <v>1.148265122</v>
      </c>
      <c r="J339">
        <f>'計算係數'!$O339*'累積確診人數_量級_鄰里別'!I339/10</f>
        <v>1.148265122</v>
      </c>
      <c r="K339">
        <f>'計算係數'!$O339*'累積確診人數_量級_鄰里別'!J339/10</f>
        <v>1.148265122</v>
      </c>
      <c r="L339">
        <f>'計算係數'!$O339*'累積確診人數_量級_鄰里別'!K339/10</f>
        <v>1.148265122</v>
      </c>
      <c r="M339">
        <f>'計算係數'!$O339*'累積確診人數_量級_鄰里別'!L339/10</f>
        <v>1.148265122</v>
      </c>
      <c r="N339">
        <f>'計算係數'!$O339*'累積確診人數_量級_鄰里別'!M339/10</f>
        <v>1.148265122</v>
      </c>
      <c r="O339">
        <f>'計算係數'!$O339*'累積確診人數_量級_鄰里別'!N339/10</f>
        <v>1.148265122</v>
      </c>
      <c r="P339">
        <f>'計算係數'!$O339*'累積確診人數_量級_鄰里別'!O339/10</f>
        <v>1.148265122</v>
      </c>
      <c r="Q339">
        <f>'計算係數'!$O339*'累積確診人數_量級_鄰里別'!P339/10</f>
        <v>1.148265122</v>
      </c>
      <c r="R339">
        <f>'計算係數'!$O339*'累積確診人數_量級_鄰里別'!Q339/10</f>
        <v>1.148265122</v>
      </c>
      <c r="S339">
        <f>'計算係數'!$O339*'累積確診人數_量級_鄰里別'!R339/10</f>
        <v>1.148265122</v>
      </c>
      <c r="T339">
        <f>'計算係數'!$O339*'累積確診人數_量級_鄰里別'!S339/10</f>
        <v>1.148265122</v>
      </c>
      <c r="U339">
        <f>'計算係數'!$O339*'累積確診人數_量級_鄰里別'!T339/10</f>
        <v>1.148265122</v>
      </c>
    </row>
    <row r="340">
      <c r="A340" s="5">
        <v>6.3000100016E10</v>
      </c>
      <c r="B340" s="5" t="s">
        <v>336</v>
      </c>
      <c r="C340" s="5" t="s">
        <v>351</v>
      </c>
      <c r="D340" s="5">
        <v>5778.0</v>
      </c>
      <c r="E340">
        <f>'計算係數'!$O340*'累積確診人數_量級_鄰里別'!D340/10</f>
        <v>0</v>
      </c>
      <c r="F340">
        <f>'計算係數'!$O340*'累積確診人數_量級_鄰里別'!E340/10</f>
        <v>1.03724969</v>
      </c>
      <c r="G340">
        <f>'計算係數'!$O340*'累積確診人數_量級_鄰里別'!F340/10</f>
        <v>1.03724969</v>
      </c>
      <c r="H340">
        <f>'計算係數'!$O340*'累積確診人數_量級_鄰里別'!G340/10</f>
        <v>1.03724969</v>
      </c>
      <c r="I340">
        <f>'計算係數'!$O340*'累積確診人數_量級_鄰里別'!H340/10</f>
        <v>1.03724969</v>
      </c>
      <c r="J340">
        <f>'計算係數'!$O340*'累積確診人數_量級_鄰里別'!I340/10</f>
        <v>1.03724969</v>
      </c>
      <c r="K340">
        <f>'計算係數'!$O340*'累積確診人數_量級_鄰里別'!J340/10</f>
        <v>1.03724969</v>
      </c>
      <c r="L340">
        <f>'計算係數'!$O340*'累積確診人數_量級_鄰里別'!K340/10</f>
        <v>1.03724969</v>
      </c>
      <c r="M340">
        <f>'計算係數'!$O340*'累積確診人數_量級_鄰里別'!L340/10</f>
        <v>1.03724969</v>
      </c>
      <c r="N340">
        <f>'計算係數'!$O340*'累積確診人數_量級_鄰里別'!M340/10</f>
        <v>1.03724969</v>
      </c>
      <c r="O340">
        <f>'計算係數'!$O340*'累積確診人數_量級_鄰里別'!N340/10</f>
        <v>1.03724969</v>
      </c>
      <c r="P340">
        <f>'計算係數'!$O340*'累積確診人數_量級_鄰里別'!O340/10</f>
        <v>1.03724969</v>
      </c>
      <c r="Q340">
        <f>'計算係數'!$O340*'累積確診人數_量級_鄰里別'!P340/10</f>
        <v>1.03724969</v>
      </c>
      <c r="R340">
        <f>'計算係數'!$O340*'累積確診人數_量級_鄰里別'!Q340/10</f>
        <v>1.03724969</v>
      </c>
      <c r="S340">
        <f>'計算係數'!$O340*'累積確診人數_量級_鄰里別'!R340/10</f>
        <v>1.03724969</v>
      </c>
      <c r="T340">
        <f>'計算係數'!$O340*'累積確診人數_量級_鄰里別'!S340/10</f>
        <v>1.03724969</v>
      </c>
      <c r="U340">
        <f>'計算係數'!$O340*'累積確診人數_量級_鄰里別'!T340/10</f>
        <v>1.03724969</v>
      </c>
    </row>
    <row r="341">
      <c r="A341" s="5">
        <v>6.3000100017E10</v>
      </c>
      <c r="B341" s="5" t="s">
        <v>336</v>
      </c>
      <c r="C341" s="5" t="s">
        <v>352</v>
      </c>
      <c r="D341" s="5">
        <v>8565.0</v>
      </c>
      <c r="E341">
        <f>'計算係數'!$O341*'累積確診人數_量級_鄰里別'!D341/10</f>
        <v>0</v>
      </c>
      <c r="F341">
        <f>'計算係數'!$O341*'累積確診人數_量級_鄰里別'!E341/10</f>
        <v>1.086483306</v>
      </c>
      <c r="G341">
        <f>'計算係數'!$O341*'累積確診人數_量級_鄰里別'!F341/10</f>
        <v>1.086483306</v>
      </c>
      <c r="H341">
        <f>'計算係數'!$O341*'累積確診人數_量級_鄰里別'!G341/10</f>
        <v>1.086483306</v>
      </c>
      <c r="I341">
        <f>'計算係數'!$O341*'累積確診人數_量級_鄰里別'!H341/10</f>
        <v>1.086483306</v>
      </c>
      <c r="J341">
        <f>'計算係數'!$O341*'累積確診人數_量級_鄰里別'!I341/10</f>
        <v>1.086483306</v>
      </c>
      <c r="K341">
        <f>'計算係數'!$O341*'累積確診人數_量級_鄰里別'!J341/10</f>
        <v>1.086483306</v>
      </c>
      <c r="L341">
        <f>'計算係數'!$O341*'累積確診人數_量級_鄰里別'!K341/10</f>
        <v>1.086483306</v>
      </c>
      <c r="M341">
        <f>'計算係數'!$O341*'累積確診人數_量級_鄰里別'!L341/10</f>
        <v>1.086483306</v>
      </c>
      <c r="N341">
        <f>'計算係數'!$O341*'累積確診人數_量級_鄰里別'!M341/10</f>
        <v>1.086483306</v>
      </c>
      <c r="O341">
        <f>'計算係數'!$O341*'累積確診人數_量級_鄰里別'!N341/10</f>
        <v>1.086483306</v>
      </c>
      <c r="P341">
        <f>'計算係數'!$O341*'累積確診人數_量級_鄰里別'!O341/10</f>
        <v>1.086483306</v>
      </c>
      <c r="Q341">
        <f>'計算係數'!$O341*'累積確診人數_量級_鄰里別'!P341/10</f>
        <v>1.086483306</v>
      </c>
      <c r="R341">
        <f>'計算係數'!$O341*'累積確診人數_量級_鄰里別'!Q341/10</f>
        <v>1.086483306</v>
      </c>
      <c r="S341">
        <f>'計算係數'!$O341*'累積確診人數_量級_鄰里別'!R341/10</f>
        <v>1.086483306</v>
      </c>
      <c r="T341">
        <f>'計算係數'!$O341*'累積確診人數_量級_鄰里別'!S341/10</f>
        <v>1.086483306</v>
      </c>
      <c r="U341">
        <f>'計算係數'!$O341*'累積確診人數_量級_鄰里別'!T341/10</f>
        <v>1.086483306</v>
      </c>
    </row>
    <row r="342">
      <c r="A342" s="5">
        <v>6.3000100018E10</v>
      </c>
      <c r="B342" s="5" t="s">
        <v>336</v>
      </c>
      <c r="C342" s="5" t="s">
        <v>353</v>
      </c>
      <c r="D342" s="5">
        <v>7754.0</v>
      </c>
      <c r="E342">
        <f>'計算係數'!$O342*'累積確診人數_量級_鄰里別'!D342/10</f>
        <v>0</v>
      </c>
      <c r="F342">
        <f>'計算係數'!$O342*'累積確診人數_量級_鄰里別'!E342/10</f>
        <v>1.085468208</v>
      </c>
      <c r="G342">
        <f>'計算係數'!$O342*'累積確診人數_量級_鄰里別'!F342/10</f>
        <v>1.085468208</v>
      </c>
      <c r="H342">
        <f>'計算係數'!$O342*'累積確診人數_量級_鄰里別'!G342/10</f>
        <v>1.085468208</v>
      </c>
      <c r="I342">
        <f>'計算係數'!$O342*'累積確診人數_量級_鄰里別'!H342/10</f>
        <v>1.085468208</v>
      </c>
      <c r="J342">
        <f>'計算係數'!$O342*'累積確診人數_量級_鄰里別'!I342/10</f>
        <v>1.085468208</v>
      </c>
      <c r="K342">
        <f>'計算係數'!$O342*'累積確診人數_量級_鄰里別'!J342/10</f>
        <v>1.085468208</v>
      </c>
      <c r="L342">
        <f>'計算係數'!$O342*'累積確診人數_量級_鄰里別'!K342/10</f>
        <v>1.085468208</v>
      </c>
      <c r="M342">
        <f>'計算係數'!$O342*'累積確診人數_量級_鄰里別'!L342/10</f>
        <v>1.085468208</v>
      </c>
      <c r="N342">
        <f>'計算係數'!$O342*'累積確診人數_量級_鄰里別'!M342/10</f>
        <v>1.085468208</v>
      </c>
      <c r="O342">
        <f>'計算係數'!$O342*'累積確診人數_量級_鄰里別'!N342/10</f>
        <v>1.085468208</v>
      </c>
      <c r="P342">
        <f>'計算係數'!$O342*'累積確診人數_量級_鄰里別'!O342/10</f>
        <v>1.085468208</v>
      </c>
      <c r="Q342">
        <f>'計算係數'!$O342*'累積確診人數_量級_鄰里別'!P342/10</f>
        <v>1.085468208</v>
      </c>
      <c r="R342">
        <f>'計算係數'!$O342*'累積確診人數_量級_鄰里別'!Q342/10</f>
        <v>1.085468208</v>
      </c>
      <c r="S342">
        <f>'計算係數'!$O342*'累積確診人數_量級_鄰里別'!R342/10</f>
        <v>1.085468208</v>
      </c>
      <c r="T342">
        <f>'計算係數'!$O342*'累積確診人數_量級_鄰里別'!S342/10</f>
        <v>1.085468208</v>
      </c>
      <c r="U342">
        <f>'計算係數'!$O342*'累積確診人數_量級_鄰里別'!T342/10</f>
        <v>1.085468208</v>
      </c>
    </row>
    <row r="343">
      <c r="A343" s="5">
        <v>6.3000100019E10</v>
      </c>
      <c r="B343" s="5" t="s">
        <v>336</v>
      </c>
      <c r="C343" s="5" t="s">
        <v>354</v>
      </c>
      <c r="D343" s="5">
        <v>8067.0</v>
      </c>
      <c r="E343">
        <f>'計算係數'!$O343*'累積確診人數_量級_鄰里別'!D343/10</f>
        <v>0</v>
      </c>
      <c r="F343">
        <f>'計算係數'!$O343*'累積確診人數_量級_鄰里別'!E343/10</f>
        <v>1.08796147</v>
      </c>
      <c r="G343">
        <f>'計算係數'!$O343*'累積確診人數_量級_鄰里別'!F343/10</f>
        <v>1.08796147</v>
      </c>
      <c r="H343">
        <f>'計算係數'!$O343*'累積確診人數_量級_鄰里別'!G343/10</f>
        <v>1.08796147</v>
      </c>
      <c r="I343">
        <f>'計算係數'!$O343*'累積確診人數_量級_鄰里別'!H343/10</f>
        <v>1.08796147</v>
      </c>
      <c r="J343">
        <f>'計算係數'!$O343*'累積確診人數_量級_鄰里別'!I343/10</f>
        <v>1.08796147</v>
      </c>
      <c r="K343">
        <f>'計算係數'!$O343*'累積確診人數_量級_鄰里別'!J343/10</f>
        <v>1.08796147</v>
      </c>
      <c r="L343">
        <f>'計算係數'!$O343*'累積確診人數_量級_鄰里別'!K343/10</f>
        <v>1.08796147</v>
      </c>
      <c r="M343">
        <f>'計算係數'!$O343*'累積確診人數_量級_鄰里別'!L343/10</f>
        <v>1.08796147</v>
      </c>
      <c r="N343">
        <f>'計算係數'!$O343*'累積確診人數_量級_鄰里別'!M343/10</f>
        <v>1.08796147</v>
      </c>
      <c r="O343">
        <f>'計算係數'!$O343*'累積確診人數_量級_鄰里別'!N343/10</f>
        <v>1.08796147</v>
      </c>
      <c r="P343">
        <f>'計算係數'!$O343*'累積確診人數_量級_鄰里別'!O343/10</f>
        <v>1.08796147</v>
      </c>
      <c r="Q343">
        <f>'計算係數'!$O343*'累積確診人數_量級_鄰里別'!P343/10</f>
        <v>1.08796147</v>
      </c>
      <c r="R343">
        <f>'計算係數'!$O343*'累積確診人數_量級_鄰里別'!Q343/10</f>
        <v>1.08796147</v>
      </c>
      <c r="S343">
        <f>'計算係數'!$O343*'累積確診人數_量級_鄰里別'!R343/10</f>
        <v>1.08796147</v>
      </c>
      <c r="T343">
        <f>'計算係數'!$O343*'累積確診人數_量級_鄰里別'!S343/10</f>
        <v>1.08796147</v>
      </c>
      <c r="U343">
        <f>'計算係數'!$O343*'累積確診人數_量級_鄰里別'!T343/10</f>
        <v>1.08796147</v>
      </c>
    </row>
    <row r="344">
      <c r="A344" s="5">
        <v>6.300010002E10</v>
      </c>
      <c r="B344" s="5" t="s">
        <v>336</v>
      </c>
      <c r="C344" s="5" t="s">
        <v>355</v>
      </c>
      <c r="D344" s="5">
        <v>7587.0</v>
      </c>
      <c r="E344">
        <f>'計算係數'!$O344*'累積確診人數_量級_鄰里別'!D344/10</f>
        <v>0</v>
      </c>
      <c r="F344">
        <f>'計算係數'!$O344*'累積確診人數_量級_鄰里別'!E344/10</f>
        <v>1.07966993</v>
      </c>
      <c r="G344">
        <f>'計算係數'!$O344*'累積確診人數_量級_鄰里別'!F344/10</f>
        <v>1.07966993</v>
      </c>
      <c r="H344">
        <f>'計算係數'!$O344*'累積確診人數_量級_鄰里別'!G344/10</f>
        <v>1.07966993</v>
      </c>
      <c r="I344">
        <f>'計算係數'!$O344*'累積確診人數_量級_鄰里別'!H344/10</f>
        <v>1.07966993</v>
      </c>
      <c r="J344">
        <f>'計算係數'!$O344*'累積確診人數_量級_鄰里別'!I344/10</f>
        <v>1.07966993</v>
      </c>
      <c r="K344">
        <f>'計算係數'!$O344*'累積確診人數_量級_鄰里別'!J344/10</f>
        <v>1.07966993</v>
      </c>
      <c r="L344">
        <f>'計算係數'!$O344*'累積確診人數_量級_鄰里別'!K344/10</f>
        <v>1.07966993</v>
      </c>
      <c r="M344">
        <f>'計算係數'!$O344*'累積確診人數_量級_鄰里別'!L344/10</f>
        <v>1.07966993</v>
      </c>
      <c r="N344">
        <f>'計算係數'!$O344*'累積確診人數_量級_鄰里別'!M344/10</f>
        <v>1.07966993</v>
      </c>
      <c r="O344">
        <f>'計算係數'!$O344*'累積確診人數_量級_鄰里別'!N344/10</f>
        <v>1.07966993</v>
      </c>
      <c r="P344">
        <f>'計算係數'!$O344*'累積確診人數_量級_鄰里別'!O344/10</f>
        <v>1.07966993</v>
      </c>
      <c r="Q344">
        <f>'計算係數'!$O344*'累積確診人數_量級_鄰里別'!P344/10</f>
        <v>1.07966993</v>
      </c>
      <c r="R344">
        <f>'計算係數'!$O344*'累積確診人數_量級_鄰里別'!Q344/10</f>
        <v>1.07966993</v>
      </c>
      <c r="S344">
        <f>'計算係數'!$O344*'累積確診人數_量級_鄰里別'!R344/10</f>
        <v>1.07966993</v>
      </c>
      <c r="T344">
        <f>'計算係數'!$O344*'累積確診人數_量級_鄰里別'!S344/10</f>
        <v>1.07966993</v>
      </c>
      <c r="U344">
        <f>'計算係數'!$O344*'累積確診人數_量級_鄰里別'!T344/10</f>
        <v>1.07966993</v>
      </c>
    </row>
    <row r="345">
      <c r="A345" s="5">
        <v>6.3000100021E10</v>
      </c>
      <c r="B345" s="5" t="s">
        <v>336</v>
      </c>
      <c r="C345" s="5" t="s">
        <v>356</v>
      </c>
      <c r="D345" s="5">
        <v>4521.0</v>
      </c>
      <c r="E345">
        <f>'計算係數'!$O345*'累積確診人數_量級_鄰里別'!D345/10</f>
        <v>0</v>
      </c>
      <c r="F345">
        <f>'計算係數'!$O345*'累積確診人數_量級_鄰里別'!E345/10</f>
        <v>1.015403983</v>
      </c>
      <c r="G345">
        <f>'計算係數'!$O345*'累積確診人數_量級_鄰里別'!F345/10</f>
        <v>1.015403983</v>
      </c>
      <c r="H345">
        <f>'計算係數'!$O345*'累積確診人數_量級_鄰里別'!G345/10</f>
        <v>1.015403983</v>
      </c>
      <c r="I345">
        <f>'計算係數'!$O345*'累積確診人數_量級_鄰里別'!H345/10</f>
        <v>1.015403983</v>
      </c>
      <c r="J345">
        <f>'計算係數'!$O345*'累積確診人數_量級_鄰里別'!I345/10</f>
        <v>1.015403983</v>
      </c>
      <c r="K345">
        <f>'計算係數'!$O345*'累積確診人數_量級_鄰里別'!J345/10</f>
        <v>1.015403983</v>
      </c>
      <c r="L345">
        <f>'計算係數'!$O345*'累積確診人數_量級_鄰里別'!K345/10</f>
        <v>1.015403983</v>
      </c>
      <c r="M345">
        <f>'計算係數'!$O345*'累積確診人數_量級_鄰里別'!L345/10</f>
        <v>1.015403983</v>
      </c>
      <c r="N345">
        <f>'計算係數'!$O345*'累積確診人數_量級_鄰里別'!M345/10</f>
        <v>1.015403983</v>
      </c>
      <c r="O345">
        <f>'計算係數'!$O345*'累積確診人數_量級_鄰里別'!N345/10</f>
        <v>1.015403983</v>
      </c>
      <c r="P345">
        <f>'計算係數'!$O345*'累積確診人數_量級_鄰里別'!O345/10</f>
        <v>1.015403983</v>
      </c>
      <c r="Q345">
        <f>'計算係數'!$O345*'累積確診人數_量級_鄰里別'!P345/10</f>
        <v>1.015403983</v>
      </c>
      <c r="R345">
        <f>'計算係數'!$O345*'累積確診人數_量級_鄰里別'!Q345/10</f>
        <v>1.015403983</v>
      </c>
      <c r="S345">
        <f>'計算係數'!$O345*'累積確診人數_量級_鄰里別'!R345/10</f>
        <v>1.015403983</v>
      </c>
      <c r="T345">
        <f>'計算係數'!$O345*'累積確診人數_量級_鄰里別'!S345/10</f>
        <v>1.015403983</v>
      </c>
      <c r="U345">
        <f>'計算係數'!$O345*'累積確診人數_量級_鄰里別'!T345/10</f>
        <v>1.015403983</v>
      </c>
    </row>
    <row r="346">
      <c r="A346" s="5">
        <v>6.3000100022E10</v>
      </c>
      <c r="B346" s="5" t="s">
        <v>336</v>
      </c>
      <c r="C346" s="5" t="s">
        <v>357</v>
      </c>
      <c r="D346" s="5">
        <v>11601.0</v>
      </c>
      <c r="E346">
        <f>'計算係數'!$O346*'累積確診人數_量級_鄰里別'!D346/10</f>
        <v>0</v>
      </c>
      <c r="F346">
        <f>'計算係數'!$O346*'累積確診人數_量級_鄰里別'!E346/10</f>
        <v>1.092240539</v>
      </c>
      <c r="G346">
        <f>'計算係數'!$O346*'累積確診人數_量級_鄰里別'!F346/10</f>
        <v>1.092240539</v>
      </c>
      <c r="H346">
        <f>'計算係數'!$O346*'累積確診人數_量級_鄰里別'!G346/10</f>
        <v>1.092240539</v>
      </c>
      <c r="I346">
        <f>'計算係數'!$O346*'累積確診人數_量級_鄰里別'!H346/10</f>
        <v>1.092240539</v>
      </c>
      <c r="J346">
        <f>'計算係數'!$O346*'累積確診人數_量級_鄰里別'!I346/10</f>
        <v>1.092240539</v>
      </c>
      <c r="K346">
        <f>'計算係數'!$O346*'累積確診人數_量級_鄰里別'!J346/10</f>
        <v>1.092240539</v>
      </c>
      <c r="L346">
        <f>'計算係數'!$O346*'累積確診人數_量級_鄰里別'!K346/10</f>
        <v>1.092240539</v>
      </c>
      <c r="M346">
        <f>'計算係數'!$O346*'累積確診人數_量級_鄰里別'!L346/10</f>
        <v>1.092240539</v>
      </c>
      <c r="N346">
        <f>'計算係數'!$O346*'累積確診人數_量級_鄰里別'!M346/10</f>
        <v>1.092240539</v>
      </c>
      <c r="O346">
        <f>'計算係數'!$O346*'累積確診人數_量級_鄰里別'!N346/10</f>
        <v>1.092240539</v>
      </c>
      <c r="P346">
        <f>'計算係數'!$O346*'累積確診人數_量級_鄰里別'!O346/10</f>
        <v>1.092240539</v>
      </c>
      <c r="Q346">
        <f>'計算係數'!$O346*'累積確診人數_量級_鄰里別'!P346/10</f>
        <v>1.092240539</v>
      </c>
      <c r="R346">
        <f>'計算係數'!$O346*'累積確診人數_量級_鄰里別'!Q346/10</f>
        <v>1.092240539</v>
      </c>
      <c r="S346">
        <f>'計算係數'!$O346*'累積確診人數_量級_鄰里別'!R346/10</f>
        <v>1.092240539</v>
      </c>
      <c r="T346">
        <f>'計算係數'!$O346*'累積確診人數_量級_鄰里別'!S346/10</f>
        <v>1.092240539</v>
      </c>
      <c r="U346">
        <f>'計算係數'!$O346*'累積確診人數_量級_鄰里別'!T346/10</f>
        <v>1.092240539</v>
      </c>
    </row>
    <row r="347">
      <c r="A347" s="5">
        <v>6.3000100023E10</v>
      </c>
      <c r="B347" s="5" t="s">
        <v>336</v>
      </c>
      <c r="C347" s="5" t="s">
        <v>358</v>
      </c>
      <c r="D347" s="5">
        <v>8139.0</v>
      </c>
      <c r="E347">
        <f>'計算係數'!$O347*'累積確診人數_量級_鄰里別'!D347/10</f>
        <v>0</v>
      </c>
      <c r="F347">
        <f>'計算係數'!$O347*'累積確診人數_量級_鄰里別'!E347/10</f>
        <v>1.120790174</v>
      </c>
      <c r="G347">
        <f>'計算係數'!$O347*'累積確診人數_量級_鄰里別'!F347/10</f>
        <v>1.120790174</v>
      </c>
      <c r="H347">
        <f>'計算係數'!$O347*'累積確診人數_量級_鄰里別'!G347/10</f>
        <v>1.120790174</v>
      </c>
      <c r="I347">
        <f>'計算係數'!$O347*'累積確診人數_量級_鄰里別'!H347/10</f>
        <v>1.120790174</v>
      </c>
      <c r="J347">
        <f>'計算係數'!$O347*'累積確診人數_量級_鄰里別'!I347/10</f>
        <v>1.120790174</v>
      </c>
      <c r="K347">
        <f>'計算係數'!$O347*'累積確診人數_量級_鄰里別'!J347/10</f>
        <v>1.120790174</v>
      </c>
      <c r="L347">
        <f>'計算係數'!$O347*'累積確診人數_量級_鄰里別'!K347/10</f>
        <v>1.120790174</v>
      </c>
      <c r="M347">
        <f>'計算係數'!$O347*'累積確診人數_量級_鄰里別'!L347/10</f>
        <v>1.120790174</v>
      </c>
      <c r="N347">
        <f>'計算係數'!$O347*'累積確診人數_量級_鄰里別'!M347/10</f>
        <v>1.120790174</v>
      </c>
      <c r="O347">
        <f>'計算係數'!$O347*'累積確診人數_量級_鄰里別'!N347/10</f>
        <v>1.120790174</v>
      </c>
      <c r="P347">
        <f>'計算係數'!$O347*'累積確診人數_量級_鄰里別'!O347/10</f>
        <v>1.120790174</v>
      </c>
      <c r="Q347">
        <f>'計算係數'!$O347*'累積確診人數_量級_鄰里別'!P347/10</f>
        <v>1.120790174</v>
      </c>
      <c r="R347">
        <f>'計算係數'!$O347*'累積確診人數_量級_鄰里別'!Q347/10</f>
        <v>1.120790174</v>
      </c>
      <c r="S347">
        <f>'計算係數'!$O347*'累積確診人數_量級_鄰里別'!R347/10</f>
        <v>1.120790174</v>
      </c>
      <c r="T347">
        <f>'計算係數'!$O347*'累積確診人數_量級_鄰里別'!S347/10</f>
        <v>1.120790174</v>
      </c>
      <c r="U347">
        <f>'計算係數'!$O347*'累積確診人數_量級_鄰里別'!T347/10</f>
        <v>1.120790174</v>
      </c>
    </row>
    <row r="348">
      <c r="A348" s="5">
        <v>6.3000100024E10</v>
      </c>
      <c r="B348" s="5" t="s">
        <v>336</v>
      </c>
      <c r="C348" s="5" t="s">
        <v>359</v>
      </c>
      <c r="D348" s="5">
        <v>8497.0</v>
      </c>
      <c r="E348">
        <f>'計算係數'!$O348*'累積確診人數_量級_鄰里別'!D348/10</f>
        <v>0</v>
      </c>
      <c r="F348">
        <f>'計算係數'!$O348*'累積確診人數_量級_鄰里別'!E348/10</f>
        <v>1.122808083</v>
      </c>
      <c r="G348">
        <f>'計算係數'!$O348*'累積確診人數_量級_鄰里別'!F348/10</f>
        <v>1.122808083</v>
      </c>
      <c r="H348">
        <f>'計算係數'!$O348*'累積確診人數_量級_鄰里別'!G348/10</f>
        <v>1.122808083</v>
      </c>
      <c r="I348">
        <f>'計算係數'!$O348*'累積確診人數_量級_鄰里別'!H348/10</f>
        <v>1.122808083</v>
      </c>
      <c r="J348">
        <f>'計算係數'!$O348*'累積確診人數_量級_鄰里別'!I348/10</f>
        <v>1.122808083</v>
      </c>
      <c r="K348">
        <f>'計算係數'!$O348*'累積確診人數_量級_鄰里別'!J348/10</f>
        <v>1.122808083</v>
      </c>
      <c r="L348">
        <f>'計算係數'!$O348*'累積確診人數_量級_鄰里別'!K348/10</f>
        <v>1.122808083</v>
      </c>
      <c r="M348">
        <f>'計算係數'!$O348*'累積確診人數_量級_鄰里別'!L348/10</f>
        <v>1.122808083</v>
      </c>
      <c r="N348">
        <f>'計算係數'!$O348*'累積確診人數_量級_鄰里別'!M348/10</f>
        <v>1.122808083</v>
      </c>
      <c r="O348">
        <f>'計算係數'!$O348*'累積確診人數_量級_鄰里別'!N348/10</f>
        <v>1.122808083</v>
      </c>
      <c r="P348">
        <f>'計算係數'!$O348*'累積確診人數_量級_鄰里別'!O348/10</f>
        <v>1.122808083</v>
      </c>
      <c r="Q348">
        <f>'計算係數'!$O348*'累積確診人數_量級_鄰里別'!P348/10</f>
        <v>1.122808083</v>
      </c>
      <c r="R348">
        <f>'計算係數'!$O348*'累積確診人數_量級_鄰里別'!Q348/10</f>
        <v>1.122808083</v>
      </c>
      <c r="S348">
        <f>'計算係數'!$O348*'累積確診人數_量級_鄰里別'!R348/10</f>
        <v>1.122808083</v>
      </c>
      <c r="T348">
        <f>'計算係數'!$O348*'累積確診人數_量級_鄰里別'!S348/10</f>
        <v>1.122808083</v>
      </c>
      <c r="U348">
        <f>'計算係數'!$O348*'累積確診人數_量級_鄰里別'!T348/10</f>
        <v>1.122808083</v>
      </c>
    </row>
    <row r="349">
      <c r="A349" s="5">
        <v>6.3000100025E10</v>
      </c>
      <c r="B349" s="5" t="s">
        <v>336</v>
      </c>
      <c r="C349" s="5" t="s">
        <v>360</v>
      </c>
      <c r="D349" s="5">
        <v>4767.0</v>
      </c>
      <c r="E349">
        <f>'計算係數'!$O349*'累積確診人數_量級_鄰里別'!D349/10</f>
        <v>0</v>
      </c>
      <c r="F349">
        <f>'計算係數'!$O349*'累積確診人數_量級_鄰里別'!E349/10</f>
        <v>0.9163589958</v>
      </c>
      <c r="G349">
        <f>'計算係數'!$O349*'累積確診人數_量級_鄰里別'!F349/10</f>
        <v>0.9163589958</v>
      </c>
      <c r="H349">
        <f>'計算係數'!$O349*'累積確診人數_量級_鄰里別'!G349/10</f>
        <v>0.9163589958</v>
      </c>
      <c r="I349">
        <f>'計算係數'!$O349*'累積確診人數_量級_鄰里別'!H349/10</f>
        <v>0.9163589958</v>
      </c>
      <c r="J349">
        <f>'計算係數'!$O349*'累積確診人數_量級_鄰里別'!I349/10</f>
        <v>0.9163589958</v>
      </c>
      <c r="K349">
        <f>'計算係數'!$O349*'累積確診人數_量級_鄰里別'!J349/10</f>
        <v>0.9163589958</v>
      </c>
      <c r="L349">
        <f>'計算係數'!$O349*'累積確診人數_量級_鄰里別'!K349/10</f>
        <v>0.9163589958</v>
      </c>
      <c r="M349">
        <f>'計算係數'!$O349*'累積確診人數_量級_鄰里別'!L349/10</f>
        <v>0.9163589958</v>
      </c>
      <c r="N349">
        <f>'計算係數'!$O349*'累積確診人數_量級_鄰里別'!M349/10</f>
        <v>0.9163589958</v>
      </c>
      <c r="O349">
        <f>'計算係數'!$O349*'累積確診人數_量級_鄰里別'!N349/10</f>
        <v>0.9163589958</v>
      </c>
      <c r="P349">
        <f>'計算係數'!$O349*'累積確診人數_量級_鄰里別'!O349/10</f>
        <v>0.9163589958</v>
      </c>
      <c r="Q349">
        <f>'計算係數'!$O349*'累積確診人數_量級_鄰里別'!P349/10</f>
        <v>0.9163589958</v>
      </c>
      <c r="R349">
        <f>'計算係數'!$O349*'累積確診人數_量級_鄰里別'!Q349/10</f>
        <v>0.9163589958</v>
      </c>
      <c r="S349">
        <f>'計算係數'!$O349*'累積確診人數_量級_鄰里別'!R349/10</f>
        <v>0.9163589958</v>
      </c>
      <c r="T349">
        <f>'計算係數'!$O349*'累積確診人數_量級_鄰里別'!S349/10</f>
        <v>0.9163589958</v>
      </c>
      <c r="U349">
        <f>'計算係數'!$O349*'累積確診人數_量級_鄰里別'!T349/10</f>
        <v>0.9163589958</v>
      </c>
    </row>
    <row r="350">
      <c r="A350" s="5">
        <v>6.3000100026E10</v>
      </c>
      <c r="B350" s="5" t="s">
        <v>336</v>
      </c>
      <c r="C350" s="5" t="s">
        <v>361</v>
      </c>
      <c r="D350" s="5">
        <v>9083.0</v>
      </c>
      <c r="E350">
        <f>'計算係數'!$O350*'累積確診人數_量級_鄰里別'!D350/10</f>
        <v>0</v>
      </c>
      <c r="F350">
        <f>'計算係數'!$O350*'累積確診人數_量級_鄰里別'!E350/10</f>
        <v>1.048715709</v>
      </c>
      <c r="G350">
        <f>'計算係數'!$O350*'累積確診人數_量級_鄰里別'!F350/10</f>
        <v>1.048715709</v>
      </c>
      <c r="H350">
        <f>'計算係數'!$O350*'累積確診人數_量級_鄰里別'!G350/10</f>
        <v>1.048715709</v>
      </c>
      <c r="I350">
        <f>'計算係數'!$O350*'累積確診人數_量級_鄰里別'!H350/10</f>
        <v>1.048715709</v>
      </c>
      <c r="J350">
        <f>'計算係數'!$O350*'累積確診人數_量級_鄰里別'!I350/10</f>
        <v>1.048715709</v>
      </c>
      <c r="K350">
        <f>'計算係數'!$O350*'累積確診人數_量級_鄰里別'!J350/10</f>
        <v>1.048715709</v>
      </c>
      <c r="L350">
        <f>'計算係數'!$O350*'累積確診人數_量級_鄰里別'!K350/10</f>
        <v>1.048715709</v>
      </c>
      <c r="M350">
        <f>'計算係數'!$O350*'累積確診人數_量級_鄰里別'!L350/10</f>
        <v>1.048715709</v>
      </c>
      <c r="N350">
        <f>'計算係數'!$O350*'累積確診人數_量級_鄰里別'!M350/10</f>
        <v>1.048715709</v>
      </c>
      <c r="O350">
        <f>'計算係數'!$O350*'累積確診人數_量級_鄰里別'!N350/10</f>
        <v>1.048715709</v>
      </c>
      <c r="P350">
        <f>'計算係數'!$O350*'累積確診人數_量級_鄰里別'!O350/10</f>
        <v>1.048715709</v>
      </c>
      <c r="Q350">
        <f>'計算係數'!$O350*'累積確診人數_量級_鄰里別'!P350/10</f>
        <v>1.048715709</v>
      </c>
      <c r="R350">
        <f>'計算係數'!$O350*'累積確診人數_量級_鄰里別'!Q350/10</f>
        <v>1.048715709</v>
      </c>
      <c r="S350">
        <f>'計算係數'!$O350*'累積確診人數_量級_鄰里別'!R350/10</f>
        <v>1.048715709</v>
      </c>
      <c r="T350">
        <f>'計算係數'!$O350*'累積確診人數_量級_鄰里別'!S350/10</f>
        <v>1.048715709</v>
      </c>
      <c r="U350">
        <f>'計算係數'!$O350*'累積確診人數_量級_鄰里別'!T350/10</f>
        <v>1.048715709</v>
      </c>
    </row>
    <row r="351">
      <c r="A351" s="5">
        <v>6.3000100027E10</v>
      </c>
      <c r="B351" s="5" t="s">
        <v>336</v>
      </c>
      <c r="C351" s="5" t="s">
        <v>362</v>
      </c>
      <c r="D351" s="5">
        <v>7186.0</v>
      </c>
      <c r="E351">
        <f>'計算係數'!$O351*'累積確診人數_量級_鄰里別'!D351/10</f>
        <v>0</v>
      </c>
      <c r="F351">
        <f>'計算係數'!$O351*'累積確診人數_量級_鄰里別'!E351/10</f>
        <v>1.026329297</v>
      </c>
      <c r="G351">
        <f>'計算係數'!$O351*'累積確診人數_量級_鄰里別'!F351/10</f>
        <v>1.026329297</v>
      </c>
      <c r="H351">
        <f>'計算係數'!$O351*'累積確診人數_量級_鄰里別'!G351/10</f>
        <v>1.026329297</v>
      </c>
      <c r="I351">
        <f>'計算係數'!$O351*'累積確診人數_量級_鄰里別'!H351/10</f>
        <v>1.026329297</v>
      </c>
      <c r="J351">
        <f>'計算係數'!$O351*'累積確診人數_量級_鄰里別'!I351/10</f>
        <v>1.026329297</v>
      </c>
      <c r="K351">
        <f>'計算係數'!$O351*'累積確診人數_量級_鄰里別'!J351/10</f>
        <v>1.026329297</v>
      </c>
      <c r="L351">
        <f>'計算係數'!$O351*'累積確診人數_量級_鄰里別'!K351/10</f>
        <v>1.026329297</v>
      </c>
      <c r="M351">
        <f>'計算係數'!$O351*'累積確診人數_量級_鄰里別'!L351/10</f>
        <v>1.026329297</v>
      </c>
      <c r="N351">
        <f>'計算係數'!$O351*'累積確診人數_量級_鄰里別'!M351/10</f>
        <v>1.026329297</v>
      </c>
      <c r="O351">
        <f>'計算係數'!$O351*'累積確診人數_量級_鄰里別'!N351/10</f>
        <v>1.026329297</v>
      </c>
      <c r="P351">
        <f>'計算係數'!$O351*'累積確診人數_量級_鄰里別'!O351/10</f>
        <v>1.026329297</v>
      </c>
      <c r="Q351">
        <f>'計算係數'!$O351*'累積確診人數_量級_鄰里別'!P351/10</f>
        <v>1.026329297</v>
      </c>
      <c r="R351">
        <f>'計算係數'!$O351*'累積確診人數_量級_鄰里別'!Q351/10</f>
        <v>1.026329297</v>
      </c>
      <c r="S351">
        <f>'計算係數'!$O351*'累積確診人數_量級_鄰里別'!R351/10</f>
        <v>1.026329297</v>
      </c>
      <c r="T351">
        <f>'計算係數'!$O351*'累積確診人數_量級_鄰里別'!S351/10</f>
        <v>1.026329297</v>
      </c>
      <c r="U351">
        <f>'計算係數'!$O351*'累積確診人數_量級_鄰里別'!T351/10</f>
        <v>1.026329297</v>
      </c>
    </row>
    <row r="352">
      <c r="A352" s="5">
        <v>6.3000100028E10</v>
      </c>
      <c r="B352" s="5" t="s">
        <v>336</v>
      </c>
      <c r="C352" s="5" t="s">
        <v>363</v>
      </c>
      <c r="D352" s="5">
        <v>4017.0</v>
      </c>
      <c r="E352">
        <f>'計算係數'!$O352*'累積確診人數_量級_鄰里別'!D352/10</f>
        <v>0</v>
      </c>
      <c r="F352">
        <f>'計算係數'!$O352*'累積確診人數_量級_鄰里別'!E352/10</f>
        <v>0.9033162114</v>
      </c>
      <c r="G352">
        <f>'計算係數'!$O352*'累積確診人數_量級_鄰里別'!F352/10</f>
        <v>0.9033162114</v>
      </c>
      <c r="H352">
        <f>'計算係數'!$O352*'累積確診人數_量級_鄰里別'!G352/10</f>
        <v>0.9033162114</v>
      </c>
      <c r="I352">
        <f>'計算係數'!$O352*'累積確診人數_量級_鄰里別'!H352/10</f>
        <v>0.9033162114</v>
      </c>
      <c r="J352">
        <f>'計算係數'!$O352*'累積確診人數_量級_鄰里別'!I352/10</f>
        <v>0.9033162114</v>
      </c>
      <c r="K352">
        <f>'計算係數'!$O352*'累積確診人數_量級_鄰里別'!J352/10</f>
        <v>0.9033162114</v>
      </c>
      <c r="L352">
        <f>'計算係數'!$O352*'累積確診人數_量級_鄰里別'!K352/10</f>
        <v>0.9033162114</v>
      </c>
      <c r="M352">
        <f>'計算係數'!$O352*'累積確診人數_量級_鄰里別'!L352/10</f>
        <v>0.9033162114</v>
      </c>
      <c r="N352">
        <f>'計算係數'!$O352*'累積確診人數_量級_鄰里別'!M352/10</f>
        <v>0.9033162114</v>
      </c>
      <c r="O352">
        <f>'計算係數'!$O352*'累積確診人數_量級_鄰里別'!N352/10</f>
        <v>0.9033162114</v>
      </c>
      <c r="P352">
        <f>'計算係數'!$O352*'累積確診人數_量級_鄰里別'!O352/10</f>
        <v>0.9033162114</v>
      </c>
      <c r="Q352">
        <f>'計算係數'!$O352*'累積確診人數_量級_鄰里別'!P352/10</f>
        <v>0.9033162114</v>
      </c>
      <c r="R352">
        <f>'計算係數'!$O352*'累積確診人數_量級_鄰里別'!Q352/10</f>
        <v>0.9033162114</v>
      </c>
      <c r="S352">
        <f>'計算係數'!$O352*'累積確診人數_量級_鄰里別'!R352/10</f>
        <v>0.9033162114</v>
      </c>
      <c r="T352">
        <f>'計算係數'!$O352*'累積確診人數_量級_鄰里別'!S352/10</f>
        <v>0.9033162114</v>
      </c>
      <c r="U352">
        <f>'計算係數'!$O352*'累積確診人數_量級_鄰里別'!T352/10</f>
        <v>0.9033162114</v>
      </c>
    </row>
    <row r="353">
      <c r="A353" s="5">
        <v>6.3000100029E10</v>
      </c>
      <c r="B353" s="5" t="s">
        <v>336</v>
      </c>
      <c r="C353" s="5" t="s">
        <v>364</v>
      </c>
      <c r="D353" s="5">
        <v>8592.0</v>
      </c>
      <c r="E353">
        <f>'計算係數'!$O353*'累積確診人數_量級_鄰里別'!D353/10</f>
        <v>0</v>
      </c>
      <c r="F353">
        <f>'計算係數'!$O353*'累積確診人數_量級_鄰里別'!E353/10</f>
        <v>1.061363255</v>
      </c>
      <c r="G353">
        <f>'計算係數'!$O353*'累積確診人數_量級_鄰里別'!F353/10</f>
        <v>1.061363255</v>
      </c>
      <c r="H353">
        <f>'計算係數'!$O353*'累積確診人數_量級_鄰里別'!G353/10</f>
        <v>1.061363255</v>
      </c>
      <c r="I353">
        <f>'計算係數'!$O353*'累積確診人數_量級_鄰里別'!H353/10</f>
        <v>1.061363255</v>
      </c>
      <c r="J353">
        <f>'計算係數'!$O353*'累積確診人數_量級_鄰里別'!I353/10</f>
        <v>1.061363255</v>
      </c>
      <c r="K353">
        <f>'計算係數'!$O353*'累積確診人數_量級_鄰里別'!J353/10</f>
        <v>1.061363255</v>
      </c>
      <c r="L353">
        <f>'計算係數'!$O353*'累積確診人數_量級_鄰里別'!K353/10</f>
        <v>1.061363255</v>
      </c>
      <c r="M353">
        <f>'計算係數'!$O353*'累積確診人數_量級_鄰里別'!L353/10</f>
        <v>1.061363255</v>
      </c>
      <c r="N353">
        <f>'計算係數'!$O353*'累積確診人數_量級_鄰里別'!M353/10</f>
        <v>1.061363255</v>
      </c>
      <c r="O353">
        <f>'計算係數'!$O353*'累積確診人數_量級_鄰里別'!N353/10</f>
        <v>1.061363255</v>
      </c>
      <c r="P353">
        <f>'計算係數'!$O353*'累積確診人數_量級_鄰里別'!O353/10</f>
        <v>1.061363255</v>
      </c>
      <c r="Q353">
        <f>'計算係數'!$O353*'累積確診人數_量級_鄰里別'!P353/10</f>
        <v>1.061363255</v>
      </c>
      <c r="R353">
        <f>'計算係數'!$O353*'累積確診人數_量級_鄰里別'!Q353/10</f>
        <v>1.061363255</v>
      </c>
      <c r="S353">
        <f>'計算係數'!$O353*'累積確診人數_量級_鄰里別'!R353/10</f>
        <v>1.061363255</v>
      </c>
      <c r="T353">
        <f>'計算係數'!$O353*'累積確診人數_量級_鄰里別'!S353/10</f>
        <v>1.061363255</v>
      </c>
      <c r="U353">
        <f>'計算係數'!$O353*'累積確診人數_量級_鄰里別'!T353/10</f>
        <v>1.061363255</v>
      </c>
    </row>
    <row r="354">
      <c r="A354" s="5">
        <v>6.300010003E10</v>
      </c>
      <c r="B354" s="5" t="s">
        <v>336</v>
      </c>
      <c r="C354" s="5" t="s">
        <v>365</v>
      </c>
      <c r="D354" s="5">
        <v>5395.0</v>
      </c>
      <c r="E354">
        <f>'計算係數'!$O354*'累積確診人數_量級_鄰里別'!D354/10</f>
        <v>0</v>
      </c>
      <c r="F354">
        <f>'計算係數'!$O354*'累積確診人數_量級_鄰里別'!E354/10</f>
        <v>0.981118906</v>
      </c>
      <c r="G354">
        <f>'計算係數'!$O354*'累積確診人數_量級_鄰里別'!F354/10</f>
        <v>0.981118906</v>
      </c>
      <c r="H354">
        <f>'計算係數'!$O354*'累積確診人數_量級_鄰里別'!G354/10</f>
        <v>0.981118906</v>
      </c>
      <c r="I354">
        <f>'計算係數'!$O354*'累積確診人數_量級_鄰里別'!H354/10</f>
        <v>0.981118906</v>
      </c>
      <c r="J354">
        <f>'計算係數'!$O354*'累積確診人數_量級_鄰里別'!I354/10</f>
        <v>0.981118906</v>
      </c>
      <c r="K354">
        <f>'計算係數'!$O354*'累積確診人數_量級_鄰里別'!J354/10</f>
        <v>0.981118906</v>
      </c>
      <c r="L354">
        <f>'計算係數'!$O354*'累積確診人數_量級_鄰里別'!K354/10</f>
        <v>0.981118906</v>
      </c>
      <c r="M354">
        <f>'計算係數'!$O354*'累積確診人數_量級_鄰里別'!L354/10</f>
        <v>0.981118906</v>
      </c>
      <c r="N354">
        <f>'計算係數'!$O354*'累積確診人數_量級_鄰里別'!M354/10</f>
        <v>0.981118906</v>
      </c>
      <c r="O354">
        <f>'計算係數'!$O354*'累積確診人數_量級_鄰里別'!N354/10</f>
        <v>0.981118906</v>
      </c>
      <c r="P354">
        <f>'計算係數'!$O354*'累積確診人數_量級_鄰里別'!O354/10</f>
        <v>0.981118906</v>
      </c>
      <c r="Q354">
        <f>'計算係數'!$O354*'累積確診人數_量級_鄰里別'!P354/10</f>
        <v>0.981118906</v>
      </c>
      <c r="R354">
        <f>'計算係數'!$O354*'累積確診人數_量級_鄰里別'!Q354/10</f>
        <v>0.981118906</v>
      </c>
      <c r="S354">
        <f>'計算係數'!$O354*'累積確診人數_量級_鄰里別'!R354/10</f>
        <v>0.981118906</v>
      </c>
      <c r="T354">
        <f>'計算係數'!$O354*'累積確診人數_量級_鄰里別'!S354/10</f>
        <v>0.981118906</v>
      </c>
      <c r="U354">
        <f>'計算係數'!$O354*'累積確診人數_量級_鄰里別'!T354/10</f>
        <v>0.981118906</v>
      </c>
    </row>
    <row r="355">
      <c r="A355" s="5">
        <v>6.3000100031E10</v>
      </c>
      <c r="B355" s="5" t="s">
        <v>336</v>
      </c>
      <c r="C355" s="5" t="s">
        <v>366</v>
      </c>
      <c r="D355" s="5">
        <v>8080.0</v>
      </c>
      <c r="E355">
        <f>'計算係數'!$O355*'累積確診人數_量級_鄰里別'!D355/10</f>
        <v>0</v>
      </c>
      <c r="F355">
        <f>'計算係數'!$O355*'累積確診人數_量級_鄰里別'!E355/10</f>
        <v>1.114917072</v>
      </c>
      <c r="G355">
        <f>'計算係數'!$O355*'累積確診人數_量級_鄰里別'!F355/10</f>
        <v>1.114917072</v>
      </c>
      <c r="H355">
        <f>'計算係數'!$O355*'累積確診人數_量級_鄰里別'!G355/10</f>
        <v>1.114917072</v>
      </c>
      <c r="I355">
        <f>'計算係數'!$O355*'累積確診人數_量級_鄰里別'!H355/10</f>
        <v>1.114917072</v>
      </c>
      <c r="J355">
        <f>'計算係數'!$O355*'累積確診人數_量級_鄰里別'!I355/10</f>
        <v>1.114917072</v>
      </c>
      <c r="K355">
        <f>'計算係數'!$O355*'累積確診人數_量級_鄰里別'!J355/10</f>
        <v>1.114917072</v>
      </c>
      <c r="L355">
        <f>'計算係數'!$O355*'累積確診人數_量級_鄰里別'!K355/10</f>
        <v>1.114917072</v>
      </c>
      <c r="M355">
        <f>'計算係數'!$O355*'累積確診人數_量級_鄰里別'!L355/10</f>
        <v>1.114917072</v>
      </c>
      <c r="N355">
        <f>'計算係數'!$O355*'累積確診人數_量級_鄰里別'!M355/10</f>
        <v>1.114917072</v>
      </c>
      <c r="O355">
        <f>'計算係數'!$O355*'累積確診人數_量級_鄰里別'!N355/10</f>
        <v>1.114917072</v>
      </c>
      <c r="P355">
        <f>'計算係數'!$O355*'累積確診人數_量級_鄰里別'!O355/10</f>
        <v>1.114917072</v>
      </c>
      <c r="Q355">
        <f>'計算係數'!$O355*'累積確診人數_量級_鄰里別'!P355/10</f>
        <v>1.114917072</v>
      </c>
      <c r="R355">
        <f>'計算係數'!$O355*'累積確診人數_量級_鄰里別'!Q355/10</f>
        <v>1.114917072</v>
      </c>
      <c r="S355">
        <f>'計算係數'!$O355*'累積確診人數_量級_鄰里別'!R355/10</f>
        <v>1.114917072</v>
      </c>
      <c r="T355">
        <f>'計算係數'!$O355*'累積確診人數_量級_鄰里別'!S355/10</f>
        <v>1.114917072</v>
      </c>
      <c r="U355">
        <f>'計算係數'!$O355*'累積確診人數_量級_鄰里別'!T355/10</f>
        <v>1.114917072</v>
      </c>
    </row>
    <row r="356">
      <c r="A356" s="5">
        <v>6.3000100032E10</v>
      </c>
      <c r="B356" s="5" t="s">
        <v>336</v>
      </c>
      <c r="C356" s="5" t="s">
        <v>367</v>
      </c>
      <c r="D356" s="5">
        <v>6162.0</v>
      </c>
      <c r="E356">
        <f>'計算係數'!$O356*'累積確診人數_量級_鄰里別'!D356/10</f>
        <v>0</v>
      </c>
      <c r="F356">
        <f>'計算係數'!$O356*'累積確診人數_量級_鄰里別'!E356/10</f>
        <v>1.019420504</v>
      </c>
      <c r="G356">
        <f>'計算係數'!$O356*'累積確診人數_量級_鄰里別'!F356/10</f>
        <v>1.019420504</v>
      </c>
      <c r="H356">
        <f>'計算係數'!$O356*'累積確診人數_量級_鄰里別'!G356/10</f>
        <v>1.019420504</v>
      </c>
      <c r="I356">
        <f>'計算係數'!$O356*'累積確診人數_量級_鄰里別'!H356/10</f>
        <v>1.019420504</v>
      </c>
      <c r="J356">
        <f>'計算係數'!$O356*'累積確診人數_量級_鄰里別'!I356/10</f>
        <v>1.019420504</v>
      </c>
      <c r="K356">
        <f>'計算係數'!$O356*'累積確診人數_量級_鄰里別'!J356/10</f>
        <v>1.019420504</v>
      </c>
      <c r="L356">
        <f>'計算係數'!$O356*'累積確診人數_量級_鄰里別'!K356/10</f>
        <v>1.019420504</v>
      </c>
      <c r="M356">
        <f>'計算係數'!$O356*'累積確診人數_量級_鄰里別'!L356/10</f>
        <v>1.019420504</v>
      </c>
      <c r="N356">
        <f>'計算係數'!$O356*'累積確診人數_量級_鄰里別'!M356/10</f>
        <v>1.019420504</v>
      </c>
      <c r="O356">
        <f>'計算係數'!$O356*'累積確診人數_量級_鄰里別'!N356/10</f>
        <v>1.019420504</v>
      </c>
      <c r="P356">
        <f>'計算係數'!$O356*'累積確診人數_量級_鄰里別'!O356/10</f>
        <v>1.019420504</v>
      </c>
      <c r="Q356">
        <f>'計算係數'!$O356*'累積確診人數_量級_鄰里別'!P356/10</f>
        <v>1.019420504</v>
      </c>
      <c r="R356">
        <f>'計算係數'!$O356*'累積確診人數_量級_鄰里別'!Q356/10</f>
        <v>1.019420504</v>
      </c>
      <c r="S356">
        <f>'計算係數'!$O356*'累積確診人數_量級_鄰里別'!R356/10</f>
        <v>1.019420504</v>
      </c>
      <c r="T356">
        <f>'計算係數'!$O356*'累積確診人數_量級_鄰里別'!S356/10</f>
        <v>1.019420504</v>
      </c>
      <c r="U356">
        <f>'計算係數'!$O356*'累積確診人數_量級_鄰里別'!T356/10</f>
        <v>1.019420504</v>
      </c>
    </row>
    <row r="357">
      <c r="A357" s="5">
        <v>6.3000100033E10</v>
      </c>
      <c r="B357" s="5" t="s">
        <v>336</v>
      </c>
      <c r="C357" s="5" t="s">
        <v>368</v>
      </c>
      <c r="D357" s="5">
        <v>5555.0</v>
      </c>
      <c r="E357">
        <f>'計算係數'!$O357*'累積確診人數_量級_鄰里別'!D357/10</f>
        <v>0</v>
      </c>
      <c r="F357">
        <f>'計算係數'!$O357*'累積確診人數_量級_鄰里別'!E357/10</f>
        <v>0.9470612679</v>
      </c>
      <c r="G357">
        <f>'計算係數'!$O357*'累積確診人數_量級_鄰里別'!F357/10</f>
        <v>0.9470612679</v>
      </c>
      <c r="H357">
        <f>'計算係數'!$O357*'累積確診人數_量級_鄰里別'!G357/10</f>
        <v>0.9470612679</v>
      </c>
      <c r="I357">
        <f>'計算係數'!$O357*'累積確診人數_量級_鄰里別'!H357/10</f>
        <v>0.9470612679</v>
      </c>
      <c r="J357">
        <f>'計算係數'!$O357*'累積確診人數_量級_鄰里別'!I357/10</f>
        <v>0.9470612679</v>
      </c>
      <c r="K357">
        <f>'計算係數'!$O357*'累積確診人數_量級_鄰里別'!J357/10</f>
        <v>0.9470612679</v>
      </c>
      <c r="L357">
        <f>'計算係數'!$O357*'累積確診人數_量級_鄰里別'!K357/10</f>
        <v>0.9470612679</v>
      </c>
      <c r="M357">
        <f>'計算係數'!$O357*'累積確診人數_量級_鄰里別'!L357/10</f>
        <v>0.9470612679</v>
      </c>
      <c r="N357">
        <f>'計算係數'!$O357*'累積確診人數_量級_鄰里別'!M357/10</f>
        <v>0.9470612679</v>
      </c>
      <c r="O357">
        <f>'計算係數'!$O357*'累積確診人數_量級_鄰里別'!N357/10</f>
        <v>0.9470612679</v>
      </c>
      <c r="P357">
        <f>'計算係數'!$O357*'累積確診人數_量級_鄰里別'!O357/10</f>
        <v>0.9470612679</v>
      </c>
      <c r="Q357">
        <f>'計算係數'!$O357*'累積確診人數_量級_鄰里別'!P357/10</f>
        <v>0.9470612679</v>
      </c>
      <c r="R357">
        <f>'計算係數'!$O357*'累積確診人數_量級_鄰里別'!Q357/10</f>
        <v>0.9470612679</v>
      </c>
      <c r="S357">
        <f>'計算係數'!$O357*'累積確診人數_量級_鄰里別'!R357/10</f>
        <v>0.9470612679</v>
      </c>
      <c r="T357">
        <f>'計算係數'!$O357*'累積確診人數_量級_鄰里別'!S357/10</f>
        <v>0.9470612679</v>
      </c>
      <c r="U357">
        <f>'計算係數'!$O357*'累積確診人數_量級_鄰里別'!T357/10</f>
        <v>0.9470612679</v>
      </c>
    </row>
    <row r="358">
      <c r="A358" s="5">
        <v>6.3000100034E10</v>
      </c>
      <c r="B358" s="5" t="s">
        <v>336</v>
      </c>
      <c r="C358" s="5" t="s">
        <v>369</v>
      </c>
      <c r="D358" s="5">
        <v>10369.0</v>
      </c>
      <c r="E358">
        <f>'計算係數'!$O358*'累積確診人數_量級_鄰里別'!D358/10</f>
        <v>0</v>
      </c>
      <c r="F358">
        <f>'計算係數'!$O358*'累積確診人數_量級_鄰里別'!E358/10</f>
        <v>1.024782996</v>
      </c>
      <c r="G358">
        <f>'計算係數'!$O358*'累積確診人數_量級_鄰里別'!F358/10</f>
        <v>1.024782996</v>
      </c>
      <c r="H358">
        <f>'計算係數'!$O358*'累積確診人數_量級_鄰里別'!G358/10</f>
        <v>1.024782996</v>
      </c>
      <c r="I358">
        <f>'計算係數'!$O358*'累積確診人數_量級_鄰里別'!H358/10</f>
        <v>1.024782996</v>
      </c>
      <c r="J358">
        <f>'計算係數'!$O358*'累積確診人數_量級_鄰里別'!I358/10</f>
        <v>1.024782996</v>
      </c>
      <c r="K358">
        <f>'計算係數'!$O358*'累積確診人數_量級_鄰里別'!J358/10</f>
        <v>1.024782996</v>
      </c>
      <c r="L358">
        <f>'計算係數'!$O358*'累積確診人數_量級_鄰里別'!K358/10</f>
        <v>1.024782996</v>
      </c>
      <c r="M358">
        <f>'計算係數'!$O358*'累積確診人數_量級_鄰里別'!L358/10</f>
        <v>1.024782996</v>
      </c>
      <c r="N358">
        <f>'計算係數'!$O358*'累積確診人數_量級_鄰里別'!M358/10</f>
        <v>1.024782996</v>
      </c>
      <c r="O358">
        <f>'計算係數'!$O358*'累積確診人數_量級_鄰里別'!N358/10</f>
        <v>1.024782996</v>
      </c>
      <c r="P358">
        <f>'計算係數'!$O358*'累積確診人數_量級_鄰里別'!O358/10</f>
        <v>1.024782996</v>
      </c>
      <c r="Q358">
        <f>'計算係數'!$O358*'累積確診人數_量級_鄰里別'!P358/10</f>
        <v>1.024782996</v>
      </c>
      <c r="R358">
        <f>'計算係數'!$O358*'累積確診人數_量級_鄰里別'!Q358/10</f>
        <v>1.024782996</v>
      </c>
      <c r="S358">
        <f>'計算係數'!$O358*'累積確診人數_量級_鄰里別'!R358/10</f>
        <v>1.024782996</v>
      </c>
      <c r="T358">
        <f>'計算係數'!$O358*'累積確診人數_量級_鄰里別'!S358/10</f>
        <v>1.024782996</v>
      </c>
      <c r="U358">
        <f>'計算係數'!$O358*'累積確診人數_量級_鄰里別'!T358/10</f>
        <v>1.024782996</v>
      </c>
    </row>
    <row r="359">
      <c r="A359" s="5">
        <v>6.3000100035E10</v>
      </c>
      <c r="B359" s="5" t="s">
        <v>336</v>
      </c>
      <c r="C359" s="5" t="s">
        <v>370</v>
      </c>
      <c r="D359" s="5">
        <v>9396.0</v>
      </c>
      <c r="E359">
        <f>'計算係數'!$O359*'累積確診人數_量級_鄰里別'!D359/10</f>
        <v>0</v>
      </c>
      <c r="F359">
        <f>'計算係數'!$O359*'累積確診人數_量級_鄰里別'!E359/10</f>
        <v>1.043607741</v>
      </c>
      <c r="G359">
        <f>'計算係數'!$O359*'累積確診人數_量級_鄰里別'!F359/10</f>
        <v>1.043607741</v>
      </c>
      <c r="H359">
        <f>'計算係數'!$O359*'累積確診人數_量級_鄰里別'!G359/10</f>
        <v>1.043607741</v>
      </c>
      <c r="I359">
        <f>'計算係數'!$O359*'累積確診人數_量級_鄰里別'!H359/10</f>
        <v>1.043607741</v>
      </c>
      <c r="J359">
        <f>'計算係數'!$O359*'累積確診人數_量級_鄰里別'!I359/10</f>
        <v>1.043607741</v>
      </c>
      <c r="K359">
        <f>'計算係數'!$O359*'累積確診人數_量級_鄰里別'!J359/10</f>
        <v>1.043607741</v>
      </c>
      <c r="L359">
        <f>'計算係數'!$O359*'累積確診人數_量級_鄰里別'!K359/10</f>
        <v>1.043607741</v>
      </c>
      <c r="M359">
        <f>'計算係數'!$O359*'累積確診人數_量級_鄰里別'!L359/10</f>
        <v>1.043607741</v>
      </c>
      <c r="N359">
        <f>'計算係數'!$O359*'累積確診人數_量級_鄰里別'!M359/10</f>
        <v>1.043607741</v>
      </c>
      <c r="O359">
        <f>'計算係數'!$O359*'累積確診人數_量級_鄰里別'!N359/10</f>
        <v>1.043607741</v>
      </c>
      <c r="P359">
        <f>'計算係數'!$O359*'累積確診人數_量級_鄰里別'!O359/10</f>
        <v>1.043607741</v>
      </c>
      <c r="Q359">
        <f>'計算係數'!$O359*'累積確診人數_量級_鄰里別'!P359/10</f>
        <v>1.043607741</v>
      </c>
      <c r="R359">
        <f>'計算係數'!$O359*'累積確診人數_量級_鄰里別'!Q359/10</f>
        <v>1.043607741</v>
      </c>
      <c r="S359">
        <f>'計算係數'!$O359*'累積確診人數_量級_鄰里別'!R359/10</f>
        <v>1.043607741</v>
      </c>
      <c r="T359">
        <f>'計算係數'!$O359*'累積確診人數_量級_鄰里別'!S359/10</f>
        <v>1.043607741</v>
      </c>
      <c r="U359">
        <f>'計算係數'!$O359*'累積確診人數_量級_鄰里別'!T359/10</f>
        <v>1.043607741</v>
      </c>
    </row>
    <row r="360">
      <c r="A360" s="5">
        <v>6.3000100036E10</v>
      </c>
      <c r="B360" s="5" t="s">
        <v>336</v>
      </c>
      <c r="C360" s="5" t="s">
        <v>371</v>
      </c>
      <c r="D360" s="5">
        <v>5953.0</v>
      </c>
      <c r="E360">
        <f>'計算係數'!$O360*'累積確診人數_量級_鄰里別'!D360/10</f>
        <v>0</v>
      </c>
      <c r="F360">
        <f>'計算係數'!$O360*'累積確診人數_量級_鄰里別'!E360/10</f>
        <v>1.008301964</v>
      </c>
      <c r="G360">
        <f>'計算係數'!$O360*'累積確診人數_量級_鄰里別'!F360/10</f>
        <v>1.008301964</v>
      </c>
      <c r="H360">
        <f>'計算係數'!$O360*'累積確診人數_量級_鄰里別'!G360/10</f>
        <v>1.008301964</v>
      </c>
      <c r="I360">
        <f>'計算係數'!$O360*'累積確診人數_量級_鄰里別'!H360/10</f>
        <v>1.008301964</v>
      </c>
      <c r="J360">
        <f>'計算係數'!$O360*'累積確診人數_量級_鄰里別'!I360/10</f>
        <v>1.008301964</v>
      </c>
      <c r="K360">
        <f>'計算係數'!$O360*'累積確診人數_量級_鄰里別'!J360/10</f>
        <v>1.008301964</v>
      </c>
      <c r="L360">
        <f>'計算係數'!$O360*'累積確診人數_量級_鄰里別'!K360/10</f>
        <v>1.008301964</v>
      </c>
      <c r="M360">
        <f>'計算係數'!$O360*'累積確診人數_量級_鄰里別'!L360/10</f>
        <v>1.008301964</v>
      </c>
      <c r="N360">
        <f>'計算係數'!$O360*'累積確診人數_量級_鄰里別'!M360/10</f>
        <v>1.008301964</v>
      </c>
      <c r="O360">
        <f>'計算係數'!$O360*'累積確診人數_量級_鄰里別'!N360/10</f>
        <v>1.008301964</v>
      </c>
      <c r="P360">
        <f>'計算係數'!$O360*'累積確診人數_量級_鄰里別'!O360/10</f>
        <v>1.008301964</v>
      </c>
      <c r="Q360">
        <f>'計算係數'!$O360*'累積確診人數_量級_鄰里別'!P360/10</f>
        <v>1.008301964</v>
      </c>
      <c r="R360">
        <f>'計算係數'!$O360*'累積確診人數_量級_鄰里別'!Q360/10</f>
        <v>1.008301964</v>
      </c>
      <c r="S360">
        <f>'計算係數'!$O360*'累積確診人數_量級_鄰里別'!R360/10</f>
        <v>1.008301964</v>
      </c>
      <c r="T360">
        <f>'計算係數'!$O360*'累積確診人數_量級_鄰里別'!S360/10</f>
        <v>1.008301964</v>
      </c>
      <c r="U360">
        <f>'計算係數'!$O360*'累積確診人數_量級_鄰里別'!T360/10</f>
        <v>1.008301964</v>
      </c>
    </row>
    <row r="361">
      <c r="A361" s="5">
        <v>6.3000100037E10</v>
      </c>
      <c r="B361" s="5" t="s">
        <v>336</v>
      </c>
      <c r="C361" s="5" t="s">
        <v>372</v>
      </c>
      <c r="D361" s="5">
        <v>1379.0</v>
      </c>
      <c r="E361">
        <f>'計算係數'!$O361*'累積確診人數_量級_鄰里別'!D361/10</f>
        <v>0</v>
      </c>
      <c r="F361">
        <f>'計算係數'!$O361*'累積確診人數_量級_鄰里別'!E361/10</f>
        <v>0.8004676015</v>
      </c>
      <c r="G361">
        <f>'計算係數'!$O361*'累積確診人數_量級_鄰里別'!F361/10</f>
        <v>0.8004676015</v>
      </c>
      <c r="H361">
        <f>'計算係數'!$O361*'累積確診人數_量級_鄰里別'!G361/10</f>
        <v>0.8004676015</v>
      </c>
      <c r="I361">
        <f>'計算係數'!$O361*'累積確診人數_量級_鄰里別'!H361/10</f>
        <v>0.8004676015</v>
      </c>
      <c r="J361">
        <f>'計算係數'!$O361*'累積確診人數_量級_鄰里別'!I361/10</f>
        <v>0.8004676015</v>
      </c>
      <c r="K361">
        <f>'計算係數'!$O361*'累積確診人數_量級_鄰里別'!J361/10</f>
        <v>0.8004676015</v>
      </c>
      <c r="L361">
        <f>'計算係數'!$O361*'累積確診人數_量級_鄰里別'!K361/10</f>
        <v>0.8004676015</v>
      </c>
      <c r="M361">
        <f>'計算係數'!$O361*'累積確診人數_量級_鄰里別'!L361/10</f>
        <v>0.8004676015</v>
      </c>
      <c r="N361">
        <f>'計算係數'!$O361*'累積確診人數_量級_鄰里別'!M361/10</f>
        <v>0.8004676015</v>
      </c>
      <c r="O361">
        <f>'計算係數'!$O361*'累積確診人數_量級_鄰里別'!N361/10</f>
        <v>0.8004676015</v>
      </c>
      <c r="P361">
        <f>'計算係數'!$O361*'累積確診人數_量級_鄰里別'!O361/10</f>
        <v>0.8004676015</v>
      </c>
      <c r="Q361">
        <f>'計算係數'!$O361*'累積確診人數_量級_鄰里別'!P361/10</f>
        <v>0.8004676015</v>
      </c>
      <c r="R361">
        <f>'計算係數'!$O361*'累積確診人數_量級_鄰里別'!Q361/10</f>
        <v>0.8004676015</v>
      </c>
      <c r="S361">
        <f>'計算係數'!$O361*'累積確診人數_量級_鄰里別'!R361/10</f>
        <v>0.8004676015</v>
      </c>
      <c r="T361">
        <f>'計算係數'!$O361*'累積確診人數_量級_鄰里別'!S361/10</f>
        <v>0.8004676015</v>
      </c>
      <c r="U361">
        <f>'計算係數'!$O361*'累積確診人數_量級_鄰里別'!T361/10</f>
        <v>0.8004676015</v>
      </c>
    </row>
    <row r="362">
      <c r="A362" s="5">
        <v>6.3000100038E10</v>
      </c>
      <c r="B362" s="5" t="s">
        <v>336</v>
      </c>
      <c r="C362" s="5" t="s">
        <v>373</v>
      </c>
      <c r="D362" s="5">
        <v>6258.0</v>
      </c>
      <c r="E362">
        <f>'計算係數'!$O362*'累積確診人數_量級_鄰里別'!D362/10</f>
        <v>0</v>
      </c>
      <c r="F362">
        <f>'計算係數'!$O362*'累積確診人數_量級_鄰里別'!E362/10</f>
        <v>1.029432815</v>
      </c>
      <c r="G362">
        <f>'計算係數'!$O362*'累積確診人數_量級_鄰里別'!F362/10</f>
        <v>1.029432815</v>
      </c>
      <c r="H362">
        <f>'計算係數'!$O362*'累積確診人數_量級_鄰里別'!G362/10</f>
        <v>1.029432815</v>
      </c>
      <c r="I362">
        <f>'計算係數'!$O362*'累積確診人數_量級_鄰里別'!H362/10</f>
        <v>1.029432815</v>
      </c>
      <c r="J362">
        <f>'計算係數'!$O362*'累積確診人數_量級_鄰里別'!I362/10</f>
        <v>1.029432815</v>
      </c>
      <c r="K362">
        <f>'計算係數'!$O362*'累積確診人數_量級_鄰里別'!J362/10</f>
        <v>1.029432815</v>
      </c>
      <c r="L362">
        <f>'計算係數'!$O362*'累積確診人數_量級_鄰里別'!K362/10</f>
        <v>1.029432815</v>
      </c>
      <c r="M362">
        <f>'計算係數'!$O362*'累積確診人數_量級_鄰里別'!L362/10</f>
        <v>1.029432815</v>
      </c>
      <c r="N362">
        <f>'計算係數'!$O362*'累積確診人數_量級_鄰里別'!M362/10</f>
        <v>1.029432815</v>
      </c>
      <c r="O362">
        <f>'計算係數'!$O362*'累積確診人數_量級_鄰里別'!N362/10</f>
        <v>1.029432815</v>
      </c>
      <c r="P362">
        <f>'計算係數'!$O362*'累積確診人數_量級_鄰里別'!O362/10</f>
        <v>1.029432815</v>
      </c>
      <c r="Q362">
        <f>'計算係數'!$O362*'累積確診人數_量級_鄰里別'!P362/10</f>
        <v>1.029432815</v>
      </c>
      <c r="R362">
        <f>'計算係數'!$O362*'累積確診人數_量級_鄰里別'!Q362/10</f>
        <v>1.029432815</v>
      </c>
      <c r="S362">
        <f>'計算係數'!$O362*'累積確診人數_量級_鄰里別'!R362/10</f>
        <v>1.029432815</v>
      </c>
      <c r="T362">
        <f>'計算係數'!$O362*'累積確診人數_量級_鄰里別'!S362/10</f>
        <v>1.029432815</v>
      </c>
      <c r="U362">
        <f>'計算係數'!$O362*'累積確診人數_量級_鄰里別'!T362/10</f>
        <v>1.029432815</v>
      </c>
    </row>
    <row r="363">
      <c r="A363" s="5">
        <v>6.3000100039E10</v>
      </c>
      <c r="B363" s="5" t="s">
        <v>336</v>
      </c>
      <c r="C363" s="5" t="s">
        <v>374</v>
      </c>
      <c r="D363" s="5">
        <v>9756.0</v>
      </c>
      <c r="E363">
        <f>'計算係數'!$O363*'累積確診人數_量級_鄰里別'!D363/10</f>
        <v>0</v>
      </c>
      <c r="F363">
        <f>'計算係數'!$O363*'累積確診人數_量級_鄰里別'!E363/10</f>
        <v>1.07531985</v>
      </c>
      <c r="G363">
        <f>'計算係數'!$O363*'累積確診人數_量級_鄰里別'!F363/10</f>
        <v>1.07531985</v>
      </c>
      <c r="H363">
        <f>'計算係數'!$O363*'累積確診人數_量級_鄰里別'!G363/10</f>
        <v>1.07531985</v>
      </c>
      <c r="I363">
        <f>'計算係數'!$O363*'累積確診人數_量級_鄰里別'!H363/10</f>
        <v>1.07531985</v>
      </c>
      <c r="J363">
        <f>'計算係數'!$O363*'累積確診人數_量級_鄰里別'!I363/10</f>
        <v>1.07531985</v>
      </c>
      <c r="K363">
        <f>'計算係數'!$O363*'累積確診人數_量級_鄰里別'!J363/10</f>
        <v>1.07531985</v>
      </c>
      <c r="L363">
        <f>'計算係數'!$O363*'累積確診人數_量級_鄰里別'!K363/10</f>
        <v>1.07531985</v>
      </c>
      <c r="M363">
        <f>'計算係數'!$O363*'累積確診人數_量級_鄰里別'!L363/10</f>
        <v>1.07531985</v>
      </c>
      <c r="N363">
        <f>'計算係數'!$O363*'累積確診人數_量級_鄰里別'!M363/10</f>
        <v>1.07531985</v>
      </c>
      <c r="O363">
        <f>'計算係數'!$O363*'累積確診人數_量級_鄰里別'!N363/10</f>
        <v>1.07531985</v>
      </c>
      <c r="P363">
        <f>'計算係數'!$O363*'累積確診人數_量級_鄰里別'!O363/10</f>
        <v>1.07531985</v>
      </c>
      <c r="Q363">
        <f>'計算係數'!$O363*'累積確診人數_量級_鄰里別'!P363/10</f>
        <v>1.07531985</v>
      </c>
      <c r="R363">
        <f>'計算係數'!$O363*'累積確診人數_量級_鄰里別'!Q363/10</f>
        <v>1.07531985</v>
      </c>
      <c r="S363">
        <f>'計算係數'!$O363*'累積確診人數_量級_鄰里別'!R363/10</f>
        <v>1.07531985</v>
      </c>
      <c r="T363">
        <f>'計算係數'!$O363*'累積確診人數_量級_鄰里別'!S363/10</f>
        <v>1.07531985</v>
      </c>
      <c r="U363">
        <f>'計算係數'!$O363*'累積確診人數_量級_鄰里別'!T363/10</f>
        <v>1.07531985</v>
      </c>
    </row>
    <row r="364">
      <c r="A364" s="5">
        <v>6.300010004E10</v>
      </c>
      <c r="B364" s="5" t="s">
        <v>336</v>
      </c>
      <c r="C364" s="5" t="s">
        <v>375</v>
      </c>
      <c r="D364" s="5">
        <v>6076.0</v>
      </c>
      <c r="E364">
        <f>'計算係數'!$O364*'累積確診人數_量級_鄰里別'!D364/10</f>
        <v>0</v>
      </c>
      <c r="F364">
        <f>'計算係數'!$O364*'累積確診人數_量級_鄰里別'!E364/10</f>
        <v>1.000417517</v>
      </c>
      <c r="G364">
        <f>'計算係數'!$O364*'累積確診人數_量級_鄰里別'!F364/10</f>
        <v>1.000417517</v>
      </c>
      <c r="H364">
        <f>'計算係數'!$O364*'累積確診人數_量級_鄰里別'!G364/10</f>
        <v>1.000417517</v>
      </c>
      <c r="I364">
        <f>'計算係數'!$O364*'累積確診人數_量級_鄰里別'!H364/10</f>
        <v>1.000417517</v>
      </c>
      <c r="J364">
        <f>'計算係數'!$O364*'累積確診人數_量級_鄰里別'!I364/10</f>
        <v>1.000417517</v>
      </c>
      <c r="K364">
        <f>'計算係數'!$O364*'累積確診人數_量級_鄰里別'!J364/10</f>
        <v>1.000417517</v>
      </c>
      <c r="L364">
        <f>'計算係數'!$O364*'累積確診人數_量級_鄰里別'!K364/10</f>
        <v>1.000417517</v>
      </c>
      <c r="M364">
        <f>'計算係數'!$O364*'累積確診人數_量級_鄰里別'!L364/10</f>
        <v>1.000417517</v>
      </c>
      <c r="N364">
        <f>'計算係數'!$O364*'累積確診人數_量級_鄰里別'!M364/10</f>
        <v>1.000417517</v>
      </c>
      <c r="O364">
        <f>'計算係數'!$O364*'累積確診人數_量級_鄰里別'!N364/10</f>
        <v>1.000417517</v>
      </c>
      <c r="P364">
        <f>'計算係數'!$O364*'累積確診人數_量級_鄰里別'!O364/10</f>
        <v>1.000417517</v>
      </c>
      <c r="Q364">
        <f>'計算係數'!$O364*'累積確診人數_量級_鄰里別'!P364/10</f>
        <v>1.000417517</v>
      </c>
      <c r="R364">
        <f>'計算係數'!$O364*'累積確診人數_量級_鄰里別'!Q364/10</f>
        <v>1.000417517</v>
      </c>
      <c r="S364">
        <f>'計算係數'!$O364*'累積確診人數_量級_鄰里別'!R364/10</f>
        <v>1.000417517</v>
      </c>
      <c r="T364">
        <f>'計算係數'!$O364*'累積確診人數_量級_鄰里別'!S364/10</f>
        <v>1.000417517</v>
      </c>
      <c r="U364">
        <f>'計算係數'!$O364*'累積確診人數_量級_鄰里別'!T364/10</f>
        <v>1.000417517</v>
      </c>
    </row>
    <row r="365">
      <c r="A365" s="5">
        <v>6.3000110001E10</v>
      </c>
      <c r="B365" s="5" t="s">
        <v>376</v>
      </c>
      <c r="C365" s="5" t="s">
        <v>377</v>
      </c>
      <c r="D365" s="5">
        <v>3897.0</v>
      </c>
      <c r="E365">
        <f>'計算係數'!$O365*'累積確診人數_量級_鄰里別'!D365/10</f>
        <v>0</v>
      </c>
      <c r="F365">
        <f>'計算係數'!$O365*'累積確診人數_量級_鄰里別'!E365/10</f>
        <v>1.046004688</v>
      </c>
      <c r="G365">
        <f>'計算係數'!$O365*'累積確診人數_量級_鄰里別'!F365/10</f>
        <v>1.046004688</v>
      </c>
      <c r="H365">
        <f>'計算係數'!$O365*'累積確診人數_量級_鄰里別'!G365/10</f>
        <v>0</v>
      </c>
      <c r="I365">
        <f>'計算係數'!$O365*'累積確診人數_量級_鄰里別'!H365/10</f>
        <v>1.046004688</v>
      </c>
      <c r="J365">
        <f>'計算係數'!$O365*'累積確診人數_量級_鄰里別'!I365/10</f>
        <v>1.046004688</v>
      </c>
      <c r="K365">
        <f>'計算係數'!$O365*'累積確診人數_量級_鄰里別'!J365/10</f>
        <v>1.046004688</v>
      </c>
      <c r="L365">
        <f>'計算係數'!$O365*'累積確診人數_量級_鄰里別'!K365/10</f>
        <v>1.046004688</v>
      </c>
      <c r="M365">
        <f>'計算係數'!$O365*'累積確診人數_量級_鄰里別'!L365/10</f>
        <v>1.046004688</v>
      </c>
      <c r="N365">
        <f>'計算係數'!$O365*'累積確診人數_量級_鄰里別'!M365/10</f>
        <v>1.046004688</v>
      </c>
      <c r="O365">
        <f>'計算係數'!$O365*'累積確診人數_量級_鄰里別'!N365/10</f>
        <v>1.046004688</v>
      </c>
      <c r="P365">
        <f>'計算係數'!$O365*'累積確診人數_量級_鄰里別'!O365/10</f>
        <v>1.046004688</v>
      </c>
      <c r="Q365">
        <f>'計算係數'!$O365*'累積確診人數_量級_鄰里別'!P365/10</f>
        <v>1.046004688</v>
      </c>
      <c r="R365">
        <f>'計算係數'!$O365*'累積確診人數_量級_鄰里別'!Q365/10</f>
        <v>1.046004688</v>
      </c>
      <c r="S365">
        <f>'計算係數'!$O365*'累積確診人數_量級_鄰里別'!R365/10</f>
        <v>1.046004688</v>
      </c>
      <c r="T365">
        <f>'計算係數'!$O365*'累積確診人數_量級_鄰里別'!S365/10</f>
        <v>1.046004688</v>
      </c>
      <c r="U365">
        <f>'計算係數'!$O365*'累積確診人數_量級_鄰里別'!T365/10</f>
        <v>1.046004688</v>
      </c>
    </row>
    <row r="366">
      <c r="A366" s="5">
        <v>6.3000110002E10</v>
      </c>
      <c r="B366" s="5" t="s">
        <v>376</v>
      </c>
      <c r="C366" s="5" t="s">
        <v>378</v>
      </c>
      <c r="D366" s="5">
        <v>3216.0</v>
      </c>
      <c r="E366">
        <f>'計算係數'!$O366*'累積確診人數_量級_鄰里別'!D366/10</f>
        <v>0</v>
      </c>
      <c r="F366">
        <f>'計算係數'!$O366*'累積確診人數_量級_鄰里別'!E366/10</f>
        <v>1.027938682</v>
      </c>
      <c r="G366">
        <f>'計算係數'!$O366*'累積確診人數_量級_鄰里別'!F366/10</f>
        <v>1.027938682</v>
      </c>
      <c r="H366">
        <f>'計算係數'!$O366*'累積確診人數_量級_鄰里別'!G366/10</f>
        <v>0</v>
      </c>
      <c r="I366">
        <f>'計算係數'!$O366*'累積確診人數_量級_鄰里別'!H366/10</f>
        <v>1.027938682</v>
      </c>
      <c r="J366">
        <f>'計算係數'!$O366*'累積確診人數_量級_鄰里別'!I366/10</f>
        <v>1.027938682</v>
      </c>
      <c r="K366">
        <f>'計算係數'!$O366*'累積確診人數_量級_鄰里別'!J366/10</f>
        <v>1.027938682</v>
      </c>
      <c r="L366">
        <f>'計算係數'!$O366*'累積確診人數_量級_鄰里別'!K366/10</f>
        <v>1.027938682</v>
      </c>
      <c r="M366">
        <f>'計算係數'!$O366*'累積確診人數_量級_鄰里別'!L366/10</f>
        <v>1.027938682</v>
      </c>
      <c r="N366">
        <f>'計算係數'!$O366*'累積確診人數_量級_鄰里別'!M366/10</f>
        <v>1.027938682</v>
      </c>
      <c r="O366">
        <f>'計算係數'!$O366*'累積確診人數_量級_鄰里別'!N366/10</f>
        <v>1.027938682</v>
      </c>
      <c r="P366">
        <f>'計算係數'!$O366*'累積確診人數_量級_鄰里別'!O366/10</f>
        <v>1.027938682</v>
      </c>
      <c r="Q366">
        <f>'計算係數'!$O366*'累積確診人數_量級_鄰里別'!P366/10</f>
        <v>1.027938682</v>
      </c>
      <c r="R366">
        <f>'計算係數'!$O366*'累積確診人數_量級_鄰里別'!Q366/10</f>
        <v>1.027938682</v>
      </c>
      <c r="S366">
        <f>'計算係數'!$O366*'累積確診人數_量級_鄰里別'!R366/10</f>
        <v>1.027938682</v>
      </c>
      <c r="T366">
        <f>'計算係數'!$O366*'累積確診人數_量級_鄰里別'!S366/10</f>
        <v>1.027938682</v>
      </c>
      <c r="U366">
        <f>'計算係數'!$O366*'累積確診人數_量級_鄰里別'!T366/10</f>
        <v>1.027938682</v>
      </c>
    </row>
    <row r="367">
      <c r="A367" s="5">
        <v>6.3000110003E10</v>
      </c>
      <c r="B367" s="5" t="s">
        <v>376</v>
      </c>
      <c r="C367" s="5" t="s">
        <v>379</v>
      </c>
      <c r="D367" s="5">
        <v>2864.0</v>
      </c>
      <c r="E367">
        <f>'計算係數'!$O367*'累積確診人數_量級_鄰里別'!D367/10</f>
        <v>0</v>
      </c>
      <c r="F367">
        <f>'計算係數'!$O367*'累積確診人數_量級_鄰里別'!E367/10</f>
        <v>1.02605769</v>
      </c>
      <c r="G367">
        <f>'計算係數'!$O367*'累積確診人數_量級_鄰里別'!F367/10</f>
        <v>1.02605769</v>
      </c>
      <c r="H367">
        <f>'計算係數'!$O367*'累積確診人數_量級_鄰里別'!G367/10</f>
        <v>0</v>
      </c>
      <c r="I367">
        <f>'計算係數'!$O367*'累積確診人數_量級_鄰里別'!H367/10</f>
        <v>1.02605769</v>
      </c>
      <c r="J367">
        <f>'計算係數'!$O367*'累積確診人數_量級_鄰里別'!I367/10</f>
        <v>1.02605769</v>
      </c>
      <c r="K367">
        <f>'計算係數'!$O367*'累積確診人數_量級_鄰里別'!J367/10</f>
        <v>1.02605769</v>
      </c>
      <c r="L367">
        <f>'計算係數'!$O367*'累積確診人數_量級_鄰里別'!K367/10</f>
        <v>1.02605769</v>
      </c>
      <c r="M367">
        <f>'計算係數'!$O367*'累積確診人數_量級_鄰里別'!L367/10</f>
        <v>1.02605769</v>
      </c>
      <c r="N367">
        <f>'計算係數'!$O367*'累積確診人數_量級_鄰里別'!M367/10</f>
        <v>1.02605769</v>
      </c>
      <c r="O367">
        <f>'計算係數'!$O367*'累積確診人數_量級_鄰里別'!N367/10</f>
        <v>1.02605769</v>
      </c>
      <c r="P367">
        <f>'計算係數'!$O367*'累積確診人數_量級_鄰里別'!O367/10</f>
        <v>1.02605769</v>
      </c>
      <c r="Q367">
        <f>'計算係數'!$O367*'累積確診人數_量級_鄰里別'!P367/10</f>
        <v>1.02605769</v>
      </c>
      <c r="R367">
        <f>'計算係數'!$O367*'累積確診人數_量級_鄰里別'!Q367/10</f>
        <v>1.02605769</v>
      </c>
      <c r="S367">
        <f>'計算係數'!$O367*'累積確診人數_量級_鄰里別'!R367/10</f>
        <v>1.02605769</v>
      </c>
      <c r="T367">
        <f>'計算係數'!$O367*'累積確診人數_量級_鄰里別'!S367/10</f>
        <v>1.02605769</v>
      </c>
      <c r="U367">
        <f>'計算係數'!$O367*'累積確診人數_量級_鄰里別'!T367/10</f>
        <v>1.02605769</v>
      </c>
    </row>
    <row r="368">
      <c r="A368" s="5">
        <v>6.3000110004E10</v>
      </c>
      <c r="B368" s="5" t="s">
        <v>376</v>
      </c>
      <c r="C368" s="5" t="s">
        <v>380</v>
      </c>
      <c r="D368" s="5">
        <v>5723.0</v>
      </c>
      <c r="E368">
        <f>'計算係數'!$O368*'累積確診人數_量級_鄰里別'!D368/10</f>
        <v>0</v>
      </c>
      <c r="F368">
        <f>'計算係數'!$O368*'累積確診人數_量級_鄰里別'!E368/10</f>
        <v>1.05257309</v>
      </c>
      <c r="G368">
        <f>'計算係數'!$O368*'累積確診人數_量級_鄰里別'!F368/10</f>
        <v>1.05257309</v>
      </c>
      <c r="H368">
        <f>'計算係數'!$O368*'累積確診人數_量級_鄰里別'!G368/10</f>
        <v>0</v>
      </c>
      <c r="I368">
        <f>'計算係數'!$O368*'累積確診人數_量級_鄰里別'!H368/10</f>
        <v>1.05257309</v>
      </c>
      <c r="J368">
        <f>'計算係數'!$O368*'累積確診人數_量級_鄰里別'!I368/10</f>
        <v>1.05257309</v>
      </c>
      <c r="K368">
        <f>'計算係數'!$O368*'累積確診人數_量級_鄰里別'!J368/10</f>
        <v>1.05257309</v>
      </c>
      <c r="L368">
        <f>'計算係數'!$O368*'累積確診人數_量級_鄰里別'!K368/10</f>
        <v>1.05257309</v>
      </c>
      <c r="M368">
        <f>'計算係數'!$O368*'累積確診人數_量級_鄰里別'!L368/10</f>
        <v>1.05257309</v>
      </c>
      <c r="N368">
        <f>'計算係數'!$O368*'累積確診人數_量級_鄰里別'!M368/10</f>
        <v>1.05257309</v>
      </c>
      <c r="O368">
        <f>'計算係數'!$O368*'累積確診人數_量級_鄰里別'!N368/10</f>
        <v>1.05257309</v>
      </c>
      <c r="P368">
        <f>'計算係數'!$O368*'累積確診人數_量級_鄰里別'!O368/10</f>
        <v>1.05257309</v>
      </c>
      <c r="Q368">
        <f>'計算係數'!$O368*'累積確診人數_量級_鄰里別'!P368/10</f>
        <v>1.05257309</v>
      </c>
      <c r="R368">
        <f>'計算係數'!$O368*'累積確診人數_量級_鄰里別'!Q368/10</f>
        <v>1.05257309</v>
      </c>
      <c r="S368">
        <f>'計算係數'!$O368*'累積確診人數_量級_鄰里別'!R368/10</f>
        <v>1.05257309</v>
      </c>
      <c r="T368">
        <f>'計算係數'!$O368*'累積確診人數_量級_鄰里別'!S368/10</f>
        <v>1.05257309</v>
      </c>
      <c r="U368">
        <f>'計算係數'!$O368*'累積確診人數_量級_鄰里別'!T368/10</f>
        <v>1.05257309</v>
      </c>
    </row>
    <row r="369">
      <c r="A369" s="5">
        <v>6.3000110005E10</v>
      </c>
      <c r="B369" s="5" t="s">
        <v>376</v>
      </c>
      <c r="C369" s="5" t="s">
        <v>381</v>
      </c>
      <c r="D369" s="5">
        <v>7559.0</v>
      </c>
      <c r="E369">
        <f>'計算係數'!$O369*'累積確診人數_量級_鄰里別'!D369/10</f>
        <v>0</v>
      </c>
      <c r="F369">
        <f>'計算係數'!$O369*'累積確診人數_量級_鄰里別'!E369/10</f>
        <v>1.114463079</v>
      </c>
      <c r="G369">
        <f>'計算係數'!$O369*'累積確診人數_量級_鄰里別'!F369/10</f>
        <v>1.114463079</v>
      </c>
      <c r="H369">
        <f>'計算係數'!$O369*'累積確診人數_量級_鄰里別'!G369/10</f>
        <v>0</v>
      </c>
      <c r="I369">
        <f>'計算係數'!$O369*'累積確診人數_量級_鄰里別'!H369/10</f>
        <v>1.114463079</v>
      </c>
      <c r="J369">
        <f>'計算係數'!$O369*'累積確診人數_量級_鄰里別'!I369/10</f>
        <v>1.114463079</v>
      </c>
      <c r="K369">
        <f>'計算係數'!$O369*'累積確診人數_量級_鄰里別'!J369/10</f>
        <v>1.114463079</v>
      </c>
      <c r="L369">
        <f>'計算係數'!$O369*'累積確診人數_量級_鄰里別'!K369/10</f>
        <v>1.114463079</v>
      </c>
      <c r="M369">
        <f>'計算係數'!$O369*'累積確診人數_量級_鄰里別'!L369/10</f>
        <v>1.114463079</v>
      </c>
      <c r="N369">
        <f>'計算係數'!$O369*'累積確診人數_量級_鄰里別'!M369/10</f>
        <v>1.114463079</v>
      </c>
      <c r="O369">
        <f>'計算係數'!$O369*'累積確診人數_量級_鄰里別'!N369/10</f>
        <v>1.114463079</v>
      </c>
      <c r="P369">
        <f>'計算係數'!$O369*'累積確診人數_量級_鄰里別'!O369/10</f>
        <v>1.114463079</v>
      </c>
      <c r="Q369">
        <f>'計算係數'!$O369*'累積確診人數_量級_鄰里別'!P369/10</f>
        <v>1.114463079</v>
      </c>
      <c r="R369">
        <f>'計算係數'!$O369*'累積確診人數_量級_鄰里別'!Q369/10</f>
        <v>1.114463079</v>
      </c>
      <c r="S369">
        <f>'計算係數'!$O369*'累積確診人數_量級_鄰里別'!R369/10</f>
        <v>1.114463079</v>
      </c>
      <c r="T369">
        <f>'計算係數'!$O369*'累積確診人數_量級_鄰里別'!S369/10</f>
        <v>1.114463079</v>
      </c>
      <c r="U369">
        <f>'計算係數'!$O369*'累積確診人數_量級_鄰里別'!T369/10</f>
        <v>1.114463079</v>
      </c>
    </row>
    <row r="370">
      <c r="A370" s="5">
        <v>6.3000110006E10</v>
      </c>
      <c r="B370" s="5" t="s">
        <v>376</v>
      </c>
      <c r="C370" s="5" t="s">
        <v>382</v>
      </c>
      <c r="D370" s="5">
        <v>6123.0</v>
      </c>
      <c r="E370">
        <f>'計算係數'!$O370*'累積確診人數_量級_鄰里別'!D370/10</f>
        <v>0</v>
      </c>
      <c r="F370">
        <f>'計算係數'!$O370*'累積確診人數_量級_鄰里別'!E370/10</f>
        <v>1.209193234</v>
      </c>
      <c r="G370">
        <f>'計算係數'!$O370*'累積確診人數_量級_鄰里別'!F370/10</f>
        <v>1.209193234</v>
      </c>
      <c r="H370">
        <f>'計算係數'!$O370*'累積確診人數_量級_鄰里別'!G370/10</f>
        <v>0</v>
      </c>
      <c r="I370">
        <f>'計算係數'!$O370*'累積確診人數_量級_鄰里別'!H370/10</f>
        <v>1.209193234</v>
      </c>
      <c r="J370">
        <f>'計算係數'!$O370*'累積確診人數_量級_鄰里別'!I370/10</f>
        <v>1.209193234</v>
      </c>
      <c r="K370">
        <f>'計算係數'!$O370*'累積確診人數_量級_鄰里別'!J370/10</f>
        <v>1.209193234</v>
      </c>
      <c r="L370">
        <f>'計算係數'!$O370*'累積確診人數_量級_鄰里別'!K370/10</f>
        <v>1.209193234</v>
      </c>
      <c r="M370">
        <f>'計算係數'!$O370*'累積確診人數_量級_鄰里別'!L370/10</f>
        <v>1.209193234</v>
      </c>
      <c r="N370">
        <f>'計算係數'!$O370*'累積確診人數_量級_鄰里別'!M370/10</f>
        <v>1.209193234</v>
      </c>
      <c r="O370">
        <f>'計算係數'!$O370*'累積確診人數_量級_鄰里別'!N370/10</f>
        <v>1.209193234</v>
      </c>
      <c r="P370">
        <f>'計算係數'!$O370*'累積確診人數_量級_鄰里別'!O370/10</f>
        <v>1.209193234</v>
      </c>
      <c r="Q370">
        <f>'計算係數'!$O370*'累積確診人數_量級_鄰里別'!P370/10</f>
        <v>1.209193234</v>
      </c>
      <c r="R370">
        <f>'計算係數'!$O370*'累積確診人數_量級_鄰里別'!Q370/10</f>
        <v>1.209193234</v>
      </c>
      <c r="S370">
        <f>'計算係數'!$O370*'累積確診人數_量級_鄰里別'!R370/10</f>
        <v>1.209193234</v>
      </c>
      <c r="T370">
        <f>'計算係數'!$O370*'累積確診人數_量級_鄰里別'!S370/10</f>
        <v>1.209193234</v>
      </c>
      <c r="U370">
        <f>'計算係數'!$O370*'累積確診人數_量級_鄰里別'!T370/10</f>
        <v>1.209193234</v>
      </c>
    </row>
    <row r="371">
      <c r="A371" s="5">
        <v>6.3000110007E10</v>
      </c>
      <c r="B371" s="5" t="s">
        <v>376</v>
      </c>
      <c r="C371" s="5" t="s">
        <v>383</v>
      </c>
      <c r="D371" s="5">
        <v>7840.0</v>
      </c>
      <c r="E371">
        <f>'計算係數'!$O371*'累積確診人數_量級_鄰里別'!D371/10</f>
        <v>0</v>
      </c>
      <c r="F371">
        <f>'計算係數'!$O371*'累積確診人數_量級_鄰里別'!E371/10</f>
        <v>1.05803299</v>
      </c>
      <c r="G371">
        <f>'計算係數'!$O371*'累積確診人數_量級_鄰里別'!F371/10</f>
        <v>1.05803299</v>
      </c>
      <c r="H371">
        <f>'計算係數'!$O371*'累積確診人數_量級_鄰里別'!G371/10</f>
        <v>0</v>
      </c>
      <c r="I371">
        <f>'計算係數'!$O371*'累積確診人數_量級_鄰里別'!H371/10</f>
        <v>1.05803299</v>
      </c>
      <c r="J371">
        <f>'計算係數'!$O371*'累積確診人數_量級_鄰里別'!I371/10</f>
        <v>1.05803299</v>
      </c>
      <c r="K371">
        <f>'計算係數'!$O371*'累積確診人數_量級_鄰里別'!J371/10</f>
        <v>1.05803299</v>
      </c>
      <c r="L371">
        <f>'計算係數'!$O371*'累積確診人數_量級_鄰里別'!K371/10</f>
        <v>1.05803299</v>
      </c>
      <c r="M371">
        <f>'計算係數'!$O371*'累積確診人數_量級_鄰里別'!L371/10</f>
        <v>1.05803299</v>
      </c>
      <c r="N371">
        <f>'計算係數'!$O371*'累積確診人數_量級_鄰里別'!M371/10</f>
        <v>1.05803299</v>
      </c>
      <c r="O371">
        <f>'計算係數'!$O371*'累積確診人數_量級_鄰里別'!N371/10</f>
        <v>1.05803299</v>
      </c>
      <c r="P371">
        <f>'計算係數'!$O371*'累積確診人數_量級_鄰里別'!O371/10</f>
        <v>1.05803299</v>
      </c>
      <c r="Q371">
        <f>'計算係數'!$O371*'累積確診人數_量級_鄰里別'!P371/10</f>
        <v>1.05803299</v>
      </c>
      <c r="R371">
        <f>'計算係數'!$O371*'累積確診人數_量級_鄰里別'!Q371/10</f>
        <v>1.05803299</v>
      </c>
      <c r="S371">
        <f>'計算係數'!$O371*'累積確診人數_量級_鄰里別'!R371/10</f>
        <v>1.05803299</v>
      </c>
      <c r="T371">
        <f>'計算係數'!$O371*'累積確診人數_量級_鄰里別'!S371/10</f>
        <v>1.05803299</v>
      </c>
      <c r="U371">
        <f>'計算係數'!$O371*'累積確診人數_量級_鄰里別'!T371/10</f>
        <v>1.05803299</v>
      </c>
    </row>
    <row r="372">
      <c r="A372" s="5">
        <v>6.3000110008E10</v>
      </c>
      <c r="B372" s="5" t="s">
        <v>376</v>
      </c>
      <c r="C372" s="5" t="s">
        <v>384</v>
      </c>
      <c r="D372" s="5">
        <v>8172.0</v>
      </c>
      <c r="E372">
        <f>'計算係數'!$O372*'累積確診人數_量級_鄰里別'!D372/10</f>
        <v>0</v>
      </c>
      <c r="F372">
        <f>'計算係數'!$O372*'累積確診人數_量級_鄰里別'!E372/10</f>
        <v>1.051353791</v>
      </c>
      <c r="G372">
        <f>'計算係數'!$O372*'累積確診人數_量級_鄰里別'!F372/10</f>
        <v>1.051353791</v>
      </c>
      <c r="H372">
        <f>'計算係數'!$O372*'累積確診人數_量級_鄰里別'!G372/10</f>
        <v>0</v>
      </c>
      <c r="I372">
        <f>'計算係數'!$O372*'累積確診人數_量級_鄰里別'!H372/10</f>
        <v>1.051353791</v>
      </c>
      <c r="J372">
        <f>'計算係數'!$O372*'累積確診人數_量級_鄰里別'!I372/10</f>
        <v>1.051353791</v>
      </c>
      <c r="K372">
        <f>'計算係數'!$O372*'累積確診人數_量級_鄰里別'!J372/10</f>
        <v>1.051353791</v>
      </c>
      <c r="L372">
        <f>'計算係數'!$O372*'累積確診人數_量級_鄰里別'!K372/10</f>
        <v>1.051353791</v>
      </c>
      <c r="M372">
        <f>'計算係數'!$O372*'累積確診人數_量級_鄰里別'!L372/10</f>
        <v>1.051353791</v>
      </c>
      <c r="N372">
        <f>'計算係數'!$O372*'累積確診人數_量級_鄰里別'!M372/10</f>
        <v>1.051353791</v>
      </c>
      <c r="O372">
        <f>'計算係數'!$O372*'累積確診人數_量級_鄰里別'!N372/10</f>
        <v>1.051353791</v>
      </c>
      <c r="P372">
        <f>'計算係數'!$O372*'累積確診人數_量級_鄰里別'!O372/10</f>
        <v>1.051353791</v>
      </c>
      <c r="Q372">
        <f>'計算係數'!$O372*'累積確診人數_量級_鄰里別'!P372/10</f>
        <v>1.051353791</v>
      </c>
      <c r="R372">
        <f>'計算係數'!$O372*'累積確診人數_量級_鄰里別'!Q372/10</f>
        <v>1.051353791</v>
      </c>
      <c r="S372">
        <f>'計算係數'!$O372*'累積確診人數_量級_鄰里別'!R372/10</f>
        <v>1.051353791</v>
      </c>
      <c r="T372">
        <f>'計算係數'!$O372*'累積確診人數_量級_鄰里別'!S372/10</f>
        <v>1.051353791</v>
      </c>
      <c r="U372">
        <f>'計算係數'!$O372*'累積確診人數_量級_鄰里別'!T372/10</f>
        <v>1.051353791</v>
      </c>
    </row>
    <row r="373">
      <c r="A373" s="5">
        <v>6.3000110009E10</v>
      </c>
      <c r="B373" s="5" t="s">
        <v>376</v>
      </c>
      <c r="C373" s="5" t="s">
        <v>385</v>
      </c>
      <c r="D373" s="5">
        <v>6929.0</v>
      </c>
      <c r="E373">
        <f>'計算係數'!$O373*'累積確診人數_量級_鄰里別'!D373/10</f>
        <v>0</v>
      </c>
      <c r="F373">
        <f>'計算係數'!$O373*'累積確診人數_量級_鄰里別'!E373/10</f>
        <v>1.078022862</v>
      </c>
      <c r="G373">
        <f>'計算係數'!$O373*'累積確診人數_量級_鄰里別'!F373/10</f>
        <v>1.078022862</v>
      </c>
      <c r="H373">
        <f>'計算係數'!$O373*'累積確診人數_量級_鄰里別'!G373/10</f>
        <v>0</v>
      </c>
      <c r="I373">
        <f>'計算係數'!$O373*'累積確診人數_量級_鄰里別'!H373/10</f>
        <v>1.078022862</v>
      </c>
      <c r="J373">
        <f>'計算係數'!$O373*'累積確診人數_量級_鄰里別'!I373/10</f>
        <v>1.078022862</v>
      </c>
      <c r="K373">
        <f>'計算係數'!$O373*'累積確診人數_量級_鄰里別'!J373/10</f>
        <v>1.078022862</v>
      </c>
      <c r="L373">
        <f>'計算係數'!$O373*'累積確診人數_量級_鄰里別'!K373/10</f>
        <v>1.078022862</v>
      </c>
      <c r="M373">
        <f>'計算係數'!$O373*'累積確診人數_量級_鄰里別'!L373/10</f>
        <v>1.078022862</v>
      </c>
      <c r="N373">
        <f>'計算係數'!$O373*'累積確診人數_量級_鄰里別'!M373/10</f>
        <v>1.078022862</v>
      </c>
      <c r="O373">
        <f>'計算係數'!$O373*'累積確診人數_量級_鄰里別'!N373/10</f>
        <v>1.078022862</v>
      </c>
      <c r="P373">
        <f>'計算係數'!$O373*'累積確診人數_量級_鄰里別'!O373/10</f>
        <v>1.078022862</v>
      </c>
      <c r="Q373">
        <f>'計算係數'!$O373*'累積確診人數_量級_鄰里別'!P373/10</f>
        <v>1.078022862</v>
      </c>
      <c r="R373">
        <f>'計算係數'!$O373*'累積確診人數_量級_鄰里別'!Q373/10</f>
        <v>1.078022862</v>
      </c>
      <c r="S373">
        <f>'計算係數'!$O373*'累積確診人數_量級_鄰里別'!R373/10</f>
        <v>1.078022862</v>
      </c>
      <c r="T373">
        <f>'計算係數'!$O373*'累積確診人數_量級_鄰里別'!S373/10</f>
        <v>1.078022862</v>
      </c>
      <c r="U373">
        <f>'計算係數'!$O373*'累積確診人數_量級_鄰里別'!T373/10</f>
        <v>1.078022862</v>
      </c>
    </row>
    <row r="374">
      <c r="A374" s="5">
        <v>6.300011001E10</v>
      </c>
      <c r="B374" s="5" t="s">
        <v>376</v>
      </c>
      <c r="C374" s="5" t="s">
        <v>386</v>
      </c>
      <c r="D374" s="5">
        <v>4581.0</v>
      </c>
      <c r="E374">
        <f>'計算係數'!$O374*'累積確診人數_量級_鄰里別'!D374/10</f>
        <v>0</v>
      </c>
      <c r="F374">
        <f>'計算係數'!$O374*'累積確診人數_量級_鄰里別'!E374/10</f>
        <v>1.008128254</v>
      </c>
      <c r="G374">
        <f>'計算係數'!$O374*'累積確診人數_量級_鄰里別'!F374/10</f>
        <v>1.008128254</v>
      </c>
      <c r="H374">
        <f>'計算係數'!$O374*'累積確診人數_量級_鄰里別'!G374/10</f>
        <v>0</v>
      </c>
      <c r="I374">
        <f>'計算係數'!$O374*'累積確診人數_量級_鄰里別'!H374/10</f>
        <v>1.008128254</v>
      </c>
      <c r="J374">
        <f>'計算係數'!$O374*'累積確診人數_量級_鄰里別'!I374/10</f>
        <v>1.008128254</v>
      </c>
      <c r="K374">
        <f>'計算係數'!$O374*'累積確診人數_量級_鄰里別'!J374/10</f>
        <v>1.008128254</v>
      </c>
      <c r="L374">
        <f>'計算係數'!$O374*'累積確診人數_量級_鄰里別'!K374/10</f>
        <v>1.008128254</v>
      </c>
      <c r="M374">
        <f>'計算係數'!$O374*'累積確診人數_量級_鄰里別'!L374/10</f>
        <v>1.008128254</v>
      </c>
      <c r="N374">
        <f>'計算係數'!$O374*'累積確診人數_量級_鄰里別'!M374/10</f>
        <v>1.008128254</v>
      </c>
      <c r="O374">
        <f>'計算係數'!$O374*'累積確診人數_量級_鄰里別'!N374/10</f>
        <v>1.008128254</v>
      </c>
      <c r="P374">
        <f>'計算係數'!$O374*'累積確診人數_量級_鄰里別'!O374/10</f>
        <v>1.008128254</v>
      </c>
      <c r="Q374">
        <f>'計算係數'!$O374*'累積確診人數_量級_鄰里別'!P374/10</f>
        <v>1.008128254</v>
      </c>
      <c r="R374">
        <f>'計算係數'!$O374*'累積確診人數_量級_鄰里別'!Q374/10</f>
        <v>1.008128254</v>
      </c>
      <c r="S374">
        <f>'計算係數'!$O374*'累積確診人數_量級_鄰里別'!R374/10</f>
        <v>1.008128254</v>
      </c>
      <c r="T374">
        <f>'計算係數'!$O374*'累積確診人數_量級_鄰里別'!S374/10</f>
        <v>1.008128254</v>
      </c>
      <c r="U374">
        <f>'計算係數'!$O374*'累積確診人數_量級_鄰里別'!T374/10</f>
        <v>1.008128254</v>
      </c>
    </row>
    <row r="375">
      <c r="A375" s="5">
        <v>6.3000110011E10</v>
      </c>
      <c r="B375" s="5" t="s">
        <v>376</v>
      </c>
      <c r="C375" s="5" t="s">
        <v>387</v>
      </c>
      <c r="D375" s="5">
        <v>7042.0</v>
      </c>
      <c r="E375">
        <f>'計算係數'!$O375*'累積確診人數_量級_鄰里別'!D375/10</f>
        <v>0</v>
      </c>
      <c r="F375">
        <f>'計算係數'!$O375*'累積確診人數_量級_鄰里別'!E375/10</f>
        <v>1.077211359</v>
      </c>
      <c r="G375">
        <f>'計算係數'!$O375*'累積確診人數_量級_鄰里別'!F375/10</f>
        <v>1.077211359</v>
      </c>
      <c r="H375">
        <f>'計算係數'!$O375*'累積確診人數_量級_鄰里別'!G375/10</f>
        <v>0</v>
      </c>
      <c r="I375">
        <f>'計算係數'!$O375*'累積確診人數_量級_鄰里別'!H375/10</f>
        <v>1.077211359</v>
      </c>
      <c r="J375">
        <f>'計算係數'!$O375*'累積確診人數_量級_鄰里別'!I375/10</f>
        <v>1.077211359</v>
      </c>
      <c r="K375">
        <f>'計算係數'!$O375*'累積確診人數_量級_鄰里別'!J375/10</f>
        <v>1.077211359</v>
      </c>
      <c r="L375">
        <f>'計算係數'!$O375*'累積確診人數_量級_鄰里別'!K375/10</f>
        <v>1.077211359</v>
      </c>
      <c r="M375">
        <f>'計算係數'!$O375*'累積確診人數_量級_鄰里別'!L375/10</f>
        <v>1.077211359</v>
      </c>
      <c r="N375">
        <f>'計算係數'!$O375*'累積確診人數_量級_鄰里別'!M375/10</f>
        <v>1.077211359</v>
      </c>
      <c r="O375">
        <f>'計算係數'!$O375*'累積確診人數_量級_鄰里別'!N375/10</f>
        <v>1.077211359</v>
      </c>
      <c r="P375">
        <f>'計算係數'!$O375*'累積確診人數_量級_鄰里別'!O375/10</f>
        <v>1.077211359</v>
      </c>
      <c r="Q375">
        <f>'計算係數'!$O375*'累積確診人數_量級_鄰里別'!P375/10</f>
        <v>1.077211359</v>
      </c>
      <c r="R375">
        <f>'計算係數'!$O375*'累積確診人數_量級_鄰里別'!Q375/10</f>
        <v>1.077211359</v>
      </c>
      <c r="S375">
        <f>'計算係數'!$O375*'累積確診人數_量級_鄰里別'!R375/10</f>
        <v>1.077211359</v>
      </c>
      <c r="T375">
        <f>'計算係數'!$O375*'累積確診人數_量級_鄰里別'!S375/10</f>
        <v>1.077211359</v>
      </c>
      <c r="U375">
        <f>'計算係數'!$O375*'累積確診人數_量級_鄰里別'!T375/10</f>
        <v>1.077211359</v>
      </c>
    </row>
    <row r="376">
      <c r="A376" s="5">
        <v>6.3000110012E10</v>
      </c>
      <c r="B376" s="5" t="s">
        <v>376</v>
      </c>
      <c r="C376" s="5" t="s">
        <v>388</v>
      </c>
      <c r="D376" s="5">
        <v>5532.0</v>
      </c>
      <c r="E376">
        <f>'計算係數'!$O376*'累積確診人數_量級_鄰里別'!D376/10</f>
        <v>0</v>
      </c>
      <c r="F376">
        <f>'計算係數'!$O376*'累積確診人數_量級_鄰里別'!E376/10</f>
        <v>1.12594253</v>
      </c>
      <c r="G376">
        <f>'計算係數'!$O376*'累積確診人數_量級_鄰里別'!F376/10</f>
        <v>1.12594253</v>
      </c>
      <c r="H376">
        <f>'計算係數'!$O376*'累積確診人數_量級_鄰里別'!G376/10</f>
        <v>0</v>
      </c>
      <c r="I376">
        <f>'計算係數'!$O376*'累積確診人數_量級_鄰里別'!H376/10</f>
        <v>1.12594253</v>
      </c>
      <c r="J376">
        <f>'計算係數'!$O376*'累積確診人數_量級_鄰里別'!I376/10</f>
        <v>1.12594253</v>
      </c>
      <c r="K376">
        <f>'計算係數'!$O376*'累積確診人數_量級_鄰里別'!J376/10</f>
        <v>1.12594253</v>
      </c>
      <c r="L376">
        <f>'計算係數'!$O376*'累積確診人數_量級_鄰里別'!K376/10</f>
        <v>1.12594253</v>
      </c>
      <c r="M376">
        <f>'計算係數'!$O376*'累積確診人數_量級_鄰里別'!L376/10</f>
        <v>1.12594253</v>
      </c>
      <c r="N376">
        <f>'計算係數'!$O376*'累積確診人數_量級_鄰里別'!M376/10</f>
        <v>1.12594253</v>
      </c>
      <c r="O376">
        <f>'計算係數'!$O376*'累積確診人數_量級_鄰里別'!N376/10</f>
        <v>1.12594253</v>
      </c>
      <c r="P376">
        <f>'計算係數'!$O376*'累積確診人數_量級_鄰里別'!O376/10</f>
        <v>1.12594253</v>
      </c>
      <c r="Q376">
        <f>'計算係數'!$O376*'累積確診人數_量級_鄰里別'!P376/10</f>
        <v>1.12594253</v>
      </c>
      <c r="R376">
        <f>'計算係數'!$O376*'累積確診人數_量級_鄰里別'!Q376/10</f>
        <v>1.12594253</v>
      </c>
      <c r="S376">
        <f>'計算係數'!$O376*'累積確診人數_量級_鄰里別'!R376/10</f>
        <v>1.12594253</v>
      </c>
      <c r="T376">
        <f>'計算係數'!$O376*'累積確診人數_量級_鄰里別'!S376/10</f>
        <v>1.12594253</v>
      </c>
      <c r="U376">
        <f>'計算係數'!$O376*'累積確診人數_量級_鄰里別'!T376/10</f>
        <v>1.12594253</v>
      </c>
    </row>
    <row r="377">
      <c r="A377" s="5">
        <v>6.3000110013E10</v>
      </c>
      <c r="B377" s="5" t="s">
        <v>376</v>
      </c>
      <c r="C377" s="5" t="s">
        <v>389</v>
      </c>
      <c r="D377" s="5">
        <v>6198.0</v>
      </c>
      <c r="E377">
        <f>'計算係數'!$O377*'累積確診人數_量級_鄰里別'!D377/10</f>
        <v>0</v>
      </c>
      <c r="F377">
        <f>'計算係數'!$O377*'累積確診人數_量級_鄰里別'!E377/10</f>
        <v>1.098057563</v>
      </c>
      <c r="G377">
        <f>'計算係數'!$O377*'累積確診人數_量級_鄰里別'!F377/10</f>
        <v>1.098057563</v>
      </c>
      <c r="H377">
        <f>'計算係數'!$O377*'累積確診人數_量級_鄰里別'!G377/10</f>
        <v>0</v>
      </c>
      <c r="I377">
        <f>'計算係數'!$O377*'累積確診人數_量級_鄰里別'!H377/10</f>
        <v>1.098057563</v>
      </c>
      <c r="J377">
        <f>'計算係數'!$O377*'累積確診人數_量級_鄰里別'!I377/10</f>
        <v>1.098057563</v>
      </c>
      <c r="K377">
        <f>'計算係數'!$O377*'累積確診人數_量級_鄰里別'!J377/10</f>
        <v>1.098057563</v>
      </c>
      <c r="L377">
        <f>'計算係數'!$O377*'累積確診人數_量級_鄰里別'!K377/10</f>
        <v>1.098057563</v>
      </c>
      <c r="M377">
        <f>'計算係數'!$O377*'累積確診人數_量級_鄰里別'!L377/10</f>
        <v>1.098057563</v>
      </c>
      <c r="N377">
        <f>'計算係數'!$O377*'累積確診人數_量級_鄰里別'!M377/10</f>
        <v>1.098057563</v>
      </c>
      <c r="O377">
        <f>'計算係數'!$O377*'累積確診人數_量級_鄰里別'!N377/10</f>
        <v>1.098057563</v>
      </c>
      <c r="P377">
        <f>'計算係數'!$O377*'累積確診人數_量級_鄰里別'!O377/10</f>
        <v>1.098057563</v>
      </c>
      <c r="Q377">
        <f>'計算係數'!$O377*'累積確診人數_量級_鄰里別'!P377/10</f>
        <v>1.098057563</v>
      </c>
      <c r="R377">
        <f>'計算係數'!$O377*'累積確診人數_量級_鄰里別'!Q377/10</f>
        <v>1.098057563</v>
      </c>
      <c r="S377">
        <f>'計算係數'!$O377*'累積確診人數_量級_鄰里別'!R377/10</f>
        <v>1.098057563</v>
      </c>
      <c r="T377">
        <f>'計算係數'!$O377*'累積確診人數_量級_鄰里別'!S377/10</f>
        <v>1.098057563</v>
      </c>
      <c r="U377">
        <f>'計算係數'!$O377*'累積確診人數_量級_鄰里別'!T377/10</f>
        <v>1.098057563</v>
      </c>
    </row>
    <row r="378">
      <c r="A378" s="5">
        <v>6.3000110014E10</v>
      </c>
      <c r="B378" s="5" t="s">
        <v>376</v>
      </c>
      <c r="C378" s="5" t="s">
        <v>390</v>
      </c>
      <c r="D378" s="5">
        <v>4859.0</v>
      </c>
      <c r="E378">
        <f>'計算係數'!$O378*'累積確診人數_量級_鄰里別'!D378/10</f>
        <v>0</v>
      </c>
      <c r="F378">
        <f>'計算係數'!$O378*'累積確診人數_量級_鄰里別'!E378/10</f>
        <v>1.052011776</v>
      </c>
      <c r="G378">
        <f>'計算係數'!$O378*'累積確診人數_量級_鄰里別'!F378/10</f>
        <v>1.052011776</v>
      </c>
      <c r="H378">
        <f>'計算係數'!$O378*'累積確診人數_量級_鄰里別'!G378/10</f>
        <v>0</v>
      </c>
      <c r="I378">
        <f>'計算係數'!$O378*'累積確診人數_量級_鄰里別'!H378/10</f>
        <v>1.052011776</v>
      </c>
      <c r="J378">
        <f>'計算係數'!$O378*'累積確診人數_量級_鄰里別'!I378/10</f>
        <v>1.052011776</v>
      </c>
      <c r="K378">
        <f>'計算係數'!$O378*'累積確診人數_量級_鄰里別'!J378/10</f>
        <v>1.052011776</v>
      </c>
      <c r="L378">
        <f>'計算係數'!$O378*'累積確診人數_量級_鄰里別'!K378/10</f>
        <v>1.052011776</v>
      </c>
      <c r="M378">
        <f>'計算係數'!$O378*'累積確診人數_量級_鄰里別'!L378/10</f>
        <v>1.052011776</v>
      </c>
      <c r="N378">
        <f>'計算係數'!$O378*'累積確診人數_量級_鄰里別'!M378/10</f>
        <v>1.052011776</v>
      </c>
      <c r="O378">
        <f>'計算係數'!$O378*'累積確診人數_量級_鄰里別'!N378/10</f>
        <v>1.052011776</v>
      </c>
      <c r="P378">
        <f>'計算係數'!$O378*'累積確診人數_量級_鄰里別'!O378/10</f>
        <v>1.052011776</v>
      </c>
      <c r="Q378">
        <f>'計算係數'!$O378*'累積確診人數_量級_鄰里別'!P378/10</f>
        <v>1.052011776</v>
      </c>
      <c r="R378">
        <f>'計算係數'!$O378*'累積確診人數_量級_鄰里別'!Q378/10</f>
        <v>1.052011776</v>
      </c>
      <c r="S378">
        <f>'計算係數'!$O378*'累積確診人數_量級_鄰里別'!R378/10</f>
        <v>1.052011776</v>
      </c>
      <c r="T378">
        <f>'計算係數'!$O378*'累積確診人數_量級_鄰里別'!S378/10</f>
        <v>1.052011776</v>
      </c>
      <c r="U378">
        <f>'計算係數'!$O378*'累積確診人數_量級_鄰里別'!T378/10</f>
        <v>1.052011776</v>
      </c>
    </row>
    <row r="379">
      <c r="A379" s="5">
        <v>6.3000110015E10</v>
      </c>
      <c r="B379" s="5" t="s">
        <v>376</v>
      </c>
      <c r="C379" s="5" t="s">
        <v>391</v>
      </c>
      <c r="D379" s="5">
        <v>5481.0</v>
      </c>
      <c r="E379">
        <f>'計算係數'!$O379*'累積確診人數_量級_鄰里別'!D379/10</f>
        <v>0</v>
      </c>
      <c r="F379">
        <f>'計算係數'!$O379*'累積確診人數_量級_鄰里別'!E379/10</f>
        <v>1.068672484</v>
      </c>
      <c r="G379">
        <f>'計算係數'!$O379*'累積確診人數_量級_鄰里別'!F379/10</f>
        <v>1.068672484</v>
      </c>
      <c r="H379">
        <f>'計算係數'!$O379*'累積確診人數_量級_鄰里別'!G379/10</f>
        <v>0</v>
      </c>
      <c r="I379">
        <f>'計算係數'!$O379*'累積確診人數_量級_鄰里別'!H379/10</f>
        <v>1.068672484</v>
      </c>
      <c r="J379">
        <f>'計算係數'!$O379*'累積確診人數_量級_鄰里別'!I379/10</f>
        <v>1.068672484</v>
      </c>
      <c r="K379">
        <f>'計算係數'!$O379*'累積確診人數_量級_鄰里別'!J379/10</f>
        <v>1.068672484</v>
      </c>
      <c r="L379">
        <f>'計算係數'!$O379*'累積確診人數_量級_鄰里別'!K379/10</f>
        <v>1.068672484</v>
      </c>
      <c r="M379">
        <f>'計算係數'!$O379*'累積確診人數_量級_鄰里別'!L379/10</f>
        <v>1.068672484</v>
      </c>
      <c r="N379">
        <f>'計算係數'!$O379*'累積確診人數_量級_鄰里別'!M379/10</f>
        <v>1.068672484</v>
      </c>
      <c r="O379">
        <f>'計算係數'!$O379*'累積確診人數_量級_鄰里別'!N379/10</f>
        <v>1.068672484</v>
      </c>
      <c r="P379">
        <f>'計算係數'!$O379*'累積確診人數_量級_鄰里別'!O379/10</f>
        <v>1.068672484</v>
      </c>
      <c r="Q379">
        <f>'計算係數'!$O379*'累積確診人數_量級_鄰里別'!P379/10</f>
        <v>1.068672484</v>
      </c>
      <c r="R379">
        <f>'計算係數'!$O379*'累積確診人數_量級_鄰里別'!Q379/10</f>
        <v>1.068672484</v>
      </c>
      <c r="S379">
        <f>'計算係數'!$O379*'累積確診人數_量級_鄰里別'!R379/10</f>
        <v>1.068672484</v>
      </c>
      <c r="T379">
        <f>'計算係數'!$O379*'累積確診人數_量級_鄰里別'!S379/10</f>
        <v>1.068672484</v>
      </c>
      <c r="U379">
        <f>'計算係數'!$O379*'累積確診人數_量級_鄰里別'!T379/10</f>
        <v>1.068672484</v>
      </c>
    </row>
    <row r="380">
      <c r="A380" s="5">
        <v>6.3000110016E10</v>
      </c>
      <c r="B380" s="5" t="s">
        <v>376</v>
      </c>
      <c r="C380" s="5" t="s">
        <v>392</v>
      </c>
      <c r="D380" s="5">
        <v>6015.0</v>
      </c>
      <c r="E380">
        <f>'計算係數'!$O380*'累積確診人數_量級_鄰里別'!D380/10</f>
        <v>0</v>
      </c>
      <c r="F380">
        <f>'計算係數'!$O380*'累積確診人數_量級_鄰里別'!E380/10</f>
        <v>1.027850952</v>
      </c>
      <c r="G380">
        <f>'計算係數'!$O380*'累積確診人數_量級_鄰里別'!F380/10</f>
        <v>1.027850952</v>
      </c>
      <c r="H380">
        <f>'計算係數'!$O380*'累積確診人數_量級_鄰里別'!G380/10</f>
        <v>0</v>
      </c>
      <c r="I380">
        <f>'計算係數'!$O380*'累積確診人數_量級_鄰里別'!H380/10</f>
        <v>1.027850952</v>
      </c>
      <c r="J380">
        <f>'計算係數'!$O380*'累積確診人數_量級_鄰里別'!I380/10</f>
        <v>1.027850952</v>
      </c>
      <c r="K380">
        <f>'計算係數'!$O380*'累積確診人數_量級_鄰里別'!J380/10</f>
        <v>1.027850952</v>
      </c>
      <c r="L380">
        <f>'計算係數'!$O380*'累積確診人數_量級_鄰里別'!K380/10</f>
        <v>1.027850952</v>
      </c>
      <c r="M380">
        <f>'計算係數'!$O380*'累積確診人數_量級_鄰里別'!L380/10</f>
        <v>1.027850952</v>
      </c>
      <c r="N380">
        <f>'計算係數'!$O380*'累積確診人數_量級_鄰里別'!M380/10</f>
        <v>1.027850952</v>
      </c>
      <c r="O380">
        <f>'計算係數'!$O380*'累積確診人數_量級_鄰里別'!N380/10</f>
        <v>1.027850952</v>
      </c>
      <c r="P380">
        <f>'計算係數'!$O380*'累積確診人數_量級_鄰里別'!O380/10</f>
        <v>1.027850952</v>
      </c>
      <c r="Q380">
        <f>'計算係數'!$O380*'累積確診人數_量級_鄰里別'!P380/10</f>
        <v>1.027850952</v>
      </c>
      <c r="R380">
        <f>'計算係數'!$O380*'累積確診人數_量級_鄰里別'!Q380/10</f>
        <v>1.027850952</v>
      </c>
      <c r="S380">
        <f>'計算係數'!$O380*'累積確診人數_量級_鄰里別'!R380/10</f>
        <v>1.027850952</v>
      </c>
      <c r="T380">
        <f>'計算係數'!$O380*'累積確診人數_量級_鄰里別'!S380/10</f>
        <v>1.027850952</v>
      </c>
      <c r="U380">
        <f>'計算係數'!$O380*'累積確診人數_量級_鄰里別'!T380/10</f>
        <v>1.027850952</v>
      </c>
    </row>
    <row r="381">
      <c r="A381" s="5">
        <v>6.3000110017E10</v>
      </c>
      <c r="B381" s="5" t="s">
        <v>376</v>
      </c>
      <c r="C381" s="5" t="s">
        <v>393</v>
      </c>
      <c r="D381" s="5">
        <v>7638.0</v>
      </c>
      <c r="E381">
        <f>'計算係數'!$O381*'累積確診人數_量級_鄰里別'!D381/10</f>
        <v>0</v>
      </c>
      <c r="F381">
        <f>'計算係數'!$O381*'累積確診人數_量級_鄰里別'!E381/10</f>
        <v>1.091772985</v>
      </c>
      <c r="G381">
        <f>'計算係數'!$O381*'累積確診人數_量級_鄰里別'!F381/10</f>
        <v>1.091772985</v>
      </c>
      <c r="H381">
        <f>'計算係數'!$O381*'累積確診人數_量級_鄰里別'!G381/10</f>
        <v>0</v>
      </c>
      <c r="I381">
        <f>'計算係數'!$O381*'累積確診人數_量級_鄰里別'!H381/10</f>
        <v>1.091772985</v>
      </c>
      <c r="J381">
        <f>'計算係數'!$O381*'累積確診人數_量級_鄰里別'!I381/10</f>
        <v>1.091772985</v>
      </c>
      <c r="K381">
        <f>'計算係數'!$O381*'累積確診人數_量級_鄰里別'!J381/10</f>
        <v>1.091772985</v>
      </c>
      <c r="L381">
        <f>'計算係數'!$O381*'累積確診人數_量級_鄰里別'!K381/10</f>
        <v>1.091772985</v>
      </c>
      <c r="M381">
        <f>'計算係數'!$O381*'累積確診人數_量級_鄰里別'!L381/10</f>
        <v>1.091772985</v>
      </c>
      <c r="N381">
        <f>'計算係數'!$O381*'累積確診人數_量級_鄰里別'!M381/10</f>
        <v>1.091772985</v>
      </c>
      <c r="O381">
        <f>'計算係數'!$O381*'累積確診人數_量級_鄰里別'!N381/10</f>
        <v>1.091772985</v>
      </c>
      <c r="P381">
        <f>'計算係數'!$O381*'累積確診人數_量級_鄰里別'!O381/10</f>
        <v>1.091772985</v>
      </c>
      <c r="Q381">
        <f>'計算係數'!$O381*'累積確診人數_量級_鄰里別'!P381/10</f>
        <v>1.091772985</v>
      </c>
      <c r="R381">
        <f>'計算係數'!$O381*'累積確診人數_量級_鄰里別'!Q381/10</f>
        <v>1.091772985</v>
      </c>
      <c r="S381">
        <f>'計算係數'!$O381*'累積確診人數_量級_鄰里別'!R381/10</f>
        <v>1.091772985</v>
      </c>
      <c r="T381">
        <f>'計算係數'!$O381*'累積確診人數_量級_鄰里別'!S381/10</f>
        <v>1.091772985</v>
      </c>
      <c r="U381">
        <f>'計算係數'!$O381*'累積確診人數_量級_鄰里別'!T381/10</f>
        <v>1.091772985</v>
      </c>
    </row>
    <row r="382">
      <c r="A382" s="5">
        <v>6.3000110018E10</v>
      </c>
      <c r="B382" s="5" t="s">
        <v>376</v>
      </c>
      <c r="C382" s="5" t="s">
        <v>394</v>
      </c>
      <c r="D382" s="5">
        <v>4182.0</v>
      </c>
      <c r="E382">
        <f>'計算係數'!$O382*'累積確診人數_量級_鄰里別'!D382/10</f>
        <v>0</v>
      </c>
      <c r="F382">
        <f>'計算係數'!$O382*'累積確診人數_量級_鄰里別'!E382/10</f>
        <v>0.9930123652</v>
      </c>
      <c r="G382">
        <f>'計算係數'!$O382*'累積確診人數_量級_鄰里別'!F382/10</f>
        <v>0.9930123652</v>
      </c>
      <c r="H382">
        <f>'計算係數'!$O382*'累積確診人數_量級_鄰里別'!G382/10</f>
        <v>0</v>
      </c>
      <c r="I382">
        <f>'計算係數'!$O382*'累積確診人數_量級_鄰里別'!H382/10</f>
        <v>0.9930123652</v>
      </c>
      <c r="J382">
        <f>'計算係數'!$O382*'累積確診人數_量級_鄰里別'!I382/10</f>
        <v>0.9930123652</v>
      </c>
      <c r="K382">
        <f>'計算係數'!$O382*'累積確診人數_量級_鄰里別'!J382/10</f>
        <v>0.9930123652</v>
      </c>
      <c r="L382">
        <f>'計算係數'!$O382*'累積確診人數_量級_鄰里別'!K382/10</f>
        <v>0.9930123652</v>
      </c>
      <c r="M382">
        <f>'計算係數'!$O382*'累積確診人數_量級_鄰里別'!L382/10</f>
        <v>0.9930123652</v>
      </c>
      <c r="N382">
        <f>'計算係數'!$O382*'累積確診人數_量級_鄰里別'!M382/10</f>
        <v>0.9930123652</v>
      </c>
      <c r="O382">
        <f>'計算係數'!$O382*'累積確診人數_量級_鄰里別'!N382/10</f>
        <v>0.9930123652</v>
      </c>
      <c r="P382">
        <f>'計算係數'!$O382*'累積確診人數_量級_鄰里別'!O382/10</f>
        <v>0.9930123652</v>
      </c>
      <c r="Q382">
        <f>'計算係數'!$O382*'累積確診人數_量級_鄰里別'!P382/10</f>
        <v>0.9930123652</v>
      </c>
      <c r="R382">
        <f>'計算係數'!$O382*'累積確診人數_量級_鄰里別'!Q382/10</f>
        <v>0.9930123652</v>
      </c>
      <c r="S382">
        <f>'計算係數'!$O382*'累積確診人數_量級_鄰里別'!R382/10</f>
        <v>0.9930123652</v>
      </c>
      <c r="T382">
        <f>'計算係數'!$O382*'累積確診人數_量級_鄰里別'!S382/10</f>
        <v>0.9930123652</v>
      </c>
      <c r="U382">
        <f>'計算係數'!$O382*'累積確診人數_量級_鄰里別'!T382/10</f>
        <v>0.9930123652</v>
      </c>
    </row>
    <row r="383">
      <c r="A383" s="5">
        <v>6.3000110019E10</v>
      </c>
      <c r="B383" s="5" t="s">
        <v>376</v>
      </c>
      <c r="C383" s="5" t="s">
        <v>395</v>
      </c>
      <c r="D383" s="5">
        <v>6563.0</v>
      </c>
      <c r="E383">
        <f>'計算係數'!$O383*'累積確診人數_量級_鄰里別'!D383/10</f>
        <v>0</v>
      </c>
      <c r="F383">
        <f>'計算係數'!$O383*'累積確診人數_量級_鄰里別'!E383/10</f>
        <v>1.06800297</v>
      </c>
      <c r="G383">
        <f>'計算係數'!$O383*'累積確診人數_量級_鄰里別'!F383/10</f>
        <v>1.06800297</v>
      </c>
      <c r="H383">
        <f>'計算係數'!$O383*'累積確診人數_量級_鄰里別'!G383/10</f>
        <v>0</v>
      </c>
      <c r="I383">
        <f>'計算係數'!$O383*'累積確診人數_量級_鄰里別'!H383/10</f>
        <v>1.06800297</v>
      </c>
      <c r="J383">
        <f>'計算係數'!$O383*'累積確診人數_量級_鄰里別'!I383/10</f>
        <v>1.06800297</v>
      </c>
      <c r="K383">
        <f>'計算係數'!$O383*'累積確診人數_量級_鄰里別'!J383/10</f>
        <v>1.06800297</v>
      </c>
      <c r="L383">
        <f>'計算係數'!$O383*'累積確診人數_量級_鄰里別'!K383/10</f>
        <v>1.06800297</v>
      </c>
      <c r="M383">
        <f>'計算係數'!$O383*'累積確診人數_量級_鄰里別'!L383/10</f>
        <v>1.06800297</v>
      </c>
      <c r="N383">
        <f>'計算係數'!$O383*'累積確診人數_量級_鄰里別'!M383/10</f>
        <v>1.06800297</v>
      </c>
      <c r="O383">
        <f>'計算係數'!$O383*'累積確診人數_量級_鄰里別'!N383/10</f>
        <v>1.06800297</v>
      </c>
      <c r="P383">
        <f>'計算係數'!$O383*'累積確診人數_量級_鄰里別'!O383/10</f>
        <v>1.06800297</v>
      </c>
      <c r="Q383">
        <f>'計算係數'!$O383*'累積確診人數_量級_鄰里別'!P383/10</f>
        <v>1.06800297</v>
      </c>
      <c r="R383">
        <f>'計算係數'!$O383*'累積確診人數_量級_鄰里別'!Q383/10</f>
        <v>1.06800297</v>
      </c>
      <c r="S383">
        <f>'計算係數'!$O383*'累積確診人數_量級_鄰里別'!R383/10</f>
        <v>1.06800297</v>
      </c>
      <c r="T383">
        <f>'計算係數'!$O383*'累積確診人數_量級_鄰里別'!S383/10</f>
        <v>1.06800297</v>
      </c>
      <c r="U383">
        <f>'計算係數'!$O383*'累積確診人數_量級_鄰里別'!T383/10</f>
        <v>1.06800297</v>
      </c>
    </row>
    <row r="384">
      <c r="A384" s="5">
        <v>6.300011002E10</v>
      </c>
      <c r="B384" s="5" t="s">
        <v>376</v>
      </c>
      <c r="C384" s="5" t="s">
        <v>396</v>
      </c>
      <c r="D384" s="5">
        <v>9117.0</v>
      </c>
      <c r="E384">
        <f>'計算係數'!$O384*'累積確診人數_量級_鄰里別'!D384/10</f>
        <v>0</v>
      </c>
      <c r="F384">
        <f>'計算係數'!$O384*'累積確診人數_量級_鄰里別'!E384/10</f>
        <v>1.14390866</v>
      </c>
      <c r="G384">
        <f>'計算係數'!$O384*'累積確診人數_量級_鄰里別'!F384/10</f>
        <v>1.14390866</v>
      </c>
      <c r="H384">
        <f>'計算係數'!$O384*'累積確診人數_量級_鄰里別'!G384/10</f>
        <v>0</v>
      </c>
      <c r="I384">
        <f>'計算係數'!$O384*'累積確診人數_量級_鄰里別'!H384/10</f>
        <v>1.14390866</v>
      </c>
      <c r="J384">
        <f>'計算係數'!$O384*'累積確診人數_量級_鄰里別'!I384/10</f>
        <v>1.14390866</v>
      </c>
      <c r="K384">
        <f>'計算係數'!$O384*'累積確診人數_量級_鄰里別'!J384/10</f>
        <v>1.14390866</v>
      </c>
      <c r="L384">
        <f>'計算係數'!$O384*'累積確診人數_量級_鄰里別'!K384/10</f>
        <v>1.14390866</v>
      </c>
      <c r="M384">
        <f>'計算係數'!$O384*'累積確診人數_量級_鄰里別'!L384/10</f>
        <v>1.14390866</v>
      </c>
      <c r="N384">
        <f>'計算係數'!$O384*'累積確診人數_量級_鄰里別'!M384/10</f>
        <v>1.14390866</v>
      </c>
      <c r="O384">
        <f>'計算係數'!$O384*'累積確診人數_量級_鄰里別'!N384/10</f>
        <v>1.14390866</v>
      </c>
      <c r="P384">
        <f>'計算係數'!$O384*'累積確診人數_量級_鄰里別'!O384/10</f>
        <v>1.14390866</v>
      </c>
      <c r="Q384">
        <f>'計算係數'!$O384*'累積確診人數_量級_鄰里別'!P384/10</f>
        <v>1.14390866</v>
      </c>
      <c r="R384">
        <f>'計算係數'!$O384*'累積確診人數_量級_鄰里別'!Q384/10</f>
        <v>1.14390866</v>
      </c>
      <c r="S384">
        <f>'計算係數'!$O384*'累積確診人數_量級_鄰里別'!R384/10</f>
        <v>1.14390866</v>
      </c>
      <c r="T384">
        <f>'計算係數'!$O384*'累積確診人數_量級_鄰里別'!S384/10</f>
        <v>1.14390866</v>
      </c>
      <c r="U384">
        <f>'計算係數'!$O384*'累積確診人數_量級_鄰里別'!T384/10</f>
        <v>1.14390866</v>
      </c>
    </row>
    <row r="385">
      <c r="A385" s="5">
        <v>6.3000110021E10</v>
      </c>
      <c r="B385" s="5" t="s">
        <v>376</v>
      </c>
      <c r="C385" s="5" t="s">
        <v>397</v>
      </c>
      <c r="D385" s="5">
        <v>7391.0</v>
      </c>
      <c r="E385">
        <f>'計算係數'!$O385*'累積確診人數_量級_鄰里別'!D385/10</f>
        <v>0</v>
      </c>
      <c r="F385">
        <f>'計算係數'!$O385*'累積確診人數_量級_鄰里別'!E385/10</f>
        <v>1.168355007</v>
      </c>
      <c r="G385">
        <f>'計算係數'!$O385*'累積確診人數_量級_鄰里別'!F385/10</f>
        <v>1.168355007</v>
      </c>
      <c r="H385">
        <f>'計算係數'!$O385*'累積確診人數_量級_鄰里別'!G385/10</f>
        <v>0</v>
      </c>
      <c r="I385">
        <f>'計算係數'!$O385*'累積確診人數_量級_鄰里別'!H385/10</f>
        <v>1.168355007</v>
      </c>
      <c r="J385">
        <f>'計算係數'!$O385*'累積確診人數_量級_鄰里別'!I385/10</f>
        <v>1.168355007</v>
      </c>
      <c r="K385">
        <f>'計算係數'!$O385*'累積確診人數_量級_鄰里別'!J385/10</f>
        <v>1.168355007</v>
      </c>
      <c r="L385">
        <f>'計算係數'!$O385*'累積確診人數_量級_鄰里別'!K385/10</f>
        <v>1.168355007</v>
      </c>
      <c r="M385">
        <f>'計算係數'!$O385*'累積確診人數_量級_鄰里別'!L385/10</f>
        <v>1.168355007</v>
      </c>
      <c r="N385">
        <f>'計算係數'!$O385*'累積確診人數_量級_鄰里別'!M385/10</f>
        <v>1.168355007</v>
      </c>
      <c r="O385">
        <f>'計算係數'!$O385*'累積確診人數_量級_鄰里別'!N385/10</f>
        <v>1.168355007</v>
      </c>
      <c r="P385">
        <f>'計算係數'!$O385*'累積確診人數_量級_鄰里別'!O385/10</f>
        <v>1.168355007</v>
      </c>
      <c r="Q385">
        <f>'計算係數'!$O385*'累積確診人數_量級_鄰里別'!P385/10</f>
        <v>1.168355007</v>
      </c>
      <c r="R385">
        <f>'計算係數'!$O385*'累積確診人數_量級_鄰里別'!Q385/10</f>
        <v>1.168355007</v>
      </c>
      <c r="S385">
        <f>'計算係數'!$O385*'累積確診人數_量級_鄰里別'!R385/10</f>
        <v>1.168355007</v>
      </c>
      <c r="T385">
        <f>'計算係數'!$O385*'累積確診人數_量級_鄰里別'!S385/10</f>
        <v>1.168355007</v>
      </c>
      <c r="U385">
        <f>'計算係數'!$O385*'累積確診人數_量級_鄰里別'!T385/10</f>
        <v>1.168355007</v>
      </c>
    </row>
    <row r="386">
      <c r="A386" s="5">
        <v>6.3000110022E10</v>
      </c>
      <c r="B386" s="5" t="s">
        <v>376</v>
      </c>
      <c r="C386" s="5" t="s">
        <v>398</v>
      </c>
      <c r="D386" s="5">
        <v>7052.0</v>
      </c>
      <c r="E386">
        <f>'計算係數'!$O386*'累積確診人數_量級_鄰里別'!D386/10</f>
        <v>0</v>
      </c>
      <c r="F386">
        <f>'計算係數'!$O386*'累積確診人數_量級_鄰里別'!E386/10</f>
        <v>1.035381977</v>
      </c>
      <c r="G386">
        <f>'計算係數'!$O386*'累積確診人數_量級_鄰里別'!F386/10</f>
        <v>1.035381977</v>
      </c>
      <c r="H386">
        <f>'計算係數'!$O386*'累積確診人數_量級_鄰里別'!G386/10</f>
        <v>0</v>
      </c>
      <c r="I386">
        <f>'計算係數'!$O386*'累積確診人數_量級_鄰里別'!H386/10</f>
        <v>1.035381977</v>
      </c>
      <c r="J386">
        <f>'計算係數'!$O386*'累積確診人數_量級_鄰里別'!I386/10</f>
        <v>1.035381977</v>
      </c>
      <c r="K386">
        <f>'計算係數'!$O386*'累積確診人數_量級_鄰里別'!J386/10</f>
        <v>1.035381977</v>
      </c>
      <c r="L386">
        <f>'計算係數'!$O386*'累積確診人數_量級_鄰里別'!K386/10</f>
        <v>1.035381977</v>
      </c>
      <c r="M386">
        <f>'計算係數'!$O386*'累積確診人數_量級_鄰里別'!L386/10</f>
        <v>1.035381977</v>
      </c>
      <c r="N386">
        <f>'計算係數'!$O386*'累積確診人數_量級_鄰里別'!M386/10</f>
        <v>1.035381977</v>
      </c>
      <c r="O386">
        <f>'計算係數'!$O386*'累積確診人數_量級_鄰里別'!N386/10</f>
        <v>1.035381977</v>
      </c>
      <c r="P386">
        <f>'計算係數'!$O386*'累積確診人數_量級_鄰里別'!O386/10</f>
        <v>1.035381977</v>
      </c>
      <c r="Q386">
        <f>'計算係數'!$O386*'累積確診人數_量級_鄰里別'!P386/10</f>
        <v>1.035381977</v>
      </c>
      <c r="R386">
        <f>'計算係數'!$O386*'累積確診人數_量級_鄰里別'!Q386/10</f>
        <v>1.035381977</v>
      </c>
      <c r="S386">
        <f>'計算係數'!$O386*'累積確診人數_量級_鄰里別'!R386/10</f>
        <v>1.035381977</v>
      </c>
      <c r="T386">
        <f>'計算係數'!$O386*'累積確診人數_量級_鄰里別'!S386/10</f>
        <v>1.035381977</v>
      </c>
      <c r="U386">
        <f>'計算係數'!$O386*'累積確診人數_量級_鄰里別'!T386/10</f>
        <v>1.035381977</v>
      </c>
    </row>
    <row r="387">
      <c r="A387" s="5">
        <v>6.3000110023E10</v>
      </c>
      <c r="B387" s="5" t="s">
        <v>376</v>
      </c>
      <c r="C387" s="5" t="s">
        <v>399</v>
      </c>
      <c r="D387" s="5">
        <v>5032.0</v>
      </c>
      <c r="E387">
        <f>'計算係數'!$O387*'累積確診人數_量級_鄰里別'!D387/10</f>
        <v>0</v>
      </c>
      <c r="F387">
        <f>'計算係數'!$O387*'累積確診人數_量級_鄰里別'!E387/10</f>
        <v>0.9551851681</v>
      </c>
      <c r="G387">
        <f>'計算係數'!$O387*'累積確診人數_量級_鄰里別'!F387/10</f>
        <v>0.9551851681</v>
      </c>
      <c r="H387">
        <f>'計算係數'!$O387*'累積確診人數_量級_鄰里別'!G387/10</f>
        <v>0</v>
      </c>
      <c r="I387">
        <f>'計算係數'!$O387*'累積確診人數_量級_鄰里別'!H387/10</f>
        <v>0.9551851681</v>
      </c>
      <c r="J387">
        <f>'計算係數'!$O387*'累積確診人數_量級_鄰里別'!I387/10</f>
        <v>0.9551851681</v>
      </c>
      <c r="K387">
        <f>'計算係數'!$O387*'累積確診人數_量級_鄰里別'!J387/10</f>
        <v>0.9551851681</v>
      </c>
      <c r="L387">
        <f>'計算係數'!$O387*'累積確診人數_量級_鄰里別'!K387/10</f>
        <v>0.9551851681</v>
      </c>
      <c r="M387">
        <f>'計算係數'!$O387*'累積確診人數_量級_鄰里別'!L387/10</f>
        <v>0.9551851681</v>
      </c>
      <c r="N387">
        <f>'計算係數'!$O387*'累積確診人數_量級_鄰里別'!M387/10</f>
        <v>0.9551851681</v>
      </c>
      <c r="O387">
        <f>'計算係數'!$O387*'累積確診人數_量級_鄰里別'!N387/10</f>
        <v>0.9551851681</v>
      </c>
      <c r="P387">
        <f>'計算係數'!$O387*'累積確診人數_量級_鄰里別'!O387/10</f>
        <v>0.9551851681</v>
      </c>
      <c r="Q387">
        <f>'計算係數'!$O387*'累積確診人數_量級_鄰里別'!P387/10</f>
        <v>0.9551851681</v>
      </c>
      <c r="R387">
        <f>'計算係數'!$O387*'累積確診人數_量級_鄰里別'!Q387/10</f>
        <v>0.9551851681</v>
      </c>
      <c r="S387">
        <f>'計算係數'!$O387*'累積確診人數_量級_鄰里別'!R387/10</f>
        <v>0.9551851681</v>
      </c>
      <c r="T387">
        <f>'計算係數'!$O387*'累積確診人數_量級_鄰里別'!S387/10</f>
        <v>0.9551851681</v>
      </c>
      <c r="U387">
        <f>'計算係數'!$O387*'累積確診人數_量級_鄰里別'!T387/10</f>
        <v>0.9551851681</v>
      </c>
    </row>
    <row r="388">
      <c r="A388" s="5">
        <v>6.3000110024E10</v>
      </c>
      <c r="B388" s="5" t="s">
        <v>376</v>
      </c>
      <c r="C388" s="5" t="s">
        <v>400</v>
      </c>
      <c r="D388" s="5">
        <v>6219.0</v>
      </c>
      <c r="E388">
        <f>'計算係數'!$O388*'累積確診人數_量級_鄰里別'!D388/10</f>
        <v>0</v>
      </c>
      <c r="F388">
        <f>'計算係數'!$O388*'累積確診人數_量級_鄰里別'!E388/10</f>
        <v>0.981825931</v>
      </c>
      <c r="G388">
        <f>'計算係數'!$O388*'累積確診人數_量級_鄰里別'!F388/10</f>
        <v>0.981825931</v>
      </c>
      <c r="H388">
        <f>'計算係數'!$O388*'累積確診人數_量級_鄰里別'!G388/10</f>
        <v>0</v>
      </c>
      <c r="I388">
        <f>'計算係數'!$O388*'累積確診人數_量級_鄰里別'!H388/10</f>
        <v>0.981825931</v>
      </c>
      <c r="J388">
        <f>'計算係數'!$O388*'累積確診人數_量級_鄰里別'!I388/10</f>
        <v>0.981825931</v>
      </c>
      <c r="K388">
        <f>'計算係數'!$O388*'累積確診人數_量級_鄰里別'!J388/10</f>
        <v>0.981825931</v>
      </c>
      <c r="L388">
        <f>'計算係數'!$O388*'累積確診人數_量級_鄰里別'!K388/10</f>
        <v>0.981825931</v>
      </c>
      <c r="M388">
        <f>'計算係數'!$O388*'累積確診人數_量級_鄰里別'!L388/10</f>
        <v>0.981825931</v>
      </c>
      <c r="N388">
        <f>'計算係數'!$O388*'累積確診人數_量級_鄰里別'!M388/10</f>
        <v>0.981825931</v>
      </c>
      <c r="O388">
        <f>'計算係數'!$O388*'累積確診人數_量級_鄰里別'!N388/10</f>
        <v>0.981825931</v>
      </c>
      <c r="P388">
        <f>'計算係數'!$O388*'累積確診人數_量級_鄰里別'!O388/10</f>
        <v>0.981825931</v>
      </c>
      <c r="Q388">
        <f>'計算係數'!$O388*'累積確診人數_量級_鄰里別'!P388/10</f>
        <v>0.981825931</v>
      </c>
      <c r="R388">
        <f>'計算係數'!$O388*'累積確診人數_量級_鄰里別'!Q388/10</f>
        <v>0.981825931</v>
      </c>
      <c r="S388">
        <f>'計算係數'!$O388*'累積確診人數_量級_鄰里別'!R388/10</f>
        <v>0.981825931</v>
      </c>
      <c r="T388">
        <f>'計算係數'!$O388*'累積確診人數_量級_鄰里別'!S388/10</f>
        <v>0.981825931</v>
      </c>
      <c r="U388">
        <f>'計算係數'!$O388*'累積確診人數_量級_鄰里別'!T388/10</f>
        <v>0.981825931</v>
      </c>
    </row>
    <row r="389">
      <c r="A389" s="5">
        <v>6.3000110025E10</v>
      </c>
      <c r="B389" s="5" t="s">
        <v>376</v>
      </c>
      <c r="C389" s="5" t="s">
        <v>401</v>
      </c>
      <c r="D389" s="5">
        <v>3373.0</v>
      </c>
      <c r="E389">
        <f>'計算係數'!$O389*'累積確診人數_量級_鄰里別'!D389/10</f>
        <v>0</v>
      </c>
      <c r="F389">
        <f>'計算係數'!$O389*'累積確診人數_量級_鄰里別'!E389/10</f>
        <v>0.9519777945</v>
      </c>
      <c r="G389">
        <f>'計算係數'!$O389*'累積確診人數_量級_鄰里別'!F389/10</f>
        <v>0.9519777945</v>
      </c>
      <c r="H389">
        <f>'計算係數'!$O389*'累積確診人數_量級_鄰里別'!G389/10</f>
        <v>0</v>
      </c>
      <c r="I389">
        <f>'計算係數'!$O389*'累積確診人數_量級_鄰里別'!H389/10</f>
        <v>0.9519777945</v>
      </c>
      <c r="J389">
        <f>'計算係數'!$O389*'累積確診人數_量級_鄰里別'!I389/10</f>
        <v>0.9519777945</v>
      </c>
      <c r="K389">
        <f>'計算係數'!$O389*'累積確診人數_量級_鄰里別'!J389/10</f>
        <v>0.9519777945</v>
      </c>
      <c r="L389">
        <f>'計算係數'!$O389*'累積確診人數_量級_鄰里別'!K389/10</f>
        <v>0.9519777945</v>
      </c>
      <c r="M389">
        <f>'計算係數'!$O389*'累積確診人數_量級_鄰里別'!L389/10</f>
        <v>0.9519777945</v>
      </c>
      <c r="N389">
        <f>'計算係數'!$O389*'累積確診人數_量級_鄰里別'!M389/10</f>
        <v>0.9519777945</v>
      </c>
      <c r="O389">
        <f>'計算係數'!$O389*'累積確診人數_量級_鄰里別'!N389/10</f>
        <v>0.9519777945</v>
      </c>
      <c r="P389">
        <f>'計算係數'!$O389*'累積確診人數_量級_鄰里別'!O389/10</f>
        <v>0.9519777945</v>
      </c>
      <c r="Q389">
        <f>'計算係數'!$O389*'累積確診人數_量級_鄰里別'!P389/10</f>
        <v>0.9519777945</v>
      </c>
      <c r="R389">
        <f>'計算係數'!$O389*'累積確診人數_量級_鄰里別'!Q389/10</f>
        <v>0.9519777945</v>
      </c>
      <c r="S389">
        <f>'計算係數'!$O389*'累積確診人數_量級_鄰里別'!R389/10</f>
        <v>0.9519777945</v>
      </c>
      <c r="T389">
        <f>'計算係數'!$O389*'累積確診人數_量級_鄰里別'!S389/10</f>
        <v>0.9519777945</v>
      </c>
      <c r="U389">
        <f>'計算係數'!$O389*'累積確診人數_量級_鄰里別'!T389/10</f>
        <v>0.9519777945</v>
      </c>
    </row>
    <row r="390">
      <c r="A390" s="5">
        <v>6.3000110026E10</v>
      </c>
      <c r="B390" s="5" t="s">
        <v>376</v>
      </c>
      <c r="C390" s="5" t="s">
        <v>402</v>
      </c>
      <c r="D390" s="5">
        <v>7190.0</v>
      </c>
      <c r="E390">
        <f>'計算係數'!$O390*'累積確診人數_量級_鄰里別'!D390/10</f>
        <v>0</v>
      </c>
      <c r="F390">
        <f>'計算係數'!$O390*'累積確診人數_量級_鄰里別'!E390/10</f>
        <v>1.126001786</v>
      </c>
      <c r="G390">
        <f>'計算係數'!$O390*'累積確診人數_量級_鄰里別'!F390/10</f>
        <v>1.126001786</v>
      </c>
      <c r="H390">
        <f>'計算係數'!$O390*'累積確診人數_量級_鄰里別'!G390/10</f>
        <v>0</v>
      </c>
      <c r="I390">
        <f>'計算係數'!$O390*'累積確診人數_量級_鄰里別'!H390/10</f>
        <v>1.126001786</v>
      </c>
      <c r="J390">
        <f>'計算係數'!$O390*'累積確診人數_量級_鄰里別'!I390/10</f>
        <v>1.126001786</v>
      </c>
      <c r="K390">
        <f>'計算係數'!$O390*'累積確診人數_量級_鄰里別'!J390/10</f>
        <v>1.126001786</v>
      </c>
      <c r="L390">
        <f>'計算係數'!$O390*'累積確診人數_量級_鄰里別'!K390/10</f>
        <v>1.126001786</v>
      </c>
      <c r="M390">
        <f>'計算係數'!$O390*'累積確診人數_量級_鄰里別'!L390/10</f>
        <v>1.126001786</v>
      </c>
      <c r="N390">
        <f>'計算係數'!$O390*'累積確診人數_量級_鄰里別'!M390/10</f>
        <v>1.126001786</v>
      </c>
      <c r="O390">
        <f>'計算係數'!$O390*'累積確診人數_量級_鄰里別'!N390/10</f>
        <v>1.126001786</v>
      </c>
      <c r="P390">
        <f>'計算係數'!$O390*'累積確診人數_量級_鄰里別'!O390/10</f>
        <v>1.126001786</v>
      </c>
      <c r="Q390">
        <f>'計算係數'!$O390*'累積確診人數_量級_鄰里別'!P390/10</f>
        <v>1.126001786</v>
      </c>
      <c r="R390">
        <f>'計算係數'!$O390*'累積確診人數_量級_鄰里別'!Q390/10</f>
        <v>1.126001786</v>
      </c>
      <c r="S390">
        <f>'計算係數'!$O390*'累積確診人數_量級_鄰里別'!R390/10</f>
        <v>1.126001786</v>
      </c>
      <c r="T390">
        <f>'計算係數'!$O390*'累積確診人數_量級_鄰里別'!S390/10</f>
        <v>1.126001786</v>
      </c>
      <c r="U390">
        <f>'計算係數'!$O390*'累積確診人數_量級_鄰里別'!T390/10</f>
        <v>1.126001786</v>
      </c>
    </row>
    <row r="391">
      <c r="A391" s="5">
        <v>6.3000110027E10</v>
      </c>
      <c r="B391" s="5" t="s">
        <v>376</v>
      </c>
      <c r="C391" s="5" t="s">
        <v>403</v>
      </c>
      <c r="D391" s="5">
        <v>4506.0</v>
      </c>
      <c r="E391">
        <f>'計算係數'!$O391*'累積確診人數_量級_鄰里別'!D391/10</f>
        <v>0</v>
      </c>
      <c r="F391">
        <f>'計算係數'!$O391*'累積確診人數_量級_鄰里別'!E391/10</f>
        <v>1.019677903</v>
      </c>
      <c r="G391">
        <f>'計算係數'!$O391*'累積確診人數_量級_鄰里別'!F391/10</f>
        <v>1.019677903</v>
      </c>
      <c r="H391">
        <f>'計算係數'!$O391*'累積確診人數_量級_鄰里別'!G391/10</f>
        <v>0</v>
      </c>
      <c r="I391">
        <f>'計算係數'!$O391*'累積確診人數_量級_鄰里別'!H391/10</f>
        <v>1.019677903</v>
      </c>
      <c r="J391">
        <f>'計算係數'!$O391*'累積確診人數_量級_鄰里別'!I391/10</f>
        <v>1.019677903</v>
      </c>
      <c r="K391">
        <f>'計算係數'!$O391*'累積確診人數_量級_鄰里別'!J391/10</f>
        <v>1.019677903</v>
      </c>
      <c r="L391">
        <f>'計算係數'!$O391*'累積確診人數_量級_鄰里別'!K391/10</f>
        <v>1.019677903</v>
      </c>
      <c r="M391">
        <f>'計算係數'!$O391*'累積確診人數_量級_鄰里別'!L391/10</f>
        <v>1.019677903</v>
      </c>
      <c r="N391">
        <f>'計算係數'!$O391*'累積確診人數_量級_鄰里別'!M391/10</f>
        <v>1.019677903</v>
      </c>
      <c r="O391">
        <f>'計算係數'!$O391*'累積確診人數_量級_鄰里別'!N391/10</f>
        <v>1.019677903</v>
      </c>
      <c r="P391">
        <f>'計算係數'!$O391*'累積確診人數_量級_鄰里別'!O391/10</f>
        <v>1.019677903</v>
      </c>
      <c r="Q391">
        <f>'計算係數'!$O391*'累積確診人數_量級_鄰里別'!P391/10</f>
        <v>1.019677903</v>
      </c>
      <c r="R391">
        <f>'計算係數'!$O391*'累積確診人數_量級_鄰里別'!Q391/10</f>
        <v>1.019677903</v>
      </c>
      <c r="S391">
        <f>'計算係數'!$O391*'累積確診人數_量級_鄰里別'!R391/10</f>
        <v>1.019677903</v>
      </c>
      <c r="T391">
        <f>'計算係數'!$O391*'累積確診人數_量級_鄰里別'!S391/10</f>
        <v>1.019677903</v>
      </c>
      <c r="U391">
        <f>'計算係數'!$O391*'累積確診人數_量級_鄰里別'!T391/10</f>
        <v>1.019677903</v>
      </c>
    </row>
    <row r="392">
      <c r="A392" s="5">
        <v>6.3000110028E10</v>
      </c>
      <c r="B392" s="5" t="s">
        <v>376</v>
      </c>
      <c r="C392" s="5" t="s">
        <v>404</v>
      </c>
      <c r="D392" s="5">
        <v>5751.0</v>
      </c>
      <c r="E392">
        <f>'計算係數'!$O392*'累積確診人數_量級_鄰里別'!D392/10</f>
        <v>0</v>
      </c>
      <c r="F392">
        <f>'計算係數'!$O392*'累積確診人數_量級_鄰里別'!E392/10</f>
        <v>1.104583011</v>
      </c>
      <c r="G392">
        <f>'計算係數'!$O392*'累積確診人數_量級_鄰里別'!F392/10</f>
        <v>1.104583011</v>
      </c>
      <c r="H392">
        <f>'計算係數'!$O392*'累積確診人數_量級_鄰里別'!G392/10</f>
        <v>0</v>
      </c>
      <c r="I392">
        <f>'計算係數'!$O392*'累積確診人數_量級_鄰里別'!H392/10</f>
        <v>1.104583011</v>
      </c>
      <c r="J392">
        <f>'計算係數'!$O392*'累積確診人數_量級_鄰里別'!I392/10</f>
        <v>1.104583011</v>
      </c>
      <c r="K392">
        <f>'計算係數'!$O392*'累積確診人數_量級_鄰里別'!J392/10</f>
        <v>1.104583011</v>
      </c>
      <c r="L392">
        <f>'計算係數'!$O392*'累積確診人數_量級_鄰里別'!K392/10</f>
        <v>1.104583011</v>
      </c>
      <c r="M392">
        <f>'計算係數'!$O392*'累積確診人數_量級_鄰里別'!L392/10</f>
        <v>1.104583011</v>
      </c>
      <c r="N392">
        <f>'計算係數'!$O392*'累積確診人數_量級_鄰里別'!M392/10</f>
        <v>1.104583011</v>
      </c>
      <c r="O392">
        <f>'計算係數'!$O392*'累積確診人數_量級_鄰里別'!N392/10</f>
        <v>1.104583011</v>
      </c>
      <c r="P392">
        <f>'計算係數'!$O392*'累積確診人數_量級_鄰里別'!O392/10</f>
        <v>1.104583011</v>
      </c>
      <c r="Q392">
        <f>'計算係數'!$O392*'累積確診人數_量級_鄰里別'!P392/10</f>
        <v>1.104583011</v>
      </c>
      <c r="R392">
        <f>'計算係數'!$O392*'累積確診人數_量級_鄰里別'!Q392/10</f>
        <v>1.104583011</v>
      </c>
      <c r="S392">
        <f>'計算係數'!$O392*'累積確診人數_量級_鄰里別'!R392/10</f>
        <v>1.104583011</v>
      </c>
      <c r="T392">
        <f>'計算係數'!$O392*'累積確診人數_量級_鄰里別'!S392/10</f>
        <v>1.104583011</v>
      </c>
      <c r="U392">
        <f>'計算係數'!$O392*'累積確診人數_量級_鄰里別'!T392/10</f>
        <v>1.104583011</v>
      </c>
    </row>
    <row r="393">
      <c r="A393" s="5">
        <v>6.3000110029E10</v>
      </c>
      <c r="B393" s="5" t="s">
        <v>376</v>
      </c>
      <c r="C393" s="5" t="s">
        <v>405</v>
      </c>
      <c r="D393" s="5">
        <v>5101.0</v>
      </c>
      <c r="E393">
        <f>'計算係數'!$O393*'累積確診人數_量級_鄰里別'!D393/10</f>
        <v>0</v>
      </c>
      <c r="F393">
        <f>'計算係數'!$O393*'累積確診人數_量級_鄰里別'!E393/10</f>
        <v>1.087400937</v>
      </c>
      <c r="G393">
        <f>'計算係數'!$O393*'累積確診人數_量級_鄰里別'!F393/10</f>
        <v>1.087400937</v>
      </c>
      <c r="H393">
        <f>'計算係數'!$O393*'累積確診人數_量級_鄰里別'!G393/10</f>
        <v>0</v>
      </c>
      <c r="I393">
        <f>'計算係數'!$O393*'累積確診人數_量級_鄰里別'!H393/10</f>
        <v>1.087400937</v>
      </c>
      <c r="J393">
        <f>'計算係數'!$O393*'累積確診人數_量級_鄰里別'!I393/10</f>
        <v>1.087400937</v>
      </c>
      <c r="K393">
        <f>'計算係數'!$O393*'累積確診人數_量級_鄰里別'!J393/10</f>
        <v>1.087400937</v>
      </c>
      <c r="L393">
        <f>'計算係數'!$O393*'累積確診人數_量級_鄰里別'!K393/10</f>
        <v>1.087400937</v>
      </c>
      <c r="M393">
        <f>'計算係數'!$O393*'累積確診人數_量級_鄰里別'!L393/10</f>
        <v>1.087400937</v>
      </c>
      <c r="N393">
        <f>'計算係數'!$O393*'累積確診人數_量級_鄰里別'!M393/10</f>
        <v>1.087400937</v>
      </c>
      <c r="O393">
        <f>'計算係數'!$O393*'累積確診人數_量級_鄰里別'!N393/10</f>
        <v>1.087400937</v>
      </c>
      <c r="P393">
        <f>'計算係數'!$O393*'累積確診人數_量級_鄰里別'!O393/10</f>
        <v>1.087400937</v>
      </c>
      <c r="Q393">
        <f>'計算係數'!$O393*'累積確診人數_量級_鄰里別'!P393/10</f>
        <v>1.087400937</v>
      </c>
      <c r="R393">
        <f>'計算係數'!$O393*'累積確診人數_量級_鄰里別'!Q393/10</f>
        <v>1.087400937</v>
      </c>
      <c r="S393">
        <f>'計算係數'!$O393*'累積確診人數_量級_鄰里別'!R393/10</f>
        <v>1.087400937</v>
      </c>
      <c r="T393">
        <f>'計算係數'!$O393*'累積確診人數_量級_鄰里別'!S393/10</f>
        <v>1.087400937</v>
      </c>
      <c r="U393">
        <f>'計算係數'!$O393*'累積確診人數_量級_鄰里別'!T393/10</f>
        <v>1.087400937</v>
      </c>
    </row>
    <row r="394">
      <c r="A394" s="5">
        <v>6.300011003E10</v>
      </c>
      <c r="B394" s="5" t="s">
        <v>376</v>
      </c>
      <c r="C394" s="5" t="s">
        <v>406</v>
      </c>
      <c r="D394" s="5">
        <v>5548.0</v>
      </c>
      <c r="E394">
        <f>'計算係數'!$O394*'累積確診人數_量級_鄰里別'!D394/10</f>
        <v>0</v>
      </c>
      <c r="F394">
        <f>'計算係數'!$O394*'累積確診人數_量級_鄰里別'!E394/10</f>
        <v>1.098813143</v>
      </c>
      <c r="G394">
        <f>'計算係數'!$O394*'累積確診人數_量級_鄰里別'!F394/10</f>
        <v>1.098813143</v>
      </c>
      <c r="H394">
        <f>'計算係數'!$O394*'累積確診人數_量級_鄰里別'!G394/10</f>
        <v>0</v>
      </c>
      <c r="I394">
        <f>'計算係數'!$O394*'累積確診人數_量級_鄰里別'!H394/10</f>
        <v>1.098813143</v>
      </c>
      <c r="J394">
        <f>'計算係數'!$O394*'累積確診人數_量級_鄰里別'!I394/10</f>
        <v>1.098813143</v>
      </c>
      <c r="K394">
        <f>'計算係數'!$O394*'累積確診人數_量級_鄰里別'!J394/10</f>
        <v>1.098813143</v>
      </c>
      <c r="L394">
        <f>'計算係數'!$O394*'累積確診人數_量級_鄰里別'!K394/10</f>
        <v>1.098813143</v>
      </c>
      <c r="M394">
        <f>'計算係數'!$O394*'累積確診人數_量級_鄰里別'!L394/10</f>
        <v>1.098813143</v>
      </c>
      <c r="N394">
        <f>'計算係數'!$O394*'累積確診人數_量級_鄰里別'!M394/10</f>
        <v>1.098813143</v>
      </c>
      <c r="O394">
        <f>'計算係數'!$O394*'累積確診人數_量級_鄰里別'!N394/10</f>
        <v>1.098813143</v>
      </c>
      <c r="P394">
        <f>'計算係數'!$O394*'累積確診人數_量級_鄰里別'!O394/10</f>
        <v>1.098813143</v>
      </c>
      <c r="Q394">
        <f>'計算係數'!$O394*'累積確診人數_量級_鄰里別'!P394/10</f>
        <v>1.098813143</v>
      </c>
      <c r="R394">
        <f>'計算係數'!$O394*'累積確診人數_量級_鄰里別'!Q394/10</f>
        <v>1.098813143</v>
      </c>
      <c r="S394">
        <f>'計算係數'!$O394*'累積確診人數_量級_鄰里別'!R394/10</f>
        <v>1.098813143</v>
      </c>
      <c r="T394">
        <f>'計算係數'!$O394*'累積確診人數_量級_鄰里別'!S394/10</f>
        <v>1.098813143</v>
      </c>
      <c r="U394">
        <f>'計算係數'!$O394*'累積確診人數_量級_鄰里別'!T394/10</f>
        <v>1.098813143</v>
      </c>
    </row>
    <row r="395">
      <c r="A395" s="5">
        <v>6.3000110031E10</v>
      </c>
      <c r="B395" s="5" t="s">
        <v>376</v>
      </c>
      <c r="C395" s="5" t="s">
        <v>407</v>
      </c>
      <c r="D395" s="5">
        <v>7728.0</v>
      </c>
      <c r="E395">
        <f>'計算係數'!$O395*'累積確診人數_量級_鄰里別'!D395/10</f>
        <v>0</v>
      </c>
      <c r="F395">
        <f>'計算係數'!$O395*'累積確診人數_量級_鄰里別'!E395/10</f>
        <v>1.026490501</v>
      </c>
      <c r="G395">
        <f>'計算係數'!$O395*'累積確診人數_量級_鄰里別'!F395/10</f>
        <v>1.026490501</v>
      </c>
      <c r="H395">
        <f>'計算係數'!$O395*'累積確診人數_量級_鄰里別'!G395/10</f>
        <v>0</v>
      </c>
      <c r="I395">
        <f>'計算係數'!$O395*'累積確診人數_量級_鄰里別'!H395/10</f>
        <v>1.026490501</v>
      </c>
      <c r="J395">
        <f>'計算係數'!$O395*'累積確診人數_量級_鄰里別'!I395/10</f>
        <v>1.026490501</v>
      </c>
      <c r="K395">
        <f>'計算係數'!$O395*'累積確診人數_量級_鄰里別'!J395/10</f>
        <v>1.026490501</v>
      </c>
      <c r="L395">
        <f>'計算係數'!$O395*'累積確診人數_量級_鄰里別'!K395/10</f>
        <v>1.026490501</v>
      </c>
      <c r="M395">
        <f>'計算係數'!$O395*'累積確診人數_量級_鄰里別'!L395/10</f>
        <v>1.026490501</v>
      </c>
      <c r="N395">
        <f>'計算係數'!$O395*'累積確診人數_量級_鄰里別'!M395/10</f>
        <v>1.026490501</v>
      </c>
      <c r="O395">
        <f>'計算係數'!$O395*'累積確診人數_量級_鄰里別'!N395/10</f>
        <v>1.026490501</v>
      </c>
      <c r="P395">
        <f>'計算係數'!$O395*'累積確診人數_量級_鄰里別'!O395/10</f>
        <v>1.026490501</v>
      </c>
      <c r="Q395">
        <f>'計算係數'!$O395*'累積確診人數_量級_鄰里別'!P395/10</f>
        <v>1.026490501</v>
      </c>
      <c r="R395">
        <f>'計算係數'!$O395*'累積確診人數_量級_鄰里別'!Q395/10</f>
        <v>1.026490501</v>
      </c>
      <c r="S395">
        <f>'計算係數'!$O395*'累積確診人數_量級_鄰里別'!R395/10</f>
        <v>1.026490501</v>
      </c>
      <c r="T395">
        <f>'計算係數'!$O395*'累積確診人數_量級_鄰里別'!S395/10</f>
        <v>1.026490501</v>
      </c>
      <c r="U395">
        <f>'計算係數'!$O395*'累積確診人數_量級_鄰里別'!T395/10</f>
        <v>1.026490501</v>
      </c>
    </row>
    <row r="396">
      <c r="A396" s="5">
        <v>6.3000110032E10</v>
      </c>
      <c r="B396" s="5" t="s">
        <v>376</v>
      </c>
      <c r="C396" s="5" t="s">
        <v>408</v>
      </c>
      <c r="D396" s="5">
        <v>5183.0</v>
      </c>
      <c r="E396">
        <f>'計算係數'!$O396*'累積確診人數_量級_鄰里別'!D396/10</f>
        <v>0</v>
      </c>
      <c r="F396">
        <f>'計算係數'!$O396*'累積確診人數_量級_鄰里別'!E396/10</f>
        <v>1.096240222</v>
      </c>
      <c r="G396">
        <f>'計算係數'!$O396*'累積確診人數_量級_鄰里別'!F396/10</f>
        <v>1.096240222</v>
      </c>
      <c r="H396">
        <f>'計算係數'!$O396*'累積確診人數_量級_鄰里別'!G396/10</f>
        <v>0</v>
      </c>
      <c r="I396">
        <f>'計算係數'!$O396*'累積確診人數_量級_鄰里別'!H396/10</f>
        <v>1.096240222</v>
      </c>
      <c r="J396">
        <f>'計算係數'!$O396*'累積確診人數_量級_鄰里別'!I396/10</f>
        <v>1.096240222</v>
      </c>
      <c r="K396">
        <f>'計算係數'!$O396*'累積確診人數_量級_鄰里別'!J396/10</f>
        <v>1.096240222</v>
      </c>
      <c r="L396">
        <f>'計算係數'!$O396*'累積確診人數_量級_鄰里別'!K396/10</f>
        <v>1.096240222</v>
      </c>
      <c r="M396">
        <f>'計算係數'!$O396*'累積確診人數_量級_鄰里別'!L396/10</f>
        <v>1.096240222</v>
      </c>
      <c r="N396">
        <f>'計算係數'!$O396*'累積確診人數_量級_鄰里別'!M396/10</f>
        <v>1.096240222</v>
      </c>
      <c r="O396">
        <f>'計算係數'!$O396*'累積確診人數_量級_鄰里別'!N396/10</f>
        <v>1.096240222</v>
      </c>
      <c r="P396">
        <f>'計算係數'!$O396*'累積確診人數_量級_鄰里別'!O396/10</f>
        <v>1.096240222</v>
      </c>
      <c r="Q396">
        <f>'計算係數'!$O396*'累積確診人數_量級_鄰里別'!P396/10</f>
        <v>1.096240222</v>
      </c>
      <c r="R396">
        <f>'計算係數'!$O396*'累積確診人數_量級_鄰里別'!Q396/10</f>
        <v>1.096240222</v>
      </c>
      <c r="S396">
        <f>'計算係數'!$O396*'累積確診人數_量級_鄰里別'!R396/10</f>
        <v>1.096240222</v>
      </c>
      <c r="T396">
        <f>'計算係數'!$O396*'累積確診人數_量級_鄰里別'!S396/10</f>
        <v>1.096240222</v>
      </c>
      <c r="U396">
        <f>'計算係數'!$O396*'累積確診人數_量級_鄰里別'!T396/10</f>
        <v>1.096240222</v>
      </c>
    </row>
    <row r="397">
      <c r="A397" s="5">
        <v>6.3000110033E10</v>
      </c>
      <c r="B397" s="5" t="s">
        <v>376</v>
      </c>
      <c r="C397" s="5" t="s">
        <v>409</v>
      </c>
      <c r="D397" s="5">
        <v>5749.0</v>
      </c>
      <c r="E397">
        <f>'計算係數'!$O397*'累積確診人數_量級_鄰里別'!D397/10</f>
        <v>0</v>
      </c>
      <c r="F397">
        <f>'計算係數'!$O397*'累積確診人數_量級_鄰里別'!E397/10</f>
        <v>1.01985609</v>
      </c>
      <c r="G397">
        <f>'計算係數'!$O397*'累積確診人數_量級_鄰里別'!F397/10</f>
        <v>1.01985609</v>
      </c>
      <c r="H397">
        <f>'計算係數'!$O397*'累積確診人數_量級_鄰里別'!G397/10</f>
        <v>0</v>
      </c>
      <c r="I397">
        <f>'計算係數'!$O397*'累積確診人數_量級_鄰里別'!H397/10</f>
        <v>1.01985609</v>
      </c>
      <c r="J397">
        <f>'計算係數'!$O397*'累積確診人數_量級_鄰里別'!I397/10</f>
        <v>1.01985609</v>
      </c>
      <c r="K397">
        <f>'計算係數'!$O397*'累積確診人數_量級_鄰里別'!J397/10</f>
        <v>1.01985609</v>
      </c>
      <c r="L397">
        <f>'計算係數'!$O397*'累積確診人數_量級_鄰里別'!K397/10</f>
        <v>1.01985609</v>
      </c>
      <c r="M397">
        <f>'計算係數'!$O397*'累積確診人數_量級_鄰里別'!L397/10</f>
        <v>1.01985609</v>
      </c>
      <c r="N397">
        <f>'計算係數'!$O397*'累積確診人數_量級_鄰里別'!M397/10</f>
        <v>1.01985609</v>
      </c>
      <c r="O397">
        <f>'計算係數'!$O397*'累積確診人數_量級_鄰里別'!N397/10</f>
        <v>1.01985609</v>
      </c>
      <c r="P397">
        <f>'計算係數'!$O397*'累積確診人數_量級_鄰里別'!O397/10</f>
        <v>1.01985609</v>
      </c>
      <c r="Q397">
        <f>'計算係數'!$O397*'累積確診人數_量級_鄰里別'!P397/10</f>
        <v>1.01985609</v>
      </c>
      <c r="R397">
        <f>'計算係數'!$O397*'累積確診人數_量級_鄰里別'!Q397/10</f>
        <v>1.01985609</v>
      </c>
      <c r="S397">
        <f>'計算係數'!$O397*'累積確診人數_量級_鄰里別'!R397/10</f>
        <v>1.01985609</v>
      </c>
      <c r="T397">
        <f>'計算係數'!$O397*'累積確診人數_量級_鄰里別'!S397/10</f>
        <v>1.01985609</v>
      </c>
      <c r="U397">
        <f>'計算係數'!$O397*'累積確診人數_量級_鄰里別'!T397/10</f>
        <v>1.01985609</v>
      </c>
    </row>
    <row r="398">
      <c r="A398" s="5">
        <v>6.3000110034E10</v>
      </c>
      <c r="B398" s="5" t="s">
        <v>376</v>
      </c>
      <c r="C398" s="5" t="s">
        <v>410</v>
      </c>
      <c r="D398" s="5">
        <v>8862.0</v>
      </c>
      <c r="E398">
        <f>'計算係數'!$O398*'累積確診人數_量級_鄰里別'!D398/10</f>
        <v>0</v>
      </c>
      <c r="F398">
        <f>'計算係數'!$O398*'累積確診人數_量級_鄰里別'!E398/10</f>
        <v>1.138072235</v>
      </c>
      <c r="G398">
        <f>'計算係數'!$O398*'累積確診人數_量級_鄰里別'!F398/10</f>
        <v>1.138072235</v>
      </c>
      <c r="H398">
        <f>'計算係數'!$O398*'累積確診人數_量級_鄰里別'!G398/10</f>
        <v>0</v>
      </c>
      <c r="I398">
        <f>'計算係數'!$O398*'累積確診人數_量級_鄰里別'!H398/10</f>
        <v>1.138072235</v>
      </c>
      <c r="J398">
        <f>'計算係數'!$O398*'累積確診人數_量級_鄰里別'!I398/10</f>
        <v>1.138072235</v>
      </c>
      <c r="K398">
        <f>'計算係數'!$O398*'累積確診人數_量級_鄰里別'!J398/10</f>
        <v>1.138072235</v>
      </c>
      <c r="L398">
        <f>'計算係數'!$O398*'累積確診人數_量級_鄰里別'!K398/10</f>
        <v>1.138072235</v>
      </c>
      <c r="M398">
        <f>'計算係數'!$O398*'累積確診人數_量級_鄰里別'!L398/10</f>
        <v>1.138072235</v>
      </c>
      <c r="N398">
        <f>'計算係數'!$O398*'累積確診人數_量級_鄰里別'!M398/10</f>
        <v>1.138072235</v>
      </c>
      <c r="O398">
        <f>'計算係數'!$O398*'累積確診人數_量級_鄰里別'!N398/10</f>
        <v>1.138072235</v>
      </c>
      <c r="P398">
        <f>'計算係數'!$O398*'累積確診人數_量級_鄰里別'!O398/10</f>
        <v>1.138072235</v>
      </c>
      <c r="Q398">
        <f>'計算係數'!$O398*'累積確診人數_量級_鄰里別'!P398/10</f>
        <v>1.138072235</v>
      </c>
      <c r="R398">
        <f>'計算係數'!$O398*'累積確診人數_量級_鄰里別'!Q398/10</f>
        <v>1.138072235</v>
      </c>
      <c r="S398">
        <f>'計算係數'!$O398*'累積確診人數_量級_鄰里別'!R398/10</f>
        <v>1.138072235</v>
      </c>
      <c r="T398">
        <f>'計算係數'!$O398*'累積確診人數_量級_鄰里別'!S398/10</f>
        <v>1.138072235</v>
      </c>
      <c r="U398">
        <f>'計算係數'!$O398*'累積確診人數_量級_鄰里別'!T398/10</f>
        <v>1.138072235</v>
      </c>
    </row>
    <row r="399">
      <c r="A399" s="5">
        <v>6.3000110035E10</v>
      </c>
      <c r="B399" s="5" t="s">
        <v>376</v>
      </c>
      <c r="C399" s="5" t="s">
        <v>411</v>
      </c>
      <c r="D399" s="5">
        <v>6474.0</v>
      </c>
      <c r="E399">
        <f>'計算係數'!$O399*'累積確診人數_量級_鄰里別'!D399/10</f>
        <v>0</v>
      </c>
      <c r="F399">
        <f>'計算係數'!$O399*'累積確診人數_量級_鄰里別'!E399/10</f>
        <v>1.087559401</v>
      </c>
      <c r="G399">
        <f>'計算係數'!$O399*'累積確診人數_量級_鄰里別'!F399/10</f>
        <v>1.087559401</v>
      </c>
      <c r="H399">
        <f>'計算係數'!$O399*'累積確診人數_量級_鄰里別'!G399/10</f>
        <v>0</v>
      </c>
      <c r="I399">
        <f>'計算係數'!$O399*'累積確診人數_量級_鄰里別'!H399/10</f>
        <v>1.087559401</v>
      </c>
      <c r="J399">
        <f>'計算係數'!$O399*'累積確診人數_量級_鄰里別'!I399/10</f>
        <v>1.087559401</v>
      </c>
      <c r="K399">
        <f>'計算係數'!$O399*'累積確診人數_量級_鄰里別'!J399/10</f>
        <v>1.087559401</v>
      </c>
      <c r="L399">
        <f>'計算係數'!$O399*'累積確診人數_量級_鄰里別'!K399/10</f>
        <v>1.087559401</v>
      </c>
      <c r="M399">
        <f>'計算係數'!$O399*'累積確診人數_量級_鄰里別'!L399/10</f>
        <v>1.087559401</v>
      </c>
      <c r="N399">
        <f>'計算係數'!$O399*'累積確診人數_量級_鄰里別'!M399/10</f>
        <v>1.087559401</v>
      </c>
      <c r="O399">
        <f>'計算係數'!$O399*'累積確診人數_量級_鄰里別'!N399/10</f>
        <v>1.087559401</v>
      </c>
      <c r="P399">
        <f>'計算係數'!$O399*'累積確診人數_量級_鄰里別'!O399/10</f>
        <v>1.087559401</v>
      </c>
      <c r="Q399">
        <f>'計算係數'!$O399*'累積確診人數_量級_鄰里別'!P399/10</f>
        <v>1.087559401</v>
      </c>
      <c r="R399">
        <f>'計算係數'!$O399*'累積確診人數_量級_鄰里別'!Q399/10</f>
        <v>1.087559401</v>
      </c>
      <c r="S399">
        <f>'計算係數'!$O399*'累積確診人數_量級_鄰里別'!R399/10</f>
        <v>1.087559401</v>
      </c>
      <c r="T399">
        <f>'計算係數'!$O399*'累積確診人數_量級_鄰里別'!S399/10</f>
        <v>1.087559401</v>
      </c>
      <c r="U399">
        <f>'計算係數'!$O399*'累積確診人數_量級_鄰里別'!T399/10</f>
        <v>1.087559401</v>
      </c>
    </row>
    <row r="400">
      <c r="A400" s="5">
        <v>6.3000110036E10</v>
      </c>
      <c r="B400" s="5" t="s">
        <v>376</v>
      </c>
      <c r="C400" s="5" t="s">
        <v>412</v>
      </c>
      <c r="D400" s="5">
        <v>6497.0</v>
      </c>
      <c r="E400">
        <f>'計算係數'!$O400*'累積確診人數_量級_鄰里別'!D400/10</f>
        <v>0</v>
      </c>
      <c r="F400">
        <f>'計算係數'!$O400*'累積確診人數_量級_鄰里別'!E400/10</f>
        <v>1.121961955</v>
      </c>
      <c r="G400">
        <f>'計算係數'!$O400*'累積確診人數_量級_鄰里別'!F400/10</f>
        <v>1.121961955</v>
      </c>
      <c r="H400">
        <f>'計算係數'!$O400*'累積確診人數_量級_鄰里別'!G400/10</f>
        <v>0</v>
      </c>
      <c r="I400">
        <f>'計算係數'!$O400*'累積確診人數_量級_鄰里別'!H400/10</f>
        <v>1.121961955</v>
      </c>
      <c r="J400">
        <f>'計算係數'!$O400*'累積確診人數_量級_鄰里別'!I400/10</f>
        <v>1.121961955</v>
      </c>
      <c r="K400">
        <f>'計算係數'!$O400*'累積確診人數_量級_鄰里別'!J400/10</f>
        <v>1.121961955</v>
      </c>
      <c r="L400">
        <f>'計算係數'!$O400*'累積確診人數_量級_鄰里別'!K400/10</f>
        <v>1.121961955</v>
      </c>
      <c r="M400">
        <f>'計算係數'!$O400*'累積確診人數_量級_鄰里別'!L400/10</f>
        <v>1.121961955</v>
      </c>
      <c r="N400">
        <f>'計算係數'!$O400*'累積確診人數_量級_鄰里別'!M400/10</f>
        <v>1.121961955</v>
      </c>
      <c r="O400">
        <f>'計算係數'!$O400*'累積確診人數_量級_鄰里別'!N400/10</f>
        <v>1.121961955</v>
      </c>
      <c r="P400">
        <f>'計算係數'!$O400*'累積確診人數_量級_鄰里別'!O400/10</f>
        <v>1.121961955</v>
      </c>
      <c r="Q400">
        <f>'計算係數'!$O400*'累積確診人數_量級_鄰里別'!P400/10</f>
        <v>1.121961955</v>
      </c>
      <c r="R400">
        <f>'計算係數'!$O400*'累積確診人數_量級_鄰里別'!Q400/10</f>
        <v>1.121961955</v>
      </c>
      <c r="S400">
        <f>'計算係數'!$O400*'累積確診人數_量級_鄰里別'!R400/10</f>
        <v>1.121961955</v>
      </c>
      <c r="T400">
        <f>'計算係數'!$O400*'累積確診人數_量級_鄰里別'!S400/10</f>
        <v>1.121961955</v>
      </c>
      <c r="U400">
        <f>'計算係數'!$O400*'累積確診人數_量級_鄰里別'!T400/10</f>
        <v>1.121961955</v>
      </c>
    </row>
    <row r="401">
      <c r="A401" s="5">
        <v>6.3000110037E10</v>
      </c>
      <c r="B401" s="5" t="s">
        <v>376</v>
      </c>
      <c r="C401" s="5" t="s">
        <v>413</v>
      </c>
      <c r="D401" s="5">
        <v>5307.0</v>
      </c>
      <c r="E401">
        <f>'計算係數'!$O401*'累積確診人數_量級_鄰里別'!D401/10</f>
        <v>0</v>
      </c>
      <c r="F401">
        <f>'計算係數'!$O401*'累積確診人數_量級_鄰里別'!E401/10</f>
        <v>1.052628407</v>
      </c>
      <c r="G401">
        <f>'計算係數'!$O401*'累積確診人數_量級_鄰里別'!F401/10</f>
        <v>1.052628407</v>
      </c>
      <c r="H401">
        <f>'計算係數'!$O401*'累積確診人數_量級_鄰里別'!G401/10</f>
        <v>0</v>
      </c>
      <c r="I401">
        <f>'計算係數'!$O401*'累積確診人數_量級_鄰里別'!H401/10</f>
        <v>1.052628407</v>
      </c>
      <c r="J401">
        <f>'計算係數'!$O401*'累積確診人數_量級_鄰里別'!I401/10</f>
        <v>1.052628407</v>
      </c>
      <c r="K401">
        <f>'計算係數'!$O401*'累積確診人數_量級_鄰里別'!J401/10</f>
        <v>1.052628407</v>
      </c>
      <c r="L401">
        <f>'計算係數'!$O401*'累積確診人數_量級_鄰里別'!K401/10</f>
        <v>1.052628407</v>
      </c>
      <c r="M401">
        <f>'計算係數'!$O401*'累積確診人數_量級_鄰里別'!L401/10</f>
        <v>1.052628407</v>
      </c>
      <c r="N401">
        <f>'計算係數'!$O401*'累積確診人數_量級_鄰里別'!M401/10</f>
        <v>1.052628407</v>
      </c>
      <c r="O401">
        <f>'計算係數'!$O401*'累積確診人數_量級_鄰里別'!N401/10</f>
        <v>1.052628407</v>
      </c>
      <c r="P401">
        <f>'計算係數'!$O401*'累積確診人數_量級_鄰里別'!O401/10</f>
        <v>1.052628407</v>
      </c>
      <c r="Q401">
        <f>'計算係數'!$O401*'累積確診人數_量級_鄰里別'!P401/10</f>
        <v>1.052628407</v>
      </c>
      <c r="R401">
        <f>'計算係數'!$O401*'累積確診人數_量級_鄰里別'!Q401/10</f>
        <v>1.052628407</v>
      </c>
      <c r="S401">
        <f>'計算係數'!$O401*'累積確診人數_量級_鄰里別'!R401/10</f>
        <v>1.052628407</v>
      </c>
      <c r="T401">
        <f>'計算係數'!$O401*'累積確診人數_量級_鄰里別'!S401/10</f>
        <v>1.052628407</v>
      </c>
      <c r="U401">
        <f>'計算係數'!$O401*'累積確診人數_量級_鄰里別'!T401/10</f>
        <v>1.052628407</v>
      </c>
    </row>
    <row r="402">
      <c r="A402" s="5">
        <v>6.3000110038E10</v>
      </c>
      <c r="B402" s="5" t="s">
        <v>376</v>
      </c>
      <c r="C402" s="5" t="s">
        <v>414</v>
      </c>
      <c r="D402" s="5">
        <v>5235.0</v>
      </c>
      <c r="E402">
        <f>'計算係數'!$O402*'累積確診人數_量級_鄰里別'!D402/10</f>
        <v>0</v>
      </c>
      <c r="F402">
        <f>'計算係數'!$O402*'累積確診人數_量級_鄰里別'!E402/10</f>
        <v>1.037240179</v>
      </c>
      <c r="G402">
        <f>'計算係數'!$O402*'累積確診人數_量級_鄰里別'!F402/10</f>
        <v>1.037240179</v>
      </c>
      <c r="H402">
        <f>'計算係數'!$O402*'累積確診人數_量級_鄰里別'!G402/10</f>
        <v>0</v>
      </c>
      <c r="I402">
        <f>'計算係數'!$O402*'累積確診人數_量級_鄰里別'!H402/10</f>
        <v>1.037240179</v>
      </c>
      <c r="J402">
        <f>'計算係數'!$O402*'累積確診人數_量級_鄰里別'!I402/10</f>
        <v>1.037240179</v>
      </c>
      <c r="K402">
        <f>'計算係數'!$O402*'累積確診人數_量級_鄰里別'!J402/10</f>
        <v>1.037240179</v>
      </c>
      <c r="L402">
        <f>'計算係數'!$O402*'累積確診人數_量級_鄰里別'!K402/10</f>
        <v>1.037240179</v>
      </c>
      <c r="M402">
        <f>'計算係數'!$O402*'累積確診人數_量級_鄰里別'!L402/10</f>
        <v>1.037240179</v>
      </c>
      <c r="N402">
        <f>'計算係數'!$O402*'累積確診人數_量級_鄰里別'!M402/10</f>
        <v>1.037240179</v>
      </c>
      <c r="O402">
        <f>'計算係數'!$O402*'累積確診人數_量級_鄰里別'!N402/10</f>
        <v>1.037240179</v>
      </c>
      <c r="P402">
        <f>'計算係數'!$O402*'累積確診人數_量級_鄰里別'!O402/10</f>
        <v>1.037240179</v>
      </c>
      <c r="Q402">
        <f>'計算係數'!$O402*'累積確診人數_量級_鄰里別'!P402/10</f>
        <v>1.037240179</v>
      </c>
      <c r="R402">
        <f>'計算係數'!$O402*'累積確診人數_量級_鄰里別'!Q402/10</f>
        <v>1.037240179</v>
      </c>
      <c r="S402">
        <f>'計算係數'!$O402*'累積確診人數_量級_鄰里別'!R402/10</f>
        <v>1.037240179</v>
      </c>
      <c r="T402">
        <f>'計算係數'!$O402*'累積確診人數_量級_鄰里別'!S402/10</f>
        <v>1.037240179</v>
      </c>
      <c r="U402">
        <f>'計算係數'!$O402*'累積確診人數_量級_鄰里別'!T402/10</f>
        <v>1.037240179</v>
      </c>
    </row>
    <row r="403">
      <c r="A403" s="5">
        <v>6.3000110039E10</v>
      </c>
      <c r="B403" s="5" t="s">
        <v>376</v>
      </c>
      <c r="C403" s="5" t="s">
        <v>415</v>
      </c>
      <c r="D403" s="5">
        <v>7688.0</v>
      </c>
      <c r="E403">
        <f>'計算係數'!$O403*'累積確診人數_量級_鄰里別'!D403/10</f>
        <v>0</v>
      </c>
      <c r="F403">
        <f>'計算係數'!$O403*'累積確診人數_量級_鄰里別'!E403/10</f>
        <v>1.05971855</v>
      </c>
      <c r="G403">
        <f>'計算係數'!$O403*'累積確診人數_量級_鄰里別'!F403/10</f>
        <v>1.05971855</v>
      </c>
      <c r="H403">
        <f>'計算係數'!$O403*'累積確診人數_量級_鄰里別'!G403/10</f>
        <v>0</v>
      </c>
      <c r="I403">
        <f>'計算係數'!$O403*'累積確診人數_量級_鄰里別'!H403/10</f>
        <v>1.05971855</v>
      </c>
      <c r="J403">
        <f>'計算係數'!$O403*'累積確診人數_量級_鄰里別'!I403/10</f>
        <v>1.05971855</v>
      </c>
      <c r="K403">
        <f>'計算係數'!$O403*'累積確診人數_量級_鄰里別'!J403/10</f>
        <v>1.05971855</v>
      </c>
      <c r="L403">
        <f>'計算係數'!$O403*'累積確診人數_量級_鄰里別'!K403/10</f>
        <v>1.05971855</v>
      </c>
      <c r="M403">
        <f>'計算係數'!$O403*'累積確診人數_量級_鄰里別'!L403/10</f>
        <v>1.05971855</v>
      </c>
      <c r="N403">
        <f>'計算係數'!$O403*'累積確診人數_量級_鄰里別'!M403/10</f>
        <v>1.05971855</v>
      </c>
      <c r="O403">
        <f>'計算係數'!$O403*'累積確診人數_量級_鄰里別'!N403/10</f>
        <v>1.05971855</v>
      </c>
      <c r="P403">
        <f>'計算係數'!$O403*'累積確診人數_量級_鄰里別'!O403/10</f>
        <v>1.05971855</v>
      </c>
      <c r="Q403">
        <f>'計算係數'!$O403*'累積確診人數_量級_鄰里別'!P403/10</f>
        <v>1.05971855</v>
      </c>
      <c r="R403">
        <f>'計算係數'!$O403*'累積確診人數_量級_鄰里別'!Q403/10</f>
        <v>1.05971855</v>
      </c>
      <c r="S403">
        <f>'計算係數'!$O403*'累積確診人數_量級_鄰里別'!R403/10</f>
        <v>1.05971855</v>
      </c>
      <c r="T403">
        <f>'計算係數'!$O403*'累積確診人數_量級_鄰里別'!S403/10</f>
        <v>1.05971855</v>
      </c>
      <c r="U403">
        <f>'計算係數'!$O403*'累積確診人數_量級_鄰里別'!T403/10</f>
        <v>1.05971855</v>
      </c>
    </row>
    <row r="404">
      <c r="A404" s="5">
        <v>6.300011004E10</v>
      </c>
      <c r="B404" s="5" t="s">
        <v>376</v>
      </c>
      <c r="C404" s="5" t="s">
        <v>416</v>
      </c>
      <c r="D404" s="5">
        <v>7010.0</v>
      </c>
      <c r="E404">
        <f>'計算係數'!$O404*'累積確診人數_量級_鄰里別'!D404/10</f>
        <v>0</v>
      </c>
      <c r="F404">
        <f>'計算係數'!$O404*'累積確診人數_量級_鄰里別'!E404/10</f>
        <v>1.118498919</v>
      </c>
      <c r="G404">
        <f>'計算係數'!$O404*'累積確診人數_量級_鄰里別'!F404/10</f>
        <v>1.118498919</v>
      </c>
      <c r="H404">
        <f>'計算係數'!$O404*'累積確診人數_量級_鄰里別'!G404/10</f>
        <v>0</v>
      </c>
      <c r="I404">
        <f>'計算係數'!$O404*'累積確診人數_量級_鄰里別'!H404/10</f>
        <v>1.118498919</v>
      </c>
      <c r="J404">
        <f>'計算係數'!$O404*'累積確診人數_量級_鄰里別'!I404/10</f>
        <v>1.118498919</v>
      </c>
      <c r="K404">
        <f>'計算係數'!$O404*'累積確診人數_量級_鄰里別'!J404/10</f>
        <v>1.118498919</v>
      </c>
      <c r="L404">
        <f>'計算係數'!$O404*'累積確診人數_量級_鄰里別'!K404/10</f>
        <v>1.118498919</v>
      </c>
      <c r="M404">
        <f>'計算係數'!$O404*'累積確診人數_量級_鄰里別'!L404/10</f>
        <v>1.118498919</v>
      </c>
      <c r="N404">
        <f>'計算係數'!$O404*'累積確診人數_量級_鄰里別'!M404/10</f>
        <v>1.118498919</v>
      </c>
      <c r="O404">
        <f>'計算係數'!$O404*'累積確診人數_量級_鄰里別'!N404/10</f>
        <v>1.118498919</v>
      </c>
      <c r="P404">
        <f>'計算係數'!$O404*'累積確診人數_量級_鄰里別'!O404/10</f>
        <v>1.118498919</v>
      </c>
      <c r="Q404">
        <f>'計算係數'!$O404*'累積確診人數_量級_鄰里別'!P404/10</f>
        <v>1.118498919</v>
      </c>
      <c r="R404">
        <f>'計算係數'!$O404*'累積確診人數_量級_鄰里別'!Q404/10</f>
        <v>1.118498919</v>
      </c>
      <c r="S404">
        <f>'計算係數'!$O404*'累積確診人數_量級_鄰里別'!R404/10</f>
        <v>1.118498919</v>
      </c>
      <c r="T404">
        <f>'計算係數'!$O404*'累積確診人數_量級_鄰里別'!S404/10</f>
        <v>1.118498919</v>
      </c>
      <c r="U404">
        <f>'計算係數'!$O404*'累積確診人數_量級_鄰里別'!T404/10</f>
        <v>1.118498919</v>
      </c>
    </row>
    <row r="405">
      <c r="A405" s="5">
        <v>6.3000110041E10</v>
      </c>
      <c r="B405" s="5" t="s">
        <v>376</v>
      </c>
      <c r="C405" s="5" t="s">
        <v>417</v>
      </c>
      <c r="D405" s="5">
        <v>9035.0</v>
      </c>
      <c r="E405">
        <f>'計算係數'!$O405*'累積確診人數_量級_鄰里別'!D405/10</f>
        <v>0</v>
      </c>
      <c r="F405">
        <f>'計算係數'!$O405*'累積確診人數_量級_鄰里別'!E405/10</f>
        <v>1.134617068</v>
      </c>
      <c r="G405">
        <f>'計算係數'!$O405*'累積確診人數_量級_鄰里別'!F405/10</f>
        <v>1.134617068</v>
      </c>
      <c r="H405">
        <f>'計算係數'!$O405*'累積確診人數_量級_鄰里別'!G405/10</f>
        <v>0</v>
      </c>
      <c r="I405">
        <f>'計算係數'!$O405*'累積確診人數_量級_鄰里別'!H405/10</f>
        <v>1.134617068</v>
      </c>
      <c r="J405">
        <f>'計算係數'!$O405*'累積確診人數_量級_鄰里別'!I405/10</f>
        <v>1.134617068</v>
      </c>
      <c r="K405">
        <f>'計算係數'!$O405*'累積確診人數_量級_鄰里別'!J405/10</f>
        <v>1.134617068</v>
      </c>
      <c r="L405">
        <f>'計算係數'!$O405*'累積確診人數_量級_鄰里別'!K405/10</f>
        <v>1.134617068</v>
      </c>
      <c r="M405">
        <f>'計算係數'!$O405*'累積確診人數_量級_鄰里別'!L405/10</f>
        <v>1.134617068</v>
      </c>
      <c r="N405">
        <f>'計算係數'!$O405*'累積確診人數_量級_鄰里別'!M405/10</f>
        <v>1.134617068</v>
      </c>
      <c r="O405">
        <f>'計算係數'!$O405*'累積確診人數_量級_鄰里別'!N405/10</f>
        <v>1.134617068</v>
      </c>
      <c r="P405">
        <f>'計算係數'!$O405*'累積確診人數_量級_鄰里別'!O405/10</f>
        <v>1.134617068</v>
      </c>
      <c r="Q405">
        <f>'計算係數'!$O405*'累積確診人數_量級_鄰里別'!P405/10</f>
        <v>1.134617068</v>
      </c>
      <c r="R405">
        <f>'計算係數'!$O405*'累積確診人數_量級_鄰里別'!Q405/10</f>
        <v>1.134617068</v>
      </c>
      <c r="S405">
        <f>'計算係數'!$O405*'累積確診人數_量級_鄰里別'!R405/10</f>
        <v>1.134617068</v>
      </c>
      <c r="T405">
        <f>'計算係數'!$O405*'累積確診人數_量級_鄰里別'!S405/10</f>
        <v>1.134617068</v>
      </c>
      <c r="U405">
        <f>'計算係數'!$O405*'累積確診人數_量級_鄰里別'!T405/10</f>
        <v>1.134617068</v>
      </c>
    </row>
    <row r="406">
      <c r="A406" s="5">
        <v>6.3000110042E10</v>
      </c>
      <c r="B406" s="5" t="s">
        <v>376</v>
      </c>
      <c r="C406" s="5" t="s">
        <v>418</v>
      </c>
      <c r="D406" s="5">
        <v>6750.0</v>
      </c>
      <c r="E406">
        <f>'計算係數'!$O406*'累積確診人數_量級_鄰里別'!D406/10</f>
        <v>0</v>
      </c>
      <c r="F406">
        <f>'計算係數'!$O406*'累積確診人數_量級_鄰里別'!E406/10</f>
        <v>1.197811594</v>
      </c>
      <c r="G406">
        <f>'計算係數'!$O406*'累積確診人數_量級_鄰里別'!F406/10</f>
        <v>1.197811594</v>
      </c>
      <c r="H406">
        <f>'計算係數'!$O406*'累積確診人數_量級_鄰里別'!G406/10</f>
        <v>0</v>
      </c>
      <c r="I406">
        <f>'計算係數'!$O406*'累積確診人數_量級_鄰里別'!H406/10</f>
        <v>1.197811594</v>
      </c>
      <c r="J406">
        <f>'計算係數'!$O406*'累積確診人數_量級_鄰里別'!I406/10</f>
        <v>1.197811594</v>
      </c>
      <c r="K406">
        <f>'計算係數'!$O406*'累積確診人數_量級_鄰里別'!J406/10</f>
        <v>1.197811594</v>
      </c>
      <c r="L406">
        <f>'計算係數'!$O406*'累積確診人數_量級_鄰里別'!K406/10</f>
        <v>1.197811594</v>
      </c>
      <c r="M406">
        <f>'計算係數'!$O406*'累積確診人數_量級_鄰里別'!L406/10</f>
        <v>1.197811594</v>
      </c>
      <c r="N406">
        <f>'計算係數'!$O406*'累積確診人數_量級_鄰里別'!M406/10</f>
        <v>1.197811594</v>
      </c>
      <c r="O406">
        <f>'計算係數'!$O406*'累積確診人數_量級_鄰里別'!N406/10</f>
        <v>1.197811594</v>
      </c>
      <c r="P406">
        <f>'計算係數'!$O406*'累積確診人數_量級_鄰里別'!O406/10</f>
        <v>1.197811594</v>
      </c>
      <c r="Q406">
        <f>'計算係數'!$O406*'累積確診人數_量級_鄰里別'!P406/10</f>
        <v>1.197811594</v>
      </c>
      <c r="R406">
        <f>'計算係數'!$O406*'累積確診人數_量級_鄰里別'!Q406/10</f>
        <v>1.197811594</v>
      </c>
      <c r="S406">
        <f>'計算係數'!$O406*'累積確診人數_量級_鄰里別'!R406/10</f>
        <v>1.197811594</v>
      </c>
      <c r="T406">
        <f>'計算係數'!$O406*'累積確診人數_量級_鄰里別'!S406/10</f>
        <v>1.197811594</v>
      </c>
      <c r="U406">
        <f>'計算係數'!$O406*'累積確診人數_量級_鄰里別'!T406/10</f>
        <v>1.197811594</v>
      </c>
    </row>
    <row r="407">
      <c r="A407" s="5">
        <v>6.3000110043E10</v>
      </c>
      <c r="B407" s="5" t="s">
        <v>376</v>
      </c>
      <c r="C407" s="5" t="s">
        <v>419</v>
      </c>
      <c r="D407" s="5">
        <v>1244.0</v>
      </c>
      <c r="E407">
        <f>'計算係數'!$O407*'累積確診人數_量級_鄰里別'!D407/10</f>
        <v>0</v>
      </c>
      <c r="F407">
        <f>'計算係數'!$O407*'累積確診人數_量級_鄰里別'!E407/10</f>
        <v>0.9670721347</v>
      </c>
      <c r="G407">
        <f>'計算係數'!$O407*'累積確診人數_量級_鄰里別'!F407/10</f>
        <v>0.9670721347</v>
      </c>
      <c r="H407">
        <f>'計算係數'!$O407*'累積確診人數_量級_鄰里別'!G407/10</f>
        <v>0</v>
      </c>
      <c r="I407">
        <f>'計算係數'!$O407*'累積確診人數_量級_鄰里別'!H407/10</f>
        <v>0.9670721347</v>
      </c>
      <c r="J407">
        <f>'計算係數'!$O407*'累積確診人數_量級_鄰里別'!I407/10</f>
        <v>0.9670721347</v>
      </c>
      <c r="K407">
        <f>'計算係數'!$O407*'累積確診人數_量級_鄰里別'!J407/10</f>
        <v>0.9670721347</v>
      </c>
      <c r="L407">
        <f>'計算係數'!$O407*'累積確診人數_量級_鄰里別'!K407/10</f>
        <v>0.9670721347</v>
      </c>
      <c r="M407">
        <f>'計算係數'!$O407*'累積確診人數_量級_鄰里別'!L407/10</f>
        <v>0.9670721347</v>
      </c>
      <c r="N407">
        <f>'計算係數'!$O407*'累積確診人數_量級_鄰里別'!M407/10</f>
        <v>0.9670721347</v>
      </c>
      <c r="O407">
        <f>'計算係數'!$O407*'累積確診人數_量級_鄰里別'!N407/10</f>
        <v>0.9670721347</v>
      </c>
      <c r="P407">
        <f>'計算係數'!$O407*'累積確診人數_量級_鄰里別'!O407/10</f>
        <v>0.9670721347</v>
      </c>
      <c r="Q407">
        <f>'計算係數'!$O407*'累積確診人數_量級_鄰里別'!P407/10</f>
        <v>0.9670721347</v>
      </c>
      <c r="R407">
        <f>'計算係數'!$O407*'累積確診人數_量級_鄰里別'!Q407/10</f>
        <v>0.9670721347</v>
      </c>
      <c r="S407">
        <f>'計算係數'!$O407*'累積確診人數_量級_鄰里別'!R407/10</f>
        <v>0.9670721347</v>
      </c>
      <c r="T407">
        <f>'計算係數'!$O407*'累積確診人數_量級_鄰里別'!S407/10</f>
        <v>0.9670721347</v>
      </c>
      <c r="U407">
        <f>'計算係數'!$O407*'累積確診人數_量級_鄰里別'!T407/10</f>
        <v>0.9670721347</v>
      </c>
    </row>
    <row r="408">
      <c r="A408" s="5">
        <v>6.3000110044E10</v>
      </c>
      <c r="B408" s="5" t="s">
        <v>376</v>
      </c>
      <c r="C408" s="5" t="s">
        <v>420</v>
      </c>
      <c r="D408" s="5">
        <v>1395.0</v>
      </c>
      <c r="E408">
        <f>'計算係數'!$O408*'累積確診人數_量級_鄰里別'!D408/10</f>
        <v>0</v>
      </c>
      <c r="F408">
        <f>'計算係數'!$O408*'累積確診人數_量級_鄰里別'!E408/10</f>
        <v>0.8590426823</v>
      </c>
      <c r="G408">
        <f>'計算係數'!$O408*'累積確診人數_量級_鄰里別'!F408/10</f>
        <v>0.8590426823</v>
      </c>
      <c r="H408">
        <f>'計算係數'!$O408*'累積確診人數_量級_鄰里別'!G408/10</f>
        <v>0</v>
      </c>
      <c r="I408">
        <f>'計算係數'!$O408*'累積確診人數_量級_鄰里別'!H408/10</f>
        <v>0.8590426823</v>
      </c>
      <c r="J408">
        <f>'計算係數'!$O408*'累積確診人數_量級_鄰里別'!I408/10</f>
        <v>0.8590426823</v>
      </c>
      <c r="K408">
        <f>'計算係數'!$O408*'累積確診人數_量級_鄰里別'!J408/10</f>
        <v>0.8590426823</v>
      </c>
      <c r="L408">
        <f>'計算係數'!$O408*'累積確診人數_量級_鄰里別'!K408/10</f>
        <v>0.8590426823</v>
      </c>
      <c r="M408">
        <f>'計算係數'!$O408*'累積確診人數_量級_鄰里別'!L408/10</f>
        <v>0.8590426823</v>
      </c>
      <c r="N408">
        <f>'計算係數'!$O408*'累積確診人數_量級_鄰里別'!M408/10</f>
        <v>0.8590426823</v>
      </c>
      <c r="O408">
        <f>'計算係數'!$O408*'累積確診人數_量級_鄰里別'!N408/10</f>
        <v>0.8590426823</v>
      </c>
      <c r="P408">
        <f>'計算係數'!$O408*'累積確診人數_量級_鄰里別'!O408/10</f>
        <v>0.8590426823</v>
      </c>
      <c r="Q408">
        <f>'計算係數'!$O408*'累積確診人數_量級_鄰里別'!P408/10</f>
        <v>0.8590426823</v>
      </c>
      <c r="R408">
        <f>'計算係數'!$O408*'累積確診人數_量級_鄰里別'!Q408/10</f>
        <v>0.8590426823</v>
      </c>
      <c r="S408">
        <f>'計算係數'!$O408*'累積確診人數_量級_鄰里別'!R408/10</f>
        <v>0.8590426823</v>
      </c>
      <c r="T408">
        <f>'計算係數'!$O408*'累積確診人數_量級_鄰里別'!S408/10</f>
        <v>0.8590426823</v>
      </c>
      <c r="U408">
        <f>'計算係數'!$O408*'累積確診人數_量級_鄰里別'!T408/10</f>
        <v>0.8590426823</v>
      </c>
    </row>
    <row r="409">
      <c r="A409" s="5">
        <v>6.3000110045E10</v>
      </c>
      <c r="B409" s="5" t="s">
        <v>376</v>
      </c>
      <c r="C409" s="5" t="s">
        <v>255</v>
      </c>
      <c r="D409" s="5">
        <v>1871.0</v>
      </c>
      <c r="E409">
        <f>'計算係數'!$O409*'累積確診人數_量級_鄰里別'!D409/10</f>
        <v>0</v>
      </c>
      <c r="F409">
        <f>'計算係數'!$O409*'累積確診人數_量級_鄰里別'!E409/10</f>
        <v>0.8500846802</v>
      </c>
      <c r="G409">
        <f>'計算係數'!$O409*'累積確診人數_量級_鄰里別'!F409/10</f>
        <v>0.8500846802</v>
      </c>
      <c r="H409">
        <f>'計算係數'!$O409*'累積確診人數_量級_鄰里別'!G409/10</f>
        <v>0</v>
      </c>
      <c r="I409">
        <f>'計算係數'!$O409*'累積確診人數_量級_鄰里別'!H409/10</f>
        <v>0.8500846802</v>
      </c>
      <c r="J409">
        <f>'計算係數'!$O409*'累積確診人數_量級_鄰里別'!I409/10</f>
        <v>0.8500846802</v>
      </c>
      <c r="K409">
        <f>'計算係數'!$O409*'累積確診人數_量級_鄰里別'!J409/10</f>
        <v>0.8500846802</v>
      </c>
      <c r="L409">
        <f>'計算係數'!$O409*'累積確診人數_量級_鄰里別'!K409/10</f>
        <v>0.8500846802</v>
      </c>
      <c r="M409">
        <f>'計算係數'!$O409*'累積確診人數_量級_鄰里別'!L409/10</f>
        <v>0.8500846802</v>
      </c>
      <c r="N409">
        <f>'計算係數'!$O409*'累積確診人數_量級_鄰里別'!M409/10</f>
        <v>0.8500846802</v>
      </c>
      <c r="O409">
        <f>'計算係數'!$O409*'累積確診人數_量級_鄰里別'!N409/10</f>
        <v>0.8500846802</v>
      </c>
      <c r="P409">
        <f>'計算係數'!$O409*'累積確診人數_量級_鄰里別'!O409/10</f>
        <v>0.8500846802</v>
      </c>
      <c r="Q409">
        <f>'計算係數'!$O409*'累積確診人數_量級_鄰里別'!P409/10</f>
        <v>0.8500846802</v>
      </c>
      <c r="R409">
        <f>'計算係數'!$O409*'累積確診人數_量級_鄰里別'!Q409/10</f>
        <v>0.8500846802</v>
      </c>
      <c r="S409">
        <f>'計算係數'!$O409*'累積確診人數_量級_鄰里別'!R409/10</f>
        <v>0.8500846802</v>
      </c>
      <c r="T409">
        <f>'計算係數'!$O409*'累積確診人數_量級_鄰里別'!S409/10</f>
        <v>0.8500846802</v>
      </c>
      <c r="U409">
        <f>'計算係數'!$O409*'累積確診人數_量級_鄰里別'!T409/10</f>
        <v>0.8500846802</v>
      </c>
    </row>
    <row r="410">
      <c r="A410" s="5">
        <v>6.3000110046E10</v>
      </c>
      <c r="B410" s="5" t="s">
        <v>376</v>
      </c>
      <c r="C410" s="5" t="s">
        <v>421</v>
      </c>
      <c r="D410" s="5">
        <v>3021.0</v>
      </c>
      <c r="E410">
        <f>'計算係數'!$O410*'累積確診人數_量級_鄰里別'!D410/10</f>
        <v>0</v>
      </c>
      <c r="F410">
        <f>'計算係數'!$O410*'累積確診人數_量級_鄰里別'!E410/10</f>
        <v>0.9767762783</v>
      </c>
      <c r="G410">
        <f>'計算係數'!$O410*'累積確診人數_量級_鄰里別'!F410/10</f>
        <v>0.9767762783</v>
      </c>
      <c r="H410">
        <f>'計算係數'!$O410*'累積確診人數_量級_鄰里別'!G410/10</f>
        <v>0</v>
      </c>
      <c r="I410">
        <f>'計算係數'!$O410*'累積確診人數_量級_鄰里別'!H410/10</f>
        <v>0.9767762783</v>
      </c>
      <c r="J410">
        <f>'計算係數'!$O410*'累積確診人數_量級_鄰里別'!I410/10</f>
        <v>0.9767762783</v>
      </c>
      <c r="K410">
        <f>'計算係數'!$O410*'累積確診人數_量級_鄰里別'!J410/10</f>
        <v>0.9767762783</v>
      </c>
      <c r="L410">
        <f>'計算係數'!$O410*'累積確診人數_量級_鄰里別'!K410/10</f>
        <v>0.9767762783</v>
      </c>
      <c r="M410">
        <f>'計算係數'!$O410*'累積確診人數_量級_鄰里別'!L410/10</f>
        <v>0.9767762783</v>
      </c>
      <c r="N410">
        <f>'計算係數'!$O410*'累積確診人數_量級_鄰里別'!M410/10</f>
        <v>0.9767762783</v>
      </c>
      <c r="O410">
        <f>'計算係數'!$O410*'累積確診人數_量級_鄰里別'!N410/10</f>
        <v>0.9767762783</v>
      </c>
      <c r="P410">
        <f>'計算係數'!$O410*'累積確診人數_量級_鄰里別'!O410/10</f>
        <v>0.9767762783</v>
      </c>
      <c r="Q410">
        <f>'計算係數'!$O410*'累積確診人數_量級_鄰里別'!P410/10</f>
        <v>0.9767762783</v>
      </c>
      <c r="R410">
        <f>'計算係數'!$O410*'累積確診人數_量級_鄰里別'!Q410/10</f>
        <v>0.9767762783</v>
      </c>
      <c r="S410">
        <f>'計算係數'!$O410*'累積確診人數_量級_鄰里別'!R410/10</f>
        <v>0.9767762783</v>
      </c>
      <c r="T410">
        <f>'計算係數'!$O410*'累積確診人數_量級_鄰里別'!S410/10</f>
        <v>0.9767762783</v>
      </c>
      <c r="U410">
        <f>'計算係數'!$O410*'累積確診人數_量級_鄰里別'!T410/10</f>
        <v>0.9767762783</v>
      </c>
    </row>
    <row r="411">
      <c r="A411" s="5">
        <v>6.3000110047E10</v>
      </c>
      <c r="B411" s="5" t="s">
        <v>376</v>
      </c>
      <c r="C411" s="5" t="s">
        <v>422</v>
      </c>
      <c r="D411" s="5">
        <v>1580.0</v>
      </c>
      <c r="E411">
        <f>'計算係數'!$O411*'累積確診人數_量級_鄰里別'!D411/10</f>
        <v>0</v>
      </c>
      <c r="F411">
        <f>'計算係數'!$O411*'累積確診人數_量級_鄰里別'!E411/10</f>
        <v>0.7481616537</v>
      </c>
      <c r="G411">
        <f>'計算係數'!$O411*'累積確診人數_量級_鄰里別'!F411/10</f>
        <v>0.7481616537</v>
      </c>
      <c r="H411">
        <f>'計算係數'!$O411*'累積確診人數_量級_鄰里別'!G411/10</f>
        <v>0</v>
      </c>
      <c r="I411">
        <f>'計算係數'!$O411*'累積確診人數_量級_鄰里別'!H411/10</f>
        <v>0.7481616537</v>
      </c>
      <c r="J411">
        <f>'計算係數'!$O411*'累積確診人數_量級_鄰里別'!I411/10</f>
        <v>0.7481616537</v>
      </c>
      <c r="K411">
        <f>'計算係數'!$O411*'累積確診人數_量級_鄰里別'!J411/10</f>
        <v>0.7481616537</v>
      </c>
      <c r="L411">
        <f>'計算係數'!$O411*'累積確診人數_量級_鄰里別'!K411/10</f>
        <v>0.7481616537</v>
      </c>
      <c r="M411">
        <f>'計算係數'!$O411*'累積確診人數_量級_鄰里別'!L411/10</f>
        <v>0.7481616537</v>
      </c>
      <c r="N411">
        <f>'計算係數'!$O411*'累積確診人數_量級_鄰里別'!M411/10</f>
        <v>0.7481616537</v>
      </c>
      <c r="O411">
        <f>'計算係數'!$O411*'累積確診人數_量級_鄰里別'!N411/10</f>
        <v>0.7481616537</v>
      </c>
      <c r="P411">
        <f>'計算係數'!$O411*'累積確診人數_量級_鄰里別'!O411/10</f>
        <v>0.7481616537</v>
      </c>
      <c r="Q411">
        <f>'計算係數'!$O411*'累積確診人數_量級_鄰里別'!P411/10</f>
        <v>0.7481616537</v>
      </c>
      <c r="R411">
        <f>'計算係數'!$O411*'累積確診人數_量級_鄰里別'!Q411/10</f>
        <v>0.7481616537</v>
      </c>
      <c r="S411">
        <f>'計算係數'!$O411*'累積確診人數_量級_鄰里別'!R411/10</f>
        <v>0.7481616537</v>
      </c>
      <c r="T411">
        <f>'計算係數'!$O411*'累積確診人數_量級_鄰里別'!S411/10</f>
        <v>0.7481616537</v>
      </c>
      <c r="U411">
        <f>'計算係數'!$O411*'累積確診人數_量級_鄰里別'!T411/10</f>
        <v>0.7481616537</v>
      </c>
    </row>
    <row r="412">
      <c r="A412" s="5">
        <v>6.3000110048E10</v>
      </c>
      <c r="B412" s="5" t="s">
        <v>376</v>
      </c>
      <c r="C412" s="5" t="s">
        <v>423</v>
      </c>
      <c r="D412" s="5">
        <v>1491.0</v>
      </c>
      <c r="E412">
        <f>'計算係數'!$O412*'累積確診人數_量級_鄰里別'!D412/10</f>
        <v>0</v>
      </c>
      <c r="F412">
        <f>'計算係數'!$O412*'累積確診人數_量級_鄰里別'!E412/10</f>
        <v>0.8914326745</v>
      </c>
      <c r="G412">
        <f>'計算係數'!$O412*'累積確診人數_量級_鄰里別'!F412/10</f>
        <v>0.8914326745</v>
      </c>
      <c r="H412">
        <f>'計算係數'!$O412*'累積確診人數_量級_鄰里別'!G412/10</f>
        <v>0</v>
      </c>
      <c r="I412">
        <f>'計算係數'!$O412*'累積確診人數_量級_鄰里別'!H412/10</f>
        <v>0.8914326745</v>
      </c>
      <c r="J412">
        <f>'計算係數'!$O412*'累積確診人數_量級_鄰里別'!I412/10</f>
        <v>0.8914326745</v>
      </c>
      <c r="K412">
        <f>'計算係數'!$O412*'累積確診人數_量級_鄰里別'!J412/10</f>
        <v>0.8914326745</v>
      </c>
      <c r="L412">
        <f>'計算係數'!$O412*'累積確診人數_量級_鄰里別'!K412/10</f>
        <v>0.8914326745</v>
      </c>
      <c r="M412">
        <f>'計算係數'!$O412*'累積確診人數_量級_鄰里別'!L412/10</f>
        <v>0.8914326745</v>
      </c>
      <c r="N412">
        <f>'計算係數'!$O412*'累積確診人數_量級_鄰里別'!M412/10</f>
        <v>0.8914326745</v>
      </c>
      <c r="O412">
        <f>'計算係數'!$O412*'累積確診人數_量級_鄰里別'!N412/10</f>
        <v>0.8914326745</v>
      </c>
      <c r="P412">
        <f>'計算係數'!$O412*'累積確診人數_量級_鄰里別'!O412/10</f>
        <v>0.8914326745</v>
      </c>
      <c r="Q412">
        <f>'計算係數'!$O412*'累積確診人數_量級_鄰里別'!P412/10</f>
        <v>0.8914326745</v>
      </c>
      <c r="R412">
        <f>'計算係數'!$O412*'累積確診人數_量級_鄰里別'!Q412/10</f>
        <v>0.8914326745</v>
      </c>
      <c r="S412">
        <f>'計算係數'!$O412*'累積確診人數_量級_鄰里別'!R412/10</f>
        <v>0.8914326745</v>
      </c>
      <c r="T412">
        <f>'計算係數'!$O412*'累積確診人數_量級_鄰里別'!S412/10</f>
        <v>0.8914326745</v>
      </c>
      <c r="U412">
        <f>'計算係數'!$O412*'累積確診人數_量級_鄰里別'!T412/10</f>
        <v>0.8914326745</v>
      </c>
    </row>
    <row r="413">
      <c r="A413" s="5">
        <v>6.3000110049E10</v>
      </c>
      <c r="B413" s="5" t="s">
        <v>376</v>
      </c>
      <c r="C413" s="5" t="s">
        <v>424</v>
      </c>
      <c r="D413" s="5">
        <v>1530.0</v>
      </c>
      <c r="E413">
        <f>'計算係數'!$O413*'累積確診人數_量級_鄰里別'!D413/10</f>
        <v>0</v>
      </c>
      <c r="F413">
        <f>'計算係數'!$O413*'累積確診人數_量級_鄰里別'!E413/10</f>
        <v>0.8163770374</v>
      </c>
      <c r="G413">
        <f>'計算係數'!$O413*'累積確診人數_量級_鄰里別'!F413/10</f>
        <v>0.8163770374</v>
      </c>
      <c r="H413">
        <f>'計算係數'!$O413*'累積確診人數_量級_鄰里別'!G413/10</f>
        <v>0</v>
      </c>
      <c r="I413">
        <f>'計算係數'!$O413*'累積確診人數_量級_鄰里別'!H413/10</f>
        <v>0.8163770374</v>
      </c>
      <c r="J413">
        <f>'計算係數'!$O413*'累積確診人數_量級_鄰里別'!I413/10</f>
        <v>0.8163770374</v>
      </c>
      <c r="K413">
        <f>'計算係數'!$O413*'累積確診人數_量級_鄰里別'!J413/10</f>
        <v>0.8163770374</v>
      </c>
      <c r="L413">
        <f>'計算係數'!$O413*'累積確診人數_量級_鄰里別'!K413/10</f>
        <v>0.8163770374</v>
      </c>
      <c r="M413">
        <f>'計算係數'!$O413*'累積確診人數_量級_鄰里別'!L413/10</f>
        <v>0.8163770374</v>
      </c>
      <c r="N413">
        <f>'計算係數'!$O413*'累積確診人數_量級_鄰里別'!M413/10</f>
        <v>0.8163770374</v>
      </c>
      <c r="O413">
        <f>'計算係數'!$O413*'累積確診人數_量級_鄰里別'!N413/10</f>
        <v>0.8163770374</v>
      </c>
      <c r="P413">
        <f>'計算係數'!$O413*'累積確診人數_量級_鄰里別'!O413/10</f>
        <v>0.8163770374</v>
      </c>
      <c r="Q413">
        <f>'計算係數'!$O413*'累積確診人數_量級_鄰里別'!P413/10</f>
        <v>0.8163770374</v>
      </c>
      <c r="R413">
        <f>'計算係數'!$O413*'累積確診人數_量級_鄰里別'!Q413/10</f>
        <v>0.8163770374</v>
      </c>
      <c r="S413">
        <f>'計算係數'!$O413*'累積確診人數_量級_鄰里別'!R413/10</f>
        <v>0.8163770374</v>
      </c>
      <c r="T413">
        <f>'計算係數'!$O413*'累積確診人數_量級_鄰里別'!S413/10</f>
        <v>0.8163770374</v>
      </c>
      <c r="U413">
        <f>'計算係數'!$O413*'累積確診人數_量級_鄰里別'!T413/10</f>
        <v>0.8163770374</v>
      </c>
    </row>
    <row r="414">
      <c r="A414" s="5">
        <v>6.300011005E10</v>
      </c>
      <c r="B414" s="5" t="s">
        <v>376</v>
      </c>
      <c r="C414" s="5" t="s">
        <v>425</v>
      </c>
      <c r="D414" s="5">
        <v>2620.0</v>
      </c>
      <c r="E414">
        <f>'計算係數'!$O414*'累積確診人數_量級_鄰里別'!D414/10</f>
        <v>0</v>
      </c>
      <c r="F414">
        <f>'計算係數'!$O414*'累積確診人數_量級_鄰里別'!E414/10</f>
        <v>0.9334330022</v>
      </c>
      <c r="G414">
        <f>'計算係數'!$O414*'累積確診人數_量級_鄰里別'!F414/10</f>
        <v>0.9334330022</v>
      </c>
      <c r="H414">
        <f>'計算係數'!$O414*'累積確診人數_量級_鄰里別'!G414/10</f>
        <v>0</v>
      </c>
      <c r="I414">
        <f>'計算係數'!$O414*'累積確診人數_量級_鄰里別'!H414/10</f>
        <v>0.9334330022</v>
      </c>
      <c r="J414">
        <f>'計算係數'!$O414*'累積確診人數_量級_鄰里別'!I414/10</f>
        <v>0.9334330022</v>
      </c>
      <c r="K414">
        <f>'計算係數'!$O414*'累積確診人數_量級_鄰里別'!J414/10</f>
        <v>0.9334330022</v>
      </c>
      <c r="L414">
        <f>'計算係數'!$O414*'累積確診人數_量級_鄰里別'!K414/10</f>
        <v>0.9334330022</v>
      </c>
      <c r="M414">
        <f>'計算係數'!$O414*'累積確診人數_量級_鄰里別'!L414/10</f>
        <v>0.9334330022</v>
      </c>
      <c r="N414">
        <f>'計算係數'!$O414*'累積確診人數_量級_鄰里別'!M414/10</f>
        <v>0.9334330022</v>
      </c>
      <c r="O414">
        <f>'計算係數'!$O414*'累積確診人數_量級_鄰里別'!N414/10</f>
        <v>0.9334330022</v>
      </c>
      <c r="P414">
        <f>'計算係數'!$O414*'累積確診人數_量級_鄰里別'!O414/10</f>
        <v>0.9334330022</v>
      </c>
      <c r="Q414">
        <f>'計算係數'!$O414*'累積確診人數_量級_鄰里別'!P414/10</f>
        <v>0.9334330022</v>
      </c>
      <c r="R414">
        <f>'計算係數'!$O414*'累積確診人數_量級_鄰里別'!Q414/10</f>
        <v>0.9334330022</v>
      </c>
      <c r="S414">
        <f>'計算係數'!$O414*'累積確診人數_量級_鄰里別'!R414/10</f>
        <v>0.9334330022</v>
      </c>
      <c r="T414">
        <f>'計算係數'!$O414*'累積確診人數_量級_鄰里別'!S414/10</f>
        <v>0.9334330022</v>
      </c>
      <c r="U414">
        <f>'計算係數'!$O414*'累積確診人數_量級_鄰里別'!T414/10</f>
        <v>0.9334330022</v>
      </c>
    </row>
    <row r="415">
      <c r="A415" s="5">
        <v>6.3000110051E10</v>
      </c>
      <c r="B415" s="5" t="s">
        <v>376</v>
      </c>
      <c r="C415" s="5" t="s">
        <v>426</v>
      </c>
      <c r="D415" s="5">
        <v>2859.0</v>
      </c>
      <c r="E415">
        <f>'計算係數'!$O415*'累積確診人數_量級_鄰里別'!D415/10</f>
        <v>0</v>
      </c>
      <c r="F415">
        <f>'計算係數'!$O415*'累積確診人數_量級_鄰里別'!E415/10</f>
        <v>1.029232804</v>
      </c>
      <c r="G415">
        <f>'計算係數'!$O415*'累積確診人數_量級_鄰里別'!F415/10</f>
        <v>1.029232804</v>
      </c>
      <c r="H415">
        <f>'計算係數'!$O415*'累積確診人數_量級_鄰里別'!G415/10</f>
        <v>0</v>
      </c>
      <c r="I415">
        <f>'計算係數'!$O415*'累積確診人數_量級_鄰里別'!H415/10</f>
        <v>1.029232804</v>
      </c>
      <c r="J415">
        <f>'計算係數'!$O415*'累積確診人數_量級_鄰里別'!I415/10</f>
        <v>1.029232804</v>
      </c>
      <c r="K415">
        <f>'計算係數'!$O415*'累積確診人數_量級_鄰里別'!J415/10</f>
        <v>1.029232804</v>
      </c>
      <c r="L415">
        <f>'計算係數'!$O415*'累積確診人數_量級_鄰里別'!K415/10</f>
        <v>1.029232804</v>
      </c>
      <c r="M415">
        <f>'計算係數'!$O415*'累積確診人數_量級_鄰里別'!L415/10</f>
        <v>1.029232804</v>
      </c>
      <c r="N415">
        <f>'計算係數'!$O415*'累積確診人數_量級_鄰里別'!M415/10</f>
        <v>1.029232804</v>
      </c>
      <c r="O415">
        <f>'計算係數'!$O415*'累積確診人數_量級_鄰里別'!N415/10</f>
        <v>1.029232804</v>
      </c>
      <c r="P415">
        <f>'計算係數'!$O415*'累積確診人數_量級_鄰里別'!O415/10</f>
        <v>1.029232804</v>
      </c>
      <c r="Q415">
        <f>'計算係數'!$O415*'累積確診人數_量級_鄰里別'!P415/10</f>
        <v>1.029232804</v>
      </c>
      <c r="R415">
        <f>'計算係數'!$O415*'累積確診人數_量級_鄰里別'!Q415/10</f>
        <v>1.029232804</v>
      </c>
      <c r="S415">
        <f>'計算係數'!$O415*'累積確診人數_量級_鄰里別'!R415/10</f>
        <v>1.029232804</v>
      </c>
      <c r="T415">
        <f>'計算係數'!$O415*'累積確診人數_量級_鄰里別'!S415/10</f>
        <v>1.029232804</v>
      </c>
      <c r="U415">
        <f>'計算係數'!$O415*'累積確診人數_量級_鄰里別'!T415/10</f>
        <v>1.029232804</v>
      </c>
    </row>
    <row r="416">
      <c r="A416" s="5">
        <v>6.3000120001E10</v>
      </c>
      <c r="B416" s="5" t="s">
        <v>427</v>
      </c>
      <c r="C416" s="5" t="s">
        <v>428</v>
      </c>
      <c r="D416" s="5">
        <v>4346.0</v>
      </c>
      <c r="E416">
        <f>'計算係數'!$O416*'累積確診人數_量級_鄰里別'!D416/10</f>
        <v>1.028626124</v>
      </c>
      <c r="F416">
        <f>'計算係數'!$O416*'累積確診人數_量級_鄰里別'!E416/10</f>
        <v>1.028626124</v>
      </c>
      <c r="G416">
        <f>'計算係數'!$O416*'累積確診人數_量級_鄰里別'!F416/10</f>
        <v>1.028626124</v>
      </c>
      <c r="H416">
        <f>'計算係數'!$O416*'累積確診人數_量級_鄰里別'!G416/10</f>
        <v>1.028626124</v>
      </c>
      <c r="I416">
        <f>'計算係數'!$O416*'累積確診人數_量級_鄰里別'!H416/10</f>
        <v>1.028626124</v>
      </c>
      <c r="J416">
        <f>'計算係數'!$O416*'累積確診人數_量級_鄰里別'!I416/10</f>
        <v>1.028626124</v>
      </c>
      <c r="K416">
        <f>'計算係數'!$O416*'累積確診人數_量級_鄰里別'!J416/10</f>
        <v>1.028626124</v>
      </c>
      <c r="L416">
        <f>'計算係數'!$O416*'累積確診人數_量級_鄰里別'!K416/10</f>
        <v>1.028626124</v>
      </c>
      <c r="M416">
        <f>'計算係數'!$O416*'累積確診人數_量級_鄰里別'!L416/10</f>
        <v>2.057252247</v>
      </c>
      <c r="N416">
        <f>'計算係數'!$O416*'累積確診人數_量級_鄰里別'!M416/10</f>
        <v>1.028626124</v>
      </c>
      <c r="O416">
        <f>'計算係數'!$O416*'累積確診人數_量級_鄰里別'!N416/10</f>
        <v>2.057252247</v>
      </c>
      <c r="P416">
        <f>'計算係數'!$O416*'累積確診人數_量級_鄰里別'!O416/10</f>
        <v>2.057252247</v>
      </c>
      <c r="Q416">
        <f>'計算係數'!$O416*'累積確診人數_量級_鄰里別'!P416/10</f>
        <v>2.057252247</v>
      </c>
      <c r="R416">
        <f>'計算係數'!$O416*'累積確診人數_量級_鄰里別'!Q416/10</f>
        <v>1.028626124</v>
      </c>
      <c r="S416">
        <f>'計算係數'!$O416*'累積確診人數_量級_鄰里別'!R416/10</f>
        <v>1.028626124</v>
      </c>
      <c r="T416">
        <f>'計算係數'!$O416*'累積確診人數_量級_鄰里別'!S416/10</f>
        <v>1.028626124</v>
      </c>
      <c r="U416">
        <f>'計算係數'!$O416*'累積確診人數_量級_鄰里別'!T416/10</f>
        <v>1.028626124</v>
      </c>
    </row>
    <row r="417">
      <c r="A417" s="5">
        <v>6.3000120002E10</v>
      </c>
      <c r="B417" s="5" t="s">
        <v>427</v>
      </c>
      <c r="C417" s="5" t="s">
        <v>429</v>
      </c>
      <c r="D417" s="5">
        <v>4331.0</v>
      </c>
      <c r="E417">
        <f>'計算係數'!$O417*'累積確診人數_量級_鄰里別'!D417/10</f>
        <v>1.099232385</v>
      </c>
      <c r="F417">
        <f>'計算係數'!$O417*'累積確診人數_量級_鄰里別'!E417/10</f>
        <v>1.099232385</v>
      </c>
      <c r="G417">
        <f>'計算係數'!$O417*'累積確診人數_量級_鄰里別'!F417/10</f>
        <v>1.099232385</v>
      </c>
      <c r="H417">
        <f>'計算係數'!$O417*'累積確診人數_量級_鄰里別'!G417/10</f>
        <v>1.099232385</v>
      </c>
      <c r="I417">
        <f>'計算係數'!$O417*'累積確診人數_量級_鄰里別'!H417/10</f>
        <v>1.099232385</v>
      </c>
      <c r="J417">
        <f>'計算係數'!$O417*'累積確診人數_量級_鄰里別'!I417/10</f>
        <v>1.099232385</v>
      </c>
      <c r="K417">
        <f>'計算係數'!$O417*'累積確診人數_量級_鄰里別'!J417/10</f>
        <v>1.099232385</v>
      </c>
      <c r="L417">
        <f>'計算係數'!$O417*'累積確診人數_量級_鄰里別'!K417/10</f>
        <v>1.099232385</v>
      </c>
      <c r="M417">
        <f>'計算係數'!$O417*'累積確診人數_量級_鄰里別'!L417/10</f>
        <v>2.19846477</v>
      </c>
      <c r="N417">
        <f>'計算係數'!$O417*'累積確診人數_量級_鄰里別'!M417/10</f>
        <v>1.099232385</v>
      </c>
      <c r="O417">
        <f>'計算係數'!$O417*'累積確診人數_量級_鄰里別'!N417/10</f>
        <v>2.19846477</v>
      </c>
      <c r="P417">
        <f>'計算係數'!$O417*'累積確診人數_量級_鄰里別'!O417/10</f>
        <v>2.19846477</v>
      </c>
      <c r="Q417">
        <f>'計算係數'!$O417*'累積確診人數_量級_鄰里別'!P417/10</f>
        <v>2.19846477</v>
      </c>
      <c r="R417">
        <f>'計算係數'!$O417*'累積確診人數_量級_鄰里別'!Q417/10</f>
        <v>1.099232385</v>
      </c>
      <c r="S417">
        <f>'計算係數'!$O417*'累積確診人數_量級_鄰里別'!R417/10</f>
        <v>1.099232385</v>
      </c>
      <c r="T417">
        <f>'計算係數'!$O417*'累積確診人數_量級_鄰里別'!S417/10</f>
        <v>1.099232385</v>
      </c>
      <c r="U417">
        <f>'計算係數'!$O417*'累積確診人數_量級_鄰里別'!T417/10</f>
        <v>1.099232385</v>
      </c>
    </row>
    <row r="418">
      <c r="A418" s="5">
        <v>6.3000120003E10</v>
      </c>
      <c r="B418" s="5" t="s">
        <v>427</v>
      </c>
      <c r="C418" s="5" t="s">
        <v>430</v>
      </c>
      <c r="D418" s="5">
        <v>5278.0</v>
      </c>
      <c r="E418">
        <f>'計算係數'!$O418*'累積確診人數_量級_鄰里別'!D418/10</f>
        <v>1.094202571</v>
      </c>
      <c r="F418">
        <f>'計算係數'!$O418*'累積確診人數_量級_鄰里別'!E418/10</f>
        <v>1.094202571</v>
      </c>
      <c r="G418">
        <f>'計算係數'!$O418*'累積確診人數_量級_鄰里別'!F418/10</f>
        <v>1.094202571</v>
      </c>
      <c r="H418">
        <f>'計算係數'!$O418*'累積確診人數_量級_鄰里別'!G418/10</f>
        <v>1.094202571</v>
      </c>
      <c r="I418">
        <f>'計算係數'!$O418*'累積確診人數_量級_鄰里別'!H418/10</f>
        <v>1.094202571</v>
      </c>
      <c r="J418">
        <f>'計算係數'!$O418*'累積確診人數_量級_鄰里別'!I418/10</f>
        <v>1.094202571</v>
      </c>
      <c r="K418">
        <f>'計算係數'!$O418*'累積確診人數_量級_鄰里別'!J418/10</f>
        <v>1.094202571</v>
      </c>
      <c r="L418">
        <f>'計算係數'!$O418*'累積確診人數_量級_鄰里別'!K418/10</f>
        <v>1.094202571</v>
      </c>
      <c r="M418">
        <f>'計算係數'!$O418*'累積確診人數_量級_鄰里別'!L418/10</f>
        <v>2.188405143</v>
      </c>
      <c r="N418">
        <f>'計算係數'!$O418*'累積確診人數_量級_鄰里別'!M418/10</f>
        <v>1.094202571</v>
      </c>
      <c r="O418">
        <f>'計算係數'!$O418*'累積確診人數_量級_鄰里別'!N418/10</f>
        <v>2.188405143</v>
      </c>
      <c r="P418">
        <f>'計算係數'!$O418*'累積確診人數_量級_鄰里別'!O418/10</f>
        <v>2.188405143</v>
      </c>
      <c r="Q418">
        <f>'計算係數'!$O418*'累積確診人數_量級_鄰里別'!P418/10</f>
        <v>2.188405143</v>
      </c>
      <c r="R418">
        <f>'計算係數'!$O418*'累積確診人數_量級_鄰里別'!Q418/10</f>
        <v>1.094202571</v>
      </c>
      <c r="S418">
        <f>'計算係數'!$O418*'累積確診人數_量級_鄰里別'!R418/10</f>
        <v>1.094202571</v>
      </c>
      <c r="T418">
        <f>'計算係數'!$O418*'累積確診人數_量級_鄰里別'!S418/10</f>
        <v>1.094202571</v>
      </c>
      <c r="U418">
        <f>'計算係數'!$O418*'累積確診人數_量級_鄰里別'!T418/10</f>
        <v>1.094202571</v>
      </c>
    </row>
    <row r="419">
      <c r="A419" s="5">
        <v>6.3000120004E10</v>
      </c>
      <c r="B419" s="5" t="s">
        <v>427</v>
      </c>
      <c r="C419" s="5" t="s">
        <v>431</v>
      </c>
      <c r="D419" s="5">
        <v>7489.0</v>
      </c>
      <c r="E419">
        <f>'計算係數'!$O419*'累積確診人數_量級_鄰里別'!D419/10</f>
        <v>1.171608896</v>
      </c>
      <c r="F419">
        <f>'計算係數'!$O419*'累積確診人數_量級_鄰里別'!E419/10</f>
        <v>1.171608896</v>
      </c>
      <c r="G419">
        <f>'計算係數'!$O419*'累積確診人數_量級_鄰里別'!F419/10</f>
        <v>1.171608896</v>
      </c>
      <c r="H419">
        <f>'計算係數'!$O419*'累積確診人數_量級_鄰里別'!G419/10</f>
        <v>1.171608896</v>
      </c>
      <c r="I419">
        <f>'計算係數'!$O419*'累積確診人數_量級_鄰里別'!H419/10</f>
        <v>1.171608896</v>
      </c>
      <c r="J419">
        <f>'計算係數'!$O419*'累積確診人數_量級_鄰里別'!I419/10</f>
        <v>1.171608896</v>
      </c>
      <c r="K419">
        <f>'計算係數'!$O419*'累積確診人數_量級_鄰里別'!J419/10</f>
        <v>1.171608896</v>
      </c>
      <c r="L419">
        <f>'計算係數'!$O419*'累積確診人數_量級_鄰里別'!K419/10</f>
        <v>1.171608896</v>
      </c>
      <c r="M419">
        <f>'計算係數'!$O419*'累積確診人數_量級_鄰里別'!L419/10</f>
        <v>2.343217791</v>
      </c>
      <c r="N419">
        <f>'計算係數'!$O419*'累積確診人數_量級_鄰里別'!M419/10</f>
        <v>1.171608896</v>
      </c>
      <c r="O419">
        <f>'計算係數'!$O419*'累積確診人數_量級_鄰里別'!N419/10</f>
        <v>2.343217791</v>
      </c>
      <c r="P419">
        <f>'計算係數'!$O419*'累積確診人數_量級_鄰里別'!O419/10</f>
        <v>2.343217791</v>
      </c>
      <c r="Q419">
        <f>'計算係數'!$O419*'累積確診人數_量級_鄰里別'!P419/10</f>
        <v>2.343217791</v>
      </c>
      <c r="R419">
        <f>'計算係數'!$O419*'累積確診人數_量級_鄰里別'!Q419/10</f>
        <v>1.171608896</v>
      </c>
      <c r="S419">
        <f>'計算係數'!$O419*'累積確診人數_量級_鄰里別'!R419/10</f>
        <v>1.171608896</v>
      </c>
      <c r="T419">
        <f>'計算係數'!$O419*'累積確診人數_量級_鄰里別'!S419/10</f>
        <v>1.171608896</v>
      </c>
      <c r="U419">
        <f>'計算係數'!$O419*'累積確診人數_量級_鄰里別'!T419/10</f>
        <v>1.171608896</v>
      </c>
    </row>
    <row r="420">
      <c r="A420" s="5">
        <v>6.3000120005E10</v>
      </c>
      <c r="B420" s="5" t="s">
        <v>427</v>
      </c>
      <c r="C420" s="5" t="s">
        <v>432</v>
      </c>
      <c r="D420" s="5">
        <v>7915.0</v>
      </c>
      <c r="E420">
        <f>'計算係數'!$O420*'累積確診人數_量級_鄰里別'!D420/10</f>
        <v>1.112740428</v>
      </c>
      <c r="F420">
        <f>'計算係數'!$O420*'累積確診人數_量級_鄰里別'!E420/10</f>
        <v>1.112740428</v>
      </c>
      <c r="G420">
        <f>'計算係數'!$O420*'累積確診人數_量級_鄰里別'!F420/10</f>
        <v>1.112740428</v>
      </c>
      <c r="H420">
        <f>'計算係數'!$O420*'累積確診人數_量級_鄰里別'!G420/10</f>
        <v>1.112740428</v>
      </c>
      <c r="I420">
        <f>'計算係數'!$O420*'累積確診人數_量級_鄰里別'!H420/10</f>
        <v>1.112740428</v>
      </c>
      <c r="J420">
        <f>'計算係數'!$O420*'累積確診人數_量級_鄰里別'!I420/10</f>
        <v>1.112740428</v>
      </c>
      <c r="K420">
        <f>'計算係數'!$O420*'累積確診人數_量級_鄰里別'!J420/10</f>
        <v>1.112740428</v>
      </c>
      <c r="L420">
        <f>'計算係數'!$O420*'累積確診人數_量級_鄰里別'!K420/10</f>
        <v>1.112740428</v>
      </c>
      <c r="M420">
        <f>'計算係數'!$O420*'累積確診人數_量級_鄰里別'!L420/10</f>
        <v>2.225480856</v>
      </c>
      <c r="N420">
        <f>'計算係數'!$O420*'累積確診人數_量級_鄰里別'!M420/10</f>
        <v>1.112740428</v>
      </c>
      <c r="O420">
        <f>'計算係數'!$O420*'累積確診人數_量級_鄰里別'!N420/10</f>
        <v>2.225480856</v>
      </c>
      <c r="P420">
        <f>'計算係數'!$O420*'累積確診人數_量級_鄰里別'!O420/10</f>
        <v>2.225480856</v>
      </c>
      <c r="Q420">
        <f>'計算係數'!$O420*'累積確診人數_量級_鄰里別'!P420/10</f>
        <v>2.225480856</v>
      </c>
      <c r="R420">
        <f>'計算係數'!$O420*'累積確診人數_量級_鄰里別'!Q420/10</f>
        <v>1.112740428</v>
      </c>
      <c r="S420">
        <f>'計算係數'!$O420*'累積確診人數_量級_鄰里別'!R420/10</f>
        <v>1.112740428</v>
      </c>
      <c r="T420">
        <f>'計算係數'!$O420*'累積確診人數_量級_鄰里別'!S420/10</f>
        <v>1.112740428</v>
      </c>
      <c r="U420">
        <f>'計算係數'!$O420*'累積確診人數_量級_鄰里別'!T420/10</f>
        <v>1.112740428</v>
      </c>
    </row>
    <row r="421">
      <c r="A421" s="5">
        <v>6.3000120006E10</v>
      </c>
      <c r="B421" s="5" t="s">
        <v>427</v>
      </c>
      <c r="C421" s="5" t="s">
        <v>433</v>
      </c>
      <c r="D421" s="5">
        <v>7441.0</v>
      </c>
      <c r="E421">
        <f>'計算係數'!$O421*'累積確診人數_量級_鄰里別'!D421/10</f>
        <v>1.09500168</v>
      </c>
      <c r="F421">
        <f>'計算係數'!$O421*'累積確診人數_量級_鄰里別'!E421/10</f>
        <v>1.09500168</v>
      </c>
      <c r="G421">
        <f>'計算係數'!$O421*'累積確診人數_量級_鄰里別'!F421/10</f>
        <v>1.09500168</v>
      </c>
      <c r="H421">
        <f>'計算係數'!$O421*'累積確診人數_量級_鄰里別'!G421/10</f>
        <v>1.09500168</v>
      </c>
      <c r="I421">
        <f>'計算係數'!$O421*'累積確診人數_量級_鄰里別'!H421/10</f>
        <v>1.09500168</v>
      </c>
      <c r="J421">
        <f>'計算係數'!$O421*'累積確診人數_量級_鄰里別'!I421/10</f>
        <v>1.09500168</v>
      </c>
      <c r="K421">
        <f>'計算係數'!$O421*'累積確診人數_量級_鄰里別'!J421/10</f>
        <v>1.09500168</v>
      </c>
      <c r="L421">
        <f>'計算係數'!$O421*'累積確診人數_量級_鄰里別'!K421/10</f>
        <v>1.09500168</v>
      </c>
      <c r="M421">
        <f>'計算係數'!$O421*'累積確診人數_量級_鄰里別'!L421/10</f>
        <v>2.19000336</v>
      </c>
      <c r="N421">
        <f>'計算係數'!$O421*'累積確診人數_量級_鄰里別'!M421/10</f>
        <v>1.09500168</v>
      </c>
      <c r="O421">
        <f>'計算係數'!$O421*'累積確診人數_量級_鄰里別'!N421/10</f>
        <v>2.19000336</v>
      </c>
      <c r="P421">
        <f>'計算係數'!$O421*'累積確診人數_量級_鄰里別'!O421/10</f>
        <v>2.19000336</v>
      </c>
      <c r="Q421">
        <f>'計算係數'!$O421*'累積確診人數_量級_鄰里別'!P421/10</f>
        <v>2.19000336</v>
      </c>
      <c r="R421">
        <f>'計算係數'!$O421*'累積確診人數_量級_鄰里別'!Q421/10</f>
        <v>1.09500168</v>
      </c>
      <c r="S421">
        <f>'計算係數'!$O421*'累積確診人數_量級_鄰里別'!R421/10</f>
        <v>1.09500168</v>
      </c>
      <c r="T421">
        <f>'計算係數'!$O421*'累積確診人數_量級_鄰里別'!S421/10</f>
        <v>1.09500168</v>
      </c>
      <c r="U421">
        <f>'計算係數'!$O421*'累積確診人數_量級_鄰里別'!T421/10</f>
        <v>1.09500168</v>
      </c>
    </row>
    <row r="422">
      <c r="A422" s="5">
        <v>6.3000120007E10</v>
      </c>
      <c r="B422" s="5" t="s">
        <v>427</v>
      </c>
      <c r="C422" s="5" t="s">
        <v>434</v>
      </c>
      <c r="D422" s="5">
        <v>7885.0</v>
      </c>
      <c r="E422">
        <f>'計算係數'!$O422*'累積確診人數_量級_鄰里別'!D422/10</f>
        <v>1.191096822</v>
      </c>
      <c r="F422">
        <f>'計算係數'!$O422*'累積確診人數_量級_鄰里別'!E422/10</f>
        <v>1.191096822</v>
      </c>
      <c r="G422">
        <f>'計算係數'!$O422*'累積確診人數_量級_鄰里別'!F422/10</f>
        <v>1.191096822</v>
      </c>
      <c r="H422">
        <f>'計算係數'!$O422*'累積確診人數_量級_鄰里別'!G422/10</f>
        <v>1.191096822</v>
      </c>
      <c r="I422">
        <f>'計算係數'!$O422*'累積確診人數_量級_鄰里別'!H422/10</f>
        <v>1.191096822</v>
      </c>
      <c r="J422">
        <f>'計算係數'!$O422*'累積確診人數_量級_鄰里別'!I422/10</f>
        <v>1.191096822</v>
      </c>
      <c r="K422">
        <f>'計算係數'!$O422*'累積確診人數_量級_鄰里別'!J422/10</f>
        <v>1.191096822</v>
      </c>
      <c r="L422">
        <f>'計算係數'!$O422*'累積確診人數_量級_鄰里別'!K422/10</f>
        <v>1.191096822</v>
      </c>
      <c r="M422">
        <f>'計算係數'!$O422*'累積確診人數_量級_鄰里別'!L422/10</f>
        <v>2.382193644</v>
      </c>
      <c r="N422">
        <f>'計算係數'!$O422*'累積確診人數_量級_鄰里別'!M422/10</f>
        <v>1.191096822</v>
      </c>
      <c r="O422">
        <f>'計算係數'!$O422*'累積確診人數_量級_鄰里別'!N422/10</f>
        <v>2.382193644</v>
      </c>
      <c r="P422">
        <f>'計算係數'!$O422*'累積確診人數_量級_鄰里別'!O422/10</f>
        <v>2.382193644</v>
      </c>
      <c r="Q422">
        <f>'計算係數'!$O422*'累積確診人數_量級_鄰里別'!P422/10</f>
        <v>2.382193644</v>
      </c>
      <c r="R422">
        <f>'計算係數'!$O422*'累積確診人數_量級_鄰里別'!Q422/10</f>
        <v>1.191096822</v>
      </c>
      <c r="S422">
        <f>'計算係數'!$O422*'累積確診人數_量級_鄰里別'!R422/10</f>
        <v>1.191096822</v>
      </c>
      <c r="T422">
        <f>'計算係數'!$O422*'累積確診人數_量級_鄰里別'!S422/10</f>
        <v>1.191096822</v>
      </c>
      <c r="U422">
        <f>'計算係數'!$O422*'累積確診人數_量級_鄰里別'!T422/10</f>
        <v>1.191096822</v>
      </c>
    </row>
    <row r="423">
      <c r="A423" s="5">
        <v>6.3000120008E10</v>
      </c>
      <c r="B423" s="5" t="s">
        <v>427</v>
      </c>
      <c r="C423" s="5" t="s">
        <v>435</v>
      </c>
      <c r="D423" s="5">
        <v>7684.0</v>
      </c>
      <c r="E423">
        <f>'計算係數'!$O423*'累積確診人數_量級_鄰里別'!D423/10</f>
        <v>1.115276142</v>
      </c>
      <c r="F423">
        <f>'計算係數'!$O423*'累積確診人數_量級_鄰里別'!E423/10</f>
        <v>1.115276142</v>
      </c>
      <c r="G423">
        <f>'計算係數'!$O423*'累積確診人數_量級_鄰里別'!F423/10</f>
        <v>1.115276142</v>
      </c>
      <c r="H423">
        <f>'計算係數'!$O423*'累積確診人數_量級_鄰里別'!G423/10</f>
        <v>1.115276142</v>
      </c>
      <c r="I423">
        <f>'計算係數'!$O423*'累積確診人數_量級_鄰里別'!H423/10</f>
        <v>1.115276142</v>
      </c>
      <c r="J423">
        <f>'計算係數'!$O423*'累積確診人數_量級_鄰里別'!I423/10</f>
        <v>1.115276142</v>
      </c>
      <c r="K423">
        <f>'計算係數'!$O423*'累積確診人數_量級_鄰里別'!J423/10</f>
        <v>1.115276142</v>
      </c>
      <c r="L423">
        <f>'計算係數'!$O423*'累積確診人數_量級_鄰里別'!K423/10</f>
        <v>1.115276142</v>
      </c>
      <c r="M423">
        <f>'計算係數'!$O423*'累積確診人數_量級_鄰里別'!L423/10</f>
        <v>2.230552284</v>
      </c>
      <c r="N423">
        <f>'計算係數'!$O423*'累積確診人數_量級_鄰里別'!M423/10</f>
        <v>1.115276142</v>
      </c>
      <c r="O423">
        <f>'計算係數'!$O423*'累積確診人數_量級_鄰里別'!N423/10</f>
        <v>2.230552284</v>
      </c>
      <c r="P423">
        <f>'計算係數'!$O423*'累積確診人數_量級_鄰里別'!O423/10</f>
        <v>2.230552284</v>
      </c>
      <c r="Q423">
        <f>'計算係數'!$O423*'累積確診人數_量級_鄰里別'!P423/10</f>
        <v>2.230552284</v>
      </c>
      <c r="R423">
        <f>'計算係數'!$O423*'累積確診人數_量級_鄰里別'!Q423/10</f>
        <v>1.115276142</v>
      </c>
      <c r="S423">
        <f>'計算係數'!$O423*'累積確診人數_量級_鄰里別'!R423/10</f>
        <v>1.115276142</v>
      </c>
      <c r="T423">
        <f>'計算係數'!$O423*'累積確診人數_量級_鄰里別'!S423/10</f>
        <v>1.115276142</v>
      </c>
      <c r="U423">
        <f>'計算係數'!$O423*'累積確診人數_量級_鄰里別'!T423/10</f>
        <v>1.115276142</v>
      </c>
    </row>
    <row r="424">
      <c r="A424" s="5">
        <v>6.3000120009E10</v>
      </c>
      <c r="B424" s="5" t="s">
        <v>427</v>
      </c>
      <c r="C424" s="5" t="s">
        <v>436</v>
      </c>
      <c r="D424" s="5">
        <v>9446.0</v>
      </c>
      <c r="E424">
        <f>'計算係數'!$O424*'累積確診人數_量級_鄰里別'!D424/10</f>
        <v>1.102528629</v>
      </c>
      <c r="F424">
        <f>'計算係數'!$O424*'累積確診人數_量級_鄰里別'!E424/10</f>
        <v>1.102528629</v>
      </c>
      <c r="G424">
        <f>'計算係數'!$O424*'累積確診人數_量級_鄰里別'!F424/10</f>
        <v>1.102528629</v>
      </c>
      <c r="H424">
        <f>'計算係數'!$O424*'累積確診人數_量級_鄰里別'!G424/10</f>
        <v>1.102528629</v>
      </c>
      <c r="I424">
        <f>'計算係數'!$O424*'累積確診人數_量級_鄰里別'!H424/10</f>
        <v>1.102528629</v>
      </c>
      <c r="J424">
        <f>'計算係數'!$O424*'累積確診人數_量級_鄰里別'!I424/10</f>
        <v>1.102528629</v>
      </c>
      <c r="K424">
        <f>'計算係數'!$O424*'累積確診人數_量級_鄰里別'!J424/10</f>
        <v>1.102528629</v>
      </c>
      <c r="L424">
        <f>'計算係數'!$O424*'累積確診人數_量級_鄰里別'!K424/10</f>
        <v>1.102528629</v>
      </c>
      <c r="M424">
        <f>'計算係數'!$O424*'累積確診人數_量級_鄰里別'!L424/10</f>
        <v>2.205057258</v>
      </c>
      <c r="N424">
        <f>'計算係數'!$O424*'累積確診人數_量級_鄰里別'!M424/10</f>
        <v>1.102528629</v>
      </c>
      <c r="O424">
        <f>'計算係數'!$O424*'累積確診人數_量級_鄰里別'!N424/10</f>
        <v>2.205057258</v>
      </c>
      <c r="P424">
        <f>'計算係數'!$O424*'累積確診人數_量級_鄰里別'!O424/10</f>
        <v>2.205057258</v>
      </c>
      <c r="Q424">
        <f>'計算係數'!$O424*'累積確診人數_量級_鄰里別'!P424/10</f>
        <v>2.205057258</v>
      </c>
      <c r="R424">
        <f>'計算係數'!$O424*'累積確診人數_量級_鄰里別'!Q424/10</f>
        <v>1.102528629</v>
      </c>
      <c r="S424">
        <f>'計算係數'!$O424*'累積確診人數_量級_鄰里別'!R424/10</f>
        <v>1.102528629</v>
      </c>
      <c r="T424">
        <f>'計算係數'!$O424*'累積確診人數_量級_鄰里別'!S424/10</f>
        <v>1.102528629</v>
      </c>
      <c r="U424">
        <f>'計算係數'!$O424*'累積確診人數_量級_鄰里別'!T424/10</f>
        <v>1.102528629</v>
      </c>
    </row>
    <row r="425">
      <c r="A425" s="5">
        <v>6.300012001E10</v>
      </c>
      <c r="B425" s="5" t="s">
        <v>427</v>
      </c>
      <c r="C425" s="5" t="s">
        <v>437</v>
      </c>
      <c r="D425" s="5">
        <v>8480.0</v>
      </c>
      <c r="E425">
        <f>'計算係數'!$O425*'累積確診人數_量級_鄰里別'!D425/10</f>
        <v>1.07721567</v>
      </c>
      <c r="F425">
        <f>'計算係數'!$O425*'累積確診人數_量級_鄰里別'!E425/10</f>
        <v>1.07721567</v>
      </c>
      <c r="G425">
        <f>'計算係數'!$O425*'累積確診人數_量級_鄰里別'!F425/10</f>
        <v>1.07721567</v>
      </c>
      <c r="H425">
        <f>'計算係數'!$O425*'累積確診人數_量級_鄰里別'!G425/10</f>
        <v>1.07721567</v>
      </c>
      <c r="I425">
        <f>'計算係數'!$O425*'累積確診人數_量級_鄰里別'!H425/10</f>
        <v>1.07721567</v>
      </c>
      <c r="J425">
        <f>'計算係數'!$O425*'累積確診人數_量級_鄰里別'!I425/10</f>
        <v>1.07721567</v>
      </c>
      <c r="K425">
        <f>'計算係數'!$O425*'累積確診人數_量級_鄰里別'!J425/10</f>
        <v>1.07721567</v>
      </c>
      <c r="L425">
        <f>'計算係數'!$O425*'累積確診人數_量級_鄰里別'!K425/10</f>
        <v>1.07721567</v>
      </c>
      <c r="M425">
        <f>'計算係數'!$O425*'累積確診人數_量級_鄰里別'!L425/10</f>
        <v>2.154431339</v>
      </c>
      <c r="N425">
        <f>'計算係數'!$O425*'累積確診人數_量級_鄰里別'!M425/10</f>
        <v>1.07721567</v>
      </c>
      <c r="O425">
        <f>'計算係數'!$O425*'累積確診人數_量級_鄰里別'!N425/10</f>
        <v>2.154431339</v>
      </c>
      <c r="P425">
        <f>'計算係數'!$O425*'累積確診人數_量級_鄰里別'!O425/10</f>
        <v>2.154431339</v>
      </c>
      <c r="Q425">
        <f>'計算係數'!$O425*'累積確診人數_量級_鄰里別'!P425/10</f>
        <v>2.154431339</v>
      </c>
      <c r="R425">
        <f>'計算係數'!$O425*'累積確診人數_量級_鄰里別'!Q425/10</f>
        <v>1.07721567</v>
      </c>
      <c r="S425">
        <f>'計算係數'!$O425*'累積確診人數_量級_鄰里別'!R425/10</f>
        <v>1.07721567</v>
      </c>
      <c r="T425">
        <f>'計算係數'!$O425*'累積確診人數_量級_鄰里別'!S425/10</f>
        <v>1.07721567</v>
      </c>
      <c r="U425">
        <f>'計算係數'!$O425*'累積確診人數_量級_鄰里別'!T425/10</f>
        <v>1.07721567</v>
      </c>
    </row>
    <row r="426">
      <c r="A426" s="5">
        <v>6.3000120011E10</v>
      </c>
      <c r="B426" s="5" t="s">
        <v>427</v>
      </c>
      <c r="C426" s="5" t="s">
        <v>438</v>
      </c>
      <c r="D426" s="5">
        <v>5178.0</v>
      </c>
      <c r="E426">
        <f>'計算係數'!$O426*'累積確診人數_量級_鄰里別'!D426/10</f>
        <v>1.03018744</v>
      </c>
      <c r="F426">
        <f>'計算係數'!$O426*'累積確診人數_量級_鄰里別'!E426/10</f>
        <v>1.03018744</v>
      </c>
      <c r="G426">
        <f>'計算係數'!$O426*'累積確診人數_量級_鄰里別'!F426/10</f>
        <v>1.03018744</v>
      </c>
      <c r="H426">
        <f>'計算係數'!$O426*'累積確診人數_量級_鄰里別'!G426/10</f>
        <v>1.03018744</v>
      </c>
      <c r="I426">
        <f>'計算係數'!$O426*'累積確診人數_量級_鄰里別'!H426/10</f>
        <v>1.03018744</v>
      </c>
      <c r="J426">
        <f>'計算係數'!$O426*'累積確診人數_量級_鄰里別'!I426/10</f>
        <v>1.03018744</v>
      </c>
      <c r="K426">
        <f>'計算係數'!$O426*'累積確診人數_量級_鄰里別'!J426/10</f>
        <v>1.03018744</v>
      </c>
      <c r="L426">
        <f>'計算係數'!$O426*'累積確診人數_量級_鄰里別'!K426/10</f>
        <v>1.03018744</v>
      </c>
      <c r="M426">
        <f>'計算係數'!$O426*'累積確診人數_量級_鄰里別'!L426/10</f>
        <v>2.06037488</v>
      </c>
      <c r="N426">
        <f>'計算係數'!$O426*'累積確診人數_量級_鄰里別'!M426/10</f>
        <v>1.03018744</v>
      </c>
      <c r="O426">
        <f>'計算係數'!$O426*'累積確診人數_量級_鄰里別'!N426/10</f>
        <v>2.06037488</v>
      </c>
      <c r="P426">
        <f>'計算係數'!$O426*'累積確診人數_量級_鄰里別'!O426/10</f>
        <v>2.06037488</v>
      </c>
      <c r="Q426">
        <f>'計算係數'!$O426*'累積確診人數_量級_鄰里別'!P426/10</f>
        <v>2.06037488</v>
      </c>
      <c r="R426">
        <f>'計算係數'!$O426*'累積確診人數_量級_鄰里別'!Q426/10</f>
        <v>1.03018744</v>
      </c>
      <c r="S426">
        <f>'計算係數'!$O426*'累積確診人數_量級_鄰里別'!R426/10</f>
        <v>1.03018744</v>
      </c>
      <c r="T426">
        <f>'計算係數'!$O426*'累積確診人數_量級_鄰里別'!S426/10</f>
        <v>1.03018744</v>
      </c>
      <c r="U426">
        <f>'計算係數'!$O426*'累積確診人數_量級_鄰里別'!T426/10</f>
        <v>1.03018744</v>
      </c>
    </row>
    <row r="427">
      <c r="A427" s="5">
        <v>6.3000120012E10</v>
      </c>
      <c r="B427" s="5" t="s">
        <v>427</v>
      </c>
      <c r="C427" s="5" t="s">
        <v>439</v>
      </c>
      <c r="D427" s="5">
        <v>4718.0</v>
      </c>
      <c r="E427">
        <f>'計算係數'!$O427*'累積確診人數_量級_鄰里別'!D427/10</f>
        <v>0.9779281285</v>
      </c>
      <c r="F427">
        <f>'計算係數'!$O427*'累積確診人數_量級_鄰里別'!E427/10</f>
        <v>0.9779281285</v>
      </c>
      <c r="G427">
        <f>'計算係數'!$O427*'累積確診人數_量級_鄰里別'!F427/10</f>
        <v>0.9779281285</v>
      </c>
      <c r="H427">
        <f>'計算係數'!$O427*'累積確診人數_量級_鄰里別'!G427/10</f>
        <v>0.9779281285</v>
      </c>
      <c r="I427">
        <f>'計算係數'!$O427*'累積確診人數_量級_鄰里別'!H427/10</f>
        <v>0.9779281285</v>
      </c>
      <c r="J427">
        <f>'計算係數'!$O427*'累積確診人數_量級_鄰里別'!I427/10</f>
        <v>0.9779281285</v>
      </c>
      <c r="K427">
        <f>'計算係數'!$O427*'累積確診人數_量級_鄰里別'!J427/10</f>
        <v>0.9779281285</v>
      </c>
      <c r="L427">
        <f>'計算係數'!$O427*'累積確診人數_量級_鄰里別'!K427/10</f>
        <v>0.9779281285</v>
      </c>
      <c r="M427">
        <f>'計算係數'!$O427*'累積確診人數_量級_鄰里別'!L427/10</f>
        <v>1.955856257</v>
      </c>
      <c r="N427">
        <f>'計算係數'!$O427*'累積確診人數_量級_鄰里別'!M427/10</f>
        <v>0.9779281285</v>
      </c>
      <c r="O427">
        <f>'計算係數'!$O427*'累積確診人數_量級_鄰里別'!N427/10</f>
        <v>1.955856257</v>
      </c>
      <c r="P427">
        <f>'計算係數'!$O427*'累積確診人數_量級_鄰里別'!O427/10</f>
        <v>1.955856257</v>
      </c>
      <c r="Q427">
        <f>'計算係數'!$O427*'累積確診人數_量級_鄰里別'!P427/10</f>
        <v>1.955856257</v>
      </c>
      <c r="R427">
        <f>'計算係數'!$O427*'累積確診人數_量級_鄰里別'!Q427/10</f>
        <v>0.9779281285</v>
      </c>
      <c r="S427">
        <f>'計算係數'!$O427*'累積確診人數_量級_鄰里別'!R427/10</f>
        <v>0.9779281285</v>
      </c>
      <c r="T427">
        <f>'計算係數'!$O427*'累積確診人數_量級_鄰里別'!S427/10</f>
        <v>0.9779281285</v>
      </c>
      <c r="U427">
        <f>'計算係數'!$O427*'累積確診人數_量級_鄰里別'!T427/10</f>
        <v>0.9779281285</v>
      </c>
    </row>
    <row r="428">
      <c r="A428" s="5">
        <v>6.3000120013E10</v>
      </c>
      <c r="B428" s="5" t="s">
        <v>427</v>
      </c>
      <c r="C428" s="5" t="s">
        <v>440</v>
      </c>
      <c r="D428" s="5">
        <v>7384.0</v>
      </c>
      <c r="E428">
        <f>'計算係數'!$O428*'累積確診人數_量級_鄰里別'!D428/10</f>
        <v>1.060580649</v>
      </c>
      <c r="F428">
        <f>'計算係數'!$O428*'累積確診人數_量級_鄰里別'!E428/10</f>
        <v>1.060580649</v>
      </c>
      <c r="G428">
        <f>'計算係數'!$O428*'累積確診人數_量級_鄰里別'!F428/10</f>
        <v>1.060580649</v>
      </c>
      <c r="H428">
        <f>'計算係數'!$O428*'累積確診人數_量級_鄰里別'!G428/10</f>
        <v>1.060580649</v>
      </c>
      <c r="I428">
        <f>'計算係數'!$O428*'累積確診人數_量級_鄰里別'!H428/10</f>
        <v>1.060580649</v>
      </c>
      <c r="J428">
        <f>'計算係數'!$O428*'累積確診人數_量級_鄰里別'!I428/10</f>
        <v>1.060580649</v>
      </c>
      <c r="K428">
        <f>'計算係數'!$O428*'累積確診人數_量級_鄰里別'!J428/10</f>
        <v>1.060580649</v>
      </c>
      <c r="L428">
        <f>'計算係數'!$O428*'累積確診人數_量級_鄰里別'!K428/10</f>
        <v>1.060580649</v>
      </c>
      <c r="M428">
        <f>'計算係數'!$O428*'累積確診人數_量級_鄰里別'!L428/10</f>
        <v>2.121161298</v>
      </c>
      <c r="N428">
        <f>'計算係數'!$O428*'累積確診人數_量級_鄰里別'!M428/10</f>
        <v>1.060580649</v>
      </c>
      <c r="O428">
        <f>'計算係數'!$O428*'累積確診人數_量級_鄰里別'!N428/10</f>
        <v>2.121161298</v>
      </c>
      <c r="P428">
        <f>'計算係數'!$O428*'累積確診人數_量級_鄰里別'!O428/10</f>
        <v>2.121161298</v>
      </c>
      <c r="Q428">
        <f>'計算係數'!$O428*'累積確診人數_量級_鄰里別'!P428/10</f>
        <v>2.121161298</v>
      </c>
      <c r="R428">
        <f>'計算係數'!$O428*'累積確診人數_量級_鄰里別'!Q428/10</f>
        <v>1.060580649</v>
      </c>
      <c r="S428">
        <f>'計算係數'!$O428*'累積確診人數_量級_鄰里別'!R428/10</f>
        <v>1.060580649</v>
      </c>
      <c r="T428">
        <f>'計算係數'!$O428*'累積確診人數_量級_鄰里別'!S428/10</f>
        <v>1.060580649</v>
      </c>
      <c r="U428">
        <f>'計算係數'!$O428*'累積確診人數_量級_鄰里別'!T428/10</f>
        <v>1.060580649</v>
      </c>
    </row>
    <row r="429">
      <c r="A429" s="5">
        <v>6.3000120014E10</v>
      </c>
      <c r="B429" s="5" t="s">
        <v>427</v>
      </c>
      <c r="C429" s="5" t="s">
        <v>441</v>
      </c>
      <c r="D429" s="5">
        <v>5455.0</v>
      </c>
      <c r="E429">
        <f>'計算係數'!$O429*'累積確診人數_量級_鄰里別'!D429/10</f>
        <v>1.034921999</v>
      </c>
      <c r="F429">
        <f>'計算係數'!$O429*'累積確診人數_量級_鄰里別'!E429/10</f>
        <v>1.034921999</v>
      </c>
      <c r="G429">
        <f>'計算係數'!$O429*'累積確診人數_量級_鄰里別'!F429/10</f>
        <v>1.034921999</v>
      </c>
      <c r="H429">
        <f>'計算係數'!$O429*'累積確診人數_量級_鄰里別'!G429/10</f>
        <v>1.034921999</v>
      </c>
      <c r="I429">
        <f>'計算係數'!$O429*'累積確診人數_量級_鄰里別'!H429/10</f>
        <v>1.034921999</v>
      </c>
      <c r="J429">
        <f>'計算係數'!$O429*'累積確診人數_量級_鄰里別'!I429/10</f>
        <v>1.034921999</v>
      </c>
      <c r="K429">
        <f>'計算係數'!$O429*'累積確診人數_量級_鄰里別'!J429/10</f>
        <v>1.034921999</v>
      </c>
      <c r="L429">
        <f>'計算係數'!$O429*'累積確診人數_量級_鄰里別'!K429/10</f>
        <v>1.034921999</v>
      </c>
      <c r="M429">
        <f>'計算係數'!$O429*'累積確診人數_量級_鄰里別'!L429/10</f>
        <v>2.069843998</v>
      </c>
      <c r="N429">
        <f>'計算係數'!$O429*'累積確診人數_量級_鄰里別'!M429/10</f>
        <v>1.034921999</v>
      </c>
      <c r="O429">
        <f>'計算係數'!$O429*'累積確診人數_量級_鄰里別'!N429/10</f>
        <v>2.069843998</v>
      </c>
      <c r="P429">
        <f>'計算係數'!$O429*'累積確診人數_量級_鄰里別'!O429/10</f>
        <v>2.069843998</v>
      </c>
      <c r="Q429">
        <f>'計算係數'!$O429*'累積確診人數_量級_鄰里別'!P429/10</f>
        <v>2.069843998</v>
      </c>
      <c r="R429">
        <f>'計算係數'!$O429*'累積確診人數_量級_鄰里別'!Q429/10</f>
        <v>1.034921999</v>
      </c>
      <c r="S429">
        <f>'計算係數'!$O429*'累積確診人數_量級_鄰里別'!R429/10</f>
        <v>1.034921999</v>
      </c>
      <c r="T429">
        <f>'計算係數'!$O429*'累積確診人數_量級_鄰里別'!S429/10</f>
        <v>1.034921999</v>
      </c>
      <c r="U429">
        <f>'計算係數'!$O429*'累積確診人數_量級_鄰里別'!T429/10</f>
        <v>1.034921999</v>
      </c>
    </row>
    <row r="430">
      <c r="A430" s="5">
        <v>6.3000120015E10</v>
      </c>
      <c r="B430" s="5" t="s">
        <v>427</v>
      </c>
      <c r="C430" s="5" t="s">
        <v>442</v>
      </c>
      <c r="D430" s="5">
        <v>5041.0</v>
      </c>
      <c r="E430">
        <f>'計算係數'!$O430*'累積確診人數_量級_鄰里別'!D430/10</f>
        <v>1.051684365</v>
      </c>
      <c r="F430">
        <f>'計算係數'!$O430*'累積確診人數_量級_鄰里別'!E430/10</f>
        <v>1.051684365</v>
      </c>
      <c r="G430">
        <f>'計算係數'!$O430*'累積確診人數_量級_鄰里別'!F430/10</f>
        <v>1.051684365</v>
      </c>
      <c r="H430">
        <f>'計算係數'!$O430*'累積確診人數_量級_鄰里別'!G430/10</f>
        <v>1.051684365</v>
      </c>
      <c r="I430">
        <f>'計算係數'!$O430*'累積確診人數_量級_鄰里別'!H430/10</f>
        <v>1.051684365</v>
      </c>
      <c r="J430">
        <f>'計算係數'!$O430*'累積確診人數_量級_鄰里別'!I430/10</f>
        <v>1.051684365</v>
      </c>
      <c r="K430">
        <f>'計算係數'!$O430*'累積確診人數_量級_鄰里別'!J430/10</f>
        <v>1.051684365</v>
      </c>
      <c r="L430">
        <f>'計算係數'!$O430*'累積確診人數_量級_鄰里別'!K430/10</f>
        <v>1.051684365</v>
      </c>
      <c r="M430">
        <f>'計算係數'!$O430*'累積確診人數_量級_鄰里別'!L430/10</f>
        <v>2.103368731</v>
      </c>
      <c r="N430">
        <f>'計算係數'!$O430*'累積確診人數_量級_鄰里別'!M430/10</f>
        <v>1.051684365</v>
      </c>
      <c r="O430">
        <f>'計算係數'!$O430*'累積確診人數_量級_鄰里別'!N430/10</f>
        <v>2.103368731</v>
      </c>
      <c r="P430">
        <f>'計算係數'!$O430*'累積確診人數_量級_鄰里別'!O430/10</f>
        <v>2.103368731</v>
      </c>
      <c r="Q430">
        <f>'計算係數'!$O430*'累積確診人數_量級_鄰里別'!P430/10</f>
        <v>2.103368731</v>
      </c>
      <c r="R430">
        <f>'計算係數'!$O430*'累積確診人數_量級_鄰里別'!Q430/10</f>
        <v>1.051684365</v>
      </c>
      <c r="S430">
        <f>'計算係數'!$O430*'累積確診人數_量級_鄰里別'!R430/10</f>
        <v>1.051684365</v>
      </c>
      <c r="T430">
        <f>'計算係數'!$O430*'累積確診人數_量級_鄰里別'!S430/10</f>
        <v>1.051684365</v>
      </c>
      <c r="U430">
        <f>'計算係數'!$O430*'累積確診人數_量級_鄰里別'!T430/10</f>
        <v>1.051684365</v>
      </c>
    </row>
    <row r="431">
      <c r="A431" s="5">
        <v>6.3000120016E10</v>
      </c>
      <c r="B431" s="5" t="s">
        <v>427</v>
      </c>
      <c r="C431" s="5" t="s">
        <v>443</v>
      </c>
      <c r="D431" s="5">
        <v>5876.0</v>
      </c>
      <c r="E431">
        <f>'計算係數'!$O431*'累積確診人數_量級_鄰里別'!D431/10</f>
        <v>1.002939649</v>
      </c>
      <c r="F431">
        <f>'計算係數'!$O431*'累積確診人數_量級_鄰里別'!E431/10</f>
        <v>1.002939649</v>
      </c>
      <c r="G431">
        <f>'計算係數'!$O431*'累積確診人數_量級_鄰里別'!F431/10</f>
        <v>1.002939649</v>
      </c>
      <c r="H431">
        <f>'計算係數'!$O431*'累積確診人數_量級_鄰里別'!G431/10</f>
        <v>1.002939649</v>
      </c>
      <c r="I431">
        <f>'計算係數'!$O431*'累積確診人數_量級_鄰里別'!H431/10</f>
        <v>1.002939649</v>
      </c>
      <c r="J431">
        <f>'計算係數'!$O431*'累積確診人數_量級_鄰里別'!I431/10</f>
        <v>1.002939649</v>
      </c>
      <c r="K431">
        <f>'計算係數'!$O431*'累積確診人數_量級_鄰里別'!J431/10</f>
        <v>1.002939649</v>
      </c>
      <c r="L431">
        <f>'計算係數'!$O431*'累積確診人數_量級_鄰里別'!K431/10</f>
        <v>1.002939649</v>
      </c>
      <c r="M431">
        <f>'計算係數'!$O431*'累積確診人數_量級_鄰里別'!L431/10</f>
        <v>2.005879298</v>
      </c>
      <c r="N431">
        <f>'計算係數'!$O431*'累積確診人數_量級_鄰里別'!M431/10</f>
        <v>1.002939649</v>
      </c>
      <c r="O431">
        <f>'計算係數'!$O431*'累積確診人數_量級_鄰里別'!N431/10</f>
        <v>2.005879298</v>
      </c>
      <c r="P431">
        <f>'計算係數'!$O431*'累積確診人數_量級_鄰里別'!O431/10</f>
        <v>2.005879298</v>
      </c>
      <c r="Q431">
        <f>'計算係數'!$O431*'累積確診人數_量級_鄰里別'!P431/10</f>
        <v>2.005879298</v>
      </c>
      <c r="R431">
        <f>'計算係數'!$O431*'累積確診人數_量級_鄰里別'!Q431/10</f>
        <v>1.002939649</v>
      </c>
      <c r="S431">
        <f>'計算係數'!$O431*'累積確診人數_量級_鄰里別'!R431/10</f>
        <v>1.002939649</v>
      </c>
      <c r="T431">
        <f>'計算係數'!$O431*'累積確診人數_量級_鄰里別'!S431/10</f>
        <v>1.002939649</v>
      </c>
      <c r="U431">
        <f>'計算係數'!$O431*'累積確診人數_量級_鄰里別'!T431/10</f>
        <v>1.002939649</v>
      </c>
    </row>
    <row r="432">
      <c r="A432" s="5">
        <v>6.3000120017E10</v>
      </c>
      <c r="B432" s="5" t="s">
        <v>427</v>
      </c>
      <c r="C432" s="5" t="s">
        <v>444</v>
      </c>
      <c r="D432" s="5">
        <v>9551.0</v>
      </c>
      <c r="E432">
        <f>'計算係數'!$O432*'累積確診人數_量級_鄰里別'!D432/10</f>
        <v>1.238367611</v>
      </c>
      <c r="F432">
        <f>'計算係數'!$O432*'累積確診人數_量級_鄰里別'!E432/10</f>
        <v>1.238367611</v>
      </c>
      <c r="G432">
        <f>'計算係數'!$O432*'累積確診人數_量級_鄰里別'!F432/10</f>
        <v>1.238367611</v>
      </c>
      <c r="H432">
        <f>'計算係數'!$O432*'累積確診人數_量級_鄰里別'!G432/10</f>
        <v>1.238367611</v>
      </c>
      <c r="I432">
        <f>'計算係數'!$O432*'累積確診人數_量級_鄰里別'!H432/10</f>
        <v>1.238367611</v>
      </c>
      <c r="J432">
        <f>'計算係數'!$O432*'累積確診人數_量級_鄰里別'!I432/10</f>
        <v>1.238367611</v>
      </c>
      <c r="K432">
        <f>'計算係數'!$O432*'累積確診人數_量級_鄰里別'!J432/10</f>
        <v>1.238367611</v>
      </c>
      <c r="L432">
        <f>'計算係數'!$O432*'累積確診人數_量級_鄰里別'!K432/10</f>
        <v>1.238367611</v>
      </c>
      <c r="M432">
        <f>'計算係數'!$O432*'累積確診人數_量級_鄰里別'!L432/10</f>
        <v>2.476735222</v>
      </c>
      <c r="N432">
        <f>'計算係數'!$O432*'累積確診人數_量級_鄰里別'!M432/10</f>
        <v>1.238367611</v>
      </c>
      <c r="O432">
        <f>'計算係數'!$O432*'累積確診人數_量級_鄰里別'!N432/10</f>
        <v>2.476735222</v>
      </c>
      <c r="P432">
        <f>'計算係數'!$O432*'累積確診人數_量級_鄰里別'!O432/10</f>
        <v>2.476735222</v>
      </c>
      <c r="Q432">
        <f>'計算係數'!$O432*'累積確診人數_量級_鄰里別'!P432/10</f>
        <v>2.476735222</v>
      </c>
      <c r="R432">
        <f>'計算係數'!$O432*'累積確診人數_量級_鄰里別'!Q432/10</f>
        <v>1.238367611</v>
      </c>
      <c r="S432">
        <f>'計算係數'!$O432*'累積確診人數_量級_鄰里別'!R432/10</f>
        <v>1.238367611</v>
      </c>
      <c r="T432">
        <f>'計算係數'!$O432*'累積確診人數_量級_鄰里別'!S432/10</f>
        <v>1.238367611</v>
      </c>
      <c r="U432">
        <f>'計算係數'!$O432*'累積確診人數_量級_鄰里別'!T432/10</f>
        <v>1.238367611</v>
      </c>
    </row>
    <row r="433">
      <c r="A433" s="5">
        <v>6.3000120018E10</v>
      </c>
      <c r="B433" s="5" t="s">
        <v>427</v>
      </c>
      <c r="C433" s="5" t="s">
        <v>445</v>
      </c>
      <c r="D433" s="5">
        <v>5508.0</v>
      </c>
      <c r="E433">
        <f>'計算係數'!$O433*'累積確診人數_量級_鄰里別'!D433/10</f>
        <v>0.967547394</v>
      </c>
      <c r="F433">
        <f>'計算係數'!$O433*'累積確診人數_量級_鄰里別'!E433/10</f>
        <v>0.967547394</v>
      </c>
      <c r="G433">
        <f>'計算係數'!$O433*'累積確診人數_量級_鄰里別'!F433/10</f>
        <v>0.967547394</v>
      </c>
      <c r="H433">
        <f>'計算係數'!$O433*'累積確診人數_量級_鄰里別'!G433/10</f>
        <v>0.967547394</v>
      </c>
      <c r="I433">
        <f>'計算係數'!$O433*'累積確診人數_量級_鄰里別'!H433/10</f>
        <v>0.967547394</v>
      </c>
      <c r="J433">
        <f>'計算係數'!$O433*'累積確診人數_量級_鄰里別'!I433/10</f>
        <v>0.967547394</v>
      </c>
      <c r="K433">
        <f>'計算係數'!$O433*'累積確診人數_量級_鄰里別'!J433/10</f>
        <v>0.967547394</v>
      </c>
      <c r="L433">
        <f>'計算係數'!$O433*'累積確診人數_量級_鄰里別'!K433/10</f>
        <v>0.967547394</v>
      </c>
      <c r="M433">
        <f>'計算係數'!$O433*'累積確診人數_量級_鄰里別'!L433/10</f>
        <v>1.935094788</v>
      </c>
      <c r="N433">
        <f>'計算係數'!$O433*'累積確診人數_量級_鄰里別'!M433/10</f>
        <v>0.967547394</v>
      </c>
      <c r="O433">
        <f>'計算係數'!$O433*'累積確診人數_量級_鄰里別'!N433/10</f>
        <v>1.935094788</v>
      </c>
      <c r="P433">
        <f>'計算係數'!$O433*'累積確診人數_量級_鄰里別'!O433/10</f>
        <v>1.935094788</v>
      </c>
      <c r="Q433">
        <f>'計算係數'!$O433*'累積確診人數_量級_鄰里別'!P433/10</f>
        <v>1.935094788</v>
      </c>
      <c r="R433">
        <f>'計算係數'!$O433*'累積確診人數_量級_鄰里別'!Q433/10</f>
        <v>0.967547394</v>
      </c>
      <c r="S433">
        <f>'計算係數'!$O433*'累積確診人數_量級_鄰里別'!R433/10</f>
        <v>0.967547394</v>
      </c>
      <c r="T433">
        <f>'計算係數'!$O433*'累積確診人數_量級_鄰里別'!S433/10</f>
        <v>0.967547394</v>
      </c>
      <c r="U433">
        <f>'計算係數'!$O433*'累積確診人數_量級_鄰里別'!T433/10</f>
        <v>0.967547394</v>
      </c>
    </row>
    <row r="434">
      <c r="A434" s="5">
        <v>6.3000120019E10</v>
      </c>
      <c r="B434" s="5" t="s">
        <v>427</v>
      </c>
      <c r="C434" s="5" t="s">
        <v>446</v>
      </c>
      <c r="D434" s="5">
        <v>2444.0</v>
      </c>
      <c r="E434">
        <f>'計算係數'!$O434*'累積確診人數_量級_鄰里別'!D434/10</f>
        <v>0.8964716634</v>
      </c>
      <c r="F434">
        <f>'計算係數'!$O434*'累積確診人數_量級_鄰里別'!E434/10</f>
        <v>0.8964716634</v>
      </c>
      <c r="G434">
        <f>'計算係數'!$O434*'累積確診人數_量級_鄰里別'!F434/10</f>
        <v>0.8964716634</v>
      </c>
      <c r="H434">
        <f>'計算係數'!$O434*'累積確診人數_量級_鄰里別'!G434/10</f>
        <v>0.8964716634</v>
      </c>
      <c r="I434">
        <f>'計算係數'!$O434*'累積確診人數_量級_鄰里別'!H434/10</f>
        <v>0.8964716634</v>
      </c>
      <c r="J434">
        <f>'計算係數'!$O434*'累積確診人數_量級_鄰里別'!I434/10</f>
        <v>0.8964716634</v>
      </c>
      <c r="K434">
        <f>'計算係數'!$O434*'累積確診人數_量級_鄰里別'!J434/10</f>
        <v>0.8964716634</v>
      </c>
      <c r="L434">
        <f>'計算係數'!$O434*'累積確診人數_量級_鄰里別'!K434/10</f>
        <v>0.8964716634</v>
      </c>
      <c r="M434">
        <f>'計算係數'!$O434*'累積確診人數_量級_鄰里別'!L434/10</f>
        <v>1.792943327</v>
      </c>
      <c r="N434">
        <f>'計算係數'!$O434*'累積確診人數_量級_鄰里別'!M434/10</f>
        <v>0.8964716634</v>
      </c>
      <c r="O434">
        <f>'計算係數'!$O434*'累積確診人數_量級_鄰里別'!N434/10</f>
        <v>1.792943327</v>
      </c>
      <c r="P434">
        <f>'計算係數'!$O434*'累積確診人數_量級_鄰里別'!O434/10</f>
        <v>1.792943327</v>
      </c>
      <c r="Q434">
        <f>'計算係數'!$O434*'累積確診人數_量級_鄰里別'!P434/10</f>
        <v>1.792943327</v>
      </c>
      <c r="R434">
        <f>'計算係數'!$O434*'累積確診人數_量級_鄰里別'!Q434/10</f>
        <v>0.8964716634</v>
      </c>
      <c r="S434">
        <f>'計算係數'!$O434*'累積確診人數_量級_鄰里別'!R434/10</f>
        <v>0.8964716634</v>
      </c>
      <c r="T434">
        <f>'計算係數'!$O434*'累積確診人數_量級_鄰里別'!S434/10</f>
        <v>0.8964716634</v>
      </c>
      <c r="U434">
        <f>'計算係數'!$O434*'累積確診人數_量級_鄰里別'!T434/10</f>
        <v>0.8964716634</v>
      </c>
    </row>
    <row r="435">
      <c r="A435" s="5">
        <v>6.300012002E10</v>
      </c>
      <c r="B435" s="5" t="s">
        <v>427</v>
      </c>
      <c r="C435" s="5" t="s">
        <v>447</v>
      </c>
      <c r="D435" s="5">
        <v>10977.0</v>
      </c>
      <c r="E435">
        <f>'計算係數'!$O435*'累積確診人數_量級_鄰里別'!D435/10</f>
        <v>1.220850194</v>
      </c>
      <c r="F435">
        <f>'計算係數'!$O435*'累積確診人數_量級_鄰里別'!E435/10</f>
        <v>1.220850194</v>
      </c>
      <c r="G435">
        <f>'計算係數'!$O435*'累積確診人數_量級_鄰里別'!F435/10</f>
        <v>1.220850194</v>
      </c>
      <c r="H435">
        <f>'計算係數'!$O435*'累積確診人數_量級_鄰里別'!G435/10</f>
        <v>1.220850194</v>
      </c>
      <c r="I435">
        <f>'計算係數'!$O435*'累積確診人數_量級_鄰里別'!H435/10</f>
        <v>1.220850194</v>
      </c>
      <c r="J435">
        <f>'計算係數'!$O435*'累積確診人數_量級_鄰里別'!I435/10</f>
        <v>1.220850194</v>
      </c>
      <c r="K435">
        <f>'計算係數'!$O435*'累積確診人數_量級_鄰里別'!J435/10</f>
        <v>1.220850194</v>
      </c>
      <c r="L435">
        <f>'計算係數'!$O435*'累積確診人數_量級_鄰里別'!K435/10</f>
        <v>1.220850194</v>
      </c>
      <c r="M435">
        <f>'計算係數'!$O435*'累積確診人數_量級_鄰里別'!L435/10</f>
        <v>2.441700389</v>
      </c>
      <c r="N435">
        <f>'計算係數'!$O435*'累積確診人數_量級_鄰里別'!M435/10</f>
        <v>1.220850194</v>
      </c>
      <c r="O435">
        <f>'計算係數'!$O435*'累積確診人數_量級_鄰里別'!N435/10</f>
        <v>2.441700389</v>
      </c>
      <c r="P435">
        <f>'計算係數'!$O435*'累積確診人數_量級_鄰里別'!O435/10</f>
        <v>2.441700389</v>
      </c>
      <c r="Q435">
        <f>'計算係數'!$O435*'累積確診人數_量級_鄰里別'!P435/10</f>
        <v>2.441700389</v>
      </c>
      <c r="R435">
        <f>'計算係數'!$O435*'累積確診人數_量級_鄰里別'!Q435/10</f>
        <v>1.220850194</v>
      </c>
      <c r="S435">
        <f>'計算係數'!$O435*'累積確診人數_量級_鄰里別'!R435/10</f>
        <v>1.220850194</v>
      </c>
      <c r="T435">
        <f>'計算係數'!$O435*'累積確診人數_量級_鄰里別'!S435/10</f>
        <v>1.220850194</v>
      </c>
      <c r="U435">
        <f>'計算係數'!$O435*'累積確診人數_量級_鄰里別'!T435/10</f>
        <v>1.220850194</v>
      </c>
    </row>
    <row r="436">
      <c r="A436" s="5">
        <v>6.3000120021E10</v>
      </c>
      <c r="B436" s="5" t="s">
        <v>427</v>
      </c>
      <c r="C436" s="5" t="s">
        <v>448</v>
      </c>
      <c r="D436" s="5">
        <v>9600.0</v>
      </c>
      <c r="E436">
        <f>'計算係數'!$O436*'累積確診人數_量級_鄰里別'!D436/10</f>
        <v>1.205802276</v>
      </c>
      <c r="F436">
        <f>'計算係數'!$O436*'累積確診人數_量級_鄰里別'!E436/10</f>
        <v>1.205802276</v>
      </c>
      <c r="G436">
        <f>'計算係數'!$O436*'累積確診人數_量級_鄰里別'!F436/10</f>
        <v>1.205802276</v>
      </c>
      <c r="H436">
        <f>'計算係數'!$O436*'累積確診人數_量級_鄰里別'!G436/10</f>
        <v>1.205802276</v>
      </c>
      <c r="I436">
        <f>'計算係數'!$O436*'累積確診人數_量級_鄰里別'!H436/10</f>
        <v>1.205802276</v>
      </c>
      <c r="J436">
        <f>'計算係數'!$O436*'累積確診人數_量級_鄰里別'!I436/10</f>
        <v>1.205802276</v>
      </c>
      <c r="K436">
        <f>'計算係數'!$O436*'累積確診人數_量級_鄰里別'!J436/10</f>
        <v>1.205802276</v>
      </c>
      <c r="L436">
        <f>'計算係數'!$O436*'累積確診人數_量級_鄰里別'!K436/10</f>
        <v>1.205802276</v>
      </c>
      <c r="M436">
        <f>'計算係數'!$O436*'累積確診人數_量級_鄰里別'!L436/10</f>
        <v>2.411604551</v>
      </c>
      <c r="N436">
        <f>'計算係數'!$O436*'累積確診人數_量級_鄰里別'!M436/10</f>
        <v>1.205802276</v>
      </c>
      <c r="O436">
        <f>'計算係數'!$O436*'累積確診人數_量級_鄰里別'!N436/10</f>
        <v>2.411604551</v>
      </c>
      <c r="P436">
        <f>'計算係數'!$O436*'累積確診人數_量級_鄰里別'!O436/10</f>
        <v>2.411604551</v>
      </c>
      <c r="Q436">
        <f>'計算係數'!$O436*'累積確診人數_量級_鄰里別'!P436/10</f>
        <v>2.411604551</v>
      </c>
      <c r="R436">
        <f>'計算係數'!$O436*'累積確診人數_量級_鄰里別'!Q436/10</f>
        <v>1.205802276</v>
      </c>
      <c r="S436">
        <f>'計算係數'!$O436*'累積確診人數_量級_鄰里別'!R436/10</f>
        <v>1.205802276</v>
      </c>
      <c r="T436">
        <f>'計算係數'!$O436*'累積確診人數_量級_鄰里別'!S436/10</f>
        <v>1.205802276</v>
      </c>
      <c r="U436">
        <f>'計算係數'!$O436*'累積確診人數_量級_鄰里別'!T436/10</f>
        <v>1.205802276</v>
      </c>
    </row>
    <row r="437">
      <c r="A437" s="5">
        <v>6.3000120022E10</v>
      </c>
      <c r="B437" s="5" t="s">
        <v>427</v>
      </c>
      <c r="C437" s="5" t="s">
        <v>166</v>
      </c>
      <c r="D437" s="5">
        <v>8374.0</v>
      </c>
      <c r="E437">
        <f>'計算係數'!$O437*'累積確診人數_量級_鄰里別'!D437/10</f>
        <v>1.150943144</v>
      </c>
      <c r="F437">
        <f>'計算係數'!$O437*'累積確診人數_量級_鄰里別'!E437/10</f>
        <v>1.150943144</v>
      </c>
      <c r="G437">
        <f>'計算係數'!$O437*'累積確診人數_量級_鄰里別'!F437/10</f>
        <v>1.150943144</v>
      </c>
      <c r="H437">
        <f>'計算係數'!$O437*'累積確診人數_量級_鄰里別'!G437/10</f>
        <v>1.150943144</v>
      </c>
      <c r="I437">
        <f>'計算係數'!$O437*'累積確診人數_量級_鄰里別'!H437/10</f>
        <v>1.150943144</v>
      </c>
      <c r="J437">
        <f>'計算係數'!$O437*'累積確診人數_量級_鄰里別'!I437/10</f>
        <v>1.150943144</v>
      </c>
      <c r="K437">
        <f>'計算係數'!$O437*'累積確診人數_量級_鄰里別'!J437/10</f>
        <v>1.150943144</v>
      </c>
      <c r="L437">
        <f>'計算係數'!$O437*'累積確診人數_量級_鄰里別'!K437/10</f>
        <v>1.150943144</v>
      </c>
      <c r="M437">
        <f>'計算係數'!$O437*'累積確診人數_量級_鄰里別'!L437/10</f>
        <v>2.301886288</v>
      </c>
      <c r="N437">
        <f>'計算係數'!$O437*'累積確診人數_量級_鄰里別'!M437/10</f>
        <v>1.150943144</v>
      </c>
      <c r="O437">
        <f>'計算係數'!$O437*'累積確診人數_量級_鄰里別'!N437/10</f>
        <v>2.301886288</v>
      </c>
      <c r="P437">
        <f>'計算係數'!$O437*'累積確診人數_量級_鄰里別'!O437/10</f>
        <v>2.301886288</v>
      </c>
      <c r="Q437">
        <f>'計算係數'!$O437*'累積確診人數_量級_鄰里別'!P437/10</f>
        <v>2.301886288</v>
      </c>
      <c r="R437">
        <f>'計算係數'!$O437*'累積確診人數_量級_鄰里別'!Q437/10</f>
        <v>1.150943144</v>
      </c>
      <c r="S437">
        <f>'計算係數'!$O437*'累積確診人數_量級_鄰里別'!R437/10</f>
        <v>1.150943144</v>
      </c>
      <c r="T437">
        <f>'計算係數'!$O437*'累積確診人數_量級_鄰里別'!S437/10</f>
        <v>1.150943144</v>
      </c>
      <c r="U437">
        <f>'計算係數'!$O437*'累積確診人數_量級_鄰里別'!T437/10</f>
        <v>1.150943144</v>
      </c>
    </row>
    <row r="438">
      <c r="A438" s="5">
        <v>6.3000120023E10</v>
      </c>
      <c r="B438" s="5" t="s">
        <v>427</v>
      </c>
      <c r="C438" s="5" t="s">
        <v>449</v>
      </c>
      <c r="D438" s="5">
        <v>6244.0</v>
      </c>
      <c r="E438">
        <f>'計算係數'!$O438*'累積確診人數_量級_鄰里別'!D438/10</f>
        <v>1.146922431</v>
      </c>
      <c r="F438">
        <f>'計算係數'!$O438*'累積確診人數_量級_鄰里別'!E438/10</f>
        <v>1.146922431</v>
      </c>
      <c r="G438">
        <f>'計算係數'!$O438*'累積確診人數_量級_鄰里別'!F438/10</f>
        <v>1.146922431</v>
      </c>
      <c r="H438">
        <f>'計算係數'!$O438*'累積確診人數_量級_鄰里別'!G438/10</f>
        <v>1.146922431</v>
      </c>
      <c r="I438">
        <f>'計算係數'!$O438*'累積確診人數_量級_鄰里別'!H438/10</f>
        <v>1.146922431</v>
      </c>
      <c r="J438">
        <f>'計算係數'!$O438*'累積確診人數_量級_鄰里別'!I438/10</f>
        <v>1.146922431</v>
      </c>
      <c r="K438">
        <f>'計算係數'!$O438*'累積確診人數_量級_鄰里別'!J438/10</f>
        <v>1.146922431</v>
      </c>
      <c r="L438">
        <f>'計算係數'!$O438*'累積確診人數_量級_鄰里別'!K438/10</f>
        <v>1.146922431</v>
      </c>
      <c r="M438">
        <f>'計算係數'!$O438*'累積確診人數_量級_鄰里別'!L438/10</f>
        <v>2.293844861</v>
      </c>
      <c r="N438">
        <f>'計算係數'!$O438*'累積確診人數_量級_鄰里別'!M438/10</f>
        <v>1.146922431</v>
      </c>
      <c r="O438">
        <f>'計算係數'!$O438*'累積確診人數_量級_鄰里別'!N438/10</f>
        <v>2.293844861</v>
      </c>
      <c r="P438">
        <f>'計算係數'!$O438*'累積確診人數_量級_鄰里別'!O438/10</f>
        <v>2.293844861</v>
      </c>
      <c r="Q438">
        <f>'計算係數'!$O438*'累積確診人數_量級_鄰里別'!P438/10</f>
        <v>2.293844861</v>
      </c>
      <c r="R438">
        <f>'計算係數'!$O438*'累積確診人數_量級_鄰里別'!Q438/10</f>
        <v>1.146922431</v>
      </c>
      <c r="S438">
        <f>'計算係數'!$O438*'累積確診人數_量級_鄰里別'!R438/10</f>
        <v>1.146922431</v>
      </c>
      <c r="T438">
        <f>'計算係數'!$O438*'累積確診人數_量級_鄰里別'!S438/10</f>
        <v>1.146922431</v>
      </c>
      <c r="U438">
        <f>'計算係數'!$O438*'累積確診人數_量級_鄰里別'!T438/10</f>
        <v>1.146922431</v>
      </c>
    </row>
    <row r="439">
      <c r="A439" s="5">
        <v>6.3000120024E10</v>
      </c>
      <c r="B439" s="5" t="s">
        <v>427</v>
      </c>
      <c r="C439" s="5" t="s">
        <v>450</v>
      </c>
      <c r="D439" s="5">
        <v>5544.0</v>
      </c>
      <c r="E439">
        <f>'計算係數'!$O439*'累積確診人數_量級_鄰里別'!D439/10</f>
        <v>1.059550912</v>
      </c>
      <c r="F439">
        <f>'計算係數'!$O439*'累積確診人數_量級_鄰里別'!E439/10</f>
        <v>1.059550912</v>
      </c>
      <c r="G439">
        <f>'計算係數'!$O439*'累積確診人數_量級_鄰里別'!F439/10</f>
        <v>1.059550912</v>
      </c>
      <c r="H439">
        <f>'計算係數'!$O439*'累積確診人數_量級_鄰里別'!G439/10</f>
        <v>1.059550912</v>
      </c>
      <c r="I439">
        <f>'計算係數'!$O439*'累積確診人數_量級_鄰里別'!H439/10</f>
        <v>1.059550912</v>
      </c>
      <c r="J439">
        <f>'計算係數'!$O439*'累積確診人數_量級_鄰里別'!I439/10</f>
        <v>1.059550912</v>
      </c>
      <c r="K439">
        <f>'計算係數'!$O439*'累積確診人數_量級_鄰里別'!J439/10</f>
        <v>1.059550912</v>
      </c>
      <c r="L439">
        <f>'計算係數'!$O439*'累積確診人數_量級_鄰里別'!K439/10</f>
        <v>1.059550912</v>
      </c>
      <c r="M439">
        <f>'計算係數'!$O439*'累積確診人數_量級_鄰里別'!L439/10</f>
        <v>2.119101823</v>
      </c>
      <c r="N439">
        <f>'計算係數'!$O439*'累積確診人數_量級_鄰里別'!M439/10</f>
        <v>1.059550912</v>
      </c>
      <c r="O439">
        <f>'計算係數'!$O439*'累積確診人數_量級_鄰里別'!N439/10</f>
        <v>2.119101823</v>
      </c>
      <c r="P439">
        <f>'計算係數'!$O439*'累積確診人數_量級_鄰里別'!O439/10</f>
        <v>2.119101823</v>
      </c>
      <c r="Q439">
        <f>'計算係數'!$O439*'累積確診人數_量級_鄰里別'!P439/10</f>
        <v>2.119101823</v>
      </c>
      <c r="R439">
        <f>'計算係數'!$O439*'累積確診人數_量級_鄰里別'!Q439/10</f>
        <v>1.059550912</v>
      </c>
      <c r="S439">
        <f>'計算係數'!$O439*'累積確診人數_量級_鄰里別'!R439/10</f>
        <v>1.059550912</v>
      </c>
      <c r="T439">
        <f>'計算係數'!$O439*'累積確診人數_量級_鄰里別'!S439/10</f>
        <v>1.059550912</v>
      </c>
      <c r="U439">
        <f>'計算係數'!$O439*'累積確診人數_量級_鄰里別'!T439/10</f>
        <v>1.059550912</v>
      </c>
    </row>
    <row r="440">
      <c r="A440" s="5">
        <v>6.3000120025E10</v>
      </c>
      <c r="B440" s="5" t="s">
        <v>427</v>
      </c>
      <c r="C440" s="5" t="s">
        <v>451</v>
      </c>
      <c r="D440" s="5">
        <v>6527.0</v>
      </c>
      <c r="E440">
        <f>'計算係數'!$O440*'累積確診人數_量級_鄰里別'!D440/10</f>
        <v>1.159578393</v>
      </c>
      <c r="F440">
        <f>'計算係數'!$O440*'累積確診人數_量級_鄰里別'!E440/10</f>
        <v>1.159578393</v>
      </c>
      <c r="G440">
        <f>'計算係數'!$O440*'累積確診人數_量級_鄰里別'!F440/10</f>
        <v>1.159578393</v>
      </c>
      <c r="H440">
        <f>'計算係數'!$O440*'累積確診人數_量級_鄰里別'!G440/10</f>
        <v>1.159578393</v>
      </c>
      <c r="I440">
        <f>'計算係數'!$O440*'累積確診人數_量級_鄰里別'!H440/10</f>
        <v>1.159578393</v>
      </c>
      <c r="J440">
        <f>'計算係數'!$O440*'累積確診人數_量級_鄰里別'!I440/10</f>
        <v>1.159578393</v>
      </c>
      <c r="K440">
        <f>'計算係數'!$O440*'累積確診人數_量級_鄰里別'!J440/10</f>
        <v>1.159578393</v>
      </c>
      <c r="L440">
        <f>'計算係數'!$O440*'累積確診人數_量級_鄰里別'!K440/10</f>
        <v>1.159578393</v>
      </c>
      <c r="M440">
        <f>'計算係數'!$O440*'累積確診人數_量級_鄰里別'!L440/10</f>
        <v>2.319156787</v>
      </c>
      <c r="N440">
        <f>'計算係數'!$O440*'累積確診人數_量級_鄰里別'!M440/10</f>
        <v>1.159578393</v>
      </c>
      <c r="O440">
        <f>'計算係數'!$O440*'累積確診人數_量級_鄰里別'!N440/10</f>
        <v>2.319156787</v>
      </c>
      <c r="P440">
        <f>'計算係數'!$O440*'累積確診人數_量級_鄰里別'!O440/10</f>
        <v>2.319156787</v>
      </c>
      <c r="Q440">
        <f>'計算係數'!$O440*'累積確診人數_量級_鄰里別'!P440/10</f>
        <v>2.319156787</v>
      </c>
      <c r="R440">
        <f>'計算係數'!$O440*'累積確診人數_量級_鄰里別'!Q440/10</f>
        <v>1.159578393</v>
      </c>
      <c r="S440">
        <f>'計算係數'!$O440*'累積確診人數_量級_鄰里別'!R440/10</f>
        <v>1.159578393</v>
      </c>
      <c r="T440">
        <f>'計算係數'!$O440*'累積確診人數_量級_鄰里別'!S440/10</f>
        <v>1.159578393</v>
      </c>
      <c r="U440">
        <f>'計算係數'!$O440*'累積確診人數_量級_鄰里別'!T440/10</f>
        <v>1.159578393</v>
      </c>
    </row>
    <row r="441">
      <c r="A441" s="5">
        <v>6.3000120026E10</v>
      </c>
      <c r="B441" s="5" t="s">
        <v>427</v>
      </c>
      <c r="C441" s="5" t="s">
        <v>452</v>
      </c>
      <c r="D441" s="5">
        <v>3037.0</v>
      </c>
      <c r="E441">
        <f>'計算係數'!$O441*'累積確診人數_量級_鄰里別'!D441/10</f>
        <v>1.129199245</v>
      </c>
      <c r="F441">
        <f>'計算係數'!$O441*'累積確診人數_量級_鄰里別'!E441/10</f>
        <v>1.129199245</v>
      </c>
      <c r="G441">
        <f>'計算係數'!$O441*'累積確診人數_量級_鄰里別'!F441/10</f>
        <v>1.129199245</v>
      </c>
      <c r="H441">
        <f>'計算係數'!$O441*'累積確診人數_量級_鄰里別'!G441/10</f>
        <v>1.129199245</v>
      </c>
      <c r="I441">
        <f>'計算係數'!$O441*'累積確診人數_量級_鄰里別'!H441/10</f>
        <v>1.129199245</v>
      </c>
      <c r="J441">
        <f>'計算係數'!$O441*'累積確診人數_量級_鄰里別'!I441/10</f>
        <v>1.129199245</v>
      </c>
      <c r="K441">
        <f>'計算係數'!$O441*'累積確診人數_量級_鄰里別'!J441/10</f>
        <v>1.129199245</v>
      </c>
      <c r="L441">
        <f>'計算係數'!$O441*'累積確診人數_量級_鄰里別'!K441/10</f>
        <v>1.129199245</v>
      </c>
      <c r="M441">
        <f>'計算係數'!$O441*'累積確診人數_量級_鄰里別'!L441/10</f>
        <v>2.25839849</v>
      </c>
      <c r="N441">
        <f>'計算係數'!$O441*'累積確診人數_量級_鄰里別'!M441/10</f>
        <v>1.129199245</v>
      </c>
      <c r="O441">
        <f>'計算係數'!$O441*'累積確診人數_量級_鄰里別'!N441/10</f>
        <v>2.25839849</v>
      </c>
      <c r="P441">
        <f>'計算係數'!$O441*'累積確診人數_量級_鄰里別'!O441/10</f>
        <v>2.25839849</v>
      </c>
      <c r="Q441">
        <f>'計算係數'!$O441*'累積確診人數_量級_鄰里別'!P441/10</f>
        <v>2.25839849</v>
      </c>
      <c r="R441">
        <f>'計算係數'!$O441*'累積確診人數_量級_鄰里別'!Q441/10</f>
        <v>1.129199245</v>
      </c>
      <c r="S441">
        <f>'計算係數'!$O441*'累積確診人數_量級_鄰里別'!R441/10</f>
        <v>1.129199245</v>
      </c>
      <c r="T441">
        <f>'計算係數'!$O441*'累積確診人數_量級_鄰里別'!S441/10</f>
        <v>1.129199245</v>
      </c>
      <c r="U441">
        <f>'計算係數'!$O441*'累積確診人數_量級_鄰里別'!T441/10</f>
        <v>1.129199245</v>
      </c>
    </row>
    <row r="442">
      <c r="A442" s="5">
        <v>6.3000120027E10</v>
      </c>
      <c r="B442" s="5" t="s">
        <v>427</v>
      </c>
      <c r="C442" s="5" t="s">
        <v>453</v>
      </c>
      <c r="D442" s="5">
        <v>6440.0</v>
      </c>
      <c r="E442">
        <f>'計算係數'!$O442*'累積確診人數_量級_鄰里別'!D442/10</f>
        <v>1.108761712</v>
      </c>
      <c r="F442">
        <f>'計算係數'!$O442*'累積確診人數_量級_鄰里別'!E442/10</f>
        <v>1.108761712</v>
      </c>
      <c r="G442">
        <f>'計算係數'!$O442*'累積確診人數_量級_鄰里別'!F442/10</f>
        <v>1.108761712</v>
      </c>
      <c r="H442">
        <f>'計算係數'!$O442*'累積確診人數_量級_鄰里別'!G442/10</f>
        <v>1.108761712</v>
      </c>
      <c r="I442">
        <f>'計算係數'!$O442*'累積確診人數_量級_鄰里別'!H442/10</f>
        <v>1.108761712</v>
      </c>
      <c r="J442">
        <f>'計算係數'!$O442*'累積確診人數_量級_鄰里別'!I442/10</f>
        <v>1.108761712</v>
      </c>
      <c r="K442">
        <f>'計算係數'!$O442*'累積確診人數_量級_鄰里別'!J442/10</f>
        <v>1.108761712</v>
      </c>
      <c r="L442">
        <f>'計算係數'!$O442*'累積確診人數_量級_鄰里別'!K442/10</f>
        <v>1.108761712</v>
      </c>
      <c r="M442">
        <f>'計算係數'!$O442*'累積確診人數_量級_鄰里別'!L442/10</f>
        <v>2.217523425</v>
      </c>
      <c r="N442">
        <f>'計算係數'!$O442*'累積確診人數_量級_鄰里別'!M442/10</f>
        <v>1.108761712</v>
      </c>
      <c r="O442">
        <f>'計算係數'!$O442*'累積確診人數_量級_鄰里別'!N442/10</f>
        <v>2.217523425</v>
      </c>
      <c r="P442">
        <f>'計算係數'!$O442*'累積確診人數_量級_鄰里別'!O442/10</f>
        <v>2.217523425</v>
      </c>
      <c r="Q442">
        <f>'計算係數'!$O442*'累積確診人數_量級_鄰里別'!P442/10</f>
        <v>2.217523425</v>
      </c>
      <c r="R442">
        <f>'計算係數'!$O442*'累積確診人數_量級_鄰里別'!Q442/10</f>
        <v>1.108761712</v>
      </c>
      <c r="S442">
        <f>'計算係數'!$O442*'累積確診人數_量級_鄰里別'!R442/10</f>
        <v>1.108761712</v>
      </c>
      <c r="T442">
        <f>'計算係數'!$O442*'累積確診人數_量級_鄰里別'!S442/10</f>
        <v>1.108761712</v>
      </c>
      <c r="U442">
        <f>'計算係數'!$O442*'累積確診人數_量級_鄰里別'!T442/10</f>
        <v>1.108761712</v>
      </c>
    </row>
    <row r="443">
      <c r="A443" s="5">
        <v>6.3000120028E10</v>
      </c>
      <c r="B443" s="5" t="s">
        <v>427</v>
      </c>
      <c r="C443" s="5" t="s">
        <v>454</v>
      </c>
      <c r="D443" s="5">
        <v>4143.0</v>
      </c>
      <c r="E443">
        <f>'計算係數'!$O443*'累積確診人數_量級_鄰里別'!D443/10</f>
        <v>1.090614805</v>
      </c>
      <c r="F443">
        <f>'計算係數'!$O443*'累積確診人數_量級_鄰里別'!E443/10</f>
        <v>1.090614805</v>
      </c>
      <c r="G443">
        <f>'計算係數'!$O443*'累積確診人數_量級_鄰里別'!F443/10</f>
        <v>1.090614805</v>
      </c>
      <c r="H443">
        <f>'計算係數'!$O443*'累積確診人數_量級_鄰里別'!G443/10</f>
        <v>1.090614805</v>
      </c>
      <c r="I443">
        <f>'計算係數'!$O443*'累積確診人數_量級_鄰里別'!H443/10</f>
        <v>1.090614805</v>
      </c>
      <c r="J443">
        <f>'計算係數'!$O443*'累積確診人數_量級_鄰里別'!I443/10</f>
        <v>1.090614805</v>
      </c>
      <c r="K443">
        <f>'計算係數'!$O443*'累積確診人數_量級_鄰里別'!J443/10</f>
        <v>1.090614805</v>
      </c>
      <c r="L443">
        <f>'計算係數'!$O443*'累積確診人數_量級_鄰里別'!K443/10</f>
        <v>1.090614805</v>
      </c>
      <c r="M443">
        <f>'計算係數'!$O443*'累積確診人數_量級_鄰里別'!L443/10</f>
        <v>2.18122961</v>
      </c>
      <c r="N443">
        <f>'計算係數'!$O443*'累積確診人數_量級_鄰里別'!M443/10</f>
        <v>1.090614805</v>
      </c>
      <c r="O443">
        <f>'計算係數'!$O443*'累積確診人數_量級_鄰里別'!N443/10</f>
        <v>2.18122961</v>
      </c>
      <c r="P443">
        <f>'計算係數'!$O443*'累積確診人數_量級_鄰里別'!O443/10</f>
        <v>2.18122961</v>
      </c>
      <c r="Q443">
        <f>'計算係數'!$O443*'累積確診人數_量級_鄰里別'!P443/10</f>
        <v>2.18122961</v>
      </c>
      <c r="R443">
        <f>'計算係數'!$O443*'累積確診人數_量級_鄰里別'!Q443/10</f>
        <v>1.090614805</v>
      </c>
      <c r="S443">
        <f>'計算係數'!$O443*'累積確診人數_量級_鄰里別'!R443/10</f>
        <v>1.090614805</v>
      </c>
      <c r="T443">
        <f>'計算係數'!$O443*'累積確診人數_量級_鄰里別'!S443/10</f>
        <v>1.090614805</v>
      </c>
      <c r="U443">
        <f>'計算係數'!$O443*'累積確診人數_量級_鄰里別'!T443/10</f>
        <v>1.090614805</v>
      </c>
    </row>
    <row r="444">
      <c r="A444" s="5">
        <v>6.3000120029E10</v>
      </c>
      <c r="B444" s="5" t="s">
        <v>427</v>
      </c>
      <c r="C444" s="5" t="s">
        <v>455</v>
      </c>
      <c r="D444" s="5">
        <v>6651.0</v>
      </c>
      <c r="E444">
        <f>'計算係數'!$O444*'累積確診人數_量級_鄰里別'!D444/10</f>
        <v>1.07698893</v>
      </c>
      <c r="F444">
        <f>'計算係數'!$O444*'累積確診人數_量級_鄰里別'!E444/10</f>
        <v>1.07698893</v>
      </c>
      <c r="G444">
        <f>'計算係數'!$O444*'累積確診人數_量級_鄰里別'!F444/10</f>
        <v>1.07698893</v>
      </c>
      <c r="H444">
        <f>'計算係數'!$O444*'累積確診人數_量級_鄰里別'!G444/10</f>
        <v>1.07698893</v>
      </c>
      <c r="I444">
        <f>'計算係數'!$O444*'累積確診人數_量級_鄰里別'!H444/10</f>
        <v>1.07698893</v>
      </c>
      <c r="J444">
        <f>'計算係數'!$O444*'累積確診人數_量級_鄰里別'!I444/10</f>
        <v>1.07698893</v>
      </c>
      <c r="K444">
        <f>'計算係數'!$O444*'累積確診人數_量級_鄰里別'!J444/10</f>
        <v>1.07698893</v>
      </c>
      <c r="L444">
        <f>'計算係數'!$O444*'累積確診人數_量級_鄰里別'!K444/10</f>
        <v>1.07698893</v>
      </c>
      <c r="M444">
        <f>'計算係數'!$O444*'累積確診人數_量級_鄰里別'!L444/10</f>
        <v>2.15397786</v>
      </c>
      <c r="N444">
        <f>'計算係數'!$O444*'累積確診人數_量級_鄰里別'!M444/10</f>
        <v>1.07698893</v>
      </c>
      <c r="O444">
        <f>'計算係數'!$O444*'累積確診人數_量級_鄰里別'!N444/10</f>
        <v>2.15397786</v>
      </c>
      <c r="P444">
        <f>'計算係數'!$O444*'累積確診人數_量級_鄰里別'!O444/10</f>
        <v>2.15397786</v>
      </c>
      <c r="Q444">
        <f>'計算係數'!$O444*'累積確診人數_量級_鄰里別'!P444/10</f>
        <v>2.15397786</v>
      </c>
      <c r="R444">
        <f>'計算係數'!$O444*'累積確診人數_量級_鄰里別'!Q444/10</f>
        <v>1.07698893</v>
      </c>
      <c r="S444">
        <f>'計算係數'!$O444*'累積確診人數_量級_鄰里別'!R444/10</f>
        <v>1.07698893</v>
      </c>
      <c r="T444">
        <f>'計算係數'!$O444*'累積確診人數_量級_鄰里別'!S444/10</f>
        <v>1.07698893</v>
      </c>
      <c r="U444">
        <f>'計算係數'!$O444*'累積確診人數_量級_鄰里別'!T444/10</f>
        <v>1.07698893</v>
      </c>
    </row>
    <row r="445">
      <c r="A445" s="5">
        <v>6.300012003E10</v>
      </c>
      <c r="B445" s="5" t="s">
        <v>427</v>
      </c>
      <c r="C445" s="5" t="s">
        <v>456</v>
      </c>
      <c r="D445" s="5">
        <v>4892.0</v>
      </c>
      <c r="E445">
        <f>'計算係數'!$O445*'累積確診人數_量級_鄰里別'!D445/10</f>
        <v>1.065724557</v>
      </c>
      <c r="F445">
        <f>'計算係數'!$O445*'累積確診人數_量級_鄰里別'!E445/10</f>
        <v>1.065724557</v>
      </c>
      <c r="G445">
        <f>'計算係數'!$O445*'累積確診人數_量級_鄰里別'!F445/10</f>
        <v>1.065724557</v>
      </c>
      <c r="H445">
        <f>'計算係數'!$O445*'累積確診人數_量級_鄰里別'!G445/10</f>
        <v>1.065724557</v>
      </c>
      <c r="I445">
        <f>'計算係數'!$O445*'累積確診人數_量級_鄰里別'!H445/10</f>
        <v>1.065724557</v>
      </c>
      <c r="J445">
        <f>'計算係數'!$O445*'累積確診人數_量級_鄰里別'!I445/10</f>
        <v>1.065724557</v>
      </c>
      <c r="K445">
        <f>'計算係數'!$O445*'累積確診人數_量級_鄰里別'!J445/10</f>
        <v>1.065724557</v>
      </c>
      <c r="L445">
        <f>'計算係數'!$O445*'累積確診人數_量級_鄰里別'!K445/10</f>
        <v>1.065724557</v>
      </c>
      <c r="M445">
        <f>'計算係數'!$O445*'累積確診人數_量級_鄰里別'!L445/10</f>
        <v>2.131449114</v>
      </c>
      <c r="N445">
        <f>'計算係數'!$O445*'累積確診人數_量級_鄰里別'!M445/10</f>
        <v>1.065724557</v>
      </c>
      <c r="O445">
        <f>'計算係數'!$O445*'累積確診人數_量級_鄰里別'!N445/10</f>
        <v>2.131449114</v>
      </c>
      <c r="P445">
        <f>'計算係數'!$O445*'累積確診人數_量級_鄰里別'!O445/10</f>
        <v>2.131449114</v>
      </c>
      <c r="Q445">
        <f>'計算係數'!$O445*'累積確診人數_量級_鄰里別'!P445/10</f>
        <v>2.131449114</v>
      </c>
      <c r="R445">
        <f>'計算係數'!$O445*'累積確診人數_量級_鄰里別'!Q445/10</f>
        <v>1.065724557</v>
      </c>
      <c r="S445">
        <f>'計算係數'!$O445*'累積確診人數_量級_鄰里別'!R445/10</f>
        <v>1.065724557</v>
      </c>
      <c r="T445">
        <f>'計算係數'!$O445*'累積確診人數_量級_鄰里別'!S445/10</f>
        <v>1.065724557</v>
      </c>
      <c r="U445">
        <f>'計算係數'!$O445*'累積確診人數_量級_鄰里別'!T445/10</f>
        <v>1.065724557</v>
      </c>
    </row>
    <row r="446">
      <c r="A446" s="5">
        <v>6.3000120031E10</v>
      </c>
      <c r="B446" s="5" t="s">
        <v>427</v>
      </c>
      <c r="C446" s="5" t="s">
        <v>457</v>
      </c>
      <c r="D446" s="5">
        <v>6172.0</v>
      </c>
      <c r="E446">
        <f>'計算係數'!$O446*'累積確診人數_量級_鄰里別'!D446/10</f>
        <v>1.100226598</v>
      </c>
      <c r="F446">
        <f>'計算係數'!$O446*'累積確診人數_量級_鄰里別'!E446/10</f>
        <v>1.100226598</v>
      </c>
      <c r="G446">
        <f>'計算係數'!$O446*'累積確診人數_量級_鄰里別'!F446/10</f>
        <v>1.100226598</v>
      </c>
      <c r="H446">
        <f>'計算係數'!$O446*'累積確診人數_量級_鄰里別'!G446/10</f>
        <v>1.100226598</v>
      </c>
      <c r="I446">
        <f>'計算係數'!$O446*'累積確診人數_量級_鄰里別'!H446/10</f>
        <v>1.100226598</v>
      </c>
      <c r="J446">
        <f>'計算係數'!$O446*'累積確診人數_量級_鄰里別'!I446/10</f>
        <v>1.100226598</v>
      </c>
      <c r="K446">
        <f>'計算係數'!$O446*'累積確診人數_量級_鄰里別'!J446/10</f>
        <v>1.100226598</v>
      </c>
      <c r="L446">
        <f>'計算係數'!$O446*'累積確診人數_量級_鄰里別'!K446/10</f>
        <v>1.100226598</v>
      </c>
      <c r="M446">
        <f>'計算係數'!$O446*'累積確診人數_量級_鄰里別'!L446/10</f>
        <v>2.200453196</v>
      </c>
      <c r="N446">
        <f>'計算係數'!$O446*'累積確診人數_量級_鄰里別'!M446/10</f>
        <v>1.100226598</v>
      </c>
      <c r="O446">
        <f>'計算係數'!$O446*'累積確診人數_量級_鄰里別'!N446/10</f>
        <v>2.200453196</v>
      </c>
      <c r="P446">
        <f>'計算係數'!$O446*'累積確診人數_量級_鄰里別'!O446/10</f>
        <v>2.200453196</v>
      </c>
      <c r="Q446">
        <f>'計算係數'!$O446*'累積確診人數_量級_鄰里別'!P446/10</f>
        <v>2.200453196</v>
      </c>
      <c r="R446">
        <f>'計算係數'!$O446*'累積確診人數_量級_鄰里別'!Q446/10</f>
        <v>1.100226598</v>
      </c>
      <c r="S446">
        <f>'計算係數'!$O446*'累積確診人數_量級_鄰里別'!R446/10</f>
        <v>1.100226598</v>
      </c>
      <c r="T446">
        <f>'計算係數'!$O446*'累積確診人數_量級_鄰里別'!S446/10</f>
        <v>1.100226598</v>
      </c>
      <c r="U446">
        <f>'計算係數'!$O446*'累積確診人數_量級_鄰里別'!T446/10</f>
        <v>1.100226598</v>
      </c>
    </row>
    <row r="447">
      <c r="A447" s="5">
        <v>6.3000120032E10</v>
      </c>
      <c r="B447" s="5" t="s">
        <v>427</v>
      </c>
      <c r="C447" s="5" t="s">
        <v>458</v>
      </c>
      <c r="D447" s="5">
        <v>3242.0</v>
      </c>
      <c r="E447">
        <f>'計算係數'!$O447*'累積確診人數_量級_鄰里別'!D447/10</f>
        <v>1.052562325</v>
      </c>
      <c r="F447">
        <f>'計算係數'!$O447*'累積確診人數_量級_鄰里別'!E447/10</f>
        <v>1.052562325</v>
      </c>
      <c r="G447">
        <f>'計算係數'!$O447*'累積確診人數_量級_鄰里別'!F447/10</f>
        <v>1.052562325</v>
      </c>
      <c r="H447">
        <f>'計算係數'!$O447*'累積確診人數_量級_鄰里別'!G447/10</f>
        <v>1.052562325</v>
      </c>
      <c r="I447">
        <f>'計算係數'!$O447*'累積確診人數_量級_鄰里別'!H447/10</f>
        <v>1.052562325</v>
      </c>
      <c r="J447">
        <f>'計算係數'!$O447*'累積確診人數_量級_鄰里別'!I447/10</f>
        <v>1.052562325</v>
      </c>
      <c r="K447">
        <f>'計算係數'!$O447*'累積確診人數_量級_鄰里別'!J447/10</f>
        <v>1.052562325</v>
      </c>
      <c r="L447">
        <f>'計算係數'!$O447*'累積確診人數_量級_鄰里別'!K447/10</f>
        <v>1.052562325</v>
      </c>
      <c r="M447">
        <f>'計算係數'!$O447*'累積確診人數_量級_鄰里別'!L447/10</f>
        <v>2.10512465</v>
      </c>
      <c r="N447">
        <f>'計算係數'!$O447*'累積確診人數_量級_鄰里別'!M447/10</f>
        <v>1.052562325</v>
      </c>
      <c r="O447">
        <f>'計算係數'!$O447*'累積確診人數_量級_鄰里別'!N447/10</f>
        <v>2.10512465</v>
      </c>
      <c r="P447">
        <f>'計算係數'!$O447*'累積確診人數_量級_鄰里別'!O447/10</f>
        <v>2.10512465</v>
      </c>
      <c r="Q447">
        <f>'計算係數'!$O447*'累積確診人數_量級_鄰里別'!P447/10</f>
        <v>2.10512465</v>
      </c>
      <c r="R447">
        <f>'計算係數'!$O447*'累積確診人數_量級_鄰里別'!Q447/10</f>
        <v>1.052562325</v>
      </c>
      <c r="S447">
        <f>'計算係數'!$O447*'累積確診人數_量級_鄰里別'!R447/10</f>
        <v>1.052562325</v>
      </c>
      <c r="T447">
        <f>'計算係數'!$O447*'累積確診人數_量級_鄰里別'!S447/10</f>
        <v>1.052562325</v>
      </c>
      <c r="U447">
        <f>'計算係數'!$O447*'累積確診人數_量級_鄰里別'!T447/10</f>
        <v>1.052562325</v>
      </c>
    </row>
    <row r="448">
      <c r="A448" s="5">
        <v>6.3000120033E10</v>
      </c>
      <c r="B448" s="5" t="s">
        <v>427</v>
      </c>
      <c r="C448" s="5" t="s">
        <v>459</v>
      </c>
      <c r="D448" s="5">
        <v>4209.0</v>
      </c>
      <c r="E448">
        <f>'計算係數'!$O448*'累積確診人數_量級_鄰里別'!D448/10</f>
        <v>0.9617662686</v>
      </c>
      <c r="F448">
        <f>'計算係數'!$O448*'累積確診人數_量級_鄰里別'!E448/10</f>
        <v>0.9617662686</v>
      </c>
      <c r="G448">
        <f>'計算係數'!$O448*'累積確診人數_量級_鄰里別'!F448/10</f>
        <v>0.9617662686</v>
      </c>
      <c r="H448">
        <f>'計算係數'!$O448*'累積確診人數_量級_鄰里別'!G448/10</f>
        <v>0.9617662686</v>
      </c>
      <c r="I448">
        <f>'計算係數'!$O448*'累積確診人數_量級_鄰里別'!H448/10</f>
        <v>0.9617662686</v>
      </c>
      <c r="J448">
        <f>'計算係數'!$O448*'累積確診人數_量級_鄰里別'!I448/10</f>
        <v>0.9617662686</v>
      </c>
      <c r="K448">
        <f>'計算係數'!$O448*'累積確診人數_量級_鄰里別'!J448/10</f>
        <v>0.9617662686</v>
      </c>
      <c r="L448">
        <f>'計算係數'!$O448*'累積確診人數_量級_鄰里別'!K448/10</f>
        <v>0.9617662686</v>
      </c>
      <c r="M448">
        <f>'計算係數'!$O448*'累積確診人數_量級_鄰里別'!L448/10</f>
        <v>1.923532537</v>
      </c>
      <c r="N448">
        <f>'計算係數'!$O448*'累積確診人數_量級_鄰里別'!M448/10</f>
        <v>0.9617662686</v>
      </c>
      <c r="O448">
        <f>'計算係數'!$O448*'累積確診人數_量級_鄰里別'!N448/10</f>
        <v>1.923532537</v>
      </c>
      <c r="P448">
        <f>'計算係數'!$O448*'累積確診人數_量級_鄰里別'!O448/10</f>
        <v>1.923532537</v>
      </c>
      <c r="Q448">
        <f>'計算係數'!$O448*'累積確診人數_量級_鄰里別'!P448/10</f>
        <v>1.923532537</v>
      </c>
      <c r="R448">
        <f>'計算係數'!$O448*'累積確診人數_量級_鄰里別'!Q448/10</f>
        <v>0.9617662686</v>
      </c>
      <c r="S448">
        <f>'計算係數'!$O448*'累積確診人數_量級_鄰里別'!R448/10</f>
        <v>0.9617662686</v>
      </c>
      <c r="T448">
        <f>'計算係數'!$O448*'累積確診人數_量級_鄰里別'!S448/10</f>
        <v>0.9617662686</v>
      </c>
      <c r="U448">
        <f>'計算係數'!$O448*'累積確診人數_量級_鄰里別'!T448/10</f>
        <v>0.9617662686</v>
      </c>
    </row>
    <row r="449">
      <c r="A449" s="5">
        <v>6.3000120034E10</v>
      </c>
      <c r="B449" s="5" t="s">
        <v>427</v>
      </c>
      <c r="C449" s="5" t="s">
        <v>460</v>
      </c>
      <c r="D449" s="5">
        <v>4638.0</v>
      </c>
      <c r="E449">
        <f>'計算係數'!$O449*'累積確診人數_量級_鄰里別'!D449/10</f>
        <v>0.9592916591</v>
      </c>
      <c r="F449">
        <f>'計算係數'!$O449*'累積確診人數_量級_鄰里別'!E449/10</f>
        <v>0.9592916591</v>
      </c>
      <c r="G449">
        <f>'計算係數'!$O449*'累積確診人數_量級_鄰里別'!F449/10</f>
        <v>0.9592916591</v>
      </c>
      <c r="H449">
        <f>'計算係數'!$O449*'累積確診人數_量級_鄰里別'!G449/10</f>
        <v>0.9592916591</v>
      </c>
      <c r="I449">
        <f>'計算係數'!$O449*'累積確診人數_量級_鄰里別'!H449/10</f>
        <v>0.9592916591</v>
      </c>
      <c r="J449">
        <f>'計算係數'!$O449*'累積確診人數_量級_鄰里別'!I449/10</f>
        <v>0.9592916591</v>
      </c>
      <c r="K449">
        <f>'計算係數'!$O449*'累積確診人數_量級_鄰里別'!J449/10</f>
        <v>0.9592916591</v>
      </c>
      <c r="L449">
        <f>'計算係數'!$O449*'累積確診人數_量級_鄰里別'!K449/10</f>
        <v>0.9592916591</v>
      </c>
      <c r="M449">
        <f>'計算係數'!$O449*'累積確診人數_量級_鄰里別'!L449/10</f>
        <v>1.918583318</v>
      </c>
      <c r="N449">
        <f>'計算係數'!$O449*'累積確診人數_量級_鄰里別'!M449/10</f>
        <v>0.9592916591</v>
      </c>
      <c r="O449">
        <f>'計算係數'!$O449*'累積確診人數_量級_鄰里別'!N449/10</f>
        <v>1.918583318</v>
      </c>
      <c r="P449">
        <f>'計算係數'!$O449*'累積確診人數_量級_鄰里別'!O449/10</f>
        <v>1.918583318</v>
      </c>
      <c r="Q449">
        <f>'計算係數'!$O449*'累積確診人數_量級_鄰里別'!P449/10</f>
        <v>1.918583318</v>
      </c>
      <c r="R449">
        <f>'計算係數'!$O449*'累積確診人數_量級_鄰里別'!Q449/10</f>
        <v>0.9592916591</v>
      </c>
      <c r="S449">
        <f>'計算係數'!$O449*'累積確診人數_量級_鄰里別'!R449/10</f>
        <v>0.9592916591</v>
      </c>
      <c r="T449">
        <f>'計算係數'!$O449*'累積確診人數_量級_鄰里別'!S449/10</f>
        <v>0.9592916591</v>
      </c>
      <c r="U449">
        <f>'計算係數'!$O449*'累積確診人數_量級_鄰里別'!T449/10</f>
        <v>0.9592916591</v>
      </c>
    </row>
    <row r="450">
      <c r="A450" s="5">
        <v>6.3000120035E10</v>
      </c>
      <c r="B450" s="5" t="s">
        <v>427</v>
      </c>
      <c r="C450" s="5" t="s">
        <v>461</v>
      </c>
      <c r="D450" s="5">
        <v>5372.0</v>
      </c>
      <c r="E450">
        <f>'計算係數'!$O450*'累積確診人數_量級_鄰里別'!D450/10</f>
        <v>0.9753599006</v>
      </c>
      <c r="F450">
        <f>'計算係數'!$O450*'累積確診人數_量級_鄰里別'!E450/10</f>
        <v>0.9753599006</v>
      </c>
      <c r="G450">
        <f>'計算係數'!$O450*'累積確診人數_量級_鄰里別'!F450/10</f>
        <v>0.9753599006</v>
      </c>
      <c r="H450">
        <f>'計算係數'!$O450*'累積確診人數_量級_鄰里別'!G450/10</f>
        <v>0.9753599006</v>
      </c>
      <c r="I450">
        <f>'計算係數'!$O450*'累積確診人數_量級_鄰里別'!H450/10</f>
        <v>0.9753599006</v>
      </c>
      <c r="J450">
        <f>'計算係數'!$O450*'累積確診人數_量級_鄰里別'!I450/10</f>
        <v>0.9753599006</v>
      </c>
      <c r="K450">
        <f>'計算係數'!$O450*'累積確診人數_量級_鄰里別'!J450/10</f>
        <v>0.9753599006</v>
      </c>
      <c r="L450">
        <f>'計算係數'!$O450*'累積確診人數_量級_鄰里別'!K450/10</f>
        <v>0.9753599006</v>
      </c>
      <c r="M450">
        <f>'計算係數'!$O450*'累積確診人數_量級_鄰里別'!L450/10</f>
        <v>1.950719801</v>
      </c>
      <c r="N450">
        <f>'計算係數'!$O450*'累積確診人數_量級_鄰里別'!M450/10</f>
        <v>0.9753599006</v>
      </c>
      <c r="O450">
        <f>'計算係數'!$O450*'累積確診人數_量級_鄰里別'!N450/10</f>
        <v>1.950719801</v>
      </c>
      <c r="P450">
        <f>'計算係數'!$O450*'累積確診人數_量級_鄰里別'!O450/10</f>
        <v>1.950719801</v>
      </c>
      <c r="Q450">
        <f>'計算係數'!$O450*'累積確診人數_量級_鄰里別'!P450/10</f>
        <v>1.950719801</v>
      </c>
      <c r="R450">
        <f>'計算係數'!$O450*'累積確診人數_量級_鄰里別'!Q450/10</f>
        <v>0.9753599006</v>
      </c>
      <c r="S450">
        <f>'計算係數'!$O450*'累積確診人數_量級_鄰里別'!R450/10</f>
        <v>0.9753599006</v>
      </c>
      <c r="T450">
        <f>'計算係數'!$O450*'累積確診人數_量級_鄰里別'!S450/10</f>
        <v>0.9753599006</v>
      </c>
      <c r="U450">
        <f>'計算係數'!$O450*'累積確診人數_量級_鄰里別'!T450/10</f>
        <v>0.9753599006</v>
      </c>
    </row>
    <row r="451">
      <c r="A451" s="5">
        <v>6.3000120036E10</v>
      </c>
      <c r="B451" s="5" t="s">
        <v>427</v>
      </c>
      <c r="C451" s="5" t="s">
        <v>462</v>
      </c>
      <c r="D451" s="5">
        <v>5981.0</v>
      </c>
      <c r="E451">
        <f>'計算係數'!$O451*'累積確診人數_量級_鄰里別'!D451/10</f>
        <v>1.005739334</v>
      </c>
      <c r="F451">
        <f>'計算係數'!$O451*'累積確診人數_量級_鄰里別'!E451/10</f>
        <v>1.005739334</v>
      </c>
      <c r="G451">
        <f>'計算係數'!$O451*'累積確診人數_量級_鄰里別'!F451/10</f>
        <v>1.005739334</v>
      </c>
      <c r="H451">
        <f>'計算係數'!$O451*'累積確診人數_量級_鄰里別'!G451/10</f>
        <v>1.005739334</v>
      </c>
      <c r="I451">
        <f>'計算係數'!$O451*'累積確診人數_量級_鄰里別'!H451/10</f>
        <v>1.005739334</v>
      </c>
      <c r="J451">
        <f>'計算係數'!$O451*'累積確診人數_量級_鄰里別'!I451/10</f>
        <v>1.005739334</v>
      </c>
      <c r="K451">
        <f>'計算係數'!$O451*'累積確診人數_量級_鄰里別'!J451/10</f>
        <v>1.005739334</v>
      </c>
      <c r="L451">
        <f>'計算係數'!$O451*'累積確診人數_量級_鄰里別'!K451/10</f>
        <v>1.005739334</v>
      </c>
      <c r="M451">
        <f>'計算係數'!$O451*'累積確診人數_量級_鄰里別'!L451/10</f>
        <v>2.011478669</v>
      </c>
      <c r="N451">
        <f>'計算係數'!$O451*'累積確診人數_量級_鄰里別'!M451/10</f>
        <v>1.005739334</v>
      </c>
      <c r="O451">
        <f>'計算係數'!$O451*'累積確診人數_量級_鄰里別'!N451/10</f>
        <v>2.011478669</v>
      </c>
      <c r="P451">
        <f>'計算係數'!$O451*'累積確診人數_量級_鄰里別'!O451/10</f>
        <v>2.011478669</v>
      </c>
      <c r="Q451">
        <f>'計算係數'!$O451*'累積確診人數_量級_鄰里別'!P451/10</f>
        <v>2.011478669</v>
      </c>
      <c r="R451">
        <f>'計算係數'!$O451*'累積確診人數_量級_鄰里別'!Q451/10</f>
        <v>1.005739334</v>
      </c>
      <c r="S451">
        <f>'計算係數'!$O451*'累積確診人數_量級_鄰里別'!R451/10</f>
        <v>1.005739334</v>
      </c>
      <c r="T451">
        <f>'計算係數'!$O451*'累積確診人數_量級_鄰里別'!S451/10</f>
        <v>1.005739334</v>
      </c>
      <c r="U451">
        <f>'計算係數'!$O451*'累積確診人數_量級_鄰里別'!T451/10</f>
        <v>1.005739334</v>
      </c>
    </row>
    <row r="452">
      <c r="A452" s="5">
        <v>6.3000120037E10</v>
      </c>
      <c r="B452" s="5" t="s">
        <v>427</v>
      </c>
      <c r="C452" s="5" t="s">
        <v>463</v>
      </c>
      <c r="D452" s="5">
        <v>7522.0</v>
      </c>
      <c r="E452">
        <f>'計算係數'!$O452*'累積確診人數_量級_鄰里別'!D452/10</f>
        <v>1.108063382</v>
      </c>
      <c r="F452">
        <f>'計算係數'!$O452*'累積確診人數_量級_鄰里別'!E452/10</f>
        <v>1.108063382</v>
      </c>
      <c r="G452">
        <f>'計算係數'!$O452*'累積確診人數_量級_鄰里別'!F452/10</f>
        <v>1.108063382</v>
      </c>
      <c r="H452">
        <f>'計算係數'!$O452*'累積確診人數_量級_鄰里別'!G452/10</f>
        <v>1.108063382</v>
      </c>
      <c r="I452">
        <f>'計算係數'!$O452*'累積確診人數_量級_鄰里別'!H452/10</f>
        <v>1.108063382</v>
      </c>
      <c r="J452">
        <f>'計算係數'!$O452*'累積確診人數_量級_鄰里別'!I452/10</f>
        <v>1.108063382</v>
      </c>
      <c r="K452">
        <f>'計算係數'!$O452*'累積確診人數_量級_鄰里別'!J452/10</f>
        <v>1.108063382</v>
      </c>
      <c r="L452">
        <f>'計算係數'!$O452*'累積確診人數_量級_鄰里別'!K452/10</f>
        <v>1.108063382</v>
      </c>
      <c r="M452">
        <f>'計算係數'!$O452*'累積確診人數_量級_鄰里別'!L452/10</f>
        <v>2.216126763</v>
      </c>
      <c r="N452">
        <f>'計算係數'!$O452*'累積確診人數_量級_鄰里別'!M452/10</f>
        <v>1.108063382</v>
      </c>
      <c r="O452">
        <f>'計算係數'!$O452*'累積確診人數_量級_鄰里別'!N452/10</f>
        <v>2.216126763</v>
      </c>
      <c r="P452">
        <f>'計算係數'!$O452*'累積確診人數_量級_鄰里別'!O452/10</f>
        <v>2.216126763</v>
      </c>
      <c r="Q452">
        <f>'計算係數'!$O452*'累積確診人數_量級_鄰里別'!P452/10</f>
        <v>2.216126763</v>
      </c>
      <c r="R452">
        <f>'計算係數'!$O452*'累積確診人數_量級_鄰里別'!Q452/10</f>
        <v>1.108063382</v>
      </c>
      <c r="S452">
        <f>'計算係數'!$O452*'累積確診人數_量級_鄰里別'!R452/10</f>
        <v>1.108063382</v>
      </c>
      <c r="T452">
        <f>'計算係數'!$O452*'累積確診人數_量級_鄰里別'!S452/10</f>
        <v>1.108063382</v>
      </c>
      <c r="U452">
        <f>'計算係數'!$O452*'累積確診人數_量級_鄰里別'!T452/10</f>
        <v>1.108063382</v>
      </c>
    </row>
    <row r="453">
      <c r="A453" s="5">
        <v>6.3000120038E10</v>
      </c>
      <c r="B453" s="5" t="s">
        <v>427</v>
      </c>
      <c r="C453" s="5" t="s">
        <v>464</v>
      </c>
      <c r="D453" s="5">
        <v>11491.0</v>
      </c>
      <c r="E453">
        <f>'計算係數'!$O453*'累積確診人數_量級_鄰里別'!D453/10</f>
        <v>1.136751168</v>
      </c>
      <c r="F453">
        <f>'計算係數'!$O453*'累積確診人數_量級_鄰里別'!E453/10</f>
        <v>1.136751168</v>
      </c>
      <c r="G453">
        <f>'計算係數'!$O453*'累積確診人數_量級_鄰里別'!F453/10</f>
        <v>1.136751168</v>
      </c>
      <c r="H453">
        <f>'計算係數'!$O453*'累積確診人數_量級_鄰里別'!G453/10</f>
        <v>1.136751168</v>
      </c>
      <c r="I453">
        <f>'計算係數'!$O453*'累積確診人數_量級_鄰里別'!H453/10</f>
        <v>1.136751168</v>
      </c>
      <c r="J453">
        <f>'計算係數'!$O453*'累積確診人數_量級_鄰里別'!I453/10</f>
        <v>1.136751168</v>
      </c>
      <c r="K453">
        <f>'計算係數'!$O453*'累積確診人數_量級_鄰里別'!J453/10</f>
        <v>1.136751168</v>
      </c>
      <c r="L453">
        <f>'計算係數'!$O453*'累積確診人數_量級_鄰里別'!K453/10</f>
        <v>1.136751168</v>
      </c>
      <c r="M453">
        <f>'計算係數'!$O453*'累積確診人數_量級_鄰里別'!L453/10</f>
        <v>2.273502336</v>
      </c>
      <c r="N453">
        <f>'計算係數'!$O453*'累積確診人數_量級_鄰里別'!M453/10</f>
        <v>1.136751168</v>
      </c>
      <c r="O453">
        <f>'計算係數'!$O453*'累積確診人數_量級_鄰里別'!N453/10</f>
        <v>2.273502336</v>
      </c>
      <c r="P453">
        <f>'計算係數'!$O453*'累積確診人數_量級_鄰里別'!O453/10</f>
        <v>2.273502336</v>
      </c>
      <c r="Q453">
        <f>'計算係數'!$O453*'累積確診人數_量級_鄰里別'!P453/10</f>
        <v>2.273502336</v>
      </c>
      <c r="R453">
        <f>'計算係數'!$O453*'累積確診人數_量級_鄰里別'!Q453/10</f>
        <v>1.136751168</v>
      </c>
      <c r="S453">
        <f>'計算係數'!$O453*'累積確診人數_量級_鄰里別'!R453/10</f>
        <v>1.136751168</v>
      </c>
      <c r="T453">
        <f>'計算係數'!$O453*'累積確診人數_量級_鄰里別'!S453/10</f>
        <v>1.136751168</v>
      </c>
      <c r="U453">
        <f>'計算係數'!$O453*'累積確診人數_量級_鄰里別'!T453/10</f>
        <v>1.136751168</v>
      </c>
    </row>
    <row r="454">
      <c r="A454" s="5">
        <v>6.3000120039E10</v>
      </c>
      <c r="B454" s="5" t="s">
        <v>427</v>
      </c>
      <c r="C454" s="5" t="s">
        <v>465</v>
      </c>
      <c r="D454" s="5">
        <v>2365.0</v>
      </c>
      <c r="E454">
        <f>'計算係數'!$O454*'累積確診人數_量級_鄰里別'!D454/10</f>
        <v>0.9592676269</v>
      </c>
      <c r="F454">
        <f>'計算係數'!$O454*'累積確診人數_量級_鄰里別'!E454/10</f>
        <v>0.9592676269</v>
      </c>
      <c r="G454">
        <f>'計算係數'!$O454*'累積確診人數_量級_鄰里別'!F454/10</f>
        <v>0.9592676269</v>
      </c>
      <c r="H454">
        <f>'計算係數'!$O454*'累積確診人數_量級_鄰里別'!G454/10</f>
        <v>0.9592676269</v>
      </c>
      <c r="I454">
        <f>'計算係數'!$O454*'累積確診人數_量級_鄰里別'!H454/10</f>
        <v>0.9592676269</v>
      </c>
      <c r="J454">
        <f>'計算係數'!$O454*'累積確診人數_量級_鄰里別'!I454/10</f>
        <v>0.9592676269</v>
      </c>
      <c r="K454">
        <f>'計算係數'!$O454*'累積確診人數_量級_鄰里別'!J454/10</f>
        <v>0.9592676269</v>
      </c>
      <c r="L454">
        <f>'計算係數'!$O454*'累積確診人數_量級_鄰里別'!K454/10</f>
        <v>0.9592676269</v>
      </c>
      <c r="M454">
        <f>'計算係數'!$O454*'累積確診人數_量級_鄰里別'!L454/10</f>
        <v>1.918535254</v>
      </c>
      <c r="N454">
        <f>'計算係數'!$O454*'累積確診人數_量級_鄰里別'!M454/10</f>
        <v>0.9592676269</v>
      </c>
      <c r="O454">
        <f>'計算係數'!$O454*'累積確診人數_量級_鄰里別'!N454/10</f>
        <v>1.918535254</v>
      </c>
      <c r="P454">
        <f>'計算係數'!$O454*'累積確診人數_量級_鄰里別'!O454/10</f>
        <v>1.918535254</v>
      </c>
      <c r="Q454">
        <f>'計算係數'!$O454*'累積確診人數_量級_鄰里別'!P454/10</f>
        <v>1.918535254</v>
      </c>
      <c r="R454">
        <f>'計算係數'!$O454*'累積確診人數_量級_鄰里別'!Q454/10</f>
        <v>0.9592676269</v>
      </c>
      <c r="S454">
        <f>'計算係數'!$O454*'累積確診人數_量級_鄰里別'!R454/10</f>
        <v>0.9592676269</v>
      </c>
      <c r="T454">
        <f>'計算係數'!$O454*'累積確診人數_量級_鄰里別'!S454/10</f>
        <v>0.9592676269</v>
      </c>
      <c r="U454">
        <f>'計算係數'!$O454*'累積確診人數_量級_鄰里別'!T454/10</f>
        <v>0.9592676269</v>
      </c>
    </row>
    <row r="455">
      <c r="A455" s="5">
        <v>6.300012004E10</v>
      </c>
      <c r="B455" s="5" t="s">
        <v>427</v>
      </c>
      <c r="C455" s="5" t="s">
        <v>466</v>
      </c>
      <c r="D455" s="5">
        <v>1605.0</v>
      </c>
      <c r="E455">
        <f>'計算係數'!$O455*'累積確診人數_量級_鄰里別'!D455/10</f>
        <v>0.8430552145</v>
      </c>
      <c r="F455">
        <f>'計算係數'!$O455*'累積確診人數_量級_鄰里別'!E455/10</f>
        <v>0.8430552145</v>
      </c>
      <c r="G455">
        <f>'計算係數'!$O455*'累積確診人數_量級_鄰里別'!F455/10</f>
        <v>0.8430552145</v>
      </c>
      <c r="H455">
        <f>'計算係數'!$O455*'累積確診人數_量級_鄰里別'!G455/10</f>
        <v>0.8430552145</v>
      </c>
      <c r="I455">
        <f>'計算係數'!$O455*'累積確診人數_量級_鄰里別'!H455/10</f>
        <v>0.8430552145</v>
      </c>
      <c r="J455">
        <f>'計算係數'!$O455*'累積確診人數_量級_鄰里別'!I455/10</f>
        <v>0.8430552145</v>
      </c>
      <c r="K455">
        <f>'計算係數'!$O455*'累積確診人數_量級_鄰里別'!J455/10</f>
        <v>0.8430552145</v>
      </c>
      <c r="L455">
        <f>'計算係數'!$O455*'累積確診人數_量級_鄰里別'!K455/10</f>
        <v>0.8430552145</v>
      </c>
      <c r="M455">
        <f>'計算係數'!$O455*'累積確診人數_量級_鄰里別'!L455/10</f>
        <v>1.686110429</v>
      </c>
      <c r="N455">
        <f>'計算係數'!$O455*'累積確診人數_量級_鄰里別'!M455/10</f>
        <v>0.8430552145</v>
      </c>
      <c r="O455">
        <f>'計算係數'!$O455*'累積確診人數_量級_鄰里別'!N455/10</f>
        <v>1.686110429</v>
      </c>
      <c r="P455">
        <f>'計算係數'!$O455*'累積確診人數_量級_鄰里別'!O455/10</f>
        <v>1.686110429</v>
      </c>
      <c r="Q455">
        <f>'計算係數'!$O455*'累積確診人數_量級_鄰里別'!P455/10</f>
        <v>1.686110429</v>
      </c>
      <c r="R455">
        <f>'計算係數'!$O455*'累積確診人數_量級_鄰里別'!Q455/10</f>
        <v>0.8430552145</v>
      </c>
      <c r="S455">
        <f>'計算係數'!$O455*'累積確診人數_量級_鄰里別'!R455/10</f>
        <v>0.8430552145</v>
      </c>
      <c r="T455">
        <f>'計算係數'!$O455*'累積確診人數_量級_鄰里別'!S455/10</f>
        <v>0.8430552145</v>
      </c>
      <c r="U455">
        <f>'計算係數'!$O455*'累積確診人數_量級_鄰里別'!T455/10</f>
        <v>0.8430552145</v>
      </c>
    </row>
    <row r="456">
      <c r="A456" s="5">
        <v>6.3000120041E10</v>
      </c>
      <c r="B456" s="5" t="s">
        <v>427</v>
      </c>
      <c r="C456" s="5" t="s">
        <v>467</v>
      </c>
      <c r="D456" s="5">
        <v>1291.0</v>
      </c>
      <c r="E456">
        <f>'計算係數'!$O456*'累積確診人數_量級_鄰里別'!D456/10</f>
        <v>0.8484358243</v>
      </c>
      <c r="F456">
        <f>'計算係數'!$O456*'累積確診人數_量級_鄰里別'!E456/10</f>
        <v>0.8484358243</v>
      </c>
      <c r="G456">
        <f>'計算係數'!$O456*'累積確診人數_量級_鄰里別'!F456/10</f>
        <v>0.8484358243</v>
      </c>
      <c r="H456">
        <f>'計算係數'!$O456*'累積確診人數_量級_鄰里別'!G456/10</f>
        <v>0.8484358243</v>
      </c>
      <c r="I456">
        <f>'計算係數'!$O456*'累積確診人數_量級_鄰里別'!H456/10</f>
        <v>0.8484358243</v>
      </c>
      <c r="J456">
        <f>'計算係數'!$O456*'累積確診人數_量級_鄰里別'!I456/10</f>
        <v>0.8484358243</v>
      </c>
      <c r="K456">
        <f>'計算係數'!$O456*'累積確診人數_量級_鄰里別'!J456/10</f>
        <v>0.8484358243</v>
      </c>
      <c r="L456">
        <f>'計算係數'!$O456*'累積確診人數_量級_鄰里別'!K456/10</f>
        <v>0.8484358243</v>
      </c>
      <c r="M456">
        <f>'計算係數'!$O456*'累積確診人數_量級_鄰里別'!L456/10</f>
        <v>1.696871649</v>
      </c>
      <c r="N456">
        <f>'計算係數'!$O456*'累積確診人數_量級_鄰里別'!M456/10</f>
        <v>0.8484358243</v>
      </c>
      <c r="O456">
        <f>'計算係數'!$O456*'累積確診人數_量級_鄰里別'!N456/10</f>
        <v>1.696871649</v>
      </c>
      <c r="P456">
        <f>'計算係數'!$O456*'累積確診人數_量級_鄰里別'!O456/10</f>
        <v>1.696871649</v>
      </c>
      <c r="Q456">
        <f>'計算係數'!$O456*'累積確診人數_量級_鄰里別'!P456/10</f>
        <v>1.696871649</v>
      </c>
      <c r="R456">
        <f>'計算係數'!$O456*'累積確診人數_量級_鄰里別'!Q456/10</f>
        <v>0.8484358243</v>
      </c>
      <c r="S456">
        <f>'計算係數'!$O456*'累積確診人數_量級_鄰里別'!R456/10</f>
        <v>0.8484358243</v>
      </c>
      <c r="T456">
        <f>'計算係數'!$O456*'累積確診人數_量級_鄰里別'!S456/10</f>
        <v>0.8484358243</v>
      </c>
      <c r="U456">
        <f>'計算係數'!$O456*'累積確診人數_量級_鄰里別'!T456/10</f>
        <v>0.8484358243</v>
      </c>
    </row>
    <row r="457">
      <c r="A457" s="5">
        <v>6.3000120042E10</v>
      </c>
      <c r="B457" s="5" t="s">
        <v>427</v>
      </c>
      <c r="C457" s="5" t="s">
        <v>468</v>
      </c>
      <c r="D457" s="5">
        <v>912.0</v>
      </c>
      <c r="E457">
        <f>'計算係數'!$O457*'累積確診人數_量級_鄰里別'!D457/10</f>
        <v>0.6710585299</v>
      </c>
      <c r="F457">
        <f>'計算係數'!$O457*'累積確診人數_量級_鄰里別'!E457/10</f>
        <v>0.6710585299</v>
      </c>
      <c r="G457">
        <f>'計算係數'!$O457*'累積確診人數_量級_鄰里別'!F457/10</f>
        <v>0.6710585299</v>
      </c>
      <c r="H457">
        <f>'計算係數'!$O457*'累積確診人數_量級_鄰里別'!G457/10</f>
        <v>0.6710585299</v>
      </c>
      <c r="I457">
        <f>'計算係數'!$O457*'累積確診人數_量級_鄰里別'!H457/10</f>
        <v>0.6710585299</v>
      </c>
      <c r="J457">
        <f>'計算係數'!$O457*'累積確診人數_量級_鄰里別'!I457/10</f>
        <v>0.6710585299</v>
      </c>
      <c r="K457">
        <f>'計算係數'!$O457*'累積確診人數_量級_鄰里別'!J457/10</f>
        <v>0.6710585299</v>
      </c>
      <c r="L457">
        <f>'計算係數'!$O457*'累積確診人數_量級_鄰里別'!K457/10</f>
        <v>0.6710585299</v>
      </c>
      <c r="M457">
        <f>'計算係數'!$O457*'累積確診人數_量級_鄰里別'!L457/10</f>
        <v>1.34211706</v>
      </c>
      <c r="N457">
        <f>'計算係數'!$O457*'累積確診人數_量級_鄰里別'!M457/10</f>
        <v>0.6710585299</v>
      </c>
      <c r="O457">
        <f>'計算係數'!$O457*'累積確診人數_量級_鄰里別'!N457/10</f>
        <v>1.34211706</v>
      </c>
      <c r="P457">
        <f>'計算係數'!$O457*'累積確診人數_量級_鄰里別'!O457/10</f>
        <v>1.34211706</v>
      </c>
      <c r="Q457">
        <f>'計算係數'!$O457*'累積確診人數_量級_鄰里別'!P457/10</f>
        <v>1.34211706</v>
      </c>
      <c r="R457">
        <f>'計算係數'!$O457*'累積確診人數_量級_鄰里別'!Q457/10</f>
        <v>0.6710585299</v>
      </c>
      <c r="S457">
        <f>'計算係數'!$O457*'累積確診人數_量級_鄰里別'!R457/10</f>
        <v>0.6710585299</v>
      </c>
      <c r="T457">
        <f>'計算係數'!$O457*'累積確診人數_量級_鄰里別'!S457/10</f>
        <v>0.6710585299</v>
      </c>
      <c r="U457">
        <f>'計算係數'!$O457*'累積確診人數_量級_鄰里別'!T457/10</f>
        <v>0.6710585299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472</v>
      </c>
      <c r="E1" s="5" t="s">
        <v>492</v>
      </c>
      <c r="F1" s="13" t="s">
        <v>493</v>
      </c>
      <c r="G1" s="5" t="s">
        <v>494</v>
      </c>
      <c r="H1" s="5" t="s">
        <v>495</v>
      </c>
      <c r="I1" s="5" t="s">
        <v>496</v>
      </c>
      <c r="J1" s="5" t="s">
        <v>497</v>
      </c>
      <c r="K1" s="5" t="s">
        <v>498</v>
      </c>
      <c r="L1" s="14" t="s">
        <v>499</v>
      </c>
      <c r="M1" s="14" t="s">
        <v>500</v>
      </c>
      <c r="N1" s="14" t="s">
        <v>501</v>
      </c>
      <c r="O1" s="5" t="s">
        <v>502</v>
      </c>
    </row>
    <row r="2">
      <c r="A2" s="5">
        <v>6.3000010002E10</v>
      </c>
      <c r="B2" s="5" t="s">
        <v>3</v>
      </c>
      <c r="C2" s="5" t="s">
        <v>4</v>
      </c>
      <c r="D2" s="5">
        <v>5279.0</v>
      </c>
      <c r="E2" s="5">
        <v>4015.3264119214664</v>
      </c>
      <c r="F2" s="15">
        <v>0.0</v>
      </c>
      <c r="G2" s="5">
        <v>0.0</v>
      </c>
      <c r="H2" s="5">
        <v>0.0</v>
      </c>
      <c r="J2" s="16">
        <v>1.0</v>
      </c>
      <c r="K2" s="5">
        <v>1125.0</v>
      </c>
      <c r="L2" s="17">
        <f t="shared" ref="L2:L457" si="1">3*ln(K2)</f>
        <v>21.07661494</v>
      </c>
      <c r="M2" s="17">
        <f t="shared" ref="M2:M457" si="2">sum(F2:J2)</f>
        <v>1</v>
      </c>
      <c r="N2" s="17">
        <f t="shared" ref="N2:N457" si="3">ln(E2)</f>
        <v>8.297873921</v>
      </c>
      <c r="O2">
        <f t="shared" ref="O2:O457" si="4">sum(L2:N2)/3</f>
        <v>10.12482962</v>
      </c>
    </row>
    <row r="3">
      <c r="A3" s="5">
        <v>6.3000010003E10</v>
      </c>
      <c r="B3" s="5" t="s">
        <v>3</v>
      </c>
      <c r="C3" s="5" t="s">
        <v>5</v>
      </c>
      <c r="D3" s="5">
        <v>8076.0</v>
      </c>
      <c r="E3" s="5">
        <v>31365.667075027897</v>
      </c>
      <c r="F3" s="15">
        <v>0.0</v>
      </c>
      <c r="G3" s="5">
        <v>0.0</v>
      </c>
      <c r="H3" s="5">
        <v>0.0</v>
      </c>
      <c r="J3" s="16">
        <v>1.0</v>
      </c>
      <c r="K3" s="5">
        <v>1815.0</v>
      </c>
      <c r="L3" s="17">
        <f t="shared" si="1"/>
        <v>22.51152224</v>
      </c>
      <c r="M3" s="17">
        <f t="shared" si="2"/>
        <v>1</v>
      </c>
      <c r="N3" s="17">
        <f t="shared" si="3"/>
        <v>10.35346917</v>
      </c>
      <c r="O3">
        <f t="shared" si="4"/>
        <v>11.28833047</v>
      </c>
    </row>
    <row r="4">
      <c r="A4" s="5">
        <v>6.3000010004E10</v>
      </c>
      <c r="B4" s="5" t="s">
        <v>3</v>
      </c>
      <c r="C4" s="5" t="s">
        <v>6</v>
      </c>
      <c r="D4" s="5">
        <v>6760.0</v>
      </c>
      <c r="E4" s="5">
        <v>51183.28892873849</v>
      </c>
      <c r="F4" s="15">
        <v>0.0</v>
      </c>
      <c r="G4" s="5">
        <v>0.0</v>
      </c>
      <c r="H4" s="5">
        <v>0.0</v>
      </c>
      <c r="J4" s="16">
        <v>1.0</v>
      </c>
      <c r="K4" s="5">
        <v>1578.0</v>
      </c>
      <c r="L4" s="17">
        <f t="shared" si="1"/>
        <v>22.0917405</v>
      </c>
      <c r="M4" s="17">
        <f t="shared" si="2"/>
        <v>1</v>
      </c>
      <c r="N4" s="17">
        <f t="shared" si="3"/>
        <v>10.84316837</v>
      </c>
      <c r="O4">
        <f t="shared" si="4"/>
        <v>11.31163629</v>
      </c>
    </row>
    <row r="5">
      <c r="A5" s="5">
        <v>6.3000010005E10</v>
      </c>
      <c r="B5" s="5" t="s">
        <v>3</v>
      </c>
      <c r="C5" s="5" t="s">
        <v>7</v>
      </c>
      <c r="D5" s="5">
        <v>4569.0</v>
      </c>
      <c r="E5" s="5">
        <v>39569.65583872235</v>
      </c>
      <c r="F5" s="15">
        <v>0.0</v>
      </c>
      <c r="G5" s="5">
        <v>0.0</v>
      </c>
      <c r="H5" s="5">
        <v>0.0</v>
      </c>
      <c r="J5" s="5">
        <v>0.0</v>
      </c>
      <c r="K5" s="5">
        <v>1026.0</v>
      </c>
      <c r="L5" s="17">
        <f t="shared" si="1"/>
        <v>20.80026908</v>
      </c>
      <c r="M5" s="17">
        <f t="shared" si="2"/>
        <v>0</v>
      </c>
      <c r="N5" s="17">
        <f t="shared" si="3"/>
        <v>10.58581784</v>
      </c>
      <c r="O5">
        <f t="shared" si="4"/>
        <v>10.46202897</v>
      </c>
    </row>
    <row r="6">
      <c r="A6" s="5">
        <v>6.3000010006E10</v>
      </c>
      <c r="B6" s="5" t="s">
        <v>3</v>
      </c>
      <c r="C6" s="5" t="s">
        <v>8</v>
      </c>
      <c r="D6" s="5">
        <v>5181.0</v>
      </c>
      <c r="E6" s="5">
        <v>51223.20803273866</v>
      </c>
      <c r="F6" s="15">
        <v>0.0</v>
      </c>
      <c r="G6" s="5">
        <v>1.0</v>
      </c>
      <c r="H6" s="5">
        <v>0.0</v>
      </c>
      <c r="J6" s="16">
        <v>1.0</v>
      </c>
      <c r="K6" s="5">
        <v>1119.0</v>
      </c>
      <c r="L6" s="17">
        <f t="shared" si="1"/>
        <v>21.06057212</v>
      </c>
      <c r="M6" s="17">
        <f t="shared" si="2"/>
        <v>2</v>
      </c>
      <c r="N6" s="17">
        <f t="shared" si="3"/>
        <v>10.84394799</v>
      </c>
      <c r="O6">
        <f t="shared" si="4"/>
        <v>11.30150671</v>
      </c>
    </row>
    <row r="7">
      <c r="A7" s="5">
        <v>6.3000010007E10</v>
      </c>
      <c r="B7" s="5" t="s">
        <v>3</v>
      </c>
      <c r="C7" s="5" t="s">
        <v>9</v>
      </c>
      <c r="D7" s="5">
        <v>4984.0</v>
      </c>
      <c r="E7" s="5">
        <v>14197.383086448157</v>
      </c>
      <c r="F7" s="15">
        <v>0.0</v>
      </c>
      <c r="G7" s="5">
        <v>0.0</v>
      </c>
      <c r="H7" s="5">
        <v>1.0</v>
      </c>
      <c r="J7" s="5">
        <v>0.0</v>
      </c>
      <c r="K7" s="5">
        <v>1083.0</v>
      </c>
      <c r="L7" s="17">
        <f t="shared" si="1"/>
        <v>20.96247074</v>
      </c>
      <c r="M7" s="17">
        <f t="shared" si="2"/>
        <v>1</v>
      </c>
      <c r="N7" s="17">
        <f t="shared" si="3"/>
        <v>9.560812937</v>
      </c>
      <c r="O7">
        <f t="shared" si="4"/>
        <v>10.50776123</v>
      </c>
    </row>
    <row r="8">
      <c r="A8" s="5">
        <v>6.3000010008E10</v>
      </c>
      <c r="B8" s="5" t="s">
        <v>3</v>
      </c>
      <c r="C8" s="5" t="s">
        <v>10</v>
      </c>
      <c r="D8" s="5">
        <v>4600.0</v>
      </c>
      <c r="E8" s="5">
        <v>79543.04210009346</v>
      </c>
      <c r="F8" s="15">
        <v>1.0</v>
      </c>
      <c r="G8" s="5">
        <v>0.0</v>
      </c>
      <c r="H8" s="5">
        <v>0.0</v>
      </c>
      <c r="J8" s="5">
        <v>0.0</v>
      </c>
      <c r="K8" s="5">
        <v>997.0</v>
      </c>
      <c r="L8" s="17">
        <f t="shared" si="1"/>
        <v>20.71425231</v>
      </c>
      <c r="M8" s="17">
        <f t="shared" si="2"/>
        <v>1</v>
      </c>
      <c r="N8" s="17">
        <f t="shared" si="3"/>
        <v>11.28405356</v>
      </c>
      <c r="O8">
        <f t="shared" si="4"/>
        <v>10.99943529</v>
      </c>
    </row>
    <row r="9">
      <c r="A9" s="5">
        <v>6.3000010009E10</v>
      </c>
      <c r="B9" s="5" t="s">
        <v>3</v>
      </c>
      <c r="C9" s="5" t="s">
        <v>11</v>
      </c>
      <c r="D9" s="5">
        <v>4619.0</v>
      </c>
      <c r="E9" s="5">
        <v>32510.670397586226</v>
      </c>
      <c r="F9" s="15">
        <v>0.0</v>
      </c>
      <c r="G9" s="5">
        <v>0.0</v>
      </c>
      <c r="H9" s="5">
        <v>0.0</v>
      </c>
      <c r="J9" s="16">
        <v>1.0</v>
      </c>
      <c r="K9" s="5">
        <v>934.0</v>
      </c>
      <c r="L9" s="17">
        <f t="shared" si="1"/>
        <v>20.51842931</v>
      </c>
      <c r="M9" s="17">
        <f t="shared" si="2"/>
        <v>1</v>
      </c>
      <c r="N9" s="17">
        <f t="shared" si="3"/>
        <v>10.38932363</v>
      </c>
      <c r="O9">
        <f t="shared" si="4"/>
        <v>10.63591765</v>
      </c>
    </row>
    <row r="10">
      <c r="A10" s="5">
        <v>6.300001001E10</v>
      </c>
      <c r="B10" s="5" t="s">
        <v>3</v>
      </c>
      <c r="C10" s="5" t="s">
        <v>12</v>
      </c>
      <c r="D10" s="5">
        <v>4601.0</v>
      </c>
      <c r="E10" s="5">
        <v>2045.3092370253717</v>
      </c>
      <c r="F10" s="15">
        <v>0.0</v>
      </c>
      <c r="G10" s="5">
        <v>1.0</v>
      </c>
      <c r="H10" s="5">
        <v>0.0</v>
      </c>
      <c r="J10" s="5">
        <v>0.0</v>
      </c>
      <c r="K10" s="5">
        <v>951.0</v>
      </c>
      <c r="L10" s="17">
        <f t="shared" si="1"/>
        <v>20.57254219</v>
      </c>
      <c r="M10" s="17">
        <f t="shared" si="2"/>
        <v>1</v>
      </c>
      <c r="N10" s="17">
        <f t="shared" si="3"/>
        <v>7.623304273</v>
      </c>
      <c r="O10">
        <f t="shared" si="4"/>
        <v>9.73194882</v>
      </c>
    </row>
    <row r="11">
      <c r="A11" s="5">
        <v>6.3000010011E10</v>
      </c>
      <c r="B11" s="5" t="s">
        <v>3</v>
      </c>
      <c r="C11" s="5" t="s">
        <v>13</v>
      </c>
      <c r="D11" s="5">
        <v>6876.0</v>
      </c>
      <c r="E11" s="5">
        <v>36267.77466441284</v>
      </c>
      <c r="F11" s="15">
        <v>0.0</v>
      </c>
      <c r="G11" s="5">
        <v>0.0</v>
      </c>
      <c r="H11" s="5">
        <v>0.0</v>
      </c>
      <c r="J11" s="16">
        <v>2.0</v>
      </c>
      <c r="K11" s="5">
        <v>1745.0</v>
      </c>
      <c r="L11" s="17">
        <f t="shared" si="1"/>
        <v>22.3935295</v>
      </c>
      <c r="M11" s="17">
        <f t="shared" si="2"/>
        <v>2</v>
      </c>
      <c r="N11" s="17">
        <f t="shared" si="3"/>
        <v>10.49868488</v>
      </c>
      <c r="O11">
        <f t="shared" si="4"/>
        <v>11.63073813</v>
      </c>
    </row>
    <row r="12">
      <c r="A12" s="5">
        <v>6.3000010012E10</v>
      </c>
      <c r="B12" s="5" t="s">
        <v>3</v>
      </c>
      <c r="C12" s="5" t="s">
        <v>14</v>
      </c>
      <c r="D12" s="5">
        <v>11080.0</v>
      </c>
      <c r="E12" s="5">
        <v>49107.05066468598</v>
      </c>
      <c r="F12" s="15">
        <v>0.0</v>
      </c>
      <c r="G12" s="5">
        <v>1.0</v>
      </c>
      <c r="H12" s="5">
        <v>0.0</v>
      </c>
      <c r="I12" s="5">
        <v>1.0</v>
      </c>
      <c r="J12" s="5">
        <v>0.0</v>
      </c>
      <c r="K12" s="5">
        <v>1913.0</v>
      </c>
      <c r="L12" s="17">
        <f t="shared" si="1"/>
        <v>22.66928391</v>
      </c>
      <c r="M12" s="17">
        <f t="shared" si="2"/>
        <v>2</v>
      </c>
      <c r="N12" s="17">
        <f t="shared" si="3"/>
        <v>10.8017579</v>
      </c>
      <c r="O12">
        <f t="shared" si="4"/>
        <v>11.8236806</v>
      </c>
    </row>
    <row r="13">
      <c r="A13" s="5">
        <v>6.3000010013E10</v>
      </c>
      <c r="B13" s="5" t="s">
        <v>3</v>
      </c>
      <c r="C13" s="5" t="s">
        <v>15</v>
      </c>
      <c r="D13" s="5">
        <v>2793.0</v>
      </c>
      <c r="E13" s="5">
        <v>52198.172212878824</v>
      </c>
      <c r="F13" s="15">
        <v>0.0</v>
      </c>
      <c r="G13" s="5">
        <v>0.0</v>
      </c>
      <c r="H13" s="5">
        <v>0.0</v>
      </c>
      <c r="J13" s="5">
        <v>0.0</v>
      </c>
      <c r="K13" s="5">
        <v>572.0</v>
      </c>
      <c r="L13" s="17">
        <f t="shared" si="1"/>
        <v>19.04741697</v>
      </c>
      <c r="M13" s="17">
        <f t="shared" si="2"/>
        <v>0</v>
      </c>
      <c r="N13" s="17">
        <f t="shared" si="3"/>
        <v>10.86280276</v>
      </c>
      <c r="O13">
        <f t="shared" si="4"/>
        <v>9.970073244</v>
      </c>
    </row>
    <row r="14">
      <c r="A14" s="5">
        <v>6.3000010014E10</v>
      </c>
      <c r="B14" s="5" t="s">
        <v>3</v>
      </c>
      <c r="C14" s="5" t="s">
        <v>16</v>
      </c>
      <c r="D14" s="5">
        <v>4392.0</v>
      </c>
      <c r="E14" s="5">
        <v>48001.4048935771</v>
      </c>
      <c r="F14" s="15">
        <v>0.0</v>
      </c>
      <c r="G14" s="5">
        <v>0.0</v>
      </c>
      <c r="H14" s="5">
        <v>0.0</v>
      </c>
      <c r="J14" s="16">
        <v>4.0</v>
      </c>
      <c r="K14" s="5">
        <v>999.0</v>
      </c>
      <c r="L14" s="17">
        <f t="shared" si="1"/>
        <v>20.72026434</v>
      </c>
      <c r="M14" s="17">
        <f t="shared" si="2"/>
        <v>4</v>
      </c>
      <c r="N14" s="17">
        <f t="shared" si="3"/>
        <v>10.77898556</v>
      </c>
      <c r="O14">
        <f t="shared" si="4"/>
        <v>11.8330833</v>
      </c>
    </row>
    <row r="15">
      <c r="A15" s="5">
        <v>6.3000010015E10</v>
      </c>
      <c r="B15" s="5" t="s">
        <v>3</v>
      </c>
      <c r="C15" s="5" t="s">
        <v>17</v>
      </c>
      <c r="D15" s="5">
        <v>6687.0</v>
      </c>
      <c r="E15" s="5">
        <v>34090.0939957745</v>
      </c>
      <c r="F15" s="15">
        <v>0.0</v>
      </c>
      <c r="G15" s="5">
        <v>0.0</v>
      </c>
      <c r="H15" s="5">
        <v>0.0</v>
      </c>
      <c r="J15" s="16">
        <v>3.0</v>
      </c>
      <c r="K15" s="5">
        <v>1368.0</v>
      </c>
      <c r="L15" s="17">
        <f t="shared" si="1"/>
        <v>21.66331529</v>
      </c>
      <c r="M15" s="17">
        <f t="shared" si="2"/>
        <v>3</v>
      </c>
      <c r="N15" s="17">
        <f t="shared" si="3"/>
        <v>10.43676212</v>
      </c>
      <c r="O15">
        <f t="shared" si="4"/>
        <v>11.70002581</v>
      </c>
    </row>
    <row r="16">
      <c r="A16" s="5">
        <v>6.3000010016E10</v>
      </c>
      <c r="B16" s="5" t="s">
        <v>3</v>
      </c>
      <c r="C16" s="5" t="s">
        <v>18</v>
      </c>
      <c r="D16" s="5">
        <v>8633.0</v>
      </c>
      <c r="E16" s="5">
        <v>31756.12928884357</v>
      </c>
      <c r="F16" s="15">
        <v>1.0</v>
      </c>
      <c r="G16" s="5">
        <v>0.0</v>
      </c>
      <c r="H16" s="5">
        <v>0.0</v>
      </c>
      <c r="J16" s="5">
        <v>0.0</v>
      </c>
      <c r="K16" s="5">
        <v>2164.0</v>
      </c>
      <c r="L16" s="17">
        <f t="shared" si="1"/>
        <v>23.03914092</v>
      </c>
      <c r="M16" s="17">
        <f t="shared" si="2"/>
        <v>1</v>
      </c>
      <c r="N16" s="17">
        <f t="shared" si="3"/>
        <v>10.36584103</v>
      </c>
      <c r="O16">
        <f t="shared" si="4"/>
        <v>11.46832732</v>
      </c>
    </row>
    <row r="17">
      <c r="A17" s="5">
        <v>6.3000010017E10</v>
      </c>
      <c r="B17" s="5" t="s">
        <v>3</v>
      </c>
      <c r="C17" s="5" t="s">
        <v>19</v>
      </c>
      <c r="D17" s="5">
        <v>6064.0</v>
      </c>
      <c r="E17" s="5">
        <v>28441.480433613182</v>
      </c>
      <c r="F17" s="15">
        <v>0.0</v>
      </c>
      <c r="G17" s="5">
        <v>0.0</v>
      </c>
      <c r="H17" s="5">
        <v>0.0</v>
      </c>
      <c r="J17" s="16">
        <v>2.0</v>
      </c>
      <c r="K17" s="5">
        <v>1495.0</v>
      </c>
      <c r="L17" s="17">
        <f t="shared" si="1"/>
        <v>21.92964446</v>
      </c>
      <c r="M17" s="17">
        <f t="shared" si="2"/>
        <v>2</v>
      </c>
      <c r="N17" s="17">
        <f t="shared" si="3"/>
        <v>10.25560394</v>
      </c>
      <c r="O17">
        <f t="shared" si="4"/>
        <v>11.3950828</v>
      </c>
    </row>
    <row r="18">
      <c r="A18" s="5">
        <v>6.3000010018E10</v>
      </c>
      <c r="B18" s="5" t="s">
        <v>3</v>
      </c>
      <c r="C18" s="5" t="s">
        <v>20</v>
      </c>
      <c r="D18" s="5">
        <v>8050.0</v>
      </c>
      <c r="E18" s="5">
        <v>25461.26037589099</v>
      </c>
      <c r="F18" s="15">
        <v>0.0</v>
      </c>
      <c r="G18" s="5">
        <v>0.0</v>
      </c>
      <c r="H18" s="5">
        <v>0.0</v>
      </c>
      <c r="I18" s="5">
        <v>2.0</v>
      </c>
      <c r="J18" s="16">
        <v>8.0</v>
      </c>
      <c r="K18" s="5">
        <v>1615.0</v>
      </c>
      <c r="L18" s="17">
        <f t="shared" si="1"/>
        <v>22.16127071</v>
      </c>
      <c r="M18" s="17">
        <f t="shared" si="2"/>
        <v>10</v>
      </c>
      <c r="N18" s="17">
        <f t="shared" si="3"/>
        <v>10.14491338</v>
      </c>
      <c r="O18">
        <f t="shared" si="4"/>
        <v>14.10206136</v>
      </c>
    </row>
    <row r="19">
      <c r="A19" s="5">
        <v>6.3000010019E10</v>
      </c>
      <c r="B19" s="5" t="s">
        <v>3</v>
      </c>
      <c r="C19" s="5" t="s">
        <v>21</v>
      </c>
      <c r="D19" s="5">
        <v>8303.0</v>
      </c>
      <c r="E19" s="5">
        <v>39640.17306302784</v>
      </c>
      <c r="F19" s="15">
        <v>0.0</v>
      </c>
      <c r="G19" s="5">
        <v>0.0</v>
      </c>
      <c r="H19" s="5">
        <v>0.0</v>
      </c>
      <c r="J19" s="16">
        <v>3.0</v>
      </c>
      <c r="K19" s="5">
        <v>1718.0</v>
      </c>
      <c r="L19" s="17">
        <f t="shared" si="1"/>
        <v>22.34674831</v>
      </c>
      <c r="M19" s="17">
        <f t="shared" si="2"/>
        <v>3</v>
      </c>
      <c r="N19" s="17">
        <f t="shared" si="3"/>
        <v>10.58759835</v>
      </c>
      <c r="O19">
        <f t="shared" si="4"/>
        <v>11.97811555</v>
      </c>
    </row>
    <row r="20">
      <c r="A20" s="5">
        <v>6.300001002E10</v>
      </c>
      <c r="B20" s="5" t="s">
        <v>3</v>
      </c>
      <c r="C20" s="5" t="s">
        <v>22</v>
      </c>
      <c r="D20" s="5">
        <v>5303.0</v>
      </c>
      <c r="E20" s="5">
        <v>41034.54833032775</v>
      </c>
      <c r="F20" s="15">
        <v>0.0</v>
      </c>
      <c r="G20" s="5">
        <v>0.0</v>
      </c>
      <c r="H20" s="5">
        <v>0.0</v>
      </c>
      <c r="J20" s="5">
        <v>0.0</v>
      </c>
      <c r="K20" s="5">
        <v>1056.0</v>
      </c>
      <c r="L20" s="17">
        <f t="shared" si="1"/>
        <v>20.88673039</v>
      </c>
      <c r="M20" s="17">
        <f t="shared" si="2"/>
        <v>0</v>
      </c>
      <c r="N20" s="17">
        <f t="shared" si="3"/>
        <v>10.62216963</v>
      </c>
      <c r="O20">
        <f t="shared" si="4"/>
        <v>10.50296668</v>
      </c>
    </row>
    <row r="21">
      <c r="A21" s="5">
        <v>6.3000010021E10</v>
      </c>
      <c r="B21" s="5" t="s">
        <v>3</v>
      </c>
      <c r="C21" s="5" t="s">
        <v>23</v>
      </c>
      <c r="D21" s="5">
        <v>9169.0</v>
      </c>
      <c r="E21" s="5">
        <v>58801.75345199865</v>
      </c>
      <c r="F21" s="15">
        <v>1.0</v>
      </c>
      <c r="G21" s="5">
        <v>0.0</v>
      </c>
      <c r="H21" s="5">
        <v>0.0</v>
      </c>
      <c r="J21" s="5">
        <v>0.0</v>
      </c>
      <c r="K21" s="5">
        <v>2036.0</v>
      </c>
      <c r="L21" s="17">
        <f t="shared" si="1"/>
        <v>22.85622713</v>
      </c>
      <c r="M21" s="17">
        <f t="shared" si="2"/>
        <v>1</v>
      </c>
      <c r="N21" s="17">
        <f t="shared" si="3"/>
        <v>10.98192695</v>
      </c>
      <c r="O21">
        <f t="shared" si="4"/>
        <v>11.61271803</v>
      </c>
    </row>
    <row r="22">
      <c r="A22" s="5">
        <v>6.3000010022E10</v>
      </c>
      <c r="B22" s="5" t="s">
        <v>3</v>
      </c>
      <c r="C22" s="5" t="s">
        <v>24</v>
      </c>
      <c r="D22" s="5">
        <v>8065.0</v>
      </c>
      <c r="E22" s="5">
        <v>37457.54487436518</v>
      </c>
      <c r="F22" s="15">
        <v>1.0</v>
      </c>
      <c r="G22" s="5">
        <v>1.0</v>
      </c>
      <c r="H22" s="5">
        <v>0.0</v>
      </c>
      <c r="J22" s="16">
        <v>2.0</v>
      </c>
      <c r="K22" s="5">
        <v>1846.0</v>
      </c>
      <c r="L22" s="17">
        <f t="shared" si="1"/>
        <v>22.56232925</v>
      </c>
      <c r="M22" s="17">
        <f t="shared" si="2"/>
        <v>4</v>
      </c>
      <c r="N22" s="17">
        <f t="shared" si="3"/>
        <v>10.53096343</v>
      </c>
      <c r="O22">
        <f t="shared" si="4"/>
        <v>12.36443089</v>
      </c>
    </row>
    <row r="23">
      <c r="A23" s="5">
        <v>6.3000010024E10</v>
      </c>
      <c r="B23" s="5" t="s">
        <v>3</v>
      </c>
      <c r="C23" s="5" t="s">
        <v>25</v>
      </c>
      <c r="D23" s="5">
        <v>7794.0</v>
      </c>
      <c r="E23" s="5">
        <v>50722.237941878644</v>
      </c>
      <c r="F23" s="15">
        <v>0.0</v>
      </c>
      <c r="G23" s="5">
        <v>0.0</v>
      </c>
      <c r="H23" s="5">
        <v>0.0</v>
      </c>
      <c r="J23" s="5">
        <v>0.0</v>
      </c>
      <c r="K23" s="5">
        <v>1653.0</v>
      </c>
      <c r="L23" s="17">
        <f t="shared" si="1"/>
        <v>22.23104129</v>
      </c>
      <c r="M23" s="17">
        <f t="shared" si="2"/>
        <v>0</v>
      </c>
      <c r="N23" s="17">
        <f t="shared" si="3"/>
        <v>10.83411971</v>
      </c>
      <c r="O23">
        <f t="shared" si="4"/>
        <v>11.02172034</v>
      </c>
    </row>
    <row r="24">
      <c r="A24" s="5">
        <v>6.3000010025E10</v>
      </c>
      <c r="B24" s="5" t="s">
        <v>3</v>
      </c>
      <c r="C24" s="5" t="s">
        <v>26</v>
      </c>
      <c r="D24" s="5">
        <v>6150.0</v>
      </c>
      <c r="E24" s="5">
        <v>37728.22268906396</v>
      </c>
      <c r="F24" s="15">
        <v>0.0</v>
      </c>
      <c r="G24" s="5">
        <v>0.0</v>
      </c>
      <c r="H24" s="5">
        <v>0.0</v>
      </c>
      <c r="J24" s="16">
        <v>1.0</v>
      </c>
      <c r="K24" s="5">
        <v>1357.0</v>
      </c>
      <c r="L24" s="17">
        <f t="shared" si="1"/>
        <v>21.63909498</v>
      </c>
      <c r="M24" s="17">
        <f t="shared" si="2"/>
        <v>1</v>
      </c>
      <c r="N24" s="17">
        <f t="shared" si="3"/>
        <v>10.53816371</v>
      </c>
      <c r="O24">
        <f t="shared" si="4"/>
        <v>11.05908623</v>
      </c>
    </row>
    <row r="25">
      <c r="A25" s="5">
        <v>6.3000010026E10</v>
      </c>
      <c r="B25" s="5" t="s">
        <v>3</v>
      </c>
      <c r="C25" s="5" t="s">
        <v>27</v>
      </c>
      <c r="D25" s="5">
        <v>10339.0</v>
      </c>
      <c r="E25" s="5">
        <v>28976.878006836305</v>
      </c>
      <c r="F25" s="15">
        <v>0.0</v>
      </c>
      <c r="G25" s="5">
        <v>0.0</v>
      </c>
      <c r="H25" s="5">
        <v>0.0</v>
      </c>
      <c r="J25" s="16">
        <v>2.0</v>
      </c>
      <c r="K25" s="5">
        <v>1559.0</v>
      </c>
      <c r="L25" s="17">
        <f t="shared" si="1"/>
        <v>22.05539961</v>
      </c>
      <c r="M25" s="17">
        <f t="shared" si="2"/>
        <v>2</v>
      </c>
      <c r="N25" s="17">
        <f t="shared" si="3"/>
        <v>10.27425348</v>
      </c>
      <c r="O25">
        <f t="shared" si="4"/>
        <v>11.4432177</v>
      </c>
    </row>
    <row r="26">
      <c r="A26" s="5">
        <v>6.3000010027E10</v>
      </c>
      <c r="B26" s="5" t="s">
        <v>3</v>
      </c>
      <c r="C26" s="5" t="s">
        <v>28</v>
      </c>
      <c r="D26" s="5">
        <v>4413.0</v>
      </c>
      <c r="E26" s="5">
        <v>46743.31660367824</v>
      </c>
      <c r="F26" s="15">
        <v>0.0</v>
      </c>
      <c r="G26" s="5">
        <v>0.0</v>
      </c>
      <c r="H26" s="5">
        <v>0.0</v>
      </c>
      <c r="J26" s="5">
        <v>0.0</v>
      </c>
      <c r="K26" s="5">
        <v>634.0</v>
      </c>
      <c r="L26" s="17">
        <f t="shared" si="1"/>
        <v>19.35614686</v>
      </c>
      <c r="M26" s="17">
        <f t="shared" si="2"/>
        <v>0</v>
      </c>
      <c r="N26" s="17">
        <f t="shared" si="3"/>
        <v>10.75242656</v>
      </c>
      <c r="O26">
        <f t="shared" si="4"/>
        <v>10.03619114</v>
      </c>
    </row>
    <row r="27">
      <c r="A27" s="5">
        <v>6.3000010028E10</v>
      </c>
      <c r="B27" s="5" t="s">
        <v>3</v>
      </c>
      <c r="C27" s="5" t="s">
        <v>29</v>
      </c>
      <c r="D27" s="5">
        <v>3720.0</v>
      </c>
      <c r="E27" s="5">
        <v>17021.28202417459</v>
      </c>
      <c r="F27" s="15">
        <v>0.0</v>
      </c>
      <c r="G27" s="5">
        <v>0.0</v>
      </c>
      <c r="H27" s="5">
        <v>0.0</v>
      </c>
      <c r="J27" s="16">
        <v>1.0</v>
      </c>
      <c r="K27" s="5">
        <v>693.0</v>
      </c>
      <c r="L27" s="17">
        <f t="shared" si="1"/>
        <v>19.62309</v>
      </c>
      <c r="M27" s="17">
        <f t="shared" si="2"/>
        <v>1</v>
      </c>
      <c r="N27" s="17">
        <f t="shared" si="3"/>
        <v>9.742219724</v>
      </c>
      <c r="O27">
        <f t="shared" si="4"/>
        <v>10.12176991</v>
      </c>
    </row>
    <row r="28">
      <c r="A28" s="5">
        <v>6.3000010029E10</v>
      </c>
      <c r="B28" s="5" t="s">
        <v>3</v>
      </c>
      <c r="C28" s="5" t="s">
        <v>30</v>
      </c>
      <c r="D28" s="5">
        <v>4140.0</v>
      </c>
      <c r="E28" s="5">
        <v>66189.32248942046</v>
      </c>
      <c r="F28" s="15">
        <v>0.0</v>
      </c>
      <c r="G28" s="5">
        <v>0.0</v>
      </c>
      <c r="H28" s="5">
        <v>0.0</v>
      </c>
      <c r="I28" s="5">
        <v>1.0</v>
      </c>
      <c r="J28" s="16">
        <v>2.0</v>
      </c>
      <c r="K28" s="5">
        <v>791.0</v>
      </c>
      <c r="L28" s="17">
        <f t="shared" si="1"/>
        <v>20.0198939</v>
      </c>
      <c r="M28" s="17">
        <f t="shared" si="2"/>
        <v>3</v>
      </c>
      <c r="N28" s="17">
        <f t="shared" si="3"/>
        <v>11.10027444</v>
      </c>
      <c r="O28">
        <f t="shared" si="4"/>
        <v>11.37338945</v>
      </c>
    </row>
    <row r="29">
      <c r="A29" s="5">
        <v>6.300001003E10</v>
      </c>
      <c r="B29" s="5" t="s">
        <v>3</v>
      </c>
      <c r="C29" s="5" t="s">
        <v>31</v>
      </c>
      <c r="D29" s="5">
        <v>7132.0</v>
      </c>
      <c r="E29" s="5">
        <v>50271.55266084142</v>
      </c>
      <c r="F29" s="15">
        <v>0.0</v>
      </c>
      <c r="G29" s="5">
        <v>0.0</v>
      </c>
      <c r="H29" s="5">
        <v>0.0</v>
      </c>
      <c r="J29" s="5">
        <v>0.0</v>
      </c>
      <c r="K29" s="5">
        <v>1358.0</v>
      </c>
      <c r="L29" s="17">
        <f t="shared" si="1"/>
        <v>21.64130492</v>
      </c>
      <c r="M29" s="17">
        <f t="shared" si="2"/>
        <v>0</v>
      </c>
      <c r="N29" s="17">
        <f t="shared" si="3"/>
        <v>10.82519464</v>
      </c>
      <c r="O29">
        <f t="shared" si="4"/>
        <v>10.82216652</v>
      </c>
    </row>
    <row r="30">
      <c r="A30" s="5">
        <v>6.3000010031E10</v>
      </c>
      <c r="B30" s="5" t="s">
        <v>3</v>
      </c>
      <c r="C30" s="5" t="s">
        <v>32</v>
      </c>
      <c r="D30" s="5">
        <v>3405.0</v>
      </c>
      <c r="E30" s="5">
        <v>63200.17088880744</v>
      </c>
      <c r="F30" s="15">
        <v>0.0</v>
      </c>
      <c r="G30" s="5">
        <v>0.0</v>
      </c>
      <c r="H30" s="5">
        <v>0.0</v>
      </c>
      <c r="J30" s="16">
        <v>1.0</v>
      </c>
      <c r="K30" s="5">
        <v>606.0</v>
      </c>
      <c r="L30" s="17">
        <f t="shared" si="1"/>
        <v>19.22063996</v>
      </c>
      <c r="M30" s="17">
        <f t="shared" si="2"/>
        <v>1</v>
      </c>
      <c r="N30" s="17">
        <f t="shared" si="3"/>
        <v>11.05406228</v>
      </c>
      <c r="O30">
        <f t="shared" si="4"/>
        <v>10.42490075</v>
      </c>
    </row>
    <row r="31">
      <c r="A31" s="5">
        <v>6.3000010032E10</v>
      </c>
      <c r="B31" s="5" t="s">
        <v>3</v>
      </c>
      <c r="C31" s="5" t="s">
        <v>33</v>
      </c>
      <c r="D31" s="5">
        <v>4776.0</v>
      </c>
      <c r="E31" s="5">
        <v>53631.87566330915</v>
      </c>
      <c r="F31" s="15">
        <v>0.0</v>
      </c>
      <c r="G31" s="5">
        <v>0.0</v>
      </c>
      <c r="H31" s="5">
        <v>0.0</v>
      </c>
      <c r="J31" s="5">
        <v>0.0</v>
      </c>
      <c r="K31" s="5">
        <v>804.0</v>
      </c>
      <c r="L31" s="17">
        <f t="shared" si="1"/>
        <v>20.06879781</v>
      </c>
      <c r="M31" s="17">
        <f t="shared" si="2"/>
        <v>0</v>
      </c>
      <c r="N31" s="17">
        <f t="shared" si="3"/>
        <v>10.88989887</v>
      </c>
      <c r="O31">
        <f t="shared" si="4"/>
        <v>10.31956556</v>
      </c>
    </row>
    <row r="32">
      <c r="A32" s="5">
        <v>6.3000010033E10</v>
      </c>
      <c r="B32" s="5" t="s">
        <v>3</v>
      </c>
      <c r="C32" s="5" t="s">
        <v>34</v>
      </c>
      <c r="D32" s="5">
        <v>6409.0</v>
      </c>
      <c r="E32" s="5">
        <v>49769.16924958677</v>
      </c>
      <c r="F32" s="15">
        <v>0.0</v>
      </c>
      <c r="G32" s="5">
        <v>0.0</v>
      </c>
      <c r="H32" s="5">
        <v>0.0</v>
      </c>
      <c r="J32" s="16">
        <v>2.0</v>
      </c>
      <c r="K32" s="5">
        <v>1236.0</v>
      </c>
      <c r="L32" s="17">
        <f t="shared" si="1"/>
        <v>21.35890691</v>
      </c>
      <c r="M32" s="17">
        <f t="shared" si="2"/>
        <v>2</v>
      </c>
      <c r="N32" s="17">
        <f t="shared" si="3"/>
        <v>10.81515098</v>
      </c>
      <c r="O32">
        <f t="shared" si="4"/>
        <v>11.39135263</v>
      </c>
    </row>
    <row r="33">
      <c r="A33" s="5">
        <v>6.3000010034E10</v>
      </c>
      <c r="B33" s="5" t="s">
        <v>3</v>
      </c>
      <c r="C33" s="5" t="s">
        <v>35</v>
      </c>
      <c r="D33" s="5">
        <v>2653.0</v>
      </c>
      <c r="E33" s="5">
        <v>33916.39767264426</v>
      </c>
      <c r="F33" s="15">
        <v>0.0</v>
      </c>
      <c r="G33" s="5">
        <v>0.0</v>
      </c>
      <c r="H33" s="5">
        <v>0.0</v>
      </c>
      <c r="J33" s="16">
        <v>2.0</v>
      </c>
      <c r="K33" s="5">
        <v>567.0</v>
      </c>
      <c r="L33" s="17">
        <f t="shared" si="1"/>
        <v>19.02107791</v>
      </c>
      <c r="M33" s="17">
        <f t="shared" si="2"/>
        <v>2</v>
      </c>
      <c r="N33" s="17">
        <f t="shared" si="3"/>
        <v>10.43165388</v>
      </c>
      <c r="O33">
        <f t="shared" si="4"/>
        <v>10.48424393</v>
      </c>
    </row>
    <row r="34">
      <c r="A34" s="5">
        <v>6.3000010035E10</v>
      </c>
      <c r="B34" s="5" t="s">
        <v>3</v>
      </c>
      <c r="C34" s="5" t="s">
        <v>36</v>
      </c>
      <c r="D34" s="5">
        <v>3588.0</v>
      </c>
      <c r="E34" s="5">
        <v>20336.04832425464</v>
      </c>
      <c r="F34" s="15">
        <v>0.0</v>
      </c>
      <c r="G34" s="5">
        <v>0.0</v>
      </c>
      <c r="H34" s="5">
        <v>0.0</v>
      </c>
      <c r="J34" s="5">
        <v>0.0</v>
      </c>
      <c r="K34" s="5">
        <v>834.0</v>
      </c>
      <c r="L34" s="17">
        <f t="shared" si="1"/>
        <v>20.17870021</v>
      </c>
      <c r="M34" s="17">
        <f t="shared" si="2"/>
        <v>0</v>
      </c>
      <c r="N34" s="17">
        <f t="shared" si="3"/>
        <v>9.92015037</v>
      </c>
      <c r="O34">
        <f t="shared" si="4"/>
        <v>10.03295019</v>
      </c>
    </row>
    <row r="35">
      <c r="A35" s="5">
        <v>6.3000020001E10</v>
      </c>
      <c r="B35" s="5" t="s">
        <v>37</v>
      </c>
      <c r="C35" s="5" t="s">
        <v>38</v>
      </c>
      <c r="D35" s="5">
        <v>5723.0</v>
      </c>
      <c r="E35" s="5">
        <v>11156.360975064437</v>
      </c>
      <c r="F35" s="15">
        <v>0.0</v>
      </c>
      <c r="G35" s="5">
        <v>0.0</v>
      </c>
      <c r="H35" s="5">
        <v>0.0</v>
      </c>
      <c r="J35" s="16">
        <v>1.0</v>
      </c>
      <c r="K35" s="5">
        <v>1465.0</v>
      </c>
      <c r="L35" s="17">
        <f t="shared" si="1"/>
        <v>21.86883156</v>
      </c>
      <c r="M35" s="17">
        <f t="shared" si="2"/>
        <v>1</v>
      </c>
      <c r="N35" s="17">
        <f t="shared" si="3"/>
        <v>9.319765105</v>
      </c>
      <c r="O35">
        <f t="shared" si="4"/>
        <v>10.72953222</v>
      </c>
    </row>
    <row r="36">
      <c r="A36" s="5">
        <v>6.3000020002E10</v>
      </c>
      <c r="B36" s="5" t="s">
        <v>37</v>
      </c>
      <c r="C36" s="5" t="s">
        <v>39</v>
      </c>
      <c r="D36" s="5">
        <v>4576.0</v>
      </c>
      <c r="E36" s="5">
        <v>61556.77873645913</v>
      </c>
      <c r="F36" s="15">
        <v>0.0</v>
      </c>
      <c r="G36" s="5">
        <v>0.0</v>
      </c>
      <c r="H36" s="5">
        <v>0.0</v>
      </c>
      <c r="J36" s="5">
        <v>0.0</v>
      </c>
      <c r="K36" s="5">
        <v>1038.0</v>
      </c>
      <c r="L36" s="17">
        <f t="shared" si="1"/>
        <v>20.83515319</v>
      </c>
      <c r="M36" s="17">
        <f t="shared" si="2"/>
        <v>0</v>
      </c>
      <c r="N36" s="17">
        <f t="shared" si="3"/>
        <v>11.02771526</v>
      </c>
      <c r="O36">
        <f t="shared" si="4"/>
        <v>10.62095615</v>
      </c>
    </row>
    <row r="37">
      <c r="A37" s="5">
        <v>6.3000020003E10</v>
      </c>
      <c r="B37" s="5" t="s">
        <v>37</v>
      </c>
      <c r="C37" s="5" t="s">
        <v>40</v>
      </c>
      <c r="D37" s="5">
        <v>2611.0</v>
      </c>
      <c r="E37" s="5">
        <v>9668.671810335638</v>
      </c>
      <c r="F37" s="15">
        <v>0.0</v>
      </c>
      <c r="G37" s="5">
        <v>0.0</v>
      </c>
      <c r="H37" s="5">
        <v>0.0</v>
      </c>
      <c r="I37" s="5">
        <v>1.0</v>
      </c>
      <c r="J37" s="16">
        <v>1.0</v>
      </c>
      <c r="K37" s="5">
        <v>685.0</v>
      </c>
      <c r="L37" s="17">
        <f t="shared" si="1"/>
        <v>19.58825651</v>
      </c>
      <c r="M37" s="17">
        <f t="shared" si="2"/>
        <v>2</v>
      </c>
      <c r="N37" s="17">
        <f t="shared" si="3"/>
        <v>9.176646227</v>
      </c>
      <c r="O37">
        <f t="shared" si="4"/>
        <v>10.25496758</v>
      </c>
    </row>
    <row r="38">
      <c r="A38" s="5">
        <v>6.3000020004E10</v>
      </c>
      <c r="B38" s="5" t="s">
        <v>37</v>
      </c>
      <c r="C38" s="5" t="s">
        <v>41</v>
      </c>
      <c r="D38" s="5">
        <v>3364.0</v>
      </c>
      <c r="E38" s="5">
        <v>41128.629652305164</v>
      </c>
      <c r="F38" s="15">
        <v>0.0</v>
      </c>
      <c r="G38" s="5">
        <v>0.0</v>
      </c>
      <c r="H38" s="5">
        <v>0.0</v>
      </c>
      <c r="J38" s="16">
        <v>1.0</v>
      </c>
      <c r="K38" s="5">
        <v>725.0</v>
      </c>
      <c r="L38" s="17">
        <f t="shared" si="1"/>
        <v>19.75851496</v>
      </c>
      <c r="M38" s="17">
        <f t="shared" si="2"/>
        <v>1</v>
      </c>
      <c r="N38" s="17">
        <f t="shared" si="3"/>
        <v>10.62445974</v>
      </c>
      <c r="O38">
        <f t="shared" si="4"/>
        <v>10.46099157</v>
      </c>
    </row>
    <row r="39">
      <c r="A39" s="5">
        <v>6.3000020005E10</v>
      </c>
      <c r="B39" s="5" t="s">
        <v>37</v>
      </c>
      <c r="C39" s="5" t="s">
        <v>42</v>
      </c>
      <c r="D39" s="5">
        <v>3280.0</v>
      </c>
      <c r="E39" s="5">
        <v>5690.301155387597</v>
      </c>
      <c r="F39" s="15">
        <v>0.0</v>
      </c>
      <c r="G39" s="5">
        <v>0.0</v>
      </c>
      <c r="H39" s="5">
        <v>0.0</v>
      </c>
      <c r="J39" s="5">
        <v>0.0</v>
      </c>
      <c r="K39" s="5">
        <v>771.0</v>
      </c>
      <c r="L39" s="17">
        <f t="shared" si="1"/>
        <v>19.94306512</v>
      </c>
      <c r="M39" s="17">
        <f t="shared" si="2"/>
        <v>0</v>
      </c>
      <c r="N39" s="17">
        <f t="shared" si="3"/>
        <v>8.646518453</v>
      </c>
      <c r="O39">
        <f t="shared" si="4"/>
        <v>9.529861191</v>
      </c>
    </row>
    <row r="40">
      <c r="A40" s="5">
        <v>6.3000020006E10</v>
      </c>
      <c r="B40" s="5" t="s">
        <v>37</v>
      </c>
      <c r="C40" s="5" t="s">
        <v>43</v>
      </c>
      <c r="D40" s="5">
        <v>5521.0</v>
      </c>
      <c r="E40" s="5">
        <v>22177.51808730248</v>
      </c>
      <c r="F40" s="15">
        <v>0.0</v>
      </c>
      <c r="G40" s="5">
        <v>0.0</v>
      </c>
      <c r="H40" s="5">
        <v>0.0</v>
      </c>
      <c r="J40" s="16">
        <v>1.0</v>
      </c>
      <c r="K40" s="5">
        <v>1358.0</v>
      </c>
      <c r="L40" s="17">
        <f t="shared" si="1"/>
        <v>21.64130492</v>
      </c>
      <c r="M40" s="17">
        <f t="shared" si="2"/>
        <v>1</v>
      </c>
      <c r="N40" s="17">
        <f t="shared" si="3"/>
        <v>10.00683436</v>
      </c>
      <c r="O40">
        <f t="shared" si="4"/>
        <v>10.88271309</v>
      </c>
    </row>
    <row r="41">
      <c r="A41" s="5">
        <v>6.3000020007E10</v>
      </c>
      <c r="B41" s="5" t="s">
        <v>37</v>
      </c>
      <c r="C41" s="5" t="s">
        <v>44</v>
      </c>
      <c r="D41" s="5">
        <v>5112.0</v>
      </c>
      <c r="E41" s="5">
        <v>46345.337086299915</v>
      </c>
      <c r="F41" s="15">
        <v>0.0</v>
      </c>
      <c r="G41" s="5">
        <v>0.0</v>
      </c>
      <c r="H41" s="5">
        <v>0.0</v>
      </c>
      <c r="J41" s="16">
        <v>2.0</v>
      </c>
      <c r="K41" s="5">
        <v>1033.0</v>
      </c>
      <c r="L41" s="17">
        <f t="shared" si="1"/>
        <v>20.82066741</v>
      </c>
      <c r="M41" s="17">
        <f t="shared" si="2"/>
        <v>2</v>
      </c>
      <c r="N41" s="17">
        <f t="shared" si="3"/>
        <v>10.74387596</v>
      </c>
      <c r="O41">
        <f t="shared" si="4"/>
        <v>11.18818112</v>
      </c>
    </row>
    <row r="42">
      <c r="A42" s="5">
        <v>6.3000020008E10</v>
      </c>
      <c r="B42" s="5" t="s">
        <v>37</v>
      </c>
      <c r="C42" s="5" t="s">
        <v>45</v>
      </c>
      <c r="D42" s="5">
        <v>7827.0</v>
      </c>
      <c r="E42" s="5">
        <v>46806.827605914375</v>
      </c>
      <c r="F42" s="15">
        <v>0.0</v>
      </c>
      <c r="G42" s="5">
        <v>0.0</v>
      </c>
      <c r="H42" s="5">
        <v>0.0</v>
      </c>
      <c r="J42" s="5">
        <v>0.0</v>
      </c>
      <c r="K42" s="5">
        <v>1508.0</v>
      </c>
      <c r="L42" s="17">
        <f t="shared" si="1"/>
        <v>21.95561865</v>
      </c>
      <c r="M42" s="17">
        <f t="shared" si="2"/>
        <v>0</v>
      </c>
      <c r="N42" s="17">
        <f t="shared" si="3"/>
        <v>10.75378436</v>
      </c>
      <c r="O42">
        <f t="shared" si="4"/>
        <v>10.90313434</v>
      </c>
    </row>
    <row r="43">
      <c r="A43" s="5">
        <v>6.3000020009E10</v>
      </c>
      <c r="B43" s="5" t="s">
        <v>37</v>
      </c>
      <c r="C43" s="5" t="s">
        <v>46</v>
      </c>
      <c r="D43" s="5">
        <v>10832.0</v>
      </c>
      <c r="E43" s="5">
        <v>21585.554305231453</v>
      </c>
      <c r="F43" s="15">
        <v>0.0</v>
      </c>
      <c r="G43" s="5">
        <v>0.0</v>
      </c>
      <c r="H43" s="5">
        <v>0.0</v>
      </c>
      <c r="J43" s="16">
        <v>1.0</v>
      </c>
      <c r="K43" s="5">
        <v>2010.0</v>
      </c>
      <c r="L43" s="17">
        <f t="shared" si="1"/>
        <v>22.81767</v>
      </c>
      <c r="M43" s="17">
        <f t="shared" si="2"/>
        <v>1</v>
      </c>
      <c r="N43" s="17">
        <f t="shared" si="3"/>
        <v>9.979779588</v>
      </c>
      <c r="O43">
        <f t="shared" si="4"/>
        <v>11.26581653</v>
      </c>
    </row>
    <row r="44">
      <c r="A44" s="5">
        <v>6.300002001E10</v>
      </c>
      <c r="B44" s="5" t="s">
        <v>37</v>
      </c>
      <c r="C44" s="5" t="s">
        <v>47</v>
      </c>
      <c r="D44" s="5">
        <v>3771.0</v>
      </c>
      <c r="E44" s="5">
        <v>59124.33306799819</v>
      </c>
      <c r="F44" s="15">
        <v>0.0</v>
      </c>
      <c r="G44" s="5">
        <v>0.0</v>
      </c>
      <c r="H44" s="5">
        <v>0.0</v>
      </c>
      <c r="J44" s="16">
        <v>1.0</v>
      </c>
      <c r="K44" s="5">
        <v>656.0</v>
      </c>
      <c r="L44" s="17">
        <f t="shared" si="1"/>
        <v>19.45848237</v>
      </c>
      <c r="M44" s="17">
        <f t="shared" si="2"/>
        <v>1</v>
      </c>
      <c r="N44" s="17">
        <f t="shared" si="3"/>
        <v>10.98739785</v>
      </c>
      <c r="O44">
        <f t="shared" si="4"/>
        <v>10.48196007</v>
      </c>
    </row>
    <row r="45">
      <c r="A45" s="5">
        <v>6.3000020011E10</v>
      </c>
      <c r="B45" s="5" t="s">
        <v>37</v>
      </c>
      <c r="C45" s="5" t="s">
        <v>48</v>
      </c>
      <c r="D45" s="5">
        <v>5007.0</v>
      </c>
      <c r="E45" s="5">
        <v>31114.174850989264</v>
      </c>
      <c r="F45" s="15">
        <v>1.0</v>
      </c>
      <c r="G45" s="5">
        <v>0.0</v>
      </c>
      <c r="H45" s="5">
        <v>0.0</v>
      </c>
      <c r="J45" s="16">
        <v>1.0</v>
      </c>
      <c r="K45" s="5">
        <v>935.0</v>
      </c>
      <c r="L45" s="17">
        <f t="shared" si="1"/>
        <v>20.52163959</v>
      </c>
      <c r="M45" s="17">
        <f t="shared" si="2"/>
        <v>2</v>
      </c>
      <c r="N45" s="17">
        <f t="shared" si="3"/>
        <v>10.34541878</v>
      </c>
      <c r="O45">
        <f t="shared" si="4"/>
        <v>10.95568612</v>
      </c>
    </row>
    <row r="46">
      <c r="A46" s="5">
        <v>6.3000020012E10</v>
      </c>
      <c r="B46" s="5" t="s">
        <v>37</v>
      </c>
      <c r="C46" s="5" t="s">
        <v>49</v>
      </c>
      <c r="D46" s="5">
        <v>3558.0</v>
      </c>
      <c r="E46" s="5">
        <v>41612.44724433761</v>
      </c>
      <c r="F46" s="15">
        <v>0.0</v>
      </c>
      <c r="G46" s="5">
        <v>0.0</v>
      </c>
      <c r="H46" s="5">
        <v>0.0</v>
      </c>
      <c r="J46" s="16">
        <v>1.0</v>
      </c>
      <c r="K46" s="5">
        <v>764.0</v>
      </c>
      <c r="L46" s="17">
        <f t="shared" si="1"/>
        <v>19.91570337</v>
      </c>
      <c r="M46" s="17">
        <f t="shared" si="2"/>
        <v>1</v>
      </c>
      <c r="N46" s="17">
        <f t="shared" si="3"/>
        <v>10.63615461</v>
      </c>
      <c r="O46">
        <f t="shared" si="4"/>
        <v>10.51728599</v>
      </c>
    </row>
    <row r="47">
      <c r="A47" s="5">
        <v>6.3000020013E10</v>
      </c>
      <c r="B47" s="5" t="s">
        <v>37</v>
      </c>
      <c r="C47" s="5" t="s">
        <v>50</v>
      </c>
      <c r="D47" s="5">
        <v>4669.0</v>
      </c>
      <c r="E47" s="5">
        <v>57687.93835157278</v>
      </c>
      <c r="F47" s="15">
        <v>0.0</v>
      </c>
      <c r="G47" s="5">
        <v>0.0</v>
      </c>
      <c r="H47" s="5">
        <v>0.0</v>
      </c>
      <c r="I47" s="5">
        <v>1.0</v>
      </c>
      <c r="J47" s="5">
        <v>0.0</v>
      </c>
      <c r="K47" s="5">
        <v>999.0</v>
      </c>
      <c r="L47" s="17">
        <f t="shared" si="1"/>
        <v>20.72026434</v>
      </c>
      <c r="M47" s="17">
        <f t="shared" si="2"/>
        <v>1</v>
      </c>
      <c r="N47" s="17">
        <f t="shared" si="3"/>
        <v>10.96280339</v>
      </c>
      <c r="O47">
        <f t="shared" si="4"/>
        <v>10.89435591</v>
      </c>
    </row>
    <row r="48">
      <c r="A48" s="5">
        <v>6.3000020014E10</v>
      </c>
      <c r="B48" s="5" t="s">
        <v>37</v>
      </c>
      <c r="C48" s="5" t="s">
        <v>51</v>
      </c>
      <c r="D48" s="5">
        <v>3928.0</v>
      </c>
      <c r="E48" s="5">
        <v>34176.56305401782</v>
      </c>
      <c r="F48" s="15">
        <v>0.0</v>
      </c>
      <c r="G48" s="5">
        <v>0.0</v>
      </c>
      <c r="H48" s="5">
        <v>0.0</v>
      </c>
      <c r="J48" s="16">
        <v>1.0</v>
      </c>
      <c r="K48" s="5">
        <v>692.0</v>
      </c>
      <c r="L48" s="17">
        <f t="shared" si="1"/>
        <v>19.61875787</v>
      </c>
      <c r="M48" s="17">
        <f t="shared" si="2"/>
        <v>1</v>
      </c>
      <c r="N48" s="17">
        <f t="shared" si="3"/>
        <v>10.4392954</v>
      </c>
      <c r="O48">
        <f t="shared" si="4"/>
        <v>10.35268442</v>
      </c>
    </row>
    <row r="49">
      <c r="A49" s="5">
        <v>6.3000020015E10</v>
      </c>
      <c r="B49" s="5" t="s">
        <v>37</v>
      </c>
      <c r="C49" s="5" t="s">
        <v>52</v>
      </c>
      <c r="D49" s="5">
        <v>4140.0</v>
      </c>
      <c r="E49" s="5">
        <v>47310.42064216093</v>
      </c>
      <c r="F49" s="15">
        <v>0.0</v>
      </c>
      <c r="G49" s="5">
        <v>0.0</v>
      </c>
      <c r="H49" s="5">
        <v>0.0</v>
      </c>
      <c r="I49" s="5">
        <v>1.0</v>
      </c>
      <c r="J49" s="5">
        <v>0.0</v>
      </c>
      <c r="K49" s="5">
        <v>807.0</v>
      </c>
      <c r="L49" s="17">
        <f t="shared" si="1"/>
        <v>20.079971</v>
      </c>
      <c r="M49" s="17">
        <f t="shared" si="2"/>
        <v>1</v>
      </c>
      <c r="N49" s="17">
        <f t="shared" si="3"/>
        <v>10.76448586</v>
      </c>
      <c r="O49">
        <f t="shared" si="4"/>
        <v>10.61481895</v>
      </c>
    </row>
    <row r="50">
      <c r="A50" s="5">
        <v>6.3000020016E10</v>
      </c>
      <c r="B50" s="5" t="s">
        <v>37</v>
      </c>
      <c r="C50" s="5" t="s">
        <v>53</v>
      </c>
      <c r="D50" s="5">
        <v>5422.0</v>
      </c>
      <c r="E50" s="5">
        <v>35049.76932138476</v>
      </c>
      <c r="F50" s="15">
        <v>0.0</v>
      </c>
      <c r="G50" s="5">
        <v>0.0</v>
      </c>
      <c r="H50" s="5">
        <v>0.0</v>
      </c>
      <c r="J50" s="16">
        <v>2.0</v>
      </c>
      <c r="K50" s="5">
        <v>1189.0</v>
      </c>
      <c r="L50" s="17">
        <f t="shared" si="1"/>
        <v>21.24260369</v>
      </c>
      <c r="M50" s="17">
        <f t="shared" si="2"/>
        <v>2</v>
      </c>
      <c r="N50" s="17">
        <f t="shared" si="3"/>
        <v>10.46452431</v>
      </c>
      <c r="O50">
        <f t="shared" si="4"/>
        <v>11.23570933</v>
      </c>
    </row>
    <row r="51">
      <c r="A51" s="5">
        <v>6.3000020017E10</v>
      </c>
      <c r="B51" s="5" t="s">
        <v>37</v>
      </c>
      <c r="C51" s="5" t="s">
        <v>54</v>
      </c>
      <c r="D51" s="5">
        <v>5133.0</v>
      </c>
      <c r="E51" s="5">
        <v>90176.69335136094</v>
      </c>
      <c r="F51" s="15">
        <v>0.0</v>
      </c>
      <c r="G51" s="5">
        <v>0.0</v>
      </c>
      <c r="H51" s="5">
        <v>0.0</v>
      </c>
      <c r="J51" s="5">
        <v>0.0</v>
      </c>
      <c r="K51" s="5">
        <v>1170.0</v>
      </c>
      <c r="L51" s="17">
        <f t="shared" si="1"/>
        <v>21.19427708</v>
      </c>
      <c r="M51" s="17">
        <f t="shared" si="2"/>
        <v>0</v>
      </c>
      <c r="N51" s="17">
        <f t="shared" si="3"/>
        <v>11.40952628</v>
      </c>
      <c r="O51">
        <f t="shared" si="4"/>
        <v>10.86793446</v>
      </c>
    </row>
    <row r="52">
      <c r="A52" s="5">
        <v>6.3000020018E10</v>
      </c>
      <c r="B52" s="5" t="s">
        <v>37</v>
      </c>
      <c r="C52" s="5" t="s">
        <v>55</v>
      </c>
      <c r="D52" s="5">
        <v>4860.0</v>
      </c>
      <c r="E52" s="5">
        <v>35122.579225188936</v>
      </c>
      <c r="F52" s="15">
        <v>0.0</v>
      </c>
      <c r="G52" s="5">
        <v>0.0</v>
      </c>
      <c r="H52" s="5">
        <v>0.0</v>
      </c>
      <c r="J52" s="16">
        <v>1.0</v>
      </c>
      <c r="K52" s="5">
        <v>1054.0</v>
      </c>
      <c r="L52" s="17">
        <f t="shared" si="1"/>
        <v>20.88104319</v>
      </c>
      <c r="M52" s="17">
        <f t="shared" si="2"/>
        <v>1</v>
      </c>
      <c r="N52" s="17">
        <f t="shared" si="3"/>
        <v>10.46659949</v>
      </c>
      <c r="O52">
        <f t="shared" si="4"/>
        <v>10.78254756</v>
      </c>
    </row>
    <row r="53">
      <c r="A53" s="5">
        <v>6.3000020019E10</v>
      </c>
      <c r="B53" s="5" t="s">
        <v>37</v>
      </c>
      <c r="C53" s="5" t="s">
        <v>56</v>
      </c>
      <c r="D53" s="5">
        <v>4420.0</v>
      </c>
      <c r="E53" s="5">
        <v>42535.510893968414</v>
      </c>
      <c r="F53" s="15">
        <v>0.0</v>
      </c>
      <c r="G53" s="5">
        <v>0.0</v>
      </c>
      <c r="J53" s="16">
        <v>1.0</v>
      </c>
      <c r="K53" s="5">
        <v>767.0</v>
      </c>
      <c r="L53" s="17">
        <f t="shared" si="1"/>
        <v>19.9274604</v>
      </c>
      <c r="M53" s="17">
        <f t="shared" si="2"/>
        <v>1</v>
      </c>
      <c r="N53" s="17">
        <f t="shared" si="3"/>
        <v>10.65809456</v>
      </c>
      <c r="O53">
        <f t="shared" si="4"/>
        <v>10.52851832</v>
      </c>
    </row>
    <row r="54">
      <c r="A54" s="5">
        <v>6.300002002E10</v>
      </c>
      <c r="B54" s="5" t="s">
        <v>37</v>
      </c>
      <c r="C54" s="5" t="s">
        <v>57</v>
      </c>
      <c r="D54" s="5">
        <v>7707.0</v>
      </c>
      <c r="E54" s="5">
        <v>85295.95088600049</v>
      </c>
      <c r="F54" s="15">
        <v>0.0</v>
      </c>
      <c r="G54" s="5">
        <v>1.0</v>
      </c>
      <c r="H54" s="5">
        <v>0.0</v>
      </c>
      <c r="J54" s="16">
        <v>2.0</v>
      </c>
      <c r="K54" s="5">
        <v>1424.0</v>
      </c>
      <c r="L54" s="17">
        <f t="shared" si="1"/>
        <v>21.78367528</v>
      </c>
      <c r="M54" s="17">
        <f t="shared" si="2"/>
        <v>3</v>
      </c>
      <c r="N54" s="17">
        <f t="shared" si="3"/>
        <v>11.35388226</v>
      </c>
      <c r="O54">
        <f t="shared" si="4"/>
        <v>12.04585251</v>
      </c>
    </row>
    <row r="55">
      <c r="A55" s="5">
        <v>6.3000020021E10</v>
      </c>
      <c r="B55" s="5" t="s">
        <v>37</v>
      </c>
      <c r="C55" s="5" t="s">
        <v>58</v>
      </c>
      <c r="D55" s="5">
        <v>2185.0</v>
      </c>
      <c r="E55" s="5">
        <v>2906.830681783937</v>
      </c>
      <c r="F55" s="15">
        <v>0.0</v>
      </c>
      <c r="G55" s="5">
        <v>0.0</v>
      </c>
      <c r="H55" s="5">
        <v>0.0</v>
      </c>
      <c r="J55" s="16">
        <v>4.0</v>
      </c>
      <c r="K55" s="5">
        <v>441.0</v>
      </c>
      <c r="L55" s="17">
        <f t="shared" si="1"/>
        <v>18.26713463</v>
      </c>
      <c r="M55" s="17">
        <f t="shared" si="2"/>
        <v>4</v>
      </c>
      <c r="N55" s="17">
        <f t="shared" si="3"/>
        <v>7.974818654</v>
      </c>
      <c r="O55">
        <f t="shared" si="4"/>
        <v>10.08065109</v>
      </c>
    </row>
    <row r="56">
      <c r="A56" s="5">
        <v>6.3000020022E10</v>
      </c>
      <c r="B56" s="5" t="s">
        <v>37</v>
      </c>
      <c r="C56" s="5" t="s">
        <v>59</v>
      </c>
      <c r="D56" s="5">
        <v>6870.0</v>
      </c>
      <c r="E56" s="5">
        <v>32803.45999894734</v>
      </c>
      <c r="F56" s="15">
        <v>0.0</v>
      </c>
      <c r="G56" s="5">
        <v>0.0</v>
      </c>
      <c r="H56" s="5">
        <v>0.0</v>
      </c>
      <c r="J56" s="5">
        <v>0.0</v>
      </c>
      <c r="K56" s="5">
        <v>1299.0</v>
      </c>
      <c r="L56" s="17">
        <f t="shared" si="1"/>
        <v>21.50805005</v>
      </c>
      <c r="M56" s="17">
        <f t="shared" si="2"/>
        <v>0</v>
      </c>
      <c r="N56" s="17">
        <f t="shared" si="3"/>
        <v>10.39828928</v>
      </c>
      <c r="O56">
        <f t="shared" si="4"/>
        <v>10.63544644</v>
      </c>
    </row>
    <row r="57">
      <c r="A57" s="5">
        <v>6.3000020023E10</v>
      </c>
      <c r="B57" s="5" t="s">
        <v>37</v>
      </c>
      <c r="C57" s="5" t="s">
        <v>60</v>
      </c>
      <c r="D57" s="5">
        <v>4780.0</v>
      </c>
      <c r="E57" s="5">
        <v>43088.4035084399</v>
      </c>
      <c r="F57" s="15">
        <v>0.0</v>
      </c>
      <c r="G57" s="5">
        <v>0.0</v>
      </c>
      <c r="H57" s="5">
        <v>0.0</v>
      </c>
      <c r="J57" s="5">
        <v>0.0</v>
      </c>
      <c r="K57" s="5">
        <v>1196.0</v>
      </c>
      <c r="L57" s="17">
        <f t="shared" si="1"/>
        <v>21.2602138</v>
      </c>
      <c r="M57" s="17">
        <f t="shared" si="2"/>
        <v>0</v>
      </c>
      <c r="N57" s="17">
        <f t="shared" si="3"/>
        <v>10.67100918</v>
      </c>
      <c r="O57">
        <f t="shared" si="4"/>
        <v>10.64374099</v>
      </c>
    </row>
    <row r="58">
      <c r="A58" s="5">
        <v>6.3000020024E10</v>
      </c>
      <c r="B58" s="5" t="s">
        <v>37</v>
      </c>
      <c r="C58" s="5" t="s">
        <v>61</v>
      </c>
      <c r="D58" s="5">
        <v>4299.0</v>
      </c>
      <c r="E58" s="5">
        <v>30444.487477626382</v>
      </c>
      <c r="F58" s="15">
        <v>0.0</v>
      </c>
      <c r="G58" s="5">
        <v>0.0</v>
      </c>
      <c r="H58" s="5">
        <v>0.0</v>
      </c>
      <c r="J58" s="16">
        <v>1.0</v>
      </c>
      <c r="K58" s="5">
        <v>938.0</v>
      </c>
      <c r="L58" s="17">
        <f t="shared" si="1"/>
        <v>20.53124985</v>
      </c>
      <c r="M58" s="17">
        <f t="shared" si="2"/>
        <v>1</v>
      </c>
      <c r="N58" s="17">
        <f t="shared" si="3"/>
        <v>10.32366022</v>
      </c>
      <c r="O58">
        <f t="shared" si="4"/>
        <v>10.61830336</v>
      </c>
    </row>
    <row r="59">
      <c r="A59" s="5">
        <v>6.3000020025E10</v>
      </c>
      <c r="B59" s="5" t="s">
        <v>37</v>
      </c>
      <c r="C59" s="5" t="s">
        <v>62</v>
      </c>
      <c r="D59" s="5">
        <v>7738.0</v>
      </c>
      <c r="E59" s="5">
        <v>9149.085925685122</v>
      </c>
      <c r="F59" s="15">
        <v>0.0</v>
      </c>
      <c r="G59" s="5">
        <v>0.0</v>
      </c>
      <c r="H59" s="5">
        <v>0.0</v>
      </c>
      <c r="J59" s="16">
        <v>2.0</v>
      </c>
      <c r="K59" s="5">
        <v>1533.0</v>
      </c>
      <c r="L59" s="17">
        <f t="shared" si="1"/>
        <v>22.00494564</v>
      </c>
      <c r="M59" s="17">
        <f t="shared" si="2"/>
        <v>2</v>
      </c>
      <c r="N59" s="17">
        <f t="shared" si="3"/>
        <v>9.121409254</v>
      </c>
      <c r="O59">
        <f t="shared" si="4"/>
        <v>11.0421183</v>
      </c>
    </row>
    <row r="60">
      <c r="A60" s="5">
        <v>6.3000020026E10</v>
      </c>
      <c r="B60" s="5" t="s">
        <v>37</v>
      </c>
      <c r="C60" s="5" t="s">
        <v>63</v>
      </c>
      <c r="D60" s="5">
        <v>5912.0</v>
      </c>
      <c r="E60" s="5">
        <v>50248.035419955755</v>
      </c>
      <c r="F60" s="15">
        <v>0.0</v>
      </c>
      <c r="G60" s="5">
        <v>0.0</v>
      </c>
      <c r="H60" s="5">
        <v>0.0</v>
      </c>
      <c r="J60" s="5">
        <v>0.0</v>
      </c>
      <c r="K60" s="5">
        <v>1298.0</v>
      </c>
      <c r="L60" s="17">
        <f t="shared" si="1"/>
        <v>21.50573969</v>
      </c>
      <c r="M60" s="17">
        <f t="shared" si="2"/>
        <v>0</v>
      </c>
      <c r="N60" s="17">
        <f t="shared" si="3"/>
        <v>10.82472673</v>
      </c>
      <c r="O60">
        <f t="shared" si="4"/>
        <v>10.77682214</v>
      </c>
    </row>
    <row r="61">
      <c r="A61" s="5">
        <v>6.3000020027E10</v>
      </c>
      <c r="B61" s="5" t="s">
        <v>37</v>
      </c>
      <c r="C61" s="5" t="s">
        <v>64</v>
      </c>
      <c r="D61" s="5">
        <v>3895.0</v>
      </c>
      <c r="E61" s="5">
        <v>29519.116435049782</v>
      </c>
      <c r="F61" s="15">
        <v>0.0</v>
      </c>
      <c r="G61" s="5">
        <v>0.0</v>
      </c>
      <c r="H61" s="5">
        <v>0.0</v>
      </c>
      <c r="J61" s="5">
        <v>0.0</v>
      </c>
      <c r="K61" s="5">
        <v>874.0</v>
      </c>
      <c r="L61" s="17">
        <f t="shared" si="1"/>
        <v>20.31924113</v>
      </c>
      <c r="M61" s="17">
        <f t="shared" si="2"/>
        <v>0</v>
      </c>
      <c r="N61" s="17">
        <f t="shared" si="3"/>
        <v>10.29279335</v>
      </c>
      <c r="O61">
        <f t="shared" si="4"/>
        <v>10.20401149</v>
      </c>
    </row>
    <row r="62">
      <c r="A62" s="5">
        <v>6.3000020028E10</v>
      </c>
      <c r="B62" s="5" t="s">
        <v>37</v>
      </c>
      <c r="C62" s="5" t="s">
        <v>65</v>
      </c>
      <c r="D62" s="5">
        <v>5145.0</v>
      </c>
      <c r="E62" s="5">
        <v>24021.25557566841</v>
      </c>
      <c r="F62" s="15">
        <v>0.0</v>
      </c>
      <c r="G62" s="5">
        <v>0.0</v>
      </c>
      <c r="H62" s="5">
        <v>0.0</v>
      </c>
      <c r="J62" s="5">
        <v>0.0</v>
      </c>
      <c r="K62" s="5">
        <v>1129.0</v>
      </c>
      <c r="L62" s="17">
        <f t="shared" si="1"/>
        <v>21.08726269</v>
      </c>
      <c r="M62" s="17">
        <f t="shared" si="2"/>
        <v>0</v>
      </c>
      <c r="N62" s="17">
        <f t="shared" si="3"/>
        <v>10.08669437</v>
      </c>
      <c r="O62">
        <f t="shared" si="4"/>
        <v>10.39131902</v>
      </c>
    </row>
    <row r="63">
      <c r="A63" s="5">
        <v>6.3000020029E10</v>
      </c>
      <c r="B63" s="5" t="s">
        <v>37</v>
      </c>
      <c r="C63" s="5" t="s">
        <v>66</v>
      </c>
      <c r="D63" s="5">
        <v>6367.0</v>
      </c>
      <c r="E63" s="5">
        <v>17133.83295152478</v>
      </c>
      <c r="F63" s="15">
        <v>0.0</v>
      </c>
      <c r="G63" s="5">
        <v>0.0</v>
      </c>
      <c r="H63" s="5">
        <v>0.0</v>
      </c>
      <c r="J63" s="16">
        <v>2.0</v>
      </c>
      <c r="K63" s="5">
        <v>1226.0</v>
      </c>
      <c r="L63" s="17">
        <f t="shared" si="1"/>
        <v>21.33453635</v>
      </c>
      <c r="M63" s="17">
        <f t="shared" si="2"/>
        <v>2</v>
      </c>
      <c r="N63" s="17">
        <f t="shared" si="3"/>
        <v>9.748810323</v>
      </c>
      <c r="O63">
        <f t="shared" si="4"/>
        <v>11.02778222</v>
      </c>
    </row>
    <row r="64">
      <c r="A64" s="5">
        <v>6.300002003E10</v>
      </c>
      <c r="B64" s="5" t="s">
        <v>37</v>
      </c>
      <c r="C64" s="5" t="s">
        <v>67</v>
      </c>
      <c r="D64" s="5">
        <v>8718.0</v>
      </c>
      <c r="E64" s="5">
        <v>29506.045206529325</v>
      </c>
      <c r="F64" s="15">
        <v>1.0</v>
      </c>
      <c r="G64" s="5">
        <v>0.0</v>
      </c>
      <c r="H64" s="5">
        <v>0.0</v>
      </c>
      <c r="J64" s="16">
        <v>1.0</v>
      </c>
      <c r="K64" s="5">
        <v>1976.0</v>
      </c>
      <c r="L64" s="17">
        <f t="shared" si="1"/>
        <v>22.76648963</v>
      </c>
      <c r="M64" s="17">
        <f t="shared" si="2"/>
        <v>2</v>
      </c>
      <c r="N64" s="17">
        <f t="shared" si="3"/>
        <v>10.29235044</v>
      </c>
      <c r="O64">
        <f t="shared" si="4"/>
        <v>11.68628003</v>
      </c>
    </row>
    <row r="65">
      <c r="A65" s="5">
        <v>6.3000020031E10</v>
      </c>
      <c r="B65" s="5" t="s">
        <v>37</v>
      </c>
      <c r="C65" s="5" t="s">
        <v>68</v>
      </c>
      <c r="D65" s="5">
        <v>5178.0</v>
      </c>
      <c r="E65" s="5">
        <v>9234.217916084042</v>
      </c>
      <c r="F65" s="15">
        <v>0.0</v>
      </c>
      <c r="G65" s="5">
        <v>0.0</v>
      </c>
      <c r="H65" s="5">
        <v>0.0</v>
      </c>
      <c r="J65" s="16">
        <v>2.0</v>
      </c>
      <c r="K65" s="5">
        <v>1200.0</v>
      </c>
      <c r="L65" s="17">
        <f t="shared" si="1"/>
        <v>21.27023051</v>
      </c>
      <c r="M65" s="17">
        <f t="shared" si="2"/>
        <v>2</v>
      </c>
      <c r="N65" s="17">
        <f t="shared" si="3"/>
        <v>9.130671202</v>
      </c>
      <c r="O65">
        <f t="shared" si="4"/>
        <v>10.80030057</v>
      </c>
    </row>
    <row r="66">
      <c r="A66" s="5">
        <v>6.3000020032E10</v>
      </c>
      <c r="B66" s="5" t="s">
        <v>37</v>
      </c>
      <c r="C66" s="5" t="s">
        <v>69</v>
      </c>
      <c r="D66" s="5">
        <v>6616.0</v>
      </c>
      <c r="E66" s="5">
        <v>5194.553141225721</v>
      </c>
      <c r="F66" s="15">
        <v>0.0</v>
      </c>
      <c r="G66" s="5">
        <v>1.0</v>
      </c>
      <c r="H66" s="5">
        <v>0.0</v>
      </c>
      <c r="J66" s="16">
        <v>1.0</v>
      </c>
      <c r="K66" s="5">
        <v>1440.0</v>
      </c>
      <c r="L66" s="17">
        <f t="shared" si="1"/>
        <v>21.81719518</v>
      </c>
      <c r="M66" s="17">
        <f t="shared" si="2"/>
        <v>2</v>
      </c>
      <c r="N66" s="17">
        <f t="shared" si="3"/>
        <v>8.555365883</v>
      </c>
      <c r="O66">
        <f t="shared" si="4"/>
        <v>10.79085369</v>
      </c>
    </row>
    <row r="67">
      <c r="A67" s="5">
        <v>6.3000020033E10</v>
      </c>
      <c r="B67" s="5" t="s">
        <v>37</v>
      </c>
      <c r="C67" s="5" t="s">
        <v>70</v>
      </c>
      <c r="D67" s="5">
        <v>7540.0</v>
      </c>
      <c r="E67" s="5">
        <v>10722.814387000013</v>
      </c>
      <c r="F67" s="15">
        <v>0.0</v>
      </c>
      <c r="G67" s="5">
        <v>0.0</v>
      </c>
      <c r="H67" s="5">
        <v>0.0</v>
      </c>
      <c r="J67" s="16">
        <v>2.0</v>
      </c>
      <c r="K67" s="5">
        <v>1390.0</v>
      </c>
      <c r="L67" s="17">
        <f t="shared" si="1"/>
        <v>21.71117708</v>
      </c>
      <c r="M67" s="17">
        <f t="shared" si="2"/>
        <v>2</v>
      </c>
      <c r="N67" s="17">
        <f t="shared" si="3"/>
        <v>9.280128936</v>
      </c>
      <c r="O67">
        <f t="shared" si="4"/>
        <v>10.997102</v>
      </c>
    </row>
    <row r="68">
      <c r="A68" s="5">
        <v>6.3000020034E10</v>
      </c>
      <c r="B68" s="5" t="s">
        <v>37</v>
      </c>
      <c r="C68" s="5" t="s">
        <v>71</v>
      </c>
      <c r="D68" s="5">
        <v>4522.0</v>
      </c>
      <c r="E68" s="5">
        <v>40348.859667032804</v>
      </c>
      <c r="F68" s="15">
        <v>0.0</v>
      </c>
      <c r="G68" s="5">
        <v>0.0</v>
      </c>
      <c r="H68" s="5">
        <v>0.0</v>
      </c>
      <c r="J68" s="16">
        <v>2.0</v>
      </c>
      <c r="K68" s="5">
        <v>1073.0</v>
      </c>
      <c r="L68" s="17">
        <f t="shared" si="1"/>
        <v>20.93464123</v>
      </c>
      <c r="M68" s="17">
        <f t="shared" si="2"/>
        <v>2</v>
      </c>
      <c r="N68" s="17">
        <f t="shared" si="3"/>
        <v>10.60531841</v>
      </c>
      <c r="O68">
        <f t="shared" si="4"/>
        <v>11.17998655</v>
      </c>
    </row>
    <row r="69">
      <c r="A69" s="5">
        <v>6.3000020035E10</v>
      </c>
      <c r="B69" s="5" t="s">
        <v>37</v>
      </c>
      <c r="C69" s="5" t="s">
        <v>72</v>
      </c>
      <c r="D69" s="5">
        <v>3801.0</v>
      </c>
      <c r="E69" s="5">
        <v>21447.77049621612</v>
      </c>
      <c r="F69" s="15">
        <v>0.0</v>
      </c>
      <c r="G69" s="5">
        <v>0.0</v>
      </c>
      <c r="H69" s="5">
        <v>0.0</v>
      </c>
      <c r="J69" s="16">
        <v>1.0</v>
      </c>
      <c r="K69" s="5">
        <v>831.0</v>
      </c>
      <c r="L69" s="17">
        <f t="shared" si="1"/>
        <v>20.16788938</v>
      </c>
      <c r="M69" s="17">
        <f t="shared" si="2"/>
        <v>1</v>
      </c>
      <c r="N69" s="17">
        <f t="shared" si="3"/>
        <v>9.973375979</v>
      </c>
      <c r="O69">
        <f t="shared" si="4"/>
        <v>10.38042179</v>
      </c>
    </row>
    <row r="70">
      <c r="A70" s="5">
        <v>6.3000020036E10</v>
      </c>
      <c r="B70" s="5" t="s">
        <v>37</v>
      </c>
      <c r="C70" s="5" t="s">
        <v>73</v>
      </c>
      <c r="D70" s="5">
        <v>7025.0</v>
      </c>
      <c r="E70" s="5">
        <v>27168.058522335476</v>
      </c>
      <c r="F70" s="15">
        <v>0.0</v>
      </c>
      <c r="G70" s="5">
        <v>0.0</v>
      </c>
      <c r="H70" s="5">
        <v>0.0</v>
      </c>
      <c r="J70" s="16">
        <v>1.0</v>
      </c>
      <c r="K70" s="5">
        <v>1418.0</v>
      </c>
      <c r="L70" s="17">
        <f t="shared" si="1"/>
        <v>21.77100812</v>
      </c>
      <c r="M70" s="17">
        <f t="shared" si="2"/>
        <v>1</v>
      </c>
      <c r="N70" s="17">
        <f t="shared" si="3"/>
        <v>10.20979724</v>
      </c>
      <c r="O70">
        <f t="shared" si="4"/>
        <v>10.99360179</v>
      </c>
    </row>
    <row r="71">
      <c r="A71" s="5">
        <v>6.3000020037E10</v>
      </c>
      <c r="B71" s="5" t="s">
        <v>37</v>
      </c>
      <c r="C71" s="5" t="s">
        <v>74</v>
      </c>
      <c r="D71" s="5">
        <v>3051.0</v>
      </c>
      <c r="E71" s="5">
        <v>52791.34249390994</v>
      </c>
      <c r="F71" s="15">
        <v>0.0</v>
      </c>
      <c r="G71" s="5">
        <v>0.0</v>
      </c>
      <c r="H71" s="5">
        <v>0.0</v>
      </c>
      <c r="J71" s="16">
        <v>1.0</v>
      </c>
      <c r="K71" s="5">
        <v>715.0</v>
      </c>
      <c r="L71" s="17">
        <f t="shared" si="1"/>
        <v>19.71684763</v>
      </c>
      <c r="M71" s="17">
        <f t="shared" si="2"/>
        <v>1</v>
      </c>
      <c r="N71" s="17">
        <f t="shared" si="3"/>
        <v>10.87410249</v>
      </c>
      <c r="O71">
        <f t="shared" si="4"/>
        <v>10.53031671</v>
      </c>
    </row>
    <row r="72">
      <c r="A72" s="5">
        <v>6.3000020038E10</v>
      </c>
      <c r="B72" s="5" t="s">
        <v>37</v>
      </c>
      <c r="C72" s="5" t="s">
        <v>75</v>
      </c>
      <c r="D72" s="5">
        <v>3935.0</v>
      </c>
      <c r="E72" s="5">
        <v>21263.971410682843</v>
      </c>
      <c r="F72" s="15">
        <v>1.0</v>
      </c>
      <c r="G72" s="5">
        <v>0.0</v>
      </c>
      <c r="H72" s="5">
        <v>0.0</v>
      </c>
      <c r="J72" s="5">
        <v>0.0</v>
      </c>
      <c r="K72" s="5">
        <v>845.0</v>
      </c>
      <c r="L72" s="17">
        <f t="shared" si="1"/>
        <v>20.21800988</v>
      </c>
      <c r="M72" s="17">
        <f t="shared" si="2"/>
        <v>1</v>
      </c>
      <c r="N72" s="17">
        <f t="shared" si="3"/>
        <v>9.964769436</v>
      </c>
      <c r="O72">
        <f t="shared" si="4"/>
        <v>10.39425977</v>
      </c>
    </row>
    <row r="73">
      <c r="A73" s="5">
        <v>6.3000020039E10</v>
      </c>
      <c r="B73" s="5" t="s">
        <v>37</v>
      </c>
      <c r="C73" s="5" t="s">
        <v>76</v>
      </c>
      <c r="D73" s="5">
        <v>6874.0</v>
      </c>
      <c r="E73" s="5">
        <v>52357.86209370387</v>
      </c>
      <c r="F73" s="15">
        <v>0.0</v>
      </c>
      <c r="G73" s="5">
        <v>0.0</v>
      </c>
      <c r="H73" s="5">
        <v>0.0</v>
      </c>
      <c r="J73" s="16">
        <v>1.0</v>
      </c>
      <c r="K73" s="5">
        <v>1418.0</v>
      </c>
      <c r="L73" s="17">
        <f t="shared" si="1"/>
        <v>21.77100812</v>
      </c>
      <c r="M73" s="17">
        <f t="shared" si="2"/>
        <v>1</v>
      </c>
      <c r="N73" s="17">
        <f t="shared" si="3"/>
        <v>10.86585739</v>
      </c>
      <c r="O73">
        <f t="shared" si="4"/>
        <v>11.2122885</v>
      </c>
    </row>
    <row r="74">
      <c r="A74" s="5">
        <v>6.300002004E10</v>
      </c>
      <c r="B74" s="5" t="s">
        <v>37</v>
      </c>
      <c r="C74" s="5" t="s">
        <v>77</v>
      </c>
      <c r="D74" s="5">
        <v>4698.0</v>
      </c>
      <c r="E74" s="5">
        <v>32596.89269544488</v>
      </c>
      <c r="F74" s="15">
        <v>1.0</v>
      </c>
      <c r="G74" s="5">
        <v>0.0</v>
      </c>
      <c r="H74" s="5">
        <v>0.0</v>
      </c>
      <c r="J74" s="16">
        <v>1.0</v>
      </c>
      <c r="K74" s="5">
        <v>1014.0</v>
      </c>
      <c r="L74" s="17">
        <f t="shared" si="1"/>
        <v>20.76497455</v>
      </c>
      <c r="M74" s="17">
        <f t="shared" si="2"/>
        <v>2</v>
      </c>
      <c r="N74" s="17">
        <f t="shared" si="3"/>
        <v>10.39197225</v>
      </c>
      <c r="O74">
        <f t="shared" si="4"/>
        <v>11.0523156</v>
      </c>
    </row>
    <row r="75">
      <c r="A75" s="5">
        <v>6.3000020041E10</v>
      </c>
      <c r="B75" s="5" t="s">
        <v>37</v>
      </c>
      <c r="C75" s="5" t="s">
        <v>78</v>
      </c>
      <c r="D75" s="5">
        <v>1949.0</v>
      </c>
      <c r="E75" s="5">
        <v>2713.1521153821445</v>
      </c>
      <c r="F75" s="15">
        <v>0.0</v>
      </c>
      <c r="G75" s="5">
        <v>0.0</v>
      </c>
      <c r="H75" s="5">
        <v>0.0</v>
      </c>
      <c r="J75" s="16">
        <v>2.0</v>
      </c>
      <c r="K75" s="5">
        <v>496.0</v>
      </c>
      <c r="L75" s="17">
        <f t="shared" si="1"/>
        <v>18.61972778</v>
      </c>
      <c r="M75" s="17">
        <f t="shared" si="2"/>
        <v>2</v>
      </c>
      <c r="N75" s="17">
        <f t="shared" si="3"/>
        <v>7.90586638</v>
      </c>
      <c r="O75">
        <f t="shared" si="4"/>
        <v>9.508531387</v>
      </c>
    </row>
    <row r="76">
      <c r="A76" s="5">
        <v>6.3000030001E10</v>
      </c>
      <c r="B76" s="5" t="s">
        <v>79</v>
      </c>
      <c r="C76" s="5" t="s">
        <v>80</v>
      </c>
      <c r="D76" s="5">
        <v>5684.0</v>
      </c>
      <c r="E76" s="5">
        <v>39006.47807496135</v>
      </c>
      <c r="F76" s="15">
        <v>0.0</v>
      </c>
      <c r="G76" s="5">
        <v>1.0</v>
      </c>
      <c r="H76" s="5">
        <v>0.0</v>
      </c>
      <c r="J76" s="16">
        <v>2.0</v>
      </c>
      <c r="K76" s="5">
        <v>1356.0</v>
      </c>
      <c r="L76" s="17">
        <f t="shared" si="1"/>
        <v>21.63688341</v>
      </c>
      <c r="M76" s="17">
        <f t="shared" si="2"/>
        <v>3</v>
      </c>
      <c r="N76" s="17">
        <f t="shared" si="3"/>
        <v>10.57148302</v>
      </c>
      <c r="O76">
        <f t="shared" si="4"/>
        <v>11.73612214</v>
      </c>
    </row>
    <row r="77">
      <c r="A77" s="5">
        <v>6.3000030002E10</v>
      </c>
      <c r="B77" s="5" t="s">
        <v>79</v>
      </c>
      <c r="C77" s="5" t="s">
        <v>81</v>
      </c>
      <c r="D77" s="5">
        <v>5790.0</v>
      </c>
      <c r="E77" s="5">
        <v>47952.61101354103</v>
      </c>
      <c r="F77" s="15">
        <v>0.0</v>
      </c>
      <c r="G77" s="5">
        <v>0.0</v>
      </c>
      <c r="H77" s="5">
        <v>0.0</v>
      </c>
      <c r="J77" s="16">
        <v>1.0</v>
      </c>
      <c r="K77" s="5">
        <v>1055.0</v>
      </c>
      <c r="L77" s="17">
        <f t="shared" si="1"/>
        <v>20.88388814</v>
      </c>
      <c r="M77" s="17">
        <f t="shared" si="2"/>
        <v>1</v>
      </c>
      <c r="N77" s="17">
        <f t="shared" si="3"/>
        <v>10.77796853</v>
      </c>
      <c r="O77">
        <f t="shared" si="4"/>
        <v>10.88728556</v>
      </c>
    </row>
    <row r="78">
      <c r="A78" s="5">
        <v>6.3000030003E10</v>
      </c>
      <c r="B78" s="5" t="s">
        <v>79</v>
      </c>
      <c r="C78" s="5" t="s">
        <v>82</v>
      </c>
      <c r="D78" s="5">
        <v>7080.0</v>
      </c>
      <c r="E78" s="5">
        <v>23757.139014401655</v>
      </c>
      <c r="F78" s="15">
        <v>0.0</v>
      </c>
      <c r="G78" s="5">
        <v>0.0</v>
      </c>
      <c r="H78" s="5">
        <v>0.0</v>
      </c>
      <c r="I78" s="5">
        <v>1.0</v>
      </c>
      <c r="J78" s="5">
        <v>0.0</v>
      </c>
      <c r="K78" s="5">
        <v>1258.0</v>
      </c>
      <c r="L78" s="17">
        <f t="shared" si="1"/>
        <v>21.41183531</v>
      </c>
      <c r="M78" s="17">
        <f t="shared" si="2"/>
        <v>1</v>
      </c>
      <c r="N78" s="17">
        <f t="shared" si="3"/>
        <v>10.07563835</v>
      </c>
      <c r="O78">
        <f t="shared" si="4"/>
        <v>10.82915789</v>
      </c>
    </row>
    <row r="79">
      <c r="A79" s="5">
        <v>6.3000030004E10</v>
      </c>
      <c r="B79" s="5" t="s">
        <v>79</v>
      </c>
      <c r="C79" s="5" t="s">
        <v>83</v>
      </c>
      <c r="D79" s="5">
        <v>8285.0</v>
      </c>
      <c r="E79" s="5">
        <v>31672.973264093212</v>
      </c>
      <c r="F79" s="15">
        <v>1.0</v>
      </c>
      <c r="G79" s="5">
        <v>0.0</v>
      </c>
      <c r="H79" s="5">
        <v>0.0</v>
      </c>
      <c r="J79" s="16">
        <v>4.0</v>
      </c>
      <c r="K79" s="5">
        <v>1915.0</v>
      </c>
      <c r="L79" s="17">
        <f t="shared" si="1"/>
        <v>22.6724187</v>
      </c>
      <c r="M79" s="17">
        <f t="shared" si="2"/>
        <v>5</v>
      </c>
      <c r="N79" s="17">
        <f t="shared" si="3"/>
        <v>10.36321902</v>
      </c>
      <c r="O79">
        <f t="shared" si="4"/>
        <v>12.67854591</v>
      </c>
    </row>
    <row r="80">
      <c r="A80" s="5">
        <v>6.3000030005E10</v>
      </c>
      <c r="B80" s="5" t="s">
        <v>79</v>
      </c>
      <c r="C80" s="5" t="s">
        <v>84</v>
      </c>
      <c r="D80" s="5">
        <v>5125.0</v>
      </c>
      <c r="E80" s="5">
        <v>24276.651402679858</v>
      </c>
      <c r="F80" s="15">
        <v>0.0</v>
      </c>
      <c r="G80" s="5">
        <v>0.0</v>
      </c>
      <c r="H80" s="5">
        <v>0.0</v>
      </c>
      <c r="J80" s="5">
        <v>0.0</v>
      </c>
      <c r="K80" s="5">
        <v>1386.0</v>
      </c>
      <c r="L80" s="17">
        <f t="shared" si="1"/>
        <v>21.70253154</v>
      </c>
      <c r="M80" s="17">
        <f t="shared" si="2"/>
        <v>0</v>
      </c>
      <c r="N80" s="17">
        <f t="shared" si="3"/>
        <v>10.09727032</v>
      </c>
      <c r="O80">
        <f t="shared" si="4"/>
        <v>10.59993395</v>
      </c>
    </row>
    <row r="81">
      <c r="A81" s="5">
        <v>6.3000030006E10</v>
      </c>
      <c r="B81" s="5" t="s">
        <v>79</v>
      </c>
      <c r="C81" s="5" t="s">
        <v>85</v>
      </c>
      <c r="D81" s="5">
        <v>5352.0</v>
      </c>
      <c r="E81" s="5">
        <v>21774.18912397927</v>
      </c>
      <c r="F81" s="15">
        <v>0.0</v>
      </c>
      <c r="G81" s="5">
        <v>1.0</v>
      </c>
      <c r="H81" s="5">
        <v>0.0</v>
      </c>
      <c r="J81" s="16">
        <v>1.0</v>
      </c>
      <c r="K81" s="5">
        <v>1474.0</v>
      </c>
      <c r="L81" s="17">
        <f t="shared" si="1"/>
        <v>21.88720522</v>
      </c>
      <c r="M81" s="17">
        <f t="shared" si="2"/>
        <v>2</v>
      </c>
      <c r="N81" s="17">
        <f t="shared" si="3"/>
        <v>9.988480562</v>
      </c>
      <c r="O81">
        <f t="shared" si="4"/>
        <v>11.29189526</v>
      </c>
    </row>
    <row r="82">
      <c r="A82" s="5">
        <v>6.3000030007E10</v>
      </c>
      <c r="B82" s="5" t="s">
        <v>79</v>
      </c>
      <c r="C82" s="5" t="s">
        <v>86</v>
      </c>
      <c r="D82" s="5">
        <v>6643.0</v>
      </c>
      <c r="E82" s="5">
        <v>19796.425439234186</v>
      </c>
      <c r="F82" s="15">
        <v>0.0</v>
      </c>
      <c r="G82" s="5">
        <v>0.0</v>
      </c>
      <c r="H82" s="5">
        <v>0.0</v>
      </c>
      <c r="J82" s="16">
        <v>3.0</v>
      </c>
      <c r="K82" s="5">
        <v>1679.0</v>
      </c>
      <c r="L82" s="17">
        <f t="shared" si="1"/>
        <v>22.27786097</v>
      </c>
      <c r="M82" s="17">
        <f t="shared" si="2"/>
        <v>3</v>
      </c>
      <c r="N82" s="17">
        <f t="shared" si="3"/>
        <v>9.893256667</v>
      </c>
      <c r="O82">
        <f t="shared" si="4"/>
        <v>11.72370588</v>
      </c>
    </row>
    <row r="83">
      <c r="A83" s="5">
        <v>6.3000030008E10</v>
      </c>
      <c r="B83" s="5" t="s">
        <v>79</v>
      </c>
      <c r="C83" s="5" t="s">
        <v>87</v>
      </c>
      <c r="D83" s="5">
        <v>3036.0</v>
      </c>
      <c r="E83" s="5">
        <v>22721.403609648805</v>
      </c>
      <c r="F83" s="15">
        <v>0.0</v>
      </c>
      <c r="G83" s="5">
        <v>0.0</v>
      </c>
      <c r="H83" s="5">
        <v>0.0</v>
      </c>
      <c r="J83" s="5">
        <v>0.0</v>
      </c>
      <c r="K83" s="5">
        <v>930.0</v>
      </c>
      <c r="L83" s="17">
        <f t="shared" si="1"/>
        <v>20.50555376</v>
      </c>
      <c r="M83" s="17">
        <f t="shared" si="2"/>
        <v>0</v>
      </c>
      <c r="N83" s="17">
        <f t="shared" si="3"/>
        <v>10.03106265</v>
      </c>
      <c r="O83">
        <f t="shared" si="4"/>
        <v>10.17887214</v>
      </c>
    </row>
    <row r="84">
      <c r="A84" s="5">
        <v>6.3000030009E10</v>
      </c>
      <c r="B84" s="5" t="s">
        <v>79</v>
      </c>
      <c r="C84" s="5" t="s">
        <v>88</v>
      </c>
      <c r="D84" s="5">
        <v>3888.0</v>
      </c>
      <c r="E84" s="5">
        <v>37277.97417635646</v>
      </c>
      <c r="F84" s="15">
        <v>0.0</v>
      </c>
      <c r="G84" s="5">
        <v>0.0</v>
      </c>
      <c r="H84" s="5">
        <v>0.0</v>
      </c>
      <c r="J84" s="16">
        <v>1.0</v>
      </c>
      <c r="K84" s="5">
        <v>1016.0</v>
      </c>
      <c r="L84" s="17">
        <f t="shared" si="1"/>
        <v>20.77088588</v>
      </c>
      <c r="M84" s="17">
        <f t="shared" si="2"/>
        <v>1</v>
      </c>
      <c r="N84" s="17">
        <f t="shared" si="3"/>
        <v>10.52615793</v>
      </c>
      <c r="O84">
        <f t="shared" si="4"/>
        <v>10.76568127</v>
      </c>
    </row>
    <row r="85">
      <c r="A85" s="5">
        <v>6.300003001E10</v>
      </c>
      <c r="B85" s="5" t="s">
        <v>79</v>
      </c>
      <c r="C85" s="5" t="s">
        <v>89</v>
      </c>
      <c r="D85" s="5">
        <v>7430.0</v>
      </c>
      <c r="E85" s="5">
        <v>38416.862085048844</v>
      </c>
      <c r="F85" s="15">
        <v>0.0</v>
      </c>
      <c r="G85" s="5">
        <v>0.0</v>
      </c>
      <c r="H85" s="5">
        <v>1.0</v>
      </c>
      <c r="J85" s="5">
        <v>0.0</v>
      </c>
      <c r="K85" s="5">
        <v>1821.0</v>
      </c>
      <c r="L85" s="17">
        <f t="shared" si="1"/>
        <v>22.52142324</v>
      </c>
      <c r="M85" s="17">
        <f t="shared" si="2"/>
        <v>1</v>
      </c>
      <c r="N85" s="17">
        <f t="shared" si="3"/>
        <v>10.55625176</v>
      </c>
      <c r="O85">
        <f t="shared" si="4"/>
        <v>11.359225</v>
      </c>
    </row>
    <row r="86">
      <c r="A86" s="5">
        <v>6.3000030011E10</v>
      </c>
      <c r="B86" s="5" t="s">
        <v>79</v>
      </c>
      <c r="C86" s="5" t="s">
        <v>90</v>
      </c>
      <c r="D86" s="5">
        <v>5970.0</v>
      </c>
      <c r="E86" s="5">
        <v>40607.68239003634</v>
      </c>
      <c r="F86" s="15">
        <v>1.0</v>
      </c>
      <c r="G86" s="5">
        <v>1.0</v>
      </c>
      <c r="H86" s="5">
        <v>0.0</v>
      </c>
      <c r="J86" s="16">
        <v>3.0</v>
      </c>
      <c r="K86" s="5">
        <v>1294.0</v>
      </c>
      <c r="L86" s="17">
        <f t="shared" si="1"/>
        <v>21.49648043</v>
      </c>
      <c r="M86" s="17">
        <f t="shared" si="2"/>
        <v>5</v>
      </c>
      <c r="N86" s="17">
        <f t="shared" si="3"/>
        <v>10.61171255</v>
      </c>
      <c r="O86">
        <f t="shared" si="4"/>
        <v>12.36939766</v>
      </c>
    </row>
    <row r="87">
      <c r="A87" s="5">
        <v>6.3000030012E10</v>
      </c>
      <c r="B87" s="5" t="s">
        <v>79</v>
      </c>
      <c r="C87" s="5" t="s">
        <v>91</v>
      </c>
      <c r="D87" s="5">
        <v>5349.0</v>
      </c>
      <c r="E87" s="5">
        <v>53845.55973070879</v>
      </c>
      <c r="F87" s="15">
        <v>0.0</v>
      </c>
      <c r="G87" s="5">
        <v>0.0</v>
      </c>
      <c r="H87" s="5">
        <v>0.0</v>
      </c>
      <c r="J87" s="5">
        <v>0.0</v>
      </c>
      <c r="K87" s="5">
        <v>974.0</v>
      </c>
      <c r="L87" s="17">
        <f t="shared" si="1"/>
        <v>20.64423391</v>
      </c>
      <c r="M87" s="17">
        <f t="shared" si="2"/>
        <v>0</v>
      </c>
      <c r="N87" s="17">
        <f t="shared" si="3"/>
        <v>10.89387522</v>
      </c>
      <c r="O87">
        <f t="shared" si="4"/>
        <v>10.51270304</v>
      </c>
    </row>
    <row r="88">
      <c r="A88" s="5">
        <v>6.3000030013E10</v>
      </c>
      <c r="B88" s="5" t="s">
        <v>79</v>
      </c>
      <c r="C88" s="5" t="s">
        <v>92</v>
      </c>
      <c r="D88" s="5">
        <v>4283.0</v>
      </c>
      <c r="E88" s="5">
        <v>40254.44258902657</v>
      </c>
      <c r="F88" s="15">
        <v>0.0</v>
      </c>
      <c r="G88" s="5">
        <v>1.0</v>
      </c>
      <c r="H88" s="5">
        <v>0.0</v>
      </c>
      <c r="J88" s="16">
        <v>1.0</v>
      </c>
      <c r="K88" s="5">
        <v>980.0</v>
      </c>
      <c r="L88" s="17">
        <f t="shared" si="1"/>
        <v>20.66265771</v>
      </c>
      <c r="M88" s="17">
        <f t="shared" si="2"/>
        <v>2</v>
      </c>
      <c r="N88" s="17">
        <f t="shared" si="3"/>
        <v>10.60297565</v>
      </c>
      <c r="O88">
        <f t="shared" si="4"/>
        <v>11.08854446</v>
      </c>
    </row>
    <row r="89">
      <c r="A89" s="5">
        <v>6.3000030014E10</v>
      </c>
      <c r="B89" s="5" t="s">
        <v>79</v>
      </c>
      <c r="C89" s="5" t="s">
        <v>93</v>
      </c>
      <c r="D89" s="5">
        <v>7545.0</v>
      </c>
      <c r="E89" s="5">
        <v>33781.81411578946</v>
      </c>
      <c r="F89" s="15">
        <v>0.0</v>
      </c>
      <c r="G89" s="5">
        <v>0.0</v>
      </c>
      <c r="H89" s="5">
        <v>0.0</v>
      </c>
      <c r="J89" s="16">
        <v>3.0</v>
      </c>
      <c r="K89" s="5">
        <v>1502.0</v>
      </c>
      <c r="L89" s="17">
        <f t="shared" si="1"/>
        <v>21.9436585</v>
      </c>
      <c r="M89" s="17">
        <f t="shared" si="2"/>
        <v>3</v>
      </c>
      <c r="N89" s="17">
        <f t="shared" si="3"/>
        <v>10.42767789</v>
      </c>
      <c r="O89">
        <f t="shared" si="4"/>
        <v>11.79044546</v>
      </c>
    </row>
    <row r="90">
      <c r="A90" s="5">
        <v>6.3000030015E10</v>
      </c>
      <c r="B90" s="5" t="s">
        <v>79</v>
      </c>
      <c r="C90" s="5" t="s">
        <v>94</v>
      </c>
      <c r="D90" s="5">
        <v>8498.0</v>
      </c>
      <c r="E90" s="5">
        <v>48469.655359800876</v>
      </c>
      <c r="F90" s="15">
        <v>0.0</v>
      </c>
      <c r="G90" s="5">
        <v>1.0</v>
      </c>
      <c r="H90" s="5">
        <v>0.0</v>
      </c>
      <c r="J90" s="16">
        <v>2.0</v>
      </c>
      <c r="K90" s="5">
        <v>1694.0</v>
      </c>
      <c r="L90" s="17">
        <f t="shared" si="1"/>
        <v>22.30454363</v>
      </c>
      <c r="M90" s="17">
        <f t="shared" si="2"/>
        <v>3</v>
      </c>
      <c r="N90" s="17">
        <f t="shared" si="3"/>
        <v>10.78869322</v>
      </c>
      <c r="O90">
        <f t="shared" si="4"/>
        <v>12.03107895</v>
      </c>
    </row>
    <row r="91">
      <c r="A91" s="5">
        <v>6.3000030016E10</v>
      </c>
      <c r="B91" s="5" t="s">
        <v>79</v>
      </c>
      <c r="C91" s="5" t="s">
        <v>95</v>
      </c>
      <c r="D91" s="5">
        <v>6486.0</v>
      </c>
      <c r="E91" s="5">
        <v>40726.31833517757</v>
      </c>
      <c r="F91" s="15">
        <v>0.0</v>
      </c>
      <c r="G91" s="5">
        <v>0.0</v>
      </c>
      <c r="H91" s="5">
        <v>0.0</v>
      </c>
      <c r="I91" s="5">
        <v>1.0</v>
      </c>
      <c r="J91" s="16">
        <v>2.0</v>
      </c>
      <c r="K91" s="5">
        <v>1152.0</v>
      </c>
      <c r="L91" s="17">
        <f t="shared" si="1"/>
        <v>21.14776452</v>
      </c>
      <c r="M91" s="17">
        <f t="shared" si="2"/>
        <v>3</v>
      </c>
      <c r="N91" s="17">
        <f t="shared" si="3"/>
        <v>10.6146298</v>
      </c>
      <c r="O91">
        <f t="shared" si="4"/>
        <v>11.58746478</v>
      </c>
    </row>
    <row r="92">
      <c r="A92" s="5">
        <v>6.3000030017E10</v>
      </c>
      <c r="B92" s="5" t="s">
        <v>79</v>
      </c>
      <c r="C92" s="5" t="s">
        <v>96</v>
      </c>
      <c r="D92" s="5">
        <v>6812.0</v>
      </c>
      <c r="E92" s="5">
        <v>48022.08880732215</v>
      </c>
      <c r="F92" s="15">
        <v>0.0</v>
      </c>
      <c r="G92" s="5">
        <v>0.0</v>
      </c>
      <c r="H92" s="5">
        <v>0.0</v>
      </c>
      <c r="J92" s="5">
        <v>0.0</v>
      </c>
      <c r="K92" s="5">
        <v>1132.0</v>
      </c>
      <c r="L92" s="17">
        <f t="shared" si="1"/>
        <v>21.09522378</v>
      </c>
      <c r="M92" s="17">
        <f t="shared" si="2"/>
        <v>0</v>
      </c>
      <c r="N92" s="17">
        <f t="shared" si="3"/>
        <v>10.77941637</v>
      </c>
      <c r="O92">
        <f t="shared" si="4"/>
        <v>10.62488005</v>
      </c>
    </row>
    <row r="93">
      <c r="A93" s="5">
        <v>6.3000030018E10</v>
      </c>
      <c r="B93" s="5" t="s">
        <v>79</v>
      </c>
      <c r="C93" s="5" t="s">
        <v>97</v>
      </c>
      <c r="D93" s="5">
        <v>3952.0</v>
      </c>
      <c r="E93" s="5">
        <v>32576.451171081913</v>
      </c>
      <c r="F93" s="15">
        <v>0.0</v>
      </c>
      <c r="G93" s="5">
        <v>0.0</v>
      </c>
      <c r="H93" s="5">
        <v>0.0</v>
      </c>
      <c r="J93" s="16">
        <v>1.0</v>
      </c>
      <c r="K93" s="5">
        <v>719.0</v>
      </c>
      <c r="L93" s="17">
        <f t="shared" si="1"/>
        <v>19.73358407</v>
      </c>
      <c r="M93" s="17">
        <f t="shared" si="2"/>
        <v>1</v>
      </c>
      <c r="N93" s="17">
        <f t="shared" si="3"/>
        <v>10.39134495</v>
      </c>
      <c r="O93">
        <f t="shared" si="4"/>
        <v>10.37497634</v>
      </c>
    </row>
    <row r="94">
      <c r="A94" s="5">
        <v>6.3000030019E10</v>
      </c>
      <c r="B94" s="5" t="s">
        <v>79</v>
      </c>
      <c r="C94" s="5" t="s">
        <v>98</v>
      </c>
      <c r="D94" s="5">
        <v>4101.0</v>
      </c>
      <c r="E94" s="5">
        <v>32172.597707020126</v>
      </c>
      <c r="F94" s="15">
        <v>0.0</v>
      </c>
      <c r="G94" s="5">
        <v>0.0</v>
      </c>
      <c r="H94" s="5">
        <v>0.0</v>
      </c>
      <c r="I94" s="5">
        <v>1.0</v>
      </c>
      <c r="J94" s="5">
        <v>0.0</v>
      </c>
      <c r="K94" s="5">
        <v>601.0</v>
      </c>
      <c r="L94" s="17">
        <f t="shared" si="1"/>
        <v>19.1957848</v>
      </c>
      <c r="M94" s="17">
        <f t="shared" si="2"/>
        <v>1</v>
      </c>
      <c r="N94" s="17">
        <f t="shared" si="3"/>
        <v>10.37887037</v>
      </c>
      <c r="O94">
        <f t="shared" si="4"/>
        <v>10.19155172</v>
      </c>
    </row>
    <row r="95">
      <c r="A95" s="5">
        <v>6.300003002E10</v>
      </c>
      <c r="B95" s="5" t="s">
        <v>79</v>
      </c>
      <c r="C95" s="5" t="s">
        <v>99</v>
      </c>
      <c r="D95" s="5">
        <v>4061.0</v>
      </c>
      <c r="E95" s="5">
        <v>29350.506868762666</v>
      </c>
      <c r="F95" s="15">
        <v>0.0</v>
      </c>
      <c r="G95" s="5">
        <v>0.0</v>
      </c>
      <c r="H95" s="5">
        <v>0.0</v>
      </c>
      <c r="J95" s="5">
        <v>0.0</v>
      </c>
      <c r="K95" s="5">
        <v>738.0</v>
      </c>
      <c r="L95" s="17">
        <f t="shared" si="1"/>
        <v>19.81183147</v>
      </c>
      <c r="M95" s="17">
        <f t="shared" si="2"/>
        <v>0</v>
      </c>
      <c r="N95" s="17">
        <f t="shared" si="3"/>
        <v>10.28706509</v>
      </c>
      <c r="O95">
        <f t="shared" si="4"/>
        <v>10.03296552</v>
      </c>
    </row>
    <row r="96">
      <c r="A96" s="5">
        <v>6.3000030021E10</v>
      </c>
      <c r="B96" s="5" t="s">
        <v>79</v>
      </c>
      <c r="C96" s="5" t="s">
        <v>100</v>
      </c>
      <c r="D96" s="5">
        <v>6275.0</v>
      </c>
      <c r="E96" s="5">
        <v>58191.992541453954</v>
      </c>
      <c r="F96" s="15">
        <v>0.0</v>
      </c>
      <c r="G96" s="5">
        <v>0.0</v>
      </c>
      <c r="H96" s="5">
        <v>0.0</v>
      </c>
      <c r="J96" s="16">
        <v>2.0</v>
      </c>
      <c r="K96" s="5">
        <v>1021.0</v>
      </c>
      <c r="L96" s="17">
        <f t="shared" si="1"/>
        <v>20.78561345</v>
      </c>
      <c r="M96" s="17">
        <f t="shared" si="2"/>
        <v>2</v>
      </c>
      <c r="N96" s="17">
        <f t="shared" si="3"/>
        <v>10.97150304</v>
      </c>
      <c r="O96">
        <f t="shared" si="4"/>
        <v>11.25237216</v>
      </c>
    </row>
    <row r="97">
      <c r="A97" s="5">
        <v>6.3000030022E10</v>
      </c>
      <c r="B97" s="5" t="s">
        <v>79</v>
      </c>
      <c r="C97" s="5" t="s">
        <v>101</v>
      </c>
      <c r="D97" s="5">
        <v>6755.0</v>
      </c>
      <c r="E97" s="5">
        <v>30571.67711046751</v>
      </c>
      <c r="F97" s="15">
        <v>0.0</v>
      </c>
      <c r="G97" s="5">
        <v>0.0</v>
      </c>
      <c r="H97" s="5">
        <v>0.0</v>
      </c>
      <c r="J97" s="16">
        <v>1.0</v>
      </c>
      <c r="K97" s="5">
        <v>1550.0</v>
      </c>
      <c r="L97" s="17">
        <f t="shared" si="1"/>
        <v>22.03803063</v>
      </c>
      <c r="M97" s="17">
        <f t="shared" si="2"/>
        <v>1</v>
      </c>
      <c r="N97" s="17">
        <f t="shared" si="3"/>
        <v>10.32782927</v>
      </c>
      <c r="O97">
        <f t="shared" si="4"/>
        <v>11.1219533</v>
      </c>
    </row>
    <row r="98">
      <c r="A98" s="5">
        <v>6.3000030023E10</v>
      </c>
      <c r="B98" s="5" t="s">
        <v>79</v>
      </c>
      <c r="C98" s="5" t="s">
        <v>102</v>
      </c>
      <c r="D98" s="5">
        <v>7043.0</v>
      </c>
      <c r="E98" s="5">
        <v>76044.17120105097</v>
      </c>
      <c r="F98" s="15">
        <v>0.0</v>
      </c>
      <c r="G98" s="5">
        <v>0.0</v>
      </c>
      <c r="H98" s="5">
        <v>0.0</v>
      </c>
      <c r="J98" s="5">
        <v>0.0</v>
      </c>
      <c r="K98" s="5">
        <v>1324.0</v>
      </c>
      <c r="L98" s="17">
        <f t="shared" si="1"/>
        <v>21.56523821</v>
      </c>
      <c r="M98" s="17">
        <f t="shared" si="2"/>
        <v>0</v>
      </c>
      <c r="N98" s="17">
        <f t="shared" si="3"/>
        <v>11.23906965</v>
      </c>
      <c r="O98">
        <f t="shared" si="4"/>
        <v>10.93476929</v>
      </c>
    </row>
    <row r="99">
      <c r="A99" s="5">
        <v>6.3000030026E10</v>
      </c>
      <c r="B99" s="5" t="s">
        <v>79</v>
      </c>
      <c r="C99" s="5" t="s">
        <v>103</v>
      </c>
      <c r="D99" s="5">
        <v>3438.0</v>
      </c>
      <c r="E99" s="5">
        <v>38934.47459406113</v>
      </c>
      <c r="F99" s="15">
        <v>0.0</v>
      </c>
      <c r="G99" s="5">
        <v>0.0</v>
      </c>
      <c r="H99" s="5">
        <v>0.0</v>
      </c>
      <c r="I99" s="5">
        <v>1.0</v>
      </c>
      <c r="J99" s="5">
        <v>0.0</v>
      </c>
      <c r="K99" s="5">
        <v>883.0</v>
      </c>
      <c r="L99" s="17">
        <f t="shared" si="1"/>
        <v>20.3499756</v>
      </c>
      <c r="M99" s="17">
        <f t="shared" si="2"/>
        <v>1</v>
      </c>
      <c r="N99" s="17">
        <f t="shared" si="3"/>
        <v>10.56963537</v>
      </c>
      <c r="O99">
        <f t="shared" si="4"/>
        <v>10.63987033</v>
      </c>
    </row>
    <row r="100">
      <c r="A100" s="5">
        <v>6.3000030027E10</v>
      </c>
      <c r="B100" s="5" t="s">
        <v>79</v>
      </c>
      <c r="C100" s="5" t="s">
        <v>104</v>
      </c>
      <c r="D100" s="5">
        <v>4653.0</v>
      </c>
      <c r="E100" s="5">
        <v>29151.479101598776</v>
      </c>
      <c r="F100" s="15">
        <v>0.0</v>
      </c>
      <c r="G100" s="5">
        <v>0.0</v>
      </c>
      <c r="H100" s="5">
        <v>0.0</v>
      </c>
      <c r="J100" s="16">
        <v>1.0</v>
      </c>
      <c r="K100" s="5">
        <v>1141.0</v>
      </c>
      <c r="L100" s="17">
        <f t="shared" si="1"/>
        <v>21.11898105</v>
      </c>
      <c r="M100" s="17">
        <f t="shared" si="2"/>
        <v>1</v>
      </c>
      <c r="N100" s="17">
        <f t="shared" si="3"/>
        <v>10.28026093</v>
      </c>
      <c r="O100">
        <f t="shared" si="4"/>
        <v>10.79974733</v>
      </c>
    </row>
    <row r="101">
      <c r="A101" s="5">
        <v>6.3000030028E10</v>
      </c>
      <c r="B101" s="5" t="s">
        <v>79</v>
      </c>
      <c r="C101" s="5" t="s">
        <v>105</v>
      </c>
      <c r="D101" s="5">
        <v>7066.0</v>
      </c>
      <c r="E101" s="5">
        <v>56370.101528224965</v>
      </c>
      <c r="F101" s="15">
        <v>0.0</v>
      </c>
      <c r="G101" s="5">
        <v>0.0</v>
      </c>
      <c r="H101" s="5">
        <v>0.0</v>
      </c>
      <c r="J101" s="16">
        <v>1.0</v>
      </c>
      <c r="K101" s="5">
        <v>1309.0</v>
      </c>
      <c r="L101" s="17">
        <f t="shared" si="1"/>
        <v>21.5310563</v>
      </c>
      <c r="M101" s="17">
        <f t="shared" si="2"/>
        <v>1</v>
      </c>
      <c r="N101" s="17">
        <f t="shared" si="3"/>
        <v>10.93969418</v>
      </c>
      <c r="O101">
        <f t="shared" si="4"/>
        <v>11.15691683</v>
      </c>
    </row>
    <row r="102">
      <c r="A102" s="5">
        <v>6.3000030029E10</v>
      </c>
      <c r="B102" s="5" t="s">
        <v>79</v>
      </c>
      <c r="C102" s="5" t="s">
        <v>106</v>
      </c>
      <c r="D102" s="5">
        <v>4933.0</v>
      </c>
      <c r="E102" s="5">
        <v>36361.7771237798</v>
      </c>
      <c r="F102" s="15">
        <v>0.0</v>
      </c>
      <c r="G102" s="5">
        <v>1.0</v>
      </c>
      <c r="H102" s="5">
        <v>0.0</v>
      </c>
      <c r="J102" s="16">
        <v>1.0</v>
      </c>
      <c r="K102" s="5">
        <v>1139.0</v>
      </c>
      <c r="L102" s="17">
        <f t="shared" si="1"/>
        <v>21.11371789</v>
      </c>
      <c r="M102" s="17">
        <f t="shared" si="2"/>
        <v>2</v>
      </c>
      <c r="N102" s="17">
        <f t="shared" si="3"/>
        <v>10.50127342</v>
      </c>
      <c r="O102">
        <f t="shared" si="4"/>
        <v>11.2049971</v>
      </c>
    </row>
    <row r="103">
      <c r="A103" s="5">
        <v>6.300003003E10</v>
      </c>
      <c r="B103" s="5" t="s">
        <v>79</v>
      </c>
      <c r="C103" s="5" t="s">
        <v>107</v>
      </c>
      <c r="D103" s="5">
        <v>5260.0</v>
      </c>
      <c r="E103" s="5">
        <v>30456.648740385033</v>
      </c>
      <c r="F103" s="15">
        <v>1.0</v>
      </c>
      <c r="G103" s="5">
        <v>0.0</v>
      </c>
      <c r="H103" s="5">
        <v>0.0</v>
      </c>
      <c r="J103" s="16">
        <v>1.0</v>
      </c>
      <c r="K103" s="5">
        <v>1291.0</v>
      </c>
      <c r="L103" s="17">
        <f t="shared" si="1"/>
        <v>21.48951717</v>
      </c>
      <c r="M103" s="17">
        <f t="shared" si="2"/>
        <v>2</v>
      </c>
      <c r="N103" s="17">
        <f t="shared" si="3"/>
        <v>10.3240596</v>
      </c>
      <c r="O103">
        <f t="shared" si="4"/>
        <v>11.27119226</v>
      </c>
    </row>
    <row r="104">
      <c r="A104" s="5">
        <v>6.3000030031E10</v>
      </c>
      <c r="B104" s="5" t="s">
        <v>79</v>
      </c>
      <c r="C104" s="5" t="s">
        <v>108</v>
      </c>
      <c r="D104" s="5">
        <v>6130.0</v>
      </c>
      <c r="E104" s="5">
        <v>51607.00991873008</v>
      </c>
      <c r="F104" s="15">
        <v>0.0</v>
      </c>
      <c r="G104" s="5">
        <v>1.0</v>
      </c>
      <c r="H104" s="5">
        <v>0.0</v>
      </c>
      <c r="J104" s="16">
        <v>2.0</v>
      </c>
      <c r="K104" s="5">
        <v>1255.0</v>
      </c>
      <c r="L104" s="17">
        <f t="shared" si="1"/>
        <v>21.40467255</v>
      </c>
      <c r="M104" s="17">
        <f t="shared" si="2"/>
        <v>3</v>
      </c>
      <c r="N104" s="17">
        <f t="shared" si="3"/>
        <v>10.85141279</v>
      </c>
      <c r="O104">
        <f t="shared" si="4"/>
        <v>11.75202845</v>
      </c>
    </row>
    <row r="105">
      <c r="A105" s="5">
        <v>6.3000030032E10</v>
      </c>
      <c r="B105" s="5" t="s">
        <v>79</v>
      </c>
      <c r="C105" s="5" t="s">
        <v>109</v>
      </c>
      <c r="D105" s="5">
        <v>5362.0</v>
      </c>
      <c r="E105" s="5">
        <v>45315.96799972945</v>
      </c>
      <c r="F105" s="15">
        <v>0.0</v>
      </c>
      <c r="G105" s="5">
        <v>0.0</v>
      </c>
      <c r="H105" s="5">
        <v>0.0</v>
      </c>
      <c r="J105" s="16">
        <v>1.0</v>
      </c>
      <c r="K105" s="5">
        <v>1157.0</v>
      </c>
      <c r="L105" s="17">
        <f t="shared" si="1"/>
        <v>21.16075718</v>
      </c>
      <c r="M105" s="17">
        <f t="shared" si="2"/>
        <v>1</v>
      </c>
      <c r="N105" s="17">
        <f t="shared" si="3"/>
        <v>10.72141474</v>
      </c>
      <c r="O105">
        <f t="shared" si="4"/>
        <v>10.96072398</v>
      </c>
    </row>
    <row r="106">
      <c r="A106" s="5">
        <v>6.3000030033E10</v>
      </c>
      <c r="B106" s="5" t="s">
        <v>79</v>
      </c>
      <c r="C106" s="5" t="s">
        <v>110</v>
      </c>
      <c r="D106" s="5">
        <v>4074.0</v>
      </c>
      <c r="E106" s="5">
        <v>55575.974489312655</v>
      </c>
      <c r="F106" s="15">
        <v>0.0</v>
      </c>
      <c r="G106" s="5">
        <v>0.0</v>
      </c>
      <c r="H106" s="5">
        <v>0.0</v>
      </c>
      <c r="J106" s="16">
        <v>2.0</v>
      </c>
      <c r="K106" s="5">
        <v>818.0</v>
      </c>
      <c r="L106" s="17">
        <f t="shared" si="1"/>
        <v>20.12058701</v>
      </c>
      <c r="M106" s="17">
        <f t="shared" si="2"/>
        <v>2</v>
      </c>
      <c r="N106" s="17">
        <f t="shared" si="3"/>
        <v>10.92550627</v>
      </c>
      <c r="O106">
        <f t="shared" si="4"/>
        <v>11.01536443</v>
      </c>
    </row>
    <row r="107">
      <c r="A107" s="5">
        <v>6.3000030034E10</v>
      </c>
      <c r="B107" s="5" t="s">
        <v>79</v>
      </c>
      <c r="C107" s="5" t="s">
        <v>111</v>
      </c>
      <c r="D107" s="5">
        <v>4392.0</v>
      </c>
      <c r="E107" s="5">
        <v>39348.09181648232</v>
      </c>
      <c r="F107" s="15">
        <v>1.0</v>
      </c>
      <c r="G107" s="5">
        <v>0.0</v>
      </c>
      <c r="H107" s="5">
        <v>0.0</v>
      </c>
      <c r="J107" s="16">
        <v>1.0</v>
      </c>
      <c r="K107" s="5">
        <v>956.0</v>
      </c>
      <c r="L107" s="17">
        <f t="shared" si="1"/>
        <v>20.58827374</v>
      </c>
      <c r="M107" s="17">
        <f t="shared" si="2"/>
        <v>2</v>
      </c>
      <c r="N107" s="17">
        <f t="shared" si="3"/>
        <v>10.58020276</v>
      </c>
      <c r="O107">
        <f t="shared" si="4"/>
        <v>11.05615883</v>
      </c>
    </row>
    <row r="108">
      <c r="A108" s="5">
        <v>6.3000030035E10</v>
      </c>
      <c r="B108" s="5" t="s">
        <v>79</v>
      </c>
      <c r="C108" s="5" t="s">
        <v>112</v>
      </c>
      <c r="D108" s="5">
        <v>4343.0</v>
      </c>
      <c r="E108" s="5">
        <v>32958.03731161723</v>
      </c>
      <c r="F108" s="15">
        <v>0.0</v>
      </c>
      <c r="G108" s="5">
        <v>0.0</v>
      </c>
      <c r="H108" s="5">
        <v>0.0</v>
      </c>
      <c r="J108" s="5">
        <v>0.0</v>
      </c>
      <c r="K108" s="5">
        <v>1132.0</v>
      </c>
      <c r="L108" s="17">
        <f t="shared" si="1"/>
        <v>21.09522378</v>
      </c>
      <c r="M108" s="17">
        <f t="shared" si="2"/>
        <v>0</v>
      </c>
      <c r="N108" s="17">
        <f t="shared" si="3"/>
        <v>10.40299043</v>
      </c>
      <c r="O108">
        <f t="shared" si="4"/>
        <v>10.49940474</v>
      </c>
    </row>
    <row r="109">
      <c r="A109" s="5">
        <v>6.3000030036E10</v>
      </c>
      <c r="B109" s="5" t="s">
        <v>79</v>
      </c>
      <c r="C109" s="5" t="s">
        <v>113</v>
      </c>
      <c r="D109" s="5">
        <v>5691.0</v>
      </c>
      <c r="E109" s="5">
        <v>39846.52513252356</v>
      </c>
      <c r="F109" s="15">
        <v>1.0</v>
      </c>
      <c r="G109" s="5">
        <v>0.0</v>
      </c>
      <c r="H109" s="5">
        <v>0.0</v>
      </c>
      <c r="J109" s="16">
        <v>2.0</v>
      </c>
      <c r="K109" s="5">
        <v>1451.0</v>
      </c>
      <c r="L109" s="17">
        <f t="shared" si="1"/>
        <v>21.84002476</v>
      </c>
      <c r="M109" s="17">
        <f t="shared" si="2"/>
        <v>3</v>
      </c>
      <c r="N109" s="17">
        <f t="shared" si="3"/>
        <v>10.59279048</v>
      </c>
      <c r="O109">
        <f t="shared" si="4"/>
        <v>11.81093841</v>
      </c>
    </row>
    <row r="110">
      <c r="A110" s="5">
        <v>6.3000030037E10</v>
      </c>
      <c r="B110" s="5" t="s">
        <v>79</v>
      </c>
      <c r="C110" s="5" t="s">
        <v>114</v>
      </c>
      <c r="D110" s="5">
        <v>6798.0</v>
      </c>
      <c r="E110" s="5">
        <v>99233.29361957949</v>
      </c>
      <c r="F110" s="15">
        <v>0.0</v>
      </c>
      <c r="G110" s="5">
        <v>1.0</v>
      </c>
      <c r="H110" s="5">
        <v>0.0</v>
      </c>
      <c r="J110" s="5">
        <v>0.0</v>
      </c>
      <c r="K110" s="5">
        <v>1553.0</v>
      </c>
      <c r="L110" s="17">
        <f t="shared" si="1"/>
        <v>22.04383147</v>
      </c>
      <c r="M110" s="17">
        <f t="shared" si="2"/>
        <v>1</v>
      </c>
      <c r="N110" s="17">
        <f t="shared" si="3"/>
        <v>11.50522886</v>
      </c>
      <c r="O110">
        <f t="shared" si="4"/>
        <v>11.51635344</v>
      </c>
    </row>
    <row r="111">
      <c r="A111" s="5">
        <v>6.3000030038E10</v>
      </c>
      <c r="B111" s="5" t="s">
        <v>79</v>
      </c>
      <c r="C111" s="5" t="s">
        <v>115</v>
      </c>
      <c r="D111" s="5">
        <v>3741.0</v>
      </c>
      <c r="E111" s="5">
        <v>25802.468815805907</v>
      </c>
      <c r="F111" s="15">
        <v>0.0</v>
      </c>
      <c r="G111" s="5">
        <v>0.0</v>
      </c>
      <c r="H111" s="5">
        <v>0.0</v>
      </c>
      <c r="J111" s="16">
        <v>2.0</v>
      </c>
      <c r="K111" s="5">
        <v>817.0</v>
      </c>
      <c r="L111" s="17">
        <f t="shared" si="1"/>
        <v>20.11691728</v>
      </c>
      <c r="M111" s="17">
        <f t="shared" si="2"/>
        <v>2</v>
      </c>
      <c r="N111" s="17">
        <f t="shared" si="3"/>
        <v>10.15822546</v>
      </c>
      <c r="O111">
        <f t="shared" si="4"/>
        <v>10.75838091</v>
      </c>
    </row>
    <row r="112">
      <c r="A112" s="5">
        <v>6.3000030039E10</v>
      </c>
      <c r="B112" s="5" t="s">
        <v>79</v>
      </c>
      <c r="C112" s="5" t="s">
        <v>116</v>
      </c>
      <c r="D112" s="5">
        <v>2363.0</v>
      </c>
      <c r="E112" s="5">
        <v>12209.88031937833</v>
      </c>
      <c r="F112" s="15">
        <v>0.0</v>
      </c>
      <c r="G112" s="5">
        <v>0.0</v>
      </c>
      <c r="H112" s="5">
        <v>0.0</v>
      </c>
      <c r="J112" s="5">
        <v>0.0</v>
      </c>
      <c r="K112" s="5">
        <v>432.0</v>
      </c>
      <c r="L112" s="17">
        <f t="shared" si="1"/>
        <v>18.20527676</v>
      </c>
      <c r="M112" s="17">
        <f t="shared" si="2"/>
        <v>0</v>
      </c>
      <c r="N112" s="17">
        <f t="shared" si="3"/>
        <v>9.410000765</v>
      </c>
      <c r="O112">
        <f t="shared" si="4"/>
        <v>9.20509251</v>
      </c>
    </row>
    <row r="113">
      <c r="A113" s="5">
        <v>6.300003004E10</v>
      </c>
      <c r="B113" s="5" t="s">
        <v>79</v>
      </c>
      <c r="C113" s="5" t="s">
        <v>117</v>
      </c>
      <c r="D113" s="5">
        <v>10110.0</v>
      </c>
      <c r="E113" s="5">
        <v>58348.9813594991</v>
      </c>
      <c r="F113" s="15">
        <v>0.0</v>
      </c>
      <c r="G113" s="5">
        <v>0.0</v>
      </c>
      <c r="H113" s="5">
        <v>0.0</v>
      </c>
      <c r="J113" s="5">
        <v>0.0</v>
      </c>
      <c r="K113" s="5">
        <v>1680.0</v>
      </c>
      <c r="L113" s="17">
        <f t="shared" si="1"/>
        <v>22.27964722</v>
      </c>
      <c r="M113" s="17">
        <f t="shared" si="2"/>
        <v>0</v>
      </c>
      <c r="N113" s="17">
        <f t="shared" si="3"/>
        <v>10.97419718</v>
      </c>
      <c r="O113">
        <f t="shared" si="4"/>
        <v>11.0846148</v>
      </c>
    </row>
    <row r="114">
      <c r="A114" s="5">
        <v>6.3000030041E10</v>
      </c>
      <c r="B114" s="5" t="s">
        <v>79</v>
      </c>
      <c r="C114" s="5" t="s">
        <v>118</v>
      </c>
      <c r="D114" s="5">
        <v>4652.0</v>
      </c>
      <c r="E114" s="5">
        <v>9099.148386487665</v>
      </c>
      <c r="F114" s="15">
        <v>0.0</v>
      </c>
      <c r="G114" s="5">
        <v>0.0</v>
      </c>
      <c r="H114" s="5">
        <v>0.0</v>
      </c>
      <c r="J114" s="16">
        <v>4.0</v>
      </c>
      <c r="K114" s="5">
        <v>989.0</v>
      </c>
      <c r="L114" s="17">
        <f t="shared" si="1"/>
        <v>20.69008299</v>
      </c>
      <c r="M114" s="17">
        <f t="shared" si="2"/>
        <v>4</v>
      </c>
      <c r="N114" s="17">
        <f t="shared" si="3"/>
        <v>9.115936104</v>
      </c>
      <c r="O114">
        <f t="shared" si="4"/>
        <v>11.26867303</v>
      </c>
    </row>
    <row r="115">
      <c r="A115" s="5">
        <v>6.3000030043E10</v>
      </c>
      <c r="B115" s="5" t="s">
        <v>79</v>
      </c>
      <c r="C115" s="5" t="s">
        <v>119</v>
      </c>
      <c r="D115" s="5">
        <v>8622.0</v>
      </c>
      <c r="E115" s="5">
        <v>44480.145909241</v>
      </c>
      <c r="F115" s="15">
        <v>0.0</v>
      </c>
      <c r="G115" s="5">
        <v>1.0</v>
      </c>
      <c r="H115" s="5">
        <v>0.0</v>
      </c>
      <c r="J115" s="16">
        <v>7.0</v>
      </c>
      <c r="K115" s="5">
        <v>1903.0</v>
      </c>
      <c r="L115" s="17">
        <f t="shared" si="1"/>
        <v>22.6535606</v>
      </c>
      <c r="M115" s="17">
        <f t="shared" si="2"/>
        <v>8</v>
      </c>
      <c r="N115" s="17">
        <f t="shared" si="3"/>
        <v>10.70279821</v>
      </c>
      <c r="O115">
        <f t="shared" si="4"/>
        <v>13.78545294</v>
      </c>
    </row>
    <row r="116">
      <c r="A116" s="5">
        <v>6.3000030044E10</v>
      </c>
      <c r="B116" s="5" t="s">
        <v>79</v>
      </c>
      <c r="C116" s="5" t="s">
        <v>120</v>
      </c>
      <c r="D116" s="5">
        <v>5718.0</v>
      </c>
      <c r="E116" s="5">
        <v>20812.834976422997</v>
      </c>
      <c r="F116" s="15">
        <v>0.0</v>
      </c>
      <c r="G116" s="5">
        <v>0.0</v>
      </c>
      <c r="H116" s="5">
        <v>0.0</v>
      </c>
      <c r="J116" s="5">
        <v>0.0</v>
      </c>
      <c r="K116" s="5">
        <v>1233.0</v>
      </c>
      <c r="L116" s="17">
        <f t="shared" si="1"/>
        <v>21.35161651</v>
      </c>
      <c r="M116" s="17">
        <f t="shared" si="2"/>
        <v>0</v>
      </c>
      <c r="N116" s="17">
        <f t="shared" si="3"/>
        <v>9.943325142</v>
      </c>
      <c r="O116">
        <f t="shared" si="4"/>
        <v>10.43164722</v>
      </c>
    </row>
    <row r="117">
      <c r="A117" s="5">
        <v>6.3000030046E10</v>
      </c>
      <c r="B117" s="5" t="s">
        <v>79</v>
      </c>
      <c r="C117" s="5" t="s">
        <v>121</v>
      </c>
      <c r="D117" s="5">
        <v>5512.0</v>
      </c>
      <c r="E117" s="5">
        <v>21801.103497026495</v>
      </c>
      <c r="F117" s="15">
        <v>0.0</v>
      </c>
      <c r="G117" s="5">
        <v>0.0</v>
      </c>
      <c r="H117" s="5">
        <v>0.0</v>
      </c>
      <c r="J117" s="5">
        <v>0.0</v>
      </c>
      <c r="K117" s="5">
        <v>1061.0</v>
      </c>
      <c r="L117" s="17">
        <f t="shared" si="1"/>
        <v>20.90090142</v>
      </c>
      <c r="M117" s="17">
        <f t="shared" si="2"/>
        <v>0</v>
      </c>
      <c r="N117" s="17">
        <f t="shared" si="3"/>
        <v>9.989715867</v>
      </c>
      <c r="O117">
        <f t="shared" si="4"/>
        <v>10.29687243</v>
      </c>
    </row>
    <row r="118">
      <c r="A118" s="5">
        <v>6.3000030047E10</v>
      </c>
      <c r="B118" s="5" t="s">
        <v>79</v>
      </c>
      <c r="C118" s="5" t="s">
        <v>122</v>
      </c>
      <c r="D118" s="5">
        <v>7578.0</v>
      </c>
      <c r="E118" s="5">
        <v>24182.521153127458</v>
      </c>
      <c r="F118" s="15">
        <v>0.0</v>
      </c>
      <c r="G118" s="5">
        <v>0.0</v>
      </c>
      <c r="H118" s="5">
        <v>0.0</v>
      </c>
      <c r="J118" s="16">
        <v>1.0</v>
      </c>
      <c r="K118" s="5">
        <v>1687.0</v>
      </c>
      <c r="L118" s="17">
        <f t="shared" si="1"/>
        <v>22.29212125</v>
      </c>
      <c r="M118" s="17">
        <f t="shared" si="2"/>
        <v>1</v>
      </c>
      <c r="N118" s="17">
        <f t="shared" si="3"/>
        <v>10.09338538</v>
      </c>
      <c r="O118">
        <f t="shared" si="4"/>
        <v>11.12850221</v>
      </c>
    </row>
    <row r="119">
      <c r="A119" s="5">
        <v>6.3000030048E10</v>
      </c>
      <c r="B119" s="5" t="s">
        <v>79</v>
      </c>
      <c r="C119" s="5" t="s">
        <v>123</v>
      </c>
      <c r="D119" s="5">
        <v>4513.0</v>
      </c>
      <c r="E119" s="5">
        <v>8918.477442882433</v>
      </c>
      <c r="F119" s="15">
        <v>0.0</v>
      </c>
      <c r="G119" s="5">
        <v>0.0</v>
      </c>
      <c r="H119" s="5">
        <v>0.0</v>
      </c>
      <c r="J119" s="16">
        <v>1.0</v>
      </c>
      <c r="K119" s="5">
        <v>923.0</v>
      </c>
      <c r="L119" s="17">
        <f t="shared" si="1"/>
        <v>20.4828877</v>
      </c>
      <c r="M119" s="17">
        <f t="shared" si="2"/>
        <v>1</v>
      </c>
      <c r="N119" s="17">
        <f t="shared" si="3"/>
        <v>9.095880521</v>
      </c>
      <c r="O119">
        <f t="shared" si="4"/>
        <v>10.19292274</v>
      </c>
    </row>
    <row r="120">
      <c r="A120" s="5">
        <v>6.3000030049E10</v>
      </c>
      <c r="B120" s="5" t="s">
        <v>79</v>
      </c>
      <c r="C120" s="5" t="s">
        <v>124</v>
      </c>
      <c r="D120" s="5">
        <v>4869.0</v>
      </c>
      <c r="E120" s="5">
        <v>34031.11579332544</v>
      </c>
      <c r="F120" s="15">
        <v>0.0</v>
      </c>
      <c r="G120" s="5">
        <v>0.0</v>
      </c>
      <c r="H120" s="5">
        <v>0.0</v>
      </c>
      <c r="J120" s="5">
        <v>0.0</v>
      </c>
      <c r="K120" s="5">
        <v>1152.0</v>
      </c>
      <c r="L120" s="17">
        <f t="shared" si="1"/>
        <v>21.14776452</v>
      </c>
      <c r="M120" s="17">
        <f t="shared" si="2"/>
        <v>0</v>
      </c>
      <c r="N120" s="17">
        <f t="shared" si="3"/>
        <v>10.43503056</v>
      </c>
      <c r="O120">
        <f t="shared" si="4"/>
        <v>10.52759836</v>
      </c>
    </row>
    <row r="121">
      <c r="A121" s="5">
        <v>6.300003005E10</v>
      </c>
      <c r="B121" s="5" t="s">
        <v>79</v>
      </c>
      <c r="C121" s="5" t="s">
        <v>125</v>
      </c>
      <c r="D121" s="5">
        <v>6197.0</v>
      </c>
      <c r="E121" s="5">
        <v>37021.61208444204</v>
      </c>
      <c r="F121" s="15">
        <v>0.0</v>
      </c>
      <c r="G121" s="5">
        <v>0.0</v>
      </c>
      <c r="H121" s="5">
        <v>0.0</v>
      </c>
      <c r="J121" s="16">
        <v>1.0</v>
      </c>
      <c r="K121" s="5">
        <v>1546.0</v>
      </c>
      <c r="L121" s="17">
        <f t="shared" si="1"/>
        <v>22.03027869</v>
      </c>
      <c r="M121" s="17">
        <f t="shared" si="2"/>
        <v>1</v>
      </c>
      <c r="N121" s="17">
        <f t="shared" si="3"/>
        <v>10.51925713</v>
      </c>
      <c r="O121">
        <f t="shared" si="4"/>
        <v>11.18317861</v>
      </c>
    </row>
    <row r="122">
      <c r="A122" s="5">
        <v>6.3000030051E10</v>
      </c>
      <c r="B122" s="5" t="s">
        <v>79</v>
      </c>
      <c r="C122" s="5" t="s">
        <v>126</v>
      </c>
      <c r="D122" s="5">
        <v>6469.0</v>
      </c>
      <c r="E122" s="5">
        <v>36843.081226670554</v>
      </c>
      <c r="F122" s="15">
        <v>0.0</v>
      </c>
      <c r="G122" s="5">
        <v>0.0</v>
      </c>
      <c r="H122" s="5">
        <v>0.0</v>
      </c>
      <c r="J122" s="16">
        <v>2.0</v>
      </c>
      <c r="K122" s="5">
        <v>1447.0</v>
      </c>
      <c r="L122" s="17">
        <f t="shared" si="1"/>
        <v>21.83174318</v>
      </c>
      <c r="M122" s="17">
        <f t="shared" si="2"/>
        <v>2</v>
      </c>
      <c r="N122" s="17">
        <f t="shared" si="3"/>
        <v>10.51442312</v>
      </c>
      <c r="O122">
        <f t="shared" si="4"/>
        <v>11.4487221</v>
      </c>
    </row>
    <row r="123">
      <c r="A123" s="5">
        <v>6.3000030052E10</v>
      </c>
      <c r="B123" s="5" t="s">
        <v>79</v>
      </c>
      <c r="C123" s="5" t="s">
        <v>127</v>
      </c>
      <c r="D123" s="5">
        <v>4662.0</v>
      </c>
      <c r="E123" s="5">
        <v>43094.153132740044</v>
      </c>
      <c r="F123" s="15">
        <v>1.0</v>
      </c>
      <c r="G123" s="5">
        <v>0.0</v>
      </c>
      <c r="H123" s="5">
        <v>0.0</v>
      </c>
      <c r="J123" s="16">
        <v>1.0</v>
      </c>
      <c r="K123" s="5">
        <v>1114.0</v>
      </c>
      <c r="L123" s="17">
        <f t="shared" si="1"/>
        <v>21.04713726</v>
      </c>
      <c r="M123" s="17">
        <f t="shared" si="2"/>
        <v>2</v>
      </c>
      <c r="N123" s="17">
        <f t="shared" si="3"/>
        <v>10.67114261</v>
      </c>
      <c r="O123">
        <f t="shared" si="4"/>
        <v>11.23942662</v>
      </c>
    </row>
    <row r="124">
      <c r="A124" s="5">
        <v>6.3000030053E10</v>
      </c>
      <c r="B124" s="5" t="s">
        <v>79</v>
      </c>
      <c r="C124" s="5" t="s">
        <v>128</v>
      </c>
      <c r="D124" s="5">
        <v>6364.0</v>
      </c>
      <c r="E124" s="5">
        <v>47886.51312949806</v>
      </c>
      <c r="F124" s="15">
        <v>0.0</v>
      </c>
      <c r="G124" s="5">
        <v>0.0</v>
      </c>
      <c r="H124" s="5">
        <v>0.0</v>
      </c>
      <c r="J124" s="5">
        <v>0.0</v>
      </c>
      <c r="K124" s="5">
        <v>1443.0</v>
      </c>
      <c r="L124" s="17">
        <f t="shared" si="1"/>
        <v>21.82343868</v>
      </c>
      <c r="M124" s="17">
        <f t="shared" si="2"/>
        <v>0</v>
      </c>
      <c r="N124" s="17">
        <f t="shared" si="3"/>
        <v>10.77658918</v>
      </c>
      <c r="O124">
        <f t="shared" si="4"/>
        <v>10.86667595</v>
      </c>
    </row>
    <row r="125">
      <c r="A125" s="5">
        <v>6.3000030054E10</v>
      </c>
      <c r="B125" s="5" t="s">
        <v>79</v>
      </c>
      <c r="C125" s="5" t="s">
        <v>129</v>
      </c>
      <c r="D125" s="5">
        <v>4222.0</v>
      </c>
      <c r="E125" s="5">
        <v>31350.622377835</v>
      </c>
      <c r="F125" s="15">
        <v>0.0</v>
      </c>
      <c r="G125" s="5">
        <v>0.0</v>
      </c>
      <c r="H125" s="5">
        <v>0.0</v>
      </c>
      <c r="J125" s="16">
        <v>1.0</v>
      </c>
      <c r="K125" s="5">
        <v>1000.0</v>
      </c>
      <c r="L125" s="17">
        <f t="shared" si="1"/>
        <v>20.72326584</v>
      </c>
      <c r="M125" s="17">
        <f t="shared" si="2"/>
        <v>1</v>
      </c>
      <c r="N125" s="17">
        <f t="shared" si="3"/>
        <v>10.3529894</v>
      </c>
      <c r="O125">
        <f t="shared" si="4"/>
        <v>10.69208508</v>
      </c>
    </row>
    <row r="126">
      <c r="A126" s="5">
        <v>6.3000030055E10</v>
      </c>
      <c r="B126" s="5" t="s">
        <v>79</v>
      </c>
      <c r="C126" s="5" t="s">
        <v>130</v>
      </c>
      <c r="D126" s="5">
        <v>6273.0</v>
      </c>
      <c r="E126" s="5">
        <v>51527.295911038746</v>
      </c>
      <c r="F126" s="15">
        <v>0.0</v>
      </c>
      <c r="G126" s="5">
        <v>0.0</v>
      </c>
      <c r="H126" s="5">
        <v>0.0</v>
      </c>
      <c r="J126" s="5">
        <v>0.0</v>
      </c>
      <c r="K126" s="5">
        <v>1632.0</v>
      </c>
      <c r="L126" s="17">
        <f t="shared" si="1"/>
        <v>22.19268461</v>
      </c>
      <c r="M126" s="17">
        <f t="shared" si="2"/>
        <v>0</v>
      </c>
      <c r="N126" s="17">
        <f t="shared" si="3"/>
        <v>10.84986696</v>
      </c>
      <c r="O126">
        <f t="shared" si="4"/>
        <v>11.01418386</v>
      </c>
    </row>
    <row r="127">
      <c r="A127" s="5">
        <v>6.3000030056E10</v>
      </c>
      <c r="B127" s="5" t="s">
        <v>79</v>
      </c>
      <c r="C127" s="5" t="s">
        <v>131</v>
      </c>
      <c r="D127" s="5">
        <v>7732.0</v>
      </c>
      <c r="E127" s="5">
        <v>56723.753079084825</v>
      </c>
      <c r="F127" s="15">
        <v>1.0</v>
      </c>
      <c r="G127" s="5">
        <v>1.0</v>
      </c>
      <c r="H127" s="5">
        <v>0.0</v>
      </c>
      <c r="J127" s="16">
        <v>1.0</v>
      </c>
      <c r="K127" s="5">
        <v>1782.0</v>
      </c>
      <c r="L127" s="17">
        <f t="shared" si="1"/>
        <v>22.45647482</v>
      </c>
      <c r="M127" s="17">
        <f t="shared" si="2"/>
        <v>3</v>
      </c>
      <c r="N127" s="17">
        <f t="shared" si="3"/>
        <v>10.94594833</v>
      </c>
      <c r="O127">
        <f t="shared" si="4"/>
        <v>12.13414105</v>
      </c>
    </row>
    <row r="128">
      <c r="A128" s="5">
        <v>6.3000030057E10</v>
      </c>
      <c r="B128" s="5" t="s">
        <v>79</v>
      </c>
      <c r="C128" s="5" t="s">
        <v>132</v>
      </c>
      <c r="D128" s="5">
        <v>2643.0</v>
      </c>
      <c r="E128" s="5">
        <v>1154.114842372349</v>
      </c>
      <c r="F128" s="15">
        <v>0.0</v>
      </c>
      <c r="G128" s="5">
        <v>0.0</v>
      </c>
      <c r="H128" s="5">
        <v>0.0</v>
      </c>
      <c r="J128" s="5">
        <v>0.0</v>
      </c>
      <c r="K128" s="5">
        <v>630.0</v>
      </c>
      <c r="L128" s="17">
        <f t="shared" si="1"/>
        <v>19.33715946</v>
      </c>
      <c r="M128" s="17">
        <f t="shared" si="2"/>
        <v>0</v>
      </c>
      <c r="N128" s="17">
        <f t="shared" si="3"/>
        <v>7.051088959</v>
      </c>
      <c r="O128">
        <f t="shared" si="4"/>
        <v>8.796082806</v>
      </c>
    </row>
    <row r="129">
      <c r="A129" s="5">
        <v>6.3000040001E10</v>
      </c>
      <c r="B129" s="5" t="s">
        <v>133</v>
      </c>
      <c r="C129" s="5" t="s">
        <v>134</v>
      </c>
      <c r="D129" s="5">
        <v>3264.0</v>
      </c>
      <c r="E129" s="5">
        <v>28589.401229440427</v>
      </c>
      <c r="F129" s="15">
        <v>0.0</v>
      </c>
      <c r="G129" s="5">
        <v>0.0</v>
      </c>
      <c r="H129" s="5">
        <v>0.0</v>
      </c>
      <c r="J129" s="5">
        <v>0.0</v>
      </c>
      <c r="K129" s="5">
        <v>707.0</v>
      </c>
      <c r="L129" s="17">
        <f t="shared" si="1"/>
        <v>19.683092</v>
      </c>
      <c r="M129" s="17">
        <f t="shared" si="2"/>
        <v>0</v>
      </c>
      <c r="N129" s="17">
        <f t="shared" si="3"/>
        <v>10.26079134</v>
      </c>
      <c r="O129">
        <f t="shared" si="4"/>
        <v>9.981294446</v>
      </c>
    </row>
    <row r="130">
      <c r="A130" s="5">
        <v>6.3000040002E10</v>
      </c>
      <c r="B130" s="5" t="s">
        <v>133</v>
      </c>
      <c r="C130" s="5" t="s">
        <v>135</v>
      </c>
      <c r="D130" s="5">
        <v>5187.0</v>
      </c>
      <c r="E130" s="5">
        <v>39202.61274991691</v>
      </c>
      <c r="F130" s="15">
        <v>0.0</v>
      </c>
      <c r="G130" s="5">
        <v>0.0</v>
      </c>
      <c r="H130" s="5">
        <v>0.0</v>
      </c>
      <c r="J130" s="16">
        <v>2.0</v>
      </c>
      <c r="K130" s="5">
        <v>978.0</v>
      </c>
      <c r="L130" s="17">
        <f t="shared" si="1"/>
        <v>20.65652901</v>
      </c>
      <c r="M130" s="17">
        <f t="shared" si="2"/>
        <v>2</v>
      </c>
      <c r="N130" s="17">
        <f t="shared" si="3"/>
        <v>10.57649868</v>
      </c>
      <c r="O130">
        <f t="shared" si="4"/>
        <v>11.0776759</v>
      </c>
    </row>
    <row r="131">
      <c r="A131" s="5">
        <v>6.3000040003E10</v>
      </c>
      <c r="B131" s="5" t="s">
        <v>133</v>
      </c>
      <c r="C131" s="5" t="s">
        <v>136</v>
      </c>
      <c r="D131" s="5">
        <v>3600.0</v>
      </c>
      <c r="E131" s="5">
        <v>24165.936985149747</v>
      </c>
      <c r="F131" s="15">
        <v>0.0</v>
      </c>
      <c r="G131" s="5">
        <v>0.0</v>
      </c>
      <c r="H131" s="5">
        <v>0.0</v>
      </c>
      <c r="J131" s="16">
        <v>2.0</v>
      </c>
      <c r="K131" s="5">
        <v>819.0</v>
      </c>
      <c r="L131" s="17">
        <f t="shared" si="1"/>
        <v>20.12425225</v>
      </c>
      <c r="M131" s="17">
        <f t="shared" si="2"/>
        <v>2</v>
      </c>
      <c r="N131" s="17">
        <f t="shared" si="3"/>
        <v>10.09269936</v>
      </c>
      <c r="O131">
        <f t="shared" si="4"/>
        <v>10.73898387</v>
      </c>
    </row>
    <row r="132">
      <c r="A132" s="5">
        <v>6.3000040004E10</v>
      </c>
      <c r="B132" s="5" t="s">
        <v>133</v>
      </c>
      <c r="C132" s="5" t="s">
        <v>137</v>
      </c>
      <c r="D132" s="5">
        <v>4446.0</v>
      </c>
      <c r="E132" s="5">
        <v>20478.56321206612</v>
      </c>
      <c r="F132" s="15">
        <v>0.0</v>
      </c>
      <c r="G132" s="5">
        <v>0.0</v>
      </c>
      <c r="H132" s="5">
        <v>0.0</v>
      </c>
      <c r="J132" s="5">
        <v>0.0</v>
      </c>
      <c r="K132" s="5">
        <v>1113.0</v>
      </c>
      <c r="L132" s="17">
        <f t="shared" si="1"/>
        <v>21.04444305</v>
      </c>
      <c r="M132" s="17">
        <f t="shared" si="2"/>
        <v>0</v>
      </c>
      <c r="N132" s="17">
        <f t="shared" si="3"/>
        <v>9.927133921</v>
      </c>
      <c r="O132">
        <f t="shared" si="4"/>
        <v>10.32385899</v>
      </c>
    </row>
    <row r="133">
      <c r="A133" s="5">
        <v>6.3000040005E10</v>
      </c>
      <c r="B133" s="5" t="s">
        <v>133</v>
      </c>
      <c r="C133" s="5" t="s">
        <v>138</v>
      </c>
      <c r="D133" s="5">
        <v>2576.0</v>
      </c>
      <c r="E133" s="5">
        <v>16672.910540058387</v>
      </c>
      <c r="F133" s="15">
        <v>0.0</v>
      </c>
      <c r="G133" s="5">
        <v>0.0</v>
      </c>
      <c r="H133" s="5">
        <v>0.0</v>
      </c>
      <c r="J133" s="16">
        <v>1.0</v>
      </c>
      <c r="K133" s="5">
        <v>584.0</v>
      </c>
      <c r="L133" s="17">
        <f t="shared" si="1"/>
        <v>19.10970295</v>
      </c>
      <c r="M133" s="17">
        <f t="shared" si="2"/>
        <v>1</v>
      </c>
      <c r="N133" s="17">
        <f t="shared" si="3"/>
        <v>9.721540558</v>
      </c>
      <c r="O133">
        <f t="shared" si="4"/>
        <v>9.943747835</v>
      </c>
    </row>
    <row r="134">
      <c r="A134" s="5">
        <v>6.3000040006E10</v>
      </c>
      <c r="B134" s="5" t="s">
        <v>133</v>
      </c>
      <c r="C134" s="5" t="s">
        <v>139</v>
      </c>
      <c r="D134" s="5">
        <v>6668.0</v>
      </c>
      <c r="E134" s="5">
        <v>40404.32440188512</v>
      </c>
      <c r="F134" s="15">
        <v>1.0</v>
      </c>
      <c r="G134" s="5">
        <v>0.0</v>
      </c>
      <c r="H134" s="5">
        <v>0.0</v>
      </c>
      <c r="J134" s="16">
        <v>4.0</v>
      </c>
      <c r="K134" s="5">
        <v>1310.0</v>
      </c>
      <c r="L134" s="17">
        <f t="shared" si="1"/>
        <v>21.53334725</v>
      </c>
      <c r="M134" s="17">
        <f t="shared" si="2"/>
        <v>5</v>
      </c>
      <c r="N134" s="17">
        <f t="shared" si="3"/>
        <v>10.6066921</v>
      </c>
      <c r="O134">
        <f t="shared" si="4"/>
        <v>12.38001312</v>
      </c>
    </row>
    <row r="135">
      <c r="A135" s="5">
        <v>6.3000040007E10</v>
      </c>
      <c r="B135" s="5" t="s">
        <v>133</v>
      </c>
      <c r="C135" s="5" t="s">
        <v>140</v>
      </c>
      <c r="D135" s="5">
        <v>4129.0</v>
      </c>
      <c r="E135" s="5">
        <v>33316.19764048589</v>
      </c>
      <c r="F135" s="15">
        <v>0.0</v>
      </c>
      <c r="G135" s="5">
        <v>1.0</v>
      </c>
      <c r="H135" s="5">
        <v>0.0</v>
      </c>
      <c r="J135" s="16">
        <v>1.0</v>
      </c>
      <c r="K135" s="5">
        <v>864.0</v>
      </c>
      <c r="L135" s="17">
        <f t="shared" si="1"/>
        <v>20.28471831</v>
      </c>
      <c r="M135" s="17">
        <f t="shared" si="2"/>
        <v>2</v>
      </c>
      <c r="N135" s="17">
        <f t="shared" si="3"/>
        <v>10.41379897</v>
      </c>
      <c r="O135">
        <f t="shared" si="4"/>
        <v>10.89950576</v>
      </c>
    </row>
    <row r="136">
      <c r="A136" s="5">
        <v>6.3000040008E10</v>
      </c>
      <c r="B136" s="5" t="s">
        <v>133</v>
      </c>
      <c r="C136" s="5" t="s">
        <v>141</v>
      </c>
      <c r="D136" s="5">
        <v>7195.0</v>
      </c>
      <c r="E136" s="5">
        <v>21730.29941889631</v>
      </c>
      <c r="F136" s="15">
        <v>0.0</v>
      </c>
      <c r="G136" s="5">
        <v>0.0</v>
      </c>
      <c r="H136" s="5">
        <v>0.0</v>
      </c>
      <c r="J136" s="16">
        <v>7.0</v>
      </c>
      <c r="K136" s="5">
        <v>1382.0</v>
      </c>
      <c r="L136" s="17">
        <f t="shared" si="1"/>
        <v>21.69386101</v>
      </c>
      <c r="M136" s="17">
        <f t="shared" si="2"/>
        <v>7</v>
      </c>
      <c r="N136" s="17">
        <f t="shared" si="3"/>
        <v>9.986462852</v>
      </c>
      <c r="O136">
        <f t="shared" si="4"/>
        <v>12.89344129</v>
      </c>
    </row>
    <row r="137">
      <c r="A137" s="5">
        <v>6.3000040009E10</v>
      </c>
      <c r="B137" s="5" t="s">
        <v>133</v>
      </c>
      <c r="C137" s="5" t="s">
        <v>142</v>
      </c>
      <c r="D137" s="5">
        <v>3964.0</v>
      </c>
      <c r="E137" s="5">
        <v>32277.02021301571</v>
      </c>
      <c r="F137" s="15">
        <v>0.0</v>
      </c>
      <c r="G137" s="5">
        <v>0.0</v>
      </c>
      <c r="H137" s="5">
        <v>0.0</v>
      </c>
      <c r="J137" s="5">
        <v>0.0</v>
      </c>
      <c r="K137" s="5">
        <v>851.0</v>
      </c>
      <c r="L137" s="17">
        <f t="shared" si="1"/>
        <v>20.23923639</v>
      </c>
      <c r="M137" s="17">
        <f t="shared" si="2"/>
        <v>0</v>
      </c>
      <c r="N137" s="17">
        <f t="shared" si="3"/>
        <v>10.38211081</v>
      </c>
      <c r="O137">
        <f t="shared" si="4"/>
        <v>10.20711573</v>
      </c>
    </row>
    <row r="138">
      <c r="A138" s="5">
        <v>6.300004001E10</v>
      </c>
      <c r="B138" s="5" t="s">
        <v>133</v>
      </c>
      <c r="C138" s="5" t="s">
        <v>143</v>
      </c>
      <c r="D138" s="5">
        <v>4976.0</v>
      </c>
      <c r="E138" s="5">
        <v>37614.78282130751</v>
      </c>
      <c r="F138" s="15">
        <v>1.0</v>
      </c>
      <c r="G138" s="5">
        <v>1.0</v>
      </c>
      <c r="H138" s="5">
        <v>0.0</v>
      </c>
      <c r="J138" s="16">
        <v>2.0</v>
      </c>
      <c r="K138" s="5">
        <v>925.0</v>
      </c>
      <c r="L138" s="17">
        <f t="shared" si="1"/>
        <v>20.48938121</v>
      </c>
      <c r="M138" s="17">
        <f t="shared" si="2"/>
        <v>4</v>
      </c>
      <c r="N138" s="17">
        <f t="shared" si="3"/>
        <v>10.53515241</v>
      </c>
      <c r="O138">
        <f t="shared" si="4"/>
        <v>11.67484454</v>
      </c>
    </row>
    <row r="139">
      <c r="A139" s="5">
        <v>6.3000040011E10</v>
      </c>
      <c r="B139" s="5" t="s">
        <v>133</v>
      </c>
      <c r="C139" s="5" t="s">
        <v>144</v>
      </c>
      <c r="D139" s="5">
        <v>5409.0</v>
      </c>
      <c r="E139" s="5">
        <v>50159.60384406697</v>
      </c>
      <c r="F139" s="15">
        <v>1.0</v>
      </c>
      <c r="G139" s="5">
        <v>0.0</v>
      </c>
      <c r="H139" s="5">
        <v>0.0</v>
      </c>
      <c r="J139" s="5">
        <v>0.0</v>
      </c>
      <c r="K139" s="5">
        <v>1147.0</v>
      </c>
      <c r="L139" s="17">
        <f t="shared" si="1"/>
        <v>21.13471535</v>
      </c>
      <c r="M139" s="17">
        <f t="shared" si="2"/>
        <v>1</v>
      </c>
      <c r="N139" s="17">
        <f t="shared" si="3"/>
        <v>10.82296528</v>
      </c>
      <c r="O139">
        <f t="shared" si="4"/>
        <v>10.98589354</v>
      </c>
    </row>
    <row r="140">
      <c r="A140" s="5">
        <v>6.3000040012E10</v>
      </c>
      <c r="B140" s="5" t="s">
        <v>133</v>
      </c>
      <c r="C140" s="5" t="s">
        <v>145</v>
      </c>
      <c r="D140" s="5">
        <v>4155.0</v>
      </c>
      <c r="E140" s="5">
        <v>6861.18562538968</v>
      </c>
      <c r="F140" s="15">
        <v>0.0</v>
      </c>
      <c r="G140" s="5">
        <v>0.0</v>
      </c>
      <c r="H140" s="5">
        <v>0.0</v>
      </c>
      <c r="J140" s="16">
        <v>5.0</v>
      </c>
      <c r="K140" s="5">
        <v>820.0</v>
      </c>
      <c r="L140" s="17">
        <f t="shared" si="1"/>
        <v>20.12791302</v>
      </c>
      <c r="M140" s="17">
        <f t="shared" si="2"/>
        <v>5</v>
      </c>
      <c r="N140" s="17">
        <f t="shared" si="3"/>
        <v>8.833635537</v>
      </c>
      <c r="O140">
        <f t="shared" si="4"/>
        <v>11.32051619</v>
      </c>
    </row>
    <row r="141">
      <c r="A141" s="5">
        <v>6.3000040013E10</v>
      </c>
      <c r="B141" s="5" t="s">
        <v>133</v>
      </c>
      <c r="C141" s="5" t="s">
        <v>146</v>
      </c>
      <c r="D141" s="5">
        <v>3721.0</v>
      </c>
      <c r="E141" s="5">
        <v>1508.761353357466</v>
      </c>
      <c r="F141" s="15">
        <v>0.0</v>
      </c>
      <c r="G141" s="5">
        <v>0.0</v>
      </c>
      <c r="H141" s="5">
        <v>0.0</v>
      </c>
      <c r="J141" s="16">
        <v>4.0</v>
      </c>
      <c r="K141" s="5">
        <v>840.0</v>
      </c>
      <c r="L141" s="17">
        <f t="shared" si="1"/>
        <v>20.20020568</v>
      </c>
      <c r="M141" s="17">
        <f t="shared" si="2"/>
        <v>4</v>
      </c>
      <c r="N141" s="17">
        <f t="shared" si="3"/>
        <v>7.319044297</v>
      </c>
      <c r="O141">
        <f t="shared" si="4"/>
        <v>10.50641666</v>
      </c>
    </row>
    <row r="142">
      <c r="A142" s="5">
        <v>6.3000040014E10</v>
      </c>
      <c r="B142" s="5" t="s">
        <v>133</v>
      </c>
      <c r="C142" s="5" t="s">
        <v>147</v>
      </c>
      <c r="D142" s="5">
        <v>9251.0</v>
      </c>
      <c r="E142" s="5">
        <v>13931.297786743002</v>
      </c>
      <c r="F142" s="15">
        <v>1.0</v>
      </c>
      <c r="G142" s="5">
        <v>1.0</v>
      </c>
      <c r="H142" s="5">
        <v>0.0</v>
      </c>
      <c r="J142" s="16">
        <v>3.0</v>
      </c>
      <c r="K142" s="5">
        <v>1950.0</v>
      </c>
      <c r="L142" s="17">
        <f t="shared" si="1"/>
        <v>22.72675395</v>
      </c>
      <c r="M142" s="17">
        <f t="shared" si="2"/>
        <v>5</v>
      </c>
      <c r="N142" s="17">
        <f t="shared" si="3"/>
        <v>9.541893227</v>
      </c>
      <c r="O142">
        <f t="shared" si="4"/>
        <v>12.42288239</v>
      </c>
    </row>
    <row r="143">
      <c r="A143" s="5">
        <v>6.3000040015E10</v>
      </c>
      <c r="B143" s="5" t="s">
        <v>133</v>
      </c>
      <c r="C143" s="5" t="s">
        <v>148</v>
      </c>
      <c r="D143" s="5">
        <v>6881.0</v>
      </c>
      <c r="E143" s="5">
        <v>10607.657709445803</v>
      </c>
      <c r="F143" s="15">
        <v>0.0</v>
      </c>
      <c r="G143" s="5">
        <v>0.0</v>
      </c>
      <c r="H143" s="5">
        <v>0.0</v>
      </c>
      <c r="J143" s="16">
        <v>2.0</v>
      </c>
      <c r="K143" s="5">
        <v>1016.0</v>
      </c>
      <c r="L143" s="17">
        <f t="shared" si="1"/>
        <v>20.77088588</v>
      </c>
      <c r="M143" s="17">
        <f t="shared" si="2"/>
        <v>2</v>
      </c>
      <c r="N143" s="17">
        <f t="shared" si="3"/>
        <v>9.269331445</v>
      </c>
      <c r="O143">
        <f t="shared" si="4"/>
        <v>10.68007244</v>
      </c>
    </row>
    <row r="144">
      <c r="A144" s="5">
        <v>6.3000040016E10</v>
      </c>
      <c r="B144" s="5" t="s">
        <v>133</v>
      </c>
      <c r="C144" s="5" t="s">
        <v>149</v>
      </c>
      <c r="D144" s="5">
        <v>9582.0</v>
      </c>
      <c r="E144" s="5">
        <v>36528.42892170725</v>
      </c>
      <c r="F144" s="15">
        <v>0.0</v>
      </c>
      <c r="G144" s="5">
        <v>0.0</v>
      </c>
      <c r="H144" s="5">
        <v>0.0</v>
      </c>
      <c r="J144" s="5">
        <v>0.0</v>
      </c>
      <c r="K144" s="5">
        <v>1596.0</v>
      </c>
      <c r="L144" s="17">
        <f t="shared" si="1"/>
        <v>22.12576733</v>
      </c>
      <c r="M144" s="17">
        <f t="shared" si="2"/>
        <v>0</v>
      </c>
      <c r="N144" s="17">
        <f t="shared" si="3"/>
        <v>10.50584611</v>
      </c>
      <c r="O144">
        <f t="shared" si="4"/>
        <v>10.87720448</v>
      </c>
    </row>
    <row r="145">
      <c r="A145" s="5">
        <v>6.3000040017E10</v>
      </c>
      <c r="B145" s="5" t="s">
        <v>133</v>
      </c>
      <c r="C145" s="5" t="s">
        <v>150</v>
      </c>
      <c r="D145" s="5">
        <v>1089.0</v>
      </c>
      <c r="E145" s="5">
        <v>810.7212182993176</v>
      </c>
      <c r="F145" s="15">
        <v>0.0</v>
      </c>
      <c r="G145" s="5">
        <v>0.0</v>
      </c>
      <c r="H145" s="5">
        <v>0.0</v>
      </c>
      <c r="J145" s="16">
        <v>2.0</v>
      </c>
      <c r="K145" s="5">
        <v>211.0</v>
      </c>
      <c r="L145" s="17">
        <f t="shared" si="1"/>
        <v>16.0555744</v>
      </c>
      <c r="M145" s="17">
        <f t="shared" si="2"/>
        <v>2</v>
      </c>
      <c r="N145" s="17">
        <f t="shared" si="3"/>
        <v>6.697924244</v>
      </c>
      <c r="O145">
        <f t="shared" si="4"/>
        <v>8.251166215</v>
      </c>
    </row>
    <row r="146">
      <c r="A146" s="5">
        <v>6.3000040018E10</v>
      </c>
      <c r="B146" s="5" t="s">
        <v>133</v>
      </c>
      <c r="C146" s="5" t="s">
        <v>151</v>
      </c>
      <c r="D146" s="5">
        <v>5122.0</v>
      </c>
      <c r="E146" s="5">
        <v>46620.09257525265</v>
      </c>
      <c r="F146" s="15">
        <v>1.0</v>
      </c>
      <c r="G146" s="5">
        <v>0.0</v>
      </c>
      <c r="H146" s="5">
        <v>0.0</v>
      </c>
      <c r="J146" s="5">
        <v>0.0</v>
      </c>
      <c r="K146" s="5">
        <v>975.0</v>
      </c>
      <c r="L146" s="17">
        <f t="shared" si="1"/>
        <v>20.64731241</v>
      </c>
      <c r="M146" s="17">
        <f t="shared" si="2"/>
        <v>1</v>
      </c>
      <c r="N146" s="17">
        <f t="shared" si="3"/>
        <v>10.7497869</v>
      </c>
      <c r="O146">
        <f t="shared" si="4"/>
        <v>10.7990331</v>
      </c>
    </row>
    <row r="147">
      <c r="A147" s="5">
        <v>6.3000040019E10</v>
      </c>
      <c r="B147" s="5" t="s">
        <v>133</v>
      </c>
      <c r="C147" s="5" t="s">
        <v>152</v>
      </c>
      <c r="D147" s="5">
        <v>4846.0</v>
      </c>
      <c r="E147" s="5">
        <v>7727.293354576811</v>
      </c>
      <c r="F147" s="15">
        <v>0.0</v>
      </c>
      <c r="G147" s="5">
        <v>0.0</v>
      </c>
      <c r="H147" s="5">
        <v>0.0</v>
      </c>
      <c r="J147" s="16">
        <v>2.0</v>
      </c>
      <c r="K147" s="5">
        <v>963.0</v>
      </c>
      <c r="L147" s="17">
        <f t="shared" si="1"/>
        <v>20.61016024</v>
      </c>
      <c r="M147" s="17">
        <f t="shared" si="2"/>
        <v>2</v>
      </c>
      <c r="N147" s="17">
        <f t="shared" si="3"/>
        <v>8.952513932</v>
      </c>
      <c r="O147">
        <f t="shared" si="4"/>
        <v>10.52089139</v>
      </c>
    </row>
    <row r="148">
      <c r="A148" s="5">
        <v>6.300004002E10</v>
      </c>
      <c r="B148" s="5" t="s">
        <v>133</v>
      </c>
      <c r="C148" s="5" t="s">
        <v>153</v>
      </c>
      <c r="D148" s="5">
        <v>5146.0</v>
      </c>
      <c r="E148" s="5">
        <v>37023.099482302176</v>
      </c>
      <c r="F148" s="15">
        <v>0.0</v>
      </c>
      <c r="G148" s="5">
        <v>0.0</v>
      </c>
      <c r="H148" s="5">
        <v>0.0</v>
      </c>
      <c r="J148" s="5">
        <v>0.0</v>
      </c>
      <c r="K148" s="5">
        <v>1052.0</v>
      </c>
      <c r="L148" s="17">
        <f t="shared" si="1"/>
        <v>20.87534518</v>
      </c>
      <c r="M148" s="17">
        <f t="shared" si="2"/>
        <v>0</v>
      </c>
      <c r="N148" s="17">
        <f t="shared" si="3"/>
        <v>10.51929731</v>
      </c>
      <c r="O148">
        <f t="shared" si="4"/>
        <v>10.46488083</v>
      </c>
    </row>
    <row r="149">
      <c r="A149" s="5">
        <v>6.3000040021E10</v>
      </c>
      <c r="B149" s="5" t="s">
        <v>133</v>
      </c>
      <c r="C149" s="5" t="s">
        <v>154</v>
      </c>
      <c r="D149" s="5">
        <v>6448.0</v>
      </c>
      <c r="E149" s="5">
        <v>33110.94737989551</v>
      </c>
      <c r="F149" s="15">
        <v>0.0</v>
      </c>
      <c r="G149" s="5">
        <v>1.0</v>
      </c>
      <c r="H149" s="5">
        <v>0.0</v>
      </c>
      <c r="J149" s="16">
        <v>2.0</v>
      </c>
      <c r="K149" s="5">
        <v>1419.0</v>
      </c>
      <c r="L149" s="17">
        <f t="shared" si="1"/>
        <v>21.77312303</v>
      </c>
      <c r="M149" s="17">
        <f t="shared" si="2"/>
        <v>3</v>
      </c>
      <c r="N149" s="17">
        <f t="shared" si="3"/>
        <v>10.40761924</v>
      </c>
      <c r="O149">
        <f t="shared" si="4"/>
        <v>11.72691409</v>
      </c>
    </row>
    <row r="150">
      <c r="A150" s="5">
        <v>6.3000040022E10</v>
      </c>
      <c r="B150" s="5" t="s">
        <v>133</v>
      </c>
      <c r="C150" s="5" t="s">
        <v>155</v>
      </c>
      <c r="D150" s="5">
        <v>4679.0</v>
      </c>
      <c r="E150" s="5">
        <v>34464.72714056389</v>
      </c>
      <c r="F150" s="15">
        <v>1.0</v>
      </c>
      <c r="G150" s="5">
        <v>0.0</v>
      </c>
      <c r="H150" s="5">
        <v>0.0</v>
      </c>
      <c r="J150" s="5">
        <v>0.0</v>
      </c>
      <c r="K150" s="5">
        <v>1053.0</v>
      </c>
      <c r="L150" s="17">
        <f t="shared" si="1"/>
        <v>20.87819554</v>
      </c>
      <c r="M150" s="17">
        <f t="shared" si="2"/>
        <v>1</v>
      </c>
      <c r="N150" s="17">
        <f t="shared" si="3"/>
        <v>10.44769168</v>
      </c>
      <c r="O150">
        <f t="shared" si="4"/>
        <v>10.77529574</v>
      </c>
    </row>
    <row r="151">
      <c r="A151" s="5">
        <v>6.3000040023E10</v>
      </c>
      <c r="B151" s="5" t="s">
        <v>133</v>
      </c>
      <c r="C151" s="5" t="s">
        <v>156</v>
      </c>
      <c r="D151" s="5">
        <v>4934.0</v>
      </c>
      <c r="E151" s="5">
        <v>33767.76260280107</v>
      </c>
      <c r="F151" s="15">
        <v>0.0</v>
      </c>
      <c r="G151" s="5">
        <v>0.0</v>
      </c>
      <c r="H151" s="5">
        <v>0.0</v>
      </c>
      <c r="J151" s="16">
        <v>3.0</v>
      </c>
      <c r="K151" s="5">
        <v>1089.0</v>
      </c>
      <c r="L151" s="17">
        <f t="shared" si="1"/>
        <v>20.97904537</v>
      </c>
      <c r="M151" s="17">
        <f t="shared" si="2"/>
        <v>3</v>
      </c>
      <c r="N151" s="17">
        <f t="shared" si="3"/>
        <v>10.42726186</v>
      </c>
      <c r="O151">
        <f t="shared" si="4"/>
        <v>11.46876908</v>
      </c>
    </row>
    <row r="152">
      <c r="A152" s="5">
        <v>6.3000040024E10</v>
      </c>
      <c r="B152" s="5" t="s">
        <v>133</v>
      </c>
      <c r="C152" s="5" t="s">
        <v>157</v>
      </c>
      <c r="D152" s="5">
        <v>7328.0</v>
      </c>
      <c r="E152" s="5">
        <v>41219.064358153366</v>
      </c>
      <c r="F152" s="15">
        <v>0.0</v>
      </c>
      <c r="G152" s="5">
        <v>1.0</v>
      </c>
      <c r="H152" s="5">
        <v>0.0</v>
      </c>
      <c r="J152" s="16">
        <v>2.0</v>
      </c>
      <c r="K152" s="5">
        <v>1707.0</v>
      </c>
      <c r="L152" s="17">
        <f t="shared" si="1"/>
        <v>22.32747817</v>
      </c>
      <c r="M152" s="17">
        <f t="shared" si="2"/>
        <v>3</v>
      </c>
      <c r="N152" s="17">
        <f t="shared" si="3"/>
        <v>10.62665616</v>
      </c>
      <c r="O152">
        <f t="shared" si="4"/>
        <v>11.98471144</v>
      </c>
    </row>
    <row r="153">
      <c r="A153" s="5">
        <v>6.3000040025E10</v>
      </c>
      <c r="B153" s="5" t="s">
        <v>133</v>
      </c>
      <c r="C153" s="5" t="s">
        <v>158</v>
      </c>
      <c r="D153" s="5">
        <v>7930.0</v>
      </c>
      <c r="E153" s="5">
        <v>40407.39862342663</v>
      </c>
      <c r="F153" s="15">
        <v>0.0</v>
      </c>
      <c r="G153" s="5">
        <v>0.0</v>
      </c>
      <c r="H153" s="5">
        <v>0.0</v>
      </c>
      <c r="J153" s="5">
        <v>0.0</v>
      </c>
      <c r="K153" s="5">
        <v>1580.0</v>
      </c>
      <c r="L153" s="17">
        <f t="shared" si="1"/>
        <v>22.09554038</v>
      </c>
      <c r="M153" s="17">
        <f t="shared" si="2"/>
        <v>0</v>
      </c>
      <c r="N153" s="17">
        <f t="shared" si="3"/>
        <v>10.60676818</v>
      </c>
      <c r="O153">
        <f t="shared" si="4"/>
        <v>10.90076952</v>
      </c>
    </row>
    <row r="154">
      <c r="A154" s="5">
        <v>6.3000040026E10</v>
      </c>
      <c r="B154" s="5" t="s">
        <v>133</v>
      </c>
      <c r="C154" s="5" t="s">
        <v>159</v>
      </c>
      <c r="D154" s="5">
        <v>4250.0</v>
      </c>
      <c r="E154" s="5">
        <v>34326.91925343238</v>
      </c>
      <c r="F154" s="15">
        <v>0.0</v>
      </c>
      <c r="G154" s="5">
        <v>0.0</v>
      </c>
      <c r="H154" s="5">
        <v>0.0</v>
      </c>
      <c r="J154" s="5">
        <v>0.0</v>
      </c>
      <c r="K154" s="5">
        <v>766.0</v>
      </c>
      <c r="L154" s="17">
        <f t="shared" si="1"/>
        <v>19.92354651</v>
      </c>
      <c r="M154" s="17">
        <f t="shared" si="2"/>
        <v>0</v>
      </c>
      <c r="N154" s="17">
        <f t="shared" si="3"/>
        <v>10.44368514</v>
      </c>
      <c r="O154">
        <f t="shared" si="4"/>
        <v>10.12241055</v>
      </c>
    </row>
    <row r="155">
      <c r="A155" s="5">
        <v>6.3000040027E10</v>
      </c>
      <c r="B155" s="5" t="s">
        <v>133</v>
      </c>
      <c r="C155" s="5" t="s">
        <v>160</v>
      </c>
      <c r="D155" s="5">
        <v>7385.0</v>
      </c>
      <c r="E155" s="5">
        <v>36557.01156492174</v>
      </c>
      <c r="F155" s="15">
        <v>0.0</v>
      </c>
      <c r="G155" s="5">
        <v>0.0</v>
      </c>
      <c r="H155" s="5">
        <v>0.0</v>
      </c>
      <c r="J155" s="5">
        <v>0.0</v>
      </c>
      <c r="K155" s="5">
        <v>1605.0</v>
      </c>
      <c r="L155" s="17">
        <f t="shared" si="1"/>
        <v>22.14263711</v>
      </c>
      <c r="M155" s="17">
        <f t="shared" si="2"/>
        <v>0</v>
      </c>
      <c r="N155" s="17">
        <f t="shared" si="3"/>
        <v>10.50662828</v>
      </c>
      <c r="O155">
        <f t="shared" si="4"/>
        <v>10.88308846</v>
      </c>
    </row>
    <row r="156">
      <c r="A156" s="5">
        <v>6.3000040028E10</v>
      </c>
      <c r="B156" s="5" t="s">
        <v>133</v>
      </c>
      <c r="C156" s="5" t="s">
        <v>161</v>
      </c>
      <c r="D156" s="5">
        <v>6870.0</v>
      </c>
      <c r="E156" s="5">
        <v>40086.406734019656</v>
      </c>
      <c r="F156" s="15">
        <v>0.0</v>
      </c>
      <c r="G156" s="5">
        <v>0.0</v>
      </c>
      <c r="H156" s="5">
        <v>0.0</v>
      </c>
      <c r="J156" s="5">
        <v>0.0</v>
      </c>
      <c r="K156" s="5">
        <v>1462.0</v>
      </c>
      <c r="L156" s="17">
        <f t="shared" si="1"/>
        <v>21.86268192</v>
      </c>
      <c r="M156" s="17">
        <f t="shared" si="2"/>
        <v>0</v>
      </c>
      <c r="N156" s="17">
        <f t="shared" si="3"/>
        <v>10.59879257</v>
      </c>
      <c r="O156">
        <f t="shared" si="4"/>
        <v>10.8204915</v>
      </c>
    </row>
    <row r="157">
      <c r="A157" s="5">
        <v>6.3000040029E10</v>
      </c>
      <c r="B157" s="5" t="s">
        <v>133</v>
      </c>
      <c r="C157" s="5" t="s">
        <v>162</v>
      </c>
      <c r="D157" s="5">
        <v>7418.0</v>
      </c>
      <c r="E157" s="5">
        <v>37961.56863213619</v>
      </c>
      <c r="F157" s="15">
        <v>0.0</v>
      </c>
      <c r="G157" s="5">
        <v>0.0</v>
      </c>
      <c r="H157" s="5">
        <v>0.0</v>
      </c>
      <c r="J157" s="16">
        <v>1.0</v>
      </c>
      <c r="K157" s="5">
        <v>1749.0</v>
      </c>
      <c r="L157" s="17">
        <f t="shared" si="1"/>
        <v>22.40039843</v>
      </c>
      <c r="M157" s="17">
        <f t="shared" si="2"/>
        <v>1</v>
      </c>
      <c r="N157" s="17">
        <f t="shared" si="3"/>
        <v>10.54432958</v>
      </c>
      <c r="O157">
        <f t="shared" si="4"/>
        <v>11.31490933</v>
      </c>
    </row>
    <row r="158">
      <c r="A158" s="5">
        <v>6.300004003E10</v>
      </c>
      <c r="B158" s="5" t="s">
        <v>133</v>
      </c>
      <c r="C158" s="5" t="s">
        <v>163</v>
      </c>
      <c r="D158" s="5">
        <v>5770.0</v>
      </c>
      <c r="E158" s="5">
        <v>30053.96630824119</v>
      </c>
      <c r="F158" s="15">
        <v>0.0</v>
      </c>
      <c r="G158" s="5">
        <v>0.0</v>
      </c>
      <c r="H158" s="5">
        <v>0.0</v>
      </c>
      <c r="J158" s="16">
        <v>3.0</v>
      </c>
      <c r="K158" s="5">
        <v>1106.0</v>
      </c>
      <c r="L158" s="17">
        <f t="shared" si="1"/>
        <v>21.02551555</v>
      </c>
      <c r="M158" s="17">
        <f t="shared" si="2"/>
        <v>3</v>
      </c>
      <c r="N158" s="17">
        <f t="shared" si="3"/>
        <v>10.31074992</v>
      </c>
      <c r="O158">
        <f t="shared" si="4"/>
        <v>11.44542182</v>
      </c>
    </row>
    <row r="159">
      <c r="A159" s="5">
        <v>6.3000040031E10</v>
      </c>
      <c r="B159" s="5" t="s">
        <v>133</v>
      </c>
      <c r="C159" s="5" t="s">
        <v>164</v>
      </c>
      <c r="D159" s="5">
        <v>5104.0</v>
      </c>
      <c r="E159" s="5">
        <v>29816.687873386727</v>
      </c>
      <c r="F159" s="15">
        <v>0.0</v>
      </c>
      <c r="G159" s="5">
        <v>0.0</v>
      </c>
      <c r="H159" s="5">
        <v>0.0</v>
      </c>
      <c r="J159" s="5">
        <v>0.0</v>
      </c>
      <c r="K159" s="5">
        <v>1169.0</v>
      </c>
      <c r="L159" s="17">
        <f t="shared" si="1"/>
        <v>21.19171188</v>
      </c>
      <c r="M159" s="17">
        <f t="shared" si="2"/>
        <v>0</v>
      </c>
      <c r="N159" s="17">
        <f t="shared" si="3"/>
        <v>10.30282351</v>
      </c>
      <c r="O159">
        <f t="shared" si="4"/>
        <v>10.49817847</v>
      </c>
    </row>
    <row r="160">
      <c r="A160" s="5">
        <v>6.3000040032E10</v>
      </c>
      <c r="B160" s="5" t="s">
        <v>133</v>
      </c>
      <c r="C160" s="5" t="s">
        <v>165</v>
      </c>
      <c r="D160" s="5">
        <v>5405.0</v>
      </c>
      <c r="E160" s="5">
        <v>21407.78604695663</v>
      </c>
      <c r="F160" s="15">
        <v>0.0</v>
      </c>
      <c r="G160" s="5">
        <v>0.0</v>
      </c>
      <c r="H160" s="5">
        <v>0.0</v>
      </c>
      <c r="J160" s="16">
        <v>6.0</v>
      </c>
      <c r="K160" s="5">
        <v>1180.0</v>
      </c>
      <c r="L160" s="17">
        <f t="shared" si="1"/>
        <v>21.21980915</v>
      </c>
      <c r="M160" s="17">
        <f t="shared" si="2"/>
        <v>6</v>
      </c>
      <c r="N160" s="17">
        <f t="shared" si="3"/>
        <v>9.971509969</v>
      </c>
      <c r="O160">
        <f t="shared" si="4"/>
        <v>12.39710637</v>
      </c>
    </row>
    <row r="161">
      <c r="A161" s="5">
        <v>6.3000040033E10</v>
      </c>
      <c r="B161" s="5" t="s">
        <v>133</v>
      </c>
      <c r="C161" s="5" t="s">
        <v>166</v>
      </c>
      <c r="D161" s="5">
        <v>3701.0</v>
      </c>
      <c r="E161" s="5">
        <v>14892.901687332362</v>
      </c>
      <c r="F161" s="15">
        <v>0.0</v>
      </c>
      <c r="G161" s="5">
        <v>0.0</v>
      </c>
      <c r="H161" s="5">
        <v>0.0</v>
      </c>
      <c r="J161" s="16">
        <v>2.0</v>
      </c>
      <c r="K161" s="5">
        <v>726.0</v>
      </c>
      <c r="L161" s="17">
        <f t="shared" si="1"/>
        <v>19.76265004</v>
      </c>
      <c r="M161" s="17">
        <f t="shared" si="2"/>
        <v>2</v>
      </c>
      <c r="N161" s="17">
        <f t="shared" si="3"/>
        <v>9.608639982</v>
      </c>
      <c r="O161">
        <f t="shared" si="4"/>
        <v>10.45709668</v>
      </c>
    </row>
    <row r="162">
      <c r="A162" s="5">
        <v>6.3000040034E10</v>
      </c>
      <c r="B162" s="5" t="s">
        <v>133</v>
      </c>
      <c r="C162" s="5" t="s">
        <v>167</v>
      </c>
      <c r="D162" s="5">
        <v>5872.0</v>
      </c>
      <c r="E162" s="5">
        <v>31692.72211600069</v>
      </c>
      <c r="F162" s="15">
        <v>0.0</v>
      </c>
      <c r="G162" s="5">
        <v>0.0</v>
      </c>
      <c r="H162" s="5">
        <v>0.0</v>
      </c>
      <c r="J162" s="16">
        <v>2.0</v>
      </c>
      <c r="K162" s="5">
        <v>1156.0</v>
      </c>
      <c r="L162" s="17">
        <f t="shared" si="1"/>
        <v>21.15816315</v>
      </c>
      <c r="M162" s="17">
        <f t="shared" si="2"/>
        <v>2</v>
      </c>
      <c r="N162" s="17">
        <f t="shared" si="3"/>
        <v>10.36384235</v>
      </c>
      <c r="O162">
        <f t="shared" si="4"/>
        <v>11.17400183</v>
      </c>
    </row>
    <row r="163">
      <c r="A163" s="5">
        <v>6.3000040035E10</v>
      </c>
      <c r="B163" s="5" t="s">
        <v>133</v>
      </c>
      <c r="C163" s="5" t="s">
        <v>168</v>
      </c>
      <c r="D163" s="5">
        <v>4913.0</v>
      </c>
      <c r="E163" s="5">
        <v>71259.57552540462</v>
      </c>
      <c r="F163" s="15">
        <v>0.0</v>
      </c>
      <c r="G163" s="5">
        <v>0.0</v>
      </c>
      <c r="H163" s="5">
        <v>0.0</v>
      </c>
      <c r="J163" s="5">
        <v>0.0</v>
      </c>
      <c r="K163" s="5">
        <v>1056.0</v>
      </c>
      <c r="L163" s="17">
        <f t="shared" si="1"/>
        <v>20.88673039</v>
      </c>
      <c r="M163" s="17">
        <f t="shared" si="2"/>
        <v>0</v>
      </c>
      <c r="N163" s="17">
        <f t="shared" si="3"/>
        <v>11.17408448</v>
      </c>
      <c r="O163">
        <f t="shared" si="4"/>
        <v>10.68693829</v>
      </c>
    </row>
    <row r="164">
      <c r="A164" s="5">
        <v>6.3000040036E10</v>
      </c>
      <c r="B164" s="5" t="s">
        <v>133</v>
      </c>
      <c r="C164" s="5" t="s">
        <v>169</v>
      </c>
      <c r="D164" s="5">
        <v>4592.0</v>
      </c>
      <c r="E164" s="5">
        <v>16554.426865414804</v>
      </c>
      <c r="F164" s="15">
        <v>1.0</v>
      </c>
      <c r="G164" s="5">
        <v>1.0</v>
      </c>
      <c r="H164" s="5">
        <v>0.0</v>
      </c>
      <c r="J164" s="16">
        <v>2.0</v>
      </c>
      <c r="K164" s="5">
        <v>930.0</v>
      </c>
      <c r="L164" s="17">
        <f t="shared" si="1"/>
        <v>20.50555376</v>
      </c>
      <c r="M164" s="17">
        <f t="shared" si="2"/>
        <v>4</v>
      </c>
      <c r="N164" s="17">
        <f t="shared" si="3"/>
        <v>9.714408829</v>
      </c>
      <c r="O164">
        <f t="shared" si="4"/>
        <v>11.4066542</v>
      </c>
    </row>
    <row r="165">
      <c r="A165" s="5">
        <v>6.3000040037E10</v>
      </c>
      <c r="B165" s="5" t="s">
        <v>133</v>
      </c>
      <c r="C165" s="5" t="s">
        <v>170</v>
      </c>
      <c r="D165" s="5">
        <v>3217.0</v>
      </c>
      <c r="E165" s="5">
        <v>17333.981115217586</v>
      </c>
      <c r="F165" s="15">
        <v>0.0</v>
      </c>
      <c r="G165" s="5">
        <v>0.0</v>
      </c>
      <c r="H165" s="5">
        <v>0.0</v>
      </c>
      <c r="J165" s="5">
        <v>0.0</v>
      </c>
      <c r="K165" s="5">
        <v>733.0</v>
      </c>
      <c r="L165" s="17">
        <f t="shared" si="1"/>
        <v>19.79143711</v>
      </c>
      <c r="M165" s="17">
        <f t="shared" si="2"/>
        <v>0</v>
      </c>
      <c r="N165" s="17">
        <f t="shared" si="3"/>
        <v>9.76042408</v>
      </c>
      <c r="O165">
        <f t="shared" si="4"/>
        <v>9.850620395</v>
      </c>
    </row>
    <row r="166">
      <c r="A166" s="5">
        <v>6.3000040038E10</v>
      </c>
      <c r="B166" s="5" t="s">
        <v>133</v>
      </c>
      <c r="C166" s="5" t="s">
        <v>171</v>
      </c>
      <c r="D166" s="5">
        <v>2971.0</v>
      </c>
      <c r="E166" s="5">
        <v>22928.065607353197</v>
      </c>
      <c r="F166" s="15">
        <v>0.0</v>
      </c>
      <c r="G166" s="5">
        <v>0.0</v>
      </c>
      <c r="H166" s="5">
        <v>0.0</v>
      </c>
      <c r="J166" s="16">
        <v>2.0</v>
      </c>
      <c r="K166" s="5">
        <v>612.0</v>
      </c>
      <c r="L166" s="17">
        <f t="shared" si="1"/>
        <v>19.25019685</v>
      </c>
      <c r="M166" s="17">
        <f t="shared" si="2"/>
        <v>2</v>
      </c>
      <c r="N166" s="17">
        <f t="shared" si="3"/>
        <v>10.04011701</v>
      </c>
      <c r="O166">
        <f t="shared" si="4"/>
        <v>10.43010462</v>
      </c>
    </row>
    <row r="167">
      <c r="A167" s="5">
        <v>6.3000040039E10</v>
      </c>
      <c r="B167" s="5" t="s">
        <v>133</v>
      </c>
      <c r="C167" s="5" t="s">
        <v>172</v>
      </c>
      <c r="D167" s="5">
        <v>6130.0</v>
      </c>
      <c r="E167" s="5">
        <v>21097.69474782113</v>
      </c>
      <c r="F167" s="15">
        <v>0.0</v>
      </c>
      <c r="G167" s="5">
        <v>0.0</v>
      </c>
      <c r="H167" s="5">
        <v>0.0</v>
      </c>
      <c r="J167" s="16">
        <v>6.0</v>
      </c>
      <c r="K167" s="5">
        <v>1443.0</v>
      </c>
      <c r="L167" s="17">
        <f t="shared" si="1"/>
        <v>21.82343868</v>
      </c>
      <c r="M167" s="17">
        <f t="shared" si="2"/>
        <v>6</v>
      </c>
      <c r="N167" s="17">
        <f t="shared" si="3"/>
        <v>9.95691906</v>
      </c>
      <c r="O167">
        <f t="shared" si="4"/>
        <v>12.59345258</v>
      </c>
    </row>
    <row r="168">
      <c r="A168" s="5">
        <v>6.300004004E10</v>
      </c>
      <c r="B168" s="5" t="s">
        <v>133</v>
      </c>
      <c r="C168" s="5" t="s">
        <v>173</v>
      </c>
      <c r="D168" s="5">
        <v>4751.0</v>
      </c>
      <c r="E168" s="5">
        <v>21362.32152012496</v>
      </c>
      <c r="F168" s="15">
        <v>1.0</v>
      </c>
      <c r="G168" s="5">
        <v>0.0</v>
      </c>
      <c r="H168" s="5">
        <v>0.0</v>
      </c>
      <c r="J168" s="16">
        <v>1.0</v>
      </c>
      <c r="K168" s="5">
        <v>989.0</v>
      </c>
      <c r="L168" s="17">
        <f t="shared" si="1"/>
        <v>20.69008299</v>
      </c>
      <c r="M168" s="17">
        <f t="shared" si="2"/>
        <v>2</v>
      </c>
      <c r="N168" s="17">
        <f t="shared" si="3"/>
        <v>9.969383973</v>
      </c>
      <c r="O168">
        <f t="shared" si="4"/>
        <v>10.88648899</v>
      </c>
    </row>
    <row r="169">
      <c r="A169" s="5">
        <v>6.3000040041E10</v>
      </c>
      <c r="B169" s="5" t="s">
        <v>133</v>
      </c>
      <c r="C169" s="5" t="s">
        <v>174</v>
      </c>
      <c r="D169" s="5">
        <v>8148.0</v>
      </c>
      <c r="E169" s="5">
        <v>7641.466883671584</v>
      </c>
      <c r="F169" s="15">
        <v>0.0</v>
      </c>
      <c r="G169" s="5">
        <v>0.0</v>
      </c>
      <c r="H169" s="5">
        <v>0.0</v>
      </c>
      <c r="J169" s="16">
        <v>2.0</v>
      </c>
      <c r="K169" s="5">
        <v>1046.0</v>
      </c>
      <c r="L169" s="17">
        <f t="shared" si="1"/>
        <v>20.85818593</v>
      </c>
      <c r="M169" s="17">
        <f t="shared" si="2"/>
        <v>2</v>
      </c>
      <c r="N169" s="17">
        <f t="shared" si="3"/>
        <v>8.941344864</v>
      </c>
      <c r="O169">
        <f t="shared" si="4"/>
        <v>10.5998436</v>
      </c>
    </row>
    <row r="170">
      <c r="A170" s="5">
        <v>6.3000040042E10</v>
      </c>
      <c r="B170" s="5" t="s">
        <v>133</v>
      </c>
      <c r="C170" s="5" t="s">
        <v>175</v>
      </c>
      <c r="D170" s="5">
        <v>2656.0</v>
      </c>
      <c r="E170" s="5">
        <v>6261.158744492363</v>
      </c>
      <c r="F170" s="15">
        <v>0.0</v>
      </c>
      <c r="G170" s="5">
        <v>0.0</v>
      </c>
      <c r="H170" s="5">
        <v>0.0</v>
      </c>
      <c r="J170" s="16">
        <v>2.0</v>
      </c>
      <c r="K170" s="5">
        <v>561.0</v>
      </c>
      <c r="L170" s="17">
        <f t="shared" si="1"/>
        <v>18.98916272</v>
      </c>
      <c r="M170" s="17">
        <f t="shared" si="2"/>
        <v>2</v>
      </c>
      <c r="N170" s="17">
        <f t="shared" si="3"/>
        <v>8.74212055</v>
      </c>
      <c r="O170">
        <f t="shared" si="4"/>
        <v>9.910427755</v>
      </c>
    </row>
    <row r="171">
      <c r="A171" s="5">
        <v>6.3000050001E10</v>
      </c>
      <c r="B171" s="5" t="s">
        <v>176</v>
      </c>
      <c r="C171" s="5" t="s">
        <v>177</v>
      </c>
      <c r="D171" s="5">
        <v>3031.0</v>
      </c>
      <c r="E171" s="5">
        <v>7690.245811385009</v>
      </c>
      <c r="F171" s="15">
        <v>0.0</v>
      </c>
      <c r="G171" s="5">
        <v>0.0</v>
      </c>
      <c r="H171" s="5">
        <v>0.0</v>
      </c>
      <c r="J171" s="16">
        <v>1.0</v>
      </c>
      <c r="K171" s="5">
        <v>671.0</v>
      </c>
      <c r="L171" s="17">
        <f t="shared" si="1"/>
        <v>19.52630741</v>
      </c>
      <c r="M171" s="17">
        <f t="shared" si="2"/>
        <v>1</v>
      </c>
      <c r="N171" s="17">
        <f t="shared" si="3"/>
        <v>8.947708027</v>
      </c>
      <c r="O171">
        <f t="shared" si="4"/>
        <v>9.824671813</v>
      </c>
    </row>
    <row r="172">
      <c r="A172" s="5">
        <v>6.3000050002E10</v>
      </c>
      <c r="B172" s="5" t="s">
        <v>176</v>
      </c>
      <c r="C172" s="5" t="s">
        <v>178</v>
      </c>
      <c r="D172" s="5">
        <v>2575.0</v>
      </c>
      <c r="E172" s="5">
        <v>8667.972108148857</v>
      </c>
      <c r="F172" s="15">
        <v>0.0</v>
      </c>
      <c r="G172" s="5">
        <v>0.0</v>
      </c>
      <c r="H172" s="5">
        <v>0.0</v>
      </c>
      <c r="J172" s="5">
        <v>0.0</v>
      </c>
      <c r="K172" s="5">
        <v>414.0</v>
      </c>
      <c r="L172" s="17">
        <f t="shared" si="1"/>
        <v>18.07759792</v>
      </c>
      <c r="M172" s="17">
        <f t="shared" si="2"/>
        <v>0</v>
      </c>
      <c r="N172" s="17">
        <f t="shared" si="3"/>
        <v>9.067390145</v>
      </c>
      <c r="O172">
        <f t="shared" si="4"/>
        <v>9.048329355</v>
      </c>
    </row>
    <row r="173">
      <c r="A173" s="5">
        <v>6.3000050003E10</v>
      </c>
      <c r="B173" s="5" t="s">
        <v>176</v>
      </c>
      <c r="C173" s="5" t="s">
        <v>179</v>
      </c>
      <c r="D173" s="5">
        <v>2597.0</v>
      </c>
      <c r="E173" s="5">
        <v>24848.00422236577</v>
      </c>
      <c r="F173" s="15">
        <v>0.0</v>
      </c>
      <c r="G173" s="5">
        <v>0.0</v>
      </c>
      <c r="H173" s="5">
        <v>0.0</v>
      </c>
      <c r="J173" s="16">
        <v>1.0</v>
      </c>
      <c r="K173" s="5">
        <v>603.0</v>
      </c>
      <c r="L173" s="17">
        <f t="shared" si="1"/>
        <v>19.20575159</v>
      </c>
      <c r="M173" s="17">
        <f t="shared" si="2"/>
        <v>1</v>
      </c>
      <c r="N173" s="17">
        <f t="shared" si="3"/>
        <v>10.12053272</v>
      </c>
      <c r="O173">
        <f t="shared" si="4"/>
        <v>10.10876144</v>
      </c>
    </row>
    <row r="174">
      <c r="A174" s="5">
        <v>6.3000050004E10</v>
      </c>
      <c r="B174" s="5" t="s">
        <v>176</v>
      </c>
      <c r="C174" s="5" t="s">
        <v>180</v>
      </c>
      <c r="D174" s="5">
        <v>4780.0</v>
      </c>
      <c r="E174" s="5">
        <v>11830.620963041756</v>
      </c>
      <c r="F174" s="15">
        <v>0.0</v>
      </c>
      <c r="G174" s="5">
        <v>0.0</v>
      </c>
      <c r="H174" s="5">
        <v>0.0</v>
      </c>
      <c r="J174" s="16">
        <v>4.0</v>
      </c>
      <c r="K174" s="5">
        <v>975.0</v>
      </c>
      <c r="L174" s="17">
        <f t="shared" si="1"/>
        <v>20.64731241</v>
      </c>
      <c r="M174" s="17">
        <f t="shared" si="2"/>
        <v>4</v>
      </c>
      <c r="N174" s="17">
        <f t="shared" si="3"/>
        <v>9.378446446</v>
      </c>
      <c r="O174">
        <f t="shared" si="4"/>
        <v>11.34191962</v>
      </c>
    </row>
    <row r="175">
      <c r="A175" s="5">
        <v>6.3000050005E10</v>
      </c>
      <c r="B175" s="5" t="s">
        <v>176</v>
      </c>
      <c r="C175" s="5" t="s">
        <v>181</v>
      </c>
      <c r="D175" s="5">
        <v>4402.0</v>
      </c>
      <c r="E175" s="5">
        <v>28742.918670724554</v>
      </c>
      <c r="F175" s="15">
        <v>0.0</v>
      </c>
      <c r="G175" s="5">
        <v>1.0</v>
      </c>
      <c r="H175" s="5">
        <v>0.0</v>
      </c>
      <c r="J175" s="5">
        <v>0.0</v>
      </c>
      <c r="K175" s="5">
        <v>1086.0</v>
      </c>
      <c r="L175" s="17">
        <f t="shared" si="1"/>
        <v>20.9707695</v>
      </c>
      <c r="M175" s="17">
        <f t="shared" si="2"/>
        <v>1</v>
      </c>
      <c r="N175" s="17">
        <f t="shared" si="3"/>
        <v>10.26614671</v>
      </c>
      <c r="O175">
        <f t="shared" si="4"/>
        <v>10.74563874</v>
      </c>
    </row>
    <row r="176">
      <c r="A176" s="5">
        <v>6.3000050006E10</v>
      </c>
      <c r="B176" s="5" t="s">
        <v>176</v>
      </c>
      <c r="C176" s="5" t="s">
        <v>182</v>
      </c>
      <c r="D176" s="5">
        <v>5879.0</v>
      </c>
      <c r="E176" s="5">
        <v>49702.9322360274</v>
      </c>
      <c r="F176" s="15">
        <v>0.0</v>
      </c>
      <c r="G176" s="5">
        <v>0.0</v>
      </c>
      <c r="H176" s="5">
        <v>0.0</v>
      </c>
      <c r="J176" s="16">
        <v>1.0</v>
      </c>
      <c r="K176" s="5">
        <v>1440.0</v>
      </c>
      <c r="L176" s="17">
        <f t="shared" si="1"/>
        <v>21.81719518</v>
      </c>
      <c r="M176" s="17">
        <f t="shared" si="2"/>
        <v>1</v>
      </c>
      <c r="N176" s="17">
        <f t="shared" si="3"/>
        <v>10.81381921</v>
      </c>
      <c r="O176">
        <f t="shared" si="4"/>
        <v>11.21033813</v>
      </c>
    </row>
    <row r="177">
      <c r="A177" s="5">
        <v>6.3000050007E10</v>
      </c>
      <c r="B177" s="5" t="s">
        <v>176</v>
      </c>
      <c r="C177" s="5" t="s">
        <v>183</v>
      </c>
      <c r="D177" s="5">
        <v>5654.0</v>
      </c>
      <c r="E177" s="5">
        <v>34904.146866496085</v>
      </c>
      <c r="F177" s="15">
        <v>0.0</v>
      </c>
      <c r="G177" s="5">
        <v>0.0</v>
      </c>
      <c r="H177" s="5">
        <v>0.0</v>
      </c>
      <c r="J177" s="16">
        <v>1.0</v>
      </c>
      <c r="K177" s="5">
        <v>1298.0</v>
      </c>
      <c r="L177" s="17">
        <f t="shared" si="1"/>
        <v>21.50573969</v>
      </c>
      <c r="M177" s="17">
        <f t="shared" si="2"/>
        <v>1</v>
      </c>
      <c r="N177" s="17">
        <f t="shared" si="3"/>
        <v>10.46036092</v>
      </c>
      <c r="O177">
        <f t="shared" si="4"/>
        <v>10.9887002</v>
      </c>
    </row>
    <row r="178">
      <c r="A178" s="5">
        <v>6.3000050008E10</v>
      </c>
      <c r="B178" s="5" t="s">
        <v>176</v>
      </c>
      <c r="C178" s="5" t="s">
        <v>184</v>
      </c>
      <c r="D178" s="5">
        <v>3189.0</v>
      </c>
      <c r="E178" s="5">
        <v>35554.20752572399</v>
      </c>
      <c r="F178" s="15">
        <v>1.0</v>
      </c>
      <c r="G178" s="5">
        <v>0.0</v>
      </c>
      <c r="H178" s="5">
        <v>0.0</v>
      </c>
      <c r="J178" s="16">
        <v>1.0</v>
      </c>
      <c r="K178" s="5">
        <v>765.0</v>
      </c>
      <c r="L178" s="17">
        <f t="shared" si="1"/>
        <v>19.9196275</v>
      </c>
      <c r="M178" s="17">
        <f t="shared" si="2"/>
        <v>2</v>
      </c>
      <c r="N178" s="17">
        <f t="shared" si="3"/>
        <v>10.47881378</v>
      </c>
      <c r="O178">
        <f t="shared" si="4"/>
        <v>10.79948043</v>
      </c>
    </row>
    <row r="179">
      <c r="A179" s="5">
        <v>6.3000050009E10</v>
      </c>
      <c r="B179" s="5" t="s">
        <v>176</v>
      </c>
      <c r="C179" s="5" t="s">
        <v>185</v>
      </c>
      <c r="D179" s="5">
        <v>5449.0</v>
      </c>
      <c r="E179" s="5">
        <v>47940.93689244139</v>
      </c>
      <c r="F179" s="15">
        <v>0.0</v>
      </c>
      <c r="G179" s="5">
        <v>0.0</v>
      </c>
      <c r="H179" s="5">
        <v>0.0</v>
      </c>
      <c r="J179" s="16">
        <v>1.0</v>
      </c>
      <c r="K179" s="5">
        <v>1201.0</v>
      </c>
      <c r="L179" s="17">
        <f t="shared" si="1"/>
        <v>21.27272947</v>
      </c>
      <c r="M179" s="17">
        <f t="shared" si="2"/>
        <v>1</v>
      </c>
      <c r="N179" s="17">
        <f t="shared" si="3"/>
        <v>10.77772505</v>
      </c>
      <c r="O179">
        <f t="shared" si="4"/>
        <v>11.01681817</v>
      </c>
    </row>
    <row r="180">
      <c r="A180" s="5">
        <v>6.300005001E10</v>
      </c>
      <c r="B180" s="5" t="s">
        <v>176</v>
      </c>
      <c r="C180" s="5" t="s">
        <v>186</v>
      </c>
      <c r="D180" s="5">
        <v>4208.0</v>
      </c>
      <c r="E180" s="5">
        <v>18800.182738491054</v>
      </c>
      <c r="F180" s="15">
        <v>0.0</v>
      </c>
      <c r="G180" s="5">
        <v>0.0</v>
      </c>
      <c r="H180" s="5">
        <v>0.0</v>
      </c>
      <c r="J180" s="16">
        <v>2.0</v>
      </c>
      <c r="K180" s="5">
        <v>939.0</v>
      </c>
      <c r="L180" s="17">
        <f t="shared" si="1"/>
        <v>20.53444644</v>
      </c>
      <c r="M180" s="17">
        <f t="shared" si="2"/>
        <v>2</v>
      </c>
      <c r="N180" s="17">
        <f t="shared" si="3"/>
        <v>9.841621869</v>
      </c>
      <c r="O180">
        <f t="shared" si="4"/>
        <v>10.79202277</v>
      </c>
    </row>
    <row r="181">
      <c r="A181" s="5">
        <v>6.3000050011E10</v>
      </c>
      <c r="B181" s="5" t="s">
        <v>176</v>
      </c>
      <c r="C181" s="5" t="s">
        <v>187</v>
      </c>
      <c r="D181" s="5">
        <v>6281.0</v>
      </c>
      <c r="E181" s="5">
        <v>44511.737839167334</v>
      </c>
      <c r="F181" s="15">
        <v>0.0</v>
      </c>
      <c r="G181" s="5">
        <v>0.0</v>
      </c>
      <c r="H181" s="5">
        <v>0.0</v>
      </c>
      <c r="J181" s="5">
        <v>0.0</v>
      </c>
      <c r="K181" s="5">
        <v>1159.0</v>
      </c>
      <c r="L181" s="17">
        <f t="shared" si="1"/>
        <v>21.16593853</v>
      </c>
      <c r="M181" s="17">
        <f t="shared" si="2"/>
        <v>0</v>
      </c>
      <c r="N181" s="17">
        <f t="shared" si="3"/>
        <v>10.70350821</v>
      </c>
      <c r="O181">
        <f t="shared" si="4"/>
        <v>10.62314891</v>
      </c>
    </row>
    <row r="182">
      <c r="A182" s="5">
        <v>6.3000050012E10</v>
      </c>
      <c r="B182" s="5" t="s">
        <v>176</v>
      </c>
      <c r="C182" s="5" t="s">
        <v>188</v>
      </c>
      <c r="D182" s="5">
        <v>4770.0</v>
      </c>
      <c r="E182" s="5">
        <v>49596.4255671017</v>
      </c>
      <c r="F182" s="15">
        <v>1.0</v>
      </c>
      <c r="G182" s="5">
        <v>0.0</v>
      </c>
      <c r="H182" s="5">
        <v>0.0</v>
      </c>
      <c r="J182" s="5">
        <v>0.0</v>
      </c>
      <c r="K182" s="5">
        <v>1128.0</v>
      </c>
      <c r="L182" s="17">
        <f t="shared" si="1"/>
        <v>21.0846043</v>
      </c>
      <c r="M182" s="17">
        <f t="shared" si="2"/>
        <v>1</v>
      </c>
      <c r="N182" s="17">
        <f t="shared" si="3"/>
        <v>10.81167404</v>
      </c>
      <c r="O182">
        <f t="shared" si="4"/>
        <v>10.96542611</v>
      </c>
    </row>
    <row r="183">
      <c r="A183" s="5">
        <v>6.3000050013E10</v>
      </c>
      <c r="B183" s="5" t="s">
        <v>176</v>
      </c>
      <c r="C183" s="5" t="s">
        <v>189</v>
      </c>
      <c r="D183" s="5">
        <v>3976.0</v>
      </c>
      <c r="E183" s="5">
        <v>49374.10449518587</v>
      </c>
      <c r="F183" s="15">
        <v>0.0</v>
      </c>
      <c r="G183" s="5">
        <v>0.0</v>
      </c>
      <c r="H183" s="5">
        <v>0.0</v>
      </c>
      <c r="J183" s="5">
        <v>0.0</v>
      </c>
      <c r="K183" s="5">
        <v>581.0</v>
      </c>
      <c r="L183" s="17">
        <f t="shared" si="1"/>
        <v>19.09425227</v>
      </c>
      <c r="M183" s="17">
        <f t="shared" si="2"/>
        <v>0</v>
      </c>
      <c r="N183" s="17">
        <f t="shared" si="3"/>
        <v>10.80718137</v>
      </c>
      <c r="O183">
        <f t="shared" si="4"/>
        <v>9.967144545</v>
      </c>
    </row>
    <row r="184">
      <c r="A184" s="5">
        <v>6.3000050014E10</v>
      </c>
      <c r="B184" s="5" t="s">
        <v>176</v>
      </c>
      <c r="C184" s="5" t="s">
        <v>190</v>
      </c>
      <c r="D184" s="5">
        <v>6129.0</v>
      </c>
      <c r="E184" s="5">
        <v>60772.26352385611</v>
      </c>
      <c r="F184" s="15">
        <v>0.0</v>
      </c>
      <c r="G184" s="5">
        <v>0.0</v>
      </c>
      <c r="H184" s="5">
        <v>0.0</v>
      </c>
      <c r="J184" s="16">
        <v>1.0</v>
      </c>
      <c r="K184" s="5">
        <v>1280.0</v>
      </c>
      <c r="L184" s="17">
        <f t="shared" si="1"/>
        <v>21.46384607</v>
      </c>
      <c r="M184" s="17">
        <f t="shared" si="2"/>
        <v>1</v>
      </c>
      <c r="N184" s="17">
        <f t="shared" si="3"/>
        <v>11.01488877</v>
      </c>
      <c r="O184">
        <f t="shared" si="4"/>
        <v>11.15957828</v>
      </c>
    </row>
    <row r="185">
      <c r="A185" s="5">
        <v>6.3000050015E10</v>
      </c>
      <c r="B185" s="5" t="s">
        <v>176</v>
      </c>
      <c r="C185" s="5" t="s">
        <v>191</v>
      </c>
      <c r="D185" s="5">
        <v>4890.0</v>
      </c>
      <c r="E185" s="5">
        <v>51715.72228307709</v>
      </c>
      <c r="F185" s="15">
        <v>0.0</v>
      </c>
      <c r="G185" s="5">
        <v>0.0</v>
      </c>
      <c r="H185" s="5">
        <v>0.0</v>
      </c>
      <c r="J185" s="5">
        <v>0.0</v>
      </c>
      <c r="K185" s="5">
        <v>684.0</v>
      </c>
      <c r="L185" s="17">
        <f t="shared" si="1"/>
        <v>19.58387375</v>
      </c>
      <c r="M185" s="17">
        <f t="shared" si="2"/>
        <v>0</v>
      </c>
      <c r="N185" s="17">
        <f t="shared" si="3"/>
        <v>10.85351712</v>
      </c>
      <c r="O185">
        <f t="shared" si="4"/>
        <v>10.14579696</v>
      </c>
    </row>
    <row r="186">
      <c r="A186" s="5">
        <v>6.3000050016E10</v>
      </c>
      <c r="B186" s="5" t="s">
        <v>176</v>
      </c>
      <c r="C186" s="5" t="s">
        <v>192</v>
      </c>
      <c r="D186" s="5">
        <v>3461.0</v>
      </c>
      <c r="E186" s="5">
        <v>42966.92387081944</v>
      </c>
      <c r="F186" s="15">
        <v>0.0</v>
      </c>
      <c r="G186" s="5">
        <v>0.0</v>
      </c>
      <c r="H186" s="5">
        <v>0.0</v>
      </c>
      <c r="J186" s="5">
        <v>0.0</v>
      </c>
      <c r="K186" s="5">
        <v>611.0</v>
      </c>
      <c r="L186" s="17">
        <f t="shared" si="1"/>
        <v>19.24529088</v>
      </c>
      <c r="M186" s="17">
        <f t="shared" si="2"/>
        <v>0</v>
      </c>
      <c r="N186" s="17">
        <f t="shared" si="3"/>
        <v>10.66818589</v>
      </c>
      <c r="O186">
        <f t="shared" si="4"/>
        <v>9.971158921</v>
      </c>
    </row>
    <row r="187">
      <c r="A187" s="5">
        <v>6.3000050017E10</v>
      </c>
      <c r="B187" s="5" t="s">
        <v>176</v>
      </c>
      <c r="C187" s="5" t="s">
        <v>193</v>
      </c>
      <c r="D187" s="5">
        <v>2850.0</v>
      </c>
      <c r="E187" s="5">
        <v>8946.795995957575</v>
      </c>
      <c r="F187" s="15">
        <v>1.0</v>
      </c>
      <c r="G187" s="5">
        <v>0.0</v>
      </c>
      <c r="H187" s="5">
        <v>0.0</v>
      </c>
      <c r="J187" s="16">
        <v>1.0</v>
      </c>
      <c r="K187" s="5">
        <v>576.0</v>
      </c>
      <c r="L187" s="17">
        <f t="shared" si="1"/>
        <v>19.06832298</v>
      </c>
      <c r="M187" s="17">
        <f t="shared" si="2"/>
        <v>2</v>
      </c>
      <c r="N187" s="17">
        <f t="shared" si="3"/>
        <v>9.099050758</v>
      </c>
      <c r="O187">
        <f t="shared" si="4"/>
        <v>10.05579125</v>
      </c>
    </row>
    <row r="188">
      <c r="A188" s="5">
        <v>6.3000050018E10</v>
      </c>
      <c r="B188" s="5" t="s">
        <v>176</v>
      </c>
      <c r="C188" s="5" t="s">
        <v>194</v>
      </c>
      <c r="D188" s="5">
        <v>3536.0</v>
      </c>
      <c r="E188" s="5">
        <v>22005.96901703199</v>
      </c>
      <c r="F188" s="15">
        <v>0.0</v>
      </c>
      <c r="G188" s="5">
        <v>0.0</v>
      </c>
      <c r="H188" s="5">
        <v>0.0</v>
      </c>
      <c r="J188" s="16">
        <v>1.0</v>
      </c>
      <c r="K188" s="5">
        <v>605.0</v>
      </c>
      <c r="L188" s="17">
        <f t="shared" si="1"/>
        <v>19.21568537</v>
      </c>
      <c r="M188" s="17">
        <f t="shared" si="2"/>
        <v>1</v>
      </c>
      <c r="N188" s="17">
        <f t="shared" si="3"/>
        <v>9.999069014</v>
      </c>
      <c r="O188">
        <f t="shared" si="4"/>
        <v>10.0715848</v>
      </c>
    </row>
    <row r="189">
      <c r="A189" s="5">
        <v>6.3000050019E10</v>
      </c>
      <c r="B189" s="5" t="s">
        <v>176</v>
      </c>
      <c r="C189" s="5" t="s">
        <v>195</v>
      </c>
      <c r="D189" s="5">
        <v>12118.0</v>
      </c>
      <c r="E189" s="5">
        <v>50385.13177720422</v>
      </c>
      <c r="F189" s="15">
        <v>0.0</v>
      </c>
      <c r="G189" s="5">
        <v>0.0</v>
      </c>
      <c r="H189" s="5">
        <v>0.0</v>
      </c>
      <c r="J189" s="16">
        <v>2.0</v>
      </c>
      <c r="K189" s="5">
        <v>1702.0</v>
      </c>
      <c r="L189" s="17">
        <f t="shared" si="1"/>
        <v>22.31867793</v>
      </c>
      <c r="M189" s="17">
        <f t="shared" si="2"/>
        <v>2</v>
      </c>
      <c r="N189" s="17">
        <f t="shared" si="3"/>
        <v>10.82745141</v>
      </c>
      <c r="O189">
        <f t="shared" si="4"/>
        <v>11.71537644</v>
      </c>
    </row>
    <row r="190">
      <c r="A190" s="5">
        <v>6.300005002E10</v>
      </c>
      <c r="B190" s="5" t="s">
        <v>176</v>
      </c>
      <c r="C190" s="5" t="s">
        <v>196</v>
      </c>
      <c r="D190" s="5">
        <v>5630.0</v>
      </c>
      <c r="E190" s="5">
        <v>25397.89204957465</v>
      </c>
      <c r="F190" s="15">
        <v>0.0</v>
      </c>
      <c r="G190" s="5">
        <v>0.0</v>
      </c>
      <c r="H190" s="5">
        <v>0.0</v>
      </c>
      <c r="J190" s="5">
        <v>0.0</v>
      </c>
      <c r="K190" s="5">
        <v>900.0</v>
      </c>
      <c r="L190" s="17">
        <f t="shared" si="1"/>
        <v>20.40718429</v>
      </c>
      <c r="M190" s="17">
        <f t="shared" si="2"/>
        <v>0</v>
      </c>
      <c r="N190" s="17">
        <f t="shared" si="3"/>
        <v>10.14242146</v>
      </c>
      <c r="O190">
        <f t="shared" si="4"/>
        <v>10.18320192</v>
      </c>
    </row>
    <row r="191">
      <c r="A191" s="5">
        <v>6.3000050021E10</v>
      </c>
      <c r="B191" s="5" t="s">
        <v>176</v>
      </c>
      <c r="C191" s="5" t="s">
        <v>197</v>
      </c>
      <c r="D191" s="5">
        <v>9693.0</v>
      </c>
      <c r="E191" s="5">
        <v>62903.845666288806</v>
      </c>
      <c r="F191" s="15">
        <v>0.0</v>
      </c>
      <c r="G191" s="5">
        <v>0.0</v>
      </c>
      <c r="H191" s="5">
        <v>0.0</v>
      </c>
      <c r="J191" s="16">
        <v>1.0</v>
      </c>
      <c r="K191" s="5">
        <v>1301.0</v>
      </c>
      <c r="L191" s="17">
        <f t="shared" si="1"/>
        <v>21.51266544</v>
      </c>
      <c r="M191" s="17">
        <f t="shared" si="2"/>
        <v>1</v>
      </c>
      <c r="N191" s="17">
        <f t="shared" si="3"/>
        <v>11.04936258</v>
      </c>
      <c r="O191">
        <f t="shared" si="4"/>
        <v>11.18734267</v>
      </c>
    </row>
    <row r="192">
      <c r="A192" s="5">
        <v>6.3000050022E10</v>
      </c>
      <c r="B192" s="5" t="s">
        <v>176</v>
      </c>
      <c r="C192" s="5" t="s">
        <v>198</v>
      </c>
      <c r="D192" s="5">
        <v>1780.0</v>
      </c>
      <c r="E192" s="5">
        <v>3014.534126481694</v>
      </c>
      <c r="F192" s="15">
        <v>0.0</v>
      </c>
      <c r="G192" s="5">
        <v>0.0</v>
      </c>
      <c r="H192" s="5">
        <v>0.0</v>
      </c>
      <c r="J192" s="5">
        <v>0.0</v>
      </c>
      <c r="K192" s="5">
        <v>226.0</v>
      </c>
      <c r="L192" s="17">
        <f t="shared" si="1"/>
        <v>16.261605</v>
      </c>
      <c r="M192" s="17">
        <f t="shared" si="2"/>
        <v>0</v>
      </c>
      <c r="N192" s="17">
        <f t="shared" si="3"/>
        <v>8.011200579</v>
      </c>
      <c r="O192">
        <f t="shared" si="4"/>
        <v>8.090935192</v>
      </c>
    </row>
    <row r="193">
      <c r="A193" s="5">
        <v>6.3000050023E10</v>
      </c>
      <c r="B193" s="5" t="s">
        <v>176</v>
      </c>
      <c r="C193" s="5" t="s">
        <v>199</v>
      </c>
      <c r="D193" s="5">
        <v>3941.0</v>
      </c>
      <c r="E193" s="5">
        <v>13237.652974956822</v>
      </c>
      <c r="F193" s="15">
        <v>0.0</v>
      </c>
      <c r="G193" s="5">
        <v>0.0</v>
      </c>
      <c r="H193" s="5">
        <v>0.0</v>
      </c>
      <c r="J193" s="16">
        <v>1.0</v>
      </c>
      <c r="K193" s="5">
        <v>725.0</v>
      </c>
      <c r="L193" s="17">
        <f t="shared" si="1"/>
        <v>19.75851496</v>
      </c>
      <c r="M193" s="17">
        <f t="shared" si="2"/>
        <v>1</v>
      </c>
      <c r="N193" s="17">
        <f t="shared" si="3"/>
        <v>9.490820546</v>
      </c>
      <c r="O193">
        <f t="shared" si="4"/>
        <v>10.08311184</v>
      </c>
    </row>
    <row r="194">
      <c r="A194" s="5">
        <v>6.3000050024E10</v>
      </c>
      <c r="B194" s="5" t="s">
        <v>176</v>
      </c>
      <c r="C194" s="5" t="s">
        <v>200</v>
      </c>
      <c r="D194" s="5">
        <v>3545.0</v>
      </c>
      <c r="E194" s="5">
        <v>5759.898078614871</v>
      </c>
      <c r="F194" s="15">
        <v>0.0</v>
      </c>
      <c r="G194" s="5">
        <v>0.0</v>
      </c>
      <c r="H194" s="5">
        <v>0.0</v>
      </c>
      <c r="J194" s="16">
        <v>6.0</v>
      </c>
      <c r="K194" s="5">
        <v>597.0</v>
      </c>
      <c r="L194" s="17">
        <f t="shared" si="1"/>
        <v>19.17575134</v>
      </c>
      <c r="M194" s="17">
        <f t="shared" si="2"/>
        <v>6</v>
      </c>
      <c r="N194" s="17">
        <f t="shared" si="3"/>
        <v>8.658675059</v>
      </c>
      <c r="O194">
        <f t="shared" si="4"/>
        <v>11.27814213</v>
      </c>
    </row>
    <row r="195">
      <c r="A195" s="5">
        <v>6.3000050025E10</v>
      </c>
      <c r="B195" s="5" t="s">
        <v>176</v>
      </c>
      <c r="C195" s="5" t="s">
        <v>201</v>
      </c>
      <c r="D195" s="5">
        <v>3073.0</v>
      </c>
      <c r="E195" s="5">
        <v>6949.076309272975</v>
      </c>
      <c r="F195" s="15">
        <v>0.0</v>
      </c>
      <c r="G195" s="5">
        <v>0.0</v>
      </c>
      <c r="H195" s="5">
        <v>0.0</v>
      </c>
      <c r="J195" s="16">
        <v>2.0</v>
      </c>
      <c r="K195" s="5">
        <v>759.0</v>
      </c>
      <c r="L195" s="17">
        <f t="shared" si="1"/>
        <v>19.89600533</v>
      </c>
      <c r="M195" s="17">
        <f t="shared" si="2"/>
        <v>2</v>
      </c>
      <c r="N195" s="17">
        <f t="shared" si="3"/>
        <v>8.846364025</v>
      </c>
      <c r="O195">
        <f t="shared" si="4"/>
        <v>10.24745645</v>
      </c>
    </row>
    <row r="196">
      <c r="A196" s="5">
        <v>6.3000050026E10</v>
      </c>
      <c r="B196" s="5" t="s">
        <v>176</v>
      </c>
      <c r="C196" s="5" t="s">
        <v>202</v>
      </c>
      <c r="D196" s="5">
        <v>5721.0</v>
      </c>
      <c r="E196" s="5">
        <v>19697.344140880792</v>
      </c>
      <c r="F196" s="15">
        <v>0.0</v>
      </c>
      <c r="G196" s="5">
        <v>0.0</v>
      </c>
      <c r="H196" s="5">
        <v>0.0</v>
      </c>
      <c r="J196" s="16">
        <v>5.0</v>
      </c>
      <c r="K196" s="5">
        <v>1379.0</v>
      </c>
      <c r="L196" s="17">
        <f t="shared" si="1"/>
        <v>21.68734163</v>
      </c>
      <c r="M196" s="17">
        <f t="shared" si="2"/>
        <v>5</v>
      </c>
      <c r="N196" s="17">
        <f t="shared" si="3"/>
        <v>9.88823909</v>
      </c>
      <c r="O196">
        <f t="shared" si="4"/>
        <v>12.19186024</v>
      </c>
    </row>
    <row r="197">
      <c r="A197" s="5">
        <v>6.3000050027E10</v>
      </c>
      <c r="B197" s="5" t="s">
        <v>176</v>
      </c>
      <c r="C197" s="5" t="s">
        <v>203</v>
      </c>
      <c r="D197" s="5">
        <v>4304.0</v>
      </c>
      <c r="E197" s="5">
        <v>26405.994071816294</v>
      </c>
      <c r="F197" s="15">
        <v>0.0</v>
      </c>
      <c r="G197" s="5">
        <v>1.0</v>
      </c>
      <c r="H197" s="5">
        <v>0.0</v>
      </c>
      <c r="J197" s="16">
        <v>3.0</v>
      </c>
      <c r="K197" s="5">
        <v>1097.0</v>
      </c>
      <c r="L197" s="17">
        <f t="shared" si="1"/>
        <v>21.00100338</v>
      </c>
      <c r="M197" s="17">
        <f t="shared" si="2"/>
        <v>4</v>
      </c>
      <c r="N197" s="17">
        <f t="shared" si="3"/>
        <v>10.18134631</v>
      </c>
      <c r="O197">
        <f t="shared" si="4"/>
        <v>11.7274499</v>
      </c>
    </row>
    <row r="198">
      <c r="A198" s="5">
        <v>6.3000050028E10</v>
      </c>
      <c r="B198" s="5" t="s">
        <v>176</v>
      </c>
      <c r="C198" s="5" t="s">
        <v>204</v>
      </c>
      <c r="D198" s="5">
        <v>3974.0</v>
      </c>
      <c r="E198" s="5">
        <v>5279.675528774576</v>
      </c>
      <c r="F198" s="15">
        <v>0.0</v>
      </c>
      <c r="G198" s="5">
        <v>0.0</v>
      </c>
      <c r="H198" s="5">
        <v>0.0</v>
      </c>
      <c r="J198" s="16">
        <v>2.0</v>
      </c>
      <c r="K198" s="5">
        <v>820.0</v>
      </c>
      <c r="L198" s="17">
        <f t="shared" si="1"/>
        <v>20.12791302</v>
      </c>
      <c r="M198" s="17">
        <f t="shared" si="2"/>
        <v>2</v>
      </c>
      <c r="N198" s="17">
        <f t="shared" si="3"/>
        <v>8.571619922</v>
      </c>
      <c r="O198">
        <f t="shared" si="4"/>
        <v>10.23317765</v>
      </c>
    </row>
    <row r="199">
      <c r="A199" s="5">
        <v>6.3000050029E10</v>
      </c>
      <c r="B199" s="5" t="s">
        <v>176</v>
      </c>
      <c r="C199" s="5" t="s">
        <v>205</v>
      </c>
      <c r="D199" s="5">
        <v>5653.0</v>
      </c>
      <c r="E199" s="5">
        <v>32927.17180546732</v>
      </c>
      <c r="F199" s="15">
        <v>0.0</v>
      </c>
      <c r="G199" s="5">
        <v>0.0</v>
      </c>
      <c r="H199" s="5">
        <v>0.0</v>
      </c>
      <c r="J199" s="16">
        <v>1.0</v>
      </c>
      <c r="K199" s="5">
        <v>1259.0</v>
      </c>
      <c r="L199" s="17">
        <f t="shared" si="1"/>
        <v>21.4142191</v>
      </c>
      <c r="M199" s="17">
        <f t="shared" si="2"/>
        <v>1</v>
      </c>
      <c r="N199" s="17">
        <f t="shared" si="3"/>
        <v>10.40205349</v>
      </c>
      <c r="O199">
        <f t="shared" si="4"/>
        <v>10.93875753</v>
      </c>
    </row>
    <row r="200">
      <c r="A200" s="5">
        <v>6.300005003E10</v>
      </c>
      <c r="B200" s="5" t="s">
        <v>176</v>
      </c>
      <c r="C200" s="5" t="s">
        <v>206</v>
      </c>
      <c r="D200" s="5">
        <v>8443.0</v>
      </c>
      <c r="E200" s="5">
        <v>70482.99713899556</v>
      </c>
      <c r="F200" s="15">
        <v>0.0</v>
      </c>
      <c r="G200" s="5">
        <v>0.0</v>
      </c>
      <c r="H200" s="5">
        <v>0.0</v>
      </c>
      <c r="J200" s="16">
        <v>1.0</v>
      </c>
      <c r="K200" s="5">
        <v>1391.0</v>
      </c>
      <c r="L200" s="17">
        <f t="shared" si="1"/>
        <v>21.71333458</v>
      </c>
      <c r="M200" s="17">
        <f t="shared" si="2"/>
        <v>1</v>
      </c>
      <c r="N200" s="17">
        <f t="shared" si="3"/>
        <v>11.16312678</v>
      </c>
      <c r="O200">
        <f t="shared" si="4"/>
        <v>11.29215379</v>
      </c>
    </row>
    <row r="201">
      <c r="A201" s="5">
        <v>6.3000050031E10</v>
      </c>
      <c r="B201" s="5" t="s">
        <v>176</v>
      </c>
      <c r="C201" s="5" t="s">
        <v>207</v>
      </c>
      <c r="D201" s="5">
        <v>8929.0</v>
      </c>
      <c r="E201" s="5">
        <v>41483.23504348709</v>
      </c>
      <c r="F201" s="15">
        <v>0.0</v>
      </c>
      <c r="G201" s="5">
        <v>0.0</v>
      </c>
      <c r="H201" s="5">
        <v>0.0</v>
      </c>
      <c r="J201" s="16">
        <v>2.0</v>
      </c>
      <c r="K201" s="5">
        <v>1848.0</v>
      </c>
      <c r="L201" s="17">
        <f t="shared" si="1"/>
        <v>22.56557776</v>
      </c>
      <c r="M201" s="17">
        <f t="shared" si="2"/>
        <v>2</v>
      </c>
      <c r="N201" s="17">
        <f t="shared" si="3"/>
        <v>10.63304465</v>
      </c>
      <c r="O201">
        <f t="shared" si="4"/>
        <v>11.73287414</v>
      </c>
    </row>
    <row r="202">
      <c r="A202" s="5">
        <v>6.3000060001E10</v>
      </c>
      <c r="B202" s="5" t="s">
        <v>208</v>
      </c>
      <c r="C202" s="5" t="s">
        <v>209</v>
      </c>
      <c r="D202" s="5">
        <v>2933.0</v>
      </c>
      <c r="E202" s="5">
        <v>8946.200333878236</v>
      </c>
      <c r="F202" s="15">
        <v>0.0</v>
      </c>
      <c r="G202" s="5">
        <v>0.0</v>
      </c>
      <c r="H202" s="5">
        <v>0.0</v>
      </c>
      <c r="J202" s="16">
        <v>1.0</v>
      </c>
      <c r="K202" s="5">
        <v>668.0</v>
      </c>
      <c r="L202" s="17">
        <f t="shared" si="1"/>
        <v>19.51286452</v>
      </c>
      <c r="M202" s="17">
        <f t="shared" si="2"/>
        <v>1</v>
      </c>
      <c r="N202" s="17">
        <f t="shared" si="3"/>
        <v>9.098984177</v>
      </c>
      <c r="O202">
        <f t="shared" si="4"/>
        <v>9.870616233</v>
      </c>
    </row>
    <row r="203">
      <c r="A203" s="5">
        <v>6.3000060002E10</v>
      </c>
      <c r="B203" s="5" t="s">
        <v>208</v>
      </c>
      <c r="C203" s="5" t="s">
        <v>210</v>
      </c>
      <c r="D203" s="5">
        <v>3237.0</v>
      </c>
      <c r="E203" s="5">
        <v>21660.242346073162</v>
      </c>
      <c r="F203" s="15">
        <v>0.0</v>
      </c>
      <c r="G203" s="5">
        <v>0.0</v>
      </c>
      <c r="H203" s="5">
        <v>1.0</v>
      </c>
      <c r="J203" s="16">
        <v>1.0</v>
      </c>
      <c r="K203" s="5">
        <v>742.0</v>
      </c>
      <c r="L203" s="17">
        <f t="shared" si="1"/>
        <v>19.82804773</v>
      </c>
      <c r="M203" s="17">
        <f t="shared" si="2"/>
        <v>2</v>
      </c>
      <c r="N203" s="17">
        <f t="shared" si="3"/>
        <v>9.983233709</v>
      </c>
      <c r="O203">
        <f t="shared" si="4"/>
        <v>10.60376048</v>
      </c>
    </row>
    <row r="204">
      <c r="A204" s="5">
        <v>6.3000060003E10</v>
      </c>
      <c r="B204" s="5" t="s">
        <v>208</v>
      </c>
      <c r="C204" s="5" t="s">
        <v>211</v>
      </c>
      <c r="D204" s="5">
        <v>4767.0</v>
      </c>
      <c r="E204" s="5">
        <v>38926.17233737653</v>
      </c>
      <c r="F204" s="15">
        <v>0.0</v>
      </c>
      <c r="G204" s="5">
        <v>0.0</v>
      </c>
      <c r="H204" s="5">
        <v>0.0</v>
      </c>
      <c r="J204" s="16">
        <v>1.0</v>
      </c>
      <c r="K204" s="5">
        <v>966.0</v>
      </c>
      <c r="L204" s="17">
        <f t="shared" si="1"/>
        <v>20.6194915</v>
      </c>
      <c r="M204" s="17">
        <f t="shared" si="2"/>
        <v>1</v>
      </c>
      <c r="N204" s="17">
        <f t="shared" si="3"/>
        <v>10.56942211</v>
      </c>
      <c r="O204">
        <f t="shared" si="4"/>
        <v>10.72963787</v>
      </c>
    </row>
    <row r="205">
      <c r="A205" s="5">
        <v>6.3000060004E10</v>
      </c>
      <c r="B205" s="5" t="s">
        <v>208</v>
      </c>
      <c r="C205" s="5" t="s">
        <v>212</v>
      </c>
      <c r="D205" s="5">
        <v>3832.0</v>
      </c>
      <c r="E205" s="5">
        <v>29791.259825887497</v>
      </c>
      <c r="F205" s="15">
        <v>0.0</v>
      </c>
      <c r="G205" s="5">
        <v>0.0</v>
      </c>
      <c r="H205" s="5">
        <v>0.0</v>
      </c>
      <c r="J205" s="16">
        <v>2.0</v>
      </c>
      <c r="K205" s="5">
        <v>742.0</v>
      </c>
      <c r="L205" s="17">
        <f t="shared" si="1"/>
        <v>19.82804773</v>
      </c>
      <c r="M205" s="17">
        <f t="shared" si="2"/>
        <v>2</v>
      </c>
      <c r="N205" s="17">
        <f t="shared" si="3"/>
        <v>10.30197034</v>
      </c>
      <c r="O205">
        <f t="shared" si="4"/>
        <v>10.71000602</v>
      </c>
    </row>
    <row r="206">
      <c r="A206" s="5">
        <v>6.3000060005E10</v>
      </c>
      <c r="B206" s="5" t="s">
        <v>208</v>
      </c>
      <c r="C206" s="5" t="s">
        <v>213</v>
      </c>
      <c r="D206" s="5">
        <v>5130.0</v>
      </c>
      <c r="E206" s="5">
        <v>23745.09998974818</v>
      </c>
      <c r="F206" s="15">
        <v>0.0</v>
      </c>
      <c r="G206" s="5">
        <v>0.0</v>
      </c>
      <c r="H206" s="5">
        <v>0.0</v>
      </c>
      <c r="J206" s="16">
        <v>4.0</v>
      </c>
      <c r="K206" s="5">
        <v>1086.0</v>
      </c>
      <c r="L206" s="17">
        <f t="shared" si="1"/>
        <v>20.9707695</v>
      </c>
      <c r="M206" s="17">
        <f t="shared" si="2"/>
        <v>4</v>
      </c>
      <c r="N206" s="17">
        <f t="shared" si="3"/>
        <v>10.07513147</v>
      </c>
      <c r="O206">
        <f t="shared" si="4"/>
        <v>11.68196699</v>
      </c>
    </row>
    <row r="207">
      <c r="A207" s="5">
        <v>6.3000060006E10</v>
      </c>
      <c r="B207" s="5" t="s">
        <v>208</v>
      </c>
      <c r="C207" s="5" t="s">
        <v>214</v>
      </c>
      <c r="D207" s="5">
        <v>4371.0</v>
      </c>
      <c r="E207" s="5">
        <v>42795.79393890425</v>
      </c>
      <c r="F207" s="15">
        <v>0.0</v>
      </c>
      <c r="G207" s="5">
        <v>0.0</v>
      </c>
      <c r="H207" s="5">
        <v>0.0</v>
      </c>
      <c r="J207" s="16">
        <v>3.0</v>
      </c>
      <c r="K207" s="5">
        <v>920.0</v>
      </c>
      <c r="L207" s="17">
        <f t="shared" si="1"/>
        <v>20.47312101</v>
      </c>
      <c r="M207" s="17">
        <f t="shared" si="2"/>
        <v>3</v>
      </c>
      <c r="N207" s="17">
        <f t="shared" si="3"/>
        <v>10.6641951</v>
      </c>
      <c r="O207">
        <f t="shared" si="4"/>
        <v>11.37910537</v>
      </c>
    </row>
    <row r="208">
      <c r="A208" s="5">
        <v>6.3000060007E10</v>
      </c>
      <c r="B208" s="5" t="s">
        <v>208</v>
      </c>
      <c r="C208" s="5" t="s">
        <v>215</v>
      </c>
      <c r="D208" s="5">
        <v>6173.0</v>
      </c>
      <c r="E208" s="5">
        <v>39714.22022842154</v>
      </c>
      <c r="F208" s="15">
        <v>0.0</v>
      </c>
      <c r="G208" s="5">
        <v>1.0</v>
      </c>
      <c r="H208" s="5">
        <v>0.0</v>
      </c>
      <c r="J208" s="16">
        <v>1.0</v>
      </c>
      <c r="K208" s="5">
        <v>1038.0</v>
      </c>
      <c r="L208" s="17">
        <f t="shared" si="1"/>
        <v>20.83515319</v>
      </c>
      <c r="M208" s="17">
        <f t="shared" si="2"/>
        <v>2</v>
      </c>
      <c r="N208" s="17">
        <f t="shared" si="3"/>
        <v>10.58946459</v>
      </c>
      <c r="O208">
        <f t="shared" si="4"/>
        <v>11.14153926</v>
      </c>
    </row>
    <row r="209">
      <c r="A209" s="5">
        <v>6.3000060008E10</v>
      </c>
      <c r="B209" s="5" t="s">
        <v>208</v>
      </c>
      <c r="C209" s="5" t="s">
        <v>216</v>
      </c>
      <c r="D209" s="5">
        <v>5237.0</v>
      </c>
      <c r="E209" s="5">
        <v>41909.81820350737</v>
      </c>
      <c r="F209" s="15">
        <v>0.0</v>
      </c>
      <c r="G209" s="5">
        <v>0.0</v>
      </c>
      <c r="H209" s="5">
        <v>0.0</v>
      </c>
      <c r="J209" s="16">
        <v>1.0</v>
      </c>
      <c r="K209" s="5">
        <v>923.0</v>
      </c>
      <c r="L209" s="17">
        <f t="shared" si="1"/>
        <v>20.4828877</v>
      </c>
      <c r="M209" s="17">
        <f t="shared" si="2"/>
        <v>1</v>
      </c>
      <c r="N209" s="17">
        <f t="shared" si="3"/>
        <v>10.6432754</v>
      </c>
      <c r="O209">
        <f t="shared" si="4"/>
        <v>10.70872104</v>
      </c>
    </row>
    <row r="210">
      <c r="A210" s="5">
        <v>6.3000060009E10</v>
      </c>
      <c r="B210" s="5" t="s">
        <v>208</v>
      </c>
      <c r="C210" s="5" t="s">
        <v>217</v>
      </c>
      <c r="D210" s="5">
        <v>4691.0</v>
      </c>
      <c r="E210" s="5">
        <v>22516.551572184515</v>
      </c>
      <c r="F210" s="15">
        <v>0.0</v>
      </c>
      <c r="G210" s="5">
        <v>0.0</v>
      </c>
      <c r="H210" s="5">
        <v>0.0</v>
      </c>
      <c r="J210" s="16">
        <v>1.0</v>
      </c>
      <c r="K210" s="5">
        <v>967.0</v>
      </c>
      <c r="L210" s="17">
        <f t="shared" si="1"/>
        <v>20.62259549</v>
      </c>
      <c r="M210" s="17">
        <f t="shared" si="2"/>
        <v>1</v>
      </c>
      <c r="N210" s="17">
        <f t="shared" si="3"/>
        <v>10.02200594</v>
      </c>
      <c r="O210">
        <f t="shared" si="4"/>
        <v>10.54820048</v>
      </c>
    </row>
    <row r="211">
      <c r="A211" s="5">
        <v>6.300006001E10</v>
      </c>
      <c r="B211" s="5" t="s">
        <v>208</v>
      </c>
      <c r="C211" s="5" t="s">
        <v>218</v>
      </c>
      <c r="D211" s="5">
        <v>4158.0</v>
      </c>
      <c r="E211" s="5">
        <v>45743.89202371456</v>
      </c>
      <c r="F211" s="15">
        <v>0.0</v>
      </c>
      <c r="G211" s="5">
        <v>0.0</v>
      </c>
      <c r="H211" s="5">
        <v>0.0</v>
      </c>
      <c r="J211" s="16">
        <v>5.0</v>
      </c>
      <c r="K211" s="5">
        <v>852.0</v>
      </c>
      <c r="L211" s="17">
        <f t="shared" si="1"/>
        <v>20.24275958</v>
      </c>
      <c r="M211" s="17">
        <f t="shared" si="2"/>
        <v>5</v>
      </c>
      <c r="N211" s="17">
        <f t="shared" si="3"/>
        <v>10.73081355</v>
      </c>
      <c r="O211">
        <f t="shared" si="4"/>
        <v>11.99119104</v>
      </c>
    </row>
    <row r="212">
      <c r="A212" s="5">
        <v>6.3000060011E10</v>
      </c>
      <c r="B212" s="5" t="s">
        <v>208</v>
      </c>
      <c r="C212" s="5" t="s">
        <v>219</v>
      </c>
      <c r="D212" s="5">
        <v>9603.0</v>
      </c>
      <c r="E212" s="5">
        <v>45560.6001699426</v>
      </c>
      <c r="F212" s="15">
        <v>0.0</v>
      </c>
      <c r="G212" s="5">
        <v>1.0</v>
      </c>
      <c r="H212" s="5">
        <v>0.0</v>
      </c>
      <c r="J212" s="16">
        <v>1.0</v>
      </c>
      <c r="K212" s="5">
        <v>1648.0</v>
      </c>
      <c r="L212" s="17">
        <f t="shared" si="1"/>
        <v>22.22195313</v>
      </c>
      <c r="M212" s="17">
        <f t="shared" si="2"/>
        <v>2</v>
      </c>
      <c r="N212" s="17">
        <f t="shared" si="3"/>
        <v>10.72679859</v>
      </c>
      <c r="O212">
        <f t="shared" si="4"/>
        <v>11.64958391</v>
      </c>
    </row>
    <row r="213">
      <c r="A213" s="5">
        <v>6.3000060012E10</v>
      </c>
      <c r="B213" s="5" t="s">
        <v>208</v>
      </c>
      <c r="C213" s="5" t="s">
        <v>220</v>
      </c>
      <c r="D213" s="5">
        <v>4095.0</v>
      </c>
      <c r="E213" s="5">
        <v>18852.852296801997</v>
      </c>
      <c r="F213" s="15">
        <v>0.0</v>
      </c>
      <c r="G213" s="5">
        <v>0.0</v>
      </c>
      <c r="H213" s="5">
        <v>0.0</v>
      </c>
      <c r="J213" s="16">
        <v>1.0</v>
      </c>
      <c r="K213" s="5">
        <v>771.0</v>
      </c>
      <c r="L213" s="17">
        <f t="shared" si="1"/>
        <v>19.94306512</v>
      </c>
      <c r="M213" s="17">
        <f t="shared" si="2"/>
        <v>1</v>
      </c>
      <c r="N213" s="17">
        <f t="shared" si="3"/>
        <v>9.844419497</v>
      </c>
      <c r="O213">
        <f t="shared" si="4"/>
        <v>10.26249487</v>
      </c>
    </row>
    <row r="214">
      <c r="A214" s="5">
        <v>6.3000060013E10</v>
      </c>
      <c r="B214" s="5" t="s">
        <v>208</v>
      </c>
      <c r="C214" s="5" t="s">
        <v>221</v>
      </c>
      <c r="D214" s="5">
        <v>6576.0</v>
      </c>
      <c r="E214" s="5">
        <v>30704.581347984997</v>
      </c>
      <c r="F214" s="15">
        <v>0.0</v>
      </c>
      <c r="G214" s="5">
        <v>0.0</v>
      </c>
      <c r="H214" s="5">
        <v>0.0</v>
      </c>
      <c r="J214" s="16">
        <v>3.0</v>
      </c>
      <c r="K214" s="5">
        <v>1057.0</v>
      </c>
      <c r="L214" s="17">
        <f t="shared" si="1"/>
        <v>20.88956996</v>
      </c>
      <c r="M214" s="17">
        <f t="shared" si="2"/>
        <v>3</v>
      </c>
      <c r="N214" s="17">
        <f t="shared" si="3"/>
        <v>10.33216715</v>
      </c>
      <c r="O214">
        <f t="shared" si="4"/>
        <v>11.4072457</v>
      </c>
    </row>
    <row r="215">
      <c r="A215" s="5">
        <v>6.3000060014E10</v>
      </c>
      <c r="B215" s="5" t="s">
        <v>208</v>
      </c>
      <c r="C215" s="5" t="s">
        <v>222</v>
      </c>
      <c r="D215" s="5">
        <v>2610.0</v>
      </c>
      <c r="E215" s="5">
        <v>24022.80330640587</v>
      </c>
      <c r="F215" s="15">
        <v>0.0</v>
      </c>
      <c r="G215" s="5">
        <v>0.0</v>
      </c>
      <c r="H215" s="5">
        <v>0.0</v>
      </c>
      <c r="J215" s="16">
        <v>2.0</v>
      </c>
      <c r="K215" s="5">
        <v>592.0</v>
      </c>
      <c r="L215" s="17">
        <f t="shared" si="1"/>
        <v>19.1505199</v>
      </c>
      <c r="M215" s="17">
        <f t="shared" si="2"/>
        <v>2</v>
      </c>
      <c r="N215" s="17">
        <f t="shared" si="3"/>
        <v>10.0867588</v>
      </c>
      <c r="O215">
        <f t="shared" si="4"/>
        <v>10.41242623</v>
      </c>
    </row>
    <row r="216">
      <c r="A216" s="5">
        <v>6.3000060015E10</v>
      </c>
      <c r="B216" s="5" t="s">
        <v>208</v>
      </c>
      <c r="C216" s="5" t="s">
        <v>223</v>
      </c>
      <c r="D216" s="5">
        <v>3517.0</v>
      </c>
      <c r="E216" s="5">
        <v>28861.43278257527</v>
      </c>
      <c r="F216" s="15">
        <v>0.0</v>
      </c>
      <c r="G216" s="5">
        <v>0.0</v>
      </c>
      <c r="H216" s="5">
        <v>0.0</v>
      </c>
      <c r="J216" s="5">
        <v>0.0</v>
      </c>
      <c r="K216" s="5">
        <v>654.0</v>
      </c>
      <c r="L216" s="17">
        <f t="shared" si="1"/>
        <v>19.44932205</v>
      </c>
      <c r="M216" s="17">
        <f t="shared" si="2"/>
        <v>0</v>
      </c>
      <c r="N216" s="17">
        <f t="shared" si="3"/>
        <v>10.27026148</v>
      </c>
      <c r="O216">
        <f t="shared" si="4"/>
        <v>9.906527844</v>
      </c>
    </row>
    <row r="217">
      <c r="A217" s="5">
        <v>6.3000060016E10</v>
      </c>
      <c r="B217" s="5" t="s">
        <v>208</v>
      </c>
      <c r="C217" s="5" t="s">
        <v>224</v>
      </c>
      <c r="D217" s="5">
        <v>4938.0</v>
      </c>
      <c r="E217" s="5">
        <v>29838.871525881048</v>
      </c>
      <c r="F217" s="15">
        <v>0.0</v>
      </c>
      <c r="G217" s="5">
        <v>0.0</v>
      </c>
      <c r="H217" s="5">
        <v>0.0</v>
      </c>
      <c r="J217" s="16">
        <v>1.0</v>
      </c>
      <c r="K217" s="5">
        <v>960.0</v>
      </c>
      <c r="L217" s="17">
        <f t="shared" si="1"/>
        <v>20.60079985</v>
      </c>
      <c r="M217" s="17">
        <f t="shared" si="2"/>
        <v>1</v>
      </c>
      <c r="N217" s="17">
        <f t="shared" si="3"/>
        <v>10.30356724</v>
      </c>
      <c r="O217">
        <f t="shared" si="4"/>
        <v>10.63478903</v>
      </c>
    </row>
    <row r="218">
      <c r="A218" s="5">
        <v>6.3000060017E10</v>
      </c>
      <c r="B218" s="5" t="s">
        <v>208</v>
      </c>
      <c r="C218" s="5" t="s">
        <v>225</v>
      </c>
      <c r="D218" s="5">
        <v>2647.0</v>
      </c>
      <c r="E218" s="5">
        <v>20727.760601678885</v>
      </c>
      <c r="F218" s="15">
        <v>0.0</v>
      </c>
      <c r="G218" s="5">
        <v>0.0</v>
      </c>
      <c r="H218" s="5">
        <v>0.0</v>
      </c>
      <c r="J218" s="5">
        <v>0.0</v>
      </c>
      <c r="K218" s="5">
        <v>551.0</v>
      </c>
      <c r="L218" s="17">
        <f t="shared" si="1"/>
        <v>18.93520443</v>
      </c>
      <c r="M218" s="17">
        <f t="shared" si="2"/>
        <v>0</v>
      </c>
      <c r="N218" s="17">
        <f t="shared" si="3"/>
        <v>9.939229173</v>
      </c>
      <c r="O218">
        <f t="shared" si="4"/>
        <v>9.6248112</v>
      </c>
    </row>
    <row r="219">
      <c r="A219" s="5">
        <v>6.3000060018E10</v>
      </c>
      <c r="B219" s="5" t="s">
        <v>208</v>
      </c>
      <c r="C219" s="5" t="s">
        <v>226</v>
      </c>
      <c r="D219" s="5">
        <v>4642.0</v>
      </c>
      <c r="E219" s="5">
        <v>40470.46428245827</v>
      </c>
      <c r="F219" s="15">
        <v>0.0</v>
      </c>
      <c r="G219" s="5">
        <v>0.0</v>
      </c>
      <c r="H219" s="5">
        <v>0.0</v>
      </c>
      <c r="J219" s="16">
        <v>2.0</v>
      </c>
      <c r="K219" s="5">
        <v>855.0</v>
      </c>
      <c r="L219" s="17">
        <f t="shared" si="1"/>
        <v>20.25330441</v>
      </c>
      <c r="M219" s="17">
        <f t="shared" si="2"/>
        <v>2</v>
      </c>
      <c r="N219" s="17">
        <f t="shared" si="3"/>
        <v>10.60832771</v>
      </c>
      <c r="O219">
        <f t="shared" si="4"/>
        <v>10.95387737</v>
      </c>
    </row>
    <row r="220">
      <c r="A220" s="5">
        <v>6.3000060019E10</v>
      </c>
      <c r="B220" s="5" t="s">
        <v>208</v>
      </c>
      <c r="C220" s="5" t="s">
        <v>227</v>
      </c>
      <c r="D220" s="5">
        <v>4539.0</v>
      </c>
      <c r="E220" s="5">
        <v>68121.82826122097</v>
      </c>
      <c r="F220" s="15">
        <v>0.0</v>
      </c>
      <c r="G220" s="5">
        <v>0.0</v>
      </c>
      <c r="H220" s="5">
        <v>0.0</v>
      </c>
      <c r="J220" s="5">
        <v>0.0</v>
      </c>
      <c r="K220" s="5">
        <v>1039.0</v>
      </c>
      <c r="L220" s="17">
        <f t="shared" si="1"/>
        <v>20.83804197</v>
      </c>
      <c r="M220" s="17">
        <f t="shared" si="2"/>
        <v>0</v>
      </c>
      <c r="N220" s="17">
        <f t="shared" si="3"/>
        <v>11.12905297</v>
      </c>
      <c r="O220">
        <f t="shared" si="4"/>
        <v>10.65569832</v>
      </c>
    </row>
    <row r="221">
      <c r="A221" s="5">
        <v>6.300006002E10</v>
      </c>
      <c r="B221" s="5" t="s">
        <v>208</v>
      </c>
      <c r="C221" s="5" t="s">
        <v>228</v>
      </c>
      <c r="D221" s="5">
        <v>4637.0</v>
      </c>
      <c r="E221" s="5">
        <v>41987.349918653475</v>
      </c>
      <c r="F221" s="15">
        <v>1.0</v>
      </c>
      <c r="G221" s="5">
        <v>0.0</v>
      </c>
      <c r="H221" s="5">
        <v>0.0</v>
      </c>
      <c r="J221" s="16">
        <v>1.0</v>
      </c>
      <c r="K221" s="5">
        <v>964.0</v>
      </c>
      <c r="L221" s="17">
        <f t="shared" si="1"/>
        <v>20.61327388</v>
      </c>
      <c r="M221" s="17">
        <f t="shared" si="2"/>
        <v>2</v>
      </c>
      <c r="N221" s="17">
        <f t="shared" si="3"/>
        <v>10.64512366</v>
      </c>
      <c r="O221">
        <f t="shared" si="4"/>
        <v>11.08613251</v>
      </c>
    </row>
    <row r="222">
      <c r="A222" s="5">
        <v>6.3000060021E10</v>
      </c>
      <c r="B222" s="5" t="s">
        <v>208</v>
      </c>
      <c r="C222" s="5" t="s">
        <v>229</v>
      </c>
      <c r="D222" s="5">
        <v>6463.0</v>
      </c>
      <c r="E222" s="5">
        <v>28103.523839759648</v>
      </c>
      <c r="F222" s="15">
        <v>0.0</v>
      </c>
      <c r="G222" s="5">
        <v>0.0</v>
      </c>
      <c r="H222" s="5">
        <v>0.0</v>
      </c>
      <c r="J222" s="16">
        <v>2.0</v>
      </c>
      <c r="K222" s="5">
        <v>1313.0</v>
      </c>
      <c r="L222" s="17">
        <f t="shared" si="1"/>
        <v>21.54020962</v>
      </c>
      <c r="M222" s="17">
        <f t="shared" si="2"/>
        <v>2</v>
      </c>
      <c r="N222" s="17">
        <f t="shared" si="3"/>
        <v>10.24365025</v>
      </c>
      <c r="O222">
        <f t="shared" si="4"/>
        <v>11.26128662</v>
      </c>
    </row>
    <row r="223">
      <c r="A223" s="5">
        <v>6.3000060022E10</v>
      </c>
      <c r="B223" s="5" t="s">
        <v>208</v>
      </c>
      <c r="C223" s="5" t="s">
        <v>230</v>
      </c>
      <c r="D223" s="5">
        <v>7750.0</v>
      </c>
      <c r="E223" s="5">
        <v>31928.474140391965</v>
      </c>
      <c r="F223" s="15">
        <v>0.0</v>
      </c>
      <c r="G223" s="5">
        <v>0.0</v>
      </c>
      <c r="H223" s="5">
        <v>0.0</v>
      </c>
      <c r="J223" s="16">
        <v>1.0</v>
      </c>
      <c r="K223" s="5">
        <v>1666.0</v>
      </c>
      <c r="L223" s="17">
        <f t="shared" si="1"/>
        <v>22.25454247</v>
      </c>
      <c r="M223" s="17">
        <f t="shared" si="2"/>
        <v>1</v>
      </c>
      <c r="N223" s="17">
        <f t="shared" si="3"/>
        <v>10.3712535</v>
      </c>
      <c r="O223">
        <f t="shared" si="4"/>
        <v>11.20859866</v>
      </c>
    </row>
    <row r="224">
      <c r="A224" s="5">
        <v>6.3000060024E10</v>
      </c>
      <c r="B224" s="5" t="s">
        <v>208</v>
      </c>
      <c r="C224" s="5" t="s">
        <v>231</v>
      </c>
      <c r="D224" s="5">
        <v>5804.0</v>
      </c>
      <c r="E224" s="5">
        <v>10313.040703060027</v>
      </c>
      <c r="F224" s="15">
        <v>0.0</v>
      </c>
      <c r="G224" s="5">
        <v>0.0</v>
      </c>
      <c r="H224" s="5">
        <v>0.0</v>
      </c>
      <c r="J224" s="16">
        <v>4.0</v>
      </c>
      <c r="K224" s="5">
        <v>1117.0</v>
      </c>
      <c r="L224" s="17">
        <f t="shared" si="1"/>
        <v>21.0552054</v>
      </c>
      <c r="M224" s="17">
        <f t="shared" si="2"/>
        <v>4</v>
      </c>
      <c r="N224" s="17">
        <f t="shared" si="3"/>
        <v>9.241164461</v>
      </c>
      <c r="O224">
        <f t="shared" si="4"/>
        <v>11.43212329</v>
      </c>
    </row>
    <row r="225">
      <c r="A225" s="5">
        <v>6.3000060025E10</v>
      </c>
      <c r="B225" s="5" t="s">
        <v>208</v>
      </c>
      <c r="C225" s="5" t="s">
        <v>232</v>
      </c>
      <c r="D225" s="5">
        <v>6725.0</v>
      </c>
      <c r="E225" s="5">
        <v>16419.381639661307</v>
      </c>
      <c r="F225" s="15">
        <v>0.0</v>
      </c>
      <c r="G225" s="5">
        <v>0.0</v>
      </c>
      <c r="H225" s="5">
        <v>0.0</v>
      </c>
      <c r="J225" s="16">
        <v>3.0</v>
      </c>
      <c r="K225" s="5">
        <v>1251.0</v>
      </c>
      <c r="L225" s="17">
        <f t="shared" si="1"/>
        <v>21.39509553</v>
      </c>
      <c r="M225" s="17">
        <f t="shared" si="2"/>
        <v>3</v>
      </c>
      <c r="N225" s="17">
        <f t="shared" si="3"/>
        <v>9.706217723</v>
      </c>
      <c r="O225">
        <f t="shared" si="4"/>
        <v>11.36710442</v>
      </c>
    </row>
    <row r="226">
      <c r="A226" s="5">
        <v>6.3000060026E10</v>
      </c>
      <c r="B226" s="5" t="s">
        <v>208</v>
      </c>
      <c r="C226" s="5" t="s">
        <v>233</v>
      </c>
      <c r="D226" s="5">
        <v>4259.0</v>
      </c>
      <c r="E226" s="5">
        <v>23339.98893659316</v>
      </c>
      <c r="F226" s="15">
        <v>0.0</v>
      </c>
      <c r="G226" s="5">
        <v>1.0</v>
      </c>
      <c r="H226" s="5">
        <v>0.0</v>
      </c>
      <c r="J226" s="16">
        <v>1.0</v>
      </c>
      <c r="K226" s="5">
        <v>903.0</v>
      </c>
      <c r="L226" s="17">
        <f t="shared" si="1"/>
        <v>20.41716766</v>
      </c>
      <c r="M226" s="17">
        <f t="shared" si="2"/>
        <v>2</v>
      </c>
      <c r="N226" s="17">
        <f t="shared" si="3"/>
        <v>10.05792343</v>
      </c>
      <c r="O226">
        <f t="shared" si="4"/>
        <v>10.82503036</v>
      </c>
    </row>
    <row r="227">
      <c r="A227" s="5">
        <v>6.3000070001E10</v>
      </c>
      <c r="B227" s="5" t="s">
        <v>234</v>
      </c>
      <c r="C227" s="5" t="s">
        <v>235</v>
      </c>
      <c r="D227" s="5">
        <v>5378.0</v>
      </c>
      <c r="E227" s="5">
        <v>22069.348598636374</v>
      </c>
      <c r="F227" s="15">
        <v>0.0</v>
      </c>
      <c r="G227" s="5">
        <v>0.0</v>
      </c>
      <c r="H227" s="5">
        <v>0.0</v>
      </c>
      <c r="J227" s="16">
        <v>2.0</v>
      </c>
      <c r="K227" s="5">
        <v>1184.0</v>
      </c>
      <c r="L227" s="17">
        <f t="shared" si="1"/>
        <v>21.22996145</v>
      </c>
      <c r="M227" s="17">
        <f t="shared" si="2"/>
        <v>2</v>
      </c>
      <c r="N227" s="17">
        <f t="shared" si="3"/>
        <v>10.00194498</v>
      </c>
      <c r="O227">
        <f t="shared" si="4"/>
        <v>11.07730214</v>
      </c>
    </row>
    <row r="228">
      <c r="A228" s="5">
        <v>6.3000070002E10</v>
      </c>
      <c r="B228" s="5" t="s">
        <v>234</v>
      </c>
      <c r="C228" s="5" t="s">
        <v>236</v>
      </c>
      <c r="D228" s="5">
        <v>3260.0</v>
      </c>
      <c r="E228" s="5">
        <v>19751.924253212386</v>
      </c>
      <c r="F228" s="15">
        <v>0.0</v>
      </c>
      <c r="G228" s="5">
        <v>0.0</v>
      </c>
      <c r="H228" s="5">
        <v>0.0</v>
      </c>
      <c r="J228" s="16">
        <v>1.0</v>
      </c>
      <c r="K228" s="5">
        <v>836.0</v>
      </c>
      <c r="L228" s="17">
        <f t="shared" si="1"/>
        <v>20.18588584</v>
      </c>
      <c r="M228" s="17">
        <f t="shared" si="2"/>
        <v>1</v>
      </c>
      <c r="N228" s="17">
        <f t="shared" si="3"/>
        <v>9.891006196</v>
      </c>
      <c r="O228">
        <f t="shared" si="4"/>
        <v>10.35896401</v>
      </c>
    </row>
    <row r="229">
      <c r="A229" s="5">
        <v>6.3000070003E10</v>
      </c>
      <c r="B229" s="5" t="s">
        <v>234</v>
      </c>
      <c r="C229" s="5" t="s">
        <v>237</v>
      </c>
      <c r="D229" s="5">
        <v>3659.0</v>
      </c>
      <c r="E229" s="5">
        <v>25652.033557949642</v>
      </c>
      <c r="F229" s="15">
        <v>0.0</v>
      </c>
      <c r="G229" s="5">
        <v>0.0</v>
      </c>
      <c r="H229" s="5">
        <v>0.0</v>
      </c>
      <c r="J229" s="16">
        <v>2.0</v>
      </c>
      <c r="K229" s="5">
        <v>799.0</v>
      </c>
      <c r="L229" s="17">
        <f t="shared" si="1"/>
        <v>20.05008284</v>
      </c>
      <c r="M229" s="17">
        <f t="shared" si="2"/>
        <v>2</v>
      </c>
      <c r="N229" s="17">
        <f t="shared" si="3"/>
        <v>10.15237813</v>
      </c>
      <c r="O229">
        <f t="shared" si="4"/>
        <v>10.73415366</v>
      </c>
    </row>
    <row r="230">
      <c r="A230" s="5">
        <v>6.3000070004E10</v>
      </c>
      <c r="B230" s="5" t="s">
        <v>234</v>
      </c>
      <c r="C230" s="5" t="s">
        <v>238</v>
      </c>
      <c r="D230" s="5">
        <v>6703.0</v>
      </c>
      <c r="E230" s="5">
        <v>51205.20478944136</v>
      </c>
      <c r="F230" s="15">
        <v>0.0</v>
      </c>
      <c r="G230" s="5">
        <v>1.0</v>
      </c>
      <c r="H230" s="5">
        <v>0.0</v>
      </c>
      <c r="J230" s="16">
        <v>2.0</v>
      </c>
      <c r="K230" s="5">
        <v>1551.0</v>
      </c>
      <c r="L230" s="17">
        <f t="shared" si="1"/>
        <v>22.03996549</v>
      </c>
      <c r="M230" s="17">
        <f t="shared" si="2"/>
        <v>3</v>
      </c>
      <c r="N230" s="17">
        <f t="shared" si="3"/>
        <v>10.84359646</v>
      </c>
      <c r="O230">
        <f t="shared" si="4"/>
        <v>11.96118732</v>
      </c>
    </row>
    <row r="231">
      <c r="A231" s="5">
        <v>6.3000070005E10</v>
      </c>
      <c r="B231" s="5" t="s">
        <v>234</v>
      </c>
      <c r="C231" s="5" t="s">
        <v>239</v>
      </c>
      <c r="D231" s="5">
        <v>6191.0</v>
      </c>
      <c r="E231" s="5">
        <v>20027.82789531524</v>
      </c>
      <c r="F231" s="15">
        <v>0.0</v>
      </c>
      <c r="G231" s="5">
        <v>0.0</v>
      </c>
      <c r="H231" s="5">
        <v>0.0</v>
      </c>
      <c r="J231" s="16">
        <v>2.0</v>
      </c>
      <c r="K231" s="5">
        <v>1301.0</v>
      </c>
      <c r="L231" s="17">
        <f t="shared" si="1"/>
        <v>21.51266544</v>
      </c>
      <c r="M231" s="17">
        <f t="shared" si="2"/>
        <v>2</v>
      </c>
      <c r="N231" s="17">
        <f t="shared" si="3"/>
        <v>9.90487798</v>
      </c>
      <c r="O231">
        <f t="shared" si="4"/>
        <v>11.13918114</v>
      </c>
    </row>
    <row r="232">
      <c r="A232" s="5">
        <v>6.3000070006E10</v>
      </c>
      <c r="B232" s="5" t="s">
        <v>234</v>
      </c>
      <c r="C232" s="5" t="s">
        <v>240</v>
      </c>
      <c r="D232" s="5">
        <v>5772.0</v>
      </c>
      <c r="E232" s="5">
        <v>17659.98468724512</v>
      </c>
      <c r="F232" s="15">
        <v>0.0</v>
      </c>
      <c r="G232" s="5">
        <v>0.0</v>
      </c>
      <c r="H232" s="5">
        <v>0.0</v>
      </c>
      <c r="J232" s="16">
        <v>2.0</v>
      </c>
      <c r="K232" s="5">
        <v>1286.0</v>
      </c>
      <c r="L232" s="17">
        <f t="shared" si="1"/>
        <v>21.47787571</v>
      </c>
      <c r="M232" s="17">
        <f t="shared" si="2"/>
        <v>2</v>
      </c>
      <c r="N232" s="17">
        <f t="shared" si="3"/>
        <v>9.779056607</v>
      </c>
      <c r="O232">
        <f t="shared" si="4"/>
        <v>11.08564411</v>
      </c>
    </row>
    <row r="233">
      <c r="A233" s="5">
        <v>6.3000070007E10</v>
      </c>
      <c r="B233" s="5" t="s">
        <v>234</v>
      </c>
      <c r="C233" s="5" t="s">
        <v>241</v>
      </c>
      <c r="D233" s="5">
        <v>4825.0</v>
      </c>
      <c r="E233" s="5">
        <v>42557.02478369506</v>
      </c>
      <c r="F233" s="15">
        <v>0.0</v>
      </c>
      <c r="G233" s="5">
        <v>0.0</v>
      </c>
      <c r="H233" s="5">
        <v>0.0</v>
      </c>
      <c r="J233" s="16">
        <v>2.0</v>
      </c>
      <c r="K233" s="5">
        <v>1255.0</v>
      </c>
      <c r="L233" s="17">
        <f t="shared" si="1"/>
        <v>21.40467255</v>
      </c>
      <c r="M233" s="17">
        <f t="shared" si="2"/>
        <v>2</v>
      </c>
      <c r="N233" s="17">
        <f t="shared" si="3"/>
        <v>10.65860022</v>
      </c>
      <c r="O233">
        <f t="shared" si="4"/>
        <v>11.35442426</v>
      </c>
    </row>
    <row r="234">
      <c r="A234" s="5">
        <v>6.3000070008E10</v>
      </c>
      <c r="B234" s="5" t="s">
        <v>234</v>
      </c>
      <c r="C234" s="5" t="s">
        <v>242</v>
      </c>
      <c r="D234" s="5">
        <v>3891.0</v>
      </c>
      <c r="E234" s="5">
        <v>34756.44796044202</v>
      </c>
      <c r="F234" s="15">
        <v>0.0</v>
      </c>
      <c r="G234" s="5">
        <v>0.0</v>
      </c>
      <c r="H234" s="5">
        <v>0.0</v>
      </c>
      <c r="J234" s="5">
        <v>0.0</v>
      </c>
      <c r="K234" s="5">
        <v>798.0</v>
      </c>
      <c r="L234" s="17">
        <f t="shared" si="1"/>
        <v>20.04632579</v>
      </c>
      <c r="M234" s="17">
        <f t="shared" si="2"/>
        <v>0</v>
      </c>
      <c r="N234" s="17">
        <f t="shared" si="3"/>
        <v>10.45612039</v>
      </c>
      <c r="O234">
        <f t="shared" si="4"/>
        <v>10.16748206</v>
      </c>
    </row>
    <row r="235">
      <c r="A235" s="5">
        <v>6.3000070009E10</v>
      </c>
      <c r="B235" s="5" t="s">
        <v>234</v>
      </c>
      <c r="C235" s="5" t="s">
        <v>243</v>
      </c>
      <c r="D235" s="5">
        <v>4662.0</v>
      </c>
      <c r="E235" s="5">
        <v>41717.25905932159</v>
      </c>
      <c r="F235" s="15">
        <v>0.0</v>
      </c>
      <c r="G235" s="5">
        <v>1.0</v>
      </c>
      <c r="H235" s="5">
        <v>0.0</v>
      </c>
      <c r="J235" s="16">
        <v>1.0</v>
      </c>
      <c r="K235" s="5">
        <v>1098.0</v>
      </c>
      <c r="L235" s="17">
        <f t="shared" si="1"/>
        <v>21.00373687</v>
      </c>
      <c r="M235" s="17">
        <f t="shared" si="2"/>
        <v>2</v>
      </c>
      <c r="N235" s="17">
        <f t="shared" si="3"/>
        <v>10.63867021</v>
      </c>
      <c r="O235">
        <f t="shared" si="4"/>
        <v>11.21413569</v>
      </c>
    </row>
    <row r="236">
      <c r="A236" s="5">
        <v>6.300007001E10</v>
      </c>
      <c r="B236" s="5" t="s">
        <v>234</v>
      </c>
      <c r="C236" s="5" t="s">
        <v>244</v>
      </c>
      <c r="D236" s="5">
        <v>6011.0</v>
      </c>
      <c r="E236" s="5">
        <v>31053.95699524357</v>
      </c>
      <c r="F236" s="15">
        <v>0.0</v>
      </c>
      <c r="G236" s="5">
        <v>0.0</v>
      </c>
      <c r="H236" s="5">
        <v>0.0</v>
      </c>
      <c r="J236" s="16">
        <v>1.0</v>
      </c>
      <c r="K236" s="5">
        <v>1466.0</v>
      </c>
      <c r="L236" s="17">
        <f t="shared" si="1"/>
        <v>21.87087865</v>
      </c>
      <c r="M236" s="17">
        <f t="shared" si="2"/>
        <v>1</v>
      </c>
      <c r="N236" s="17">
        <f t="shared" si="3"/>
        <v>10.34348152</v>
      </c>
      <c r="O236">
        <f t="shared" si="4"/>
        <v>11.07145339</v>
      </c>
    </row>
    <row r="237">
      <c r="A237" s="5">
        <v>6.3000070011E10</v>
      </c>
      <c r="B237" s="5" t="s">
        <v>234</v>
      </c>
      <c r="C237" s="5" t="s">
        <v>245</v>
      </c>
      <c r="D237" s="5">
        <v>6965.0</v>
      </c>
      <c r="E237" s="5">
        <v>42981.30792595189</v>
      </c>
      <c r="F237" s="15">
        <v>1.0</v>
      </c>
      <c r="G237" s="5">
        <v>0.0</v>
      </c>
      <c r="H237" s="5">
        <v>0.0</v>
      </c>
      <c r="J237" s="16">
        <v>1.0</v>
      </c>
      <c r="K237" s="5">
        <v>1482.0</v>
      </c>
      <c r="L237" s="17">
        <f t="shared" si="1"/>
        <v>21.90344342</v>
      </c>
      <c r="M237" s="17">
        <f t="shared" si="2"/>
        <v>2</v>
      </c>
      <c r="N237" s="17">
        <f t="shared" si="3"/>
        <v>10.6685206</v>
      </c>
      <c r="O237">
        <f t="shared" si="4"/>
        <v>11.52398801</v>
      </c>
    </row>
    <row r="238">
      <c r="A238" s="5">
        <v>6.3000070012E10</v>
      </c>
      <c r="B238" s="5" t="s">
        <v>234</v>
      </c>
      <c r="C238" s="5" t="s">
        <v>246</v>
      </c>
      <c r="D238" s="5">
        <v>4595.0</v>
      </c>
      <c r="E238" s="5">
        <v>29504.558023364592</v>
      </c>
      <c r="F238" s="15">
        <v>0.0</v>
      </c>
      <c r="G238" s="5">
        <v>0.0</v>
      </c>
      <c r="H238" s="5">
        <v>0.0</v>
      </c>
      <c r="J238" s="16">
        <v>1.0</v>
      </c>
      <c r="K238" s="5">
        <v>825.0</v>
      </c>
      <c r="L238" s="17">
        <f t="shared" si="1"/>
        <v>20.14615016</v>
      </c>
      <c r="M238" s="17">
        <f t="shared" si="2"/>
        <v>1</v>
      </c>
      <c r="N238" s="17">
        <f t="shared" si="3"/>
        <v>10.29230004</v>
      </c>
      <c r="O238">
        <f t="shared" si="4"/>
        <v>10.4794834</v>
      </c>
    </row>
    <row r="239">
      <c r="A239" s="5">
        <v>6.3000070013E10</v>
      </c>
      <c r="B239" s="5" t="s">
        <v>234</v>
      </c>
      <c r="C239" s="5" t="s">
        <v>247</v>
      </c>
      <c r="D239" s="5">
        <v>3412.0</v>
      </c>
      <c r="E239" s="5">
        <v>75916.08503846619</v>
      </c>
      <c r="F239" s="15">
        <v>0.0</v>
      </c>
      <c r="G239" s="5">
        <v>0.0</v>
      </c>
      <c r="H239" s="5">
        <v>1.0</v>
      </c>
      <c r="J239" s="5">
        <v>0.0</v>
      </c>
      <c r="K239" s="5">
        <v>886.0</v>
      </c>
      <c r="L239" s="17">
        <f t="shared" si="1"/>
        <v>20.36015085</v>
      </c>
      <c r="M239" s="17">
        <f t="shared" si="2"/>
        <v>1</v>
      </c>
      <c r="N239" s="17">
        <f t="shared" si="3"/>
        <v>11.23738387</v>
      </c>
      <c r="O239">
        <f t="shared" si="4"/>
        <v>10.86584491</v>
      </c>
    </row>
    <row r="240">
      <c r="A240" s="5">
        <v>6.3000070014E10</v>
      </c>
      <c r="B240" s="5" t="s">
        <v>234</v>
      </c>
      <c r="C240" s="5" t="s">
        <v>248</v>
      </c>
      <c r="D240" s="5">
        <v>8194.0</v>
      </c>
      <c r="E240" s="5">
        <v>74177.00951937081</v>
      </c>
      <c r="F240" s="15">
        <v>0.0</v>
      </c>
      <c r="G240" s="5">
        <v>0.0</v>
      </c>
      <c r="H240" s="5">
        <v>0.0</v>
      </c>
      <c r="J240" s="5">
        <v>0.0</v>
      </c>
      <c r="K240" s="5">
        <v>1849.0</v>
      </c>
      <c r="L240" s="17">
        <f t="shared" si="1"/>
        <v>22.56720069</v>
      </c>
      <c r="M240" s="17">
        <f t="shared" si="2"/>
        <v>0</v>
      </c>
      <c r="N240" s="17">
        <f t="shared" si="3"/>
        <v>11.21420954</v>
      </c>
      <c r="O240">
        <f t="shared" si="4"/>
        <v>11.26047008</v>
      </c>
    </row>
    <row r="241">
      <c r="A241" s="5">
        <v>6.3000070015E10</v>
      </c>
      <c r="B241" s="5" t="s">
        <v>234</v>
      </c>
      <c r="C241" s="5" t="s">
        <v>249</v>
      </c>
      <c r="D241" s="5">
        <v>5361.0</v>
      </c>
      <c r="E241" s="5">
        <v>35138.605783928164</v>
      </c>
      <c r="F241" s="15">
        <v>0.0</v>
      </c>
      <c r="G241" s="5">
        <v>1.0</v>
      </c>
      <c r="H241" s="5">
        <v>0.0</v>
      </c>
      <c r="J241" s="16">
        <v>1.0</v>
      </c>
      <c r="K241" s="5">
        <v>1179.0</v>
      </c>
      <c r="L241" s="17">
        <f t="shared" si="1"/>
        <v>21.2172657</v>
      </c>
      <c r="M241" s="17">
        <f t="shared" si="2"/>
        <v>2</v>
      </c>
      <c r="N241" s="17">
        <f t="shared" si="3"/>
        <v>10.46705568</v>
      </c>
      <c r="O241">
        <f t="shared" si="4"/>
        <v>11.22810713</v>
      </c>
    </row>
    <row r="242">
      <c r="A242" s="5">
        <v>6.3000070016E10</v>
      </c>
      <c r="B242" s="5" t="s">
        <v>234</v>
      </c>
      <c r="C242" s="5" t="s">
        <v>250</v>
      </c>
      <c r="D242" s="5">
        <v>6543.0</v>
      </c>
      <c r="E242" s="5">
        <v>46471.85426712876</v>
      </c>
      <c r="F242" s="15">
        <v>0.0</v>
      </c>
      <c r="G242" s="5">
        <v>0.0</v>
      </c>
      <c r="H242" s="5">
        <v>0.0</v>
      </c>
      <c r="J242" s="16">
        <v>3.0</v>
      </c>
      <c r="K242" s="5">
        <v>1369.0</v>
      </c>
      <c r="L242" s="17">
        <f t="shared" si="1"/>
        <v>21.66550748</v>
      </c>
      <c r="M242" s="17">
        <f t="shared" si="2"/>
        <v>3</v>
      </c>
      <c r="N242" s="17">
        <f t="shared" si="3"/>
        <v>10.74660212</v>
      </c>
      <c r="O242">
        <f t="shared" si="4"/>
        <v>11.80403653</v>
      </c>
    </row>
    <row r="243">
      <c r="A243" s="5">
        <v>6.3000070017E10</v>
      </c>
      <c r="B243" s="5" t="s">
        <v>234</v>
      </c>
      <c r="C243" s="5" t="s">
        <v>251</v>
      </c>
      <c r="D243" s="5">
        <v>4233.0</v>
      </c>
      <c r="E243" s="5">
        <v>24204.483954243762</v>
      </c>
      <c r="F243" s="15">
        <v>0.0</v>
      </c>
      <c r="G243" s="5">
        <v>0.0</v>
      </c>
      <c r="H243" s="5">
        <v>0.0</v>
      </c>
      <c r="I243" s="5">
        <v>1.0</v>
      </c>
      <c r="J243" s="5">
        <v>0.0</v>
      </c>
      <c r="K243" s="5">
        <v>937.0</v>
      </c>
      <c r="L243" s="17">
        <f t="shared" si="1"/>
        <v>20.52804985</v>
      </c>
      <c r="M243" s="17">
        <f t="shared" si="2"/>
        <v>1</v>
      </c>
      <c r="N243" s="17">
        <f t="shared" si="3"/>
        <v>10.09429318</v>
      </c>
      <c r="O243">
        <f t="shared" si="4"/>
        <v>10.54078101</v>
      </c>
    </row>
    <row r="244">
      <c r="A244" s="5">
        <v>6.3000070018E10</v>
      </c>
      <c r="B244" s="5" t="s">
        <v>234</v>
      </c>
      <c r="C244" s="5" t="s">
        <v>252</v>
      </c>
      <c r="D244" s="5">
        <v>8316.0</v>
      </c>
      <c r="E244" s="5">
        <v>14810.427165412451</v>
      </c>
      <c r="F244" s="15">
        <v>0.0</v>
      </c>
      <c r="G244" s="5">
        <v>0.0</v>
      </c>
      <c r="H244" s="5">
        <v>0.0</v>
      </c>
      <c r="J244" s="16">
        <v>1.0</v>
      </c>
      <c r="K244" s="5">
        <v>1606.0</v>
      </c>
      <c r="L244" s="17">
        <f t="shared" si="1"/>
        <v>22.14450568</v>
      </c>
      <c r="M244" s="17">
        <f t="shared" si="2"/>
        <v>1</v>
      </c>
      <c r="N244" s="17">
        <f t="shared" si="3"/>
        <v>9.60308675</v>
      </c>
      <c r="O244">
        <f t="shared" si="4"/>
        <v>10.91586414</v>
      </c>
    </row>
    <row r="245">
      <c r="A245" s="5">
        <v>6.3000070019E10</v>
      </c>
      <c r="B245" s="5" t="s">
        <v>234</v>
      </c>
      <c r="C245" s="5" t="s">
        <v>253</v>
      </c>
      <c r="D245" s="5">
        <v>5057.0</v>
      </c>
      <c r="E245" s="5">
        <v>7263.741013755702</v>
      </c>
      <c r="F245" s="15">
        <v>0.0</v>
      </c>
      <c r="G245" s="5">
        <v>0.0</v>
      </c>
      <c r="H245" s="5">
        <v>0.0</v>
      </c>
      <c r="J245" s="16">
        <v>2.0</v>
      </c>
      <c r="K245" s="5">
        <v>1097.0</v>
      </c>
      <c r="L245" s="17">
        <f t="shared" si="1"/>
        <v>21.00100338</v>
      </c>
      <c r="M245" s="17">
        <f t="shared" si="2"/>
        <v>2</v>
      </c>
      <c r="N245" s="17">
        <f t="shared" si="3"/>
        <v>8.890650266</v>
      </c>
      <c r="O245">
        <f t="shared" si="4"/>
        <v>10.63055122</v>
      </c>
    </row>
    <row r="246">
      <c r="A246" s="5">
        <v>6.300007002E10</v>
      </c>
      <c r="B246" s="5" t="s">
        <v>234</v>
      </c>
      <c r="C246" s="5" t="s">
        <v>254</v>
      </c>
      <c r="D246" s="5">
        <v>3746.0</v>
      </c>
      <c r="E246" s="5">
        <v>21199.478778500023</v>
      </c>
      <c r="F246" s="15">
        <v>0.0</v>
      </c>
      <c r="G246" s="5">
        <v>0.0</v>
      </c>
      <c r="H246" s="5">
        <v>0.0</v>
      </c>
      <c r="J246" s="16">
        <v>1.0</v>
      </c>
      <c r="K246" s="5">
        <v>690.0</v>
      </c>
      <c r="L246" s="17">
        <f t="shared" si="1"/>
        <v>19.61007479</v>
      </c>
      <c r="M246" s="17">
        <f t="shared" si="2"/>
        <v>1</v>
      </c>
      <c r="N246" s="17">
        <f t="shared" si="3"/>
        <v>9.961731874</v>
      </c>
      <c r="O246">
        <f t="shared" si="4"/>
        <v>10.19060222</v>
      </c>
    </row>
    <row r="247">
      <c r="A247" s="5">
        <v>6.3000070021E10</v>
      </c>
      <c r="B247" s="5" t="s">
        <v>234</v>
      </c>
      <c r="C247" s="5" t="s">
        <v>255</v>
      </c>
      <c r="D247" s="5">
        <v>5966.0</v>
      </c>
      <c r="E247" s="5">
        <v>2999.928351945852</v>
      </c>
      <c r="F247" s="15">
        <v>0.0</v>
      </c>
      <c r="G247" s="5">
        <v>0.0</v>
      </c>
      <c r="H247" s="5">
        <v>0.0</v>
      </c>
      <c r="J247" s="5">
        <v>0.0</v>
      </c>
      <c r="K247" s="5">
        <v>1255.0</v>
      </c>
      <c r="L247" s="17">
        <f t="shared" si="1"/>
        <v>21.40467255</v>
      </c>
      <c r="M247" s="17">
        <f t="shared" si="2"/>
        <v>0</v>
      </c>
      <c r="N247" s="17">
        <f t="shared" si="3"/>
        <v>8.006343685</v>
      </c>
      <c r="O247">
        <f t="shared" si="4"/>
        <v>9.80367208</v>
      </c>
    </row>
    <row r="248">
      <c r="A248" s="5">
        <v>6.3000070022E10</v>
      </c>
      <c r="B248" s="5" t="s">
        <v>234</v>
      </c>
      <c r="C248" s="5" t="s">
        <v>256</v>
      </c>
      <c r="D248" s="5">
        <v>4490.0</v>
      </c>
      <c r="E248" s="5">
        <v>52985.38292595244</v>
      </c>
      <c r="F248" s="15">
        <v>0.0</v>
      </c>
      <c r="G248" s="5">
        <v>0.0</v>
      </c>
      <c r="H248" s="5">
        <v>0.0</v>
      </c>
      <c r="J248" s="5">
        <v>0.0</v>
      </c>
      <c r="K248" s="5">
        <v>870.0</v>
      </c>
      <c r="L248" s="17">
        <f t="shared" si="1"/>
        <v>20.30547963</v>
      </c>
      <c r="M248" s="17">
        <f t="shared" si="2"/>
        <v>0</v>
      </c>
      <c r="N248" s="17">
        <f t="shared" si="3"/>
        <v>10.87777136</v>
      </c>
      <c r="O248">
        <f t="shared" si="4"/>
        <v>10.394417</v>
      </c>
    </row>
    <row r="249">
      <c r="A249" s="5">
        <v>6.3000070023E10</v>
      </c>
      <c r="B249" s="5" t="s">
        <v>234</v>
      </c>
      <c r="C249" s="5" t="s">
        <v>257</v>
      </c>
      <c r="D249" s="5">
        <v>3181.0</v>
      </c>
      <c r="E249" s="5">
        <v>34092.7008552072</v>
      </c>
      <c r="F249" s="15">
        <v>0.0</v>
      </c>
      <c r="G249" s="5">
        <v>0.0</v>
      </c>
      <c r="H249" s="5">
        <v>0.0</v>
      </c>
      <c r="J249" s="16">
        <v>2.0</v>
      </c>
      <c r="K249" s="5">
        <v>641.0</v>
      </c>
      <c r="L249" s="17">
        <f t="shared" si="1"/>
        <v>19.38908837</v>
      </c>
      <c r="M249" s="17">
        <f t="shared" si="2"/>
        <v>2</v>
      </c>
      <c r="N249" s="17">
        <f t="shared" si="3"/>
        <v>10.43683859</v>
      </c>
      <c r="O249">
        <f t="shared" si="4"/>
        <v>10.60864232</v>
      </c>
    </row>
    <row r="250">
      <c r="A250" s="5">
        <v>6.3000070024E10</v>
      </c>
      <c r="B250" s="5" t="s">
        <v>234</v>
      </c>
      <c r="C250" s="5" t="s">
        <v>258</v>
      </c>
      <c r="D250" s="5">
        <v>6416.0</v>
      </c>
      <c r="E250" s="5">
        <v>28026.218123435</v>
      </c>
      <c r="F250" s="15">
        <v>0.0</v>
      </c>
      <c r="G250" s="5">
        <v>0.0</v>
      </c>
      <c r="H250" s="5">
        <v>0.0</v>
      </c>
      <c r="J250" s="16">
        <v>1.0</v>
      </c>
      <c r="K250" s="5">
        <v>1232.0</v>
      </c>
      <c r="L250" s="17">
        <f t="shared" si="1"/>
        <v>21.34918243</v>
      </c>
      <c r="M250" s="17">
        <f t="shared" si="2"/>
        <v>1</v>
      </c>
      <c r="N250" s="17">
        <f t="shared" si="3"/>
        <v>10.24089571</v>
      </c>
      <c r="O250">
        <f t="shared" si="4"/>
        <v>10.86335938</v>
      </c>
    </row>
    <row r="251">
      <c r="A251" s="5">
        <v>6.3000070025E10</v>
      </c>
      <c r="B251" s="5" t="s">
        <v>234</v>
      </c>
      <c r="C251" s="5" t="s">
        <v>259</v>
      </c>
      <c r="D251" s="5">
        <v>5459.0</v>
      </c>
      <c r="E251" s="5">
        <v>38079.36295467709</v>
      </c>
      <c r="F251" s="15">
        <v>0.0</v>
      </c>
      <c r="G251" s="5">
        <v>0.0</v>
      </c>
      <c r="H251" s="5">
        <v>0.0</v>
      </c>
      <c r="J251" s="5">
        <v>0.0</v>
      </c>
      <c r="K251" s="5">
        <v>1098.0</v>
      </c>
      <c r="L251" s="17">
        <f t="shared" si="1"/>
        <v>21.00373687</v>
      </c>
      <c r="M251" s="17">
        <f t="shared" si="2"/>
        <v>0</v>
      </c>
      <c r="N251" s="17">
        <f t="shared" si="3"/>
        <v>10.54742776</v>
      </c>
      <c r="O251">
        <f t="shared" si="4"/>
        <v>10.51705488</v>
      </c>
    </row>
    <row r="252">
      <c r="A252" s="5">
        <v>6.3000070026E10</v>
      </c>
      <c r="B252" s="5" t="s">
        <v>234</v>
      </c>
      <c r="C252" s="5" t="s">
        <v>260</v>
      </c>
      <c r="D252" s="5">
        <v>4391.0</v>
      </c>
      <c r="E252" s="5">
        <v>40142.76772140398</v>
      </c>
      <c r="F252" s="15">
        <v>0.0</v>
      </c>
      <c r="G252" s="5">
        <v>0.0</v>
      </c>
      <c r="H252" s="5">
        <v>0.0</v>
      </c>
      <c r="J252" s="5">
        <v>0.0</v>
      </c>
      <c r="K252" s="5">
        <v>844.0</v>
      </c>
      <c r="L252" s="17">
        <f t="shared" si="1"/>
        <v>20.21445748</v>
      </c>
      <c r="M252" s="17">
        <f t="shared" si="2"/>
        <v>0</v>
      </c>
      <c r="N252" s="17">
        <f t="shared" si="3"/>
        <v>10.60019757</v>
      </c>
      <c r="O252">
        <f t="shared" si="4"/>
        <v>10.27155169</v>
      </c>
    </row>
    <row r="253">
      <c r="A253" s="5">
        <v>6.3000070027E10</v>
      </c>
      <c r="B253" s="5" t="s">
        <v>234</v>
      </c>
      <c r="C253" s="5" t="s">
        <v>261</v>
      </c>
      <c r="D253" s="5">
        <v>3249.0</v>
      </c>
      <c r="E253" s="5">
        <v>46510.386604626154</v>
      </c>
      <c r="F253" s="15">
        <v>1.0</v>
      </c>
      <c r="G253" s="5">
        <v>0.0</v>
      </c>
      <c r="H253" s="5">
        <v>0.0</v>
      </c>
      <c r="J253" s="16">
        <v>3.0</v>
      </c>
      <c r="K253" s="5">
        <v>648.0</v>
      </c>
      <c r="L253" s="17">
        <f t="shared" si="1"/>
        <v>19.42167209</v>
      </c>
      <c r="M253" s="17">
        <f t="shared" si="2"/>
        <v>4</v>
      </c>
      <c r="N253" s="17">
        <f t="shared" si="3"/>
        <v>10.74743093</v>
      </c>
      <c r="O253">
        <f t="shared" si="4"/>
        <v>11.38970101</v>
      </c>
    </row>
    <row r="254">
      <c r="A254" s="5">
        <v>6.3000070028E10</v>
      </c>
      <c r="B254" s="5" t="s">
        <v>234</v>
      </c>
      <c r="C254" s="5" t="s">
        <v>262</v>
      </c>
      <c r="D254" s="5">
        <v>4564.0</v>
      </c>
      <c r="E254" s="5">
        <v>33313.63198908549</v>
      </c>
      <c r="F254" s="15">
        <v>0.0</v>
      </c>
      <c r="G254" s="5">
        <v>0.0</v>
      </c>
      <c r="H254" s="5">
        <v>0.0</v>
      </c>
      <c r="J254" s="16">
        <v>1.0</v>
      </c>
      <c r="K254" s="5">
        <v>899.0</v>
      </c>
      <c r="L254" s="17">
        <f t="shared" si="1"/>
        <v>20.4038491</v>
      </c>
      <c r="M254" s="17">
        <f t="shared" si="2"/>
        <v>1</v>
      </c>
      <c r="N254" s="17">
        <f t="shared" si="3"/>
        <v>10.41372196</v>
      </c>
      <c r="O254">
        <f t="shared" si="4"/>
        <v>10.60585702</v>
      </c>
    </row>
    <row r="255">
      <c r="A255" s="5">
        <v>6.3000070029E10</v>
      </c>
      <c r="B255" s="5" t="s">
        <v>234</v>
      </c>
      <c r="C255" s="5" t="s">
        <v>263</v>
      </c>
      <c r="D255" s="5">
        <v>3545.0</v>
      </c>
      <c r="E255" s="5">
        <v>20609.709734470132</v>
      </c>
      <c r="F255" s="15">
        <v>0.0</v>
      </c>
      <c r="G255" s="5">
        <v>1.0</v>
      </c>
      <c r="H255" s="5">
        <v>0.0</v>
      </c>
      <c r="J255" s="16">
        <v>1.0</v>
      </c>
      <c r="K255" s="5">
        <v>765.0</v>
      </c>
      <c r="L255" s="17">
        <f t="shared" si="1"/>
        <v>19.9196275</v>
      </c>
      <c r="M255" s="17">
        <f t="shared" si="2"/>
        <v>2</v>
      </c>
      <c r="N255" s="17">
        <f t="shared" si="3"/>
        <v>9.93351759</v>
      </c>
      <c r="O255">
        <f t="shared" si="4"/>
        <v>10.61771503</v>
      </c>
    </row>
    <row r="256">
      <c r="A256" s="5">
        <v>6.300007003E10</v>
      </c>
      <c r="B256" s="5" t="s">
        <v>234</v>
      </c>
      <c r="C256" s="5" t="s">
        <v>264</v>
      </c>
      <c r="D256" s="5">
        <v>5011.0</v>
      </c>
      <c r="E256" s="5">
        <v>58696.72300599762</v>
      </c>
      <c r="F256" s="15">
        <v>0.0</v>
      </c>
      <c r="G256" s="5">
        <v>0.0</v>
      </c>
      <c r="H256" s="5">
        <v>0.0</v>
      </c>
      <c r="J256" s="16">
        <v>1.0</v>
      </c>
      <c r="K256" s="5">
        <v>974.0</v>
      </c>
      <c r="L256" s="17">
        <f t="shared" si="1"/>
        <v>20.64423391</v>
      </c>
      <c r="M256" s="17">
        <f t="shared" si="2"/>
        <v>1</v>
      </c>
      <c r="N256" s="17">
        <f t="shared" si="3"/>
        <v>10.98013918</v>
      </c>
      <c r="O256">
        <f t="shared" si="4"/>
        <v>10.87479103</v>
      </c>
    </row>
    <row r="257">
      <c r="A257" s="5">
        <v>6.3000070031E10</v>
      </c>
      <c r="B257" s="5" t="s">
        <v>234</v>
      </c>
      <c r="C257" s="5" t="s">
        <v>265</v>
      </c>
      <c r="D257" s="5">
        <v>4627.0</v>
      </c>
      <c r="E257" s="5">
        <v>7261.269584240413</v>
      </c>
      <c r="F257" s="15">
        <v>0.0</v>
      </c>
      <c r="G257" s="5">
        <v>0.0</v>
      </c>
      <c r="H257" s="5">
        <v>0.0</v>
      </c>
      <c r="J257" s="5">
        <v>0.0</v>
      </c>
      <c r="K257" s="5">
        <v>897.0</v>
      </c>
      <c r="L257" s="17">
        <f t="shared" si="1"/>
        <v>20.39716759</v>
      </c>
      <c r="M257" s="17">
        <f t="shared" si="2"/>
        <v>0</v>
      </c>
      <c r="N257" s="17">
        <f t="shared" si="3"/>
        <v>8.890309966</v>
      </c>
      <c r="O257">
        <f t="shared" si="4"/>
        <v>9.762492518</v>
      </c>
    </row>
    <row r="258">
      <c r="A258" s="5">
        <v>6.3000070032E10</v>
      </c>
      <c r="B258" s="5" t="s">
        <v>234</v>
      </c>
      <c r="C258" s="5" t="s">
        <v>266</v>
      </c>
      <c r="D258" s="5">
        <v>6063.0</v>
      </c>
      <c r="E258" s="5">
        <v>9617.42811447685</v>
      </c>
      <c r="F258" s="15">
        <v>0.0</v>
      </c>
      <c r="G258" s="5">
        <v>0.0</v>
      </c>
      <c r="H258" s="5">
        <v>0.0</v>
      </c>
      <c r="J258" s="5">
        <v>0.0</v>
      </c>
      <c r="K258" s="5">
        <v>1283.0</v>
      </c>
      <c r="L258" s="17">
        <f t="shared" si="1"/>
        <v>21.47086909</v>
      </c>
      <c r="M258" s="17">
        <f t="shared" si="2"/>
        <v>0</v>
      </c>
      <c r="N258" s="17">
        <f t="shared" si="3"/>
        <v>9.17133216</v>
      </c>
      <c r="O258">
        <f t="shared" si="4"/>
        <v>10.21406708</v>
      </c>
    </row>
    <row r="259">
      <c r="A259" s="5">
        <v>6.3000070033E10</v>
      </c>
      <c r="B259" s="5" t="s">
        <v>234</v>
      </c>
      <c r="C259" s="5" t="s">
        <v>267</v>
      </c>
      <c r="D259" s="5">
        <v>5989.0</v>
      </c>
      <c r="E259" s="5">
        <v>31879.42681891375</v>
      </c>
      <c r="F259" s="15">
        <v>0.0</v>
      </c>
      <c r="G259" s="5">
        <v>0.0</v>
      </c>
      <c r="H259" s="5">
        <v>0.0</v>
      </c>
      <c r="J259" s="5">
        <v>0.0</v>
      </c>
      <c r="K259" s="5">
        <v>1240.0</v>
      </c>
      <c r="L259" s="17">
        <f t="shared" si="1"/>
        <v>21.36859998</v>
      </c>
      <c r="M259" s="17">
        <f t="shared" si="2"/>
        <v>0</v>
      </c>
      <c r="N259" s="17">
        <f t="shared" si="3"/>
        <v>10.36971615</v>
      </c>
      <c r="O259">
        <f t="shared" si="4"/>
        <v>10.57943871</v>
      </c>
    </row>
    <row r="260">
      <c r="A260" s="5">
        <v>6.3000070034E10</v>
      </c>
      <c r="B260" s="5" t="s">
        <v>234</v>
      </c>
      <c r="C260" s="5" t="s">
        <v>268</v>
      </c>
      <c r="D260" s="5">
        <v>4752.0</v>
      </c>
      <c r="E260" s="5">
        <v>93973.94397981824</v>
      </c>
      <c r="F260" s="15">
        <v>0.0</v>
      </c>
      <c r="G260" s="5">
        <v>0.0</v>
      </c>
      <c r="H260" s="5">
        <v>0.0</v>
      </c>
      <c r="J260" s="5">
        <v>0.0</v>
      </c>
      <c r="K260" s="5">
        <v>1273.0</v>
      </c>
      <c r="L260" s="17">
        <f t="shared" si="1"/>
        <v>21.4473948</v>
      </c>
      <c r="M260" s="17">
        <f t="shared" si="2"/>
        <v>0</v>
      </c>
      <c r="N260" s="17">
        <f t="shared" si="3"/>
        <v>11.45077283</v>
      </c>
      <c r="O260">
        <f t="shared" si="4"/>
        <v>10.96605588</v>
      </c>
    </row>
    <row r="261">
      <c r="A261" s="5">
        <v>6.3000070035E10</v>
      </c>
      <c r="B261" s="5" t="s">
        <v>234</v>
      </c>
      <c r="C261" s="5" t="s">
        <v>269</v>
      </c>
      <c r="D261" s="5">
        <v>3552.0</v>
      </c>
      <c r="E261" s="5">
        <v>113622.11034574386</v>
      </c>
      <c r="F261" s="15">
        <v>0.0</v>
      </c>
      <c r="G261" s="5">
        <v>0.0</v>
      </c>
      <c r="H261" s="5">
        <v>0.0</v>
      </c>
      <c r="J261" s="16">
        <v>1.0</v>
      </c>
      <c r="K261" s="5">
        <v>710.0</v>
      </c>
      <c r="L261" s="17">
        <f t="shared" si="1"/>
        <v>19.69579491</v>
      </c>
      <c r="M261" s="17">
        <f t="shared" si="2"/>
        <v>1</v>
      </c>
      <c r="N261" s="17">
        <f t="shared" si="3"/>
        <v>11.6406334</v>
      </c>
      <c r="O261">
        <f t="shared" si="4"/>
        <v>10.77880944</v>
      </c>
    </row>
    <row r="262">
      <c r="A262" s="5">
        <v>6.3000070036E10</v>
      </c>
      <c r="B262" s="5" t="s">
        <v>234</v>
      </c>
      <c r="C262" s="5" t="s">
        <v>270</v>
      </c>
      <c r="D262" s="5">
        <v>3015.0</v>
      </c>
      <c r="E262" s="5">
        <v>6086.557692772197</v>
      </c>
      <c r="F262" s="15">
        <v>0.0</v>
      </c>
      <c r="G262" s="5">
        <v>0.0</v>
      </c>
      <c r="H262" s="5">
        <v>0.0</v>
      </c>
      <c r="J262" s="5">
        <v>0.0</v>
      </c>
      <c r="K262" s="5">
        <v>696.0</v>
      </c>
      <c r="L262" s="17">
        <f t="shared" si="1"/>
        <v>19.63604898</v>
      </c>
      <c r="M262" s="17">
        <f t="shared" si="2"/>
        <v>0</v>
      </c>
      <c r="N262" s="17">
        <f t="shared" si="3"/>
        <v>8.713837962</v>
      </c>
      <c r="O262">
        <f t="shared" si="4"/>
        <v>9.449962314</v>
      </c>
    </row>
    <row r="263">
      <c r="A263" s="5">
        <v>6.3000080001E10</v>
      </c>
      <c r="B263" s="5" t="s">
        <v>271</v>
      </c>
      <c r="C263" s="5" t="s">
        <v>272</v>
      </c>
      <c r="D263" s="5">
        <v>8266.0</v>
      </c>
      <c r="E263" s="5">
        <v>47482.950507320114</v>
      </c>
      <c r="F263" s="15">
        <v>0.0</v>
      </c>
      <c r="G263" s="5">
        <v>0.0</v>
      </c>
      <c r="H263" s="5">
        <v>0.0</v>
      </c>
      <c r="J263" s="16">
        <v>1.0</v>
      </c>
      <c r="K263" s="5">
        <v>1188.0</v>
      </c>
      <c r="L263" s="17">
        <f t="shared" si="1"/>
        <v>21.2400795</v>
      </c>
      <c r="M263" s="17">
        <f t="shared" si="2"/>
        <v>1</v>
      </c>
      <c r="N263" s="17">
        <f t="shared" si="3"/>
        <v>10.76812599</v>
      </c>
      <c r="O263">
        <f t="shared" si="4"/>
        <v>11.00273516</v>
      </c>
    </row>
    <row r="264">
      <c r="A264" s="5">
        <v>6.3000080002E10</v>
      </c>
      <c r="B264" s="5" t="s">
        <v>271</v>
      </c>
      <c r="C264" s="5" t="s">
        <v>273</v>
      </c>
      <c r="D264" s="5">
        <v>7463.0</v>
      </c>
      <c r="E264" s="5">
        <v>28091.782885348643</v>
      </c>
      <c r="F264" s="15">
        <v>1.0</v>
      </c>
      <c r="G264" s="5">
        <v>0.0</v>
      </c>
      <c r="H264" s="5">
        <v>0.0</v>
      </c>
      <c r="J264" s="16">
        <v>1.0</v>
      </c>
      <c r="K264" s="5">
        <v>1145.0</v>
      </c>
      <c r="L264" s="17">
        <f t="shared" si="1"/>
        <v>21.12947975</v>
      </c>
      <c r="M264" s="17">
        <f t="shared" si="2"/>
        <v>2</v>
      </c>
      <c r="N264" s="17">
        <f t="shared" si="3"/>
        <v>10.24323239</v>
      </c>
      <c r="O264">
        <f t="shared" si="4"/>
        <v>11.12423738</v>
      </c>
    </row>
    <row r="265">
      <c r="A265" s="5">
        <v>6.3000080003E10</v>
      </c>
      <c r="B265" s="5" t="s">
        <v>271</v>
      </c>
      <c r="C265" s="5" t="s">
        <v>274</v>
      </c>
      <c r="D265" s="5">
        <v>5310.0</v>
      </c>
      <c r="E265" s="5">
        <v>25016.984860209795</v>
      </c>
      <c r="F265" s="15">
        <v>0.0</v>
      </c>
      <c r="G265" s="5">
        <v>1.0</v>
      </c>
      <c r="H265" s="5">
        <v>0.0</v>
      </c>
      <c r="J265" s="16">
        <v>2.0</v>
      </c>
      <c r="K265" s="5">
        <v>1044.0</v>
      </c>
      <c r="L265" s="17">
        <f t="shared" si="1"/>
        <v>20.85244431</v>
      </c>
      <c r="M265" s="17">
        <f t="shared" si="2"/>
        <v>3</v>
      </c>
      <c r="N265" s="17">
        <f t="shared" si="3"/>
        <v>10.12731027</v>
      </c>
      <c r="O265">
        <f t="shared" si="4"/>
        <v>11.32658486</v>
      </c>
    </row>
    <row r="266">
      <c r="A266" s="5">
        <v>6.3000080004E10</v>
      </c>
      <c r="B266" s="5" t="s">
        <v>271</v>
      </c>
      <c r="C266" s="5" t="s">
        <v>275</v>
      </c>
      <c r="D266" s="5">
        <v>6678.0</v>
      </c>
      <c r="E266" s="5">
        <v>17450.25466511784</v>
      </c>
      <c r="F266" s="15">
        <v>1.0</v>
      </c>
      <c r="G266" s="5">
        <v>0.0</v>
      </c>
      <c r="H266" s="5">
        <v>0.0</v>
      </c>
      <c r="J266" s="16">
        <v>2.0</v>
      </c>
      <c r="K266" s="5">
        <v>1203.0</v>
      </c>
      <c r="L266" s="17">
        <f t="shared" si="1"/>
        <v>21.27772115</v>
      </c>
      <c r="M266" s="17">
        <f t="shared" si="2"/>
        <v>3</v>
      </c>
      <c r="N266" s="17">
        <f t="shared" si="3"/>
        <v>9.767109522</v>
      </c>
      <c r="O266">
        <f t="shared" si="4"/>
        <v>11.34827689</v>
      </c>
    </row>
    <row r="267">
      <c r="A267" s="5">
        <v>6.3000080005E10</v>
      </c>
      <c r="B267" s="5" t="s">
        <v>271</v>
      </c>
      <c r="C267" s="5" t="s">
        <v>276</v>
      </c>
      <c r="D267" s="5">
        <v>5834.0</v>
      </c>
      <c r="E267" s="5">
        <v>22990.03645946298</v>
      </c>
      <c r="F267" s="15">
        <v>1.0</v>
      </c>
      <c r="G267" s="5">
        <v>0.0</v>
      </c>
      <c r="H267" s="5">
        <v>0.0</v>
      </c>
      <c r="J267" s="16">
        <v>2.0</v>
      </c>
      <c r="K267" s="5">
        <v>1014.0</v>
      </c>
      <c r="L267" s="17">
        <f t="shared" si="1"/>
        <v>20.76497455</v>
      </c>
      <c r="M267" s="17">
        <f t="shared" si="2"/>
        <v>3</v>
      </c>
      <c r="N267" s="17">
        <f t="shared" si="3"/>
        <v>10.0428162</v>
      </c>
      <c r="O267">
        <f t="shared" si="4"/>
        <v>11.26926359</v>
      </c>
    </row>
    <row r="268">
      <c r="A268" s="5">
        <v>6.3000080006E10</v>
      </c>
      <c r="B268" s="5" t="s">
        <v>271</v>
      </c>
      <c r="C268" s="5" t="s">
        <v>277</v>
      </c>
      <c r="D268" s="5">
        <v>5903.0</v>
      </c>
      <c r="E268" s="5">
        <v>33427.48075979357</v>
      </c>
      <c r="F268" s="15">
        <v>0.0</v>
      </c>
      <c r="G268" s="5">
        <v>0.0</v>
      </c>
      <c r="H268" s="5">
        <v>0.0</v>
      </c>
      <c r="J268" s="5">
        <v>0.0</v>
      </c>
      <c r="K268" s="5">
        <v>1131.0</v>
      </c>
      <c r="L268" s="17">
        <f t="shared" si="1"/>
        <v>21.09257243</v>
      </c>
      <c r="M268" s="17">
        <f t="shared" si="2"/>
        <v>0</v>
      </c>
      <c r="N268" s="17">
        <f t="shared" si="3"/>
        <v>10.41713362</v>
      </c>
      <c r="O268">
        <f t="shared" si="4"/>
        <v>10.50323535</v>
      </c>
    </row>
    <row r="269">
      <c r="A269" s="5">
        <v>6.3000080007E10</v>
      </c>
      <c r="B269" s="5" t="s">
        <v>271</v>
      </c>
      <c r="C269" s="5" t="s">
        <v>278</v>
      </c>
      <c r="D269" s="5">
        <v>5678.0</v>
      </c>
      <c r="E269" s="5">
        <v>35296.11464963778</v>
      </c>
      <c r="F269" s="15">
        <v>0.0</v>
      </c>
      <c r="G269" s="5">
        <v>1.0</v>
      </c>
      <c r="H269" s="5">
        <v>0.0</v>
      </c>
      <c r="J269" s="5">
        <v>0.0</v>
      </c>
      <c r="K269" s="5">
        <v>1013.0</v>
      </c>
      <c r="L269" s="17">
        <f t="shared" si="1"/>
        <v>20.76201451</v>
      </c>
      <c r="M269" s="17">
        <f t="shared" si="2"/>
        <v>1</v>
      </c>
      <c r="N269" s="17">
        <f t="shared" si="3"/>
        <v>10.47152817</v>
      </c>
      <c r="O269">
        <f t="shared" si="4"/>
        <v>10.74451423</v>
      </c>
    </row>
    <row r="270">
      <c r="A270" s="5">
        <v>6.3000080008E10</v>
      </c>
      <c r="B270" s="5" t="s">
        <v>271</v>
      </c>
      <c r="C270" s="5" t="s">
        <v>279</v>
      </c>
      <c r="D270" s="5">
        <v>4636.0</v>
      </c>
      <c r="E270" s="5">
        <v>44747.71654868595</v>
      </c>
      <c r="F270" s="15">
        <v>0.0</v>
      </c>
      <c r="G270" s="5">
        <v>0.0</v>
      </c>
      <c r="H270" s="5">
        <v>0.0</v>
      </c>
      <c r="J270" s="5">
        <v>0.0</v>
      </c>
      <c r="K270" s="5">
        <v>934.0</v>
      </c>
      <c r="L270" s="17">
        <f t="shared" si="1"/>
        <v>20.51842931</v>
      </c>
      <c r="M270" s="17">
        <f t="shared" si="2"/>
        <v>0</v>
      </c>
      <c r="N270" s="17">
        <f t="shared" si="3"/>
        <v>10.7087957</v>
      </c>
      <c r="O270">
        <f t="shared" si="4"/>
        <v>10.409075</v>
      </c>
    </row>
    <row r="271">
      <c r="A271" s="5">
        <v>6.3000080009E10</v>
      </c>
      <c r="B271" s="5" t="s">
        <v>271</v>
      </c>
      <c r="C271" s="5" t="s">
        <v>280</v>
      </c>
      <c r="D271" s="5">
        <v>7372.0</v>
      </c>
      <c r="E271" s="5">
        <v>59065.736257719494</v>
      </c>
      <c r="F271" s="15">
        <v>0.0</v>
      </c>
      <c r="G271" s="5">
        <v>0.0</v>
      </c>
      <c r="H271" s="5">
        <v>0.0</v>
      </c>
      <c r="J271" s="5">
        <v>0.0</v>
      </c>
      <c r="K271" s="5">
        <v>1385.0</v>
      </c>
      <c r="L271" s="17">
        <f t="shared" si="1"/>
        <v>21.70036626</v>
      </c>
      <c r="M271" s="17">
        <f t="shared" si="2"/>
        <v>0</v>
      </c>
      <c r="N271" s="17">
        <f t="shared" si="3"/>
        <v>10.98640628</v>
      </c>
      <c r="O271">
        <f t="shared" si="4"/>
        <v>10.89559084</v>
      </c>
    </row>
    <row r="272">
      <c r="A272" s="5">
        <v>6.300008001E10</v>
      </c>
      <c r="B272" s="5" t="s">
        <v>271</v>
      </c>
      <c r="C272" s="5" t="s">
        <v>281</v>
      </c>
      <c r="D272" s="5">
        <v>5243.0</v>
      </c>
      <c r="E272" s="5">
        <v>15655.396944991744</v>
      </c>
      <c r="F272" s="15">
        <v>0.0</v>
      </c>
      <c r="G272" s="5">
        <v>0.0</v>
      </c>
      <c r="H272" s="5">
        <v>0.0</v>
      </c>
      <c r="J272" s="16">
        <v>2.0</v>
      </c>
      <c r="K272" s="5">
        <v>1166.0</v>
      </c>
      <c r="L272" s="17">
        <f t="shared" si="1"/>
        <v>21.1840031</v>
      </c>
      <c r="M272" s="17">
        <f t="shared" si="2"/>
        <v>2</v>
      </c>
      <c r="N272" s="17">
        <f t="shared" si="3"/>
        <v>9.658570989</v>
      </c>
      <c r="O272">
        <f t="shared" si="4"/>
        <v>10.9475247</v>
      </c>
    </row>
    <row r="273">
      <c r="A273" s="5">
        <v>6.3000080011E10</v>
      </c>
      <c r="B273" s="5" t="s">
        <v>271</v>
      </c>
      <c r="C273" s="5" t="s">
        <v>282</v>
      </c>
      <c r="D273" s="5">
        <v>3343.0</v>
      </c>
      <c r="E273" s="5">
        <v>10434.18546534632</v>
      </c>
      <c r="F273" s="15">
        <v>0.0</v>
      </c>
      <c r="G273" s="5">
        <v>0.0</v>
      </c>
      <c r="H273" s="5">
        <v>0.0</v>
      </c>
      <c r="J273" s="5">
        <v>0.0</v>
      </c>
      <c r="K273" s="5">
        <v>713.0</v>
      </c>
      <c r="L273" s="17">
        <f t="shared" si="1"/>
        <v>19.70844426</v>
      </c>
      <c r="M273" s="17">
        <f t="shared" si="2"/>
        <v>0</v>
      </c>
      <c r="N273" s="17">
        <f t="shared" si="3"/>
        <v>9.252842759</v>
      </c>
      <c r="O273">
        <f t="shared" si="4"/>
        <v>9.65376234</v>
      </c>
    </row>
    <row r="274">
      <c r="A274" s="5">
        <v>6.3000080012E10</v>
      </c>
      <c r="B274" s="5" t="s">
        <v>271</v>
      </c>
      <c r="C274" s="5" t="s">
        <v>283</v>
      </c>
      <c r="D274" s="5">
        <v>4647.0</v>
      </c>
      <c r="E274" s="5">
        <v>13135.439202687488</v>
      </c>
      <c r="F274" s="15">
        <v>0.0</v>
      </c>
      <c r="G274" s="5">
        <v>0.0</v>
      </c>
      <c r="H274" s="5">
        <v>0.0</v>
      </c>
      <c r="J274" s="16">
        <v>2.0</v>
      </c>
      <c r="K274" s="5">
        <v>1021.0</v>
      </c>
      <c r="L274" s="17">
        <f t="shared" si="1"/>
        <v>20.78561345</v>
      </c>
      <c r="M274" s="17">
        <f t="shared" si="2"/>
        <v>2</v>
      </c>
      <c r="N274" s="17">
        <f t="shared" si="3"/>
        <v>9.483069139</v>
      </c>
      <c r="O274">
        <f t="shared" si="4"/>
        <v>10.75622753</v>
      </c>
    </row>
    <row r="275">
      <c r="A275" s="5">
        <v>6.3000080013E10</v>
      </c>
      <c r="B275" s="5" t="s">
        <v>271</v>
      </c>
      <c r="C275" s="5" t="s">
        <v>284</v>
      </c>
      <c r="D275" s="5">
        <v>5064.0</v>
      </c>
      <c r="E275" s="5">
        <v>28677.824254044135</v>
      </c>
      <c r="F275" s="15">
        <v>0.0</v>
      </c>
      <c r="G275" s="5">
        <v>0.0</v>
      </c>
      <c r="H275" s="5">
        <v>0.0</v>
      </c>
      <c r="J275" s="5">
        <v>0.0</v>
      </c>
      <c r="K275" s="5">
        <v>932.0</v>
      </c>
      <c r="L275" s="17">
        <f t="shared" si="1"/>
        <v>20.51199844</v>
      </c>
      <c r="M275" s="17">
        <f t="shared" si="2"/>
        <v>0</v>
      </c>
      <c r="N275" s="17">
        <f t="shared" si="3"/>
        <v>10.26387943</v>
      </c>
      <c r="O275">
        <f t="shared" si="4"/>
        <v>10.25862596</v>
      </c>
    </row>
    <row r="276">
      <c r="A276" s="5">
        <v>6.3000080014E10</v>
      </c>
      <c r="B276" s="5" t="s">
        <v>271</v>
      </c>
      <c r="C276" s="5" t="s">
        <v>285</v>
      </c>
      <c r="D276" s="5">
        <v>3588.0</v>
      </c>
      <c r="E276" s="5">
        <v>9892.971326351699</v>
      </c>
      <c r="F276" s="15">
        <v>0.0</v>
      </c>
      <c r="G276" s="5">
        <v>0.0</v>
      </c>
      <c r="H276" s="5">
        <v>0.0</v>
      </c>
      <c r="J276" s="16">
        <v>1.0</v>
      </c>
      <c r="K276" s="5">
        <v>614.0</v>
      </c>
      <c r="L276" s="17">
        <f t="shared" si="1"/>
        <v>19.25998478</v>
      </c>
      <c r="M276" s="17">
        <f t="shared" si="2"/>
        <v>1</v>
      </c>
      <c r="N276" s="17">
        <f t="shared" si="3"/>
        <v>9.199579817</v>
      </c>
      <c r="O276">
        <f t="shared" si="4"/>
        <v>9.819854867</v>
      </c>
    </row>
    <row r="277">
      <c r="A277" s="5">
        <v>6.3000080015E10</v>
      </c>
      <c r="B277" s="5" t="s">
        <v>271</v>
      </c>
      <c r="C277" s="5" t="s">
        <v>286</v>
      </c>
      <c r="D277" s="5">
        <v>7494.0</v>
      </c>
      <c r="E277" s="5">
        <v>47132.77887654714</v>
      </c>
      <c r="F277" s="15">
        <v>0.0</v>
      </c>
      <c r="G277" s="5">
        <v>0.0</v>
      </c>
      <c r="H277" s="5">
        <v>0.0</v>
      </c>
      <c r="J277" s="5">
        <v>0.0</v>
      </c>
      <c r="K277" s="5">
        <v>1259.0</v>
      </c>
      <c r="L277" s="17">
        <f t="shared" si="1"/>
        <v>21.4142191</v>
      </c>
      <c r="M277" s="17">
        <f t="shared" si="2"/>
        <v>0</v>
      </c>
      <c r="N277" s="17">
        <f t="shared" si="3"/>
        <v>10.76072398</v>
      </c>
      <c r="O277">
        <f t="shared" si="4"/>
        <v>10.72498103</v>
      </c>
    </row>
    <row r="278">
      <c r="A278" s="5">
        <v>6.3000080016E10</v>
      </c>
      <c r="B278" s="5" t="s">
        <v>271</v>
      </c>
      <c r="C278" s="5" t="s">
        <v>287</v>
      </c>
      <c r="D278" s="5">
        <v>5953.0</v>
      </c>
      <c r="E278" s="5">
        <v>9471.31320454923</v>
      </c>
      <c r="F278" s="15">
        <v>0.0</v>
      </c>
      <c r="G278" s="5">
        <v>0.0</v>
      </c>
      <c r="H278" s="5">
        <v>0.0</v>
      </c>
      <c r="J278" s="5">
        <v>0.0</v>
      </c>
      <c r="K278" s="5">
        <v>1092.0</v>
      </c>
      <c r="L278" s="17">
        <f t="shared" si="1"/>
        <v>20.98729847</v>
      </c>
      <c r="M278" s="17">
        <f t="shared" si="2"/>
        <v>0</v>
      </c>
      <c r="N278" s="17">
        <f t="shared" si="3"/>
        <v>9.156022847</v>
      </c>
      <c r="O278">
        <f t="shared" si="4"/>
        <v>10.04777377</v>
      </c>
    </row>
    <row r="279">
      <c r="A279" s="5">
        <v>6.3000080017E10</v>
      </c>
      <c r="B279" s="5" t="s">
        <v>271</v>
      </c>
      <c r="C279" s="5" t="s">
        <v>288</v>
      </c>
      <c r="D279" s="5">
        <v>5345.0</v>
      </c>
      <c r="E279" s="5">
        <v>41884.63216360445</v>
      </c>
      <c r="F279" s="15">
        <v>1.0</v>
      </c>
      <c r="G279" s="5">
        <v>0.0</v>
      </c>
      <c r="H279" s="5">
        <v>0.0</v>
      </c>
      <c r="J279" s="16">
        <v>1.0</v>
      </c>
      <c r="K279" s="5">
        <v>1257.0</v>
      </c>
      <c r="L279" s="17">
        <f t="shared" si="1"/>
        <v>21.40944963</v>
      </c>
      <c r="M279" s="17">
        <f t="shared" si="2"/>
        <v>2</v>
      </c>
      <c r="N279" s="17">
        <f t="shared" si="3"/>
        <v>10.64267426</v>
      </c>
      <c r="O279">
        <f t="shared" si="4"/>
        <v>11.35070796</v>
      </c>
    </row>
    <row r="280">
      <c r="A280" s="5">
        <v>6.3000080018E10</v>
      </c>
      <c r="B280" s="5" t="s">
        <v>271</v>
      </c>
      <c r="C280" s="5" t="s">
        <v>289</v>
      </c>
      <c r="D280" s="5">
        <v>6886.0</v>
      </c>
      <c r="E280" s="5">
        <v>29462.02788888738</v>
      </c>
      <c r="F280" s="15">
        <v>0.0</v>
      </c>
      <c r="G280" s="5">
        <v>0.0</v>
      </c>
      <c r="H280" s="5">
        <v>0.0</v>
      </c>
      <c r="J280" s="16">
        <v>1.0</v>
      </c>
      <c r="K280" s="5">
        <v>1265.0</v>
      </c>
      <c r="L280" s="17">
        <f t="shared" si="1"/>
        <v>21.4284822</v>
      </c>
      <c r="M280" s="17">
        <f t="shared" si="2"/>
        <v>1</v>
      </c>
      <c r="N280" s="17">
        <f t="shared" si="3"/>
        <v>10.29085752</v>
      </c>
      <c r="O280">
        <f t="shared" si="4"/>
        <v>10.90644658</v>
      </c>
    </row>
    <row r="281">
      <c r="A281" s="5">
        <v>6.3000080019E10</v>
      </c>
      <c r="B281" s="5" t="s">
        <v>271</v>
      </c>
      <c r="C281" s="5" t="s">
        <v>290</v>
      </c>
      <c r="D281" s="5">
        <v>5821.0</v>
      </c>
      <c r="E281" s="5">
        <v>50040.30875388011</v>
      </c>
      <c r="F281" s="15">
        <v>0.0</v>
      </c>
      <c r="G281" s="5">
        <v>0.0</v>
      </c>
      <c r="H281" s="5">
        <v>0.0</v>
      </c>
      <c r="J281" s="16">
        <v>3.0</v>
      </c>
      <c r="K281" s="5">
        <v>988.0</v>
      </c>
      <c r="L281" s="17">
        <f t="shared" si="1"/>
        <v>20.68704809</v>
      </c>
      <c r="M281" s="17">
        <f t="shared" si="2"/>
        <v>3</v>
      </c>
      <c r="N281" s="17">
        <f t="shared" si="3"/>
        <v>10.82058413</v>
      </c>
      <c r="O281">
        <f t="shared" si="4"/>
        <v>11.50254408</v>
      </c>
    </row>
    <row r="282">
      <c r="A282" s="5">
        <v>6.300008002E10</v>
      </c>
      <c r="B282" s="5" t="s">
        <v>271</v>
      </c>
      <c r="C282" s="5" t="s">
        <v>291</v>
      </c>
      <c r="D282" s="5">
        <v>8281.0</v>
      </c>
      <c r="E282" s="5">
        <v>18098.124752848784</v>
      </c>
      <c r="F282" s="15">
        <v>1.0</v>
      </c>
      <c r="G282" s="5">
        <v>0.0</v>
      </c>
      <c r="H282" s="5">
        <v>0.0</v>
      </c>
      <c r="J282" s="16">
        <v>1.0</v>
      </c>
      <c r="K282" s="5">
        <v>1221.0</v>
      </c>
      <c r="L282" s="17">
        <f t="shared" si="1"/>
        <v>21.32227642</v>
      </c>
      <c r="M282" s="17">
        <f t="shared" si="2"/>
        <v>2</v>
      </c>
      <c r="N282" s="17">
        <f t="shared" si="3"/>
        <v>9.803563607</v>
      </c>
      <c r="O282">
        <f t="shared" si="4"/>
        <v>11.04194668</v>
      </c>
    </row>
    <row r="283">
      <c r="A283" s="5">
        <v>6.3000080021E10</v>
      </c>
      <c r="B283" s="5" t="s">
        <v>271</v>
      </c>
      <c r="C283" s="5" t="s">
        <v>292</v>
      </c>
      <c r="D283" s="5">
        <v>4053.0</v>
      </c>
      <c r="E283" s="5">
        <v>8948.151358325966</v>
      </c>
      <c r="F283" s="15">
        <v>0.0</v>
      </c>
      <c r="G283" s="5">
        <v>0.0</v>
      </c>
      <c r="H283" s="5">
        <v>0.0</v>
      </c>
      <c r="J283" s="5">
        <v>0.0</v>
      </c>
      <c r="K283" s="5">
        <v>768.0</v>
      </c>
      <c r="L283" s="17">
        <f t="shared" si="1"/>
        <v>19.9313692</v>
      </c>
      <c r="M283" s="17">
        <f t="shared" si="2"/>
        <v>0</v>
      </c>
      <c r="N283" s="17">
        <f t="shared" si="3"/>
        <v>9.099202238</v>
      </c>
      <c r="O283">
        <f t="shared" si="4"/>
        <v>9.676857146</v>
      </c>
    </row>
    <row r="284">
      <c r="A284" s="5">
        <v>6.3000080022E10</v>
      </c>
      <c r="B284" s="5" t="s">
        <v>271</v>
      </c>
      <c r="C284" s="5" t="s">
        <v>293</v>
      </c>
      <c r="D284" s="5">
        <v>6623.0</v>
      </c>
      <c r="E284" s="5">
        <v>11654.692799291524</v>
      </c>
      <c r="F284" s="15">
        <v>0.0</v>
      </c>
      <c r="G284" s="5">
        <v>0.0</v>
      </c>
      <c r="H284" s="5">
        <v>0.0</v>
      </c>
      <c r="J284" s="5">
        <v>0.0</v>
      </c>
      <c r="K284" s="5">
        <v>1145.0</v>
      </c>
      <c r="L284" s="17">
        <f t="shared" si="1"/>
        <v>21.12947975</v>
      </c>
      <c r="M284" s="17">
        <f t="shared" si="2"/>
        <v>0</v>
      </c>
      <c r="N284" s="17">
        <f t="shared" si="3"/>
        <v>9.363464193</v>
      </c>
      <c r="O284">
        <f t="shared" si="4"/>
        <v>10.16431465</v>
      </c>
    </row>
    <row r="285">
      <c r="A285" s="5">
        <v>6.3000080023E10</v>
      </c>
      <c r="B285" s="5" t="s">
        <v>271</v>
      </c>
      <c r="C285" s="5" t="s">
        <v>294</v>
      </c>
      <c r="D285" s="5">
        <v>6869.0</v>
      </c>
      <c r="E285" s="5">
        <v>16092.790657015206</v>
      </c>
      <c r="F285" s="15">
        <v>0.0</v>
      </c>
      <c r="G285" s="5">
        <v>0.0</v>
      </c>
      <c r="H285" s="5">
        <v>0.0</v>
      </c>
      <c r="J285" s="16">
        <v>2.0</v>
      </c>
      <c r="K285" s="5">
        <v>1183.0</v>
      </c>
      <c r="L285" s="17">
        <f t="shared" si="1"/>
        <v>21.22742659</v>
      </c>
      <c r="M285" s="17">
        <f t="shared" si="2"/>
        <v>2</v>
      </c>
      <c r="N285" s="17">
        <f t="shared" si="3"/>
        <v>9.686126665</v>
      </c>
      <c r="O285">
        <f t="shared" si="4"/>
        <v>10.97118442</v>
      </c>
    </row>
    <row r="286">
      <c r="A286" s="5">
        <v>6.3000080024E10</v>
      </c>
      <c r="B286" s="5" t="s">
        <v>271</v>
      </c>
      <c r="C286" s="5" t="s">
        <v>295</v>
      </c>
      <c r="D286" s="5">
        <v>9125.0</v>
      </c>
      <c r="E286" s="5">
        <v>14502.383447647993</v>
      </c>
      <c r="F286" s="15">
        <v>0.0</v>
      </c>
      <c r="G286" s="5">
        <v>0.0</v>
      </c>
      <c r="H286" s="5">
        <v>0.0</v>
      </c>
      <c r="J286" s="16">
        <v>4.0</v>
      </c>
      <c r="K286" s="5">
        <v>1515.0</v>
      </c>
      <c r="L286" s="17">
        <f t="shared" si="1"/>
        <v>21.96951215</v>
      </c>
      <c r="M286" s="17">
        <f t="shared" si="2"/>
        <v>4</v>
      </c>
      <c r="N286" s="17">
        <f t="shared" si="3"/>
        <v>9.582068291</v>
      </c>
      <c r="O286">
        <f t="shared" si="4"/>
        <v>11.85052681</v>
      </c>
    </row>
    <row r="287">
      <c r="A287" s="5">
        <v>6.3000080025E10</v>
      </c>
      <c r="B287" s="5" t="s">
        <v>271</v>
      </c>
      <c r="C287" s="5" t="s">
        <v>296</v>
      </c>
      <c r="D287" s="5">
        <v>4568.0</v>
      </c>
      <c r="E287" s="5">
        <v>21727.07982999629</v>
      </c>
      <c r="F287" s="15">
        <v>0.0</v>
      </c>
      <c r="G287" s="5">
        <v>0.0</v>
      </c>
      <c r="H287" s="5">
        <v>0.0</v>
      </c>
      <c r="J287" s="5">
        <v>0.0</v>
      </c>
      <c r="K287" s="5">
        <v>638.0</v>
      </c>
      <c r="L287" s="17">
        <f t="shared" si="1"/>
        <v>19.37501485</v>
      </c>
      <c r="M287" s="17">
        <f t="shared" si="2"/>
        <v>0</v>
      </c>
      <c r="N287" s="17">
        <f t="shared" si="3"/>
        <v>9.98631468</v>
      </c>
      <c r="O287">
        <f t="shared" si="4"/>
        <v>9.787109843</v>
      </c>
    </row>
    <row r="288">
      <c r="A288" s="5">
        <v>6.3000080026E10</v>
      </c>
      <c r="B288" s="5" t="s">
        <v>271</v>
      </c>
      <c r="C288" s="5" t="s">
        <v>297</v>
      </c>
      <c r="D288" s="5">
        <v>6753.0</v>
      </c>
      <c r="E288" s="5">
        <v>32594.50959903071</v>
      </c>
      <c r="F288" s="15">
        <v>0.0</v>
      </c>
      <c r="G288" s="5">
        <v>0.0</v>
      </c>
      <c r="H288" s="5">
        <v>0.0</v>
      </c>
      <c r="J288" s="16">
        <v>2.0</v>
      </c>
      <c r="K288" s="5">
        <v>1093.0</v>
      </c>
      <c r="L288" s="17">
        <f t="shared" si="1"/>
        <v>20.99004446</v>
      </c>
      <c r="M288" s="17">
        <f t="shared" si="2"/>
        <v>2</v>
      </c>
      <c r="N288" s="17">
        <f t="shared" si="3"/>
        <v>10.39189914</v>
      </c>
      <c r="O288">
        <f t="shared" si="4"/>
        <v>11.12731453</v>
      </c>
    </row>
    <row r="289">
      <c r="A289" s="5">
        <v>6.3000080027E10</v>
      </c>
      <c r="B289" s="5" t="s">
        <v>271</v>
      </c>
      <c r="C289" s="5" t="s">
        <v>298</v>
      </c>
      <c r="D289" s="5">
        <v>9053.0</v>
      </c>
      <c r="E289" s="5">
        <v>16230.495752701125</v>
      </c>
      <c r="F289" s="15">
        <v>1.0</v>
      </c>
      <c r="G289" s="5">
        <v>0.0</v>
      </c>
      <c r="H289" s="5">
        <v>0.0</v>
      </c>
      <c r="J289" s="16">
        <v>2.0</v>
      </c>
      <c r="K289" s="5">
        <v>1692.0</v>
      </c>
      <c r="L289" s="17">
        <f t="shared" si="1"/>
        <v>22.30099962</v>
      </c>
      <c r="M289" s="17">
        <f t="shared" si="2"/>
        <v>3</v>
      </c>
      <c r="N289" s="17">
        <f t="shared" si="3"/>
        <v>9.694647205</v>
      </c>
      <c r="O289">
        <f t="shared" si="4"/>
        <v>11.66521561</v>
      </c>
    </row>
    <row r="290">
      <c r="A290" s="5">
        <v>6.3000080028E10</v>
      </c>
      <c r="B290" s="5" t="s">
        <v>271</v>
      </c>
      <c r="C290" s="5" t="s">
        <v>299</v>
      </c>
      <c r="D290" s="5">
        <v>10052.0</v>
      </c>
      <c r="E290" s="5">
        <v>31621.114482537152</v>
      </c>
      <c r="F290" s="15">
        <v>0.0</v>
      </c>
      <c r="G290" s="5">
        <v>0.0</v>
      </c>
      <c r="H290" s="5">
        <v>0.0</v>
      </c>
      <c r="J290" s="16">
        <v>1.0</v>
      </c>
      <c r="K290" s="5">
        <v>1952.0</v>
      </c>
      <c r="L290" s="17">
        <f t="shared" si="1"/>
        <v>22.7298293</v>
      </c>
      <c r="M290" s="17">
        <f t="shared" si="2"/>
        <v>1</v>
      </c>
      <c r="N290" s="17">
        <f t="shared" si="3"/>
        <v>10.36158036</v>
      </c>
      <c r="O290">
        <f t="shared" si="4"/>
        <v>11.36380322</v>
      </c>
    </row>
    <row r="291">
      <c r="A291" s="5">
        <v>6.3000080029E10</v>
      </c>
      <c r="B291" s="5" t="s">
        <v>271</v>
      </c>
      <c r="C291" s="5" t="s">
        <v>300</v>
      </c>
      <c r="D291" s="5">
        <v>7546.0</v>
      </c>
      <c r="E291" s="5">
        <v>49916.91271666169</v>
      </c>
      <c r="F291" s="15">
        <v>0.0</v>
      </c>
      <c r="G291" s="5">
        <v>0.0</v>
      </c>
      <c r="H291" s="5">
        <v>1.0</v>
      </c>
      <c r="J291" s="16">
        <v>1.0</v>
      </c>
      <c r="K291" s="5">
        <v>1210.0</v>
      </c>
      <c r="L291" s="17">
        <f t="shared" si="1"/>
        <v>21.29512692</v>
      </c>
      <c r="M291" s="17">
        <f t="shared" si="2"/>
        <v>2</v>
      </c>
      <c r="N291" s="17">
        <f t="shared" si="3"/>
        <v>10.81811516</v>
      </c>
      <c r="O291">
        <f t="shared" si="4"/>
        <v>11.37108069</v>
      </c>
    </row>
    <row r="292">
      <c r="A292" s="5">
        <v>6.300008003E10</v>
      </c>
      <c r="B292" s="5" t="s">
        <v>271</v>
      </c>
      <c r="C292" s="5" t="s">
        <v>301</v>
      </c>
      <c r="D292" s="5">
        <v>8364.0</v>
      </c>
      <c r="E292" s="5">
        <v>35184.89238595496</v>
      </c>
      <c r="F292" s="15">
        <v>0.0</v>
      </c>
      <c r="G292" s="5">
        <v>0.0</v>
      </c>
      <c r="H292" s="5">
        <v>0.0</v>
      </c>
      <c r="J292" s="5">
        <v>0.0</v>
      </c>
      <c r="K292" s="5">
        <v>1591.0</v>
      </c>
      <c r="L292" s="17">
        <f t="shared" si="1"/>
        <v>22.11635409</v>
      </c>
      <c r="M292" s="17">
        <f t="shared" si="2"/>
        <v>0</v>
      </c>
      <c r="N292" s="17">
        <f t="shared" si="3"/>
        <v>10.46837208</v>
      </c>
      <c r="O292">
        <f t="shared" si="4"/>
        <v>10.86157539</v>
      </c>
    </row>
    <row r="293">
      <c r="A293" s="5">
        <v>6.3000080031E10</v>
      </c>
      <c r="B293" s="5" t="s">
        <v>271</v>
      </c>
      <c r="C293" s="5" t="s">
        <v>302</v>
      </c>
      <c r="D293" s="5">
        <v>5662.0</v>
      </c>
      <c r="E293" s="5">
        <v>29934.908281360204</v>
      </c>
      <c r="F293" s="15">
        <v>0.0</v>
      </c>
      <c r="G293" s="5">
        <v>0.0</v>
      </c>
      <c r="H293" s="5">
        <v>0.0</v>
      </c>
      <c r="J293" s="5">
        <v>0.0</v>
      </c>
      <c r="K293" s="5">
        <v>858.0</v>
      </c>
      <c r="L293" s="17">
        <f t="shared" si="1"/>
        <v>20.2638123</v>
      </c>
      <c r="M293" s="17">
        <f t="shared" si="2"/>
        <v>0</v>
      </c>
      <c r="N293" s="17">
        <f t="shared" si="3"/>
        <v>10.30678058</v>
      </c>
      <c r="O293">
        <f t="shared" si="4"/>
        <v>10.19019763</v>
      </c>
    </row>
    <row r="294">
      <c r="A294" s="5">
        <v>6.3000080032E10</v>
      </c>
      <c r="B294" s="5" t="s">
        <v>271</v>
      </c>
      <c r="C294" s="5" t="s">
        <v>303</v>
      </c>
      <c r="D294" s="5">
        <v>5635.0</v>
      </c>
      <c r="E294" s="5">
        <v>31625.244061366913</v>
      </c>
      <c r="F294" s="15">
        <v>0.0</v>
      </c>
      <c r="G294" s="5">
        <v>0.0</v>
      </c>
      <c r="H294" s="5">
        <v>0.0</v>
      </c>
      <c r="J294" s="16">
        <v>1.0</v>
      </c>
      <c r="K294" s="5">
        <v>890.0</v>
      </c>
      <c r="L294" s="17">
        <f t="shared" si="1"/>
        <v>20.37366439</v>
      </c>
      <c r="M294" s="17">
        <f t="shared" si="2"/>
        <v>1</v>
      </c>
      <c r="N294" s="17">
        <f t="shared" si="3"/>
        <v>10.36171094</v>
      </c>
      <c r="O294">
        <f t="shared" si="4"/>
        <v>10.57845844</v>
      </c>
    </row>
    <row r="295">
      <c r="A295" s="5">
        <v>6.3000080033E10</v>
      </c>
      <c r="B295" s="5" t="s">
        <v>271</v>
      </c>
      <c r="C295" s="5" t="s">
        <v>304</v>
      </c>
      <c r="D295" s="5">
        <v>7883.0</v>
      </c>
      <c r="E295" s="5">
        <v>23450.84879112631</v>
      </c>
      <c r="F295" s="15">
        <v>0.0</v>
      </c>
      <c r="G295" s="5">
        <v>0.0</v>
      </c>
      <c r="H295" s="5">
        <v>0.0</v>
      </c>
      <c r="J295" s="16">
        <v>1.0</v>
      </c>
      <c r="K295" s="5">
        <v>1348.0</v>
      </c>
      <c r="L295" s="17">
        <f t="shared" si="1"/>
        <v>21.61913187</v>
      </c>
      <c r="M295" s="17">
        <f t="shared" si="2"/>
        <v>1</v>
      </c>
      <c r="N295" s="17">
        <f t="shared" si="3"/>
        <v>10.06266197</v>
      </c>
      <c r="O295">
        <f t="shared" si="4"/>
        <v>10.89393128</v>
      </c>
    </row>
    <row r="296">
      <c r="A296" s="5">
        <v>6.3000080034E10</v>
      </c>
      <c r="B296" s="5" t="s">
        <v>271</v>
      </c>
      <c r="C296" s="5" t="s">
        <v>305</v>
      </c>
      <c r="D296" s="5">
        <v>5988.0</v>
      </c>
      <c r="E296" s="5">
        <v>1423.9428685436822</v>
      </c>
      <c r="F296" s="15">
        <v>0.0</v>
      </c>
      <c r="G296" s="5">
        <v>1.0</v>
      </c>
      <c r="H296" s="5">
        <v>0.0</v>
      </c>
      <c r="J296" s="5">
        <v>0.0</v>
      </c>
      <c r="K296" s="5">
        <v>1032.0</v>
      </c>
      <c r="L296" s="17">
        <f t="shared" si="1"/>
        <v>20.81776184</v>
      </c>
      <c r="M296" s="17">
        <f t="shared" si="2"/>
        <v>1</v>
      </c>
      <c r="N296" s="17">
        <f t="shared" si="3"/>
        <v>7.261184971</v>
      </c>
      <c r="O296">
        <f t="shared" si="4"/>
        <v>9.69298227</v>
      </c>
    </row>
    <row r="297">
      <c r="A297" s="5">
        <v>6.3000080035E10</v>
      </c>
      <c r="B297" s="5" t="s">
        <v>271</v>
      </c>
      <c r="C297" s="5" t="s">
        <v>306</v>
      </c>
      <c r="D297" s="5">
        <v>8684.0</v>
      </c>
      <c r="E297" s="5">
        <v>2914.5501775961684</v>
      </c>
      <c r="F297" s="15">
        <v>0.0</v>
      </c>
      <c r="G297" s="5">
        <v>0.0</v>
      </c>
      <c r="H297" s="5">
        <v>0.0</v>
      </c>
      <c r="J297" s="16">
        <v>1.0</v>
      </c>
      <c r="K297" s="5">
        <v>1334.0</v>
      </c>
      <c r="L297" s="17">
        <f t="shared" si="1"/>
        <v>21.58781168</v>
      </c>
      <c r="M297" s="17">
        <f t="shared" si="2"/>
        <v>1</v>
      </c>
      <c r="N297" s="17">
        <f t="shared" si="3"/>
        <v>7.977470774</v>
      </c>
      <c r="O297">
        <f t="shared" si="4"/>
        <v>10.18842748</v>
      </c>
    </row>
    <row r="298">
      <c r="A298" s="5">
        <v>6.3000080036E10</v>
      </c>
      <c r="B298" s="5" t="s">
        <v>271</v>
      </c>
      <c r="C298" s="5" t="s">
        <v>307</v>
      </c>
      <c r="D298" s="5">
        <v>4117.0</v>
      </c>
      <c r="E298" s="5">
        <v>641.285211892058</v>
      </c>
      <c r="F298" s="15">
        <v>0.0</v>
      </c>
      <c r="G298" s="5">
        <v>0.0</v>
      </c>
      <c r="H298" s="5">
        <v>0.0</v>
      </c>
      <c r="J298" s="16">
        <v>2.0</v>
      </c>
      <c r="K298" s="5">
        <v>621.0</v>
      </c>
      <c r="L298" s="17">
        <f t="shared" si="1"/>
        <v>19.29399325</v>
      </c>
      <c r="M298" s="17">
        <f t="shared" si="2"/>
        <v>2</v>
      </c>
      <c r="N298" s="17">
        <f t="shared" si="3"/>
        <v>6.463474306</v>
      </c>
      <c r="O298">
        <f t="shared" si="4"/>
        <v>9.252489184</v>
      </c>
    </row>
    <row r="299">
      <c r="A299" s="5">
        <v>6.3000080037E10</v>
      </c>
      <c r="B299" s="5" t="s">
        <v>271</v>
      </c>
      <c r="C299" s="5" t="s">
        <v>308</v>
      </c>
      <c r="D299" s="5">
        <v>912.0</v>
      </c>
      <c r="E299" s="5">
        <v>238.55945969453964</v>
      </c>
      <c r="F299" s="15">
        <v>0.0</v>
      </c>
      <c r="G299" s="5">
        <v>0.0</v>
      </c>
      <c r="H299" s="5">
        <v>0.0</v>
      </c>
      <c r="J299" s="16">
        <v>3.0</v>
      </c>
      <c r="K299" s="5">
        <v>168.0</v>
      </c>
      <c r="L299" s="17">
        <f t="shared" si="1"/>
        <v>15.37189194</v>
      </c>
      <c r="M299" s="17">
        <f t="shared" si="2"/>
        <v>3</v>
      </c>
      <c r="N299" s="17">
        <f t="shared" si="3"/>
        <v>5.474618586</v>
      </c>
      <c r="O299">
        <f t="shared" si="4"/>
        <v>7.948836841</v>
      </c>
    </row>
    <row r="300">
      <c r="A300" s="5">
        <v>6.3000080038E10</v>
      </c>
      <c r="B300" s="5" t="s">
        <v>271</v>
      </c>
      <c r="C300" s="5" t="s">
        <v>309</v>
      </c>
      <c r="D300" s="5">
        <v>4216.0</v>
      </c>
      <c r="E300" s="5">
        <v>29077.147018172058</v>
      </c>
      <c r="F300" s="15">
        <v>0.0</v>
      </c>
      <c r="G300" s="5">
        <v>0.0</v>
      </c>
      <c r="H300" s="5">
        <v>0.0</v>
      </c>
      <c r="J300" s="16">
        <v>1.0</v>
      </c>
      <c r="K300" s="5">
        <v>836.0</v>
      </c>
      <c r="L300" s="17">
        <f t="shared" si="1"/>
        <v>20.18588584</v>
      </c>
      <c r="M300" s="17">
        <f t="shared" si="2"/>
        <v>1</v>
      </c>
      <c r="N300" s="17">
        <f t="shared" si="3"/>
        <v>10.27770782</v>
      </c>
      <c r="O300">
        <f t="shared" si="4"/>
        <v>10.48786455</v>
      </c>
    </row>
    <row r="301">
      <c r="A301" s="5">
        <v>6.3000080039E10</v>
      </c>
      <c r="B301" s="5" t="s">
        <v>271</v>
      </c>
      <c r="C301" s="5" t="s">
        <v>310</v>
      </c>
      <c r="D301" s="5">
        <v>7278.0</v>
      </c>
      <c r="E301" s="5">
        <v>9981.358271925847</v>
      </c>
      <c r="F301" s="15">
        <v>0.0</v>
      </c>
      <c r="G301" s="5">
        <v>0.0</v>
      </c>
      <c r="H301" s="5">
        <v>0.0</v>
      </c>
      <c r="J301" s="5">
        <v>0.0</v>
      </c>
      <c r="K301" s="5">
        <v>1372.0</v>
      </c>
      <c r="L301" s="17">
        <f t="shared" si="1"/>
        <v>21.67207442</v>
      </c>
      <c r="M301" s="17">
        <f t="shared" si="2"/>
        <v>0</v>
      </c>
      <c r="N301" s="17">
        <f t="shared" si="3"/>
        <v>9.208474459</v>
      </c>
      <c r="O301">
        <f t="shared" si="4"/>
        <v>10.29351629</v>
      </c>
    </row>
    <row r="302">
      <c r="A302" s="5">
        <v>6.300008004E10</v>
      </c>
      <c r="B302" s="5" t="s">
        <v>271</v>
      </c>
      <c r="C302" s="5" t="s">
        <v>311</v>
      </c>
      <c r="D302" s="5">
        <v>8134.0</v>
      </c>
      <c r="E302" s="5">
        <v>2870.4044550215176</v>
      </c>
      <c r="F302" s="15">
        <v>0.0</v>
      </c>
      <c r="G302" s="5">
        <v>0.0</v>
      </c>
      <c r="H302" s="5">
        <v>0.0</v>
      </c>
      <c r="J302" s="16">
        <v>1.0</v>
      </c>
      <c r="K302" s="5">
        <v>866.0</v>
      </c>
      <c r="L302" s="17">
        <f t="shared" si="1"/>
        <v>20.29165473</v>
      </c>
      <c r="M302" s="17">
        <f t="shared" si="2"/>
        <v>1</v>
      </c>
      <c r="N302" s="17">
        <f t="shared" si="3"/>
        <v>7.962208224</v>
      </c>
      <c r="O302">
        <f t="shared" si="4"/>
        <v>9.75128765</v>
      </c>
    </row>
    <row r="303">
      <c r="A303" s="5">
        <v>6.3000080041E10</v>
      </c>
      <c r="B303" s="5" t="s">
        <v>271</v>
      </c>
      <c r="C303" s="5" t="s">
        <v>312</v>
      </c>
      <c r="D303" s="5">
        <v>6263.0</v>
      </c>
      <c r="E303" s="5">
        <v>30690.91664500959</v>
      </c>
      <c r="F303" s="15">
        <v>1.0</v>
      </c>
      <c r="G303" s="5">
        <v>0.0</v>
      </c>
      <c r="H303" s="5">
        <v>0.0</v>
      </c>
      <c r="J303" s="16">
        <v>1.0</v>
      </c>
      <c r="K303" s="5">
        <v>1084.0</v>
      </c>
      <c r="L303" s="17">
        <f t="shared" si="1"/>
        <v>20.96523955</v>
      </c>
      <c r="M303" s="17">
        <f t="shared" si="2"/>
        <v>2</v>
      </c>
      <c r="N303" s="17">
        <f t="shared" si="3"/>
        <v>10.33172202</v>
      </c>
      <c r="O303">
        <f t="shared" si="4"/>
        <v>11.09898719</v>
      </c>
    </row>
    <row r="304">
      <c r="A304" s="5">
        <v>6.3000080042E10</v>
      </c>
      <c r="B304" s="5" t="s">
        <v>271</v>
      </c>
      <c r="C304" s="5" t="s">
        <v>313</v>
      </c>
      <c r="D304" s="5">
        <v>5014.0</v>
      </c>
      <c r="E304" s="5">
        <v>23316.30175145423</v>
      </c>
      <c r="F304" s="15">
        <v>0.0</v>
      </c>
      <c r="G304" s="5">
        <v>0.0</v>
      </c>
      <c r="H304" s="5">
        <v>0.0</v>
      </c>
      <c r="J304" s="5">
        <v>0.0</v>
      </c>
      <c r="K304" s="5">
        <v>858.0</v>
      </c>
      <c r="L304" s="17">
        <f t="shared" si="1"/>
        <v>20.2638123</v>
      </c>
      <c r="M304" s="17">
        <f t="shared" si="2"/>
        <v>0</v>
      </c>
      <c r="N304" s="17">
        <f t="shared" si="3"/>
        <v>10.05690804</v>
      </c>
      <c r="O304">
        <f t="shared" si="4"/>
        <v>10.10690678</v>
      </c>
    </row>
    <row r="305">
      <c r="A305" s="5">
        <v>6.3000080043E10</v>
      </c>
      <c r="B305" s="5" t="s">
        <v>271</v>
      </c>
      <c r="C305" s="5" t="s">
        <v>314</v>
      </c>
      <c r="D305" s="5">
        <v>4842.0</v>
      </c>
      <c r="E305" s="5">
        <v>63301.94640150201</v>
      </c>
      <c r="F305" s="15">
        <v>0.0</v>
      </c>
      <c r="G305" s="5">
        <v>0.0</v>
      </c>
      <c r="H305" s="5">
        <v>0.0</v>
      </c>
      <c r="J305" s="5">
        <v>0.0</v>
      </c>
      <c r="K305" s="5">
        <v>824.0</v>
      </c>
      <c r="L305" s="17">
        <f t="shared" si="1"/>
        <v>20.14251159</v>
      </c>
      <c r="M305" s="17">
        <f t="shared" si="2"/>
        <v>0</v>
      </c>
      <c r="N305" s="17">
        <f t="shared" si="3"/>
        <v>11.05567136</v>
      </c>
      <c r="O305">
        <f t="shared" si="4"/>
        <v>10.39939432</v>
      </c>
    </row>
    <row r="306">
      <c r="A306" s="5">
        <v>6.3000090001E10</v>
      </c>
      <c r="B306" s="5" t="s">
        <v>315</v>
      </c>
      <c r="C306" s="5" t="s">
        <v>316</v>
      </c>
      <c r="D306" s="5">
        <v>6738.0</v>
      </c>
      <c r="E306" s="5">
        <v>15673.957101529024</v>
      </c>
      <c r="F306" s="15">
        <v>0.0</v>
      </c>
      <c r="G306" s="5">
        <v>0.0</v>
      </c>
      <c r="H306" s="5">
        <v>0.0</v>
      </c>
      <c r="J306" s="16">
        <v>1.0</v>
      </c>
      <c r="K306" s="5">
        <v>1131.0</v>
      </c>
      <c r="L306" s="17">
        <f t="shared" si="1"/>
        <v>21.09257243</v>
      </c>
      <c r="M306" s="17">
        <f t="shared" si="2"/>
        <v>1</v>
      </c>
      <c r="N306" s="17">
        <f t="shared" si="3"/>
        <v>9.659755831</v>
      </c>
      <c r="O306">
        <f t="shared" si="4"/>
        <v>10.58410942</v>
      </c>
    </row>
    <row r="307">
      <c r="A307" s="5">
        <v>6.3000090002E10</v>
      </c>
      <c r="B307" s="5" t="s">
        <v>315</v>
      </c>
      <c r="C307" s="5" t="s">
        <v>317</v>
      </c>
      <c r="D307" s="5">
        <v>3676.0</v>
      </c>
      <c r="E307" s="5">
        <v>2180.404913107482</v>
      </c>
      <c r="F307" s="15">
        <v>0.0</v>
      </c>
      <c r="G307" s="5">
        <v>0.0</v>
      </c>
      <c r="H307" s="5">
        <v>0.0</v>
      </c>
      <c r="J307" s="16">
        <v>2.0</v>
      </c>
      <c r="K307" s="5">
        <v>631.0</v>
      </c>
      <c r="L307" s="17">
        <f t="shared" si="1"/>
        <v>19.34191759</v>
      </c>
      <c r="M307" s="17">
        <f t="shared" si="2"/>
        <v>2</v>
      </c>
      <c r="N307" s="17">
        <f t="shared" si="3"/>
        <v>7.687265878</v>
      </c>
      <c r="O307">
        <f t="shared" si="4"/>
        <v>9.676394489</v>
      </c>
    </row>
    <row r="308">
      <c r="A308" s="5">
        <v>6.3000090003E10</v>
      </c>
      <c r="B308" s="5" t="s">
        <v>315</v>
      </c>
      <c r="C308" s="5" t="s">
        <v>318</v>
      </c>
      <c r="D308" s="5">
        <v>3921.0</v>
      </c>
      <c r="E308" s="5">
        <v>23342.19736162911</v>
      </c>
      <c r="F308" s="15">
        <v>1.0</v>
      </c>
      <c r="G308" s="5">
        <v>0.0</v>
      </c>
      <c r="H308" s="5">
        <v>0.0</v>
      </c>
      <c r="J308" s="16">
        <v>1.0</v>
      </c>
      <c r="K308" s="5">
        <v>699.0</v>
      </c>
      <c r="L308" s="17">
        <f t="shared" si="1"/>
        <v>19.64895223</v>
      </c>
      <c r="M308" s="17">
        <f t="shared" si="2"/>
        <v>2</v>
      </c>
      <c r="N308" s="17">
        <f t="shared" si="3"/>
        <v>10.05801805</v>
      </c>
      <c r="O308">
        <f t="shared" si="4"/>
        <v>10.56899009</v>
      </c>
    </row>
    <row r="309">
      <c r="A309" s="5">
        <v>6.3000090004E10</v>
      </c>
      <c r="B309" s="5" t="s">
        <v>315</v>
      </c>
      <c r="C309" s="5" t="s">
        <v>319</v>
      </c>
      <c r="D309" s="5">
        <v>7977.0</v>
      </c>
      <c r="E309" s="5">
        <v>7559.518734267754</v>
      </c>
      <c r="F309" s="15">
        <v>1.0</v>
      </c>
      <c r="G309" s="5">
        <v>0.0</v>
      </c>
      <c r="H309" s="5">
        <v>0.0</v>
      </c>
      <c r="J309" s="16">
        <v>1.0</v>
      </c>
      <c r="K309" s="5">
        <v>1071.0</v>
      </c>
      <c r="L309" s="17">
        <f t="shared" si="1"/>
        <v>20.92904421</v>
      </c>
      <c r="M309" s="17">
        <f t="shared" si="2"/>
        <v>2</v>
      </c>
      <c r="N309" s="17">
        <f t="shared" si="3"/>
        <v>8.930562808</v>
      </c>
      <c r="O309">
        <f t="shared" si="4"/>
        <v>10.61986901</v>
      </c>
    </row>
    <row r="310">
      <c r="A310" s="5">
        <v>6.3000090005E10</v>
      </c>
      <c r="B310" s="5" t="s">
        <v>315</v>
      </c>
      <c r="C310" s="5" t="s">
        <v>320</v>
      </c>
      <c r="D310" s="5">
        <v>7336.0</v>
      </c>
      <c r="E310" s="5">
        <v>30542.773792845557</v>
      </c>
      <c r="F310" s="15">
        <v>0.0</v>
      </c>
      <c r="G310" s="5">
        <v>0.0</v>
      </c>
      <c r="H310" s="5">
        <v>1.0</v>
      </c>
      <c r="J310" s="16">
        <v>1.0</v>
      </c>
      <c r="K310" s="5">
        <v>1217.0</v>
      </c>
      <c r="L310" s="17">
        <f t="shared" si="1"/>
        <v>21.31243228</v>
      </c>
      <c r="M310" s="17">
        <f t="shared" si="2"/>
        <v>2</v>
      </c>
      <c r="N310" s="17">
        <f t="shared" si="3"/>
        <v>10.3268834</v>
      </c>
      <c r="O310">
        <f t="shared" si="4"/>
        <v>11.21310523</v>
      </c>
    </row>
    <row r="311">
      <c r="A311" s="5">
        <v>6.3000090006E10</v>
      </c>
      <c r="B311" s="5" t="s">
        <v>315</v>
      </c>
      <c r="C311" s="5" t="s">
        <v>321</v>
      </c>
      <c r="D311" s="5">
        <v>3667.0</v>
      </c>
      <c r="E311" s="5">
        <v>2477.1344989303298</v>
      </c>
      <c r="F311" s="15">
        <v>0.0</v>
      </c>
      <c r="G311" s="5">
        <v>0.0</v>
      </c>
      <c r="H311" s="5">
        <v>0.0</v>
      </c>
      <c r="J311" s="5">
        <v>0.0</v>
      </c>
      <c r="K311" s="5">
        <v>724.0</v>
      </c>
      <c r="L311" s="17">
        <f t="shared" si="1"/>
        <v>19.75437418</v>
      </c>
      <c r="M311" s="17">
        <f t="shared" si="2"/>
        <v>0</v>
      </c>
      <c r="N311" s="17">
        <f t="shared" si="3"/>
        <v>7.814857727</v>
      </c>
      <c r="O311">
        <f t="shared" si="4"/>
        <v>9.189743968</v>
      </c>
    </row>
    <row r="312">
      <c r="A312" s="5">
        <v>6.3000090007E10</v>
      </c>
      <c r="B312" s="5" t="s">
        <v>315</v>
      </c>
      <c r="C312" s="5" t="s">
        <v>322</v>
      </c>
      <c r="D312" s="5">
        <v>5710.0</v>
      </c>
      <c r="E312" s="5">
        <v>15967.217645609686</v>
      </c>
      <c r="F312" s="15">
        <v>0.0</v>
      </c>
      <c r="G312" s="5">
        <v>0.0</v>
      </c>
      <c r="H312" s="5">
        <v>0.0</v>
      </c>
      <c r="J312" s="16">
        <v>2.0</v>
      </c>
      <c r="K312" s="5">
        <v>920.0</v>
      </c>
      <c r="L312" s="17">
        <f t="shared" si="1"/>
        <v>20.47312101</v>
      </c>
      <c r="M312" s="17">
        <f t="shared" si="2"/>
        <v>2</v>
      </c>
      <c r="N312" s="17">
        <f t="shared" si="3"/>
        <v>9.678293002</v>
      </c>
      <c r="O312">
        <f t="shared" si="4"/>
        <v>10.717138</v>
      </c>
    </row>
    <row r="313">
      <c r="A313" s="5">
        <v>6.3000090008E10</v>
      </c>
      <c r="B313" s="5" t="s">
        <v>315</v>
      </c>
      <c r="C313" s="5" t="s">
        <v>323</v>
      </c>
      <c r="D313" s="5">
        <v>4768.0</v>
      </c>
      <c r="E313" s="5">
        <v>10152.28716061067</v>
      </c>
      <c r="F313" s="15">
        <v>0.0</v>
      </c>
      <c r="G313" s="5">
        <v>0.0</v>
      </c>
      <c r="H313" s="5">
        <v>0.0</v>
      </c>
      <c r="J313" s="16">
        <v>1.0</v>
      </c>
      <c r="K313" s="5">
        <v>801.0</v>
      </c>
      <c r="L313" s="17">
        <f t="shared" si="1"/>
        <v>20.05758284</v>
      </c>
      <c r="M313" s="17">
        <f t="shared" si="2"/>
        <v>1</v>
      </c>
      <c r="N313" s="17">
        <f t="shared" si="3"/>
        <v>9.225454295</v>
      </c>
      <c r="O313">
        <f t="shared" si="4"/>
        <v>10.09434571</v>
      </c>
    </row>
    <row r="314">
      <c r="A314" s="5">
        <v>6.3000090009E10</v>
      </c>
      <c r="B314" s="5" t="s">
        <v>315</v>
      </c>
      <c r="C314" s="5" t="s">
        <v>324</v>
      </c>
      <c r="D314" s="5">
        <v>4813.0</v>
      </c>
      <c r="E314" s="5">
        <v>11569.678161608745</v>
      </c>
      <c r="F314" s="15">
        <v>0.0</v>
      </c>
      <c r="G314" s="5">
        <v>0.0</v>
      </c>
      <c r="H314" s="5">
        <v>0.0</v>
      </c>
      <c r="J314" s="5">
        <v>0.0</v>
      </c>
      <c r="K314" s="5">
        <v>871.0</v>
      </c>
      <c r="L314" s="17">
        <f t="shared" si="1"/>
        <v>20.30892593</v>
      </c>
      <c r="M314" s="17">
        <f t="shared" si="2"/>
        <v>0</v>
      </c>
      <c r="N314" s="17">
        <f t="shared" si="3"/>
        <v>9.356143003</v>
      </c>
      <c r="O314">
        <f t="shared" si="4"/>
        <v>9.888356311</v>
      </c>
    </row>
    <row r="315">
      <c r="A315" s="5">
        <v>6.300009001E10</v>
      </c>
      <c r="B315" s="5" t="s">
        <v>315</v>
      </c>
      <c r="C315" s="5" t="s">
        <v>325</v>
      </c>
      <c r="D315" s="5">
        <v>6606.0</v>
      </c>
      <c r="E315" s="5">
        <v>22564.258365860012</v>
      </c>
      <c r="F315" s="15">
        <v>0.0</v>
      </c>
      <c r="G315" s="5">
        <v>0.0</v>
      </c>
      <c r="H315" s="5">
        <v>0.0</v>
      </c>
      <c r="J315" s="5">
        <v>0.0</v>
      </c>
      <c r="K315" s="5">
        <v>1374.0</v>
      </c>
      <c r="L315" s="17">
        <f t="shared" si="1"/>
        <v>21.67644442</v>
      </c>
      <c r="M315" s="17">
        <f t="shared" si="2"/>
        <v>0</v>
      </c>
      <c r="N315" s="17">
        <f t="shared" si="3"/>
        <v>10.02412245</v>
      </c>
      <c r="O315">
        <f t="shared" si="4"/>
        <v>10.56685562</v>
      </c>
    </row>
    <row r="316">
      <c r="A316" s="5">
        <v>6.3000090011E10</v>
      </c>
      <c r="B316" s="5" t="s">
        <v>315</v>
      </c>
      <c r="C316" s="5" t="s">
        <v>326</v>
      </c>
      <c r="D316" s="5">
        <v>7585.0</v>
      </c>
      <c r="E316" s="5">
        <v>15098.545418137612</v>
      </c>
      <c r="F316" s="15">
        <v>0.0</v>
      </c>
      <c r="G316" s="5">
        <v>1.0</v>
      </c>
      <c r="H316" s="5">
        <v>0.0</v>
      </c>
      <c r="I316" s="5">
        <v>1.0</v>
      </c>
      <c r="J316" s="16">
        <v>1.0</v>
      </c>
      <c r="K316" s="5">
        <v>1378.0</v>
      </c>
      <c r="L316" s="17">
        <f t="shared" si="1"/>
        <v>21.68516535</v>
      </c>
      <c r="M316" s="17">
        <f t="shared" si="2"/>
        <v>3</v>
      </c>
      <c r="N316" s="17">
        <f t="shared" si="3"/>
        <v>9.622353688</v>
      </c>
      <c r="O316">
        <f t="shared" si="4"/>
        <v>11.43583968</v>
      </c>
    </row>
    <row r="317">
      <c r="A317" s="5">
        <v>6.3000090012E10</v>
      </c>
      <c r="B317" s="5" t="s">
        <v>315</v>
      </c>
      <c r="C317" s="5" t="s">
        <v>327</v>
      </c>
      <c r="D317" s="5">
        <v>4161.0</v>
      </c>
      <c r="E317" s="5">
        <v>39721.4066735627</v>
      </c>
      <c r="F317" s="15">
        <v>0.0</v>
      </c>
      <c r="G317" s="5">
        <v>1.0</v>
      </c>
      <c r="H317" s="5">
        <v>0.0</v>
      </c>
      <c r="J317" s="5">
        <v>0.0</v>
      </c>
      <c r="K317" s="5">
        <v>888.0</v>
      </c>
      <c r="L317" s="17">
        <f t="shared" si="1"/>
        <v>20.36691523</v>
      </c>
      <c r="M317" s="17">
        <f t="shared" si="2"/>
        <v>1</v>
      </c>
      <c r="N317" s="17">
        <f t="shared" si="3"/>
        <v>10.58964553</v>
      </c>
      <c r="O317">
        <f t="shared" si="4"/>
        <v>10.65218692</v>
      </c>
    </row>
    <row r="318">
      <c r="A318" s="5">
        <v>6.3000090013E10</v>
      </c>
      <c r="B318" s="5" t="s">
        <v>315</v>
      </c>
      <c r="C318" s="5" t="s">
        <v>328</v>
      </c>
      <c r="D318" s="5">
        <v>4466.0</v>
      </c>
      <c r="E318" s="5">
        <v>38129.64797826182</v>
      </c>
      <c r="F318" s="15">
        <v>1.0</v>
      </c>
      <c r="G318" s="5">
        <v>0.0</v>
      </c>
      <c r="H318" s="5">
        <v>0.0</v>
      </c>
      <c r="J318" s="16">
        <v>1.0</v>
      </c>
      <c r="K318" s="5">
        <v>911.0</v>
      </c>
      <c r="L318" s="17">
        <f t="shared" si="1"/>
        <v>20.44362869</v>
      </c>
      <c r="M318" s="17">
        <f t="shared" si="2"/>
        <v>2</v>
      </c>
      <c r="N318" s="17">
        <f t="shared" si="3"/>
        <v>10.54874742</v>
      </c>
      <c r="O318">
        <f t="shared" si="4"/>
        <v>10.9974587</v>
      </c>
    </row>
    <row r="319">
      <c r="A319" s="5">
        <v>6.3000090014E10</v>
      </c>
      <c r="B319" s="5" t="s">
        <v>315</v>
      </c>
      <c r="C319" s="5" t="s">
        <v>329</v>
      </c>
      <c r="D319" s="5">
        <v>5334.0</v>
      </c>
      <c r="E319" s="5">
        <v>18602.084603586478</v>
      </c>
      <c r="F319" s="15">
        <v>0.0</v>
      </c>
      <c r="G319" s="5">
        <v>0.0</v>
      </c>
      <c r="H319" s="5">
        <v>0.0</v>
      </c>
      <c r="J319" s="5">
        <v>0.0</v>
      </c>
      <c r="K319" s="5">
        <v>952.0</v>
      </c>
      <c r="L319" s="17">
        <f t="shared" si="1"/>
        <v>20.5756951</v>
      </c>
      <c r="M319" s="17">
        <f t="shared" si="2"/>
        <v>0</v>
      </c>
      <c r="N319" s="17">
        <f t="shared" si="3"/>
        <v>9.831028929</v>
      </c>
      <c r="O319">
        <f t="shared" si="4"/>
        <v>10.13557468</v>
      </c>
    </row>
    <row r="320">
      <c r="A320" s="5">
        <v>6.3000090015E10</v>
      </c>
      <c r="B320" s="5" t="s">
        <v>315</v>
      </c>
      <c r="C320" s="5" t="s">
        <v>330</v>
      </c>
      <c r="D320" s="5">
        <v>4990.0</v>
      </c>
      <c r="E320" s="5">
        <v>40495.90167759978</v>
      </c>
      <c r="F320" s="15">
        <v>0.0</v>
      </c>
      <c r="G320" s="5">
        <v>0.0</v>
      </c>
      <c r="H320" s="5">
        <v>0.0</v>
      </c>
      <c r="J320" s="16">
        <v>1.0</v>
      </c>
      <c r="K320" s="5">
        <v>1028.0</v>
      </c>
      <c r="L320" s="17">
        <f t="shared" si="1"/>
        <v>20.80611134</v>
      </c>
      <c r="M320" s="17">
        <f t="shared" si="2"/>
        <v>1</v>
      </c>
      <c r="N320" s="17">
        <f t="shared" si="3"/>
        <v>10.60895605</v>
      </c>
      <c r="O320">
        <f t="shared" si="4"/>
        <v>10.80502246</v>
      </c>
    </row>
    <row r="321">
      <c r="A321" s="5">
        <v>6.3000090016E10</v>
      </c>
      <c r="B321" s="5" t="s">
        <v>315</v>
      </c>
      <c r="C321" s="5" t="s">
        <v>331</v>
      </c>
      <c r="D321" s="5">
        <v>8846.0</v>
      </c>
      <c r="E321" s="5">
        <v>1661.426596173672</v>
      </c>
      <c r="F321" s="15">
        <v>0.0</v>
      </c>
      <c r="G321" s="5">
        <v>1.0</v>
      </c>
      <c r="H321" s="5">
        <v>0.0</v>
      </c>
      <c r="J321" s="16">
        <v>1.0</v>
      </c>
      <c r="K321" s="5">
        <v>1347.0</v>
      </c>
      <c r="L321" s="17">
        <f t="shared" si="1"/>
        <v>21.61690553</v>
      </c>
      <c r="M321" s="17">
        <f t="shared" si="2"/>
        <v>2</v>
      </c>
      <c r="N321" s="17">
        <f t="shared" si="3"/>
        <v>7.415431908</v>
      </c>
      <c r="O321">
        <f t="shared" si="4"/>
        <v>10.34411248</v>
      </c>
    </row>
    <row r="322">
      <c r="A322" s="5">
        <v>6.3000090017E10</v>
      </c>
      <c r="B322" s="5" t="s">
        <v>315</v>
      </c>
      <c r="C322" s="5" t="s">
        <v>332</v>
      </c>
      <c r="D322" s="5">
        <v>9542.0</v>
      </c>
      <c r="E322" s="5">
        <v>10058.252194712763</v>
      </c>
      <c r="F322" s="15">
        <v>1.0</v>
      </c>
      <c r="G322" s="5">
        <v>0.0</v>
      </c>
      <c r="H322" s="5">
        <v>0.0</v>
      </c>
      <c r="J322" s="16">
        <v>2.0</v>
      </c>
      <c r="K322" s="5">
        <v>1599.0</v>
      </c>
      <c r="L322" s="17">
        <f t="shared" si="1"/>
        <v>22.13140114</v>
      </c>
      <c r="M322" s="17">
        <f t="shared" si="2"/>
        <v>3</v>
      </c>
      <c r="N322" s="17">
        <f t="shared" si="3"/>
        <v>9.21614869</v>
      </c>
      <c r="O322">
        <f t="shared" si="4"/>
        <v>11.44918328</v>
      </c>
    </row>
    <row r="323">
      <c r="A323" s="5">
        <v>6.3000090018E10</v>
      </c>
      <c r="B323" s="5" t="s">
        <v>315</v>
      </c>
      <c r="C323" s="5" t="s">
        <v>333</v>
      </c>
      <c r="D323" s="5">
        <v>6508.0</v>
      </c>
      <c r="E323" s="5">
        <v>899.0999075941436</v>
      </c>
      <c r="F323" s="15">
        <v>0.0</v>
      </c>
      <c r="G323" s="5">
        <v>0.0</v>
      </c>
      <c r="H323" s="5">
        <v>0.0</v>
      </c>
      <c r="J323" s="16">
        <v>4.0</v>
      </c>
      <c r="K323" s="5">
        <v>1105.0</v>
      </c>
      <c r="L323" s="17">
        <f t="shared" si="1"/>
        <v>21.02280184</v>
      </c>
      <c r="M323" s="17">
        <f t="shared" si="2"/>
        <v>4</v>
      </c>
      <c r="N323" s="17">
        <f t="shared" si="3"/>
        <v>6.80139416</v>
      </c>
      <c r="O323">
        <f t="shared" si="4"/>
        <v>10.60806533</v>
      </c>
    </row>
    <row r="324">
      <c r="A324" s="5">
        <v>6.3000090019E10</v>
      </c>
      <c r="B324" s="5" t="s">
        <v>315</v>
      </c>
      <c r="C324" s="5" t="s">
        <v>334</v>
      </c>
      <c r="D324" s="5">
        <v>5571.0</v>
      </c>
      <c r="E324" s="5">
        <v>16907.024013445287</v>
      </c>
      <c r="F324" s="15">
        <v>0.0</v>
      </c>
      <c r="G324" s="5">
        <v>0.0</v>
      </c>
      <c r="H324" s="5">
        <v>0.0</v>
      </c>
      <c r="J324" s="5">
        <v>0.0</v>
      </c>
      <c r="K324" s="5">
        <v>954.0</v>
      </c>
      <c r="L324" s="17">
        <f t="shared" si="1"/>
        <v>20.58199101</v>
      </c>
      <c r="M324" s="17">
        <f t="shared" si="2"/>
        <v>0</v>
      </c>
      <c r="N324" s="17">
        <f t="shared" si="3"/>
        <v>9.735484437</v>
      </c>
      <c r="O324">
        <f t="shared" si="4"/>
        <v>10.10582515</v>
      </c>
    </row>
    <row r="325">
      <c r="A325" s="5">
        <v>6.300009002E10</v>
      </c>
      <c r="B325" s="5" t="s">
        <v>315</v>
      </c>
      <c r="C325" s="5" t="s">
        <v>335</v>
      </c>
      <c r="D325" s="5">
        <v>5562.0</v>
      </c>
      <c r="E325" s="5">
        <v>14150.937383712566</v>
      </c>
      <c r="F325" s="15">
        <v>0.0</v>
      </c>
      <c r="G325" s="5">
        <v>0.0</v>
      </c>
      <c r="H325" s="5">
        <v>0.0</v>
      </c>
      <c r="J325" s="5">
        <v>0.0</v>
      </c>
      <c r="K325" s="5">
        <v>670.0</v>
      </c>
      <c r="L325" s="17">
        <f t="shared" si="1"/>
        <v>19.52183314</v>
      </c>
      <c r="M325" s="17">
        <f t="shared" si="2"/>
        <v>0</v>
      </c>
      <c r="N325" s="17">
        <f t="shared" si="3"/>
        <v>9.557536147</v>
      </c>
      <c r="O325">
        <f t="shared" si="4"/>
        <v>9.693123095</v>
      </c>
    </row>
    <row r="326">
      <c r="A326" s="5">
        <v>6.3000100001E10</v>
      </c>
      <c r="B326" s="5" t="s">
        <v>336</v>
      </c>
      <c r="C326" s="5" t="s">
        <v>337</v>
      </c>
      <c r="D326" s="5">
        <v>6998.0</v>
      </c>
      <c r="E326" s="5">
        <v>15667.033223751996</v>
      </c>
      <c r="F326" s="15">
        <v>0.0</v>
      </c>
      <c r="G326" s="5">
        <v>0.0</v>
      </c>
      <c r="H326" s="5">
        <v>0.0</v>
      </c>
      <c r="I326" s="5">
        <v>1.0</v>
      </c>
      <c r="J326" s="5">
        <v>0.0</v>
      </c>
      <c r="K326" s="5">
        <v>1380.0</v>
      </c>
      <c r="L326" s="17">
        <f t="shared" si="1"/>
        <v>21.68951633</v>
      </c>
      <c r="M326" s="17">
        <f t="shared" si="2"/>
        <v>1</v>
      </c>
      <c r="N326" s="17">
        <f t="shared" si="3"/>
        <v>9.659313989</v>
      </c>
      <c r="O326">
        <f t="shared" si="4"/>
        <v>10.78294344</v>
      </c>
    </row>
    <row r="327">
      <c r="A327" s="5">
        <v>6.3000100002E10</v>
      </c>
      <c r="B327" s="5" t="s">
        <v>336</v>
      </c>
      <c r="C327" s="5" t="s">
        <v>338</v>
      </c>
      <c r="D327" s="5">
        <v>9451.0</v>
      </c>
      <c r="E327" s="5">
        <v>8111.25554233451</v>
      </c>
      <c r="F327" s="15">
        <v>0.0</v>
      </c>
      <c r="G327" s="5">
        <v>1.0</v>
      </c>
      <c r="H327" s="5">
        <v>0.0</v>
      </c>
      <c r="J327" s="16">
        <v>1.0</v>
      </c>
      <c r="K327" s="5">
        <v>1633.0</v>
      </c>
      <c r="L327" s="17">
        <f t="shared" si="1"/>
        <v>22.19452228</v>
      </c>
      <c r="M327" s="17">
        <f t="shared" si="2"/>
        <v>2</v>
      </c>
      <c r="N327" s="17">
        <f t="shared" si="3"/>
        <v>9.001007949</v>
      </c>
      <c r="O327">
        <f t="shared" si="4"/>
        <v>11.06517674</v>
      </c>
    </row>
    <row r="328">
      <c r="A328" s="5">
        <v>6.3000100003E10</v>
      </c>
      <c r="B328" s="5" t="s">
        <v>336</v>
      </c>
      <c r="C328" s="5" t="s">
        <v>339</v>
      </c>
      <c r="D328" s="5">
        <v>6520.0</v>
      </c>
      <c r="E328" s="5">
        <v>5340.765857649011</v>
      </c>
      <c r="F328" s="15">
        <v>1.0</v>
      </c>
      <c r="G328" s="5">
        <v>0.0</v>
      </c>
      <c r="H328" s="5">
        <v>0.0</v>
      </c>
      <c r="J328" s="5">
        <v>0.0</v>
      </c>
      <c r="K328" s="5">
        <v>1262.0</v>
      </c>
      <c r="L328" s="17">
        <f t="shared" si="1"/>
        <v>21.42135913</v>
      </c>
      <c r="M328" s="17">
        <f t="shared" si="2"/>
        <v>1</v>
      </c>
      <c r="N328" s="17">
        <f t="shared" si="3"/>
        <v>8.583124341</v>
      </c>
      <c r="O328">
        <f t="shared" si="4"/>
        <v>10.33482782</v>
      </c>
    </row>
    <row r="329">
      <c r="A329" s="5">
        <v>6.3000100005E10</v>
      </c>
      <c r="B329" s="5" t="s">
        <v>336</v>
      </c>
      <c r="C329" s="5" t="s">
        <v>340</v>
      </c>
      <c r="D329" s="5">
        <v>6209.0</v>
      </c>
      <c r="E329" s="5">
        <v>8736.096810938961</v>
      </c>
      <c r="F329" s="15">
        <v>0.0</v>
      </c>
      <c r="G329" s="5">
        <v>1.0</v>
      </c>
      <c r="H329" s="5">
        <v>0.0</v>
      </c>
      <c r="J329" s="16">
        <v>2.0</v>
      </c>
      <c r="K329" s="5">
        <v>974.0</v>
      </c>
      <c r="L329" s="17">
        <f t="shared" si="1"/>
        <v>20.64423391</v>
      </c>
      <c r="M329" s="17">
        <f t="shared" si="2"/>
        <v>3</v>
      </c>
      <c r="N329" s="17">
        <f t="shared" si="3"/>
        <v>9.07521878</v>
      </c>
      <c r="O329">
        <f t="shared" si="4"/>
        <v>10.90648423</v>
      </c>
    </row>
    <row r="330">
      <c r="A330" s="5">
        <v>6.3000100006E10</v>
      </c>
      <c r="B330" s="5" t="s">
        <v>336</v>
      </c>
      <c r="C330" s="5" t="s">
        <v>341</v>
      </c>
      <c r="D330" s="5">
        <v>5850.0</v>
      </c>
      <c r="E330" s="5">
        <v>45886.419881562586</v>
      </c>
      <c r="F330" s="15">
        <v>0.0</v>
      </c>
      <c r="G330" s="5">
        <v>0.0</v>
      </c>
      <c r="H330" s="5">
        <v>0.0</v>
      </c>
      <c r="J330" s="16">
        <v>1.0</v>
      </c>
      <c r="K330" s="5">
        <v>869.0</v>
      </c>
      <c r="L330" s="17">
        <f t="shared" si="1"/>
        <v>20.30202938</v>
      </c>
      <c r="M330" s="17">
        <f t="shared" si="2"/>
        <v>1</v>
      </c>
      <c r="N330" s="17">
        <f t="shared" si="3"/>
        <v>10.73392449</v>
      </c>
      <c r="O330">
        <f t="shared" si="4"/>
        <v>10.67865129</v>
      </c>
    </row>
    <row r="331">
      <c r="A331" s="5">
        <v>6.3000100007E10</v>
      </c>
      <c r="B331" s="5" t="s">
        <v>336</v>
      </c>
      <c r="C331" s="5" t="s">
        <v>342</v>
      </c>
      <c r="D331" s="5">
        <v>9669.0</v>
      </c>
      <c r="E331" s="5">
        <v>26460.96696376435</v>
      </c>
      <c r="F331" s="15">
        <v>0.0</v>
      </c>
      <c r="G331" s="5">
        <v>0.0</v>
      </c>
      <c r="H331" s="5">
        <v>0.0</v>
      </c>
      <c r="J331" s="5">
        <v>0.0</v>
      </c>
      <c r="K331" s="5">
        <v>1600.0</v>
      </c>
      <c r="L331" s="17">
        <f t="shared" si="1"/>
        <v>22.13327672</v>
      </c>
      <c r="M331" s="17">
        <f t="shared" si="2"/>
        <v>0</v>
      </c>
      <c r="N331" s="17">
        <f t="shared" si="3"/>
        <v>10.18342598</v>
      </c>
      <c r="O331">
        <f t="shared" si="4"/>
        <v>10.77223424</v>
      </c>
    </row>
    <row r="332">
      <c r="A332" s="5">
        <v>6.3000100008E10</v>
      </c>
      <c r="B332" s="5" t="s">
        <v>336</v>
      </c>
      <c r="C332" s="5" t="s">
        <v>343</v>
      </c>
      <c r="D332" s="5">
        <v>9840.0</v>
      </c>
      <c r="E332" s="5">
        <v>14146.30497223131</v>
      </c>
      <c r="F332" s="15">
        <v>0.0</v>
      </c>
      <c r="G332" s="5">
        <v>0.0</v>
      </c>
      <c r="H332" s="5">
        <v>0.0</v>
      </c>
      <c r="J332" s="16">
        <v>1.0</v>
      </c>
      <c r="K332" s="5">
        <v>1394.0</v>
      </c>
      <c r="L332" s="17">
        <f t="shared" si="1"/>
        <v>21.71979777</v>
      </c>
      <c r="M332" s="17">
        <f t="shared" si="2"/>
        <v>1</v>
      </c>
      <c r="N332" s="17">
        <f t="shared" si="3"/>
        <v>9.557208736</v>
      </c>
      <c r="O332">
        <f t="shared" si="4"/>
        <v>10.75900217</v>
      </c>
    </row>
    <row r="333">
      <c r="A333" s="5">
        <v>6.3000100009E10</v>
      </c>
      <c r="B333" s="5" t="s">
        <v>336</v>
      </c>
      <c r="C333" s="5" t="s">
        <v>344</v>
      </c>
      <c r="D333" s="5">
        <v>6242.0</v>
      </c>
      <c r="E333" s="5">
        <v>39340.651190257006</v>
      </c>
      <c r="F333" s="15">
        <v>1.0</v>
      </c>
      <c r="G333" s="5">
        <v>0.0</v>
      </c>
      <c r="H333" s="5">
        <v>0.0</v>
      </c>
      <c r="J333" s="16">
        <v>2.0</v>
      </c>
      <c r="K333" s="5">
        <v>1070.0</v>
      </c>
      <c r="L333" s="17">
        <f t="shared" si="1"/>
        <v>20.92624178</v>
      </c>
      <c r="M333" s="17">
        <f t="shared" si="2"/>
        <v>3</v>
      </c>
      <c r="N333" s="17">
        <f t="shared" si="3"/>
        <v>10.58001364</v>
      </c>
      <c r="O333">
        <f t="shared" si="4"/>
        <v>11.50208514</v>
      </c>
    </row>
    <row r="334">
      <c r="A334" s="5">
        <v>6.300010001E10</v>
      </c>
      <c r="B334" s="5" t="s">
        <v>336</v>
      </c>
      <c r="C334" s="5" t="s">
        <v>345</v>
      </c>
      <c r="D334" s="5">
        <v>8488.0</v>
      </c>
      <c r="E334" s="5">
        <v>12659.251115792851</v>
      </c>
      <c r="F334" s="15">
        <v>0.0</v>
      </c>
      <c r="G334" s="5">
        <v>1.0</v>
      </c>
      <c r="H334" s="5">
        <v>0.0</v>
      </c>
      <c r="J334" s="5">
        <v>0.0</v>
      </c>
      <c r="K334" s="5">
        <v>1539.0</v>
      </c>
      <c r="L334" s="17">
        <f t="shared" si="1"/>
        <v>22.0166644</v>
      </c>
      <c r="M334" s="17">
        <f t="shared" si="2"/>
        <v>1</v>
      </c>
      <c r="N334" s="17">
        <f t="shared" si="3"/>
        <v>9.44614354</v>
      </c>
      <c r="O334">
        <f t="shared" si="4"/>
        <v>10.82093598</v>
      </c>
    </row>
    <row r="335">
      <c r="A335" s="5">
        <v>6.3000100011E10</v>
      </c>
      <c r="B335" s="5" t="s">
        <v>336</v>
      </c>
      <c r="C335" s="5" t="s">
        <v>346</v>
      </c>
      <c r="D335" s="5">
        <v>8003.0</v>
      </c>
      <c r="E335" s="5">
        <v>36606.318043288695</v>
      </c>
      <c r="F335" s="15">
        <v>0.0</v>
      </c>
      <c r="G335" s="5">
        <v>0.0</v>
      </c>
      <c r="H335" s="5">
        <v>0.0</v>
      </c>
      <c r="J335" s="5">
        <v>0.0</v>
      </c>
      <c r="K335" s="5">
        <v>1471.0</v>
      </c>
      <c r="L335" s="17">
        <f t="shared" si="1"/>
        <v>21.88109316</v>
      </c>
      <c r="M335" s="17">
        <f t="shared" si="2"/>
        <v>0</v>
      </c>
      <c r="N335" s="17">
        <f t="shared" si="3"/>
        <v>10.50797613</v>
      </c>
      <c r="O335">
        <f t="shared" si="4"/>
        <v>10.79635643</v>
      </c>
    </row>
    <row r="336">
      <c r="A336" s="5">
        <v>6.3000100012E10</v>
      </c>
      <c r="B336" s="5" t="s">
        <v>336</v>
      </c>
      <c r="C336" s="5" t="s">
        <v>347</v>
      </c>
      <c r="D336" s="5">
        <v>5479.0</v>
      </c>
      <c r="E336" s="5">
        <v>1888.166006713889</v>
      </c>
      <c r="F336" s="15">
        <v>1.0</v>
      </c>
      <c r="G336" s="5">
        <v>0.0</v>
      </c>
      <c r="H336" s="5">
        <v>0.0</v>
      </c>
      <c r="J336" s="16">
        <v>1.0</v>
      </c>
      <c r="K336" s="5">
        <v>815.0</v>
      </c>
      <c r="L336" s="17">
        <f t="shared" si="1"/>
        <v>20.10956434</v>
      </c>
      <c r="M336" s="17">
        <f t="shared" si="2"/>
        <v>2</v>
      </c>
      <c r="N336" s="17">
        <f t="shared" si="3"/>
        <v>7.54336127</v>
      </c>
      <c r="O336">
        <f t="shared" si="4"/>
        <v>9.884308537</v>
      </c>
    </row>
    <row r="337">
      <c r="A337" s="5">
        <v>6.3000100013E10</v>
      </c>
      <c r="B337" s="5" t="s">
        <v>336</v>
      </c>
      <c r="C337" s="5" t="s">
        <v>348</v>
      </c>
      <c r="D337" s="5">
        <v>5345.0</v>
      </c>
      <c r="E337" s="5">
        <v>31668.236534323372</v>
      </c>
      <c r="F337" s="15">
        <v>0.0</v>
      </c>
      <c r="G337" s="5">
        <v>0.0</v>
      </c>
      <c r="H337" s="5">
        <v>0.0</v>
      </c>
      <c r="J337" s="5">
        <v>0.0</v>
      </c>
      <c r="K337" s="5">
        <v>948.0</v>
      </c>
      <c r="L337" s="17">
        <f t="shared" si="1"/>
        <v>20.56306351</v>
      </c>
      <c r="M337" s="17">
        <f t="shared" si="2"/>
        <v>0</v>
      </c>
      <c r="N337" s="17">
        <f t="shared" si="3"/>
        <v>10.36306946</v>
      </c>
      <c r="O337">
        <f t="shared" si="4"/>
        <v>10.30871099</v>
      </c>
    </row>
    <row r="338">
      <c r="A338" s="5">
        <v>6.3000100014E10</v>
      </c>
      <c r="B338" s="5" t="s">
        <v>336</v>
      </c>
      <c r="C338" s="5" t="s">
        <v>349</v>
      </c>
      <c r="D338" s="5">
        <v>7014.0</v>
      </c>
      <c r="E338" s="5">
        <v>2940.4750632920864</v>
      </c>
      <c r="F338" s="15">
        <v>0.0</v>
      </c>
      <c r="G338" s="5">
        <v>0.0</v>
      </c>
      <c r="H338" s="5">
        <v>0.0</v>
      </c>
      <c r="J338" s="16">
        <v>3.0</v>
      </c>
      <c r="K338" s="5">
        <v>1118.0</v>
      </c>
      <c r="L338" s="17">
        <f t="shared" si="1"/>
        <v>21.05788996</v>
      </c>
      <c r="M338" s="17">
        <f t="shared" si="2"/>
        <v>3</v>
      </c>
      <c r="N338" s="17">
        <f t="shared" si="3"/>
        <v>7.986326433</v>
      </c>
      <c r="O338">
        <f t="shared" si="4"/>
        <v>10.68140546</v>
      </c>
    </row>
    <row r="339">
      <c r="A339" s="5">
        <v>6.3000100015E10</v>
      </c>
      <c r="B339" s="5" t="s">
        <v>336</v>
      </c>
      <c r="C339" s="5" t="s">
        <v>350</v>
      </c>
      <c r="D339" s="5">
        <v>7144.0</v>
      </c>
      <c r="E339" s="5">
        <v>1916.7449617096056</v>
      </c>
      <c r="F339" s="15">
        <v>0.0</v>
      </c>
      <c r="G339" s="5">
        <v>0.0</v>
      </c>
      <c r="H339" s="5">
        <v>0.0</v>
      </c>
      <c r="J339" s="16">
        <v>6.0</v>
      </c>
      <c r="K339" s="5">
        <v>1057.0</v>
      </c>
      <c r="L339" s="17">
        <f t="shared" si="1"/>
        <v>20.88956996</v>
      </c>
      <c r="M339" s="17">
        <f t="shared" si="2"/>
        <v>6</v>
      </c>
      <c r="N339" s="17">
        <f t="shared" si="3"/>
        <v>7.558383694</v>
      </c>
      <c r="O339">
        <f t="shared" si="4"/>
        <v>11.48265122</v>
      </c>
    </row>
    <row r="340">
      <c r="A340" s="5">
        <v>6.3000100016E10</v>
      </c>
      <c r="B340" s="5" t="s">
        <v>336</v>
      </c>
      <c r="C340" s="5" t="s">
        <v>351</v>
      </c>
      <c r="D340" s="5">
        <v>5778.0</v>
      </c>
      <c r="E340" s="5">
        <v>15792.383489344364</v>
      </c>
      <c r="F340" s="15">
        <v>0.0</v>
      </c>
      <c r="G340" s="5">
        <v>0.0</v>
      </c>
      <c r="H340" s="5">
        <v>0.0</v>
      </c>
      <c r="J340" s="16">
        <v>1.0</v>
      </c>
      <c r="K340" s="5">
        <v>913.0</v>
      </c>
      <c r="L340" s="17">
        <f t="shared" si="1"/>
        <v>20.45020764</v>
      </c>
      <c r="M340" s="17">
        <f t="shared" si="2"/>
        <v>1</v>
      </c>
      <c r="N340" s="17">
        <f t="shared" si="3"/>
        <v>9.667283045</v>
      </c>
      <c r="O340">
        <f t="shared" si="4"/>
        <v>10.3724969</v>
      </c>
    </row>
    <row r="341">
      <c r="A341" s="5">
        <v>6.3000100017E10</v>
      </c>
      <c r="B341" s="5" t="s">
        <v>336</v>
      </c>
      <c r="C341" s="5" t="s">
        <v>352</v>
      </c>
      <c r="D341" s="5">
        <v>8565.0</v>
      </c>
      <c r="E341" s="5">
        <v>22274.29571425155</v>
      </c>
      <c r="F341" s="15">
        <v>0.0</v>
      </c>
      <c r="G341" s="5">
        <v>0.0</v>
      </c>
      <c r="H341" s="5">
        <v>0.0</v>
      </c>
      <c r="J341" s="16">
        <v>1.0</v>
      </c>
      <c r="K341" s="5">
        <v>1332.0</v>
      </c>
      <c r="L341" s="17">
        <f t="shared" si="1"/>
        <v>21.58331055</v>
      </c>
      <c r="M341" s="17">
        <f t="shared" si="2"/>
        <v>1</v>
      </c>
      <c r="N341" s="17">
        <f t="shared" si="3"/>
        <v>10.01118863</v>
      </c>
      <c r="O341">
        <f t="shared" si="4"/>
        <v>10.86483306</v>
      </c>
    </row>
    <row r="342">
      <c r="A342" s="5">
        <v>6.3000100018E10</v>
      </c>
      <c r="B342" s="5" t="s">
        <v>336</v>
      </c>
      <c r="C342" s="5" t="s">
        <v>353</v>
      </c>
      <c r="D342" s="5">
        <v>7754.0</v>
      </c>
      <c r="E342" s="5">
        <v>33210.8579368212</v>
      </c>
      <c r="F342" s="15">
        <v>1.0</v>
      </c>
      <c r="G342" s="5">
        <v>1.0</v>
      </c>
      <c r="H342" s="5">
        <v>0.0</v>
      </c>
      <c r="J342" s="5">
        <v>0.0</v>
      </c>
      <c r="K342" s="5">
        <v>827.0</v>
      </c>
      <c r="L342" s="17">
        <f t="shared" si="1"/>
        <v>20.15341409</v>
      </c>
      <c r="M342" s="17">
        <f t="shared" si="2"/>
        <v>2</v>
      </c>
      <c r="N342" s="17">
        <f t="shared" si="3"/>
        <v>10.41063215</v>
      </c>
      <c r="O342">
        <f t="shared" si="4"/>
        <v>10.85468208</v>
      </c>
    </row>
    <row r="343">
      <c r="A343" s="5">
        <v>6.3000100019E10</v>
      </c>
      <c r="B343" s="5" t="s">
        <v>336</v>
      </c>
      <c r="C343" s="5" t="s">
        <v>354</v>
      </c>
      <c r="D343" s="5">
        <v>8067.0</v>
      </c>
      <c r="E343" s="5">
        <v>19755.731394266884</v>
      </c>
      <c r="F343" s="15">
        <v>1.0</v>
      </c>
      <c r="G343" s="5">
        <v>0.0</v>
      </c>
      <c r="H343" s="5">
        <v>0.0</v>
      </c>
      <c r="J343" s="5">
        <v>0.0</v>
      </c>
      <c r="K343" s="5">
        <v>1407.0</v>
      </c>
      <c r="L343" s="17">
        <f t="shared" si="1"/>
        <v>21.74764517</v>
      </c>
      <c r="M343" s="17">
        <f t="shared" si="2"/>
        <v>1</v>
      </c>
      <c r="N343" s="17">
        <f t="shared" si="3"/>
        <v>9.891198925</v>
      </c>
      <c r="O343">
        <f t="shared" si="4"/>
        <v>10.8796147</v>
      </c>
    </row>
    <row r="344">
      <c r="A344" s="5">
        <v>6.300010002E10</v>
      </c>
      <c r="B344" s="5" t="s">
        <v>336</v>
      </c>
      <c r="C344" s="5" t="s">
        <v>355</v>
      </c>
      <c r="D344" s="5">
        <v>7587.0</v>
      </c>
      <c r="E344" s="5">
        <v>42144.35970327325</v>
      </c>
      <c r="F344" s="15">
        <v>0.0</v>
      </c>
      <c r="G344" s="5">
        <v>0.0</v>
      </c>
      <c r="H344" s="5">
        <v>0.0</v>
      </c>
      <c r="J344" s="5">
        <v>0.0</v>
      </c>
      <c r="K344" s="5">
        <v>1404.0</v>
      </c>
      <c r="L344" s="17">
        <f t="shared" si="1"/>
        <v>21.74124175</v>
      </c>
      <c r="M344" s="17">
        <f t="shared" si="2"/>
        <v>0</v>
      </c>
      <c r="N344" s="17">
        <f t="shared" si="3"/>
        <v>10.64885614</v>
      </c>
      <c r="O344">
        <f t="shared" si="4"/>
        <v>10.7966993</v>
      </c>
    </row>
    <row r="345">
      <c r="A345" s="5">
        <v>6.3000100021E10</v>
      </c>
      <c r="B345" s="5" t="s">
        <v>336</v>
      </c>
      <c r="C345" s="5" t="s">
        <v>356</v>
      </c>
      <c r="D345" s="5">
        <v>4521.0</v>
      </c>
      <c r="E345" s="5">
        <v>30654.972764856942</v>
      </c>
      <c r="F345" s="15">
        <v>0.0</v>
      </c>
      <c r="G345" s="5">
        <v>0.0</v>
      </c>
      <c r="H345" s="5">
        <v>0.0</v>
      </c>
      <c r="J345" s="5">
        <v>0.0</v>
      </c>
      <c r="K345" s="5">
        <v>821.0</v>
      </c>
      <c r="L345" s="17">
        <f t="shared" si="1"/>
        <v>20.13156933</v>
      </c>
      <c r="M345" s="17">
        <f t="shared" si="2"/>
        <v>0</v>
      </c>
      <c r="N345" s="17">
        <f t="shared" si="3"/>
        <v>10.33055017</v>
      </c>
      <c r="O345">
        <f t="shared" si="4"/>
        <v>10.15403983</v>
      </c>
    </row>
    <row r="346">
      <c r="A346" s="5">
        <v>6.3000100022E10</v>
      </c>
      <c r="B346" s="5" t="s">
        <v>336</v>
      </c>
      <c r="C346" s="5" t="s">
        <v>357</v>
      </c>
      <c r="D346" s="5">
        <v>11601.0</v>
      </c>
      <c r="E346" s="5">
        <v>37126.65365794935</v>
      </c>
      <c r="F346" s="15">
        <v>1.0</v>
      </c>
      <c r="G346" s="5">
        <v>0.0</v>
      </c>
      <c r="H346" s="5">
        <v>0.0</v>
      </c>
      <c r="J346" s="5">
        <v>0.0</v>
      </c>
      <c r="K346" s="5">
        <v>1190.0</v>
      </c>
      <c r="L346" s="17">
        <f t="shared" si="1"/>
        <v>21.24512576</v>
      </c>
      <c r="M346" s="17">
        <f t="shared" si="2"/>
        <v>1</v>
      </c>
      <c r="N346" s="17">
        <f t="shared" si="3"/>
        <v>10.52209042</v>
      </c>
      <c r="O346">
        <f t="shared" si="4"/>
        <v>10.92240539</v>
      </c>
    </row>
    <row r="347">
      <c r="A347" s="5">
        <v>6.3000100023E10</v>
      </c>
      <c r="B347" s="5" t="s">
        <v>336</v>
      </c>
      <c r="C347" s="5" t="s">
        <v>358</v>
      </c>
      <c r="D347" s="5">
        <v>8139.0</v>
      </c>
      <c r="E347" s="5">
        <v>52762.72058514777</v>
      </c>
      <c r="F347" s="15">
        <v>1.0</v>
      </c>
      <c r="G347" s="5">
        <v>0.0</v>
      </c>
      <c r="H347" s="5">
        <v>0.0</v>
      </c>
      <c r="J347" s="16">
        <v>1.0</v>
      </c>
      <c r="K347" s="5">
        <v>1009.0</v>
      </c>
      <c r="L347" s="17">
        <f t="shared" si="1"/>
        <v>20.75014506</v>
      </c>
      <c r="M347" s="17">
        <f t="shared" si="2"/>
        <v>2</v>
      </c>
      <c r="N347" s="17">
        <f t="shared" si="3"/>
        <v>10.87356017</v>
      </c>
      <c r="O347">
        <f t="shared" si="4"/>
        <v>11.20790174</v>
      </c>
    </row>
    <row r="348">
      <c r="A348" s="5">
        <v>6.3000100024E10</v>
      </c>
      <c r="B348" s="5" t="s">
        <v>336</v>
      </c>
      <c r="C348" s="5" t="s">
        <v>359</v>
      </c>
      <c r="D348" s="5">
        <v>8497.0</v>
      </c>
      <c r="E348" s="5">
        <v>47939.32168456224</v>
      </c>
      <c r="F348" s="15">
        <v>1.0</v>
      </c>
      <c r="G348" s="5">
        <v>1.0</v>
      </c>
      <c r="H348" s="5">
        <v>0.0</v>
      </c>
      <c r="J348" s="5">
        <v>0.0</v>
      </c>
      <c r="K348" s="5">
        <v>1063.0</v>
      </c>
      <c r="L348" s="17">
        <f t="shared" si="1"/>
        <v>20.90655114</v>
      </c>
      <c r="M348" s="17">
        <f t="shared" si="2"/>
        <v>2</v>
      </c>
      <c r="N348" s="17">
        <f t="shared" si="3"/>
        <v>10.77769136</v>
      </c>
      <c r="O348">
        <f t="shared" si="4"/>
        <v>11.22808083</v>
      </c>
    </row>
    <row r="349">
      <c r="A349" s="5">
        <v>6.3000100025E10</v>
      </c>
      <c r="B349" s="5" t="s">
        <v>336</v>
      </c>
      <c r="C349" s="5" t="s">
        <v>360</v>
      </c>
      <c r="D349" s="5">
        <v>4767.0</v>
      </c>
      <c r="E349" s="5">
        <v>1107.1100668105469</v>
      </c>
      <c r="F349" s="15">
        <v>0.0</v>
      </c>
      <c r="G349" s="5">
        <v>0.0</v>
      </c>
      <c r="H349" s="5">
        <v>0.0</v>
      </c>
      <c r="J349" s="16">
        <v>1.0</v>
      </c>
      <c r="K349" s="5">
        <v>661.0</v>
      </c>
      <c r="L349" s="17">
        <f t="shared" si="1"/>
        <v>19.48126152</v>
      </c>
      <c r="M349" s="17">
        <f t="shared" si="2"/>
        <v>1</v>
      </c>
      <c r="N349" s="17">
        <f t="shared" si="3"/>
        <v>7.009508356</v>
      </c>
      <c r="O349">
        <f t="shared" si="4"/>
        <v>9.163589958</v>
      </c>
    </row>
    <row r="350">
      <c r="A350" s="5">
        <v>6.3000100026E10</v>
      </c>
      <c r="B350" s="5" t="s">
        <v>336</v>
      </c>
      <c r="C350" s="5" t="s">
        <v>361</v>
      </c>
      <c r="D350" s="5">
        <v>9083.0</v>
      </c>
      <c r="E350" s="5">
        <v>19109.83929296934</v>
      </c>
      <c r="F350" s="15">
        <v>0.0</v>
      </c>
      <c r="G350" s="5">
        <v>0.0</v>
      </c>
      <c r="H350" s="5">
        <v>0.0</v>
      </c>
      <c r="J350" s="5">
        <v>0.0</v>
      </c>
      <c r="K350" s="5">
        <v>1341.0</v>
      </c>
      <c r="L350" s="17">
        <f t="shared" si="1"/>
        <v>21.60351265</v>
      </c>
      <c r="M350" s="17">
        <f t="shared" si="2"/>
        <v>0</v>
      </c>
      <c r="N350" s="17">
        <f t="shared" si="3"/>
        <v>9.857958628</v>
      </c>
      <c r="O350">
        <f t="shared" si="4"/>
        <v>10.48715709</v>
      </c>
    </row>
    <row r="351">
      <c r="A351" s="5">
        <v>6.3000100027E10</v>
      </c>
      <c r="B351" s="5" t="s">
        <v>336</v>
      </c>
      <c r="C351" s="5" t="s">
        <v>362</v>
      </c>
      <c r="D351" s="5">
        <v>7186.0</v>
      </c>
      <c r="E351" s="5">
        <v>19993.22057879569</v>
      </c>
      <c r="F351" s="15">
        <v>0.0</v>
      </c>
      <c r="G351" s="5">
        <v>0.0</v>
      </c>
      <c r="H351" s="5">
        <v>0.0</v>
      </c>
      <c r="J351" s="5">
        <v>0.0</v>
      </c>
      <c r="K351" s="5">
        <v>1056.0</v>
      </c>
      <c r="L351" s="17">
        <f t="shared" si="1"/>
        <v>20.88673039</v>
      </c>
      <c r="M351" s="17">
        <f t="shared" si="2"/>
        <v>0</v>
      </c>
      <c r="N351" s="17">
        <f t="shared" si="3"/>
        <v>9.903148524</v>
      </c>
      <c r="O351">
        <f t="shared" si="4"/>
        <v>10.26329297</v>
      </c>
    </row>
    <row r="352">
      <c r="A352" s="5">
        <v>6.3000100028E10</v>
      </c>
      <c r="B352" s="5" t="s">
        <v>336</v>
      </c>
      <c r="C352" s="5" t="s">
        <v>363</v>
      </c>
      <c r="D352" s="5">
        <v>4017.0</v>
      </c>
      <c r="E352" s="5">
        <v>3310.9180709933294</v>
      </c>
      <c r="F352" s="15">
        <v>0.0</v>
      </c>
      <c r="G352" s="5">
        <v>0.0</v>
      </c>
      <c r="H352" s="5">
        <v>0.0</v>
      </c>
      <c r="J352" s="5">
        <v>0.0</v>
      </c>
      <c r="K352" s="5">
        <v>562.0</v>
      </c>
      <c r="L352" s="17">
        <f t="shared" si="1"/>
        <v>18.99450555</v>
      </c>
      <c r="M352" s="17">
        <f t="shared" si="2"/>
        <v>0</v>
      </c>
      <c r="N352" s="17">
        <f t="shared" si="3"/>
        <v>8.104980793</v>
      </c>
      <c r="O352">
        <f t="shared" si="4"/>
        <v>9.033162114</v>
      </c>
    </row>
    <row r="353">
      <c r="A353" s="5">
        <v>6.3000100029E10</v>
      </c>
      <c r="B353" s="5" t="s">
        <v>336</v>
      </c>
      <c r="C353" s="5" t="s">
        <v>364</v>
      </c>
      <c r="D353" s="5">
        <v>8592.0</v>
      </c>
      <c r="E353" s="5">
        <v>8093.415118164741</v>
      </c>
      <c r="F353" s="15">
        <v>0.0</v>
      </c>
      <c r="G353" s="5">
        <v>1.0</v>
      </c>
      <c r="H353" s="5">
        <v>0.0</v>
      </c>
      <c r="J353" s="5">
        <v>0.0</v>
      </c>
      <c r="K353" s="5">
        <v>1452.0</v>
      </c>
      <c r="L353" s="17">
        <f t="shared" si="1"/>
        <v>21.84209159</v>
      </c>
      <c r="M353" s="17">
        <f t="shared" si="2"/>
        <v>1</v>
      </c>
      <c r="N353" s="17">
        <f t="shared" si="3"/>
        <v>8.998806062</v>
      </c>
      <c r="O353">
        <f t="shared" si="4"/>
        <v>10.61363255</v>
      </c>
    </row>
    <row r="354">
      <c r="A354" s="5">
        <v>6.300010003E10</v>
      </c>
      <c r="B354" s="5" t="s">
        <v>336</v>
      </c>
      <c r="C354" s="5" t="s">
        <v>365</v>
      </c>
      <c r="D354" s="5">
        <v>5395.0</v>
      </c>
      <c r="E354" s="5">
        <v>2313.5052685305177</v>
      </c>
      <c r="F354" s="15">
        <v>0.0</v>
      </c>
      <c r="G354" s="5">
        <v>1.0</v>
      </c>
      <c r="H354" s="5">
        <v>0.0</v>
      </c>
      <c r="J354" s="5">
        <v>0.0</v>
      </c>
      <c r="K354" s="5">
        <v>988.0</v>
      </c>
      <c r="L354" s="17">
        <f t="shared" si="1"/>
        <v>20.68704809</v>
      </c>
      <c r="M354" s="17">
        <f t="shared" si="2"/>
        <v>1</v>
      </c>
      <c r="N354" s="17">
        <f t="shared" si="3"/>
        <v>7.746519086</v>
      </c>
      <c r="O354">
        <f t="shared" si="4"/>
        <v>9.81118906</v>
      </c>
    </row>
    <row r="355">
      <c r="A355" s="5">
        <v>6.3000100031E10</v>
      </c>
      <c r="B355" s="5" t="s">
        <v>336</v>
      </c>
      <c r="C355" s="5" t="s">
        <v>366</v>
      </c>
      <c r="D355" s="5">
        <v>8080.0</v>
      </c>
      <c r="E355" s="5">
        <v>49030.5943347743</v>
      </c>
      <c r="F355" s="15">
        <v>1.0</v>
      </c>
      <c r="G355" s="5">
        <v>1.0</v>
      </c>
      <c r="H355" s="5">
        <v>0.0</v>
      </c>
      <c r="J355" s="5">
        <v>0.0</v>
      </c>
      <c r="K355" s="5">
        <v>975.0</v>
      </c>
      <c r="L355" s="17">
        <f t="shared" si="1"/>
        <v>20.64731241</v>
      </c>
      <c r="M355" s="17">
        <f t="shared" si="2"/>
        <v>2</v>
      </c>
      <c r="N355" s="17">
        <f t="shared" si="3"/>
        <v>10.80019976</v>
      </c>
      <c r="O355">
        <f t="shared" si="4"/>
        <v>11.14917072</v>
      </c>
    </row>
    <row r="356">
      <c r="A356" s="5">
        <v>6.3000100032E10</v>
      </c>
      <c r="B356" s="5" t="s">
        <v>336</v>
      </c>
      <c r="C356" s="5" t="s">
        <v>367</v>
      </c>
      <c r="D356" s="5">
        <v>6162.0</v>
      </c>
      <c r="E356" s="5">
        <v>12387.608972272807</v>
      </c>
      <c r="F356" s="15">
        <v>0.0</v>
      </c>
      <c r="G356" s="5">
        <v>0.0</v>
      </c>
      <c r="H356" s="5">
        <v>0.0</v>
      </c>
      <c r="J356" s="5">
        <v>0.0</v>
      </c>
      <c r="K356" s="5">
        <v>1156.0</v>
      </c>
      <c r="L356" s="17">
        <f t="shared" si="1"/>
        <v>21.15816315</v>
      </c>
      <c r="M356" s="17">
        <f t="shared" si="2"/>
        <v>0</v>
      </c>
      <c r="N356" s="17">
        <f t="shared" si="3"/>
        <v>9.424451976</v>
      </c>
      <c r="O356">
        <f t="shared" si="4"/>
        <v>10.19420504</v>
      </c>
    </row>
    <row r="357">
      <c r="A357" s="5">
        <v>6.3000100033E10</v>
      </c>
      <c r="B357" s="5" t="s">
        <v>336</v>
      </c>
      <c r="C357" s="5" t="s">
        <v>368</v>
      </c>
      <c r="D357" s="5">
        <v>5555.0</v>
      </c>
      <c r="E357" s="5">
        <v>4838.585145350967</v>
      </c>
      <c r="F357" s="15">
        <v>0.0</v>
      </c>
      <c r="G357" s="5">
        <v>0.0</v>
      </c>
      <c r="H357" s="5">
        <v>0.0</v>
      </c>
      <c r="J357" s="5">
        <v>0.0</v>
      </c>
      <c r="K357" s="5">
        <v>767.0</v>
      </c>
      <c r="L357" s="17">
        <f t="shared" si="1"/>
        <v>19.9274604</v>
      </c>
      <c r="M357" s="17">
        <f t="shared" si="2"/>
        <v>0</v>
      </c>
      <c r="N357" s="17">
        <f t="shared" si="3"/>
        <v>8.484377632</v>
      </c>
      <c r="O357">
        <f t="shared" si="4"/>
        <v>9.470612679</v>
      </c>
    </row>
    <row r="358">
      <c r="A358" s="5">
        <v>6.3000100034E10</v>
      </c>
      <c r="B358" s="5" t="s">
        <v>336</v>
      </c>
      <c r="C358" s="5" t="s">
        <v>369</v>
      </c>
      <c r="D358" s="5">
        <v>10369.0</v>
      </c>
      <c r="E358" s="5">
        <v>12137.602467843039</v>
      </c>
      <c r="F358" s="15">
        <v>0.0</v>
      </c>
      <c r="G358" s="5">
        <v>0.0</v>
      </c>
      <c r="H358" s="5">
        <v>0.0</v>
      </c>
      <c r="J358" s="5">
        <v>0.0</v>
      </c>
      <c r="K358" s="5">
        <v>1228.0</v>
      </c>
      <c r="L358" s="17">
        <f t="shared" si="1"/>
        <v>21.33942633</v>
      </c>
      <c r="M358" s="17">
        <f t="shared" si="2"/>
        <v>0</v>
      </c>
      <c r="N358" s="17">
        <f t="shared" si="3"/>
        <v>9.404063555</v>
      </c>
      <c r="O358">
        <f t="shared" si="4"/>
        <v>10.24782996</v>
      </c>
    </row>
    <row r="359">
      <c r="A359" s="5">
        <v>6.3000100035E10</v>
      </c>
      <c r="B359" s="5" t="s">
        <v>336</v>
      </c>
      <c r="C359" s="5" t="s">
        <v>370</v>
      </c>
      <c r="D359" s="5">
        <v>9396.0</v>
      </c>
      <c r="E359" s="5">
        <v>27327.80050872225</v>
      </c>
      <c r="F359" s="15">
        <v>0.0</v>
      </c>
      <c r="G359" s="5">
        <v>0.0</v>
      </c>
      <c r="H359" s="5">
        <v>0.0</v>
      </c>
      <c r="J359" s="5">
        <v>0.0</v>
      </c>
      <c r="K359" s="5">
        <v>1131.0</v>
      </c>
      <c r="L359" s="17">
        <f t="shared" si="1"/>
        <v>21.09257243</v>
      </c>
      <c r="M359" s="17">
        <f t="shared" si="2"/>
        <v>0</v>
      </c>
      <c r="N359" s="17">
        <f t="shared" si="3"/>
        <v>10.2156598</v>
      </c>
      <c r="O359">
        <f t="shared" si="4"/>
        <v>10.43607741</v>
      </c>
    </row>
    <row r="360">
      <c r="A360" s="5">
        <v>6.3000100036E10</v>
      </c>
      <c r="B360" s="5" t="s">
        <v>336</v>
      </c>
      <c r="C360" s="5" t="s">
        <v>371</v>
      </c>
      <c r="D360" s="5">
        <v>5953.0</v>
      </c>
      <c r="E360" s="5">
        <v>68827.31529972579</v>
      </c>
      <c r="F360" s="15">
        <v>0.0</v>
      </c>
      <c r="G360" s="5">
        <v>0.0</v>
      </c>
      <c r="H360" s="5">
        <v>0.0</v>
      </c>
      <c r="J360" s="5">
        <v>0.0</v>
      </c>
      <c r="K360" s="5">
        <v>584.0</v>
      </c>
      <c r="L360" s="17">
        <f t="shared" si="1"/>
        <v>19.10970295</v>
      </c>
      <c r="M360" s="17">
        <f t="shared" si="2"/>
        <v>0</v>
      </c>
      <c r="N360" s="17">
        <f t="shared" si="3"/>
        <v>11.13935597</v>
      </c>
      <c r="O360">
        <f t="shared" si="4"/>
        <v>10.08301964</v>
      </c>
    </row>
    <row r="361">
      <c r="A361" s="5">
        <v>6.3000100037E10</v>
      </c>
      <c r="B361" s="5" t="s">
        <v>336</v>
      </c>
      <c r="C361" s="5" t="s">
        <v>372</v>
      </c>
      <c r="D361" s="5">
        <v>1379.0</v>
      </c>
      <c r="E361" s="5">
        <v>1782.155467282068</v>
      </c>
      <c r="F361" s="15">
        <v>0.0</v>
      </c>
      <c r="G361" s="5">
        <v>0.0</v>
      </c>
      <c r="H361" s="5">
        <v>0.0</v>
      </c>
      <c r="J361" s="16">
        <v>1.0</v>
      </c>
      <c r="K361" s="5">
        <v>177.0</v>
      </c>
      <c r="L361" s="17">
        <f t="shared" si="1"/>
        <v>15.5284492</v>
      </c>
      <c r="M361" s="17">
        <f t="shared" si="2"/>
        <v>1</v>
      </c>
      <c r="N361" s="17">
        <f t="shared" si="3"/>
        <v>7.485578847</v>
      </c>
      <c r="O361">
        <f t="shared" si="4"/>
        <v>8.004676015</v>
      </c>
    </row>
    <row r="362">
      <c r="A362" s="5">
        <v>6.3000100038E10</v>
      </c>
      <c r="B362" s="5" t="s">
        <v>336</v>
      </c>
      <c r="C362" s="5" t="s">
        <v>373</v>
      </c>
      <c r="D362" s="5">
        <v>6258.0</v>
      </c>
      <c r="E362" s="5">
        <v>34978.762081186105</v>
      </c>
      <c r="F362" s="15">
        <v>0.0</v>
      </c>
      <c r="G362" s="5">
        <v>0.0</v>
      </c>
      <c r="H362" s="5">
        <v>0.0</v>
      </c>
      <c r="J362" s="5">
        <v>0.0</v>
      </c>
      <c r="K362" s="5">
        <v>904.0</v>
      </c>
      <c r="L362" s="17">
        <f t="shared" si="1"/>
        <v>20.42048808</v>
      </c>
      <c r="M362" s="17">
        <f t="shared" si="2"/>
        <v>0</v>
      </c>
      <c r="N362" s="17">
        <f t="shared" si="3"/>
        <v>10.46249636</v>
      </c>
      <c r="O362">
        <f t="shared" si="4"/>
        <v>10.29432815</v>
      </c>
    </row>
    <row r="363">
      <c r="A363" s="5">
        <v>6.3000100039E10</v>
      </c>
      <c r="B363" s="5" t="s">
        <v>336</v>
      </c>
      <c r="C363" s="5" t="s">
        <v>374</v>
      </c>
      <c r="D363" s="5">
        <v>9756.0</v>
      </c>
      <c r="E363" s="5">
        <v>18126.66082510558</v>
      </c>
      <c r="F363" s="15">
        <v>1.0</v>
      </c>
      <c r="G363" s="5">
        <v>0.0</v>
      </c>
      <c r="H363" s="5">
        <v>0.0</v>
      </c>
      <c r="J363" s="5">
        <v>0.0</v>
      </c>
      <c r="K363" s="5">
        <v>1276.0</v>
      </c>
      <c r="L363" s="17">
        <f t="shared" si="1"/>
        <v>21.45445639</v>
      </c>
      <c r="M363" s="17">
        <f t="shared" si="2"/>
        <v>1</v>
      </c>
      <c r="N363" s="17">
        <f t="shared" si="3"/>
        <v>9.805139107</v>
      </c>
      <c r="O363">
        <f t="shared" si="4"/>
        <v>10.7531985</v>
      </c>
    </row>
    <row r="364">
      <c r="A364" s="5">
        <v>6.300010004E10</v>
      </c>
      <c r="B364" s="5" t="s">
        <v>336</v>
      </c>
      <c r="C364" s="5" t="s">
        <v>375</v>
      </c>
      <c r="D364" s="5">
        <v>6076.0</v>
      </c>
      <c r="E364" s="5">
        <v>16866.08576205026</v>
      </c>
      <c r="F364" s="15">
        <v>1.0</v>
      </c>
      <c r="G364" s="5">
        <v>0.0</v>
      </c>
      <c r="H364" s="5">
        <v>0.0</v>
      </c>
      <c r="J364" s="5">
        <v>0.0</v>
      </c>
      <c r="K364" s="5">
        <v>618.0</v>
      </c>
      <c r="L364" s="17">
        <f t="shared" si="1"/>
        <v>19.27946537</v>
      </c>
      <c r="M364" s="17">
        <f t="shared" si="2"/>
        <v>1</v>
      </c>
      <c r="N364" s="17">
        <f t="shared" si="3"/>
        <v>9.733060125</v>
      </c>
      <c r="O364">
        <f t="shared" si="4"/>
        <v>10.00417517</v>
      </c>
    </row>
    <row r="365">
      <c r="A365" s="5">
        <v>6.3000110001E10</v>
      </c>
      <c r="B365" s="5" t="s">
        <v>376</v>
      </c>
      <c r="C365" s="5" t="s">
        <v>377</v>
      </c>
      <c r="D365" s="5">
        <v>3897.0</v>
      </c>
      <c r="E365" s="5">
        <v>29737.66289978106</v>
      </c>
      <c r="F365" s="15">
        <v>0.0</v>
      </c>
      <c r="G365" s="5">
        <v>0.0</v>
      </c>
      <c r="H365" s="5">
        <v>0.0</v>
      </c>
      <c r="J365" s="16">
        <v>1.0</v>
      </c>
      <c r="K365" s="5">
        <v>807.0</v>
      </c>
      <c r="L365" s="17">
        <f t="shared" si="1"/>
        <v>20.079971</v>
      </c>
      <c r="M365" s="17">
        <f t="shared" si="2"/>
        <v>1</v>
      </c>
      <c r="N365" s="17">
        <f t="shared" si="3"/>
        <v>10.30016963</v>
      </c>
      <c r="O365">
        <f t="shared" si="4"/>
        <v>10.46004688</v>
      </c>
    </row>
    <row r="366">
      <c r="A366" s="5">
        <v>6.3000110002E10</v>
      </c>
      <c r="B366" s="5" t="s">
        <v>376</v>
      </c>
      <c r="C366" s="5" t="s">
        <v>378</v>
      </c>
      <c r="D366" s="5">
        <v>3216.0</v>
      </c>
      <c r="E366" s="5">
        <v>14732.092878164385</v>
      </c>
      <c r="F366" s="15">
        <v>0.0</v>
      </c>
      <c r="G366" s="5">
        <v>0.0</v>
      </c>
      <c r="H366" s="5">
        <v>0.0</v>
      </c>
      <c r="J366" s="16">
        <v>2.0</v>
      </c>
      <c r="K366" s="5">
        <v>610.0</v>
      </c>
      <c r="L366" s="17">
        <f t="shared" si="1"/>
        <v>19.24037687</v>
      </c>
      <c r="M366" s="17">
        <f t="shared" si="2"/>
        <v>2</v>
      </c>
      <c r="N366" s="17">
        <f t="shared" si="3"/>
        <v>9.597783582</v>
      </c>
      <c r="O366">
        <f t="shared" si="4"/>
        <v>10.27938682</v>
      </c>
    </row>
    <row r="367">
      <c r="A367" s="5">
        <v>6.3000110003E10</v>
      </c>
      <c r="B367" s="5" t="s">
        <v>376</v>
      </c>
      <c r="C367" s="5" t="s">
        <v>379</v>
      </c>
      <c r="D367" s="5">
        <v>2864.0</v>
      </c>
      <c r="E367" s="5">
        <v>1409.4511941558412</v>
      </c>
      <c r="F367" s="15">
        <v>1.0</v>
      </c>
      <c r="G367" s="5">
        <v>0.0</v>
      </c>
      <c r="H367" s="5">
        <v>0.0</v>
      </c>
      <c r="J367" s="16">
        <v>3.0</v>
      </c>
      <c r="K367" s="5">
        <v>672.0</v>
      </c>
      <c r="L367" s="17">
        <f t="shared" si="1"/>
        <v>19.53077502</v>
      </c>
      <c r="M367" s="17">
        <f t="shared" si="2"/>
        <v>4</v>
      </c>
      <c r="N367" s="17">
        <f t="shared" si="3"/>
        <v>7.250955684</v>
      </c>
      <c r="O367">
        <f t="shared" si="4"/>
        <v>10.2605769</v>
      </c>
    </row>
    <row r="368">
      <c r="A368" s="5">
        <v>6.3000110004E10</v>
      </c>
      <c r="B368" s="5" t="s">
        <v>376</v>
      </c>
      <c r="C368" s="5" t="s">
        <v>380</v>
      </c>
      <c r="D368" s="5">
        <v>5723.0</v>
      </c>
      <c r="E368" s="5">
        <v>20076.508349431657</v>
      </c>
      <c r="F368" s="15">
        <v>0.0</v>
      </c>
      <c r="G368" s="5">
        <v>0.0</v>
      </c>
      <c r="H368" s="5">
        <v>0.0</v>
      </c>
      <c r="J368" s="5">
        <v>0.0</v>
      </c>
      <c r="K368" s="5">
        <v>1371.0</v>
      </c>
      <c r="L368" s="17">
        <f t="shared" si="1"/>
        <v>21.66988704</v>
      </c>
      <c r="M368" s="17">
        <f t="shared" si="2"/>
        <v>0</v>
      </c>
      <c r="N368" s="17">
        <f t="shared" si="3"/>
        <v>9.907305672</v>
      </c>
      <c r="O368">
        <f t="shared" si="4"/>
        <v>10.5257309</v>
      </c>
    </row>
    <row r="369">
      <c r="A369" s="5">
        <v>6.3000110005E10</v>
      </c>
      <c r="B369" s="5" t="s">
        <v>376</v>
      </c>
      <c r="C369" s="5" t="s">
        <v>381</v>
      </c>
      <c r="D369" s="5">
        <v>7559.0</v>
      </c>
      <c r="E369" s="5">
        <v>21176.1238220599</v>
      </c>
      <c r="F369" s="15">
        <v>0.0</v>
      </c>
      <c r="G369" s="5">
        <v>0.0</v>
      </c>
      <c r="H369" s="5">
        <v>0.0</v>
      </c>
      <c r="J369" s="16">
        <v>1.0</v>
      </c>
      <c r="K369" s="5">
        <v>1792.0</v>
      </c>
      <c r="L369" s="17">
        <f t="shared" si="1"/>
        <v>22.47326278</v>
      </c>
      <c r="M369" s="17">
        <f t="shared" si="2"/>
        <v>1</v>
      </c>
      <c r="N369" s="17">
        <f t="shared" si="3"/>
        <v>9.960629591</v>
      </c>
      <c r="O369">
        <f t="shared" si="4"/>
        <v>11.14463079</v>
      </c>
    </row>
    <row r="370">
      <c r="A370" s="5">
        <v>6.3000110006E10</v>
      </c>
      <c r="B370" s="5" t="s">
        <v>376</v>
      </c>
      <c r="C370" s="5" t="s">
        <v>382</v>
      </c>
      <c r="D370" s="5">
        <v>6123.0</v>
      </c>
      <c r="E370" s="5">
        <v>36106.53808476064</v>
      </c>
      <c r="F370" s="15">
        <v>0.0</v>
      </c>
      <c r="G370" s="5">
        <v>0.0</v>
      </c>
      <c r="H370" s="5">
        <v>0.0</v>
      </c>
      <c r="J370" s="16">
        <v>4.0</v>
      </c>
      <c r="K370" s="5">
        <v>1423.0</v>
      </c>
      <c r="L370" s="17">
        <f t="shared" si="1"/>
        <v>21.78156779</v>
      </c>
      <c r="M370" s="17">
        <f t="shared" si="2"/>
        <v>4</v>
      </c>
      <c r="N370" s="17">
        <f t="shared" si="3"/>
        <v>10.49422924</v>
      </c>
      <c r="O370">
        <f t="shared" si="4"/>
        <v>12.09193234</v>
      </c>
    </row>
    <row r="371">
      <c r="A371" s="5">
        <v>6.3000110007E10</v>
      </c>
      <c r="B371" s="5" t="s">
        <v>376</v>
      </c>
      <c r="C371" s="5" t="s">
        <v>383</v>
      </c>
      <c r="D371" s="5">
        <v>7840.0</v>
      </c>
      <c r="E371" s="5">
        <v>15334.553816861015</v>
      </c>
      <c r="F371" s="15">
        <v>0.0</v>
      </c>
      <c r="G371" s="5">
        <v>0.0</v>
      </c>
      <c r="H371" s="5">
        <v>0.0</v>
      </c>
      <c r="J371" s="5">
        <v>0.0</v>
      </c>
      <c r="K371" s="5">
        <v>1584.0</v>
      </c>
      <c r="L371" s="17">
        <f t="shared" si="1"/>
        <v>22.10312572</v>
      </c>
      <c r="M371" s="17">
        <f t="shared" si="2"/>
        <v>0</v>
      </c>
      <c r="N371" s="17">
        <f t="shared" si="3"/>
        <v>9.63786398</v>
      </c>
      <c r="O371">
        <f t="shared" si="4"/>
        <v>10.5803299</v>
      </c>
    </row>
    <row r="372">
      <c r="A372" s="5">
        <v>6.3000110008E10</v>
      </c>
      <c r="B372" s="5" t="s">
        <v>376</v>
      </c>
      <c r="C372" s="5" t="s">
        <v>384</v>
      </c>
      <c r="D372" s="5">
        <v>8172.0</v>
      </c>
      <c r="E372" s="5">
        <v>14175.123512628246</v>
      </c>
      <c r="F372" s="15">
        <v>0.0</v>
      </c>
      <c r="G372" s="5">
        <v>0.0</v>
      </c>
      <c r="H372" s="5">
        <v>0.0</v>
      </c>
      <c r="J372" s="5">
        <v>0.0</v>
      </c>
      <c r="K372" s="5">
        <v>1521.0</v>
      </c>
      <c r="L372" s="17">
        <f t="shared" si="1"/>
        <v>21.98136988</v>
      </c>
      <c r="M372" s="17">
        <f t="shared" si="2"/>
        <v>0</v>
      </c>
      <c r="N372" s="17">
        <f t="shared" si="3"/>
        <v>9.559243842</v>
      </c>
      <c r="O372">
        <f t="shared" si="4"/>
        <v>10.51353791</v>
      </c>
    </row>
    <row r="373">
      <c r="A373" s="5">
        <v>6.3000110009E10</v>
      </c>
      <c r="B373" s="5" t="s">
        <v>376</v>
      </c>
      <c r="C373" s="5" t="s">
        <v>385</v>
      </c>
      <c r="D373" s="5">
        <v>6929.0</v>
      </c>
      <c r="E373" s="5">
        <v>26300.33314600492</v>
      </c>
      <c r="F373" s="15">
        <v>0.0</v>
      </c>
      <c r="G373" s="5">
        <v>1.0</v>
      </c>
      <c r="H373" s="5">
        <v>0.0</v>
      </c>
      <c r="J373" s="5">
        <v>0.0</v>
      </c>
      <c r="K373" s="5">
        <v>1158.0</v>
      </c>
      <c r="L373" s="17">
        <f t="shared" si="1"/>
        <v>21.16334897</v>
      </c>
      <c r="M373" s="17">
        <f t="shared" si="2"/>
        <v>1</v>
      </c>
      <c r="N373" s="17">
        <f t="shared" si="3"/>
        <v>10.17733689</v>
      </c>
      <c r="O373">
        <f t="shared" si="4"/>
        <v>10.78022862</v>
      </c>
    </row>
    <row r="374">
      <c r="A374" s="5">
        <v>6.300011001E10</v>
      </c>
      <c r="B374" s="5" t="s">
        <v>376</v>
      </c>
      <c r="C374" s="5" t="s">
        <v>386</v>
      </c>
      <c r="D374" s="5">
        <v>4581.0</v>
      </c>
      <c r="E374" s="5">
        <v>27555.39796666968</v>
      </c>
      <c r="F374" s="15">
        <v>0.0</v>
      </c>
      <c r="G374" s="5">
        <v>0.0</v>
      </c>
      <c r="H374" s="5">
        <v>0.0</v>
      </c>
      <c r="J374" s="5">
        <v>0.0</v>
      </c>
      <c r="K374" s="5">
        <v>791.0</v>
      </c>
      <c r="L374" s="17">
        <f t="shared" si="1"/>
        <v>20.0198939</v>
      </c>
      <c r="M374" s="17">
        <f t="shared" si="2"/>
        <v>0</v>
      </c>
      <c r="N374" s="17">
        <f t="shared" si="3"/>
        <v>10.22395373</v>
      </c>
      <c r="O374">
        <f t="shared" si="4"/>
        <v>10.08128254</v>
      </c>
    </row>
    <row r="375">
      <c r="A375" s="5">
        <v>6.3000110011E10</v>
      </c>
      <c r="B375" s="5" t="s">
        <v>376</v>
      </c>
      <c r="C375" s="5" t="s">
        <v>387</v>
      </c>
      <c r="D375" s="5">
        <v>7042.0</v>
      </c>
      <c r="E375" s="5">
        <v>46893.65779453378</v>
      </c>
      <c r="F375" s="15">
        <v>0.0</v>
      </c>
      <c r="G375" s="5">
        <v>0.0</v>
      </c>
      <c r="H375" s="5">
        <v>0.0</v>
      </c>
      <c r="J375" s="5">
        <v>0.0</v>
      </c>
      <c r="K375" s="5">
        <v>1322.0</v>
      </c>
      <c r="L375" s="17">
        <f t="shared" si="1"/>
        <v>21.56070306</v>
      </c>
      <c r="M375" s="17">
        <f t="shared" si="2"/>
        <v>0</v>
      </c>
      <c r="N375" s="17">
        <f t="shared" si="3"/>
        <v>10.75563772</v>
      </c>
      <c r="O375">
        <f t="shared" si="4"/>
        <v>10.77211359</v>
      </c>
    </row>
    <row r="376">
      <c r="A376" s="5">
        <v>6.3000110012E10</v>
      </c>
      <c r="B376" s="5" t="s">
        <v>376</v>
      </c>
      <c r="C376" s="5" t="s">
        <v>388</v>
      </c>
      <c r="D376" s="5">
        <v>5532.0</v>
      </c>
      <c r="E376" s="5">
        <v>43037.64259013015</v>
      </c>
      <c r="F376" s="15">
        <v>1.0</v>
      </c>
      <c r="G376" s="5">
        <v>0.0</v>
      </c>
      <c r="H376" s="5">
        <v>0.0</v>
      </c>
      <c r="J376" s="16">
        <v>1.0</v>
      </c>
      <c r="K376" s="5">
        <v>1137.0</v>
      </c>
      <c r="L376" s="17">
        <f t="shared" si="1"/>
        <v>21.10844548</v>
      </c>
      <c r="M376" s="17">
        <f t="shared" si="2"/>
        <v>2</v>
      </c>
      <c r="N376" s="17">
        <f t="shared" si="3"/>
        <v>10.66983042</v>
      </c>
      <c r="O376">
        <f t="shared" si="4"/>
        <v>11.2594253</v>
      </c>
    </row>
    <row r="377">
      <c r="A377" s="5">
        <v>6.3000110013E10</v>
      </c>
      <c r="B377" s="5" t="s">
        <v>376</v>
      </c>
      <c r="C377" s="5" t="s">
        <v>389</v>
      </c>
      <c r="D377" s="5">
        <v>6198.0</v>
      </c>
      <c r="E377" s="5">
        <v>42153.809059707935</v>
      </c>
      <c r="F377" s="15">
        <v>0.0</v>
      </c>
      <c r="G377" s="5">
        <v>1.0</v>
      </c>
      <c r="H377" s="5">
        <v>0.0</v>
      </c>
      <c r="J377" s="5">
        <v>0.0</v>
      </c>
      <c r="K377" s="5">
        <v>1209.0</v>
      </c>
      <c r="L377" s="17">
        <f t="shared" si="1"/>
        <v>21.29264655</v>
      </c>
      <c r="M377" s="17">
        <f t="shared" si="2"/>
        <v>1</v>
      </c>
      <c r="N377" s="17">
        <f t="shared" si="3"/>
        <v>10.64908033</v>
      </c>
      <c r="O377">
        <f t="shared" si="4"/>
        <v>10.98057563</v>
      </c>
    </row>
    <row r="378">
      <c r="A378" s="5">
        <v>6.3000110014E10</v>
      </c>
      <c r="B378" s="5" t="s">
        <v>376</v>
      </c>
      <c r="C378" s="5" t="s">
        <v>390</v>
      </c>
      <c r="D378" s="5">
        <v>4859.0</v>
      </c>
      <c r="E378" s="5">
        <v>16637.680595863774</v>
      </c>
      <c r="F378" s="15">
        <v>0.0</v>
      </c>
      <c r="G378" s="5">
        <v>0.0</v>
      </c>
      <c r="H378" s="5">
        <v>0.0</v>
      </c>
      <c r="J378" s="16">
        <v>1.0</v>
      </c>
      <c r="K378" s="5">
        <v>1040.0</v>
      </c>
      <c r="L378" s="17">
        <f t="shared" si="1"/>
        <v>20.84092798</v>
      </c>
      <c r="M378" s="17">
        <f t="shared" si="2"/>
        <v>1</v>
      </c>
      <c r="N378" s="17">
        <f t="shared" si="3"/>
        <v>9.719425317</v>
      </c>
      <c r="O378">
        <f t="shared" si="4"/>
        <v>10.52011776</v>
      </c>
    </row>
    <row r="379">
      <c r="A379" s="5">
        <v>6.3000110015E10</v>
      </c>
      <c r="B379" s="5" t="s">
        <v>376</v>
      </c>
      <c r="C379" s="5" t="s">
        <v>391</v>
      </c>
      <c r="D379" s="5">
        <v>5481.0</v>
      </c>
      <c r="E379" s="5">
        <v>23497.412634774242</v>
      </c>
      <c r="F379" s="15">
        <v>0.0</v>
      </c>
      <c r="G379" s="5">
        <v>0.0</v>
      </c>
      <c r="H379" s="5">
        <v>0.0</v>
      </c>
      <c r="J379" s="16">
        <v>1.0</v>
      </c>
      <c r="K379" s="5">
        <v>1095.0</v>
      </c>
      <c r="L379" s="17">
        <f t="shared" si="1"/>
        <v>20.99552893</v>
      </c>
      <c r="M379" s="17">
        <f t="shared" si="2"/>
        <v>1</v>
      </c>
      <c r="N379" s="17">
        <f t="shared" si="3"/>
        <v>10.06464559</v>
      </c>
      <c r="O379">
        <f t="shared" si="4"/>
        <v>10.68672484</v>
      </c>
    </row>
    <row r="380">
      <c r="A380" s="5">
        <v>6.3000110016E10</v>
      </c>
      <c r="B380" s="5" t="s">
        <v>376</v>
      </c>
      <c r="C380" s="5" t="s">
        <v>392</v>
      </c>
      <c r="D380" s="5">
        <v>6015.0</v>
      </c>
      <c r="E380" s="5">
        <v>18872.93355328345</v>
      </c>
      <c r="F380" s="15">
        <v>0.0</v>
      </c>
      <c r="G380" s="5">
        <v>0.0</v>
      </c>
      <c r="H380" s="5">
        <v>0.0</v>
      </c>
      <c r="J380" s="5">
        <v>0.0</v>
      </c>
      <c r="K380" s="5">
        <v>1093.0</v>
      </c>
      <c r="L380" s="17">
        <f t="shared" si="1"/>
        <v>20.99004446</v>
      </c>
      <c r="M380" s="17">
        <f t="shared" si="2"/>
        <v>0</v>
      </c>
      <c r="N380" s="17">
        <f t="shared" si="3"/>
        <v>9.845484088</v>
      </c>
      <c r="O380">
        <f t="shared" si="4"/>
        <v>10.27850952</v>
      </c>
    </row>
    <row r="381">
      <c r="A381" s="5">
        <v>6.3000110017E10</v>
      </c>
      <c r="B381" s="5" t="s">
        <v>376</v>
      </c>
      <c r="C381" s="5" t="s">
        <v>393</v>
      </c>
      <c r="D381" s="5">
        <v>7638.0</v>
      </c>
      <c r="E381" s="5">
        <v>24097.76176104979</v>
      </c>
      <c r="F381" s="15">
        <v>0.0</v>
      </c>
      <c r="G381" s="5">
        <v>0.0</v>
      </c>
      <c r="H381" s="5">
        <v>0.0</v>
      </c>
      <c r="J381" s="16">
        <v>1.0</v>
      </c>
      <c r="K381" s="5">
        <v>1368.0</v>
      </c>
      <c r="L381" s="17">
        <f t="shared" si="1"/>
        <v>21.66331529</v>
      </c>
      <c r="M381" s="17">
        <f t="shared" si="2"/>
        <v>1</v>
      </c>
      <c r="N381" s="17">
        <f t="shared" si="3"/>
        <v>10.08987424</v>
      </c>
      <c r="O381">
        <f t="shared" si="4"/>
        <v>10.91772985</v>
      </c>
    </row>
    <row r="382">
      <c r="A382" s="5">
        <v>6.3000110018E10</v>
      </c>
      <c r="B382" s="5" t="s">
        <v>376</v>
      </c>
      <c r="C382" s="5" t="s">
        <v>394</v>
      </c>
      <c r="D382" s="5">
        <v>4182.0</v>
      </c>
      <c r="E382" s="5">
        <v>21212.01885628366</v>
      </c>
      <c r="F382" s="15">
        <v>0.0</v>
      </c>
      <c r="G382" s="5">
        <v>0.0</v>
      </c>
      <c r="H382" s="5">
        <v>0.0</v>
      </c>
      <c r="J382" s="5">
        <v>0.0</v>
      </c>
      <c r="K382" s="5">
        <v>742.0</v>
      </c>
      <c r="L382" s="17">
        <f t="shared" si="1"/>
        <v>19.82804773</v>
      </c>
      <c r="M382" s="17">
        <f t="shared" si="2"/>
        <v>0</v>
      </c>
      <c r="N382" s="17">
        <f t="shared" si="3"/>
        <v>9.962323227</v>
      </c>
      <c r="O382">
        <f t="shared" si="4"/>
        <v>9.930123652</v>
      </c>
    </row>
    <row r="383">
      <c r="A383" s="5">
        <v>6.3000110019E10</v>
      </c>
      <c r="B383" s="5" t="s">
        <v>376</v>
      </c>
      <c r="C383" s="5" t="s">
        <v>395</v>
      </c>
      <c r="D383" s="5">
        <v>6563.0</v>
      </c>
      <c r="E383" s="5">
        <v>17718.856685013703</v>
      </c>
      <c r="F383" s="15">
        <v>0.0</v>
      </c>
      <c r="G383" s="5">
        <v>0.0</v>
      </c>
      <c r="H383" s="5">
        <v>0.0</v>
      </c>
      <c r="J383" s="16">
        <v>1.0</v>
      </c>
      <c r="K383" s="5">
        <v>1195.0</v>
      </c>
      <c r="L383" s="17">
        <f t="shared" si="1"/>
        <v>21.25770439</v>
      </c>
      <c r="M383" s="17">
        <f t="shared" si="2"/>
        <v>1</v>
      </c>
      <c r="N383" s="17">
        <f t="shared" si="3"/>
        <v>9.782384701</v>
      </c>
      <c r="O383">
        <f t="shared" si="4"/>
        <v>10.6800297</v>
      </c>
    </row>
    <row r="384">
      <c r="A384" s="5">
        <v>6.300011002E10</v>
      </c>
      <c r="B384" s="5" t="s">
        <v>376</v>
      </c>
      <c r="C384" s="5" t="s">
        <v>396</v>
      </c>
      <c r="D384" s="5">
        <v>9117.0</v>
      </c>
      <c r="E384" s="5">
        <v>22829.92406717674</v>
      </c>
      <c r="F384" s="15">
        <v>0.0</v>
      </c>
      <c r="G384" s="5">
        <v>0.0</v>
      </c>
      <c r="H384" s="5">
        <v>0.0</v>
      </c>
      <c r="J384" s="16">
        <v>2.0</v>
      </c>
      <c r="K384" s="5">
        <v>1681.0</v>
      </c>
      <c r="L384" s="17">
        <f t="shared" si="1"/>
        <v>22.2814324</v>
      </c>
      <c r="M384" s="17">
        <f t="shared" si="2"/>
        <v>2</v>
      </c>
      <c r="N384" s="17">
        <f t="shared" si="3"/>
        <v>10.03582741</v>
      </c>
      <c r="O384">
        <f t="shared" si="4"/>
        <v>11.4390866</v>
      </c>
    </row>
    <row r="385">
      <c r="A385" s="5">
        <v>6.3000110021E10</v>
      </c>
      <c r="B385" s="5" t="s">
        <v>376</v>
      </c>
      <c r="C385" s="5" t="s">
        <v>397</v>
      </c>
      <c r="D385" s="5">
        <v>7391.0</v>
      </c>
      <c r="E385" s="5">
        <v>36363.29234339136</v>
      </c>
      <c r="F385" s="15">
        <v>0.0</v>
      </c>
      <c r="G385" s="5">
        <v>1.0</v>
      </c>
      <c r="H385" s="5">
        <v>0.0</v>
      </c>
      <c r="J385" s="16">
        <v>2.0</v>
      </c>
      <c r="K385" s="5">
        <v>1317.0</v>
      </c>
      <c r="L385" s="17">
        <f t="shared" si="1"/>
        <v>21.54933511</v>
      </c>
      <c r="M385" s="17">
        <f t="shared" si="2"/>
        <v>3</v>
      </c>
      <c r="N385" s="17">
        <f t="shared" si="3"/>
        <v>10.50131509</v>
      </c>
      <c r="O385">
        <f t="shared" si="4"/>
        <v>11.68355007</v>
      </c>
    </row>
    <row r="386">
      <c r="A386" s="5">
        <v>6.3000110022E10</v>
      </c>
      <c r="B386" s="5" t="s">
        <v>376</v>
      </c>
      <c r="C386" s="5" t="s">
        <v>398</v>
      </c>
      <c r="D386" s="5">
        <v>7052.0</v>
      </c>
      <c r="E386" s="5">
        <v>11209.24434354008</v>
      </c>
      <c r="F386" s="15">
        <v>0.0</v>
      </c>
      <c r="G386" s="5">
        <v>0.0</v>
      </c>
      <c r="H386" s="5">
        <v>0.0</v>
      </c>
      <c r="J386" s="5">
        <v>0.0</v>
      </c>
      <c r="K386" s="5">
        <v>1402.0</v>
      </c>
      <c r="L386" s="17">
        <f t="shared" si="1"/>
        <v>21.7369652</v>
      </c>
      <c r="M386" s="17">
        <f t="shared" si="2"/>
        <v>0</v>
      </c>
      <c r="N386" s="17">
        <f t="shared" si="3"/>
        <v>9.324494105</v>
      </c>
      <c r="O386">
        <f t="shared" si="4"/>
        <v>10.35381977</v>
      </c>
    </row>
    <row r="387">
      <c r="A387" s="5">
        <v>6.3000110023E10</v>
      </c>
      <c r="B387" s="5" t="s">
        <v>376</v>
      </c>
      <c r="C387" s="5" t="s">
        <v>399</v>
      </c>
      <c r="D387" s="5">
        <v>5032.0</v>
      </c>
      <c r="E387" s="5">
        <v>1907.1432358673176</v>
      </c>
      <c r="F387" s="15">
        <v>0.0</v>
      </c>
      <c r="G387" s="5">
        <v>0.0</v>
      </c>
      <c r="H387" s="5">
        <v>0.0</v>
      </c>
      <c r="J387" s="16">
        <v>1.0</v>
      </c>
      <c r="K387" s="5">
        <v>813.0</v>
      </c>
      <c r="L387" s="17">
        <f t="shared" si="1"/>
        <v>20.10219333</v>
      </c>
      <c r="M387" s="17">
        <f t="shared" si="2"/>
        <v>1</v>
      </c>
      <c r="N387" s="17">
        <f t="shared" si="3"/>
        <v>7.553361713</v>
      </c>
      <c r="O387">
        <f t="shared" si="4"/>
        <v>9.551851681</v>
      </c>
    </row>
    <row r="388">
      <c r="A388" s="5">
        <v>6.3000110024E10</v>
      </c>
      <c r="B388" s="5" t="s">
        <v>376</v>
      </c>
      <c r="C388" s="5" t="s">
        <v>400</v>
      </c>
      <c r="D388" s="5">
        <v>6219.0</v>
      </c>
      <c r="E388" s="5">
        <v>1963.1111568496544</v>
      </c>
      <c r="F388" s="15">
        <v>0.0</v>
      </c>
      <c r="G388" s="5">
        <v>0.0</v>
      </c>
      <c r="H388" s="5">
        <v>0.0</v>
      </c>
      <c r="J388" s="16">
        <v>1.0</v>
      </c>
      <c r="K388" s="5">
        <v>1051.0</v>
      </c>
      <c r="L388" s="17">
        <f t="shared" si="1"/>
        <v>20.87249211</v>
      </c>
      <c r="M388" s="17">
        <f t="shared" si="2"/>
        <v>1</v>
      </c>
      <c r="N388" s="17">
        <f t="shared" si="3"/>
        <v>7.582285819</v>
      </c>
      <c r="O388">
        <f t="shared" si="4"/>
        <v>9.81825931</v>
      </c>
    </row>
    <row r="389">
      <c r="A389" s="5">
        <v>6.3000110025E10</v>
      </c>
      <c r="B389" s="5" t="s">
        <v>376</v>
      </c>
      <c r="C389" s="5" t="s">
        <v>401</v>
      </c>
      <c r="D389" s="5">
        <v>3373.0</v>
      </c>
      <c r="E389" s="5">
        <v>6778.968277087595</v>
      </c>
      <c r="F389" s="15">
        <v>0.0</v>
      </c>
      <c r="G389" s="5">
        <v>0.0</v>
      </c>
      <c r="H389" s="5">
        <v>0.0</v>
      </c>
      <c r="J389" s="5">
        <v>0.0</v>
      </c>
      <c r="K389" s="5">
        <v>720.0</v>
      </c>
      <c r="L389" s="17">
        <f t="shared" si="1"/>
        <v>19.73775364</v>
      </c>
      <c r="M389" s="17">
        <f t="shared" si="2"/>
        <v>0</v>
      </c>
      <c r="N389" s="17">
        <f t="shared" si="3"/>
        <v>8.821580198</v>
      </c>
      <c r="O389">
        <f t="shared" si="4"/>
        <v>9.519777945</v>
      </c>
    </row>
    <row r="390">
      <c r="A390" s="5">
        <v>6.3000110026E10</v>
      </c>
      <c r="B390" s="5" t="s">
        <v>376</v>
      </c>
      <c r="C390" s="5" t="s">
        <v>402</v>
      </c>
      <c r="D390" s="5">
        <v>7190.0</v>
      </c>
      <c r="E390" s="5">
        <v>18333.54838067111</v>
      </c>
      <c r="F390" s="15">
        <v>0.0</v>
      </c>
      <c r="G390" s="5">
        <v>1.0</v>
      </c>
      <c r="H390" s="5">
        <v>0.0</v>
      </c>
      <c r="J390" s="16">
        <v>1.0</v>
      </c>
      <c r="K390" s="5">
        <v>1512.0</v>
      </c>
      <c r="L390" s="17">
        <f t="shared" si="1"/>
        <v>21.96356567</v>
      </c>
      <c r="M390" s="17">
        <f t="shared" si="2"/>
        <v>2</v>
      </c>
      <c r="N390" s="17">
        <f t="shared" si="3"/>
        <v>9.816487905</v>
      </c>
      <c r="O390">
        <f t="shared" si="4"/>
        <v>11.26001786</v>
      </c>
    </row>
    <row r="391">
      <c r="A391" s="5">
        <v>6.3000110027E10</v>
      </c>
      <c r="B391" s="5" t="s">
        <v>376</v>
      </c>
      <c r="C391" s="5" t="s">
        <v>403</v>
      </c>
      <c r="D391" s="5">
        <v>4506.0</v>
      </c>
      <c r="E391" s="5">
        <v>22779.34297292341</v>
      </c>
      <c r="F391" s="15">
        <v>0.0</v>
      </c>
      <c r="G391" s="5">
        <v>0.0</v>
      </c>
      <c r="H391" s="5">
        <v>0.0</v>
      </c>
      <c r="J391" s="5">
        <v>0.0</v>
      </c>
      <c r="K391" s="5">
        <v>946.0</v>
      </c>
      <c r="L391" s="17">
        <f t="shared" si="1"/>
        <v>20.55672771</v>
      </c>
      <c r="M391" s="17">
        <f t="shared" si="2"/>
        <v>0</v>
      </c>
      <c r="N391" s="17">
        <f t="shared" si="3"/>
        <v>10.03360939</v>
      </c>
      <c r="O391">
        <f t="shared" si="4"/>
        <v>10.19677903</v>
      </c>
    </row>
    <row r="392">
      <c r="A392" s="5">
        <v>6.3000110028E10</v>
      </c>
      <c r="B392" s="5" t="s">
        <v>376</v>
      </c>
      <c r="C392" s="5" t="s">
        <v>404</v>
      </c>
      <c r="D392" s="5">
        <v>5751.0</v>
      </c>
      <c r="E392" s="5">
        <v>19778.772996767926</v>
      </c>
      <c r="F392" s="15">
        <v>0.0</v>
      </c>
      <c r="G392" s="5">
        <v>0.0</v>
      </c>
      <c r="H392" s="5">
        <v>0.0</v>
      </c>
      <c r="J392" s="16">
        <v>2.0</v>
      </c>
      <c r="K392" s="5">
        <v>1190.0</v>
      </c>
      <c r="L392" s="17">
        <f t="shared" si="1"/>
        <v>21.24512576</v>
      </c>
      <c r="M392" s="17">
        <f t="shared" si="2"/>
        <v>2</v>
      </c>
      <c r="N392" s="17">
        <f t="shared" si="3"/>
        <v>9.892364571</v>
      </c>
      <c r="O392">
        <f t="shared" si="4"/>
        <v>11.04583011</v>
      </c>
    </row>
    <row r="393">
      <c r="A393" s="5">
        <v>6.3000110029E10</v>
      </c>
      <c r="B393" s="5" t="s">
        <v>376</v>
      </c>
      <c r="C393" s="5" t="s">
        <v>405</v>
      </c>
      <c r="D393" s="5">
        <v>5101.0</v>
      </c>
      <c r="E393" s="5">
        <v>46475.6093997433</v>
      </c>
      <c r="F393" s="15">
        <v>0.0</v>
      </c>
      <c r="G393" s="5">
        <v>0.0</v>
      </c>
      <c r="H393" s="5">
        <v>1.0</v>
      </c>
      <c r="J393" s="5">
        <v>0.0</v>
      </c>
      <c r="K393" s="5">
        <v>1052.0</v>
      </c>
      <c r="L393" s="17">
        <f t="shared" si="1"/>
        <v>20.87534518</v>
      </c>
      <c r="M393" s="17">
        <f t="shared" si="2"/>
        <v>1</v>
      </c>
      <c r="N393" s="17">
        <f t="shared" si="3"/>
        <v>10.74668292</v>
      </c>
      <c r="O393">
        <f t="shared" si="4"/>
        <v>10.87400937</v>
      </c>
    </row>
    <row r="394">
      <c r="A394" s="5">
        <v>6.300011003E10</v>
      </c>
      <c r="B394" s="5" t="s">
        <v>376</v>
      </c>
      <c r="C394" s="5" t="s">
        <v>406</v>
      </c>
      <c r="D394" s="5">
        <v>5548.0</v>
      </c>
      <c r="E394" s="5">
        <v>37912.46202081704</v>
      </c>
      <c r="F394" s="15">
        <v>1.0</v>
      </c>
      <c r="G394" s="5">
        <v>0.0</v>
      </c>
      <c r="H394" s="5">
        <v>0.0</v>
      </c>
      <c r="J394" s="5">
        <v>0.0</v>
      </c>
      <c r="K394" s="5">
        <v>1262.0</v>
      </c>
      <c r="L394" s="17">
        <f t="shared" si="1"/>
        <v>21.42135913</v>
      </c>
      <c r="M394" s="17">
        <f t="shared" si="2"/>
        <v>1</v>
      </c>
      <c r="N394" s="17">
        <f t="shared" si="3"/>
        <v>10.54303515</v>
      </c>
      <c r="O394">
        <f t="shared" si="4"/>
        <v>10.98813143</v>
      </c>
    </row>
    <row r="395">
      <c r="A395" s="5">
        <v>6.3000110031E10</v>
      </c>
      <c r="B395" s="5" t="s">
        <v>376</v>
      </c>
      <c r="C395" s="5" t="s">
        <v>407</v>
      </c>
      <c r="D395" s="5">
        <v>7728.0</v>
      </c>
      <c r="E395" s="5">
        <v>7009.725791990868</v>
      </c>
      <c r="F395" s="15">
        <v>0.0</v>
      </c>
      <c r="G395" s="5">
        <v>0.0</v>
      </c>
      <c r="H395" s="5">
        <v>0.0</v>
      </c>
      <c r="J395" s="5">
        <v>0.0</v>
      </c>
      <c r="K395" s="5">
        <v>1500.0</v>
      </c>
      <c r="L395" s="17">
        <f t="shared" si="1"/>
        <v>21.93966116</v>
      </c>
      <c r="M395" s="17">
        <f t="shared" si="2"/>
        <v>0</v>
      </c>
      <c r="N395" s="17">
        <f t="shared" si="3"/>
        <v>8.855053863</v>
      </c>
      <c r="O395">
        <f t="shared" si="4"/>
        <v>10.26490501</v>
      </c>
    </row>
    <row r="396">
      <c r="A396" s="5">
        <v>6.3000110032E10</v>
      </c>
      <c r="B396" s="5" t="s">
        <v>376</v>
      </c>
      <c r="C396" s="5" t="s">
        <v>408</v>
      </c>
      <c r="D396" s="5">
        <v>5183.0</v>
      </c>
      <c r="E396" s="5">
        <v>3439.268137213467</v>
      </c>
      <c r="F396" s="15">
        <v>1.0</v>
      </c>
      <c r="G396" s="5">
        <v>0.0</v>
      </c>
      <c r="H396" s="5">
        <v>0.0</v>
      </c>
      <c r="J396" s="16">
        <v>3.0</v>
      </c>
      <c r="K396" s="5">
        <v>1007.0</v>
      </c>
      <c r="L396" s="17">
        <f t="shared" si="1"/>
        <v>20.74419268</v>
      </c>
      <c r="M396" s="17">
        <f t="shared" si="2"/>
        <v>4</v>
      </c>
      <c r="N396" s="17">
        <f t="shared" si="3"/>
        <v>8.143013977</v>
      </c>
      <c r="O396">
        <f t="shared" si="4"/>
        <v>10.96240222</v>
      </c>
    </row>
    <row r="397">
      <c r="A397" s="5">
        <v>6.3000110033E10</v>
      </c>
      <c r="B397" s="5" t="s">
        <v>376</v>
      </c>
      <c r="C397" s="5" t="s">
        <v>409</v>
      </c>
      <c r="D397" s="5">
        <v>5749.0</v>
      </c>
      <c r="E397" s="5">
        <v>10782.896677206501</v>
      </c>
      <c r="F397" s="15">
        <v>0.0</v>
      </c>
      <c r="G397" s="5">
        <v>0.0</v>
      </c>
      <c r="H397" s="5">
        <v>0.0</v>
      </c>
      <c r="J397" s="5">
        <v>0.0</v>
      </c>
      <c r="K397" s="5">
        <v>1216.0</v>
      </c>
      <c r="L397" s="17">
        <f t="shared" si="1"/>
        <v>21.30996619</v>
      </c>
      <c r="M397" s="17">
        <f t="shared" si="2"/>
        <v>0</v>
      </c>
      <c r="N397" s="17">
        <f t="shared" si="3"/>
        <v>9.285716517</v>
      </c>
      <c r="O397">
        <f t="shared" si="4"/>
        <v>10.1985609</v>
      </c>
    </row>
    <row r="398">
      <c r="A398" s="5">
        <v>6.3000110034E10</v>
      </c>
      <c r="B398" s="5" t="s">
        <v>376</v>
      </c>
      <c r="C398" s="5" t="s">
        <v>410</v>
      </c>
      <c r="D398" s="5">
        <v>8862.0</v>
      </c>
      <c r="E398" s="5">
        <v>41589.69102934529</v>
      </c>
      <c r="F398" s="15">
        <v>1.0</v>
      </c>
      <c r="G398" s="5">
        <v>0.0</v>
      </c>
      <c r="H398" s="5">
        <v>0.0</v>
      </c>
      <c r="J398" s="5">
        <v>0.0</v>
      </c>
      <c r="K398" s="5">
        <v>1812.0</v>
      </c>
      <c r="L398" s="17">
        <f t="shared" si="1"/>
        <v>22.50655946</v>
      </c>
      <c r="M398" s="17">
        <f t="shared" si="2"/>
        <v>1</v>
      </c>
      <c r="N398" s="17">
        <f t="shared" si="3"/>
        <v>10.6356076</v>
      </c>
      <c r="O398">
        <f t="shared" si="4"/>
        <v>11.38072235</v>
      </c>
    </row>
    <row r="399">
      <c r="A399" s="5">
        <v>6.3000110035E10</v>
      </c>
      <c r="B399" s="5" t="s">
        <v>376</v>
      </c>
      <c r="C399" s="5" t="s">
        <v>411</v>
      </c>
      <c r="D399" s="5">
        <v>6474.0</v>
      </c>
      <c r="E399" s="5">
        <v>24128.41775426985</v>
      </c>
      <c r="F399" s="15">
        <v>0.0</v>
      </c>
      <c r="G399" s="5">
        <v>1.0</v>
      </c>
      <c r="H399" s="5">
        <v>0.0</v>
      </c>
      <c r="J399" s="5">
        <v>0.0</v>
      </c>
      <c r="K399" s="5">
        <v>1311.0</v>
      </c>
      <c r="L399" s="17">
        <f t="shared" si="1"/>
        <v>21.53563645</v>
      </c>
      <c r="M399" s="17">
        <f t="shared" si="2"/>
        <v>1</v>
      </c>
      <c r="N399" s="17">
        <f t="shared" si="3"/>
        <v>10.09114558</v>
      </c>
      <c r="O399">
        <f t="shared" si="4"/>
        <v>10.87559401</v>
      </c>
    </row>
    <row r="400">
      <c r="A400" s="5">
        <v>6.3000110036E10</v>
      </c>
      <c r="B400" s="5" t="s">
        <v>376</v>
      </c>
      <c r="C400" s="5" t="s">
        <v>412</v>
      </c>
      <c r="D400" s="5">
        <v>6497.0</v>
      </c>
      <c r="E400" s="5">
        <v>31689.21646662721</v>
      </c>
      <c r="F400" s="15">
        <v>0.0</v>
      </c>
      <c r="G400" s="5">
        <v>1.0</v>
      </c>
      <c r="H400" s="5">
        <v>0.0</v>
      </c>
      <c r="J400" s="16">
        <v>1.0</v>
      </c>
      <c r="K400" s="5">
        <v>1210.0</v>
      </c>
      <c r="L400" s="17">
        <f t="shared" si="1"/>
        <v>21.29512692</v>
      </c>
      <c r="M400" s="17">
        <f t="shared" si="2"/>
        <v>2</v>
      </c>
      <c r="N400" s="17">
        <f t="shared" si="3"/>
        <v>10.36373173</v>
      </c>
      <c r="O400">
        <f t="shared" si="4"/>
        <v>11.21961955</v>
      </c>
    </row>
    <row r="401">
      <c r="A401" s="5">
        <v>6.3000110037E10</v>
      </c>
      <c r="B401" s="5" t="s">
        <v>376</v>
      </c>
      <c r="C401" s="5" t="s">
        <v>413</v>
      </c>
      <c r="D401" s="5">
        <v>5307.0</v>
      </c>
      <c r="E401" s="5">
        <v>37688.33065485556</v>
      </c>
      <c r="F401" s="15">
        <v>0.0</v>
      </c>
      <c r="G401" s="5">
        <v>0.0</v>
      </c>
      <c r="H401" s="5">
        <v>0.0</v>
      </c>
      <c r="J401" s="5">
        <v>0.0</v>
      </c>
      <c r="K401" s="5">
        <v>1112.0</v>
      </c>
      <c r="L401" s="17">
        <f t="shared" si="1"/>
        <v>21.04174642</v>
      </c>
      <c r="M401" s="17">
        <f t="shared" si="2"/>
        <v>0</v>
      </c>
      <c r="N401" s="17">
        <f t="shared" si="3"/>
        <v>10.53710579</v>
      </c>
      <c r="O401">
        <f t="shared" si="4"/>
        <v>10.52628407</v>
      </c>
    </row>
    <row r="402">
      <c r="A402" s="5">
        <v>6.3000110038E10</v>
      </c>
      <c r="B402" s="5" t="s">
        <v>376</v>
      </c>
      <c r="C402" s="5" t="s">
        <v>414</v>
      </c>
      <c r="D402" s="5">
        <v>5235.0</v>
      </c>
      <c r="E402" s="5">
        <v>24605.801337841905</v>
      </c>
      <c r="F402" s="15">
        <v>0.0</v>
      </c>
      <c r="G402" s="5">
        <v>0.0</v>
      </c>
      <c r="H402" s="5">
        <v>0.0</v>
      </c>
      <c r="J402" s="5">
        <v>0.0</v>
      </c>
      <c r="K402" s="5">
        <v>1099.0</v>
      </c>
      <c r="L402" s="17">
        <f t="shared" si="1"/>
        <v>21.00646786</v>
      </c>
      <c r="M402" s="17">
        <f t="shared" si="2"/>
        <v>0</v>
      </c>
      <c r="N402" s="17">
        <f t="shared" si="3"/>
        <v>10.11073752</v>
      </c>
      <c r="O402">
        <f t="shared" si="4"/>
        <v>10.37240179</v>
      </c>
    </row>
    <row r="403">
      <c r="A403" s="5">
        <v>6.3000110039E10</v>
      </c>
      <c r="B403" s="5" t="s">
        <v>376</v>
      </c>
      <c r="C403" s="5" t="s">
        <v>415</v>
      </c>
      <c r="D403" s="5">
        <v>7688.0</v>
      </c>
      <c r="E403" s="5">
        <v>19418.40080603276</v>
      </c>
      <c r="F403" s="15">
        <v>0.0</v>
      </c>
      <c r="G403" s="5">
        <v>0.0</v>
      </c>
      <c r="H403" s="5">
        <v>0.0</v>
      </c>
      <c r="J403" s="5">
        <v>0.0</v>
      </c>
      <c r="K403" s="5">
        <v>1489.0</v>
      </c>
      <c r="L403" s="17">
        <f t="shared" si="1"/>
        <v>21.9175801</v>
      </c>
      <c r="M403" s="17">
        <f t="shared" si="2"/>
        <v>0</v>
      </c>
      <c r="N403" s="17">
        <f t="shared" si="3"/>
        <v>9.873976391</v>
      </c>
      <c r="O403">
        <f t="shared" si="4"/>
        <v>10.5971855</v>
      </c>
    </row>
    <row r="404">
      <c r="A404" s="5">
        <v>6.300011004E10</v>
      </c>
      <c r="B404" s="5" t="s">
        <v>376</v>
      </c>
      <c r="C404" s="5" t="s">
        <v>416</v>
      </c>
      <c r="D404" s="5">
        <v>7010.0</v>
      </c>
      <c r="E404" s="5">
        <v>40188.61234697687</v>
      </c>
      <c r="F404" s="15">
        <v>1.0</v>
      </c>
      <c r="G404" s="5">
        <v>0.0</v>
      </c>
      <c r="H404" s="5">
        <v>0.0</v>
      </c>
      <c r="J404" s="5">
        <v>0.0</v>
      </c>
      <c r="K404" s="5">
        <v>1507.0</v>
      </c>
      <c r="L404" s="17">
        <f t="shared" si="1"/>
        <v>21.9536286</v>
      </c>
      <c r="M404" s="17">
        <f t="shared" si="2"/>
        <v>1</v>
      </c>
      <c r="N404" s="17">
        <f t="shared" si="3"/>
        <v>10.60133896</v>
      </c>
      <c r="O404">
        <f t="shared" si="4"/>
        <v>11.18498919</v>
      </c>
    </row>
    <row r="405">
      <c r="A405" s="5">
        <v>6.3000110041E10</v>
      </c>
      <c r="B405" s="5" t="s">
        <v>376</v>
      </c>
      <c r="C405" s="5" t="s">
        <v>417</v>
      </c>
      <c r="D405" s="5">
        <v>9035.0</v>
      </c>
      <c r="E405" s="5">
        <v>35345.77944515375</v>
      </c>
      <c r="F405" s="15">
        <v>1.0</v>
      </c>
      <c r="G405" s="5">
        <v>0.0</v>
      </c>
      <c r="H405" s="5">
        <v>0.0</v>
      </c>
      <c r="J405" s="5">
        <v>0.0</v>
      </c>
      <c r="K405" s="5">
        <v>1848.0</v>
      </c>
      <c r="L405" s="17">
        <f t="shared" si="1"/>
        <v>22.56557776</v>
      </c>
      <c r="M405" s="17">
        <f t="shared" si="2"/>
        <v>1</v>
      </c>
      <c r="N405" s="17">
        <f t="shared" si="3"/>
        <v>10.47293427</v>
      </c>
      <c r="O405">
        <f t="shared" si="4"/>
        <v>11.34617068</v>
      </c>
    </row>
    <row r="406">
      <c r="A406" s="5">
        <v>6.3000110042E10</v>
      </c>
      <c r="B406" s="5" t="s">
        <v>376</v>
      </c>
      <c r="C406" s="5" t="s">
        <v>418</v>
      </c>
      <c r="D406" s="5">
        <v>6750.0</v>
      </c>
      <c r="E406" s="5">
        <v>3615.936207279302</v>
      </c>
      <c r="F406" s="15">
        <v>0.0</v>
      </c>
      <c r="G406" s="5">
        <v>1.0</v>
      </c>
      <c r="H406" s="5">
        <v>0.0</v>
      </c>
      <c r="J406" s="16">
        <v>5.0</v>
      </c>
      <c r="K406" s="5">
        <v>1404.0</v>
      </c>
      <c r="L406" s="17">
        <f t="shared" si="1"/>
        <v>21.74124175</v>
      </c>
      <c r="M406" s="17">
        <f t="shared" si="2"/>
        <v>6</v>
      </c>
      <c r="N406" s="17">
        <f t="shared" si="3"/>
        <v>8.19310608</v>
      </c>
      <c r="O406">
        <f t="shared" si="4"/>
        <v>11.97811594</v>
      </c>
    </row>
    <row r="407">
      <c r="A407" s="5">
        <v>6.3000110043E10</v>
      </c>
      <c r="B407" s="5" t="s">
        <v>376</v>
      </c>
      <c r="C407" s="5" t="s">
        <v>419</v>
      </c>
      <c r="D407" s="5">
        <v>1244.0</v>
      </c>
      <c r="E407" s="5">
        <v>841.7295123116038</v>
      </c>
      <c r="F407" s="15">
        <v>0.0</v>
      </c>
      <c r="G407" s="5">
        <v>0.0</v>
      </c>
      <c r="H407" s="5">
        <v>0.0</v>
      </c>
      <c r="J407" s="16">
        <v>5.0</v>
      </c>
      <c r="K407" s="5">
        <v>317.0</v>
      </c>
      <c r="L407" s="17">
        <f t="shared" si="1"/>
        <v>17.27670532</v>
      </c>
      <c r="M407" s="17">
        <f t="shared" si="2"/>
        <v>5</v>
      </c>
      <c r="N407" s="17">
        <f t="shared" si="3"/>
        <v>6.735458718</v>
      </c>
      <c r="O407">
        <f t="shared" si="4"/>
        <v>9.670721347</v>
      </c>
    </row>
    <row r="408">
      <c r="A408" s="5">
        <v>6.3000110044E10</v>
      </c>
      <c r="B408" s="5" t="s">
        <v>376</v>
      </c>
      <c r="C408" s="5" t="s">
        <v>420</v>
      </c>
      <c r="D408" s="5">
        <v>1395.0</v>
      </c>
      <c r="E408" s="5">
        <v>780.4986774436483</v>
      </c>
      <c r="F408" s="15">
        <v>0.0</v>
      </c>
      <c r="G408" s="5">
        <v>0.0</v>
      </c>
      <c r="H408" s="5">
        <v>0.0</v>
      </c>
      <c r="J408" s="16">
        <v>2.0</v>
      </c>
      <c r="K408" s="5">
        <v>300.0</v>
      </c>
      <c r="L408" s="17">
        <f t="shared" si="1"/>
        <v>17.11134742</v>
      </c>
      <c r="M408" s="17">
        <f t="shared" si="2"/>
        <v>2</v>
      </c>
      <c r="N408" s="17">
        <f t="shared" si="3"/>
        <v>6.659933045</v>
      </c>
      <c r="O408">
        <f t="shared" si="4"/>
        <v>8.590426823</v>
      </c>
    </row>
    <row r="409">
      <c r="A409" s="5">
        <v>6.3000110045E10</v>
      </c>
      <c r="B409" s="5" t="s">
        <v>376</v>
      </c>
      <c r="C409" s="5" t="s">
        <v>255</v>
      </c>
      <c r="D409" s="5">
        <v>1871.0</v>
      </c>
      <c r="E409" s="5">
        <v>940.8089082284091</v>
      </c>
      <c r="F409" s="15">
        <v>0.0</v>
      </c>
      <c r="G409" s="5">
        <v>0.0</v>
      </c>
      <c r="H409" s="5">
        <v>0.0</v>
      </c>
      <c r="J409" s="5">
        <v>0.0</v>
      </c>
      <c r="K409" s="5">
        <v>502.0</v>
      </c>
      <c r="L409" s="17">
        <f t="shared" si="1"/>
        <v>18.65580036</v>
      </c>
      <c r="M409" s="17">
        <f t="shared" si="2"/>
        <v>0</v>
      </c>
      <c r="N409" s="17">
        <f t="shared" si="3"/>
        <v>6.846740046</v>
      </c>
      <c r="O409">
        <f t="shared" si="4"/>
        <v>8.500846802</v>
      </c>
    </row>
    <row r="410">
      <c r="A410" s="5">
        <v>6.3000110046E10</v>
      </c>
      <c r="B410" s="5" t="s">
        <v>376</v>
      </c>
      <c r="C410" s="5" t="s">
        <v>421</v>
      </c>
      <c r="D410" s="5">
        <v>3021.0</v>
      </c>
      <c r="E410" s="5">
        <v>1386.434387294048</v>
      </c>
      <c r="F410" s="15">
        <v>0.0</v>
      </c>
      <c r="G410" s="5">
        <v>1.0</v>
      </c>
      <c r="H410" s="5">
        <v>0.0</v>
      </c>
      <c r="J410" s="16">
        <v>1.0</v>
      </c>
      <c r="K410" s="5">
        <v>804.0</v>
      </c>
      <c r="L410" s="17">
        <f t="shared" si="1"/>
        <v>20.06879781</v>
      </c>
      <c r="M410" s="17">
        <f t="shared" si="2"/>
        <v>2</v>
      </c>
      <c r="N410" s="17">
        <f t="shared" si="3"/>
        <v>7.234490541</v>
      </c>
      <c r="O410">
        <f t="shared" si="4"/>
        <v>9.767762783</v>
      </c>
    </row>
    <row r="411">
      <c r="A411" s="5">
        <v>6.3000110047E10</v>
      </c>
      <c r="B411" s="5" t="s">
        <v>376</v>
      </c>
      <c r="C411" s="5" t="s">
        <v>422</v>
      </c>
      <c r="D411" s="5">
        <v>1580.0</v>
      </c>
      <c r="E411" s="5">
        <v>135.03490294219085</v>
      </c>
      <c r="F411" s="15">
        <v>0.0</v>
      </c>
      <c r="G411" s="5">
        <v>0.0</v>
      </c>
      <c r="H411" s="5">
        <v>0.0</v>
      </c>
      <c r="J411" s="5">
        <v>0.0</v>
      </c>
      <c r="K411" s="5">
        <v>346.0</v>
      </c>
      <c r="L411" s="17">
        <f t="shared" si="1"/>
        <v>17.53931633</v>
      </c>
      <c r="M411" s="17">
        <f t="shared" si="2"/>
        <v>0</v>
      </c>
      <c r="N411" s="17">
        <f t="shared" si="3"/>
        <v>4.905533285</v>
      </c>
      <c r="O411">
        <f t="shared" si="4"/>
        <v>7.481616537</v>
      </c>
    </row>
    <row r="412">
      <c r="A412" s="5">
        <v>6.3000110048E10</v>
      </c>
      <c r="B412" s="5" t="s">
        <v>376</v>
      </c>
      <c r="C412" s="5" t="s">
        <v>423</v>
      </c>
      <c r="D412" s="5">
        <v>1491.0</v>
      </c>
      <c r="E412" s="5">
        <v>232.155388767347</v>
      </c>
      <c r="F412" s="15">
        <v>0.0</v>
      </c>
      <c r="G412" s="5">
        <v>0.0</v>
      </c>
      <c r="H412" s="5">
        <v>0.0</v>
      </c>
      <c r="J412" s="16">
        <v>4.0</v>
      </c>
      <c r="K412" s="5">
        <v>319.0</v>
      </c>
      <c r="L412" s="17">
        <f t="shared" si="1"/>
        <v>17.29557331</v>
      </c>
      <c r="M412" s="17">
        <f t="shared" si="2"/>
        <v>4</v>
      </c>
      <c r="N412" s="17">
        <f t="shared" si="3"/>
        <v>5.447406927</v>
      </c>
      <c r="O412">
        <f t="shared" si="4"/>
        <v>8.914326745</v>
      </c>
    </row>
    <row r="413">
      <c r="A413" s="5">
        <v>6.3000110049E10</v>
      </c>
      <c r="B413" s="5" t="s">
        <v>376</v>
      </c>
      <c r="C413" s="5" t="s">
        <v>424</v>
      </c>
      <c r="D413" s="5">
        <v>1530.0</v>
      </c>
      <c r="E413" s="5">
        <v>150.40186313515355</v>
      </c>
      <c r="F413" s="15">
        <v>0.0</v>
      </c>
      <c r="G413" s="5">
        <v>0.0</v>
      </c>
      <c r="H413" s="5">
        <v>0.0</v>
      </c>
      <c r="J413" s="16">
        <v>2.0</v>
      </c>
      <c r="K413" s="5">
        <v>339.0</v>
      </c>
      <c r="L413" s="17">
        <f t="shared" si="1"/>
        <v>17.47800032</v>
      </c>
      <c r="M413" s="17">
        <f t="shared" si="2"/>
        <v>2</v>
      </c>
      <c r="N413" s="17">
        <f t="shared" si="3"/>
        <v>5.013310799</v>
      </c>
      <c r="O413">
        <f t="shared" si="4"/>
        <v>8.163770374</v>
      </c>
    </row>
    <row r="414">
      <c r="A414" s="5">
        <v>6.300011005E10</v>
      </c>
      <c r="B414" s="5" t="s">
        <v>376</v>
      </c>
      <c r="C414" s="5" t="s">
        <v>425</v>
      </c>
      <c r="D414" s="5">
        <v>2620.0</v>
      </c>
      <c r="E414" s="5">
        <v>1667.559255975397</v>
      </c>
      <c r="F414" s="15">
        <v>0.0</v>
      </c>
      <c r="G414" s="5">
        <v>0.0</v>
      </c>
      <c r="H414" s="5">
        <v>0.0</v>
      </c>
      <c r="J414" s="16">
        <v>1.0</v>
      </c>
      <c r="K414" s="5">
        <v>684.0</v>
      </c>
      <c r="L414" s="17">
        <f t="shared" si="1"/>
        <v>19.58387375</v>
      </c>
      <c r="M414" s="17">
        <f t="shared" si="2"/>
        <v>1</v>
      </c>
      <c r="N414" s="17">
        <f t="shared" si="3"/>
        <v>7.419116313</v>
      </c>
      <c r="O414">
        <f t="shared" si="4"/>
        <v>9.334330022</v>
      </c>
    </row>
    <row r="415">
      <c r="A415" s="5">
        <v>6.3000110051E10</v>
      </c>
      <c r="B415" s="5" t="s">
        <v>376</v>
      </c>
      <c r="C415" s="5" t="s">
        <v>426</v>
      </c>
      <c r="D415" s="5">
        <v>2859.0</v>
      </c>
      <c r="E415" s="5">
        <v>1281.701299695014</v>
      </c>
      <c r="F415" s="15">
        <v>0.0</v>
      </c>
      <c r="G415" s="5">
        <v>0.0</v>
      </c>
      <c r="H415" s="5">
        <v>0.0</v>
      </c>
      <c r="J415" s="16">
        <v>4.0</v>
      </c>
      <c r="K415" s="5">
        <v>716.0</v>
      </c>
      <c r="L415" s="17">
        <f t="shared" si="1"/>
        <v>19.7210405</v>
      </c>
      <c r="M415" s="17">
        <f t="shared" si="2"/>
        <v>4</v>
      </c>
      <c r="N415" s="17">
        <f t="shared" si="3"/>
        <v>7.155943615</v>
      </c>
      <c r="O415">
        <f t="shared" si="4"/>
        <v>10.29232804</v>
      </c>
    </row>
    <row r="416">
      <c r="A416" s="5">
        <v>6.3000120001E10</v>
      </c>
      <c r="B416" s="5" t="s">
        <v>427</v>
      </c>
      <c r="C416" s="5" t="s">
        <v>428</v>
      </c>
      <c r="D416" s="5">
        <v>4346.0</v>
      </c>
      <c r="E416" s="5">
        <v>4006.687830200141</v>
      </c>
      <c r="F416" s="15">
        <v>1.0</v>
      </c>
      <c r="G416" s="5">
        <v>0.0</v>
      </c>
      <c r="H416" s="5">
        <v>0.0</v>
      </c>
      <c r="J416" s="16">
        <v>1.0</v>
      </c>
      <c r="K416" s="5">
        <v>948.0</v>
      </c>
      <c r="L416" s="17">
        <f t="shared" si="1"/>
        <v>20.56306351</v>
      </c>
      <c r="M416" s="17">
        <f t="shared" si="2"/>
        <v>2</v>
      </c>
      <c r="N416" s="17">
        <f t="shared" si="3"/>
        <v>8.295720201</v>
      </c>
      <c r="O416">
        <f t="shared" si="4"/>
        <v>10.28626124</v>
      </c>
    </row>
    <row r="417">
      <c r="A417" s="5">
        <v>6.3000120002E10</v>
      </c>
      <c r="B417" s="5" t="s">
        <v>427</v>
      </c>
      <c r="C417" s="5" t="s">
        <v>429</v>
      </c>
      <c r="D417" s="5">
        <v>4331.0</v>
      </c>
      <c r="E417" s="5">
        <v>38298.52728951304</v>
      </c>
      <c r="F417" s="15">
        <v>0.0</v>
      </c>
      <c r="G417" s="5">
        <v>0.0</v>
      </c>
      <c r="H417" s="5">
        <v>0.0</v>
      </c>
      <c r="J417" s="16">
        <v>2.0</v>
      </c>
      <c r="K417" s="5">
        <v>905.0</v>
      </c>
      <c r="L417" s="17">
        <f t="shared" si="1"/>
        <v>20.42380483</v>
      </c>
      <c r="M417" s="17">
        <f t="shared" si="2"/>
        <v>2</v>
      </c>
      <c r="N417" s="17">
        <f t="shared" si="3"/>
        <v>10.55316672</v>
      </c>
      <c r="O417">
        <f t="shared" si="4"/>
        <v>10.99232385</v>
      </c>
    </row>
    <row r="418">
      <c r="A418" s="5">
        <v>6.3000120003E10</v>
      </c>
      <c r="B418" s="5" t="s">
        <v>427</v>
      </c>
      <c r="C418" s="5" t="s">
        <v>430</v>
      </c>
      <c r="D418" s="5">
        <v>5278.0</v>
      </c>
      <c r="E418" s="5">
        <v>47613.50611281776</v>
      </c>
      <c r="F418" s="15">
        <v>0.0</v>
      </c>
      <c r="G418" s="5">
        <v>0.0</v>
      </c>
      <c r="H418" s="5">
        <v>0.0</v>
      </c>
      <c r="J418" s="16">
        <v>1.0</v>
      </c>
      <c r="K418" s="5">
        <v>1117.0</v>
      </c>
      <c r="L418" s="17">
        <f t="shared" si="1"/>
        <v>21.0552054</v>
      </c>
      <c r="M418" s="17">
        <f t="shared" si="2"/>
        <v>1</v>
      </c>
      <c r="N418" s="17">
        <f t="shared" si="3"/>
        <v>10.77087174</v>
      </c>
      <c r="O418">
        <f t="shared" si="4"/>
        <v>10.94202571</v>
      </c>
    </row>
    <row r="419">
      <c r="A419" s="5">
        <v>6.3000120004E10</v>
      </c>
      <c r="B419" s="5" t="s">
        <v>427</v>
      </c>
      <c r="C419" s="5" t="s">
        <v>431</v>
      </c>
      <c r="D419" s="5">
        <v>7489.0</v>
      </c>
      <c r="E419" s="5">
        <v>21307.997919518835</v>
      </c>
      <c r="F419" s="15">
        <v>0.0</v>
      </c>
      <c r="G419" s="5">
        <v>1.0</v>
      </c>
      <c r="H419" s="5">
        <v>0.0</v>
      </c>
      <c r="J419" s="16">
        <v>3.0</v>
      </c>
      <c r="K419" s="5">
        <v>1165.0</v>
      </c>
      <c r="L419" s="17">
        <f t="shared" si="1"/>
        <v>21.1814291</v>
      </c>
      <c r="M419" s="17">
        <f t="shared" si="2"/>
        <v>4</v>
      </c>
      <c r="N419" s="17">
        <f t="shared" si="3"/>
        <v>9.96683777</v>
      </c>
      <c r="O419">
        <f t="shared" si="4"/>
        <v>11.71608896</v>
      </c>
    </row>
    <row r="420">
      <c r="A420" s="5">
        <v>6.3000120005E10</v>
      </c>
      <c r="B420" s="5" t="s">
        <v>427</v>
      </c>
      <c r="C420" s="5" t="s">
        <v>432</v>
      </c>
      <c r="D420" s="5">
        <v>7915.0</v>
      </c>
      <c r="E420" s="5">
        <v>54411.84339388782</v>
      </c>
      <c r="F420" s="15">
        <v>0.0</v>
      </c>
      <c r="G420" s="5">
        <v>0.0</v>
      </c>
      <c r="H420" s="5">
        <v>0.0</v>
      </c>
      <c r="J420" s="16">
        <v>1.0</v>
      </c>
      <c r="K420" s="5">
        <v>1286.0</v>
      </c>
      <c r="L420" s="17">
        <f t="shared" si="1"/>
        <v>21.47787571</v>
      </c>
      <c r="M420" s="17">
        <f t="shared" si="2"/>
        <v>1</v>
      </c>
      <c r="N420" s="17">
        <f t="shared" si="3"/>
        <v>10.90433712</v>
      </c>
      <c r="O420">
        <f t="shared" si="4"/>
        <v>11.12740428</v>
      </c>
    </row>
    <row r="421">
      <c r="A421" s="5">
        <v>6.3000120006E10</v>
      </c>
      <c r="B421" s="5" t="s">
        <v>427</v>
      </c>
      <c r="C421" s="5" t="s">
        <v>433</v>
      </c>
      <c r="D421" s="5">
        <v>7441.0</v>
      </c>
      <c r="E421" s="5">
        <v>19546.240435136162</v>
      </c>
      <c r="F421" s="15">
        <v>0.0</v>
      </c>
      <c r="G421" s="5">
        <v>0.0</v>
      </c>
      <c r="H421" s="5">
        <v>0.0</v>
      </c>
      <c r="J421" s="16">
        <v>1.0</v>
      </c>
      <c r="K421" s="5">
        <v>1515.0</v>
      </c>
      <c r="L421" s="17">
        <f t="shared" si="1"/>
        <v>21.96951215</v>
      </c>
      <c r="M421" s="17">
        <f t="shared" si="2"/>
        <v>1</v>
      </c>
      <c r="N421" s="17">
        <f t="shared" si="3"/>
        <v>9.880538242</v>
      </c>
      <c r="O421">
        <f t="shared" si="4"/>
        <v>10.9500168</v>
      </c>
    </row>
    <row r="422">
      <c r="A422" s="5">
        <v>6.3000120007E10</v>
      </c>
      <c r="B422" s="5" t="s">
        <v>427</v>
      </c>
      <c r="C422" s="5" t="s">
        <v>434</v>
      </c>
      <c r="D422" s="5">
        <v>7885.0</v>
      </c>
      <c r="E422" s="5">
        <v>44129.07003378332</v>
      </c>
      <c r="F422" s="15">
        <v>1.0</v>
      </c>
      <c r="G422" s="5">
        <v>1.0</v>
      </c>
      <c r="H422" s="5">
        <v>0.0</v>
      </c>
      <c r="J422" s="16">
        <v>1.0</v>
      </c>
      <c r="K422" s="5">
        <v>1550.0</v>
      </c>
      <c r="L422" s="17">
        <f t="shared" si="1"/>
        <v>22.03803063</v>
      </c>
      <c r="M422" s="17">
        <f t="shared" si="2"/>
        <v>3</v>
      </c>
      <c r="N422" s="17">
        <f t="shared" si="3"/>
        <v>10.69487403</v>
      </c>
      <c r="O422">
        <f t="shared" si="4"/>
        <v>11.91096822</v>
      </c>
    </row>
    <row r="423">
      <c r="A423" s="5">
        <v>6.3000120008E10</v>
      </c>
      <c r="B423" s="5" t="s">
        <v>427</v>
      </c>
      <c r="C423" s="5" t="s">
        <v>435</v>
      </c>
      <c r="D423" s="5">
        <v>7684.0</v>
      </c>
      <c r="E423" s="5">
        <v>27446.452726187315</v>
      </c>
      <c r="F423" s="15">
        <v>0.0</v>
      </c>
      <c r="G423" s="5">
        <v>0.0</v>
      </c>
      <c r="H423" s="5">
        <v>0.0</v>
      </c>
      <c r="J423" s="16">
        <v>1.0</v>
      </c>
      <c r="K423" s="5">
        <v>1657.0</v>
      </c>
      <c r="L423" s="17">
        <f t="shared" si="1"/>
        <v>22.23829205</v>
      </c>
      <c r="M423" s="17">
        <f t="shared" si="2"/>
        <v>1</v>
      </c>
      <c r="N423" s="17">
        <f t="shared" si="3"/>
        <v>10.21999221</v>
      </c>
      <c r="O423">
        <f t="shared" si="4"/>
        <v>11.15276142</v>
      </c>
    </row>
    <row r="424">
      <c r="A424" s="5">
        <v>6.3000120009E10</v>
      </c>
      <c r="B424" s="5" t="s">
        <v>427</v>
      </c>
      <c r="C424" s="5" t="s">
        <v>436</v>
      </c>
      <c r="D424" s="5">
        <v>9446.0</v>
      </c>
      <c r="E424" s="5">
        <v>5807.447036051369</v>
      </c>
      <c r="F424" s="15">
        <v>0.0</v>
      </c>
      <c r="G424" s="5">
        <v>0.0</v>
      </c>
      <c r="H424" s="5">
        <v>0.0</v>
      </c>
      <c r="J424" s="16">
        <v>2.0</v>
      </c>
      <c r="K424" s="5">
        <v>1754.0</v>
      </c>
      <c r="L424" s="17">
        <f t="shared" si="1"/>
        <v>22.40896252</v>
      </c>
      <c r="M424" s="17">
        <f t="shared" si="2"/>
        <v>2</v>
      </c>
      <c r="N424" s="17">
        <f t="shared" si="3"/>
        <v>8.666896345</v>
      </c>
      <c r="O424">
        <f t="shared" si="4"/>
        <v>11.02528629</v>
      </c>
    </row>
    <row r="425">
      <c r="A425" s="5">
        <v>6.300012001E10</v>
      </c>
      <c r="B425" s="5" t="s">
        <v>427</v>
      </c>
      <c r="C425" s="5" t="s">
        <v>437</v>
      </c>
      <c r="D425" s="5">
        <v>8480.0</v>
      </c>
      <c r="E425" s="5">
        <v>10808.979656110416</v>
      </c>
      <c r="F425" s="15">
        <v>1.0</v>
      </c>
      <c r="G425" s="5">
        <v>0.0</v>
      </c>
      <c r="H425" s="5">
        <v>0.0</v>
      </c>
      <c r="J425" s="5">
        <v>0.0</v>
      </c>
      <c r="K425" s="5">
        <v>1545.0</v>
      </c>
      <c r="L425" s="17">
        <f t="shared" si="1"/>
        <v>22.02833757</v>
      </c>
      <c r="M425" s="17">
        <f t="shared" si="2"/>
        <v>1</v>
      </c>
      <c r="N425" s="17">
        <f t="shared" si="3"/>
        <v>9.288132517</v>
      </c>
      <c r="O425">
        <f t="shared" si="4"/>
        <v>10.7721567</v>
      </c>
    </row>
    <row r="426">
      <c r="A426" s="5">
        <v>6.3000120011E10</v>
      </c>
      <c r="B426" s="5" t="s">
        <v>427</v>
      </c>
      <c r="C426" s="5" t="s">
        <v>438</v>
      </c>
      <c r="D426" s="5">
        <v>5178.0</v>
      </c>
      <c r="E426" s="5">
        <v>42738.849701540195</v>
      </c>
      <c r="F426" s="15">
        <v>0.0</v>
      </c>
      <c r="G426" s="5">
        <v>0.0</v>
      </c>
      <c r="H426" s="5">
        <v>0.0</v>
      </c>
      <c r="J426" s="5">
        <v>0.0</v>
      </c>
      <c r="K426" s="5">
        <v>852.0</v>
      </c>
      <c r="L426" s="17">
        <f t="shared" si="1"/>
        <v>20.24275958</v>
      </c>
      <c r="M426" s="17">
        <f t="shared" si="2"/>
        <v>0</v>
      </c>
      <c r="N426" s="17">
        <f t="shared" si="3"/>
        <v>10.66286361</v>
      </c>
      <c r="O426">
        <f t="shared" si="4"/>
        <v>10.3018744</v>
      </c>
    </row>
    <row r="427">
      <c r="A427" s="5">
        <v>6.3000120012E10</v>
      </c>
      <c r="B427" s="5" t="s">
        <v>427</v>
      </c>
      <c r="C427" s="5" t="s">
        <v>439</v>
      </c>
      <c r="D427" s="5">
        <v>4718.0</v>
      </c>
      <c r="E427" s="5">
        <v>9399.122778635918</v>
      </c>
      <c r="F427" s="15">
        <v>0.0</v>
      </c>
      <c r="G427" s="5">
        <v>0.0</v>
      </c>
      <c r="H427" s="5">
        <v>0.0</v>
      </c>
      <c r="J427" s="5">
        <v>0.0</v>
      </c>
      <c r="K427" s="5">
        <v>837.0</v>
      </c>
      <c r="L427" s="17">
        <f t="shared" si="1"/>
        <v>20.18947221</v>
      </c>
      <c r="M427" s="17">
        <f t="shared" si="2"/>
        <v>0</v>
      </c>
      <c r="N427" s="17">
        <f t="shared" si="3"/>
        <v>9.148371642</v>
      </c>
      <c r="O427">
        <f t="shared" si="4"/>
        <v>9.779281285</v>
      </c>
    </row>
    <row r="428">
      <c r="A428" s="5">
        <v>6.3000120013E10</v>
      </c>
      <c r="B428" s="5" t="s">
        <v>427</v>
      </c>
      <c r="C428" s="5" t="s">
        <v>440</v>
      </c>
      <c r="D428" s="5">
        <v>7384.0</v>
      </c>
      <c r="E428" s="5">
        <v>42364.68942242509</v>
      </c>
      <c r="F428" s="15">
        <v>0.0</v>
      </c>
      <c r="G428" s="5">
        <v>0.0</v>
      </c>
      <c r="H428" s="5">
        <v>0.0</v>
      </c>
      <c r="J428" s="5">
        <v>0.0</v>
      </c>
      <c r="K428" s="5">
        <v>1158.0</v>
      </c>
      <c r="L428" s="17">
        <f t="shared" si="1"/>
        <v>21.16334897</v>
      </c>
      <c r="M428" s="17">
        <f t="shared" si="2"/>
        <v>0</v>
      </c>
      <c r="N428" s="17">
        <f t="shared" si="3"/>
        <v>10.6540705</v>
      </c>
      <c r="O428">
        <f t="shared" si="4"/>
        <v>10.60580649</v>
      </c>
    </row>
    <row r="429">
      <c r="A429" s="5">
        <v>6.3000120014E10</v>
      </c>
      <c r="B429" s="5" t="s">
        <v>427</v>
      </c>
      <c r="C429" s="5" t="s">
        <v>441</v>
      </c>
      <c r="D429" s="5">
        <v>5455.0</v>
      </c>
      <c r="E429" s="5">
        <v>14678.927684253074</v>
      </c>
      <c r="F429" s="15">
        <v>0.0</v>
      </c>
      <c r="G429" s="5">
        <v>0.0</v>
      </c>
      <c r="H429" s="5">
        <v>0.0</v>
      </c>
      <c r="J429" s="16">
        <v>1.0</v>
      </c>
      <c r="K429" s="5">
        <v>914.0</v>
      </c>
      <c r="L429" s="17">
        <f t="shared" si="1"/>
        <v>20.45349171</v>
      </c>
      <c r="M429" s="17">
        <f t="shared" si="2"/>
        <v>1</v>
      </c>
      <c r="N429" s="17">
        <f t="shared" si="3"/>
        <v>9.594168253</v>
      </c>
      <c r="O429">
        <f t="shared" si="4"/>
        <v>10.34921999</v>
      </c>
    </row>
    <row r="430">
      <c r="A430" s="5">
        <v>6.3000120015E10</v>
      </c>
      <c r="B430" s="5" t="s">
        <v>427</v>
      </c>
      <c r="C430" s="5" t="s">
        <v>442</v>
      </c>
      <c r="D430" s="5">
        <v>5041.0</v>
      </c>
      <c r="E430" s="5">
        <v>64693.107742088454</v>
      </c>
      <c r="F430" s="15">
        <v>0.0</v>
      </c>
      <c r="G430" s="5">
        <v>0.0</v>
      </c>
      <c r="H430" s="5">
        <v>0.0</v>
      </c>
      <c r="J430" s="5">
        <v>0.0</v>
      </c>
      <c r="K430" s="5">
        <v>920.0</v>
      </c>
      <c r="L430" s="17">
        <f t="shared" si="1"/>
        <v>20.47312101</v>
      </c>
      <c r="M430" s="17">
        <f t="shared" si="2"/>
        <v>0</v>
      </c>
      <c r="N430" s="17">
        <f t="shared" si="3"/>
        <v>11.07740995</v>
      </c>
      <c r="O430">
        <f t="shared" si="4"/>
        <v>10.51684365</v>
      </c>
    </row>
    <row r="431">
      <c r="A431" s="5">
        <v>6.3000120016E10</v>
      </c>
      <c r="B431" s="5" t="s">
        <v>427</v>
      </c>
      <c r="C431" s="5" t="s">
        <v>443</v>
      </c>
      <c r="D431" s="5">
        <v>5876.0</v>
      </c>
      <c r="E431" s="5">
        <v>12788.495475738042</v>
      </c>
      <c r="F431" s="15">
        <v>0.0</v>
      </c>
      <c r="G431" s="5">
        <v>0.0</v>
      </c>
      <c r="H431" s="5">
        <v>0.0</v>
      </c>
      <c r="J431" s="5">
        <v>0.0</v>
      </c>
      <c r="K431" s="5">
        <v>970.0</v>
      </c>
      <c r="L431" s="17">
        <f t="shared" si="1"/>
        <v>20.63188821</v>
      </c>
      <c r="M431" s="17">
        <f t="shared" si="2"/>
        <v>0</v>
      </c>
      <c r="N431" s="17">
        <f t="shared" si="3"/>
        <v>9.456301255</v>
      </c>
      <c r="O431">
        <f t="shared" si="4"/>
        <v>10.02939649</v>
      </c>
    </row>
    <row r="432">
      <c r="A432" s="5">
        <v>6.3000120017E10</v>
      </c>
      <c r="B432" s="5" t="s">
        <v>427</v>
      </c>
      <c r="C432" s="5" t="s">
        <v>444</v>
      </c>
      <c r="D432" s="5">
        <v>9551.0</v>
      </c>
      <c r="E432" s="5">
        <v>27762.296298398385</v>
      </c>
      <c r="F432" s="15">
        <v>1.0</v>
      </c>
      <c r="G432" s="5">
        <v>0.0</v>
      </c>
      <c r="H432" s="5">
        <v>0.0</v>
      </c>
      <c r="J432" s="16">
        <v>4.0</v>
      </c>
      <c r="K432" s="5">
        <v>1490.0</v>
      </c>
      <c r="L432" s="17">
        <f t="shared" si="1"/>
        <v>21.9195942</v>
      </c>
      <c r="M432" s="17">
        <f t="shared" si="2"/>
        <v>5</v>
      </c>
      <c r="N432" s="17">
        <f t="shared" si="3"/>
        <v>10.23143413</v>
      </c>
      <c r="O432">
        <f t="shared" si="4"/>
        <v>12.38367611</v>
      </c>
    </row>
    <row r="433">
      <c r="A433" s="5">
        <v>6.3000120018E10</v>
      </c>
      <c r="B433" s="5" t="s">
        <v>427</v>
      </c>
      <c r="C433" s="5" t="s">
        <v>445</v>
      </c>
      <c r="D433" s="5">
        <v>5508.0</v>
      </c>
      <c r="E433" s="5">
        <v>1428.538693931083</v>
      </c>
      <c r="F433" s="15">
        <v>0.0</v>
      </c>
      <c r="G433" s="5">
        <v>0.0</v>
      </c>
      <c r="H433" s="5">
        <v>0.0</v>
      </c>
      <c r="J433" s="16">
        <v>1.0</v>
      </c>
      <c r="K433" s="5">
        <v>1013.0</v>
      </c>
      <c r="L433" s="17">
        <f t="shared" si="1"/>
        <v>20.76201451</v>
      </c>
      <c r="M433" s="17">
        <f t="shared" si="2"/>
        <v>1</v>
      </c>
      <c r="N433" s="17">
        <f t="shared" si="3"/>
        <v>7.264407308</v>
      </c>
      <c r="O433">
        <f t="shared" si="4"/>
        <v>9.67547394</v>
      </c>
    </row>
    <row r="434">
      <c r="A434" s="5">
        <v>6.3000120019E10</v>
      </c>
      <c r="B434" s="5" t="s">
        <v>427</v>
      </c>
      <c r="C434" s="5" t="s">
        <v>446</v>
      </c>
      <c r="D434" s="5">
        <v>2444.0</v>
      </c>
      <c r="E434" s="5">
        <v>1447.794341408086</v>
      </c>
      <c r="F434" s="15">
        <v>0.0</v>
      </c>
      <c r="G434" s="5">
        <v>0.0</v>
      </c>
      <c r="H434" s="5">
        <v>0.0</v>
      </c>
      <c r="J434" s="16">
        <v>2.0</v>
      </c>
      <c r="K434" s="5">
        <v>355.0</v>
      </c>
      <c r="L434" s="17">
        <f t="shared" si="1"/>
        <v>17.61635337</v>
      </c>
      <c r="M434" s="17">
        <f t="shared" si="2"/>
        <v>2</v>
      </c>
      <c r="N434" s="17">
        <f t="shared" si="3"/>
        <v>7.277796533</v>
      </c>
      <c r="O434">
        <f t="shared" si="4"/>
        <v>8.964716634</v>
      </c>
    </row>
    <row r="435">
      <c r="A435" s="5">
        <v>6.300012002E10</v>
      </c>
      <c r="B435" s="5" t="s">
        <v>427</v>
      </c>
      <c r="C435" s="5" t="s">
        <v>447</v>
      </c>
      <c r="D435" s="5">
        <v>10977.0</v>
      </c>
      <c r="E435" s="5">
        <v>6139.472613531606</v>
      </c>
      <c r="F435" s="15">
        <v>0.0</v>
      </c>
      <c r="G435" s="5">
        <v>1.0</v>
      </c>
      <c r="H435" s="5">
        <v>0.0</v>
      </c>
      <c r="J435" s="16">
        <v>4.0</v>
      </c>
      <c r="K435" s="5">
        <v>2068.0</v>
      </c>
      <c r="L435" s="17">
        <f t="shared" si="1"/>
        <v>22.90301171</v>
      </c>
      <c r="M435" s="17">
        <f t="shared" si="2"/>
        <v>5</v>
      </c>
      <c r="N435" s="17">
        <f t="shared" si="3"/>
        <v>8.722494124</v>
      </c>
      <c r="O435">
        <f t="shared" si="4"/>
        <v>12.20850194</v>
      </c>
    </row>
    <row r="436">
      <c r="A436" s="5">
        <v>6.3000120021E10</v>
      </c>
      <c r="B436" s="5" t="s">
        <v>427</v>
      </c>
      <c r="C436" s="5" t="s">
        <v>448</v>
      </c>
      <c r="D436" s="5">
        <v>9600.0</v>
      </c>
      <c r="E436" s="5">
        <v>40477.0535981598</v>
      </c>
      <c r="F436" s="15">
        <v>0.0</v>
      </c>
      <c r="G436" s="5">
        <v>0.0</v>
      </c>
      <c r="H436" s="5">
        <v>0.0</v>
      </c>
      <c r="J436" s="16">
        <v>3.0</v>
      </c>
      <c r="K436" s="5">
        <v>1848.0</v>
      </c>
      <c r="L436" s="17">
        <f t="shared" si="1"/>
        <v>22.56557776</v>
      </c>
      <c r="M436" s="17">
        <f t="shared" si="2"/>
        <v>3</v>
      </c>
      <c r="N436" s="17">
        <f t="shared" si="3"/>
        <v>10.60849051</v>
      </c>
      <c r="O436">
        <f t="shared" si="4"/>
        <v>12.05802276</v>
      </c>
    </row>
    <row r="437">
      <c r="A437" s="5">
        <v>6.3000120022E10</v>
      </c>
      <c r="B437" s="5" t="s">
        <v>427</v>
      </c>
      <c r="C437" s="5" t="s">
        <v>166</v>
      </c>
      <c r="D437" s="5">
        <v>8374.0</v>
      </c>
      <c r="E437" s="5">
        <v>33697.15177782253</v>
      </c>
      <c r="F437" s="15">
        <v>0.0</v>
      </c>
      <c r="G437" s="5">
        <v>0.0</v>
      </c>
      <c r="H437" s="5">
        <v>0.0</v>
      </c>
      <c r="J437" s="16">
        <v>2.0</v>
      </c>
      <c r="K437" s="5">
        <v>1584.0</v>
      </c>
      <c r="L437" s="17">
        <f t="shared" si="1"/>
        <v>22.10312572</v>
      </c>
      <c r="M437" s="17">
        <f t="shared" si="2"/>
        <v>2</v>
      </c>
      <c r="N437" s="17">
        <f t="shared" si="3"/>
        <v>10.4251686</v>
      </c>
      <c r="O437">
        <f t="shared" si="4"/>
        <v>11.50943144</v>
      </c>
    </row>
    <row r="438">
      <c r="A438" s="5">
        <v>6.3000120023E10</v>
      </c>
      <c r="B438" s="5" t="s">
        <v>427</v>
      </c>
      <c r="C438" s="5" t="s">
        <v>449</v>
      </c>
      <c r="D438" s="5">
        <v>6244.0</v>
      </c>
      <c r="E438" s="5">
        <v>31673.31684070652</v>
      </c>
      <c r="F438" s="15">
        <v>0.0</v>
      </c>
      <c r="G438" s="5">
        <v>0.0</v>
      </c>
      <c r="H438" s="5">
        <v>1.0</v>
      </c>
      <c r="J438" s="16">
        <v>2.0</v>
      </c>
      <c r="K438" s="5">
        <v>1113.0</v>
      </c>
      <c r="L438" s="17">
        <f t="shared" si="1"/>
        <v>21.04444305</v>
      </c>
      <c r="M438" s="17">
        <f t="shared" si="2"/>
        <v>3</v>
      </c>
      <c r="N438" s="17">
        <f t="shared" si="3"/>
        <v>10.36322987</v>
      </c>
      <c r="O438">
        <f t="shared" si="4"/>
        <v>11.46922431</v>
      </c>
    </row>
    <row r="439">
      <c r="A439" s="5">
        <v>6.3000120024E10</v>
      </c>
      <c r="B439" s="5" t="s">
        <v>427</v>
      </c>
      <c r="C439" s="5" t="s">
        <v>450</v>
      </c>
      <c r="D439" s="5">
        <v>5544.0</v>
      </c>
      <c r="E439" s="5">
        <v>7785.803014988881</v>
      </c>
      <c r="F439" s="15">
        <v>0.0</v>
      </c>
      <c r="G439" s="5">
        <v>0.0</v>
      </c>
      <c r="H439" s="5">
        <v>0.0</v>
      </c>
      <c r="J439" s="16">
        <v>2.0</v>
      </c>
      <c r="K439" s="5">
        <v>1035.0</v>
      </c>
      <c r="L439" s="17">
        <f t="shared" si="1"/>
        <v>20.82647012</v>
      </c>
      <c r="M439" s="17">
        <f t="shared" si="2"/>
        <v>2</v>
      </c>
      <c r="N439" s="17">
        <f t="shared" si="3"/>
        <v>8.960057228</v>
      </c>
      <c r="O439">
        <f t="shared" si="4"/>
        <v>10.59550912</v>
      </c>
    </row>
    <row r="440">
      <c r="A440" s="5">
        <v>6.3000120025E10</v>
      </c>
      <c r="B440" s="5" t="s">
        <v>427</v>
      </c>
      <c r="C440" s="5" t="s">
        <v>451</v>
      </c>
      <c r="D440" s="5">
        <v>6527.0</v>
      </c>
      <c r="E440" s="5">
        <v>26770.230284969166</v>
      </c>
      <c r="F440" s="15">
        <v>0.0</v>
      </c>
      <c r="G440" s="5">
        <v>0.0</v>
      </c>
      <c r="H440" s="5">
        <v>0.0</v>
      </c>
      <c r="J440" s="16">
        <v>3.0</v>
      </c>
      <c r="K440" s="5">
        <v>1336.0</v>
      </c>
      <c r="L440" s="17">
        <f t="shared" si="1"/>
        <v>21.59230606</v>
      </c>
      <c r="M440" s="17">
        <f t="shared" si="2"/>
        <v>3</v>
      </c>
      <c r="N440" s="17">
        <f t="shared" si="3"/>
        <v>10.19504574</v>
      </c>
      <c r="O440">
        <f t="shared" si="4"/>
        <v>11.59578393</v>
      </c>
    </row>
    <row r="441">
      <c r="A441" s="5">
        <v>6.3000120026E10</v>
      </c>
      <c r="B441" s="5" t="s">
        <v>427</v>
      </c>
      <c r="C441" s="5" t="s">
        <v>452</v>
      </c>
      <c r="D441" s="5">
        <v>3037.0</v>
      </c>
      <c r="E441" s="5">
        <v>1962.5189410194107</v>
      </c>
      <c r="F441" s="15">
        <v>0.0</v>
      </c>
      <c r="G441" s="5">
        <v>0.0</v>
      </c>
      <c r="H441" s="5">
        <v>0.0</v>
      </c>
      <c r="J441" s="16">
        <v>7.0</v>
      </c>
      <c r="K441" s="5">
        <v>621.0</v>
      </c>
      <c r="L441" s="17">
        <f t="shared" si="1"/>
        <v>19.29399325</v>
      </c>
      <c r="M441" s="17">
        <f t="shared" si="2"/>
        <v>7</v>
      </c>
      <c r="N441" s="17">
        <f t="shared" si="3"/>
        <v>7.581984101</v>
      </c>
      <c r="O441">
        <f t="shared" si="4"/>
        <v>11.29199245</v>
      </c>
    </row>
    <row r="442">
      <c r="A442" s="5">
        <v>6.3000120027E10</v>
      </c>
      <c r="B442" s="5" t="s">
        <v>427</v>
      </c>
      <c r="C442" s="5" t="s">
        <v>453</v>
      </c>
      <c r="D442" s="5">
        <v>6440.0</v>
      </c>
      <c r="E442" s="5">
        <v>17197.043240790277</v>
      </c>
      <c r="F442" s="15">
        <v>0.0</v>
      </c>
      <c r="G442" s="5">
        <v>0.0</v>
      </c>
      <c r="H442" s="5">
        <v>0.0</v>
      </c>
      <c r="J442" s="16">
        <v>2.0</v>
      </c>
      <c r="K442" s="5">
        <v>1300.0</v>
      </c>
      <c r="L442" s="17">
        <f t="shared" si="1"/>
        <v>21.51035863</v>
      </c>
      <c r="M442" s="17">
        <f t="shared" si="2"/>
        <v>2</v>
      </c>
      <c r="N442" s="17">
        <f t="shared" si="3"/>
        <v>9.752492743</v>
      </c>
      <c r="O442">
        <f t="shared" si="4"/>
        <v>11.08761712</v>
      </c>
    </row>
    <row r="443">
      <c r="A443" s="5">
        <v>6.3000120028E10</v>
      </c>
      <c r="B443" s="5" t="s">
        <v>427</v>
      </c>
      <c r="C443" s="5" t="s">
        <v>454</v>
      </c>
      <c r="D443" s="5">
        <v>4143.0</v>
      </c>
      <c r="E443" s="5">
        <v>40792.38961819369</v>
      </c>
      <c r="F443" s="15">
        <v>0.0</v>
      </c>
      <c r="G443" s="5">
        <v>0.0</v>
      </c>
      <c r="H443" s="5">
        <v>0.0</v>
      </c>
      <c r="J443" s="16">
        <v>2.0</v>
      </c>
      <c r="K443" s="5">
        <v>813.0</v>
      </c>
      <c r="L443" s="17">
        <f t="shared" si="1"/>
        <v>20.10219333</v>
      </c>
      <c r="M443" s="17">
        <f t="shared" si="2"/>
        <v>2</v>
      </c>
      <c r="N443" s="17">
        <f t="shared" si="3"/>
        <v>10.61625081</v>
      </c>
      <c r="O443">
        <f t="shared" si="4"/>
        <v>10.90614805</v>
      </c>
    </row>
    <row r="444">
      <c r="A444" s="5">
        <v>6.3000120029E10</v>
      </c>
      <c r="B444" s="5" t="s">
        <v>427</v>
      </c>
      <c r="C444" s="5" t="s">
        <v>455</v>
      </c>
      <c r="D444" s="5">
        <v>6651.0</v>
      </c>
      <c r="E444" s="5">
        <v>16715.73792576596</v>
      </c>
      <c r="F444" s="15">
        <v>0.0</v>
      </c>
      <c r="G444" s="5">
        <v>0.0</v>
      </c>
      <c r="H444" s="5">
        <v>0.0</v>
      </c>
      <c r="J444" s="16">
        <v>1.0</v>
      </c>
      <c r="K444" s="5">
        <v>1333.0</v>
      </c>
      <c r="L444" s="17">
        <f t="shared" si="1"/>
        <v>21.58556196</v>
      </c>
      <c r="M444" s="17">
        <f t="shared" si="2"/>
        <v>1</v>
      </c>
      <c r="N444" s="17">
        <f t="shared" si="3"/>
        <v>9.724105945</v>
      </c>
      <c r="O444">
        <f t="shared" si="4"/>
        <v>10.7698893</v>
      </c>
    </row>
    <row r="445">
      <c r="A445" s="5">
        <v>6.300012003E10</v>
      </c>
      <c r="B445" s="5" t="s">
        <v>427</v>
      </c>
      <c r="C445" s="5" t="s">
        <v>456</v>
      </c>
      <c r="D445" s="5">
        <v>4892.0</v>
      </c>
      <c r="E445" s="5">
        <v>26846.73577975739</v>
      </c>
      <c r="F445" s="15">
        <v>0.0</v>
      </c>
      <c r="G445" s="5">
        <v>1.0</v>
      </c>
      <c r="H445" s="5">
        <v>0.0</v>
      </c>
      <c r="J445" s="5">
        <v>0.0</v>
      </c>
      <c r="K445" s="5">
        <v>1017.0</v>
      </c>
      <c r="L445" s="17">
        <f t="shared" si="1"/>
        <v>20.77383719</v>
      </c>
      <c r="M445" s="17">
        <f t="shared" si="2"/>
        <v>1</v>
      </c>
      <c r="N445" s="17">
        <f t="shared" si="3"/>
        <v>10.19789952</v>
      </c>
      <c r="O445">
        <f t="shared" si="4"/>
        <v>10.65724557</v>
      </c>
    </row>
    <row r="446">
      <c r="A446" s="5">
        <v>6.3000120031E10</v>
      </c>
      <c r="B446" s="5" t="s">
        <v>427</v>
      </c>
      <c r="C446" s="5" t="s">
        <v>457</v>
      </c>
      <c r="D446" s="5">
        <v>6172.0</v>
      </c>
      <c r="E446" s="5">
        <v>57662.07069662288</v>
      </c>
      <c r="F446" s="15">
        <v>0.0</v>
      </c>
      <c r="G446" s="5">
        <v>0.0</v>
      </c>
      <c r="H446" s="5">
        <v>0.0</v>
      </c>
      <c r="J446" s="16">
        <v>1.0</v>
      </c>
      <c r="K446" s="5">
        <v>1113.0</v>
      </c>
      <c r="L446" s="17">
        <f t="shared" si="1"/>
        <v>21.04444305</v>
      </c>
      <c r="M446" s="17">
        <f t="shared" si="2"/>
        <v>1</v>
      </c>
      <c r="N446" s="17">
        <f t="shared" si="3"/>
        <v>10.96235488</v>
      </c>
      <c r="O446">
        <f t="shared" si="4"/>
        <v>11.00226598</v>
      </c>
    </row>
    <row r="447">
      <c r="A447" s="5">
        <v>6.3000120032E10</v>
      </c>
      <c r="B447" s="5" t="s">
        <v>427</v>
      </c>
      <c r="C447" s="5" t="s">
        <v>458</v>
      </c>
      <c r="D447" s="5">
        <v>3242.0</v>
      </c>
      <c r="E447" s="5">
        <v>2785.582923035478</v>
      </c>
      <c r="F447" s="15">
        <v>0.0</v>
      </c>
      <c r="G447" s="5">
        <v>0.0</v>
      </c>
      <c r="H447" s="5">
        <v>0.0</v>
      </c>
      <c r="J447" s="16">
        <v>4.0</v>
      </c>
      <c r="K447" s="5">
        <v>698.0</v>
      </c>
      <c r="L447" s="17">
        <f t="shared" si="1"/>
        <v>19.64465731</v>
      </c>
      <c r="M447" s="17">
        <f t="shared" si="2"/>
        <v>4</v>
      </c>
      <c r="N447" s="17">
        <f t="shared" si="3"/>
        <v>7.932212439</v>
      </c>
      <c r="O447">
        <f t="shared" si="4"/>
        <v>10.52562325</v>
      </c>
    </row>
    <row r="448">
      <c r="A448" s="5">
        <v>6.3000120033E10</v>
      </c>
      <c r="B448" s="5" t="s">
        <v>427</v>
      </c>
      <c r="C448" s="5" t="s">
        <v>459</v>
      </c>
      <c r="D448" s="5">
        <v>4209.0</v>
      </c>
      <c r="E448" s="5">
        <v>8341.398617585892</v>
      </c>
      <c r="F448" s="15">
        <v>0.0</v>
      </c>
      <c r="G448" s="5">
        <v>0.0</v>
      </c>
      <c r="H448" s="5">
        <v>0.0</v>
      </c>
      <c r="J448" s="5">
        <v>0.0</v>
      </c>
      <c r="K448" s="5">
        <v>741.0</v>
      </c>
      <c r="L448" s="17">
        <f t="shared" si="1"/>
        <v>19.82400188</v>
      </c>
      <c r="M448" s="17">
        <f t="shared" si="2"/>
        <v>0</v>
      </c>
      <c r="N448" s="17">
        <f t="shared" si="3"/>
        <v>9.028986181</v>
      </c>
      <c r="O448">
        <f t="shared" si="4"/>
        <v>9.617662686</v>
      </c>
    </row>
    <row r="449">
      <c r="A449" s="5">
        <v>6.3000120034E10</v>
      </c>
      <c r="B449" s="5" t="s">
        <v>427</v>
      </c>
      <c r="C449" s="5" t="s">
        <v>460</v>
      </c>
      <c r="D449" s="5">
        <v>4638.0</v>
      </c>
      <c r="E449" s="5">
        <v>6769.352274197787</v>
      </c>
      <c r="F449" s="15">
        <v>0.0</v>
      </c>
      <c r="G449" s="5">
        <v>0.0</v>
      </c>
      <c r="H449" s="5">
        <v>0.0</v>
      </c>
      <c r="J449" s="5">
        <v>0.0</v>
      </c>
      <c r="K449" s="5">
        <v>775.0</v>
      </c>
      <c r="L449" s="17">
        <f t="shared" si="1"/>
        <v>19.95858909</v>
      </c>
      <c r="M449" s="17">
        <f t="shared" si="2"/>
        <v>0</v>
      </c>
      <c r="N449" s="17">
        <f t="shared" si="3"/>
        <v>8.820160685</v>
      </c>
      <c r="O449">
        <f t="shared" si="4"/>
        <v>9.592916591</v>
      </c>
    </row>
    <row r="450">
      <c r="A450" s="5">
        <v>6.3000120035E10</v>
      </c>
      <c r="B450" s="5" t="s">
        <v>427</v>
      </c>
      <c r="C450" s="5" t="s">
        <v>461</v>
      </c>
      <c r="D450" s="5">
        <v>5372.0</v>
      </c>
      <c r="E450" s="5">
        <v>4967.400556783667</v>
      </c>
      <c r="F450" s="15">
        <v>0.0</v>
      </c>
      <c r="G450" s="5">
        <v>0.0</v>
      </c>
      <c r="H450" s="5">
        <v>0.0</v>
      </c>
      <c r="J450" s="5">
        <v>0.0</v>
      </c>
      <c r="K450" s="5">
        <v>1009.0</v>
      </c>
      <c r="L450" s="17">
        <f t="shared" si="1"/>
        <v>20.75014506</v>
      </c>
      <c r="M450" s="17">
        <f t="shared" si="2"/>
        <v>0</v>
      </c>
      <c r="N450" s="17">
        <f t="shared" si="3"/>
        <v>8.510651955</v>
      </c>
      <c r="O450">
        <f t="shared" si="4"/>
        <v>9.753599006</v>
      </c>
    </row>
    <row r="451">
      <c r="A451" s="5">
        <v>6.3000120036E10</v>
      </c>
      <c r="B451" s="5" t="s">
        <v>427</v>
      </c>
      <c r="C451" s="5" t="s">
        <v>462</v>
      </c>
      <c r="D451" s="5">
        <v>5981.0</v>
      </c>
      <c r="E451" s="5">
        <v>4783.896738296508</v>
      </c>
      <c r="F451" s="15">
        <v>0.0</v>
      </c>
      <c r="G451" s="5">
        <v>0.0</v>
      </c>
      <c r="H451" s="5">
        <v>0.0</v>
      </c>
      <c r="J451" s="16">
        <v>1.0</v>
      </c>
      <c r="K451" s="5">
        <v>992.0</v>
      </c>
      <c r="L451" s="17">
        <f t="shared" si="1"/>
        <v>20.69916932</v>
      </c>
      <c r="M451" s="17">
        <f t="shared" si="2"/>
        <v>1</v>
      </c>
      <c r="N451" s="17">
        <f t="shared" si="3"/>
        <v>8.473010711</v>
      </c>
      <c r="O451">
        <f t="shared" si="4"/>
        <v>10.05739334</v>
      </c>
    </row>
    <row r="452">
      <c r="A452" s="5">
        <v>6.3000120037E10</v>
      </c>
      <c r="B452" s="5" t="s">
        <v>427</v>
      </c>
      <c r="C452" s="5" t="s">
        <v>463</v>
      </c>
      <c r="D452" s="5">
        <v>7522.0</v>
      </c>
      <c r="E452" s="5">
        <v>2771.115157009646</v>
      </c>
      <c r="F452" s="15">
        <v>0.0</v>
      </c>
      <c r="G452" s="5">
        <v>0.0</v>
      </c>
      <c r="H452" s="5">
        <v>0.0</v>
      </c>
      <c r="J452" s="16">
        <v>4.0</v>
      </c>
      <c r="K452" s="5">
        <v>1218.0</v>
      </c>
      <c r="L452" s="17">
        <f t="shared" si="1"/>
        <v>21.31489634</v>
      </c>
      <c r="M452" s="17">
        <f t="shared" si="2"/>
        <v>4</v>
      </c>
      <c r="N452" s="17">
        <f t="shared" si="3"/>
        <v>7.927005102</v>
      </c>
      <c r="O452">
        <f t="shared" si="4"/>
        <v>11.08063382</v>
      </c>
    </row>
    <row r="453">
      <c r="A453" s="5">
        <v>6.3000120038E10</v>
      </c>
      <c r="B453" s="5" t="s">
        <v>427</v>
      </c>
      <c r="C453" s="5" t="s">
        <v>464</v>
      </c>
      <c r="D453" s="5">
        <v>11491.0</v>
      </c>
      <c r="E453" s="5">
        <v>6970.203383152042</v>
      </c>
      <c r="F453" s="15">
        <v>0.0</v>
      </c>
      <c r="G453" s="5">
        <v>0.0</v>
      </c>
      <c r="H453" s="5">
        <v>0.0</v>
      </c>
      <c r="J453" s="16">
        <v>2.0</v>
      </c>
      <c r="K453" s="5">
        <v>2324.0</v>
      </c>
      <c r="L453" s="17">
        <f t="shared" si="1"/>
        <v>23.25313535</v>
      </c>
      <c r="M453" s="17">
        <f t="shared" si="2"/>
        <v>2</v>
      </c>
      <c r="N453" s="17">
        <f t="shared" si="3"/>
        <v>8.849399683</v>
      </c>
      <c r="O453">
        <f t="shared" si="4"/>
        <v>11.36751168</v>
      </c>
    </row>
    <row r="454">
      <c r="A454" s="5">
        <v>6.3000120039E10</v>
      </c>
      <c r="B454" s="5" t="s">
        <v>427</v>
      </c>
      <c r="C454" s="5" t="s">
        <v>465</v>
      </c>
      <c r="D454" s="5">
        <v>2365.0</v>
      </c>
      <c r="E454" s="5">
        <v>464.1512741798743</v>
      </c>
      <c r="F454" s="15">
        <v>0.0</v>
      </c>
      <c r="G454" s="5">
        <v>0.0</v>
      </c>
      <c r="H454" s="5">
        <v>0.0</v>
      </c>
      <c r="J454" s="16">
        <v>4.0</v>
      </c>
      <c r="K454" s="5">
        <v>499.0</v>
      </c>
      <c r="L454" s="17">
        <f t="shared" si="1"/>
        <v>18.63781829</v>
      </c>
      <c r="M454" s="17">
        <f t="shared" si="2"/>
        <v>4</v>
      </c>
      <c r="N454" s="17">
        <f t="shared" si="3"/>
        <v>6.140210521</v>
      </c>
      <c r="O454">
        <f t="shared" si="4"/>
        <v>9.592676269</v>
      </c>
    </row>
    <row r="455">
      <c r="A455" s="5">
        <v>6.300012004E10</v>
      </c>
      <c r="B455" s="5" t="s">
        <v>427</v>
      </c>
      <c r="C455" s="5" t="s">
        <v>466</v>
      </c>
      <c r="D455" s="5">
        <v>1605.0</v>
      </c>
      <c r="E455" s="5">
        <v>430.788970309785</v>
      </c>
      <c r="F455" s="15">
        <v>0.0</v>
      </c>
      <c r="G455" s="5">
        <v>0.0</v>
      </c>
      <c r="H455" s="5">
        <v>0.0</v>
      </c>
      <c r="J455" s="16">
        <v>1.0</v>
      </c>
      <c r="K455" s="5">
        <v>435.0</v>
      </c>
      <c r="L455" s="17">
        <f t="shared" si="1"/>
        <v>18.22603809</v>
      </c>
      <c r="M455" s="17">
        <f t="shared" si="2"/>
        <v>1</v>
      </c>
      <c r="N455" s="17">
        <f t="shared" si="3"/>
        <v>6.065618342</v>
      </c>
      <c r="O455">
        <f t="shared" si="4"/>
        <v>8.430552145</v>
      </c>
    </row>
    <row r="456">
      <c r="A456" s="5">
        <v>6.3000120041E10</v>
      </c>
      <c r="B456" s="5" t="s">
        <v>427</v>
      </c>
      <c r="C456" s="5" t="s">
        <v>467</v>
      </c>
      <c r="D456" s="5">
        <v>1291.0</v>
      </c>
      <c r="E456" s="5">
        <v>289.72743166290974</v>
      </c>
      <c r="F456" s="15">
        <v>0.0</v>
      </c>
      <c r="G456" s="5">
        <v>0.0</v>
      </c>
      <c r="H456" s="5">
        <v>0.0</v>
      </c>
      <c r="J456" s="16">
        <v>3.0</v>
      </c>
      <c r="K456" s="5">
        <v>269.0</v>
      </c>
      <c r="L456" s="17">
        <f t="shared" si="1"/>
        <v>16.78413414</v>
      </c>
      <c r="M456" s="17">
        <f t="shared" si="2"/>
        <v>3</v>
      </c>
      <c r="N456" s="17">
        <f t="shared" si="3"/>
        <v>5.66894059</v>
      </c>
      <c r="O456">
        <f t="shared" si="4"/>
        <v>8.484358243</v>
      </c>
    </row>
    <row r="457">
      <c r="A457" s="5">
        <v>6.3000120042E10</v>
      </c>
      <c r="B457" s="5" t="s">
        <v>427</v>
      </c>
      <c r="C457" s="5" t="s">
        <v>468</v>
      </c>
      <c r="D457" s="5">
        <v>912.0</v>
      </c>
      <c r="E457" s="5">
        <v>55.69229525936918</v>
      </c>
      <c r="F457" s="15">
        <v>0.0</v>
      </c>
      <c r="G457" s="5">
        <v>0.0</v>
      </c>
      <c r="H457" s="5">
        <v>0.0</v>
      </c>
      <c r="J457" s="5">
        <v>0.0</v>
      </c>
      <c r="K457" s="5">
        <v>215.0</v>
      </c>
      <c r="L457" s="17">
        <f t="shared" si="1"/>
        <v>16.11191408</v>
      </c>
      <c r="M457" s="17">
        <f t="shared" si="2"/>
        <v>0</v>
      </c>
      <c r="N457" s="17">
        <f t="shared" si="3"/>
        <v>4.019841812</v>
      </c>
      <c r="O457">
        <f t="shared" si="4"/>
        <v>6.710585299</v>
      </c>
    </row>
    <row r="458">
      <c r="F458" s="15">
        <v>62.0</v>
      </c>
      <c r="G458" s="5">
        <v>57.0</v>
      </c>
    </row>
    <row r="459">
      <c r="F459" s="18"/>
    </row>
    <row r="460">
      <c r="F460" s="18"/>
    </row>
    <row r="461">
      <c r="F461" s="18"/>
    </row>
    <row r="462">
      <c r="F462" s="18"/>
    </row>
    <row r="463">
      <c r="F463" s="18"/>
    </row>
    <row r="464">
      <c r="F464" s="18"/>
    </row>
    <row r="465">
      <c r="F465" s="18"/>
    </row>
    <row r="466">
      <c r="F466" s="18"/>
    </row>
    <row r="467">
      <c r="F467" s="18"/>
    </row>
    <row r="468">
      <c r="F468" s="18"/>
    </row>
    <row r="469">
      <c r="F469" s="18"/>
    </row>
    <row r="470">
      <c r="F470" s="18"/>
    </row>
    <row r="471">
      <c r="F471" s="18"/>
    </row>
    <row r="472">
      <c r="F472" s="18"/>
    </row>
    <row r="473">
      <c r="F473" s="18"/>
    </row>
    <row r="474">
      <c r="F474" s="18"/>
    </row>
    <row r="475">
      <c r="F475" s="18"/>
    </row>
    <row r="476">
      <c r="F476" s="18"/>
    </row>
    <row r="477">
      <c r="F477" s="18"/>
    </row>
    <row r="478">
      <c r="F478" s="18"/>
    </row>
    <row r="479">
      <c r="F479" s="18"/>
    </row>
    <row r="480">
      <c r="F480" s="18"/>
    </row>
    <row r="481">
      <c r="F481" s="18"/>
    </row>
    <row r="482">
      <c r="F482" s="18"/>
    </row>
    <row r="483">
      <c r="F483" s="18"/>
    </row>
    <row r="484">
      <c r="F484" s="18"/>
    </row>
    <row r="485">
      <c r="F485" s="18"/>
    </row>
    <row r="486">
      <c r="F486" s="18"/>
    </row>
    <row r="487">
      <c r="F487" s="18"/>
    </row>
    <row r="488">
      <c r="F488" s="18"/>
    </row>
    <row r="489">
      <c r="F489" s="18"/>
    </row>
    <row r="490">
      <c r="F490" s="18"/>
    </row>
    <row r="491">
      <c r="F491" s="18"/>
    </row>
    <row r="492">
      <c r="F492" s="18"/>
    </row>
    <row r="493">
      <c r="F493" s="18"/>
    </row>
    <row r="494">
      <c r="F494" s="18"/>
    </row>
    <row r="495">
      <c r="F495" s="18"/>
    </row>
    <row r="496">
      <c r="F496" s="18"/>
    </row>
    <row r="497">
      <c r="F497" s="18"/>
    </row>
    <row r="498">
      <c r="F498" s="18"/>
    </row>
    <row r="499">
      <c r="F499" s="18"/>
    </row>
    <row r="500">
      <c r="F500" s="18"/>
    </row>
    <row r="501">
      <c r="F501" s="18"/>
    </row>
    <row r="502">
      <c r="F502" s="18"/>
    </row>
    <row r="503">
      <c r="F503" s="18"/>
    </row>
    <row r="504">
      <c r="F504" s="18"/>
    </row>
    <row r="505">
      <c r="F505" s="18"/>
    </row>
    <row r="506">
      <c r="F506" s="18"/>
    </row>
    <row r="507">
      <c r="F507" s="18"/>
    </row>
    <row r="508">
      <c r="F508" s="18"/>
    </row>
    <row r="509">
      <c r="F509" s="18"/>
    </row>
    <row r="510">
      <c r="F510" s="18"/>
    </row>
    <row r="511">
      <c r="F511" s="18"/>
    </row>
    <row r="512">
      <c r="F512" s="18"/>
    </row>
    <row r="513">
      <c r="F513" s="18"/>
    </row>
    <row r="514">
      <c r="F514" s="18"/>
    </row>
    <row r="515">
      <c r="F515" s="18"/>
    </row>
    <row r="516">
      <c r="F516" s="18"/>
    </row>
    <row r="517">
      <c r="F517" s="18"/>
    </row>
    <row r="518">
      <c r="F518" s="18"/>
    </row>
    <row r="519">
      <c r="F519" s="18"/>
    </row>
    <row r="520">
      <c r="F520" s="18"/>
    </row>
    <row r="521">
      <c r="F521" s="18"/>
    </row>
    <row r="522">
      <c r="F522" s="18"/>
    </row>
    <row r="523">
      <c r="F523" s="18"/>
    </row>
    <row r="524">
      <c r="F524" s="18"/>
    </row>
    <row r="525">
      <c r="F525" s="18"/>
    </row>
    <row r="526">
      <c r="F526" s="18"/>
    </row>
    <row r="527">
      <c r="F527" s="18"/>
    </row>
    <row r="528">
      <c r="F528" s="18"/>
    </row>
    <row r="529">
      <c r="F529" s="18"/>
    </row>
    <row r="530">
      <c r="F530" s="18"/>
    </row>
    <row r="531">
      <c r="F531" s="18"/>
    </row>
    <row r="532">
      <c r="F532" s="18"/>
    </row>
    <row r="533">
      <c r="F533" s="18"/>
    </row>
    <row r="534">
      <c r="F534" s="18"/>
    </row>
    <row r="535">
      <c r="F535" s="18"/>
    </row>
    <row r="536">
      <c r="F536" s="18"/>
    </row>
    <row r="537">
      <c r="F537" s="18"/>
    </row>
    <row r="538">
      <c r="F538" s="18"/>
    </row>
    <row r="539">
      <c r="F539" s="18"/>
    </row>
    <row r="540">
      <c r="F540" s="18"/>
    </row>
    <row r="541">
      <c r="F541" s="18"/>
    </row>
    <row r="542">
      <c r="F542" s="18"/>
    </row>
    <row r="543">
      <c r="F543" s="18"/>
    </row>
    <row r="544">
      <c r="F544" s="18"/>
    </row>
    <row r="545">
      <c r="F545" s="18"/>
    </row>
    <row r="546">
      <c r="F546" s="18"/>
    </row>
    <row r="547">
      <c r="F547" s="18"/>
    </row>
    <row r="548">
      <c r="F548" s="18"/>
    </row>
    <row r="549">
      <c r="F549" s="18"/>
    </row>
    <row r="550">
      <c r="F550" s="18"/>
    </row>
    <row r="551">
      <c r="F551" s="18"/>
    </row>
    <row r="552">
      <c r="F552" s="18"/>
    </row>
    <row r="553">
      <c r="F553" s="18"/>
    </row>
    <row r="554">
      <c r="F554" s="18"/>
    </row>
    <row r="555">
      <c r="F555" s="18"/>
    </row>
    <row r="556">
      <c r="F556" s="18"/>
    </row>
    <row r="557">
      <c r="F557" s="18"/>
    </row>
    <row r="558">
      <c r="F558" s="18"/>
    </row>
    <row r="559">
      <c r="F559" s="18"/>
    </row>
    <row r="560">
      <c r="F560" s="18"/>
    </row>
    <row r="561">
      <c r="F561" s="18"/>
    </row>
    <row r="562">
      <c r="F562" s="18"/>
    </row>
    <row r="563">
      <c r="F563" s="18"/>
    </row>
    <row r="564">
      <c r="F564" s="18"/>
    </row>
    <row r="565">
      <c r="F565" s="18"/>
    </row>
    <row r="566">
      <c r="F566" s="18"/>
    </row>
    <row r="567">
      <c r="F567" s="18"/>
    </row>
    <row r="568">
      <c r="F568" s="18"/>
    </row>
    <row r="569">
      <c r="F569" s="18"/>
    </row>
    <row r="570">
      <c r="F570" s="18"/>
    </row>
    <row r="571">
      <c r="F571" s="18"/>
    </row>
    <row r="572">
      <c r="F572" s="18"/>
    </row>
    <row r="573">
      <c r="F573" s="18"/>
    </row>
    <row r="574">
      <c r="F574" s="18"/>
    </row>
    <row r="575">
      <c r="F575" s="18"/>
    </row>
    <row r="576">
      <c r="F576" s="18"/>
    </row>
    <row r="577">
      <c r="F577" s="18"/>
    </row>
    <row r="578">
      <c r="F578" s="18"/>
    </row>
    <row r="579">
      <c r="F579" s="18"/>
    </row>
    <row r="580">
      <c r="F580" s="18"/>
    </row>
    <row r="581">
      <c r="F581" s="18"/>
    </row>
    <row r="582">
      <c r="F582" s="18"/>
    </row>
    <row r="583">
      <c r="F583" s="18"/>
    </row>
    <row r="584">
      <c r="F584" s="18"/>
    </row>
    <row r="585">
      <c r="F585" s="18"/>
    </row>
    <row r="586">
      <c r="F586" s="18"/>
    </row>
    <row r="587">
      <c r="F587" s="18"/>
    </row>
    <row r="588">
      <c r="F588" s="18"/>
    </row>
    <row r="589">
      <c r="F589" s="18"/>
    </row>
    <row r="590">
      <c r="F590" s="18"/>
    </row>
    <row r="591">
      <c r="F591" s="18"/>
    </row>
    <row r="592">
      <c r="F592" s="18"/>
    </row>
    <row r="593">
      <c r="F593" s="18"/>
    </row>
    <row r="594">
      <c r="F594" s="18"/>
    </row>
    <row r="595">
      <c r="F595" s="18"/>
    </row>
    <row r="596">
      <c r="F596" s="18"/>
    </row>
    <row r="597">
      <c r="F597" s="18"/>
    </row>
    <row r="598">
      <c r="F598" s="18"/>
    </row>
    <row r="599">
      <c r="F599" s="18"/>
    </row>
    <row r="600">
      <c r="F600" s="18"/>
    </row>
    <row r="601">
      <c r="F601" s="18"/>
    </row>
    <row r="602">
      <c r="F602" s="18"/>
    </row>
    <row r="603">
      <c r="F603" s="18"/>
    </row>
    <row r="604">
      <c r="F604" s="18"/>
    </row>
    <row r="605">
      <c r="F605" s="18"/>
    </row>
    <row r="606">
      <c r="F606" s="18"/>
    </row>
    <row r="607">
      <c r="F607" s="18"/>
    </row>
    <row r="608">
      <c r="F608" s="18"/>
    </row>
    <row r="609">
      <c r="F609" s="18"/>
    </row>
    <row r="610">
      <c r="F610" s="18"/>
    </row>
    <row r="611">
      <c r="F611" s="18"/>
    </row>
    <row r="612">
      <c r="F612" s="18"/>
    </row>
    <row r="613">
      <c r="F613" s="18"/>
    </row>
    <row r="614">
      <c r="F614" s="18"/>
    </row>
    <row r="615">
      <c r="F615" s="18"/>
    </row>
    <row r="616">
      <c r="F616" s="18"/>
    </row>
    <row r="617">
      <c r="F617" s="18"/>
    </row>
    <row r="618">
      <c r="F618" s="18"/>
    </row>
    <row r="619">
      <c r="F619" s="18"/>
    </row>
    <row r="620">
      <c r="F620" s="18"/>
    </row>
    <row r="621">
      <c r="F621" s="18"/>
    </row>
    <row r="622">
      <c r="F622" s="18"/>
    </row>
    <row r="623">
      <c r="F623" s="18"/>
    </row>
    <row r="624">
      <c r="F624" s="18"/>
    </row>
    <row r="625">
      <c r="F625" s="18"/>
    </row>
    <row r="626">
      <c r="F626" s="18"/>
    </row>
    <row r="627">
      <c r="F627" s="18"/>
    </row>
    <row r="628">
      <c r="F628" s="18"/>
    </row>
    <row r="629">
      <c r="F629" s="18"/>
    </row>
    <row r="630">
      <c r="F630" s="18"/>
    </row>
    <row r="631">
      <c r="F631" s="18"/>
    </row>
    <row r="632">
      <c r="F632" s="18"/>
    </row>
    <row r="633">
      <c r="F633" s="18"/>
    </row>
    <row r="634">
      <c r="F634" s="18"/>
    </row>
    <row r="635">
      <c r="F635" s="18"/>
    </row>
    <row r="636">
      <c r="F636" s="18"/>
    </row>
    <row r="637">
      <c r="F637" s="18"/>
    </row>
    <row r="638">
      <c r="F638" s="18"/>
    </row>
    <row r="639">
      <c r="F639" s="18"/>
    </row>
    <row r="640">
      <c r="F640" s="18"/>
    </row>
    <row r="641">
      <c r="F641" s="18"/>
    </row>
    <row r="642">
      <c r="F642" s="18"/>
    </row>
    <row r="643">
      <c r="F643" s="18"/>
    </row>
    <row r="644">
      <c r="F644" s="18"/>
    </row>
    <row r="645">
      <c r="F645" s="18"/>
    </row>
    <row r="646">
      <c r="F646" s="18"/>
    </row>
    <row r="647">
      <c r="F647" s="18"/>
    </row>
    <row r="648">
      <c r="F648" s="18"/>
    </row>
    <row r="649">
      <c r="F649" s="18"/>
    </row>
    <row r="650">
      <c r="F650" s="18"/>
    </row>
    <row r="651">
      <c r="F651" s="18"/>
    </row>
    <row r="652">
      <c r="F652" s="18"/>
    </row>
    <row r="653">
      <c r="F653" s="18"/>
    </row>
    <row r="654">
      <c r="F654" s="18"/>
    </row>
    <row r="655">
      <c r="F655" s="18"/>
    </row>
    <row r="656">
      <c r="F656" s="18"/>
    </row>
    <row r="657">
      <c r="F657" s="18"/>
    </row>
    <row r="658">
      <c r="F658" s="18"/>
    </row>
    <row r="659">
      <c r="F659" s="18"/>
    </row>
    <row r="660">
      <c r="F660" s="18"/>
    </row>
    <row r="661">
      <c r="F661" s="18"/>
    </row>
    <row r="662">
      <c r="F662" s="18"/>
    </row>
    <row r="663">
      <c r="F663" s="18"/>
    </row>
    <row r="664">
      <c r="F664" s="18"/>
    </row>
    <row r="665">
      <c r="F665" s="18"/>
    </row>
    <row r="666">
      <c r="F666" s="18"/>
    </row>
    <row r="667">
      <c r="F667" s="18"/>
    </row>
    <row r="668">
      <c r="F668" s="18"/>
    </row>
    <row r="669">
      <c r="F669" s="18"/>
    </row>
    <row r="670">
      <c r="F670" s="18"/>
    </row>
    <row r="671">
      <c r="F671" s="18"/>
    </row>
    <row r="672">
      <c r="F672" s="18"/>
    </row>
    <row r="673">
      <c r="F673" s="18"/>
    </row>
    <row r="674">
      <c r="F674" s="18"/>
    </row>
    <row r="675">
      <c r="F675" s="18"/>
    </row>
    <row r="676">
      <c r="F676" s="18"/>
    </row>
    <row r="677">
      <c r="F677" s="18"/>
    </row>
    <row r="678">
      <c r="F678" s="18"/>
    </row>
    <row r="679">
      <c r="F679" s="18"/>
    </row>
    <row r="680">
      <c r="F680" s="18"/>
    </row>
    <row r="681">
      <c r="F681" s="18"/>
    </row>
    <row r="682">
      <c r="F682" s="18"/>
    </row>
    <row r="683">
      <c r="F683" s="18"/>
    </row>
    <row r="684">
      <c r="F684" s="18"/>
    </row>
    <row r="685">
      <c r="F685" s="18"/>
    </row>
    <row r="686">
      <c r="F686" s="18"/>
    </row>
    <row r="687">
      <c r="F687" s="18"/>
    </row>
    <row r="688">
      <c r="F688" s="18"/>
    </row>
    <row r="689">
      <c r="F689" s="18"/>
    </row>
    <row r="690">
      <c r="F690" s="18"/>
    </row>
    <row r="691">
      <c r="F691" s="18"/>
    </row>
    <row r="692">
      <c r="F692" s="18"/>
    </row>
    <row r="693">
      <c r="F693" s="18"/>
    </row>
    <row r="694">
      <c r="F694" s="18"/>
    </row>
    <row r="695">
      <c r="F695" s="18"/>
    </row>
    <row r="696">
      <c r="F696" s="18"/>
    </row>
    <row r="697">
      <c r="F697" s="18"/>
    </row>
    <row r="698">
      <c r="F698" s="18"/>
    </row>
    <row r="699">
      <c r="F699" s="18"/>
    </row>
    <row r="700">
      <c r="F700" s="18"/>
    </row>
    <row r="701">
      <c r="F701" s="18"/>
    </row>
    <row r="702">
      <c r="F702" s="18"/>
    </row>
    <row r="703">
      <c r="F703" s="18"/>
    </row>
    <row r="704">
      <c r="F704" s="18"/>
    </row>
    <row r="705">
      <c r="F705" s="18"/>
    </row>
    <row r="706">
      <c r="F706" s="18"/>
    </row>
    <row r="707">
      <c r="F707" s="18"/>
    </row>
    <row r="708">
      <c r="F708" s="18"/>
    </row>
    <row r="709">
      <c r="F709" s="18"/>
    </row>
    <row r="710">
      <c r="F710" s="18"/>
    </row>
    <row r="711">
      <c r="F711" s="18"/>
    </row>
    <row r="712">
      <c r="F712" s="18"/>
    </row>
    <row r="713">
      <c r="F713" s="18"/>
    </row>
    <row r="714">
      <c r="F714" s="18"/>
    </row>
    <row r="715">
      <c r="F715" s="18"/>
    </row>
    <row r="716">
      <c r="F716" s="18"/>
    </row>
    <row r="717">
      <c r="F717" s="18"/>
    </row>
    <row r="718">
      <c r="F718" s="18"/>
    </row>
    <row r="719">
      <c r="F719" s="18"/>
    </row>
    <row r="720">
      <c r="F720" s="18"/>
    </row>
    <row r="721">
      <c r="F721" s="18"/>
    </row>
    <row r="722">
      <c r="F722" s="18"/>
    </row>
    <row r="723">
      <c r="F723" s="18"/>
    </row>
    <row r="724">
      <c r="F724" s="18"/>
    </row>
    <row r="725">
      <c r="F725" s="18"/>
    </row>
    <row r="726">
      <c r="F726" s="18"/>
    </row>
    <row r="727">
      <c r="F727" s="18"/>
    </row>
    <row r="728">
      <c r="F728" s="18"/>
    </row>
    <row r="729">
      <c r="F729" s="18"/>
    </row>
    <row r="730">
      <c r="F730" s="18"/>
    </row>
    <row r="731">
      <c r="F731" s="18"/>
    </row>
    <row r="732">
      <c r="F732" s="18"/>
    </row>
    <row r="733">
      <c r="F733" s="18"/>
    </row>
    <row r="734">
      <c r="F734" s="18"/>
    </row>
    <row r="735">
      <c r="F735" s="18"/>
    </row>
    <row r="736">
      <c r="F736" s="18"/>
    </row>
    <row r="737">
      <c r="F737" s="18"/>
    </row>
    <row r="738">
      <c r="F738" s="18"/>
    </row>
    <row r="739">
      <c r="F739" s="18"/>
    </row>
    <row r="740">
      <c r="F740" s="18"/>
    </row>
    <row r="741">
      <c r="F741" s="18"/>
    </row>
    <row r="742">
      <c r="F742" s="18"/>
    </row>
    <row r="743">
      <c r="F743" s="18"/>
    </row>
    <row r="744">
      <c r="F744" s="18"/>
    </row>
    <row r="745">
      <c r="F745" s="18"/>
    </row>
    <row r="746">
      <c r="F746" s="18"/>
    </row>
    <row r="747">
      <c r="F747" s="18"/>
    </row>
    <row r="748">
      <c r="F748" s="18"/>
    </row>
    <row r="749">
      <c r="F749" s="18"/>
    </row>
    <row r="750">
      <c r="F750" s="18"/>
    </row>
    <row r="751">
      <c r="F751" s="18"/>
    </row>
    <row r="752">
      <c r="F752" s="18"/>
    </row>
    <row r="753">
      <c r="F753" s="18"/>
    </row>
    <row r="754">
      <c r="F754" s="18"/>
    </row>
    <row r="755">
      <c r="F755" s="18"/>
    </row>
    <row r="756">
      <c r="F756" s="18"/>
    </row>
    <row r="757">
      <c r="F757" s="18"/>
    </row>
    <row r="758">
      <c r="F758" s="18"/>
    </row>
    <row r="759">
      <c r="F759" s="18"/>
    </row>
    <row r="760">
      <c r="F760" s="18"/>
    </row>
    <row r="761">
      <c r="F761" s="18"/>
    </row>
    <row r="762">
      <c r="F762" s="18"/>
    </row>
    <row r="763">
      <c r="F763" s="18"/>
    </row>
    <row r="764">
      <c r="F764" s="18"/>
    </row>
    <row r="765">
      <c r="F765" s="18"/>
    </row>
    <row r="766">
      <c r="F766" s="18"/>
    </row>
    <row r="767">
      <c r="F767" s="18"/>
    </row>
    <row r="768">
      <c r="F768" s="18"/>
    </row>
    <row r="769">
      <c r="F769" s="18"/>
    </row>
    <row r="770">
      <c r="F770" s="18"/>
    </row>
    <row r="771">
      <c r="F771" s="18"/>
    </row>
    <row r="772">
      <c r="F772" s="18"/>
    </row>
    <row r="773">
      <c r="F773" s="18"/>
    </row>
    <row r="774">
      <c r="F774" s="18"/>
    </row>
    <row r="775">
      <c r="F775" s="18"/>
    </row>
    <row r="776">
      <c r="F776" s="18"/>
    </row>
    <row r="777">
      <c r="F777" s="18"/>
    </row>
    <row r="778">
      <c r="F778" s="18"/>
    </row>
    <row r="779">
      <c r="F779" s="18"/>
    </row>
    <row r="780">
      <c r="F780" s="18"/>
    </row>
    <row r="781">
      <c r="F781" s="18"/>
    </row>
    <row r="782">
      <c r="F782" s="18"/>
    </row>
    <row r="783">
      <c r="F783" s="18"/>
    </row>
    <row r="784">
      <c r="F784" s="18"/>
    </row>
    <row r="785">
      <c r="F785" s="18"/>
    </row>
    <row r="786">
      <c r="F786" s="18"/>
    </row>
    <row r="787">
      <c r="F787" s="18"/>
    </row>
    <row r="788">
      <c r="F788" s="18"/>
    </row>
    <row r="789">
      <c r="F789" s="18"/>
    </row>
    <row r="790">
      <c r="F790" s="18"/>
    </row>
    <row r="791">
      <c r="F791" s="18"/>
    </row>
    <row r="792">
      <c r="F792" s="18"/>
    </row>
    <row r="793">
      <c r="F793" s="18"/>
    </row>
    <row r="794">
      <c r="F794" s="18"/>
    </row>
    <row r="795">
      <c r="F795" s="18"/>
    </row>
    <row r="796">
      <c r="F796" s="18"/>
    </row>
    <row r="797">
      <c r="F797" s="18"/>
    </row>
    <row r="798">
      <c r="F798" s="18"/>
    </row>
    <row r="799">
      <c r="F799" s="18"/>
    </row>
    <row r="800">
      <c r="F800" s="18"/>
    </row>
    <row r="801">
      <c r="F801" s="18"/>
    </row>
    <row r="802">
      <c r="F802" s="18"/>
    </row>
    <row r="803">
      <c r="F803" s="18"/>
    </row>
    <row r="804">
      <c r="F804" s="18"/>
    </row>
    <row r="805">
      <c r="F805" s="18"/>
    </row>
    <row r="806">
      <c r="F806" s="18"/>
    </row>
    <row r="807">
      <c r="F807" s="18"/>
    </row>
    <row r="808">
      <c r="F808" s="18"/>
    </row>
    <row r="809">
      <c r="F809" s="18"/>
    </row>
    <row r="810">
      <c r="F810" s="18"/>
    </row>
    <row r="811">
      <c r="F811" s="18"/>
    </row>
    <row r="812">
      <c r="F812" s="18"/>
    </row>
    <row r="813">
      <c r="F813" s="18"/>
    </row>
    <row r="814">
      <c r="F814" s="18"/>
    </row>
    <row r="815">
      <c r="F815" s="18"/>
    </row>
    <row r="816">
      <c r="F816" s="18"/>
    </row>
    <row r="817">
      <c r="F817" s="18"/>
    </row>
    <row r="818">
      <c r="F818" s="18"/>
    </row>
    <row r="819">
      <c r="F819" s="18"/>
    </row>
    <row r="820">
      <c r="F820" s="18"/>
    </row>
    <row r="821">
      <c r="F821" s="18"/>
    </row>
    <row r="822">
      <c r="F822" s="18"/>
    </row>
    <row r="823">
      <c r="F823" s="18"/>
    </row>
    <row r="824">
      <c r="F824" s="18"/>
    </row>
    <row r="825">
      <c r="F825" s="18"/>
    </row>
    <row r="826">
      <c r="F826" s="18"/>
    </row>
    <row r="827">
      <c r="F827" s="18"/>
    </row>
    <row r="828">
      <c r="F828" s="18"/>
    </row>
    <row r="829">
      <c r="F829" s="18"/>
    </row>
    <row r="830">
      <c r="F830" s="18"/>
    </row>
    <row r="831">
      <c r="F831" s="18"/>
    </row>
    <row r="832">
      <c r="F832" s="18"/>
    </row>
    <row r="833">
      <c r="F833" s="18"/>
    </row>
    <row r="834">
      <c r="F834" s="18"/>
    </row>
    <row r="835">
      <c r="F835" s="18"/>
    </row>
    <row r="836">
      <c r="F836" s="18"/>
    </row>
    <row r="837">
      <c r="F837" s="18"/>
    </row>
    <row r="838">
      <c r="F838" s="18"/>
    </row>
    <row r="839">
      <c r="F839" s="18"/>
    </row>
    <row r="840">
      <c r="F840" s="18"/>
    </row>
    <row r="841">
      <c r="F841" s="18"/>
    </row>
    <row r="842">
      <c r="F842" s="18"/>
    </row>
    <row r="843">
      <c r="F843" s="18"/>
    </row>
    <row r="844">
      <c r="F844" s="18"/>
    </row>
    <row r="845">
      <c r="F845" s="18"/>
    </row>
    <row r="846">
      <c r="F846" s="18"/>
    </row>
    <row r="847">
      <c r="F847" s="18"/>
    </row>
    <row r="848">
      <c r="F848" s="18"/>
    </row>
    <row r="849">
      <c r="F849" s="18"/>
    </row>
    <row r="850">
      <c r="F850" s="18"/>
    </row>
    <row r="851">
      <c r="F851" s="18"/>
    </row>
    <row r="852">
      <c r="F852" s="18"/>
    </row>
    <row r="853">
      <c r="F853" s="18"/>
    </row>
    <row r="854">
      <c r="F854" s="18"/>
    </row>
    <row r="855">
      <c r="F855" s="18"/>
    </row>
    <row r="856">
      <c r="F856" s="18"/>
    </row>
    <row r="857">
      <c r="F857" s="18"/>
    </row>
    <row r="858">
      <c r="F858" s="18"/>
    </row>
    <row r="859">
      <c r="F859" s="18"/>
    </row>
    <row r="860">
      <c r="F860" s="18"/>
    </row>
    <row r="861">
      <c r="F861" s="18"/>
    </row>
    <row r="862">
      <c r="F862" s="18"/>
    </row>
    <row r="863">
      <c r="F863" s="18"/>
    </row>
    <row r="864">
      <c r="F864" s="18"/>
    </row>
    <row r="865">
      <c r="F865" s="18"/>
    </row>
    <row r="866">
      <c r="F866" s="18"/>
    </row>
    <row r="867">
      <c r="F867" s="18"/>
    </row>
    <row r="868">
      <c r="F868" s="18"/>
    </row>
    <row r="869">
      <c r="F869" s="18"/>
    </row>
    <row r="870">
      <c r="F870" s="18"/>
    </row>
    <row r="871">
      <c r="F871" s="18"/>
    </row>
    <row r="872">
      <c r="F872" s="18"/>
    </row>
    <row r="873">
      <c r="F873" s="18"/>
    </row>
    <row r="874">
      <c r="F874" s="18"/>
    </row>
    <row r="875">
      <c r="F875" s="18"/>
    </row>
    <row r="876">
      <c r="F876" s="18"/>
    </row>
    <row r="877">
      <c r="F877" s="18"/>
    </row>
    <row r="878">
      <c r="F878" s="18"/>
    </row>
    <row r="879">
      <c r="F879" s="18"/>
    </row>
    <row r="880">
      <c r="F880" s="18"/>
    </row>
    <row r="881">
      <c r="F881" s="18"/>
    </row>
    <row r="882">
      <c r="F882" s="18"/>
    </row>
    <row r="883">
      <c r="F883" s="18"/>
    </row>
    <row r="884">
      <c r="F884" s="18"/>
    </row>
    <row r="885">
      <c r="F885" s="18"/>
    </row>
    <row r="886">
      <c r="F886" s="18"/>
    </row>
    <row r="887">
      <c r="F887" s="18"/>
    </row>
    <row r="888">
      <c r="F888" s="18"/>
    </row>
    <row r="889">
      <c r="F889" s="18"/>
    </row>
    <row r="890">
      <c r="F890" s="18"/>
    </row>
    <row r="891">
      <c r="F891" s="18"/>
    </row>
    <row r="892">
      <c r="F892" s="18"/>
    </row>
    <row r="893">
      <c r="F893" s="18"/>
    </row>
    <row r="894">
      <c r="F894" s="18"/>
    </row>
    <row r="895">
      <c r="F895" s="18"/>
    </row>
    <row r="896">
      <c r="F896" s="18"/>
    </row>
    <row r="897">
      <c r="F897" s="18"/>
    </row>
    <row r="898">
      <c r="F898" s="18"/>
    </row>
    <row r="899">
      <c r="F899" s="18"/>
    </row>
    <row r="900">
      <c r="F900" s="18"/>
    </row>
    <row r="901">
      <c r="F901" s="18"/>
    </row>
    <row r="902">
      <c r="F902" s="18"/>
    </row>
    <row r="903">
      <c r="F903" s="18"/>
    </row>
    <row r="904">
      <c r="F904" s="18"/>
    </row>
    <row r="905">
      <c r="F905" s="18"/>
    </row>
    <row r="906">
      <c r="F906" s="18"/>
    </row>
    <row r="907">
      <c r="F907" s="18"/>
    </row>
    <row r="908">
      <c r="F908" s="18"/>
    </row>
    <row r="909">
      <c r="F909" s="18"/>
    </row>
    <row r="910">
      <c r="F910" s="18"/>
    </row>
    <row r="911">
      <c r="F911" s="18"/>
    </row>
    <row r="912">
      <c r="F912" s="18"/>
    </row>
    <row r="913">
      <c r="F913" s="18"/>
    </row>
    <row r="914">
      <c r="F914" s="18"/>
    </row>
    <row r="915">
      <c r="F915" s="18"/>
    </row>
    <row r="916">
      <c r="F916" s="18"/>
    </row>
    <row r="917">
      <c r="F917" s="18"/>
    </row>
    <row r="918">
      <c r="F918" s="18"/>
    </row>
    <row r="919">
      <c r="F919" s="18"/>
    </row>
    <row r="920">
      <c r="F920" s="18"/>
    </row>
    <row r="921">
      <c r="F921" s="18"/>
    </row>
    <row r="922">
      <c r="F922" s="18"/>
    </row>
    <row r="923">
      <c r="F923" s="18"/>
    </row>
    <row r="924">
      <c r="F924" s="18"/>
    </row>
    <row r="925">
      <c r="F925" s="18"/>
    </row>
    <row r="926">
      <c r="F926" s="18"/>
    </row>
    <row r="927">
      <c r="F927" s="18"/>
    </row>
    <row r="928">
      <c r="F928" s="18"/>
    </row>
    <row r="929">
      <c r="F929" s="18"/>
    </row>
    <row r="930">
      <c r="F930" s="18"/>
    </row>
    <row r="931">
      <c r="F931" s="18"/>
    </row>
    <row r="932">
      <c r="F932" s="18"/>
    </row>
    <row r="933">
      <c r="F933" s="18"/>
    </row>
    <row r="934">
      <c r="F934" s="18"/>
    </row>
    <row r="935">
      <c r="F935" s="18"/>
    </row>
    <row r="936">
      <c r="F936" s="18"/>
    </row>
    <row r="937">
      <c r="F937" s="18"/>
    </row>
    <row r="938">
      <c r="F938" s="18"/>
    </row>
    <row r="939">
      <c r="F939" s="18"/>
    </row>
    <row r="940">
      <c r="F940" s="18"/>
    </row>
    <row r="941">
      <c r="F941" s="18"/>
    </row>
    <row r="942">
      <c r="F942" s="18"/>
    </row>
    <row r="943">
      <c r="F943" s="18"/>
    </row>
    <row r="944">
      <c r="F944" s="18"/>
    </row>
    <row r="945">
      <c r="F945" s="18"/>
    </row>
    <row r="946">
      <c r="F946" s="18"/>
    </row>
    <row r="947">
      <c r="F947" s="18"/>
    </row>
    <row r="948">
      <c r="F948" s="18"/>
    </row>
    <row r="949">
      <c r="F949" s="18"/>
    </row>
    <row r="950">
      <c r="F950" s="18"/>
    </row>
    <row r="951">
      <c r="F951" s="18"/>
    </row>
    <row r="952">
      <c r="F952" s="18"/>
    </row>
    <row r="953">
      <c r="F953" s="18"/>
    </row>
    <row r="954">
      <c r="F954" s="18"/>
    </row>
    <row r="955">
      <c r="F955" s="18"/>
    </row>
    <row r="956">
      <c r="F956" s="18"/>
    </row>
    <row r="957">
      <c r="F957" s="18"/>
    </row>
    <row r="958">
      <c r="F958" s="18"/>
    </row>
    <row r="959">
      <c r="F959" s="18"/>
    </row>
    <row r="960">
      <c r="F960" s="18"/>
    </row>
    <row r="961">
      <c r="F961" s="18"/>
    </row>
    <row r="962">
      <c r="F962" s="18"/>
    </row>
    <row r="963">
      <c r="F963" s="18"/>
    </row>
    <row r="964">
      <c r="F964" s="18"/>
    </row>
    <row r="965">
      <c r="F965" s="18"/>
    </row>
    <row r="966">
      <c r="F966" s="18"/>
    </row>
    <row r="967">
      <c r="F967" s="18"/>
    </row>
    <row r="968">
      <c r="F968" s="18"/>
    </row>
    <row r="969">
      <c r="F969" s="18"/>
    </row>
    <row r="970">
      <c r="F970" s="18"/>
    </row>
    <row r="971">
      <c r="F971" s="18"/>
    </row>
    <row r="972">
      <c r="F972" s="18"/>
    </row>
    <row r="973">
      <c r="F973" s="18"/>
    </row>
    <row r="974">
      <c r="F974" s="18"/>
    </row>
    <row r="975">
      <c r="F975" s="18"/>
    </row>
    <row r="976">
      <c r="F976" s="18"/>
    </row>
    <row r="977">
      <c r="F977" s="18"/>
    </row>
    <row r="978">
      <c r="F978" s="18"/>
    </row>
    <row r="979">
      <c r="F979" s="18"/>
    </row>
    <row r="980">
      <c r="F980" s="18"/>
    </row>
    <row r="981">
      <c r="F981" s="18"/>
    </row>
    <row r="982">
      <c r="F982" s="18"/>
    </row>
    <row r="983">
      <c r="F983" s="18"/>
    </row>
    <row r="984">
      <c r="F984" s="18"/>
    </row>
    <row r="985">
      <c r="F985" s="18"/>
    </row>
    <row r="986">
      <c r="F986" s="18"/>
    </row>
    <row r="987">
      <c r="F987" s="18"/>
    </row>
    <row r="988">
      <c r="F988" s="18"/>
    </row>
    <row r="989">
      <c r="F989" s="18"/>
    </row>
    <row r="990">
      <c r="F990" s="18"/>
    </row>
    <row r="991">
      <c r="F991" s="18"/>
    </row>
    <row r="992">
      <c r="F992" s="18"/>
    </row>
    <row r="993">
      <c r="F993" s="18"/>
    </row>
    <row r="994">
      <c r="F994" s="18"/>
    </row>
    <row r="995">
      <c r="F995" s="18"/>
    </row>
    <row r="996">
      <c r="F996" s="18"/>
    </row>
    <row r="997">
      <c r="F997" s="18"/>
    </row>
    <row r="998">
      <c r="F998" s="18"/>
    </row>
    <row r="999">
      <c r="F999" s="18"/>
    </row>
    <row r="1000">
      <c r="F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0</v>
      </c>
      <c r="B1" s="19" t="s">
        <v>1</v>
      </c>
      <c r="C1" s="19" t="s">
        <v>2</v>
      </c>
      <c r="D1" s="2">
        <v>2.0210514E7</v>
      </c>
      <c r="E1" s="2">
        <v>2.0210515E7</v>
      </c>
      <c r="F1" s="2">
        <v>2.0210516E7</v>
      </c>
      <c r="G1" s="2">
        <v>2.0210517E7</v>
      </c>
      <c r="H1" s="2">
        <v>2.0210518E7</v>
      </c>
      <c r="I1" s="2">
        <v>2.0210519E7</v>
      </c>
      <c r="J1" s="2">
        <v>2.021052E7</v>
      </c>
      <c r="K1" s="2">
        <v>2.0210521E7</v>
      </c>
      <c r="L1" s="2">
        <v>2.0210522E7</v>
      </c>
      <c r="M1" s="2">
        <v>2.0210523E7</v>
      </c>
      <c r="N1" s="2">
        <v>2.0210524E7</v>
      </c>
      <c r="O1" s="2">
        <v>2.0210525E7</v>
      </c>
      <c r="P1" s="2">
        <v>2.0210526E7</v>
      </c>
      <c r="Q1" s="2">
        <v>2.0210527E7</v>
      </c>
      <c r="R1" s="2">
        <v>2.0210528E7</v>
      </c>
      <c r="S1" s="2">
        <v>2.0210529E7</v>
      </c>
      <c r="T1" s="2">
        <v>2.021053E7</v>
      </c>
    </row>
    <row r="2">
      <c r="A2" s="5">
        <v>6.3000010002E10</v>
      </c>
      <c r="B2" s="5" t="s">
        <v>3</v>
      </c>
      <c r="C2" s="5" t="s">
        <v>4</v>
      </c>
      <c r="D2">
        <f>VLOOKUP($B2,'累積人數_量級_區域別'!$C$2:$T$13,2,0)</f>
        <v>0</v>
      </c>
      <c r="E2">
        <f>VLOOKUP($B2,'累積人數_量級_區域別'!$C$2:$T$13,3,0)</f>
        <v>0</v>
      </c>
      <c r="F2">
        <f>VLOOKUP($B2,'累積人數_量級_區域別'!$C$2:$T$13,4,0)</f>
        <v>1</v>
      </c>
      <c r="G2">
        <f>VLOOKUP($B2,'累積人數_量級_區域別'!$C$2:$T$13,5,0)</f>
        <v>1</v>
      </c>
      <c r="H2">
        <f>VLOOKUP($B2,'累積人數_量級_區域別'!$C$2:$T$13,6,0)</f>
        <v>1</v>
      </c>
      <c r="I2">
        <f>VLOOKUP($B2,'累積人數_量級_區域別'!$C$2:$T$13,7,0)</f>
        <v>1</v>
      </c>
      <c r="J2">
        <f>VLOOKUP($B2,'累積人數_量級_區域別'!$C$2:$T$13,8,0)</f>
        <v>1</v>
      </c>
      <c r="K2">
        <f>VLOOKUP($B2,'累積人數_量級_區域別'!$C$2:$T$13,9,0)</f>
        <v>1</v>
      </c>
      <c r="L2">
        <f>VLOOKUP($B2,'累積人數_量級_區域別'!$C$2:$T$13,10,0)</f>
        <v>1</v>
      </c>
      <c r="M2">
        <f>VLOOKUP($B2,'累積人數_量級_區域別'!$C$2:$T$13,11,0)</f>
        <v>1</v>
      </c>
      <c r="N2">
        <f>VLOOKUP($B2,'累積人數_量級_區域別'!$C$2:$T$13,12,0)</f>
        <v>1</v>
      </c>
      <c r="O2">
        <f>VLOOKUP($B2,'累積人數_量級_區域別'!$C$2:$T$13,13,0)</f>
        <v>1</v>
      </c>
      <c r="P2">
        <f>VLOOKUP($B2,'累積人數_量級_區域別'!$C$2:$T$13,14,0)</f>
        <v>1</v>
      </c>
      <c r="Q2">
        <f>VLOOKUP($B2,'累積人數_量級_區域別'!$C$2:$T$13,15,0)</f>
        <v>1</v>
      </c>
      <c r="R2">
        <f>VLOOKUP($B2,'累積人數_量級_區域別'!$C$2:$T$13,16,0)</f>
        <v>1</v>
      </c>
      <c r="S2">
        <f>VLOOKUP($B2,'累積人數_量級_區域別'!$C$2:$T$13,17,0)</f>
        <v>1</v>
      </c>
      <c r="T2">
        <f>VLOOKUP($B2,'累積人數_量級_區域別'!$C$2:$T$13,18,0)</f>
        <v>1</v>
      </c>
    </row>
    <row r="3">
      <c r="A3" s="5">
        <v>6.3000010003E10</v>
      </c>
      <c r="B3" s="5" t="s">
        <v>3</v>
      </c>
      <c r="C3" s="5" t="s">
        <v>5</v>
      </c>
      <c r="D3">
        <f>VLOOKUP(B3,'累積人數_量級_區域別'!$C$2:$T$13,2,0)</f>
        <v>0</v>
      </c>
      <c r="E3">
        <f>VLOOKUP($B3,'累積人數_量級_區域別'!$C$2:$T$13,3,0)</f>
        <v>0</v>
      </c>
      <c r="F3">
        <f>VLOOKUP($B3,'累積人數_量級_區域別'!$C$2:$T$13,4,0)</f>
        <v>1</v>
      </c>
      <c r="G3">
        <f>VLOOKUP($B3,'累積人數_量級_區域別'!$C$2:$T$13,5,0)</f>
        <v>1</v>
      </c>
      <c r="H3">
        <f>VLOOKUP($B3,'累積人數_量級_區域別'!$C$2:$T$13,6,0)</f>
        <v>1</v>
      </c>
      <c r="I3">
        <f>VLOOKUP($B3,'累積人數_量級_區域別'!$C$2:$T$13,7,0)</f>
        <v>1</v>
      </c>
      <c r="J3">
        <f>VLOOKUP($B3,'累積人數_量級_區域別'!$C$2:$T$13,8,0)</f>
        <v>1</v>
      </c>
      <c r="K3">
        <f>VLOOKUP($B3,'累積人數_量級_區域別'!$C$2:$T$13,9,0)</f>
        <v>1</v>
      </c>
      <c r="L3">
        <f>VLOOKUP($B3,'累積人數_量級_區域別'!$C$2:$T$13,10,0)</f>
        <v>1</v>
      </c>
      <c r="M3">
        <f>VLOOKUP($B3,'累積人數_量級_區域別'!$C$2:$T$13,11,0)</f>
        <v>1</v>
      </c>
      <c r="N3">
        <f>VLOOKUP($B3,'累積人數_量級_區域別'!$C$2:$T$13,12,0)</f>
        <v>1</v>
      </c>
      <c r="O3">
        <f>VLOOKUP($B3,'累積人數_量級_區域別'!$C$2:$T$13,13,0)</f>
        <v>1</v>
      </c>
      <c r="P3">
        <f>VLOOKUP($B3,'累積人數_量級_區域別'!$C$2:$T$13,14,0)</f>
        <v>1</v>
      </c>
      <c r="Q3">
        <f>VLOOKUP($B3,'累積人數_量級_區域別'!$C$2:$T$13,15,0)</f>
        <v>1</v>
      </c>
      <c r="R3">
        <f>VLOOKUP($B3,'累積人數_量級_區域別'!$C$2:$T$13,16,0)</f>
        <v>1</v>
      </c>
      <c r="S3">
        <f>VLOOKUP($B3,'累積人數_量級_區域別'!$C$2:$T$13,17,0)</f>
        <v>1</v>
      </c>
      <c r="T3">
        <f>VLOOKUP($B3,'累積人數_量級_區域別'!$C$2:$T$13,18,0)</f>
        <v>1</v>
      </c>
    </row>
    <row r="4">
      <c r="A4" s="5">
        <v>6.3000010004E10</v>
      </c>
      <c r="B4" s="5" t="s">
        <v>3</v>
      </c>
      <c r="C4" s="5" t="s">
        <v>6</v>
      </c>
      <c r="D4">
        <f>VLOOKUP(B4,'累積人數_量級_區域別'!$C$2:$T$13,2,0)</f>
        <v>0</v>
      </c>
      <c r="E4">
        <f>VLOOKUP($B4,'累積人數_量級_區域別'!$C$2:$T$13,3,0)</f>
        <v>0</v>
      </c>
      <c r="F4">
        <f>VLOOKUP($B4,'累積人數_量級_區域別'!$C$2:$T$13,4,0)</f>
        <v>1</v>
      </c>
      <c r="G4">
        <f>VLOOKUP($B4,'累積人數_量級_區域別'!$C$2:$T$13,5,0)</f>
        <v>1</v>
      </c>
      <c r="H4">
        <f>VLOOKUP($B4,'累積人數_量級_區域別'!$C$2:$T$13,6,0)</f>
        <v>1</v>
      </c>
      <c r="I4">
        <f>VLOOKUP($B4,'累積人數_量級_區域別'!$C$2:$T$13,7,0)</f>
        <v>1</v>
      </c>
      <c r="J4">
        <f>VLOOKUP($B4,'累積人數_量級_區域別'!$C$2:$T$13,8,0)</f>
        <v>1</v>
      </c>
      <c r="K4">
        <f>VLOOKUP($B4,'累積人數_量級_區域別'!$C$2:$T$13,9,0)</f>
        <v>1</v>
      </c>
      <c r="L4">
        <f>VLOOKUP($B4,'累積人數_量級_區域別'!$C$2:$T$13,10,0)</f>
        <v>1</v>
      </c>
      <c r="M4">
        <f>VLOOKUP($B4,'累積人數_量級_區域別'!$C$2:$T$13,11,0)</f>
        <v>1</v>
      </c>
      <c r="N4">
        <f>VLOOKUP($B4,'累積人數_量級_區域別'!$C$2:$T$13,12,0)</f>
        <v>1</v>
      </c>
      <c r="O4">
        <f>VLOOKUP($B4,'累積人數_量級_區域別'!$C$2:$T$13,13,0)</f>
        <v>1</v>
      </c>
      <c r="P4">
        <f>VLOOKUP($B4,'累積人數_量級_區域別'!$C$2:$T$13,14,0)</f>
        <v>1</v>
      </c>
      <c r="Q4">
        <f>VLOOKUP($B4,'累積人數_量級_區域別'!$C$2:$T$13,15,0)</f>
        <v>1</v>
      </c>
      <c r="R4">
        <f>VLOOKUP($B4,'累積人數_量級_區域別'!$C$2:$T$13,16,0)</f>
        <v>1</v>
      </c>
      <c r="S4">
        <f>VLOOKUP($B4,'累積人數_量級_區域別'!$C$2:$T$13,17,0)</f>
        <v>1</v>
      </c>
      <c r="T4">
        <f>VLOOKUP($B4,'累積人數_量級_區域別'!$C$2:$T$13,18,0)</f>
        <v>1</v>
      </c>
    </row>
    <row r="5">
      <c r="A5" s="5">
        <v>6.3000010005E10</v>
      </c>
      <c r="B5" s="5" t="s">
        <v>3</v>
      </c>
      <c r="C5" s="5" t="s">
        <v>7</v>
      </c>
      <c r="D5">
        <f>VLOOKUP(B5,'累積人數_量級_區域別'!$C$2:$T$13,2,0)</f>
        <v>0</v>
      </c>
      <c r="E5">
        <f>VLOOKUP($B5,'累積人數_量級_區域別'!$C$2:$T$13,3,0)</f>
        <v>0</v>
      </c>
      <c r="F5">
        <f>VLOOKUP($B5,'累積人數_量級_區域別'!$C$2:$T$13,4,0)</f>
        <v>1</v>
      </c>
      <c r="G5">
        <f>VLOOKUP($B5,'累積人數_量級_區域別'!$C$2:$T$13,5,0)</f>
        <v>1</v>
      </c>
      <c r="H5">
        <f>VLOOKUP($B5,'累積人數_量級_區域別'!$C$2:$T$13,6,0)</f>
        <v>1</v>
      </c>
      <c r="I5">
        <f>VLOOKUP($B5,'累積人數_量級_區域別'!$C$2:$T$13,7,0)</f>
        <v>1</v>
      </c>
      <c r="J5">
        <f>VLOOKUP($B5,'累積人數_量級_區域別'!$C$2:$T$13,8,0)</f>
        <v>1</v>
      </c>
      <c r="K5">
        <f>VLOOKUP($B5,'累積人數_量級_區域別'!$C$2:$T$13,9,0)</f>
        <v>1</v>
      </c>
      <c r="L5">
        <f>VLOOKUP($B5,'累積人數_量級_區域別'!$C$2:$T$13,10,0)</f>
        <v>1</v>
      </c>
      <c r="M5">
        <f>VLOOKUP($B5,'累積人數_量級_區域別'!$C$2:$T$13,11,0)</f>
        <v>1</v>
      </c>
      <c r="N5">
        <f>VLOOKUP($B5,'累積人數_量級_區域別'!$C$2:$T$13,12,0)</f>
        <v>1</v>
      </c>
      <c r="O5">
        <f>VLOOKUP($B5,'累積人數_量級_區域別'!$C$2:$T$13,13,0)</f>
        <v>1</v>
      </c>
      <c r="P5">
        <f>VLOOKUP($B5,'累積人數_量級_區域別'!$C$2:$T$13,14,0)</f>
        <v>1</v>
      </c>
      <c r="Q5">
        <f>VLOOKUP($B5,'累積人數_量級_區域別'!$C$2:$T$13,15,0)</f>
        <v>1</v>
      </c>
      <c r="R5">
        <f>VLOOKUP($B5,'累積人數_量級_區域別'!$C$2:$T$13,16,0)</f>
        <v>1</v>
      </c>
      <c r="S5">
        <f>VLOOKUP($B5,'累積人數_量級_區域別'!$C$2:$T$13,17,0)</f>
        <v>1</v>
      </c>
      <c r="T5">
        <f>VLOOKUP($B5,'累積人數_量級_區域別'!$C$2:$T$13,18,0)</f>
        <v>1</v>
      </c>
    </row>
    <row r="6">
      <c r="A6" s="5">
        <v>6.3000010006E10</v>
      </c>
      <c r="B6" s="5" t="s">
        <v>3</v>
      </c>
      <c r="C6" s="5" t="s">
        <v>8</v>
      </c>
      <c r="D6">
        <f>VLOOKUP(B6,'累積人數_量級_區域別'!$C$2:$T$13,2,0)</f>
        <v>0</v>
      </c>
      <c r="E6">
        <f>VLOOKUP($B6,'累積人數_量級_區域別'!$C$2:$T$13,3,0)</f>
        <v>0</v>
      </c>
      <c r="F6">
        <f>VLOOKUP($B6,'累積人數_量級_區域別'!$C$2:$T$13,4,0)</f>
        <v>1</v>
      </c>
      <c r="G6">
        <f>VLOOKUP($B6,'累積人數_量級_區域別'!$C$2:$T$13,5,0)</f>
        <v>1</v>
      </c>
      <c r="H6">
        <f>VLOOKUP($B6,'累積人數_量級_區域別'!$C$2:$T$13,6,0)</f>
        <v>1</v>
      </c>
      <c r="I6">
        <f>VLOOKUP($B6,'累積人數_量級_區域別'!$C$2:$T$13,7,0)</f>
        <v>1</v>
      </c>
      <c r="J6">
        <f>VLOOKUP($B6,'累積人數_量級_區域別'!$C$2:$T$13,8,0)</f>
        <v>1</v>
      </c>
      <c r="K6">
        <f>VLOOKUP($B6,'累積人數_量級_區域別'!$C$2:$T$13,9,0)</f>
        <v>1</v>
      </c>
      <c r="L6">
        <f>VLOOKUP($B6,'累積人數_量級_區域別'!$C$2:$T$13,10,0)</f>
        <v>1</v>
      </c>
      <c r="M6">
        <f>VLOOKUP($B6,'累積人數_量級_區域別'!$C$2:$T$13,11,0)</f>
        <v>1</v>
      </c>
      <c r="N6">
        <f>VLOOKUP($B6,'累積人數_量級_區域別'!$C$2:$T$13,12,0)</f>
        <v>1</v>
      </c>
      <c r="O6">
        <f>VLOOKUP($B6,'累積人數_量級_區域別'!$C$2:$T$13,13,0)</f>
        <v>1</v>
      </c>
      <c r="P6">
        <f>VLOOKUP($B6,'累積人數_量級_區域別'!$C$2:$T$13,14,0)</f>
        <v>1</v>
      </c>
      <c r="Q6">
        <f>VLOOKUP($B6,'累積人數_量級_區域別'!$C$2:$T$13,15,0)</f>
        <v>1</v>
      </c>
      <c r="R6">
        <f>VLOOKUP($B6,'累積人數_量級_區域別'!$C$2:$T$13,16,0)</f>
        <v>1</v>
      </c>
      <c r="S6">
        <f>VLOOKUP($B6,'累積人數_量級_區域別'!$C$2:$T$13,17,0)</f>
        <v>1</v>
      </c>
      <c r="T6">
        <f>VLOOKUP($B6,'累積人數_量級_區域別'!$C$2:$T$13,18,0)</f>
        <v>1</v>
      </c>
    </row>
    <row r="7">
      <c r="A7" s="5">
        <v>6.3000010007E10</v>
      </c>
      <c r="B7" s="5" t="s">
        <v>3</v>
      </c>
      <c r="C7" s="5" t="s">
        <v>9</v>
      </c>
      <c r="D7">
        <f>VLOOKUP(B7,'累積人數_量級_區域別'!$C$2:$T$13,2,0)</f>
        <v>0</v>
      </c>
      <c r="E7">
        <f>VLOOKUP($B7,'累積人數_量級_區域別'!$C$2:$T$13,3,0)</f>
        <v>0</v>
      </c>
      <c r="F7">
        <f>VLOOKUP($B7,'累積人數_量級_區域別'!$C$2:$T$13,4,0)</f>
        <v>1</v>
      </c>
      <c r="G7">
        <f>VLOOKUP($B7,'累積人數_量級_區域別'!$C$2:$T$13,5,0)</f>
        <v>1</v>
      </c>
      <c r="H7">
        <f>VLOOKUP($B7,'累積人數_量級_區域別'!$C$2:$T$13,6,0)</f>
        <v>1</v>
      </c>
      <c r="I7">
        <f>VLOOKUP($B7,'累積人數_量級_區域別'!$C$2:$T$13,7,0)</f>
        <v>1</v>
      </c>
      <c r="J7">
        <f>VLOOKUP($B7,'累積人數_量級_區域別'!$C$2:$T$13,8,0)</f>
        <v>1</v>
      </c>
      <c r="K7">
        <f>VLOOKUP($B7,'累積人數_量級_區域別'!$C$2:$T$13,9,0)</f>
        <v>1</v>
      </c>
      <c r="L7">
        <f>VLOOKUP($B7,'累積人數_量級_區域別'!$C$2:$T$13,10,0)</f>
        <v>1</v>
      </c>
      <c r="M7">
        <f>VLOOKUP($B7,'累積人數_量級_區域別'!$C$2:$T$13,11,0)</f>
        <v>1</v>
      </c>
      <c r="N7">
        <f>VLOOKUP($B7,'累積人數_量級_區域別'!$C$2:$T$13,12,0)</f>
        <v>1</v>
      </c>
      <c r="O7">
        <f>VLOOKUP($B7,'累積人數_量級_區域別'!$C$2:$T$13,13,0)</f>
        <v>1</v>
      </c>
      <c r="P7">
        <f>VLOOKUP($B7,'累積人數_量級_區域別'!$C$2:$T$13,14,0)</f>
        <v>1</v>
      </c>
      <c r="Q7">
        <f>VLOOKUP($B7,'累積人數_量級_區域別'!$C$2:$T$13,15,0)</f>
        <v>1</v>
      </c>
      <c r="R7">
        <f>VLOOKUP($B7,'累積人數_量級_區域別'!$C$2:$T$13,16,0)</f>
        <v>1</v>
      </c>
      <c r="S7">
        <f>VLOOKUP($B7,'累積人數_量級_區域別'!$C$2:$T$13,17,0)</f>
        <v>1</v>
      </c>
      <c r="T7">
        <f>VLOOKUP($B7,'累積人數_量級_區域別'!$C$2:$T$13,18,0)</f>
        <v>1</v>
      </c>
    </row>
    <row r="8">
      <c r="A8" s="5">
        <v>6.3000010008E10</v>
      </c>
      <c r="B8" s="5" t="s">
        <v>3</v>
      </c>
      <c r="C8" s="5" t="s">
        <v>10</v>
      </c>
      <c r="D8">
        <f>VLOOKUP(B8,'累積人數_量級_區域別'!$C$2:$T$13,2,0)</f>
        <v>0</v>
      </c>
      <c r="E8">
        <f>VLOOKUP($B8,'累積人數_量級_區域別'!$C$2:$T$13,3,0)</f>
        <v>0</v>
      </c>
      <c r="F8">
        <f>VLOOKUP($B8,'累積人數_量級_區域別'!$C$2:$T$13,4,0)</f>
        <v>1</v>
      </c>
      <c r="G8">
        <f>VLOOKUP($B8,'累積人數_量級_區域別'!$C$2:$T$13,5,0)</f>
        <v>1</v>
      </c>
      <c r="H8">
        <f>VLOOKUP($B8,'累積人數_量級_區域別'!$C$2:$T$13,6,0)</f>
        <v>1</v>
      </c>
      <c r="I8">
        <f>VLOOKUP($B8,'累積人數_量級_區域別'!$C$2:$T$13,7,0)</f>
        <v>1</v>
      </c>
      <c r="J8">
        <f>VLOOKUP($B8,'累積人數_量級_區域別'!$C$2:$T$13,8,0)</f>
        <v>1</v>
      </c>
      <c r="K8">
        <f>VLOOKUP($B8,'累積人數_量級_區域別'!$C$2:$T$13,9,0)</f>
        <v>1</v>
      </c>
      <c r="L8">
        <f>VLOOKUP($B8,'累積人數_量級_區域別'!$C$2:$T$13,10,0)</f>
        <v>1</v>
      </c>
      <c r="M8">
        <f>VLOOKUP($B8,'累積人數_量級_區域別'!$C$2:$T$13,11,0)</f>
        <v>1</v>
      </c>
      <c r="N8">
        <f>VLOOKUP($B8,'累積人數_量級_區域別'!$C$2:$T$13,12,0)</f>
        <v>1</v>
      </c>
      <c r="O8">
        <f>VLOOKUP($B8,'累積人數_量級_區域別'!$C$2:$T$13,13,0)</f>
        <v>1</v>
      </c>
      <c r="P8">
        <f>VLOOKUP($B8,'累積人數_量級_區域別'!$C$2:$T$13,14,0)</f>
        <v>1</v>
      </c>
      <c r="Q8">
        <f>VLOOKUP($B8,'累積人數_量級_區域別'!$C$2:$T$13,15,0)</f>
        <v>1</v>
      </c>
      <c r="R8">
        <f>VLOOKUP($B8,'累積人數_量級_區域別'!$C$2:$T$13,16,0)</f>
        <v>1</v>
      </c>
      <c r="S8">
        <f>VLOOKUP($B8,'累積人數_量級_區域別'!$C$2:$T$13,17,0)</f>
        <v>1</v>
      </c>
      <c r="T8">
        <f>VLOOKUP($B8,'累積人數_量級_區域別'!$C$2:$T$13,18,0)</f>
        <v>1</v>
      </c>
    </row>
    <row r="9">
      <c r="A9" s="5">
        <v>6.3000010009E10</v>
      </c>
      <c r="B9" s="5" t="s">
        <v>3</v>
      </c>
      <c r="C9" s="5" t="s">
        <v>11</v>
      </c>
      <c r="D9">
        <f>VLOOKUP(B9,'累積人數_量級_區域別'!$C$2:$T$13,2,0)</f>
        <v>0</v>
      </c>
      <c r="E9">
        <f>VLOOKUP($B9,'累積人數_量級_區域別'!$C$2:$T$13,3,0)</f>
        <v>0</v>
      </c>
      <c r="F9">
        <f>VLOOKUP($B9,'累積人數_量級_區域別'!$C$2:$T$13,4,0)</f>
        <v>1</v>
      </c>
      <c r="G9">
        <f>VLOOKUP($B9,'累積人數_量級_區域別'!$C$2:$T$13,5,0)</f>
        <v>1</v>
      </c>
      <c r="H9">
        <f>VLOOKUP($B9,'累積人數_量級_區域別'!$C$2:$T$13,6,0)</f>
        <v>1</v>
      </c>
      <c r="I9">
        <f>VLOOKUP($B9,'累積人數_量級_區域別'!$C$2:$T$13,7,0)</f>
        <v>1</v>
      </c>
      <c r="J9">
        <f>VLOOKUP($B9,'累積人數_量級_區域別'!$C$2:$T$13,8,0)</f>
        <v>1</v>
      </c>
      <c r="K9">
        <f>VLOOKUP($B9,'累積人數_量級_區域別'!$C$2:$T$13,9,0)</f>
        <v>1</v>
      </c>
      <c r="L9">
        <f>VLOOKUP($B9,'累積人數_量級_區域別'!$C$2:$T$13,10,0)</f>
        <v>1</v>
      </c>
      <c r="M9">
        <f>VLOOKUP($B9,'累積人數_量級_區域別'!$C$2:$T$13,11,0)</f>
        <v>1</v>
      </c>
      <c r="N9">
        <f>VLOOKUP($B9,'累積人數_量級_區域別'!$C$2:$T$13,12,0)</f>
        <v>1</v>
      </c>
      <c r="O9">
        <f>VLOOKUP($B9,'累積人數_量級_區域別'!$C$2:$T$13,13,0)</f>
        <v>1</v>
      </c>
      <c r="P9">
        <f>VLOOKUP($B9,'累積人數_量級_區域別'!$C$2:$T$13,14,0)</f>
        <v>1</v>
      </c>
      <c r="Q9">
        <f>VLOOKUP($B9,'累積人數_量級_區域別'!$C$2:$T$13,15,0)</f>
        <v>1</v>
      </c>
      <c r="R9">
        <f>VLOOKUP($B9,'累積人數_量級_區域別'!$C$2:$T$13,16,0)</f>
        <v>1</v>
      </c>
      <c r="S9">
        <f>VLOOKUP($B9,'累積人數_量級_區域別'!$C$2:$T$13,17,0)</f>
        <v>1</v>
      </c>
      <c r="T9">
        <f>VLOOKUP($B9,'累積人數_量級_區域別'!$C$2:$T$13,18,0)</f>
        <v>1</v>
      </c>
    </row>
    <row r="10">
      <c r="A10" s="5">
        <v>6.300001001E10</v>
      </c>
      <c r="B10" s="5" t="s">
        <v>3</v>
      </c>
      <c r="C10" s="5" t="s">
        <v>12</v>
      </c>
      <c r="D10">
        <f>VLOOKUP(B10,'累積人數_量級_區域別'!$C$2:$T$13,2,0)</f>
        <v>0</v>
      </c>
      <c r="E10">
        <f>VLOOKUP($B10,'累積人數_量級_區域別'!$C$2:$T$13,3,0)</f>
        <v>0</v>
      </c>
      <c r="F10">
        <f>VLOOKUP($B10,'累積人數_量級_區域別'!$C$2:$T$13,4,0)</f>
        <v>1</v>
      </c>
      <c r="G10">
        <f>VLOOKUP($B10,'累積人數_量級_區域別'!$C$2:$T$13,5,0)</f>
        <v>1</v>
      </c>
      <c r="H10">
        <f>VLOOKUP($B10,'累積人數_量級_區域別'!$C$2:$T$13,6,0)</f>
        <v>1</v>
      </c>
      <c r="I10">
        <f>VLOOKUP($B10,'累積人數_量級_區域別'!$C$2:$T$13,7,0)</f>
        <v>1</v>
      </c>
      <c r="J10">
        <f>VLOOKUP($B10,'累積人數_量級_區域別'!$C$2:$T$13,8,0)</f>
        <v>1</v>
      </c>
      <c r="K10">
        <f>VLOOKUP($B10,'累積人數_量級_區域別'!$C$2:$T$13,9,0)</f>
        <v>1</v>
      </c>
      <c r="L10">
        <f>VLOOKUP($B10,'累積人數_量級_區域別'!$C$2:$T$13,10,0)</f>
        <v>1</v>
      </c>
      <c r="M10">
        <f>VLOOKUP($B10,'累積人數_量級_區域別'!$C$2:$T$13,11,0)</f>
        <v>1</v>
      </c>
      <c r="N10">
        <f>VLOOKUP($B10,'累積人數_量級_區域別'!$C$2:$T$13,12,0)</f>
        <v>1</v>
      </c>
      <c r="O10">
        <f>VLOOKUP($B10,'累積人數_量級_區域別'!$C$2:$T$13,13,0)</f>
        <v>1</v>
      </c>
      <c r="P10">
        <f>VLOOKUP($B10,'累積人數_量級_區域別'!$C$2:$T$13,14,0)</f>
        <v>1</v>
      </c>
      <c r="Q10">
        <f>VLOOKUP($B10,'累積人數_量級_區域別'!$C$2:$T$13,15,0)</f>
        <v>1</v>
      </c>
      <c r="R10">
        <f>VLOOKUP($B10,'累積人數_量級_區域別'!$C$2:$T$13,16,0)</f>
        <v>1</v>
      </c>
      <c r="S10">
        <f>VLOOKUP($B10,'累積人數_量級_區域別'!$C$2:$T$13,17,0)</f>
        <v>1</v>
      </c>
      <c r="T10">
        <f>VLOOKUP($B10,'累積人數_量級_區域別'!$C$2:$T$13,18,0)</f>
        <v>1</v>
      </c>
    </row>
    <row r="11">
      <c r="A11" s="5">
        <v>6.3000010011E10</v>
      </c>
      <c r="B11" s="5" t="s">
        <v>3</v>
      </c>
      <c r="C11" s="5" t="s">
        <v>13</v>
      </c>
      <c r="D11">
        <f>VLOOKUP(B11,'累積人數_量級_區域別'!$C$2:$T$13,2,0)</f>
        <v>0</v>
      </c>
      <c r="E11">
        <f>VLOOKUP($B11,'累積人數_量級_區域別'!$C$2:$T$13,3,0)</f>
        <v>0</v>
      </c>
      <c r="F11">
        <f>VLOOKUP($B11,'累積人數_量級_區域別'!$C$2:$T$13,4,0)</f>
        <v>1</v>
      </c>
      <c r="G11">
        <f>VLOOKUP($B11,'累積人數_量級_區域別'!$C$2:$T$13,5,0)</f>
        <v>1</v>
      </c>
      <c r="H11">
        <f>VLOOKUP($B11,'累積人數_量級_區域別'!$C$2:$T$13,6,0)</f>
        <v>1</v>
      </c>
      <c r="I11">
        <f>VLOOKUP($B11,'累積人數_量級_區域別'!$C$2:$T$13,7,0)</f>
        <v>1</v>
      </c>
      <c r="J11">
        <f>VLOOKUP($B11,'累積人數_量級_區域別'!$C$2:$T$13,8,0)</f>
        <v>1</v>
      </c>
      <c r="K11">
        <f>VLOOKUP($B11,'累積人數_量級_區域別'!$C$2:$T$13,9,0)</f>
        <v>1</v>
      </c>
      <c r="L11">
        <f>VLOOKUP($B11,'累積人數_量級_區域別'!$C$2:$T$13,10,0)</f>
        <v>1</v>
      </c>
      <c r="M11">
        <f>VLOOKUP($B11,'累積人數_量級_區域別'!$C$2:$T$13,11,0)</f>
        <v>1</v>
      </c>
      <c r="N11">
        <f>VLOOKUP($B11,'累積人數_量級_區域別'!$C$2:$T$13,12,0)</f>
        <v>1</v>
      </c>
      <c r="O11">
        <f>VLOOKUP($B11,'累積人數_量級_區域別'!$C$2:$T$13,13,0)</f>
        <v>1</v>
      </c>
      <c r="P11">
        <f>VLOOKUP($B11,'累積人數_量級_區域別'!$C$2:$T$13,14,0)</f>
        <v>1</v>
      </c>
      <c r="Q11">
        <f>VLOOKUP($B11,'累積人數_量級_區域別'!$C$2:$T$13,15,0)</f>
        <v>1</v>
      </c>
      <c r="R11">
        <f>VLOOKUP($B11,'累積人數_量級_區域別'!$C$2:$T$13,16,0)</f>
        <v>1</v>
      </c>
      <c r="S11">
        <f>VLOOKUP($B11,'累積人數_量級_區域別'!$C$2:$T$13,17,0)</f>
        <v>1</v>
      </c>
      <c r="T11">
        <f>VLOOKUP($B11,'累積人數_量級_區域別'!$C$2:$T$13,18,0)</f>
        <v>1</v>
      </c>
    </row>
    <row r="12">
      <c r="A12" s="5">
        <v>6.3000010012E10</v>
      </c>
      <c r="B12" s="5" t="s">
        <v>3</v>
      </c>
      <c r="C12" s="5" t="s">
        <v>14</v>
      </c>
      <c r="D12">
        <f>VLOOKUP(B12,'累積人數_量級_區域別'!$C$2:$T$13,2,0)</f>
        <v>0</v>
      </c>
      <c r="E12">
        <f>VLOOKUP($B12,'累積人數_量級_區域別'!$C$2:$T$13,3,0)</f>
        <v>0</v>
      </c>
      <c r="F12">
        <f>VLOOKUP($B12,'累積人數_量級_區域別'!$C$2:$T$13,4,0)</f>
        <v>1</v>
      </c>
      <c r="G12">
        <f>VLOOKUP($B12,'累積人數_量級_區域別'!$C$2:$T$13,5,0)</f>
        <v>1</v>
      </c>
      <c r="H12">
        <f>VLOOKUP($B12,'累積人數_量級_區域別'!$C$2:$T$13,6,0)</f>
        <v>1</v>
      </c>
      <c r="I12">
        <f>VLOOKUP($B12,'累積人數_量級_區域別'!$C$2:$T$13,7,0)</f>
        <v>1</v>
      </c>
      <c r="J12">
        <f>VLOOKUP($B12,'累積人數_量級_區域別'!$C$2:$T$13,8,0)</f>
        <v>1</v>
      </c>
      <c r="K12">
        <f>VLOOKUP($B12,'累積人數_量級_區域別'!$C$2:$T$13,9,0)</f>
        <v>1</v>
      </c>
      <c r="L12">
        <f>VLOOKUP($B12,'累積人數_量級_區域別'!$C$2:$T$13,10,0)</f>
        <v>1</v>
      </c>
      <c r="M12">
        <f>VLOOKUP($B12,'累積人數_量級_區域別'!$C$2:$T$13,11,0)</f>
        <v>1</v>
      </c>
      <c r="N12">
        <f>VLOOKUP($B12,'累積人數_量級_區域別'!$C$2:$T$13,12,0)</f>
        <v>1</v>
      </c>
      <c r="O12">
        <f>VLOOKUP($B12,'累積人數_量級_區域別'!$C$2:$T$13,13,0)</f>
        <v>1</v>
      </c>
      <c r="P12">
        <f>VLOOKUP($B12,'累積人數_量級_區域別'!$C$2:$T$13,14,0)</f>
        <v>1</v>
      </c>
      <c r="Q12">
        <f>VLOOKUP($B12,'累積人數_量級_區域別'!$C$2:$T$13,15,0)</f>
        <v>1</v>
      </c>
      <c r="R12">
        <f>VLOOKUP($B12,'累積人數_量級_區域別'!$C$2:$T$13,16,0)</f>
        <v>1</v>
      </c>
      <c r="S12">
        <f>VLOOKUP($B12,'累積人數_量級_區域別'!$C$2:$T$13,17,0)</f>
        <v>1</v>
      </c>
      <c r="T12">
        <f>VLOOKUP($B12,'累積人數_量級_區域別'!$C$2:$T$13,18,0)</f>
        <v>1</v>
      </c>
    </row>
    <row r="13">
      <c r="A13" s="5">
        <v>6.3000010013E10</v>
      </c>
      <c r="B13" s="5" t="s">
        <v>3</v>
      </c>
      <c r="C13" s="5" t="s">
        <v>15</v>
      </c>
      <c r="D13">
        <f>VLOOKUP(B13,'累積人數_量級_區域別'!$C$2:$T$13,2,0)</f>
        <v>0</v>
      </c>
      <c r="E13">
        <f>VLOOKUP($B13,'累積人數_量級_區域別'!$C$2:$T$13,3,0)</f>
        <v>0</v>
      </c>
      <c r="F13">
        <f>VLOOKUP($B13,'累積人數_量級_區域別'!$C$2:$T$13,4,0)</f>
        <v>1</v>
      </c>
      <c r="G13">
        <f>VLOOKUP($B13,'累積人數_量級_區域別'!$C$2:$T$13,5,0)</f>
        <v>1</v>
      </c>
      <c r="H13">
        <f>VLOOKUP($B13,'累積人數_量級_區域別'!$C$2:$T$13,6,0)</f>
        <v>1</v>
      </c>
      <c r="I13">
        <f>VLOOKUP($B13,'累積人數_量級_區域別'!$C$2:$T$13,7,0)</f>
        <v>1</v>
      </c>
      <c r="J13">
        <f>VLOOKUP($B13,'累積人數_量級_區域別'!$C$2:$T$13,8,0)</f>
        <v>1</v>
      </c>
      <c r="K13">
        <f>VLOOKUP($B13,'累積人數_量級_區域別'!$C$2:$T$13,9,0)</f>
        <v>1</v>
      </c>
      <c r="L13">
        <f>VLOOKUP($B13,'累積人數_量級_區域別'!$C$2:$T$13,10,0)</f>
        <v>1</v>
      </c>
      <c r="M13">
        <f>VLOOKUP($B13,'累積人數_量級_區域別'!$C$2:$T$13,11,0)</f>
        <v>1</v>
      </c>
      <c r="N13">
        <f>VLOOKUP($B13,'累積人數_量級_區域別'!$C$2:$T$13,12,0)</f>
        <v>1</v>
      </c>
      <c r="O13">
        <f>VLOOKUP($B13,'累積人數_量級_區域別'!$C$2:$T$13,13,0)</f>
        <v>1</v>
      </c>
      <c r="P13">
        <f>VLOOKUP($B13,'累積人數_量級_區域別'!$C$2:$T$13,14,0)</f>
        <v>1</v>
      </c>
      <c r="Q13">
        <f>VLOOKUP($B13,'累積人數_量級_區域別'!$C$2:$T$13,15,0)</f>
        <v>1</v>
      </c>
      <c r="R13">
        <f>VLOOKUP($B13,'累積人數_量級_區域別'!$C$2:$T$13,16,0)</f>
        <v>1</v>
      </c>
      <c r="S13">
        <f>VLOOKUP($B13,'累積人數_量級_區域別'!$C$2:$T$13,17,0)</f>
        <v>1</v>
      </c>
      <c r="T13">
        <f>VLOOKUP($B13,'累積人數_量級_區域別'!$C$2:$T$13,18,0)</f>
        <v>1</v>
      </c>
    </row>
    <row r="14">
      <c r="A14" s="5">
        <v>6.3000010014E10</v>
      </c>
      <c r="B14" s="5" t="s">
        <v>3</v>
      </c>
      <c r="C14" s="5" t="s">
        <v>16</v>
      </c>
      <c r="D14">
        <f>VLOOKUP(B14,'累積人數_量級_區域別'!$C$2:$T$13,2,0)</f>
        <v>0</v>
      </c>
      <c r="E14">
        <f>VLOOKUP($B14,'累積人數_量級_區域別'!$C$2:$T$13,3,0)</f>
        <v>0</v>
      </c>
      <c r="F14">
        <f>VLOOKUP($B14,'累積人數_量級_區域別'!$C$2:$T$13,4,0)</f>
        <v>1</v>
      </c>
      <c r="G14">
        <f>VLOOKUP($B14,'累積人數_量級_區域別'!$C$2:$T$13,5,0)</f>
        <v>1</v>
      </c>
      <c r="H14">
        <f>VLOOKUP($B14,'累積人數_量級_區域別'!$C$2:$T$13,6,0)</f>
        <v>1</v>
      </c>
      <c r="I14">
        <f>VLOOKUP($B14,'累積人數_量級_區域別'!$C$2:$T$13,7,0)</f>
        <v>1</v>
      </c>
      <c r="J14">
        <f>VLOOKUP($B14,'累積人數_量級_區域別'!$C$2:$T$13,8,0)</f>
        <v>1</v>
      </c>
      <c r="K14">
        <f>VLOOKUP($B14,'累積人數_量級_區域別'!$C$2:$T$13,9,0)</f>
        <v>1</v>
      </c>
      <c r="L14">
        <f>VLOOKUP($B14,'累積人數_量級_區域別'!$C$2:$T$13,10,0)</f>
        <v>1</v>
      </c>
      <c r="M14">
        <f>VLOOKUP($B14,'累積人數_量級_區域別'!$C$2:$T$13,11,0)</f>
        <v>1</v>
      </c>
      <c r="N14">
        <f>VLOOKUP($B14,'累積人數_量級_區域別'!$C$2:$T$13,12,0)</f>
        <v>1</v>
      </c>
      <c r="O14">
        <f>VLOOKUP($B14,'累積人數_量級_區域別'!$C$2:$T$13,13,0)</f>
        <v>1</v>
      </c>
      <c r="P14">
        <f>VLOOKUP($B14,'累積人數_量級_區域別'!$C$2:$T$13,14,0)</f>
        <v>1</v>
      </c>
      <c r="Q14">
        <f>VLOOKUP($B14,'累積人數_量級_區域別'!$C$2:$T$13,15,0)</f>
        <v>1</v>
      </c>
      <c r="R14">
        <f>VLOOKUP($B14,'累積人數_量級_區域別'!$C$2:$T$13,16,0)</f>
        <v>1</v>
      </c>
      <c r="S14">
        <f>VLOOKUP($B14,'累積人數_量級_區域別'!$C$2:$T$13,17,0)</f>
        <v>1</v>
      </c>
      <c r="T14">
        <f>VLOOKUP($B14,'累積人數_量級_區域別'!$C$2:$T$13,18,0)</f>
        <v>1</v>
      </c>
    </row>
    <row r="15">
      <c r="A15" s="5">
        <v>6.3000010015E10</v>
      </c>
      <c r="B15" s="5" t="s">
        <v>3</v>
      </c>
      <c r="C15" s="5" t="s">
        <v>17</v>
      </c>
      <c r="D15">
        <f>VLOOKUP(B15,'累積人數_量級_區域別'!$C$2:$T$13,2,0)</f>
        <v>0</v>
      </c>
      <c r="E15">
        <f>VLOOKUP($B15,'累積人數_量級_區域別'!$C$2:$T$13,3,0)</f>
        <v>0</v>
      </c>
      <c r="F15">
        <f>VLOOKUP($B15,'累積人數_量級_區域別'!$C$2:$T$13,4,0)</f>
        <v>1</v>
      </c>
      <c r="G15">
        <f>VLOOKUP($B15,'累積人數_量級_區域別'!$C$2:$T$13,5,0)</f>
        <v>1</v>
      </c>
      <c r="H15">
        <f>VLOOKUP($B15,'累積人數_量級_區域別'!$C$2:$T$13,6,0)</f>
        <v>1</v>
      </c>
      <c r="I15">
        <f>VLOOKUP($B15,'累積人數_量級_區域別'!$C$2:$T$13,7,0)</f>
        <v>1</v>
      </c>
      <c r="J15">
        <f>VLOOKUP($B15,'累積人數_量級_區域別'!$C$2:$T$13,8,0)</f>
        <v>1</v>
      </c>
      <c r="K15">
        <f>VLOOKUP($B15,'累積人數_量級_區域別'!$C$2:$T$13,9,0)</f>
        <v>1</v>
      </c>
      <c r="L15">
        <f>VLOOKUP($B15,'累積人數_量級_區域別'!$C$2:$T$13,10,0)</f>
        <v>1</v>
      </c>
      <c r="M15">
        <f>VLOOKUP($B15,'累積人數_量級_區域別'!$C$2:$T$13,11,0)</f>
        <v>1</v>
      </c>
      <c r="N15">
        <f>VLOOKUP($B15,'累積人數_量級_區域別'!$C$2:$T$13,12,0)</f>
        <v>1</v>
      </c>
      <c r="O15">
        <f>VLOOKUP($B15,'累積人數_量級_區域別'!$C$2:$T$13,13,0)</f>
        <v>1</v>
      </c>
      <c r="P15">
        <f>VLOOKUP($B15,'累積人數_量級_區域別'!$C$2:$T$13,14,0)</f>
        <v>1</v>
      </c>
      <c r="Q15">
        <f>VLOOKUP($B15,'累積人數_量級_區域別'!$C$2:$T$13,15,0)</f>
        <v>1</v>
      </c>
      <c r="R15">
        <f>VLOOKUP($B15,'累積人數_量級_區域別'!$C$2:$T$13,16,0)</f>
        <v>1</v>
      </c>
      <c r="S15">
        <f>VLOOKUP($B15,'累積人數_量級_區域別'!$C$2:$T$13,17,0)</f>
        <v>1</v>
      </c>
      <c r="T15">
        <f>VLOOKUP($B15,'累積人數_量級_區域別'!$C$2:$T$13,18,0)</f>
        <v>1</v>
      </c>
    </row>
    <row r="16">
      <c r="A16" s="5">
        <v>6.3000010016E10</v>
      </c>
      <c r="B16" s="5" t="s">
        <v>3</v>
      </c>
      <c r="C16" s="5" t="s">
        <v>18</v>
      </c>
      <c r="D16">
        <f>VLOOKUP(B16,'累積人數_量級_區域別'!$C$2:$T$13,2,0)</f>
        <v>0</v>
      </c>
      <c r="E16">
        <f>VLOOKUP($B16,'累積人數_量級_區域別'!$C$2:$T$13,3,0)</f>
        <v>0</v>
      </c>
      <c r="F16">
        <f>VLOOKUP($B16,'累積人數_量級_區域別'!$C$2:$T$13,4,0)</f>
        <v>1</v>
      </c>
      <c r="G16">
        <f>VLOOKUP($B16,'累積人數_量級_區域別'!$C$2:$T$13,5,0)</f>
        <v>1</v>
      </c>
      <c r="H16">
        <f>VLOOKUP($B16,'累積人數_量級_區域別'!$C$2:$T$13,6,0)</f>
        <v>1</v>
      </c>
      <c r="I16">
        <f>VLOOKUP($B16,'累積人數_量級_區域別'!$C$2:$T$13,7,0)</f>
        <v>1</v>
      </c>
      <c r="J16">
        <f>VLOOKUP($B16,'累積人數_量級_區域別'!$C$2:$T$13,8,0)</f>
        <v>1</v>
      </c>
      <c r="K16">
        <f>VLOOKUP($B16,'累積人數_量級_區域別'!$C$2:$T$13,9,0)</f>
        <v>1</v>
      </c>
      <c r="L16">
        <f>VLOOKUP($B16,'累積人數_量級_區域別'!$C$2:$T$13,10,0)</f>
        <v>1</v>
      </c>
      <c r="M16">
        <f>VLOOKUP($B16,'累積人數_量級_區域別'!$C$2:$T$13,11,0)</f>
        <v>1</v>
      </c>
      <c r="N16">
        <f>VLOOKUP($B16,'累積人數_量級_區域別'!$C$2:$T$13,12,0)</f>
        <v>1</v>
      </c>
      <c r="O16">
        <f>VLOOKUP($B16,'累積人數_量級_區域別'!$C$2:$T$13,13,0)</f>
        <v>1</v>
      </c>
      <c r="P16">
        <f>VLOOKUP($B16,'累積人數_量級_區域別'!$C$2:$T$13,14,0)</f>
        <v>1</v>
      </c>
      <c r="Q16">
        <f>VLOOKUP($B16,'累積人數_量級_區域別'!$C$2:$T$13,15,0)</f>
        <v>1</v>
      </c>
      <c r="R16">
        <f>VLOOKUP($B16,'累積人數_量級_區域別'!$C$2:$T$13,16,0)</f>
        <v>1</v>
      </c>
      <c r="S16">
        <f>VLOOKUP($B16,'累積人數_量級_區域別'!$C$2:$T$13,17,0)</f>
        <v>1</v>
      </c>
      <c r="T16">
        <f>VLOOKUP($B16,'累積人數_量級_區域別'!$C$2:$T$13,18,0)</f>
        <v>1</v>
      </c>
    </row>
    <row r="17">
      <c r="A17" s="5">
        <v>6.3000010017E10</v>
      </c>
      <c r="B17" s="5" t="s">
        <v>3</v>
      </c>
      <c r="C17" s="5" t="s">
        <v>19</v>
      </c>
      <c r="D17">
        <f>VLOOKUP(B17,'累積人數_量級_區域別'!$C$2:$T$13,2,0)</f>
        <v>0</v>
      </c>
      <c r="E17">
        <f>VLOOKUP($B17,'累積人數_量級_區域別'!$C$2:$T$13,3,0)</f>
        <v>0</v>
      </c>
      <c r="F17">
        <f>VLOOKUP($B17,'累積人數_量級_區域別'!$C$2:$T$13,4,0)</f>
        <v>1</v>
      </c>
      <c r="G17">
        <f>VLOOKUP($B17,'累積人數_量級_區域別'!$C$2:$T$13,5,0)</f>
        <v>1</v>
      </c>
      <c r="H17">
        <f>VLOOKUP($B17,'累積人數_量級_區域別'!$C$2:$T$13,6,0)</f>
        <v>1</v>
      </c>
      <c r="I17">
        <f>VLOOKUP($B17,'累積人數_量級_區域別'!$C$2:$T$13,7,0)</f>
        <v>1</v>
      </c>
      <c r="J17">
        <f>VLOOKUP($B17,'累積人數_量級_區域別'!$C$2:$T$13,8,0)</f>
        <v>1</v>
      </c>
      <c r="K17">
        <f>VLOOKUP($B17,'累積人數_量級_區域別'!$C$2:$T$13,9,0)</f>
        <v>1</v>
      </c>
      <c r="L17">
        <f>VLOOKUP($B17,'累積人數_量級_區域別'!$C$2:$T$13,10,0)</f>
        <v>1</v>
      </c>
      <c r="M17">
        <f>VLOOKUP($B17,'累積人數_量級_區域別'!$C$2:$T$13,11,0)</f>
        <v>1</v>
      </c>
      <c r="N17">
        <f>VLOOKUP($B17,'累積人數_量級_區域別'!$C$2:$T$13,12,0)</f>
        <v>1</v>
      </c>
      <c r="O17">
        <f>VLOOKUP($B17,'累積人數_量級_區域別'!$C$2:$T$13,13,0)</f>
        <v>1</v>
      </c>
      <c r="P17">
        <f>VLOOKUP($B17,'累積人數_量級_區域別'!$C$2:$T$13,14,0)</f>
        <v>1</v>
      </c>
      <c r="Q17">
        <f>VLOOKUP($B17,'累積人數_量級_區域別'!$C$2:$T$13,15,0)</f>
        <v>1</v>
      </c>
      <c r="R17">
        <f>VLOOKUP($B17,'累積人數_量級_區域別'!$C$2:$T$13,16,0)</f>
        <v>1</v>
      </c>
      <c r="S17">
        <f>VLOOKUP($B17,'累積人數_量級_區域別'!$C$2:$T$13,17,0)</f>
        <v>1</v>
      </c>
      <c r="T17">
        <f>VLOOKUP($B17,'累積人數_量級_區域別'!$C$2:$T$13,18,0)</f>
        <v>1</v>
      </c>
    </row>
    <row r="18">
      <c r="A18" s="5">
        <v>6.3000010018E10</v>
      </c>
      <c r="B18" s="5" t="s">
        <v>3</v>
      </c>
      <c r="C18" s="5" t="s">
        <v>20</v>
      </c>
      <c r="D18">
        <f>VLOOKUP(B18,'累積人數_量級_區域別'!$C$2:$T$13,2,0)</f>
        <v>0</v>
      </c>
      <c r="E18">
        <f>VLOOKUP($B18,'累積人數_量級_區域別'!$C$2:$T$13,3,0)</f>
        <v>0</v>
      </c>
      <c r="F18">
        <f>VLOOKUP($B18,'累積人數_量級_區域別'!$C$2:$T$13,4,0)</f>
        <v>1</v>
      </c>
      <c r="G18">
        <f>VLOOKUP($B18,'累積人數_量級_區域別'!$C$2:$T$13,5,0)</f>
        <v>1</v>
      </c>
      <c r="H18">
        <f>VLOOKUP($B18,'累積人數_量級_區域別'!$C$2:$T$13,6,0)</f>
        <v>1</v>
      </c>
      <c r="I18">
        <f>VLOOKUP($B18,'累積人數_量級_區域別'!$C$2:$T$13,7,0)</f>
        <v>1</v>
      </c>
      <c r="J18">
        <f>VLOOKUP($B18,'累積人數_量級_區域別'!$C$2:$T$13,8,0)</f>
        <v>1</v>
      </c>
      <c r="K18">
        <f>VLOOKUP($B18,'累積人數_量級_區域別'!$C$2:$T$13,9,0)</f>
        <v>1</v>
      </c>
      <c r="L18">
        <f>VLOOKUP($B18,'累積人數_量級_區域別'!$C$2:$T$13,10,0)</f>
        <v>1</v>
      </c>
      <c r="M18">
        <f>VLOOKUP($B18,'累積人數_量級_區域別'!$C$2:$T$13,11,0)</f>
        <v>1</v>
      </c>
      <c r="N18">
        <f>VLOOKUP($B18,'累積人數_量級_區域別'!$C$2:$T$13,12,0)</f>
        <v>1</v>
      </c>
      <c r="O18">
        <f>VLOOKUP($B18,'累積人數_量級_區域別'!$C$2:$T$13,13,0)</f>
        <v>1</v>
      </c>
      <c r="P18">
        <f>VLOOKUP($B18,'累積人數_量級_區域別'!$C$2:$T$13,14,0)</f>
        <v>1</v>
      </c>
      <c r="Q18">
        <f>VLOOKUP($B18,'累積人數_量級_區域別'!$C$2:$T$13,15,0)</f>
        <v>1</v>
      </c>
      <c r="R18">
        <f>VLOOKUP($B18,'累積人數_量級_區域別'!$C$2:$T$13,16,0)</f>
        <v>1</v>
      </c>
      <c r="S18">
        <f>VLOOKUP($B18,'累積人數_量級_區域別'!$C$2:$T$13,17,0)</f>
        <v>1</v>
      </c>
      <c r="T18">
        <f>VLOOKUP($B18,'累積人數_量級_區域別'!$C$2:$T$13,18,0)</f>
        <v>1</v>
      </c>
    </row>
    <row r="19">
      <c r="A19" s="5">
        <v>6.3000010019E10</v>
      </c>
      <c r="B19" s="5" t="s">
        <v>3</v>
      </c>
      <c r="C19" s="5" t="s">
        <v>21</v>
      </c>
      <c r="D19">
        <f>VLOOKUP(B19,'累積人數_量級_區域別'!$C$2:$T$13,2,0)</f>
        <v>0</v>
      </c>
      <c r="E19">
        <f>VLOOKUP($B19,'累積人數_量級_區域別'!$C$2:$T$13,3,0)</f>
        <v>0</v>
      </c>
      <c r="F19">
        <f>VLOOKUP($B19,'累積人數_量級_區域別'!$C$2:$T$13,4,0)</f>
        <v>1</v>
      </c>
      <c r="G19">
        <f>VLOOKUP($B19,'累積人數_量級_區域別'!$C$2:$T$13,5,0)</f>
        <v>1</v>
      </c>
      <c r="H19">
        <f>VLOOKUP($B19,'累積人數_量級_區域別'!$C$2:$T$13,6,0)</f>
        <v>1</v>
      </c>
      <c r="I19">
        <f>VLOOKUP($B19,'累積人數_量級_區域別'!$C$2:$T$13,7,0)</f>
        <v>1</v>
      </c>
      <c r="J19">
        <f>VLOOKUP($B19,'累積人數_量級_區域別'!$C$2:$T$13,8,0)</f>
        <v>1</v>
      </c>
      <c r="K19">
        <f>VLOOKUP($B19,'累積人數_量級_區域別'!$C$2:$T$13,9,0)</f>
        <v>1</v>
      </c>
      <c r="L19">
        <f>VLOOKUP($B19,'累積人數_量級_區域別'!$C$2:$T$13,10,0)</f>
        <v>1</v>
      </c>
      <c r="M19">
        <f>VLOOKUP($B19,'累積人數_量級_區域別'!$C$2:$T$13,11,0)</f>
        <v>1</v>
      </c>
      <c r="N19">
        <f>VLOOKUP($B19,'累積人數_量級_區域別'!$C$2:$T$13,12,0)</f>
        <v>1</v>
      </c>
      <c r="O19">
        <f>VLOOKUP($B19,'累積人數_量級_區域別'!$C$2:$T$13,13,0)</f>
        <v>1</v>
      </c>
      <c r="P19">
        <f>VLOOKUP($B19,'累積人數_量級_區域別'!$C$2:$T$13,14,0)</f>
        <v>1</v>
      </c>
      <c r="Q19">
        <f>VLOOKUP($B19,'累積人數_量級_區域別'!$C$2:$T$13,15,0)</f>
        <v>1</v>
      </c>
      <c r="R19">
        <f>VLOOKUP($B19,'累積人數_量級_區域別'!$C$2:$T$13,16,0)</f>
        <v>1</v>
      </c>
      <c r="S19">
        <f>VLOOKUP($B19,'累積人數_量級_區域別'!$C$2:$T$13,17,0)</f>
        <v>1</v>
      </c>
      <c r="T19">
        <f>VLOOKUP($B19,'累積人數_量級_區域別'!$C$2:$T$13,18,0)</f>
        <v>1</v>
      </c>
    </row>
    <row r="20">
      <c r="A20" s="5">
        <v>6.300001002E10</v>
      </c>
      <c r="B20" s="5" t="s">
        <v>3</v>
      </c>
      <c r="C20" s="5" t="s">
        <v>22</v>
      </c>
      <c r="D20">
        <f>VLOOKUP(B20,'累積人數_量級_區域別'!$C$2:$T$13,2,0)</f>
        <v>0</v>
      </c>
      <c r="E20">
        <f>VLOOKUP($B20,'累積人數_量級_區域別'!$C$2:$T$13,3,0)</f>
        <v>0</v>
      </c>
      <c r="F20">
        <f>VLOOKUP($B20,'累積人數_量級_區域別'!$C$2:$T$13,4,0)</f>
        <v>1</v>
      </c>
      <c r="G20">
        <f>VLOOKUP($B20,'累積人數_量級_區域別'!$C$2:$T$13,5,0)</f>
        <v>1</v>
      </c>
      <c r="H20">
        <f>VLOOKUP($B20,'累積人數_量級_區域別'!$C$2:$T$13,6,0)</f>
        <v>1</v>
      </c>
      <c r="I20">
        <f>VLOOKUP($B20,'累積人數_量級_區域別'!$C$2:$T$13,7,0)</f>
        <v>1</v>
      </c>
      <c r="J20">
        <f>VLOOKUP($B20,'累積人數_量級_區域別'!$C$2:$T$13,8,0)</f>
        <v>1</v>
      </c>
      <c r="K20">
        <f>VLOOKUP($B20,'累積人數_量級_區域別'!$C$2:$T$13,9,0)</f>
        <v>1</v>
      </c>
      <c r="L20">
        <f>VLOOKUP($B20,'累積人數_量級_區域別'!$C$2:$T$13,10,0)</f>
        <v>1</v>
      </c>
      <c r="M20">
        <f>VLOOKUP($B20,'累積人數_量級_區域別'!$C$2:$T$13,11,0)</f>
        <v>1</v>
      </c>
      <c r="N20">
        <f>VLOOKUP($B20,'累積人數_量級_區域別'!$C$2:$T$13,12,0)</f>
        <v>1</v>
      </c>
      <c r="O20">
        <f>VLOOKUP($B20,'累積人數_量級_區域別'!$C$2:$T$13,13,0)</f>
        <v>1</v>
      </c>
      <c r="P20">
        <f>VLOOKUP($B20,'累積人數_量級_區域別'!$C$2:$T$13,14,0)</f>
        <v>1</v>
      </c>
      <c r="Q20">
        <f>VLOOKUP($B20,'累積人數_量級_區域別'!$C$2:$T$13,15,0)</f>
        <v>1</v>
      </c>
      <c r="R20">
        <f>VLOOKUP($B20,'累積人數_量級_區域別'!$C$2:$T$13,16,0)</f>
        <v>1</v>
      </c>
      <c r="S20">
        <f>VLOOKUP($B20,'累積人數_量級_區域別'!$C$2:$T$13,17,0)</f>
        <v>1</v>
      </c>
      <c r="T20">
        <f>VLOOKUP($B20,'累積人數_量級_區域別'!$C$2:$T$13,18,0)</f>
        <v>1</v>
      </c>
    </row>
    <row r="21">
      <c r="A21" s="5">
        <v>6.3000010021E10</v>
      </c>
      <c r="B21" s="5" t="s">
        <v>3</v>
      </c>
      <c r="C21" s="5" t="s">
        <v>23</v>
      </c>
      <c r="D21">
        <f>VLOOKUP(B21,'累積人數_量級_區域別'!$C$2:$T$13,2,0)</f>
        <v>0</v>
      </c>
      <c r="E21">
        <f>VLOOKUP($B21,'累積人數_量級_區域別'!$C$2:$T$13,3,0)</f>
        <v>0</v>
      </c>
      <c r="F21">
        <f>VLOOKUP($B21,'累積人數_量級_區域別'!$C$2:$T$13,4,0)</f>
        <v>1</v>
      </c>
      <c r="G21">
        <f>VLOOKUP($B21,'累積人數_量級_區域別'!$C$2:$T$13,5,0)</f>
        <v>1</v>
      </c>
      <c r="H21">
        <f>VLOOKUP($B21,'累積人數_量級_區域別'!$C$2:$T$13,6,0)</f>
        <v>1</v>
      </c>
      <c r="I21">
        <f>VLOOKUP($B21,'累積人數_量級_區域別'!$C$2:$T$13,7,0)</f>
        <v>1</v>
      </c>
      <c r="J21">
        <f>VLOOKUP($B21,'累積人數_量級_區域別'!$C$2:$T$13,8,0)</f>
        <v>1</v>
      </c>
      <c r="K21">
        <f>VLOOKUP($B21,'累積人數_量級_區域別'!$C$2:$T$13,9,0)</f>
        <v>1</v>
      </c>
      <c r="L21">
        <f>VLOOKUP($B21,'累積人數_量級_區域別'!$C$2:$T$13,10,0)</f>
        <v>1</v>
      </c>
      <c r="M21">
        <f>VLOOKUP($B21,'累積人數_量級_區域別'!$C$2:$T$13,11,0)</f>
        <v>1</v>
      </c>
      <c r="N21">
        <f>VLOOKUP($B21,'累積人數_量級_區域別'!$C$2:$T$13,12,0)</f>
        <v>1</v>
      </c>
      <c r="O21">
        <f>VLOOKUP($B21,'累積人數_量級_區域別'!$C$2:$T$13,13,0)</f>
        <v>1</v>
      </c>
      <c r="P21">
        <f>VLOOKUP($B21,'累積人數_量級_區域別'!$C$2:$T$13,14,0)</f>
        <v>1</v>
      </c>
      <c r="Q21">
        <f>VLOOKUP($B21,'累積人數_量級_區域別'!$C$2:$T$13,15,0)</f>
        <v>1</v>
      </c>
      <c r="R21">
        <f>VLOOKUP($B21,'累積人數_量級_區域別'!$C$2:$T$13,16,0)</f>
        <v>1</v>
      </c>
      <c r="S21">
        <f>VLOOKUP($B21,'累積人數_量級_區域別'!$C$2:$T$13,17,0)</f>
        <v>1</v>
      </c>
      <c r="T21">
        <f>VLOOKUP($B21,'累積人數_量級_區域別'!$C$2:$T$13,18,0)</f>
        <v>1</v>
      </c>
    </row>
    <row r="22">
      <c r="A22" s="5">
        <v>6.3000010022E10</v>
      </c>
      <c r="B22" s="5" t="s">
        <v>3</v>
      </c>
      <c r="C22" s="5" t="s">
        <v>24</v>
      </c>
      <c r="D22">
        <f>VLOOKUP(B22,'累積人數_量級_區域別'!$C$2:$T$13,2,0)</f>
        <v>0</v>
      </c>
      <c r="E22">
        <f>VLOOKUP($B22,'累積人數_量級_區域別'!$C$2:$T$13,3,0)</f>
        <v>0</v>
      </c>
      <c r="F22">
        <f>VLOOKUP($B22,'累積人數_量級_區域別'!$C$2:$T$13,4,0)</f>
        <v>1</v>
      </c>
      <c r="G22">
        <f>VLOOKUP($B22,'累積人數_量級_區域別'!$C$2:$T$13,5,0)</f>
        <v>1</v>
      </c>
      <c r="H22">
        <f>VLOOKUP($B22,'累積人數_量級_區域別'!$C$2:$T$13,6,0)</f>
        <v>1</v>
      </c>
      <c r="I22">
        <f>VLOOKUP($B22,'累積人數_量級_區域別'!$C$2:$T$13,7,0)</f>
        <v>1</v>
      </c>
      <c r="J22">
        <f>VLOOKUP($B22,'累積人數_量級_區域別'!$C$2:$T$13,8,0)</f>
        <v>1</v>
      </c>
      <c r="K22">
        <f>VLOOKUP($B22,'累積人數_量級_區域別'!$C$2:$T$13,9,0)</f>
        <v>1</v>
      </c>
      <c r="L22">
        <f>VLOOKUP($B22,'累積人數_量級_區域別'!$C$2:$T$13,10,0)</f>
        <v>1</v>
      </c>
      <c r="M22">
        <f>VLOOKUP($B22,'累積人數_量級_區域別'!$C$2:$T$13,11,0)</f>
        <v>1</v>
      </c>
      <c r="N22">
        <f>VLOOKUP($B22,'累積人數_量級_區域別'!$C$2:$T$13,12,0)</f>
        <v>1</v>
      </c>
      <c r="O22">
        <f>VLOOKUP($B22,'累積人數_量級_區域別'!$C$2:$T$13,13,0)</f>
        <v>1</v>
      </c>
      <c r="P22">
        <f>VLOOKUP($B22,'累積人數_量級_區域別'!$C$2:$T$13,14,0)</f>
        <v>1</v>
      </c>
      <c r="Q22">
        <f>VLOOKUP($B22,'累積人數_量級_區域別'!$C$2:$T$13,15,0)</f>
        <v>1</v>
      </c>
      <c r="R22">
        <f>VLOOKUP($B22,'累積人數_量級_區域別'!$C$2:$T$13,16,0)</f>
        <v>1</v>
      </c>
      <c r="S22">
        <f>VLOOKUP($B22,'累積人數_量級_區域別'!$C$2:$T$13,17,0)</f>
        <v>1</v>
      </c>
      <c r="T22">
        <f>VLOOKUP($B22,'累積人數_量級_區域別'!$C$2:$T$13,18,0)</f>
        <v>1</v>
      </c>
    </row>
    <row r="23">
      <c r="A23" s="5">
        <v>6.3000010024E10</v>
      </c>
      <c r="B23" s="5" t="s">
        <v>3</v>
      </c>
      <c r="C23" s="5" t="s">
        <v>25</v>
      </c>
      <c r="D23">
        <f>VLOOKUP(B23,'累積人數_量級_區域別'!$C$2:$T$13,2,0)</f>
        <v>0</v>
      </c>
      <c r="E23">
        <f>VLOOKUP($B23,'累積人數_量級_區域別'!$C$2:$T$13,3,0)</f>
        <v>0</v>
      </c>
      <c r="F23">
        <f>VLOOKUP($B23,'累積人數_量級_區域別'!$C$2:$T$13,4,0)</f>
        <v>1</v>
      </c>
      <c r="G23">
        <f>VLOOKUP($B23,'累積人數_量級_區域別'!$C$2:$T$13,5,0)</f>
        <v>1</v>
      </c>
      <c r="H23">
        <f>VLOOKUP($B23,'累積人數_量級_區域別'!$C$2:$T$13,6,0)</f>
        <v>1</v>
      </c>
      <c r="I23">
        <f>VLOOKUP($B23,'累積人數_量級_區域別'!$C$2:$T$13,7,0)</f>
        <v>1</v>
      </c>
      <c r="J23">
        <f>VLOOKUP($B23,'累積人數_量級_區域別'!$C$2:$T$13,8,0)</f>
        <v>1</v>
      </c>
      <c r="K23">
        <f>VLOOKUP($B23,'累積人數_量級_區域別'!$C$2:$T$13,9,0)</f>
        <v>1</v>
      </c>
      <c r="L23">
        <f>VLOOKUP($B23,'累積人數_量級_區域別'!$C$2:$T$13,10,0)</f>
        <v>1</v>
      </c>
      <c r="M23">
        <f>VLOOKUP($B23,'累積人數_量級_區域別'!$C$2:$T$13,11,0)</f>
        <v>1</v>
      </c>
      <c r="N23">
        <f>VLOOKUP($B23,'累積人數_量級_區域別'!$C$2:$T$13,12,0)</f>
        <v>1</v>
      </c>
      <c r="O23">
        <f>VLOOKUP($B23,'累積人數_量級_區域別'!$C$2:$T$13,13,0)</f>
        <v>1</v>
      </c>
      <c r="P23">
        <f>VLOOKUP($B23,'累積人數_量級_區域別'!$C$2:$T$13,14,0)</f>
        <v>1</v>
      </c>
      <c r="Q23">
        <f>VLOOKUP($B23,'累積人數_量級_區域別'!$C$2:$T$13,15,0)</f>
        <v>1</v>
      </c>
      <c r="R23">
        <f>VLOOKUP($B23,'累積人數_量級_區域別'!$C$2:$T$13,16,0)</f>
        <v>1</v>
      </c>
      <c r="S23">
        <f>VLOOKUP($B23,'累積人數_量級_區域別'!$C$2:$T$13,17,0)</f>
        <v>1</v>
      </c>
      <c r="T23">
        <f>VLOOKUP($B23,'累積人數_量級_區域別'!$C$2:$T$13,18,0)</f>
        <v>1</v>
      </c>
    </row>
    <row r="24">
      <c r="A24" s="5">
        <v>6.3000010025E10</v>
      </c>
      <c r="B24" s="5" t="s">
        <v>3</v>
      </c>
      <c r="C24" s="5" t="s">
        <v>26</v>
      </c>
      <c r="D24">
        <f>VLOOKUP(B24,'累積人數_量級_區域別'!$C$2:$T$13,2,0)</f>
        <v>0</v>
      </c>
      <c r="E24">
        <f>VLOOKUP($B24,'累積人數_量級_區域別'!$C$2:$T$13,3,0)</f>
        <v>0</v>
      </c>
      <c r="F24">
        <f>VLOOKUP($B24,'累積人數_量級_區域別'!$C$2:$T$13,4,0)</f>
        <v>1</v>
      </c>
      <c r="G24">
        <f>VLOOKUP($B24,'累積人數_量級_區域別'!$C$2:$T$13,5,0)</f>
        <v>1</v>
      </c>
      <c r="H24">
        <f>VLOOKUP($B24,'累積人數_量級_區域別'!$C$2:$T$13,6,0)</f>
        <v>1</v>
      </c>
      <c r="I24">
        <f>VLOOKUP($B24,'累積人數_量級_區域別'!$C$2:$T$13,7,0)</f>
        <v>1</v>
      </c>
      <c r="J24">
        <f>VLOOKUP($B24,'累積人數_量級_區域別'!$C$2:$T$13,8,0)</f>
        <v>1</v>
      </c>
      <c r="K24">
        <f>VLOOKUP($B24,'累積人數_量級_區域別'!$C$2:$T$13,9,0)</f>
        <v>1</v>
      </c>
      <c r="L24">
        <f>VLOOKUP($B24,'累積人數_量級_區域別'!$C$2:$T$13,10,0)</f>
        <v>1</v>
      </c>
      <c r="M24">
        <f>VLOOKUP($B24,'累積人數_量級_區域別'!$C$2:$T$13,11,0)</f>
        <v>1</v>
      </c>
      <c r="N24">
        <f>VLOOKUP($B24,'累積人數_量級_區域別'!$C$2:$T$13,12,0)</f>
        <v>1</v>
      </c>
      <c r="O24">
        <f>VLOOKUP($B24,'累積人數_量級_區域別'!$C$2:$T$13,13,0)</f>
        <v>1</v>
      </c>
      <c r="P24">
        <f>VLOOKUP($B24,'累積人數_量級_區域別'!$C$2:$T$13,14,0)</f>
        <v>1</v>
      </c>
      <c r="Q24">
        <f>VLOOKUP($B24,'累積人數_量級_區域別'!$C$2:$T$13,15,0)</f>
        <v>1</v>
      </c>
      <c r="R24">
        <f>VLOOKUP($B24,'累積人數_量級_區域別'!$C$2:$T$13,16,0)</f>
        <v>1</v>
      </c>
      <c r="S24">
        <f>VLOOKUP($B24,'累積人數_量級_區域別'!$C$2:$T$13,17,0)</f>
        <v>1</v>
      </c>
      <c r="T24">
        <f>VLOOKUP($B24,'累積人數_量級_區域別'!$C$2:$T$13,18,0)</f>
        <v>1</v>
      </c>
    </row>
    <row r="25">
      <c r="A25" s="5">
        <v>6.3000010026E10</v>
      </c>
      <c r="B25" s="5" t="s">
        <v>3</v>
      </c>
      <c r="C25" s="5" t="s">
        <v>27</v>
      </c>
      <c r="D25">
        <f>VLOOKUP(B25,'累積人數_量級_區域別'!$C$2:$T$13,2,0)</f>
        <v>0</v>
      </c>
      <c r="E25">
        <f>VLOOKUP($B25,'累積人數_量級_區域別'!$C$2:$T$13,3,0)</f>
        <v>0</v>
      </c>
      <c r="F25">
        <f>VLOOKUP($B25,'累積人數_量級_區域別'!$C$2:$T$13,4,0)</f>
        <v>1</v>
      </c>
      <c r="G25">
        <f>VLOOKUP($B25,'累積人數_量級_區域別'!$C$2:$T$13,5,0)</f>
        <v>1</v>
      </c>
      <c r="H25">
        <f>VLOOKUP($B25,'累積人數_量級_區域別'!$C$2:$T$13,6,0)</f>
        <v>1</v>
      </c>
      <c r="I25">
        <f>VLOOKUP($B25,'累積人數_量級_區域別'!$C$2:$T$13,7,0)</f>
        <v>1</v>
      </c>
      <c r="J25">
        <f>VLOOKUP($B25,'累積人數_量級_區域別'!$C$2:$T$13,8,0)</f>
        <v>1</v>
      </c>
      <c r="K25">
        <f>VLOOKUP($B25,'累積人數_量級_區域別'!$C$2:$T$13,9,0)</f>
        <v>1</v>
      </c>
      <c r="L25">
        <f>VLOOKUP($B25,'累積人數_量級_區域別'!$C$2:$T$13,10,0)</f>
        <v>1</v>
      </c>
      <c r="M25">
        <f>VLOOKUP($B25,'累積人數_量級_區域別'!$C$2:$T$13,11,0)</f>
        <v>1</v>
      </c>
      <c r="N25">
        <f>VLOOKUP($B25,'累積人數_量級_區域別'!$C$2:$T$13,12,0)</f>
        <v>1</v>
      </c>
      <c r="O25">
        <f>VLOOKUP($B25,'累積人數_量級_區域別'!$C$2:$T$13,13,0)</f>
        <v>1</v>
      </c>
      <c r="P25">
        <f>VLOOKUP($B25,'累積人數_量級_區域別'!$C$2:$T$13,14,0)</f>
        <v>1</v>
      </c>
      <c r="Q25">
        <f>VLOOKUP($B25,'累積人數_量級_區域別'!$C$2:$T$13,15,0)</f>
        <v>1</v>
      </c>
      <c r="R25">
        <f>VLOOKUP($B25,'累積人數_量級_區域別'!$C$2:$T$13,16,0)</f>
        <v>1</v>
      </c>
      <c r="S25">
        <f>VLOOKUP($B25,'累積人數_量級_區域別'!$C$2:$T$13,17,0)</f>
        <v>1</v>
      </c>
      <c r="T25">
        <f>VLOOKUP($B25,'累積人數_量級_區域別'!$C$2:$T$13,18,0)</f>
        <v>1</v>
      </c>
    </row>
    <row r="26">
      <c r="A26" s="5">
        <v>6.3000010027E10</v>
      </c>
      <c r="B26" s="5" t="s">
        <v>3</v>
      </c>
      <c r="C26" s="5" t="s">
        <v>28</v>
      </c>
      <c r="D26">
        <f>VLOOKUP(B26,'累積人數_量級_區域別'!$C$2:$T$13,2,0)</f>
        <v>0</v>
      </c>
      <c r="E26">
        <f>VLOOKUP($B26,'累積人數_量級_區域別'!$C$2:$T$13,3,0)</f>
        <v>0</v>
      </c>
      <c r="F26">
        <f>VLOOKUP($B26,'累積人數_量級_區域別'!$C$2:$T$13,4,0)</f>
        <v>1</v>
      </c>
      <c r="G26">
        <f>VLOOKUP($B26,'累積人數_量級_區域別'!$C$2:$T$13,5,0)</f>
        <v>1</v>
      </c>
      <c r="H26">
        <f>VLOOKUP($B26,'累積人數_量級_區域別'!$C$2:$T$13,6,0)</f>
        <v>1</v>
      </c>
      <c r="I26">
        <f>VLOOKUP($B26,'累積人數_量級_區域別'!$C$2:$T$13,7,0)</f>
        <v>1</v>
      </c>
      <c r="J26">
        <f>VLOOKUP($B26,'累積人數_量級_區域別'!$C$2:$T$13,8,0)</f>
        <v>1</v>
      </c>
      <c r="K26">
        <f>VLOOKUP($B26,'累積人數_量級_區域別'!$C$2:$T$13,9,0)</f>
        <v>1</v>
      </c>
      <c r="L26">
        <f>VLOOKUP($B26,'累積人數_量級_區域別'!$C$2:$T$13,10,0)</f>
        <v>1</v>
      </c>
      <c r="M26">
        <f>VLOOKUP($B26,'累積人數_量級_區域別'!$C$2:$T$13,11,0)</f>
        <v>1</v>
      </c>
      <c r="N26">
        <f>VLOOKUP($B26,'累積人數_量級_區域別'!$C$2:$T$13,12,0)</f>
        <v>1</v>
      </c>
      <c r="O26">
        <f>VLOOKUP($B26,'累積人數_量級_區域別'!$C$2:$T$13,13,0)</f>
        <v>1</v>
      </c>
      <c r="P26">
        <f>VLOOKUP($B26,'累積人數_量級_區域別'!$C$2:$T$13,14,0)</f>
        <v>1</v>
      </c>
      <c r="Q26">
        <f>VLOOKUP($B26,'累積人數_量級_區域別'!$C$2:$T$13,15,0)</f>
        <v>1</v>
      </c>
      <c r="R26">
        <f>VLOOKUP($B26,'累積人數_量級_區域別'!$C$2:$T$13,16,0)</f>
        <v>1</v>
      </c>
      <c r="S26">
        <f>VLOOKUP($B26,'累積人數_量級_區域別'!$C$2:$T$13,17,0)</f>
        <v>1</v>
      </c>
      <c r="T26">
        <f>VLOOKUP($B26,'累積人數_量級_區域別'!$C$2:$T$13,18,0)</f>
        <v>1</v>
      </c>
    </row>
    <row r="27">
      <c r="A27" s="5">
        <v>6.3000010028E10</v>
      </c>
      <c r="B27" s="5" t="s">
        <v>3</v>
      </c>
      <c r="C27" s="5" t="s">
        <v>29</v>
      </c>
      <c r="D27">
        <f>VLOOKUP(B27,'累積人數_量級_區域別'!$C$2:$T$13,2,0)</f>
        <v>0</v>
      </c>
      <c r="E27">
        <f>VLOOKUP($B27,'累積人數_量級_區域別'!$C$2:$T$13,3,0)</f>
        <v>0</v>
      </c>
      <c r="F27">
        <f>VLOOKUP($B27,'累積人數_量級_區域別'!$C$2:$T$13,4,0)</f>
        <v>1</v>
      </c>
      <c r="G27">
        <f>VLOOKUP($B27,'累積人數_量級_區域別'!$C$2:$T$13,5,0)</f>
        <v>1</v>
      </c>
      <c r="H27">
        <f>VLOOKUP($B27,'累積人數_量級_區域別'!$C$2:$T$13,6,0)</f>
        <v>1</v>
      </c>
      <c r="I27">
        <f>VLOOKUP($B27,'累積人數_量級_區域別'!$C$2:$T$13,7,0)</f>
        <v>1</v>
      </c>
      <c r="J27">
        <f>VLOOKUP($B27,'累積人數_量級_區域別'!$C$2:$T$13,8,0)</f>
        <v>1</v>
      </c>
      <c r="K27">
        <f>VLOOKUP($B27,'累積人數_量級_區域別'!$C$2:$T$13,9,0)</f>
        <v>1</v>
      </c>
      <c r="L27">
        <f>VLOOKUP($B27,'累積人數_量級_區域別'!$C$2:$T$13,10,0)</f>
        <v>1</v>
      </c>
      <c r="M27">
        <f>VLOOKUP($B27,'累積人數_量級_區域別'!$C$2:$T$13,11,0)</f>
        <v>1</v>
      </c>
      <c r="N27">
        <f>VLOOKUP($B27,'累積人數_量級_區域別'!$C$2:$T$13,12,0)</f>
        <v>1</v>
      </c>
      <c r="O27">
        <f>VLOOKUP($B27,'累積人數_量級_區域別'!$C$2:$T$13,13,0)</f>
        <v>1</v>
      </c>
      <c r="P27">
        <f>VLOOKUP($B27,'累積人數_量級_區域別'!$C$2:$T$13,14,0)</f>
        <v>1</v>
      </c>
      <c r="Q27">
        <f>VLOOKUP($B27,'累積人數_量級_區域別'!$C$2:$T$13,15,0)</f>
        <v>1</v>
      </c>
      <c r="R27">
        <f>VLOOKUP($B27,'累積人數_量級_區域別'!$C$2:$T$13,16,0)</f>
        <v>1</v>
      </c>
      <c r="S27">
        <f>VLOOKUP($B27,'累積人數_量級_區域別'!$C$2:$T$13,17,0)</f>
        <v>1</v>
      </c>
      <c r="T27">
        <f>VLOOKUP($B27,'累積人數_量級_區域別'!$C$2:$T$13,18,0)</f>
        <v>1</v>
      </c>
    </row>
    <row r="28">
      <c r="A28" s="5">
        <v>6.3000010029E10</v>
      </c>
      <c r="B28" s="5" t="s">
        <v>3</v>
      </c>
      <c r="C28" s="5" t="s">
        <v>30</v>
      </c>
      <c r="D28">
        <f>VLOOKUP(B28,'累積人數_量級_區域別'!$C$2:$T$13,2,0)</f>
        <v>0</v>
      </c>
      <c r="E28">
        <f>VLOOKUP($B28,'累積人數_量級_區域別'!$C$2:$T$13,3,0)</f>
        <v>0</v>
      </c>
      <c r="F28">
        <f>VLOOKUP($B28,'累積人數_量級_區域別'!$C$2:$T$13,4,0)</f>
        <v>1</v>
      </c>
      <c r="G28">
        <f>VLOOKUP($B28,'累積人數_量級_區域別'!$C$2:$T$13,5,0)</f>
        <v>1</v>
      </c>
      <c r="H28">
        <f>VLOOKUP($B28,'累積人數_量級_區域別'!$C$2:$T$13,6,0)</f>
        <v>1</v>
      </c>
      <c r="I28">
        <f>VLOOKUP($B28,'累積人數_量級_區域別'!$C$2:$T$13,7,0)</f>
        <v>1</v>
      </c>
      <c r="J28">
        <f>VLOOKUP($B28,'累積人數_量級_區域別'!$C$2:$T$13,8,0)</f>
        <v>1</v>
      </c>
      <c r="K28">
        <f>VLOOKUP($B28,'累積人數_量級_區域別'!$C$2:$T$13,9,0)</f>
        <v>1</v>
      </c>
      <c r="L28">
        <f>VLOOKUP($B28,'累積人數_量級_區域別'!$C$2:$T$13,10,0)</f>
        <v>1</v>
      </c>
      <c r="M28">
        <f>VLOOKUP($B28,'累積人數_量級_區域別'!$C$2:$T$13,11,0)</f>
        <v>1</v>
      </c>
      <c r="N28">
        <f>VLOOKUP($B28,'累積人數_量級_區域別'!$C$2:$T$13,12,0)</f>
        <v>1</v>
      </c>
      <c r="O28">
        <f>VLOOKUP($B28,'累積人數_量級_區域別'!$C$2:$T$13,13,0)</f>
        <v>1</v>
      </c>
      <c r="P28">
        <f>VLOOKUP($B28,'累積人數_量級_區域別'!$C$2:$T$13,14,0)</f>
        <v>1</v>
      </c>
      <c r="Q28">
        <f>VLOOKUP($B28,'累積人數_量級_區域別'!$C$2:$T$13,15,0)</f>
        <v>1</v>
      </c>
      <c r="R28">
        <f>VLOOKUP($B28,'累積人數_量級_區域別'!$C$2:$T$13,16,0)</f>
        <v>1</v>
      </c>
      <c r="S28">
        <f>VLOOKUP($B28,'累積人數_量級_區域別'!$C$2:$T$13,17,0)</f>
        <v>1</v>
      </c>
      <c r="T28">
        <f>VLOOKUP($B28,'累積人數_量級_區域別'!$C$2:$T$13,18,0)</f>
        <v>1</v>
      </c>
    </row>
    <row r="29">
      <c r="A29" s="5">
        <v>6.300001003E10</v>
      </c>
      <c r="B29" s="5" t="s">
        <v>3</v>
      </c>
      <c r="C29" s="5" t="s">
        <v>31</v>
      </c>
      <c r="D29">
        <f>VLOOKUP(B29,'累積人數_量級_區域別'!$C$2:$T$13,2,0)</f>
        <v>0</v>
      </c>
      <c r="E29">
        <f>VLOOKUP($B29,'累積人數_量級_區域別'!$C$2:$T$13,3,0)</f>
        <v>0</v>
      </c>
      <c r="F29">
        <f>VLOOKUP($B29,'累積人數_量級_區域別'!$C$2:$T$13,4,0)</f>
        <v>1</v>
      </c>
      <c r="G29">
        <f>VLOOKUP($B29,'累積人數_量級_區域別'!$C$2:$T$13,5,0)</f>
        <v>1</v>
      </c>
      <c r="H29">
        <f>VLOOKUP($B29,'累積人數_量級_區域別'!$C$2:$T$13,6,0)</f>
        <v>1</v>
      </c>
      <c r="I29">
        <f>VLOOKUP($B29,'累積人數_量級_區域別'!$C$2:$T$13,7,0)</f>
        <v>1</v>
      </c>
      <c r="J29">
        <f>VLOOKUP($B29,'累積人數_量級_區域別'!$C$2:$T$13,8,0)</f>
        <v>1</v>
      </c>
      <c r="K29">
        <f>VLOOKUP($B29,'累積人數_量級_區域別'!$C$2:$T$13,9,0)</f>
        <v>1</v>
      </c>
      <c r="L29">
        <f>VLOOKUP($B29,'累積人數_量級_區域別'!$C$2:$T$13,10,0)</f>
        <v>1</v>
      </c>
      <c r="M29">
        <f>VLOOKUP($B29,'累積人數_量級_區域別'!$C$2:$T$13,11,0)</f>
        <v>1</v>
      </c>
      <c r="N29">
        <f>VLOOKUP($B29,'累積人數_量級_區域別'!$C$2:$T$13,12,0)</f>
        <v>1</v>
      </c>
      <c r="O29">
        <f>VLOOKUP($B29,'累積人數_量級_區域別'!$C$2:$T$13,13,0)</f>
        <v>1</v>
      </c>
      <c r="P29">
        <f>VLOOKUP($B29,'累積人數_量級_區域別'!$C$2:$T$13,14,0)</f>
        <v>1</v>
      </c>
      <c r="Q29">
        <f>VLOOKUP($B29,'累積人數_量級_區域別'!$C$2:$T$13,15,0)</f>
        <v>1</v>
      </c>
      <c r="R29">
        <f>VLOOKUP($B29,'累積人數_量級_區域別'!$C$2:$T$13,16,0)</f>
        <v>1</v>
      </c>
      <c r="S29">
        <f>VLOOKUP($B29,'累積人數_量級_區域別'!$C$2:$T$13,17,0)</f>
        <v>1</v>
      </c>
      <c r="T29">
        <f>VLOOKUP($B29,'累積人數_量級_區域別'!$C$2:$T$13,18,0)</f>
        <v>1</v>
      </c>
    </row>
    <row r="30">
      <c r="A30" s="5">
        <v>6.3000010031E10</v>
      </c>
      <c r="B30" s="5" t="s">
        <v>3</v>
      </c>
      <c r="C30" s="5" t="s">
        <v>32</v>
      </c>
      <c r="D30">
        <f>VLOOKUP(B30,'累積人數_量級_區域別'!$C$2:$T$13,2,0)</f>
        <v>0</v>
      </c>
      <c r="E30">
        <f>VLOOKUP($B30,'累積人數_量級_區域別'!$C$2:$T$13,3,0)</f>
        <v>0</v>
      </c>
      <c r="F30">
        <f>VLOOKUP($B30,'累積人數_量級_區域別'!$C$2:$T$13,4,0)</f>
        <v>1</v>
      </c>
      <c r="G30">
        <f>VLOOKUP($B30,'累積人數_量級_區域別'!$C$2:$T$13,5,0)</f>
        <v>1</v>
      </c>
      <c r="H30">
        <f>VLOOKUP($B30,'累積人數_量級_區域別'!$C$2:$T$13,6,0)</f>
        <v>1</v>
      </c>
      <c r="I30">
        <f>VLOOKUP($B30,'累積人數_量級_區域別'!$C$2:$T$13,7,0)</f>
        <v>1</v>
      </c>
      <c r="J30">
        <f>VLOOKUP($B30,'累積人數_量級_區域別'!$C$2:$T$13,8,0)</f>
        <v>1</v>
      </c>
      <c r="K30">
        <f>VLOOKUP($B30,'累積人數_量級_區域別'!$C$2:$T$13,9,0)</f>
        <v>1</v>
      </c>
      <c r="L30">
        <f>VLOOKUP($B30,'累積人數_量級_區域別'!$C$2:$T$13,10,0)</f>
        <v>1</v>
      </c>
      <c r="M30">
        <f>VLOOKUP($B30,'累積人數_量級_區域別'!$C$2:$T$13,11,0)</f>
        <v>1</v>
      </c>
      <c r="N30">
        <f>VLOOKUP($B30,'累積人數_量級_區域別'!$C$2:$T$13,12,0)</f>
        <v>1</v>
      </c>
      <c r="O30">
        <f>VLOOKUP($B30,'累積人數_量級_區域別'!$C$2:$T$13,13,0)</f>
        <v>1</v>
      </c>
      <c r="P30">
        <f>VLOOKUP($B30,'累積人數_量級_區域別'!$C$2:$T$13,14,0)</f>
        <v>1</v>
      </c>
      <c r="Q30">
        <f>VLOOKUP($B30,'累積人數_量級_區域別'!$C$2:$T$13,15,0)</f>
        <v>1</v>
      </c>
      <c r="R30">
        <f>VLOOKUP($B30,'累積人數_量級_區域別'!$C$2:$T$13,16,0)</f>
        <v>1</v>
      </c>
      <c r="S30">
        <f>VLOOKUP($B30,'累積人數_量級_區域別'!$C$2:$T$13,17,0)</f>
        <v>1</v>
      </c>
      <c r="T30">
        <f>VLOOKUP($B30,'累積人數_量級_區域別'!$C$2:$T$13,18,0)</f>
        <v>1</v>
      </c>
    </row>
    <row r="31">
      <c r="A31" s="5">
        <v>6.3000010032E10</v>
      </c>
      <c r="B31" s="5" t="s">
        <v>3</v>
      </c>
      <c r="C31" s="5" t="s">
        <v>33</v>
      </c>
      <c r="D31">
        <f>VLOOKUP(B31,'累積人數_量級_區域別'!$C$2:$T$13,2,0)</f>
        <v>0</v>
      </c>
      <c r="E31">
        <f>VLOOKUP($B31,'累積人數_量級_區域別'!$C$2:$T$13,3,0)</f>
        <v>0</v>
      </c>
      <c r="F31">
        <f>VLOOKUP($B31,'累積人數_量級_區域別'!$C$2:$T$13,4,0)</f>
        <v>1</v>
      </c>
      <c r="G31">
        <f>VLOOKUP($B31,'累積人數_量級_區域別'!$C$2:$T$13,5,0)</f>
        <v>1</v>
      </c>
      <c r="H31">
        <f>VLOOKUP($B31,'累積人數_量級_區域別'!$C$2:$T$13,6,0)</f>
        <v>1</v>
      </c>
      <c r="I31">
        <f>VLOOKUP($B31,'累積人數_量級_區域別'!$C$2:$T$13,7,0)</f>
        <v>1</v>
      </c>
      <c r="J31">
        <f>VLOOKUP($B31,'累積人數_量級_區域別'!$C$2:$T$13,8,0)</f>
        <v>1</v>
      </c>
      <c r="K31">
        <f>VLOOKUP($B31,'累積人數_量級_區域別'!$C$2:$T$13,9,0)</f>
        <v>1</v>
      </c>
      <c r="L31">
        <f>VLOOKUP($B31,'累積人數_量級_區域別'!$C$2:$T$13,10,0)</f>
        <v>1</v>
      </c>
      <c r="M31">
        <f>VLOOKUP($B31,'累積人數_量級_區域別'!$C$2:$T$13,11,0)</f>
        <v>1</v>
      </c>
      <c r="N31">
        <f>VLOOKUP($B31,'累積人數_量級_區域別'!$C$2:$T$13,12,0)</f>
        <v>1</v>
      </c>
      <c r="O31">
        <f>VLOOKUP($B31,'累積人數_量級_區域別'!$C$2:$T$13,13,0)</f>
        <v>1</v>
      </c>
      <c r="P31">
        <f>VLOOKUP($B31,'累積人數_量級_區域別'!$C$2:$T$13,14,0)</f>
        <v>1</v>
      </c>
      <c r="Q31">
        <f>VLOOKUP($B31,'累積人數_量級_區域別'!$C$2:$T$13,15,0)</f>
        <v>1</v>
      </c>
      <c r="R31">
        <f>VLOOKUP($B31,'累積人數_量級_區域別'!$C$2:$T$13,16,0)</f>
        <v>1</v>
      </c>
      <c r="S31">
        <f>VLOOKUP($B31,'累積人數_量級_區域別'!$C$2:$T$13,17,0)</f>
        <v>1</v>
      </c>
      <c r="T31">
        <f>VLOOKUP($B31,'累積人數_量級_區域別'!$C$2:$T$13,18,0)</f>
        <v>1</v>
      </c>
    </row>
    <row r="32">
      <c r="A32" s="5">
        <v>6.3000010033E10</v>
      </c>
      <c r="B32" s="5" t="s">
        <v>3</v>
      </c>
      <c r="C32" s="5" t="s">
        <v>34</v>
      </c>
      <c r="D32">
        <f>VLOOKUP(B32,'累積人數_量級_區域別'!$C$2:$T$13,2,0)</f>
        <v>0</v>
      </c>
      <c r="E32">
        <f>VLOOKUP($B32,'累積人數_量級_區域別'!$C$2:$T$13,3,0)</f>
        <v>0</v>
      </c>
      <c r="F32">
        <f>VLOOKUP($B32,'累積人數_量級_區域別'!$C$2:$T$13,4,0)</f>
        <v>1</v>
      </c>
      <c r="G32">
        <f>VLOOKUP($B32,'累積人數_量級_區域別'!$C$2:$T$13,5,0)</f>
        <v>1</v>
      </c>
      <c r="H32">
        <f>VLOOKUP($B32,'累積人數_量級_區域別'!$C$2:$T$13,6,0)</f>
        <v>1</v>
      </c>
      <c r="I32">
        <f>VLOOKUP($B32,'累積人數_量級_區域別'!$C$2:$T$13,7,0)</f>
        <v>1</v>
      </c>
      <c r="J32">
        <f>VLOOKUP($B32,'累積人數_量級_區域別'!$C$2:$T$13,8,0)</f>
        <v>1</v>
      </c>
      <c r="K32">
        <f>VLOOKUP($B32,'累積人數_量級_區域別'!$C$2:$T$13,9,0)</f>
        <v>1</v>
      </c>
      <c r="L32">
        <f>VLOOKUP($B32,'累積人數_量級_區域別'!$C$2:$T$13,10,0)</f>
        <v>1</v>
      </c>
      <c r="M32">
        <f>VLOOKUP($B32,'累積人數_量級_區域別'!$C$2:$T$13,11,0)</f>
        <v>1</v>
      </c>
      <c r="N32">
        <f>VLOOKUP($B32,'累積人數_量級_區域別'!$C$2:$T$13,12,0)</f>
        <v>1</v>
      </c>
      <c r="O32">
        <f>VLOOKUP($B32,'累積人數_量級_區域別'!$C$2:$T$13,13,0)</f>
        <v>1</v>
      </c>
      <c r="P32">
        <f>VLOOKUP($B32,'累積人數_量級_區域別'!$C$2:$T$13,14,0)</f>
        <v>1</v>
      </c>
      <c r="Q32">
        <f>VLOOKUP($B32,'累積人數_量級_區域別'!$C$2:$T$13,15,0)</f>
        <v>1</v>
      </c>
      <c r="R32">
        <f>VLOOKUP($B32,'累積人數_量級_區域別'!$C$2:$T$13,16,0)</f>
        <v>1</v>
      </c>
      <c r="S32">
        <f>VLOOKUP($B32,'累積人數_量級_區域別'!$C$2:$T$13,17,0)</f>
        <v>1</v>
      </c>
      <c r="T32">
        <f>VLOOKUP($B32,'累積人數_量級_區域別'!$C$2:$T$13,18,0)</f>
        <v>1</v>
      </c>
    </row>
    <row r="33">
      <c r="A33" s="5">
        <v>6.3000010034E10</v>
      </c>
      <c r="B33" s="5" t="s">
        <v>3</v>
      </c>
      <c r="C33" s="5" t="s">
        <v>35</v>
      </c>
      <c r="D33">
        <f>VLOOKUP(B33,'累積人數_量級_區域別'!$C$2:$T$13,2,0)</f>
        <v>0</v>
      </c>
      <c r="E33">
        <f>VLOOKUP($B33,'累積人數_量級_區域別'!$C$2:$T$13,3,0)</f>
        <v>0</v>
      </c>
      <c r="F33">
        <f>VLOOKUP($B33,'累積人數_量級_區域別'!$C$2:$T$13,4,0)</f>
        <v>1</v>
      </c>
      <c r="G33">
        <f>VLOOKUP($B33,'累積人數_量級_區域別'!$C$2:$T$13,5,0)</f>
        <v>1</v>
      </c>
      <c r="H33">
        <f>VLOOKUP($B33,'累積人數_量級_區域別'!$C$2:$T$13,6,0)</f>
        <v>1</v>
      </c>
      <c r="I33">
        <f>VLOOKUP($B33,'累積人數_量級_區域別'!$C$2:$T$13,7,0)</f>
        <v>1</v>
      </c>
      <c r="J33">
        <f>VLOOKUP($B33,'累積人數_量級_區域別'!$C$2:$T$13,8,0)</f>
        <v>1</v>
      </c>
      <c r="K33">
        <f>VLOOKUP($B33,'累積人數_量級_區域別'!$C$2:$T$13,9,0)</f>
        <v>1</v>
      </c>
      <c r="L33">
        <f>VLOOKUP($B33,'累積人數_量級_區域別'!$C$2:$T$13,10,0)</f>
        <v>1</v>
      </c>
      <c r="M33">
        <f>VLOOKUP($B33,'累積人數_量級_區域別'!$C$2:$T$13,11,0)</f>
        <v>1</v>
      </c>
      <c r="N33">
        <f>VLOOKUP($B33,'累積人數_量級_區域別'!$C$2:$T$13,12,0)</f>
        <v>1</v>
      </c>
      <c r="O33">
        <f>VLOOKUP($B33,'累積人數_量級_區域別'!$C$2:$T$13,13,0)</f>
        <v>1</v>
      </c>
      <c r="P33">
        <f>VLOOKUP($B33,'累積人數_量級_區域別'!$C$2:$T$13,14,0)</f>
        <v>1</v>
      </c>
      <c r="Q33">
        <f>VLOOKUP($B33,'累積人數_量級_區域別'!$C$2:$T$13,15,0)</f>
        <v>1</v>
      </c>
      <c r="R33">
        <f>VLOOKUP($B33,'累積人數_量級_區域別'!$C$2:$T$13,16,0)</f>
        <v>1</v>
      </c>
      <c r="S33">
        <f>VLOOKUP($B33,'累積人數_量級_區域別'!$C$2:$T$13,17,0)</f>
        <v>1</v>
      </c>
      <c r="T33">
        <f>VLOOKUP($B33,'累積人數_量級_區域別'!$C$2:$T$13,18,0)</f>
        <v>1</v>
      </c>
    </row>
    <row r="34">
      <c r="A34" s="5">
        <v>6.3000010035E10</v>
      </c>
      <c r="B34" s="5" t="s">
        <v>3</v>
      </c>
      <c r="C34" s="5" t="s">
        <v>36</v>
      </c>
      <c r="D34">
        <f>VLOOKUP(B34,'累積人數_量級_區域別'!$C$2:$T$13,2,0)</f>
        <v>0</v>
      </c>
      <c r="E34">
        <f>VLOOKUP($B34,'累積人數_量級_區域別'!$C$2:$T$13,3,0)</f>
        <v>0</v>
      </c>
      <c r="F34">
        <f>VLOOKUP($B34,'累積人數_量級_區域別'!$C$2:$T$13,4,0)</f>
        <v>1</v>
      </c>
      <c r="G34">
        <f>VLOOKUP($B34,'累積人數_量級_區域別'!$C$2:$T$13,5,0)</f>
        <v>1</v>
      </c>
      <c r="H34">
        <f>VLOOKUP($B34,'累積人數_量級_區域別'!$C$2:$T$13,6,0)</f>
        <v>1</v>
      </c>
      <c r="I34">
        <f>VLOOKUP($B34,'累積人數_量級_區域別'!$C$2:$T$13,7,0)</f>
        <v>1</v>
      </c>
      <c r="J34">
        <f>VLOOKUP($B34,'累積人數_量級_區域別'!$C$2:$T$13,8,0)</f>
        <v>1</v>
      </c>
      <c r="K34">
        <f>VLOOKUP($B34,'累積人數_量級_區域別'!$C$2:$T$13,9,0)</f>
        <v>1</v>
      </c>
      <c r="L34">
        <f>VLOOKUP($B34,'累積人數_量級_區域別'!$C$2:$T$13,10,0)</f>
        <v>1</v>
      </c>
      <c r="M34">
        <f>VLOOKUP($B34,'累積人數_量級_區域別'!$C$2:$T$13,11,0)</f>
        <v>1</v>
      </c>
      <c r="N34">
        <f>VLOOKUP($B34,'累積人數_量級_區域別'!$C$2:$T$13,12,0)</f>
        <v>1</v>
      </c>
      <c r="O34">
        <f>VLOOKUP($B34,'累積人數_量級_區域別'!$C$2:$T$13,13,0)</f>
        <v>1</v>
      </c>
      <c r="P34">
        <f>VLOOKUP($B34,'累積人數_量級_區域別'!$C$2:$T$13,14,0)</f>
        <v>1</v>
      </c>
      <c r="Q34">
        <f>VLOOKUP($B34,'累積人數_量級_區域別'!$C$2:$T$13,15,0)</f>
        <v>1</v>
      </c>
      <c r="R34">
        <f>VLOOKUP($B34,'累積人數_量級_區域別'!$C$2:$T$13,16,0)</f>
        <v>1</v>
      </c>
      <c r="S34">
        <f>VLOOKUP($B34,'累積人數_量級_區域別'!$C$2:$T$13,17,0)</f>
        <v>1</v>
      </c>
      <c r="T34">
        <f>VLOOKUP($B34,'累積人數_量級_區域別'!$C$2:$T$13,18,0)</f>
        <v>1</v>
      </c>
    </row>
    <row r="35">
      <c r="A35" s="5">
        <v>6.3000020001E10</v>
      </c>
      <c r="B35" s="5" t="s">
        <v>37</v>
      </c>
      <c r="C35" s="5" t="s">
        <v>38</v>
      </c>
      <c r="D35">
        <f>VLOOKUP(B35,'累積人數_量級_區域別'!$C$2:$T$13,2,0)</f>
        <v>0</v>
      </c>
      <c r="E35">
        <f>VLOOKUP($B35,'累積人數_量級_區域別'!$C$2:$T$13,3,0)</f>
        <v>1</v>
      </c>
      <c r="F35">
        <f>VLOOKUP($B35,'累積人數_量級_區域別'!$C$2:$T$13,4,0)</f>
        <v>1</v>
      </c>
      <c r="G35">
        <f>VLOOKUP($B35,'累積人數_量級_區域別'!$C$2:$T$13,5,0)</f>
        <v>1</v>
      </c>
      <c r="H35">
        <f>VLOOKUP($B35,'累積人數_量級_區域別'!$C$2:$T$13,6,0)</f>
        <v>1</v>
      </c>
      <c r="I35">
        <f>VLOOKUP($B35,'累積人數_量級_區域別'!$C$2:$T$13,7,0)</f>
        <v>1</v>
      </c>
      <c r="J35">
        <f>VLOOKUP($B35,'累積人數_量級_區域別'!$C$2:$T$13,8,0)</f>
        <v>1</v>
      </c>
      <c r="K35">
        <f>VLOOKUP($B35,'累積人數_量級_區域別'!$C$2:$T$13,9,0)</f>
        <v>1</v>
      </c>
      <c r="L35">
        <f>VLOOKUP($B35,'累積人數_量級_區域別'!$C$2:$T$13,10,0)</f>
        <v>1</v>
      </c>
      <c r="M35">
        <f>VLOOKUP($B35,'累積人數_量級_區域別'!$C$2:$T$13,11,0)</f>
        <v>1</v>
      </c>
      <c r="N35">
        <f>VLOOKUP($B35,'累積人數_量級_區域別'!$C$2:$T$13,12,0)</f>
        <v>1</v>
      </c>
      <c r="O35">
        <f>VLOOKUP($B35,'累積人數_量級_區域別'!$C$2:$T$13,13,0)</f>
        <v>1</v>
      </c>
      <c r="P35">
        <f>VLOOKUP($B35,'累積人數_量級_區域別'!$C$2:$T$13,14,0)</f>
        <v>1</v>
      </c>
      <c r="Q35">
        <f>VLOOKUP($B35,'累積人數_量級_區域別'!$C$2:$T$13,15,0)</f>
        <v>1</v>
      </c>
      <c r="R35">
        <f>VLOOKUP($B35,'累積人數_量級_區域別'!$C$2:$T$13,16,0)</f>
        <v>1</v>
      </c>
      <c r="S35">
        <f>VLOOKUP($B35,'累積人數_量級_區域別'!$C$2:$T$13,17,0)</f>
        <v>1</v>
      </c>
      <c r="T35">
        <f>VLOOKUP($B35,'累積人數_量級_區域別'!$C$2:$T$13,18,0)</f>
        <v>1</v>
      </c>
    </row>
    <row r="36">
      <c r="A36" s="5">
        <v>6.3000020002E10</v>
      </c>
      <c r="B36" s="5" t="s">
        <v>37</v>
      </c>
      <c r="C36" s="5" t="s">
        <v>39</v>
      </c>
      <c r="D36">
        <f>VLOOKUP(B36,'累積人數_量級_區域別'!$C$2:$T$13,2,0)</f>
        <v>0</v>
      </c>
      <c r="E36">
        <f>VLOOKUP($B36,'累積人數_量級_區域別'!$C$2:$T$13,3,0)</f>
        <v>1</v>
      </c>
      <c r="F36">
        <f>VLOOKUP($B36,'累積人數_量級_區域別'!$C$2:$T$13,4,0)</f>
        <v>1</v>
      </c>
      <c r="G36">
        <f>VLOOKUP($B36,'累積人數_量級_區域別'!$C$2:$T$13,5,0)</f>
        <v>1</v>
      </c>
      <c r="H36">
        <f>VLOOKUP($B36,'累積人數_量級_區域別'!$C$2:$T$13,6,0)</f>
        <v>1</v>
      </c>
      <c r="I36">
        <f>VLOOKUP($B36,'累積人數_量級_區域別'!$C$2:$T$13,7,0)</f>
        <v>1</v>
      </c>
      <c r="J36">
        <f>VLOOKUP($B36,'累積人數_量級_區域別'!$C$2:$T$13,8,0)</f>
        <v>1</v>
      </c>
      <c r="K36">
        <f>VLOOKUP($B36,'累積人數_量級_區域別'!$C$2:$T$13,9,0)</f>
        <v>1</v>
      </c>
      <c r="L36">
        <f>VLOOKUP($B36,'累積人數_量級_區域別'!$C$2:$T$13,10,0)</f>
        <v>1</v>
      </c>
      <c r="M36">
        <f>VLOOKUP($B36,'累積人數_量級_區域別'!$C$2:$T$13,11,0)</f>
        <v>1</v>
      </c>
      <c r="N36">
        <f>VLOOKUP($B36,'累積人數_量級_區域別'!$C$2:$T$13,12,0)</f>
        <v>1</v>
      </c>
      <c r="O36">
        <f>VLOOKUP($B36,'累積人數_量級_區域別'!$C$2:$T$13,13,0)</f>
        <v>1</v>
      </c>
      <c r="P36">
        <f>VLOOKUP($B36,'累積人數_量級_區域別'!$C$2:$T$13,14,0)</f>
        <v>1</v>
      </c>
      <c r="Q36">
        <f>VLOOKUP($B36,'累積人數_量級_區域別'!$C$2:$T$13,15,0)</f>
        <v>1</v>
      </c>
      <c r="R36">
        <f>VLOOKUP($B36,'累積人數_量級_區域別'!$C$2:$T$13,16,0)</f>
        <v>1</v>
      </c>
      <c r="S36">
        <f>VLOOKUP($B36,'累積人數_量級_區域別'!$C$2:$T$13,17,0)</f>
        <v>1</v>
      </c>
      <c r="T36">
        <f>VLOOKUP($B36,'累積人數_量級_區域別'!$C$2:$T$13,18,0)</f>
        <v>1</v>
      </c>
    </row>
    <row r="37">
      <c r="A37" s="5">
        <v>6.3000020003E10</v>
      </c>
      <c r="B37" s="5" t="s">
        <v>37</v>
      </c>
      <c r="C37" s="5" t="s">
        <v>40</v>
      </c>
      <c r="D37">
        <f>VLOOKUP(B37,'累積人數_量級_區域別'!$C$2:$T$13,2,0)</f>
        <v>0</v>
      </c>
      <c r="E37">
        <f>VLOOKUP($B37,'累積人數_量級_區域別'!$C$2:$T$13,3,0)</f>
        <v>1</v>
      </c>
      <c r="F37">
        <f>VLOOKUP($B37,'累積人數_量級_區域別'!$C$2:$T$13,4,0)</f>
        <v>1</v>
      </c>
      <c r="G37">
        <f>VLOOKUP($B37,'累積人數_量級_區域別'!$C$2:$T$13,5,0)</f>
        <v>1</v>
      </c>
      <c r="H37">
        <f>VLOOKUP($B37,'累積人數_量級_區域別'!$C$2:$T$13,6,0)</f>
        <v>1</v>
      </c>
      <c r="I37">
        <f>VLOOKUP($B37,'累積人數_量級_區域別'!$C$2:$T$13,7,0)</f>
        <v>1</v>
      </c>
      <c r="J37">
        <f>VLOOKUP($B37,'累積人數_量級_區域別'!$C$2:$T$13,8,0)</f>
        <v>1</v>
      </c>
      <c r="K37">
        <f>VLOOKUP($B37,'累積人數_量級_區域別'!$C$2:$T$13,9,0)</f>
        <v>1</v>
      </c>
      <c r="L37">
        <f>VLOOKUP($B37,'累積人數_量級_區域別'!$C$2:$T$13,10,0)</f>
        <v>1</v>
      </c>
      <c r="M37">
        <f>VLOOKUP($B37,'累積人數_量級_區域別'!$C$2:$T$13,11,0)</f>
        <v>1</v>
      </c>
      <c r="N37">
        <f>VLOOKUP($B37,'累積人數_量級_區域別'!$C$2:$T$13,12,0)</f>
        <v>1</v>
      </c>
      <c r="O37">
        <f>VLOOKUP($B37,'累積人數_量級_區域別'!$C$2:$T$13,13,0)</f>
        <v>1</v>
      </c>
      <c r="P37">
        <f>VLOOKUP($B37,'累積人數_量級_區域別'!$C$2:$T$13,14,0)</f>
        <v>1</v>
      </c>
      <c r="Q37">
        <f>VLOOKUP($B37,'累積人數_量級_區域別'!$C$2:$T$13,15,0)</f>
        <v>1</v>
      </c>
      <c r="R37">
        <f>VLOOKUP($B37,'累積人數_量級_區域別'!$C$2:$T$13,16,0)</f>
        <v>1</v>
      </c>
      <c r="S37">
        <f>VLOOKUP($B37,'累積人數_量級_區域別'!$C$2:$T$13,17,0)</f>
        <v>1</v>
      </c>
      <c r="T37">
        <f>VLOOKUP($B37,'累積人數_量級_區域別'!$C$2:$T$13,18,0)</f>
        <v>1</v>
      </c>
    </row>
    <row r="38">
      <c r="A38" s="5">
        <v>6.3000020004E10</v>
      </c>
      <c r="B38" s="5" t="s">
        <v>37</v>
      </c>
      <c r="C38" s="5" t="s">
        <v>41</v>
      </c>
      <c r="D38">
        <f>VLOOKUP(B38,'累積人數_量級_區域別'!$C$2:$T$13,2,0)</f>
        <v>0</v>
      </c>
      <c r="E38">
        <f>VLOOKUP($B38,'累積人數_量級_區域別'!$C$2:$T$13,3,0)</f>
        <v>1</v>
      </c>
      <c r="F38">
        <f>VLOOKUP($B38,'累積人數_量級_區域別'!$C$2:$T$13,4,0)</f>
        <v>1</v>
      </c>
      <c r="G38">
        <f>VLOOKUP($B38,'累積人數_量級_區域別'!$C$2:$T$13,5,0)</f>
        <v>1</v>
      </c>
      <c r="H38">
        <f>VLOOKUP($B38,'累積人數_量級_區域別'!$C$2:$T$13,6,0)</f>
        <v>1</v>
      </c>
      <c r="I38">
        <f>VLOOKUP($B38,'累積人數_量級_區域別'!$C$2:$T$13,7,0)</f>
        <v>1</v>
      </c>
      <c r="J38">
        <f>VLOOKUP($B38,'累積人數_量級_區域別'!$C$2:$T$13,8,0)</f>
        <v>1</v>
      </c>
      <c r="K38">
        <f>VLOOKUP($B38,'累積人數_量級_區域別'!$C$2:$T$13,9,0)</f>
        <v>1</v>
      </c>
      <c r="L38">
        <f>VLOOKUP($B38,'累積人數_量級_區域別'!$C$2:$T$13,10,0)</f>
        <v>1</v>
      </c>
      <c r="M38">
        <f>VLOOKUP($B38,'累積人數_量級_區域別'!$C$2:$T$13,11,0)</f>
        <v>1</v>
      </c>
      <c r="N38">
        <f>VLOOKUP($B38,'累積人數_量級_區域別'!$C$2:$T$13,12,0)</f>
        <v>1</v>
      </c>
      <c r="O38">
        <f>VLOOKUP($B38,'累積人數_量級_區域別'!$C$2:$T$13,13,0)</f>
        <v>1</v>
      </c>
      <c r="P38">
        <f>VLOOKUP($B38,'累積人數_量級_區域別'!$C$2:$T$13,14,0)</f>
        <v>1</v>
      </c>
      <c r="Q38">
        <f>VLOOKUP($B38,'累積人數_量級_區域別'!$C$2:$T$13,15,0)</f>
        <v>1</v>
      </c>
      <c r="R38">
        <f>VLOOKUP($B38,'累積人數_量級_區域別'!$C$2:$T$13,16,0)</f>
        <v>1</v>
      </c>
      <c r="S38">
        <f>VLOOKUP($B38,'累積人數_量級_區域別'!$C$2:$T$13,17,0)</f>
        <v>1</v>
      </c>
      <c r="T38">
        <f>VLOOKUP($B38,'累積人數_量級_區域別'!$C$2:$T$13,18,0)</f>
        <v>1</v>
      </c>
    </row>
    <row r="39">
      <c r="A39" s="5">
        <v>6.3000020005E10</v>
      </c>
      <c r="B39" s="5" t="s">
        <v>37</v>
      </c>
      <c r="C39" s="5" t="s">
        <v>42</v>
      </c>
      <c r="D39">
        <f>VLOOKUP(B39,'累積人數_量級_區域別'!$C$2:$T$13,2,0)</f>
        <v>0</v>
      </c>
      <c r="E39">
        <f>VLOOKUP($B39,'累積人數_量級_區域別'!$C$2:$T$13,3,0)</f>
        <v>1</v>
      </c>
      <c r="F39">
        <f>VLOOKUP($B39,'累積人數_量級_區域別'!$C$2:$T$13,4,0)</f>
        <v>1</v>
      </c>
      <c r="G39">
        <f>VLOOKUP($B39,'累積人數_量級_區域別'!$C$2:$T$13,5,0)</f>
        <v>1</v>
      </c>
      <c r="H39">
        <f>VLOOKUP($B39,'累積人數_量級_區域別'!$C$2:$T$13,6,0)</f>
        <v>1</v>
      </c>
      <c r="I39">
        <f>VLOOKUP($B39,'累積人數_量級_區域別'!$C$2:$T$13,7,0)</f>
        <v>1</v>
      </c>
      <c r="J39">
        <f>VLOOKUP($B39,'累積人數_量級_區域別'!$C$2:$T$13,8,0)</f>
        <v>1</v>
      </c>
      <c r="K39">
        <f>VLOOKUP($B39,'累積人數_量級_區域別'!$C$2:$T$13,9,0)</f>
        <v>1</v>
      </c>
      <c r="L39">
        <f>VLOOKUP($B39,'累積人數_量級_區域別'!$C$2:$T$13,10,0)</f>
        <v>1</v>
      </c>
      <c r="M39">
        <f>VLOOKUP($B39,'累積人數_量級_區域別'!$C$2:$T$13,11,0)</f>
        <v>1</v>
      </c>
      <c r="N39">
        <f>VLOOKUP($B39,'累積人數_量級_區域別'!$C$2:$T$13,12,0)</f>
        <v>1</v>
      </c>
      <c r="O39">
        <f>VLOOKUP($B39,'累積人數_量級_區域別'!$C$2:$T$13,13,0)</f>
        <v>1</v>
      </c>
      <c r="P39">
        <f>VLOOKUP($B39,'累積人數_量級_區域別'!$C$2:$T$13,14,0)</f>
        <v>1</v>
      </c>
      <c r="Q39">
        <f>VLOOKUP($B39,'累積人數_量級_區域別'!$C$2:$T$13,15,0)</f>
        <v>1</v>
      </c>
      <c r="R39">
        <f>VLOOKUP($B39,'累積人數_量級_區域別'!$C$2:$T$13,16,0)</f>
        <v>1</v>
      </c>
      <c r="S39">
        <f>VLOOKUP($B39,'累積人數_量級_區域別'!$C$2:$T$13,17,0)</f>
        <v>1</v>
      </c>
      <c r="T39">
        <f>VLOOKUP($B39,'累積人數_量級_區域別'!$C$2:$T$13,18,0)</f>
        <v>1</v>
      </c>
    </row>
    <row r="40">
      <c r="A40" s="5">
        <v>6.3000020006E10</v>
      </c>
      <c r="B40" s="5" t="s">
        <v>37</v>
      </c>
      <c r="C40" s="5" t="s">
        <v>43</v>
      </c>
      <c r="D40">
        <f>VLOOKUP(B40,'累積人數_量級_區域別'!$C$2:$T$13,2,0)</f>
        <v>0</v>
      </c>
      <c r="E40">
        <f>VLOOKUP($B40,'累積人數_量級_區域別'!$C$2:$T$13,3,0)</f>
        <v>1</v>
      </c>
      <c r="F40">
        <f>VLOOKUP($B40,'累積人數_量級_區域別'!$C$2:$T$13,4,0)</f>
        <v>1</v>
      </c>
      <c r="G40">
        <f>VLOOKUP($B40,'累積人數_量級_區域別'!$C$2:$T$13,5,0)</f>
        <v>1</v>
      </c>
      <c r="H40">
        <f>VLOOKUP($B40,'累積人數_量級_區域別'!$C$2:$T$13,6,0)</f>
        <v>1</v>
      </c>
      <c r="I40">
        <f>VLOOKUP($B40,'累積人數_量級_區域別'!$C$2:$T$13,7,0)</f>
        <v>1</v>
      </c>
      <c r="J40">
        <f>VLOOKUP($B40,'累積人數_量級_區域別'!$C$2:$T$13,8,0)</f>
        <v>1</v>
      </c>
      <c r="K40">
        <f>VLOOKUP($B40,'累積人數_量級_區域別'!$C$2:$T$13,9,0)</f>
        <v>1</v>
      </c>
      <c r="L40">
        <f>VLOOKUP($B40,'累積人數_量級_區域別'!$C$2:$T$13,10,0)</f>
        <v>1</v>
      </c>
      <c r="M40">
        <f>VLOOKUP($B40,'累積人數_量級_區域別'!$C$2:$T$13,11,0)</f>
        <v>1</v>
      </c>
      <c r="N40">
        <f>VLOOKUP($B40,'累積人數_量級_區域別'!$C$2:$T$13,12,0)</f>
        <v>1</v>
      </c>
      <c r="O40">
        <f>VLOOKUP($B40,'累積人數_量級_區域別'!$C$2:$T$13,13,0)</f>
        <v>1</v>
      </c>
      <c r="P40">
        <f>VLOOKUP($B40,'累積人數_量級_區域別'!$C$2:$T$13,14,0)</f>
        <v>1</v>
      </c>
      <c r="Q40">
        <f>VLOOKUP($B40,'累積人數_量級_區域別'!$C$2:$T$13,15,0)</f>
        <v>1</v>
      </c>
      <c r="R40">
        <f>VLOOKUP($B40,'累積人數_量級_區域別'!$C$2:$T$13,16,0)</f>
        <v>1</v>
      </c>
      <c r="S40">
        <f>VLOOKUP($B40,'累積人數_量級_區域別'!$C$2:$T$13,17,0)</f>
        <v>1</v>
      </c>
      <c r="T40">
        <f>VLOOKUP($B40,'累積人數_量級_區域別'!$C$2:$T$13,18,0)</f>
        <v>1</v>
      </c>
    </row>
    <row r="41">
      <c r="A41" s="5">
        <v>6.3000020007E10</v>
      </c>
      <c r="B41" s="5" t="s">
        <v>37</v>
      </c>
      <c r="C41" s="5" t="s">
        <v>44</v>
      </c>
      <c r="D41">
        <f>VLOOKUP(B41,'累積人數_量級_區域別'!$C$2:$T$13,2,0)</f>
        <v>0</v>
      </c>
      <c r="E41">
        <f>VLOOKUP($B41,'累積人數_量級_區域別'!$C$2:$T$13,3,0)</f>
        <v>1</v>
      </c>
      <c r="F41">
        <f>VLOOKUP($B41,'累積人數_量級_區域別'!$C$2:$T$13,4,0)</f>
        <v>1</v>
      </c>
      <c r="G41">
        <f>VLOOKUP($B41,'累積人數_量級_區域別'!$C$2:$T$13,5,0)</f>
        <v>1</v>
      </c>
      <c r="H41">
        <f>VLOOKUP($B41,'累積人數_量級_區域別'!$C$2:$T$13,6,0)</f>
        <v>1</v>
      </c>
      <c r="I41">
        <f>VLOOKUP($B41,'累積人數_量級_區域別'!$C$2:$T$13,7,0)</f>
        <v>1</v>
      </c>
      <c r="J41">
        <f>VLOOKUP($B41,'累積人數_量級_區域別'!$C$2:$T$13,8,0)</f>
        <v>1</v>
      </c>
      <c r="K41">
        <f>VLOOKUP($B41,'累積人數_量級_區域別'!$C$2:$T$13,9,0)</f>
        <v>1</v>
      </c>
      <c r="L41">
        <f>VLOOKUP($B41,'累積人數_量級_區域別'!$C$2:$T$13,10,0)</f>
        <v>1</v>
      </c>
      <c r="M41">
        <f>VLOOKUP($B41,'累積人數_量級_區域別'!$C$2:$T$13,11,0)</f>
        <v>1</v>
      </c>
      <c r="N41">
        <f>VLOOKUP($B41,'累積人數_量級_區域別'!$C$2:$T$13,12,0)</f>
        <v>1</v>
      </c>
      <c r="O41">
        <f>VLOOKUP($B41,'累積人數_量級_區域別'!$C$2:$T$13,13,0)</f>
        <v>1</v>
      </c>
      <c r="P41">
        <f>VLOOKUP($B41,'累積人數_量級_區域別'!$C$2:$T$13,14,0)</f>
        <v>1</v>
      </c>
      <c r="Q41">
        <f>VLOOKUP($B41,'累積人數_量級_區域別'!$C$2:$T$13,15,0)</f>
        <v>1</v>
      </c>
      <c r="R41">
        <f>VLOOKUP($B41,'累積人數_量級_區域別'!$C$2:$T$13,16,0)</f>
        <v>1</v>
      </c>
      <c r="S41">
        <f>VLOOKUP($B41,'累積人數_量級_區域別'!$C$2:$T$13,17,0)</f>
        <v>1</v>
      </c>
      <c r="T41">
        <f>VLOOKUP($B41,'累積人數_量級_區域別'!$C$2:$T$13,18,0)</f>
        <v>1</v>
      </c>
    </row>
    <row r="42">
      <c r="A42" s="5">
        <v>6.3000020008E10</v>
      </c>
      <c r="B42" s="5" t="s">
        <v>37</v>
      </c>
      <c r="C42" s="5" t="s">
        <v>45</v>
      </c>
      <c r="D42">
        <f>VLOOKUP(B42,'累積人數_量級_區域別'!$C$2:$T$13,2,0)</f>
        <v>0</v>
      </c>
      <c r="E42">
        <f>VLOOKUP($B42,'累積人數_量級_區域別'!$C$2:$T$13,3,0)</f>
        <v>1</v>
      </c>
      <c r="F42">
        <f>VLOOKUP($B42,'累積人數_量級_區域別'!$C$2:$T$13,4,0)</f>
        <v>1</v>
      </c>
      <c r="G42">
        <f>VLOOKUP($B42,'累積人數_量級_區域別'!$C$2:$T$13,5,0)</f>
        <v>1</v>
      </c>
      <c r="H42">
        <f>VLOOKUP($B42,'累積人數_量級_區域別'!$C$2:$T$13,6,0)</f>
        <v>1</v>
      </c>
      <c r="I42">
        <f>VLOOKUP($B42,'累積人數_量級_區域別'!$C$2:$T$13,7,0)</f>
        <v>1</v>
      </c>
      <c r="J42">
        <f>VLOOKUP($B42,'累積人數_量級_區域別'!$C$2:$T$13,8,0)</f>
        <v>1</v>
      </c>
      <c r="K42">
        <f>VLOOKUP($B42,'累積人數_量級_區域別'!$C$2:$T$13,9,0)</f>
        <v>1</v>
      </c>
      <c r="L42">
        <f>VLOOKUP($B42,'累積人數_量級_區域別'!$C$2:$T$13,10,0)</f>
        <v>1</v>
      </c>
      <c r="M42">
        <f>VLOOKUP($B42,'累積人數_量級_區域別'!$C$2:$T$13,11,0)</f>
        <v>1</v>
      </c>
      <c r="N42">
        <f>VLOOKUP($B42,'累積人數_量級_區域別'!$C$2:$T$13,12,0)</f>
        <v>1</v>
      </c>
      <c r="O42">
        <f>VLOOKUP($B42,'累積人數_量級_區域別'!$C$2:$T$13,13,0)</f>
        <v>1</v>
      </c>
      <c r="P42">
        <f>VLOOKUP($B42,'累積人數_量級_區域別'!$C$2:$T$13,14,0)</f>
        <v>1</v>
      </c>
      <c r="Q42">
        <f>VLOOKUP($B42,'累積人數_量級_區域別'!$C$2:$T$13,15,0)</f>
        <v>1</v>
      </c>
      <c r="R42">
        <f>VLOOKUP($B42,'累積人數_量級_區域別'!$C$2:$T$13,16,0)</f>
        <v>1</v>
      </c>
      <c r="S42">
        <f>VLOOKUP($B42,'累積人數_量級_區域別'!$C$2:$T$13,17,0)</f>
        <v>1</v>
      </c>
      <c r="T42">
        <f>VLOOKUP($B42,'累積人數_量級_區域別'!$C$2:$T$13,18,0)</f>
        <v>1</v>
      </c>
    </row>
    <row r="43">
      <c r="A43" s="5">
        <v>6.3000020009E10</v>
      </c>
      <c r="B43" s="5" t="s">
        <v>37</v>
      </c>
      <c r="C43" s="5" t="s">
        <v>46</v>
      </c>
      <c r="D43">
        <f>VLOOKUP(B43,'累積人數_量級_區域別'!$C$2:$T$13,2,0)</f>
        <v>0</v>
      </c>
      <c r="E43">
        <f>VLOOKUP($B43,'累積人數_量級_區域別'!$C$2:$T$13,3,0)</f>
        <v>1</v>
      </c>
      <c r="F43">
        <f>VLOOKUP($B43,'累積人數_量級_區域別'!$C$2:$T$13,4,0)</f>
        <v>1</v>
      </c>
      <c r="G43">
        <f>VLOOKUP($B43,'累積人數_量級_區域別'!$C$2:$T$13,5,0)</f>
        <v>1</v>
      </c>
      <c r="H43">
        <f>VLOOKUP($B43,'累積人數_量級_區域別'!$C$2:$T$13,6,0)</f>
        <v>1</v>
      </c>
      <c r="I43">
        <f>VLOOKUP($B43,'累積人數_量級_區域別'!$C$2:$T$13,7,0)</f>
        <v>1</v>
      </c>
      <c r="J43">
        <f>VLOOKUP($B43,'累積人數_量級_區域別'!$C$2:$T$13,8,0)</f>
        <v>1</v>
      </c>
      <c r="K43">
        <f>VLOOKUP($B43,'累積人數_量級_區域別'!$C$2:$T$13,9,0)</f>
        <v>1</v>
      </c>
      <c r="L43">
        <f>VLOOKUP($B43,'累積人數_量級_區域別'!$C$2:$T$13,10,0)</f>
        <v>1</v>
      </c>
      <c r="M43">
        <f>VLOOKUP($B43,'累積人數_量級_區域別'!$C$2:$T$13,11,0)</f>
        <v>1</v>
      </c>
      <c r="N43">
        <f>VLOOKUP($B43,'累積人數_量級_區域別'!$C$2:$T$13,12,0)</f>
        <v>1</v>
      </c>
      <c r="O43">
        <f>VLOOKUP($B43,'累積人數_量級_區域別'!$C$2:$T$13,13,0)</f>
        <v>1</v>
      </c>
      <c r="P43">
        <f>VLOOKUP($B43,'累積人數_量級_區域別'!$C$2:$T$13,14,0)</f>
        <v>1</v>
      </c>
      <c r="Q43">
        <f>VLOOKUP($B43,'累積人數_量級_區域別'!$C$2:$T$13,15,0)</f>
        <v>1</v>
      </c>
      <c r="R43">
        <f>VLOOKUP($B43,'累積人數_量級_區域別'!$C$2:$T$13,16,0)</f>
        <v>1</v>
      </c>
      <c r="S43">
        <f>VLOOKUP($B43,'累積人數_量級_區域別'!$C$2:$T$13,17,0)</f>
        <v>1</v>
      </c>
      <c r="T43">
        <f>VLOOKUP($B43,'累積人數_量級_區域別'!$C$2:$T$13,18,0)</f>
        <v>1</v>
      </c>
    </row>
    <row r="44">
      <c r="A44" s="5">
        <v>6.300002001E10</v>
      </c>
      <c r="B44" s="5" t="s">
        <v>37</v>
      </c>
      <c r="C44" s="5" t="s">
        <v>47</v>
      </c>
      <c r="D44">
        <f>VLOOKUP(B44,'累積人數_量級_區域別'!$C$2:$T$13,2,0)</f>
        <v>0</v>
      </c>
      <c r="E44">
        <f>VLOOKUP($B44,'累積人數_量級_區域別'!$C$2:$T$13,3,0)</f>
        <v>1</v>
      </c>
      <c r="F44">
        <f>VLOOKUP($B44,'累積人數_量級_區域別'!$C$2:$T$13,4,0)</f>
        <v>1</v>
      </c>
      <c r="G44">
        <f>VLOOKUP($B44,'累積人數_量級_區域別'!$C$2:$T$13,5,0)</f>
        <v>1</v>
      </c>
      <c r="H44">
        <f>VLOOKUP($B44,'累積人數_量級_區域別'!$C$2:$T$13,6,0)</f>
        <v>1</v>
      </c>
      <c r="I44">
        <f>VLOOKUP($B44,'累積人數_量級_區域別'!$C$2:$T$13,7,0)</f>
        <v>1</v>
      </c>
      <c r="J44">
        <f>VLOOKUP($B44,'累積人數_量級_區域別'!$C$2:$T$13,8,0)</f>
        <v>1</v>
      </c>
      <c r="K44">
        <f>VLOOKUP($B44,'累積人數_量級_區域別'!$C$2:$T$13,9,0)</f>
        <v>1</v>
      </c>
      <c r="L44">
        <f>VLOOKUP($B44,'累積人數_量級_區域別'!$C$2:$T$13,10,0)</f>
        <v>1</v>
      </c>
      <c r="M44">
        <f>VLOOKUP($B44,'累積人數_量級_區域別'!$C$2:$T$13,11,0)</f>
        <v>1</v>
      </c>
      <c r="N44">
        <f>VLOOKUP($B44,'累積人數_量級_區域別'!$C$2:$T$13,12,0)</f>
        <v>1</v>
      </c>
      <c r="O44">
        <f>VLOOKUP($B44,'累積人數_量級_區域別'!$C$2:$T$13,13,0)</f>
        <v>1</v>
      </c>
      <c r="P44">
        <f>VLOOKUP($B44,'累積人數_量級_區域別'!$C$2:$T$13,14,0)</f>
        <v>1</v>
      </c>
      <c r="Q44">
        <f>VLOOKUP($B44,'累積人數_量級_區域別'!$C$2:$T$13,15,0)</f>
        <v>1</v>
      </c>
      <c r="R44">
        <f>VLOOKUP($B44,'累積人數_量級_區域別'!$C$2:$T$13,16,0)</f>
        <v>1</v>
      </c>
      <c r="S44">
        <f>VLOOKUP($B44,'累積人數_量級_區域別'!$C$2:$T$13,17,0)</f>
        <v>1</v>
      </c>
      <c r="T44">
        <f>VLOOKUP($B44,'累積人數_量級_區域別'!$C$2:$T$13,18,0)</f>
        <v>1</v>
      </c>
    </row>
    <row r="45">
      <c r="A45" s="5">
        <v>6.3000020011E10</v>
      </c>
      <c r="B45" s="5" t="s">
        <v>37</v>
      </c>
      <c r="C45" s="5" t="s">
        <v>48</v>
      </c>
      <c r="D45">
        <f>VLOOKUP(B45,'累積人數_量級_區域別'!$C$2:$T$13,2,0)</f>
        <v>0</v>
      </c>
      <c r="E45">
        <f>VLOOKUP($B45,'累積人數_量級_區域別'!$C$2:$T$13,3,0)</f>
        <v>1</v>
      </c>
      <c r="F45">
        <f>VLOOKUP($B45,'累積人數_量級_區域別'!$C$2:$T$13,4,0)</f>
        <v>1</v>
      </c>
      <c r="G45">
        <f>VLOOKUP($B45,'累積人數_量級_區域別'!$C$2:$T$13,5,0)</f>
        <v>1</v>
      </c>
      <c r="H45">
        <f>VLOOKUP($B45,'累積人數_量級_區域別'!$C$2:$T$13,6,0)</f>
        <v>1</v>
      </c>
      <c r="I45">
        <f>VLOOKUP($B45,'累積人數_量級_區域別'!$C$2:$T$13,7,0)</f>
        <v>1</v>
      </c>
      <c r="J45">
        <f>VLOOKUP($B45,'累積人數_量級_區域別'!$C$2:$T$13,8,0)</f>
        <v>1</v>
      </c>
      <c r="K45">
        <f>VLOOKUP($B45,'累積人數_量級_區域別'!$C$2:$T$13,9,0)</f>
        <v>1</v>
      </c>
      <c r="L45">
        <f>VLOOKUP($B45,'累積人數_量級_區域別'!$C$2:$T$13,10,0)</f>
        <v>1</v>
      </c>
      <c r="M45">
        <f>VLOOKUP($B45,'累積人數_量級_區域別'!$C$2:$T$13,11,0)</f>
        <v>1</v>
      </c>
      <c r="N45">
        <f>VLOOKUP($B45,'累積人數_量級_區域別'!$C$2:$T$13,12,0)</f>
        <v>1</v>
      </c>
      <c r="O45">
        <f>VLOOKUP($B45,'累積人數_量級_區域別'!$C$2:$T$13,13,0)</f>
        <v>1</v>
      </c>
      <c r="P45">
        <f>VLOOKUP($B45,'累積人數_量級_區域別'!$C$2:$T$13,14,0)</f>
        <v>1</v>
      </c>
      <c r="Q45">
        <f>VLOOKUP($B45,'累積人數_量級_區域別'!$C$2:$T$13,15,0)</f>
        <v>1</v>
      </c>
      <c r="R45">
        <f>VLOOKUP($B45,'累積人數_量級_區域別'!$C$2:$T$13,16,0)</f>
        <v>1</v>
      </c>
      <c r="S45">
        <f>VLOOKUP($B45,'累積人數_量級_區域別'!$C$2:$T$13,17,0)</f>
        <v>1</v>
      </c>
      <c r="T45">
        <f>VLOOKUP($B45,'累積人數_量級_區域別'!$C$2:$T$13,18,0)</f>
        <v>1</v>
      </c>
    </row>
    <row r="46">
      <c r="A46" s="5">
        <v>6.3000020012E10</v>
      </c>
      <c r="B46" s="5" t="s">
        <v>37</v>
      </c>
      <c r="C46" s="5" t="s">
        <v>49</v>
      </c>
      <c r="D46">
        <f>VLOOKUP(B46,'累積人數_量級_區域別'!$C$2:$T$13,2,0)</f>
        <v>0</v>
      </c>
      <c r="E46">
        <f>VLOOKUP($B46,'累積人數_量級_區域別'!$C$2:$T$13,3,0)</f>
        <v>1</v>
      </c>
      <c r="F46">
        <f>VLOOKUP($B46,'累積人數_量級_區域別'!$C$2:$T$13,4,0)</f>
        <v>1</v>
      </c>
      <c r="G46">
        <f>VLOOKUP($B46,'累積人數_量級_區域別'!$C$2:$T$13,5,0)</f>
        <v>1</v>
      </c>
      <c r="H46">
        <f>VLOOKUP($B46,'累積人數_量級_區域別'!$C$2:$T$13,6,0)</f>
        <v>1</v>
      </c>
      <c r="I46">
        <f>VLOOKUP($B46,'累積人數_量級_區域別'!$C$2:$T$13,7,0)</f>
        <v>1</v>
      </c>
      <c r="J46">
        <f>VLOOKUP($B46,'累積人數_量級_區域別'!$C$2:$T$13,8,0)</f>
        <v>1</v>
      </c>
      <c r="K46">
        <f>VLOOKUP($B46,'累積人數_量級_區域別'!$C$2:$T$13,9,0)</f>
        <v>1</v>
      </c>
      <c r="L46">
        <f>VLOOKUP($B46,'累積人數_量級_區域別'!$C$2:$T$13,10,0)</f>
        <v>1</v>
      </c>
      <c r="M46">
        <f>VLOOKUP($B46,'累積人數_量級_區域別'!$C$2:$T$13,11,0)</f>
        <v>1</v>
      </c>
      <c r="N46">
        <f>VLOOKUP($B46,'累積人數_量級_區域別'!$C$2:$T$13,12,0)</f>
        <v>1</v>
      </c>
      <c r="O46">
        <f>VLOOKUP($B46,'累積人數_量級_區域別'!$C$2:$T$13,13,0)</f>
        <v>1</v>
      </c>
      <c r="P46">
        <f>VLOOKUP($B46,'累積人數_量級_區域別'!$C$2:$T$13,14,0)</f>
        <v>1</v>
      </c>
      <c r="Q46">
        <f>VLOOKUP($B46,'累積人數_量級_區域別'!$C$2:$T$13,15,0)</f>
        <v>1</v>
      </c>
      <c r="R46">
        <f>VLOOKUP($B46,'累積人數_量級_區域別'!$C$2:$T$13,16,0)</f>
        <v>1</v>
      </c>
      <c r="S46">
        <f>VLOOKUP($B46,'累積人數_量級_區域別'!$C$2:$T$13,17,0)</f>
        <v>1</v>
      </c>
      <c r="T46">
        <f>VLOOKUP($B46,'累積人數_量級_區域別'!$C$2:$T$13,18,0)</f>
        <v>1</v>
      </c>
    </row>
    <row r="47">
      <c r="A47" s="5">
        <v>6.3000020013E10</v>
      </c>
      <c r="B47" s="5" t="s">
        <v>37</v>
      </c>
      <c r="C47" s="5" t="s">
        <v>50</v>
      </c>
      <c r="D47">
        <f>VLOOKUP(B47,'累積人數_量級_區域別'!$C$2:$T$13,2,0)</f>
        <v>0</v>
      </c>
      <c r="E47">
        <f>VLOOKUP($B47,'累積人數_量級_區域別'!$C$2:$T$13,3,0)</f>
        <v>1</v>
      </c>
      <c r="F47">
        <f>VLOOKUP($B47,'累積人數_量級_區域別'!$C$2:$T$13,4,0)</f>
        <v>1</v>
      </c>
      <c r="G47">
        <f>VLOOKUP($B47,'累積人數_量級_區域別'!$C$2:$T$13,5,0)</f>
        <v>1</v>
      </c>
      <c r="H47">
        <f>VLOOKUP($B47,'累積人數_量級_區域別'!$C$2:$T$13,6,0)</f>
        <v>1</v>
      </c>
      <c r="I47">
        <f>VLOOKUP($B47,'累積人數_量級_區域別'!$C$2:$T$13,7,0)</f>
        <v>1</v>
      </c>
      <c r="J47">
        <f>VLOOKUP($B47,'累積人數_量級_區域別'!$C$2:$T$13,8,0)</f>
        <v>1</v>
      </c>
      <c r="K47">
        <f>VLOOKUP($B47,'累積人數_量級_區域別'!$C$2:$T$13,9,0)</f>
        <v>1</v>
      </c>
      <c r="L47">
        <f>VLOOKUP($B47,'累積人數_量級_區域別'!$C$2:$T$13,10,0)</f>
        <v>1</v>
      </c>
      <c r="M47">
        <f>VLOOKUP($B47,'累積人數_量級_區域別'!$C$2:$T$13,11,0)</f>
        <v>1</v>
      </c>
      <c r="N47">
        <f>VLOOKUP($B47,'累積人數_量級_區域別'!$C$2:$T$13,12,0)</f>
        <v>1</v>
      </c>
      <c r="O47">
        <f>VLOOKUP($B47,'累積人數_量級_區域別'!$C$2:$T$13,13,0)</f>
        <v>1</v>
      </c>
      <c r="P47">
        <f>VLOOKUP($B47,'累積人數_量級_區域別'!$C$2:$T$13,14,0)</f>
        <v>1</v>
      </c>
      <c r="Q47">
        <f>VLOOKUP($B47,'累積人數_量級_區域別'!$C$2:$T$13,15,0)</f>
        <v>1</v>
      </c>
      <c r="R47">
        <f>VLOOKUP($B47,'累積人數_量級_區域別'!$C$2:$T$13,16,0)</f>
        <v>1</v>
      </c>
      <c r="S47">
        <f>VLOOKUP($B47,'累積人數_量級_區域別'!$C$2:$T$13,17,0)</f>
        <v>1</v>
      </c>
      <c r="T47">
        <f>VLOOKUP($B47,'累積人數_量級_區域別'!$C$2:$T$13,18,0)</f>
        <v>1</v>
      </c>
    </row>
    <row r="48">
      <c r="A48" s="5">
        <v>6.3000020014E10</v>
      </c>
      <c r="B48" s="5" t="s">
        <v>37</v>
      </c>
      <c r="C48" s="5" t="s">
        <v>51</v>
      </c>
      <c r="D48">
        <f>VLOOKUP(B48,'累積人數_量級_區域別'!$C$2:$T$13,2,0)</f>
        <v>0</v>
      </c>
      <c r="E48">
        <f>VLOOKUP($B48,'累積人數_量級_區域別'!$C$2:$T$13,3,0)</f>
        <v>1</v>
      </c>
      <c r="F48">
        <f>VLOOKUP($B48,'累積人數_量級_區域別'!$C$2:$T$13,4,0)</f>
        <v>1</v>
      </c>
      <c r="G48">
        <f>VLOOKUP($B48,'累積人數_量級_區域別'!$C$2:$T$13,5,0)</f>
        <v>1</v>
      </c>
      <c r="H48">
        <f>VLOOKUP($B48,'累積人數_量級_區域別'!$C$2:$T$13,6,0)</f>
        <v>1</v>
      </c>
      <c r="I48">
        <f>VLOOKUP($B48,'累積人數_量級_區域別'!$C$2:$T$13,7,0)</f>
        <v>1</v>
      </c>
      <c r="J48">
        <f>VLOOKUP($B48,'累積人數_量級_區域別'!$C$2:$T$13,8,0)</f>
        <v>1</v>
      </c>
      <c r="K48">
        <f>VLOOKUP($B48,'累積人數_量級_區域別'!$C$2:$T$13,9,0)</f>
        <v>1</v>
      </c>
      <c r="L48">
        <f>VLOOKUP($B48,'累積人數_量級_區域別'!$C$2:$T$13,10,0)</f>
        <v>1</v>
      </c>
      <c r="M48">
        <f>VLOOKUP($B48,'累積人數_量級_區域別'!$C$2:$T$13,11,0)</f>
        <v>1</v>
      </c>
      <c r="N48">
        <f>VLOOKUP($B48,'累積人數_量級_區域別'!$C$2:$T$13,12,0)</f>
        <v>1</v>
      </c>
      <c r="O48">
        <f>VLOOKUP($B48,'累積人數_量級_區域別'!$C$2:$T$13,13,0)</f>
        <v>1</v>
      </c>
      <c r="P48">
        <f>VLOOKUP($B48,'累積人數_量級_區域別'!$C$2:$T$13,14,0)</f>
        <v>1</v>
      </c>
      <c r="Q48">
        <f>VLOOKUP($B48,'累積人數_量級_區域別'!$C$2:$T$13,15,0)</f>
        <v>1</v>
      </c>
      <c r="R48">
        <f>VLOOKUP($B48,'累積人數_量級_區域別'!$C$2:$T$13,16,0)</f>
        <v>1</v>
      </c>
      <c r="S48">
        <f>VLOOKUP($B48,'累積人數_量級_區域別'!$C$2:$T$13,17,0)</f>
        <v>1</v>
      </c>
      <c r="T48">
        <f>VLOOKUP($B48,'累積人數_量級_區域別'!$C$2:$T$13,18,0)</f>
        <v>1</v>
      </c>
    </row>
    <row r="49">
      <c r="A49" s="5">
        <v>6.3000020015E10</v>
      </c>
      <c r="B49" s="5" t="s">
        <v>37</v>
      </c>
      <c r="C49" s="5" t="s">
        <v>52</v>
      </c>
      <c r="D49">
        <f>VLOOKUP(B49,'累積人數_量級_區域別'!$C$2:$T$13,2,0)</f>
        <v>0</v>
      </c>
      <c r="E49">
        <f>VLOOKUP($B49,'累積人數_量級_區域別'!$C$2:$T$13,3,0)</f>
        <v>1</v>
      </c>
      <c r="F49">
        <f>VLOOKUP($B49,'累積人數_量級_區域別'!$C$2:$T$13,4,0)</f>
        <v>1</v>
      </c>
      <c r="G49">
        <f>VLOOKUP($B49,'累積人數_量級_區域別'!$C$2:$T$13,5,0)</f>
        <v>1</v>
      </c>
      <c r="H49">
        <f>VLOOKUP($B49,'累積人數_量級_區域別'!$C$2:$T$13,6,0)</f>
        <v>1</v>
      </c>
      <c r="I49">
        <f>VLOOKUP($B49,'累積人數_量級_區域別'!$C$2:$T$13,7,0)</f>
        <v>1</v>
      </c>
      <c r="J49">
        <f>VLOOKUP($B49,'累積人數_量級_區域別'!$C$2:$T$13,8,0)</f>
        <v>1</v>
      </c>
      <c r="K49">
        <f>VLOOKUP($B49,'累積人數_量級_區域別'!$C$2:$T$13,9,0)</f>
        <v>1</v>
      </c>
      <c r="L49">
        <f>VLOOKUP($B49,'累積人數_量級_區域別'!$C$2:$T$13,10,0)</f>
        <v>1</v>
      </c>
      <c r="M49">
        <f>VLOOKUP($B49,'累積人數_量級_區域別'!$C$2:$T$13,11,0)</f>
        <v>1</v>
      </c>
      <c r="N49">
        <f>VLOOKUP($B49,'累積人數_量級_區域別'!$C$2:$T$13,12,0)</f>
        <v>1</v>
      </c>
      <c r="O49">
        <f>VLOOKUP($B49,'累積人數_量級_區域別'!$C$2:$T$13,13,0)</f>
        <v>1</v>
      </c>
      <c r="P49">
        <f>VLOOKUP($B49,'累積人數_量級_區域別'!$C$2:$T$13,14,0)</f>
        <v>1</v>
      </c>
      <c r="Q49">
        <f>VLOOKUP($B49,'累積人數_量級_區域別'!$C$2:$T$13,15,0)</f>
        <v>1</v>
      </c>
      <c r="R49">
        <f>VLOOKUP($B49,'累積人數_量級_區域別'!$C$2:$T$13,16,0)</f>
        <v>1</v>
      </c>
      <c r="S49">
        <f>VLOOKUP($B49,'累積人數_量級_區域別'!$C$2:$T$13,17,0)</f>
        <v>1</v>
      </c>
      <c r="T49">
        <f>VLOOKUP($B49,'累積人數_量級_區域別'!$C$2:$T$13,18,0)</f>
        <v>1</v>
      </c>
    </row>
    <row r="50">
      <c r="A50" s="5">
        <v>6.3000020016E10</v>
      </c>
      <c r="B50" s="5" t="s">
        <v>37</v>
      </c>
      <c r="C50" s="5" t="s">
        <v>53</v>
      </c>
      <c r="D50">
        <f>VLOOKUP(B50,'累積人數_量級_區域別'!$C$2:$T$13,2,0)</f>
        <v>0</v>
      </c>
      <c r="E50">
        <f>VLOOKUP($B50,'累積人數_量級_區域別'!$C$2:$T$13,3,0)</f>
        <v>1</v>
      </c>
      <c r="F50">
        <f>VLOOKUP($B50,'累積人數_量級_區域別'!$C$2:$T$13,4,0)</f>
        <v>1</v>
      </c>
      <c r="G50">
        <f>VLOOKUP($B50,'累積人數_量級_區域別'!$C$2:$T$13,5,0)</f>
        <v>1</v>
      </c>
      <c r="H50">
        <f>VLOOKUP($B50,'累積人數_量級_區域別'!$C$2:$T$13,6,0)</f>
        <v>1</v>
      </c>
      <c r="I50">
        <f>VLOOKUP($B50,'累積人數_量級_區域別'!$C$2:$T$13,7,0)</f>
        <v>1</v>
      </c>
      <c r="J50">
        <f>VLOOKUP($B50,'累積人數_量級_區域別'!$C$2:$T$13,8,0)</f>
        <v>1</v>
      </c>
      <c r="K50">
        <f>VLOOKUP($B50,'累積人數_量級_區域別'!$C$2:$T$13,9,0)</f>
        <v>1</v>
      </c>
      <c r="L50">
        <f>VLOOKUP($B50,'累積人數_量級_區域別'!$C$2:$T$13,10,0)</f>
        <v>1</v>
      </c>
      <c r="M50">
        <f>VLOOKUP($B50,'累積人數_量級_區域別'!$C$2:$T$13,11,0)</f>
        <v>1</v>
      </c>
      <c r="N50">
        <f>VLOOKUP($B50,'累積人數_量級_區域別'!$C$2:$T$13,12,0)</f>
        <v>1</v>
      </c>
      <c r="O50">
        <f>VLOOKUP($B50,'累積人數_量級_區域別'!$C$2:$T$13,13,0)</f>
        <v>1</v>
      </c>
      <c r="P50">
        <f>VLOOKUP($B50,'累積人數_量級_區域別'!$C$2:$T$13,14,0)</f>
        <v>1</v>
      </c>
      <c r="Q50">
        <f>VLOOKUP($B50,'累積人數_量級_區域別'!$C$2:$T$13,15,0)</f>
        <v>1</v>
      </c>
      <c r="R50">
        <f>VLOOKUP($B50,'累積人數_量級_區域別'!$C$2:$T$13,16,0)</f>
        <v>1</v>
      </c>
      <c r="S50">
        <f>VLOOKUP($B50,'累積人數_量級_區域別'!$C$2:$T$13,17,0)</f>
        <v>1</v>
      </c>
      <c r="T50">
        <f>VLOOKUP($B50,'累積人數_量級_區域別'!$C$2:$T$13,18,0)</f>
        <v>1</v>
      </c>
    </row>
    <row r="51">
      <c r="A51" s="5">
        <v>6.3000020017E10</v>
      </c>
      <c r="B51" s="5" t="s">
        <v>37</v>
      </c>
      <c r="C51" s="5" t="s">
        <v>54</v>
      </c>
      <c r="D51">
        <f>VLOOKUP(B51,'累積人數_量級_區域別'!$C$2:$T$13,2,0)</f>
        <v>0</v>
      </c>
      <c r="E51">
        <f>VLOOKUP($B51,'累積人數_量級_區域別'!$C$2:$T$13,3,0)</f>
        <v>1</v>
      </c>
      <c r="F51">
        <f>VLOOKUP($B51,'累積人數_量級_區域別'!$C$2:$T$13,4,0)</f>
        <v>1</v>
      </c>
      <c r="G51">
        <f>VLOOKUP($B51,'累積人數_量級_區域別'!$C$2:$T$13,5,0)</f>
        <v>1</v>
      </c>
      <c r="H51">
        <f>VLOOKUP($B51,'累積人數_量級_區域別'!$C$2:$T$13,6,0)</f>
        <v>1</v>
      </c>
      <c r="I51">
        <f>VLOOKUP($B51,'累積人數_量級_區域別'!$C$2:$T$13,7,0)</f>
        <v>1</v>
      </c>
      <c r="J51">
        <f>VLOOKUP($B51,'累積人數_量級_區域別'!$C$2:$T$13,8,0)</f>
        <v>1</v>
      </c>
      <c r="K51">
        <f>VLOOKUP($B51,'累積人數_量級_區域別'!$C$2:$T$13,9,0)</f>
        <v>1</v>
      </c>
      <c r="L51">
        <f>VLOOKUP($B51,'累積人數_量級_區域別'!$C$2:$T$13,10,0)</f>
        <v>1</v>
      </c>
      <c r="M51">
        <f>VLOOKUP($B51,'累積人數_量級_區域別'!$C$2:$T$13,11,0)</f>
        <v>1</v>
      </c>
      <c r="N51">
        <f>VLOOKUP($B51,'累積人數_量級_區域別'!$C$2:$T$13,12,0)</f>
        <v>1</v>
      </c>
      <c r="O51">
        <f>VLOOKUP($B51,'累積人數_量級_區域別'!$C$2:$T$13,13,0)</f>
        <v>1</v>
      </c>
      <c r="P51">
        <f>VLOOKUP($B51,'累積人數_量級_區域別'!$C$2:$T$13,14,0)</f>
        <v>1</v>
      </c>
      <c r="Q51">
        <f>VLOOKUP($B51,'累積人數_量級_區域別'!$C$2:$T$13,15,0)</f>
        <v>1</v>
      </c>
      <c r="R51">
        <f>VLOOKUP($B51,'累積人數_量級_區域別'!$C$2:$T$13,16,0)</f>
        <v>1</v>
      </c>
      <c r="S51">
        <f>VLOOKUP($B51,'累積人數_量級_區域別'!$C$2:$T$13,17,0)</f>
        <v>1</v>
      </c>
      <c r="T51">
        <f>VLOOKUP($B51,'累積人數_量級_區域別'!$C$2:$T$13,18,0)</f>
        <v>1</v>
      </c>
    </row>
    <row r="52">
      <c r="A52" s="5">
        <v>6.3000020018E10</v>
      </c>
      <c r="B52" s="5" t="s">
        <v>37</v>
      </c>
      <c r="C52" s="5" t="s">
        <v>55</v>
      </c>
      <c r="D52">
        <f>VLOOKUP(B52,'累積人數_量級_區域別'!$C$2:$T$13,2,0)</f>
        <v>0</v>
      </c>
      <c r="E52">
        <f>VLOOKUP($B52,'累積人數_量級_區域別'!$C$2:$T$13,3,0)</f>
        <v>1</v>
      </c>
      <c r="F52">
        <f>VLOOKUP($B52,'累積人數_量級_區域別'!$C$2:$T$13,4,0)</f>
        <v>1</v>
      </c>
      <c r="G52">
        <f>VLOOKUP($B52,'累積人數_量級_區域別'!$C$2:$T$13,5,0)</f>
        <v>1</v>
      </c>
      <c r="H52">
        <f>VLOOKUP($B52,'累積人數_量級_區域別'!$C$2:$T$13,6,0)</f>
        <v>1</v>
      </c>
      <c r="I52">
        <f>VLOOKUP($B52,'累積人數_量級_區域別'!$C$2:$T$13,7,0)</f>
        <v>1</v>
      </c>
      <c r="J52">
        <f>VLOOKUP($B52,'累積人數_量級_區域別'!$C$2:$T$13,8,0)</f>
        <v>1</v>
      </c>
      <c r="K52">
        <f>VLOOKUP($B52,'累積人數_量級_區域別'!$C$2:$T$13,9,0)</f>
        <v>1</v>
      </c>
      <c r="L52">
        <f>VLOOKUP($B52,'累積人數_量級_區域別'!$C$2:$T$13,10,0)</f>
        <v>1</v>
      </c>
      <c r="M52">
        <f>VLOOKUP($B52,'累積人數_量級_區域別'!$C$2:$T$13,11,0)</f>
        <v>1</v>
      </c>
      <c r="N52">
        <f>VLOOKUP($B52,'累積人數_量級_區域別'!$C$2:$T$13,12,0)</f>
        <v>1</v>
      </c>
      <c r="O52">
        <f>VLOOKUP($B52,'累積人數_量級_區域別'!$C$2:$T$13,13,0)</f>
        <v>1</v>
      </c>
      <c r="P52">
        <f>VLOOKUP($B52,'累積人數_量級_區域別'!$C$2:$T$13,14,0)</f>
        <v>1</v>
      </c>
      <c r="Q52">
        <f>VLOOKUP($B52,'累積人數_量級_區域別'!$C$2:$T$13,15,0)</f>
        <v>1</v>
      </c>
      <c r="R52">
        <f>VLOOKUP($B52,'累積人數_量級_區域別'!$C$2:$T$13,16,0)</f>
        <v>1</v>
      </c>
      <c r="S52">
        <f>VLOOKUP($B52,'累積人數_量級_區域別'!$C$2:$T$13,17,0)</f>
        <v>1</v>
      </c>
      <c r="T52">
        <f>VLOOKUP($B52,'累積人數_量級_區域別'!$C$2:$T$13,18,0)</f>
        <v>1</v>
      </c>
    </row>
    <row r="53">
      <c r="A53" s="5">
        <v>6.3000020019E10</v>
      </c>
      <c r="B53" s="5" t="s">
        <v>37</v>
      </c>
      <c r="C53" s="5" t="s">
        <v>56</v>
      </c>
      <c r="D53">
        <f>VLOOKUP(B53,'累積人數_量級_區域別'!$C$2:$T$13,2,0)</f>
        <v>0</v>
      </c>
      <c r="E53">
        <f>VLOOKUP($B53,'累積人數_量級_區域別'!$C$2:$T$13,3,0)</f>
        <v>1</v>
      </c>
      <c r="F53">
        <f>VLOOKUP($B53,'累積人數_量級_區域別'!$C$2:$T$13,4,0)</f>
        <v>1</v>
      </c>
      <c r="G53">
        <f>VLOOKUP($B53,'累積人數_量級_區域別'!$C$2:$T$13,5,0)</f>
        <v>1</v>
      </c>
      <c r="H53">
        <f>VLOOKUP($B53,'累積人數_量級_區域別'!$C$2:$T$13,6,0)</f>
        <v>1</v>
      </c>
      <c r="I53">
        <f>VLOOKUP($B53,'累積人數_量級_區域別'!$C$2:$T$13,7,0)</f>
        <v>1</v>
      </c>
      <c r="J53">
        <f>VLOOKUP($B53,'累積人數_量級_區域別'!$C$2:$T$13,8,0)</f>
        <v>1</v>
      </c>
      <c r="K53">
        <f>VLOOKUP($B53,'累積人數_量級_區域別'!$C$2:$T$13,9,0)</f>
        <v>1</v>
      </c>
      <c r="L53">
        <f>VLOOKUP($B53,'累積人數_量級_區域別'!$C$2:$T$13,10,0)</f>
        <v>1</v>
      </c>
      <c r="M53">
        <f>VLOOKUP($B53,'累積人數_量級_區域別'!$C$2:$T$13,11,0)</f>
        <v>1</v>
      </c>
      <c r="N53">
        <f>VLOOKUP($B53,'累積人數_量級_區域別'!$C$2:$T$13,12,0)</f>
        <v>1</v>
      </c>
      <c r="O53">
        <f>VLOOKUP($B53,'累積人數_量級_區域別'!$C$2:$T$13,13,0)</f>
        <v>1</v>
      </c>
      <c r="P53">
        <f>VLOOKUP($B53,'累積人數_量級_區域別'!$C$2:$T$13,14,0)</f>
        <v>1</v>
      </c>
      <c r="Q53">
        <f>VLOOKUP($B53,'累積人數_量級_區域別'!$C$2:$T$13,15,0)</f>
        <v>1</v>
      </c>
      <c r="R53">
        <f>VLOOKUP($B53,'累積人數_量級_區域別'!$C$2:$T$13,16,0)</f>
        <v>1</v>
      </c>
      <c r="S53">
        <f>VLOOKUP($B53,'累積人數_量級_區域別'!$C$2:$T$13,17,0)</f>
        <v>1</v>
      </c>
      <c r="T53">
        <f>VLOOKUP($B53,'累積人數_量級_區域別'!$C$2:$T$13,18,0)</f>
        <v>1</v>
      </c>
    </row>
    <row r="54">
      <c r="A54" s="5">
        <v>6.300002002E10</v>
      </c>
      <c r="B54" s="5" t="s">
        <v>37</v>
      </c>
      <c r="C54" s="5" t="s">
        <v>57</v>
      </c>
      <c r="D54">
        <f>VLOOKUP(B54,'累積人數_量級_區域別'!$C$2:$T$13,2,0)</f>
        <v>0</v>
      </c>
      <c r="E54">
        <f>VLOOKUP($B54,'累積人數_量級_區域別'!$C$2:$T$13,3,0)</f>
        <v>1</v>
      </c>
      <c r="F54">
        <f>VLOOKUP($B54,'累積人數_量級_區域別'!$C$2:$T$13,4,0)</f>
        <v>1</v>
      </c>
      <c r="G54">
        <f>VLOOKUP($B54,'累積人數_量級_區域別'!$C$2:$T$13,5,0)</f>
        <v>1</v>
      </c>
      <c r="H54">
        <f>VLOOKUP($B54,'累積人數_量級_區域別'!$C$2:$T$13,6,0)</f>
        <v>1</v>
      </c>
      <c r="I54">
        <f>VLOOKUP($B54,'累積人數_量級_區域別'!$C$2:$T$13,7,0)</f>
        <v>1</v>
      </c>
      <c r="J54">
        <f>VLOOKUP($B54,'累積人數_量級_區域別'!$C$2:$T$13,8,0)</f>
        <v>1</v>
      </c>
      <c r="K54">
        <f>VLOOKUP($B54,'累積人數_量級_區域別'!$C$2:$T$13,9,0)</f>
        <v>1</v>
      </c>
      <c r="L54">
        <f>VLOOKUP($B54,'累積人數_量級_區域別'!$C$2:$T$13,10,0)</f>
        <v>1</v>
      </c>
      <c r="M54">
        <f>VLOOKUP($B54,'累積人數_量級_區域別'!$C$2:$T$13,11,0)</f>
        <v>1</v>
      </c>
      <c r="N54">
        <f>VLOOKUP($B54,'累積人數_量級_區域別'!$C$2:$T$13,12,0)</f>
        <v>1</v>
      </c>
      <c r="O54">
        <f>VLOOKUP($B54,'累積人數_量級_區域別'!$C$2:$T$13,13,0)</f>
        <v>1</v>
      </c>
      <c r="P54">
        <f>VLOOKUP($B54,'累積人數_量級_區域別'!$C$2:$T$13,14,0)</f>
        <v>1</v>
      </c>
      <c r="Q54">
        <f>VLOOKUP($B54,'累積人數_量級_區域別'!$C$2:$T$13,15,0)</f>
        <v>1</v>
      </c>
      <c r="R54">
        <f>VLOOKUP($B54,'累積人數_量級_區域別'!$C$2:$T$13,16,0)</f>
        <v>1</v>
      </c>
      <c r="S54">
        <f>VLOOKUP($B54,'累積人數_量級_區域別'!$C$2:$T$13,17,0)</f>
        <v>1</v>
      </c>
      <c r="T54">
        <f>VLOOKUP($B54,'累積人數_量級_區域別'!$C$2:$T$13,18,0)</f>
        <v>1</v>
      </c>
    </row>
    <row r="55">
      <c r="A55" s="5">
        <v>6.3000020021E10</v>
      </c>
      <c r="B55" s="5" t="s">
        <v>37</v>
      </c>
      <c r="C55" s="5" t="s">
        <v>58</v>
      </c>
      <c r="D55">
        <f>VLOOKUP(B55,'累積人數_量級_區域別'!$C$2:$T$13,2,0)</f>
        <v>0</v>
      </c>
      <c r="E55">
        <f>VLOOKUP($B55,'累積人數_量級_區域別'!$C$2:$T$13,3,0)</f>
        <v>1</v>
      </c>
      <c r="F55">
        <f>VLOOKUP($B55,'累積人數_量級_區域別'!$C$2:$T$13,4,0)</f>
        <v>1</v>
      </c>
      <c r="G55">
        <f>VLOOKUP($B55,'累積人數_量級_區域別'!$C$2:$T$13,5,0)</f>
        <v>1</v>
      </c>
      <c r="H55">
        <f>VLOOKUP($B55,'累積人數_量級_區域別'!$C$2:$T$13,6,0)</f>
        <v>1</v>
      </c>
      <c r="I55">
        <f>VLOOKUP($B55,'累積人數_量級_區域別'!$C$2:$T$13,7,0)</f>
        <v>1</v>
      </c>
      <c r="J55">
        <f>VLOOKUP($B55,'累積人數_量級_區域別'!$C$2:$T$13,8,0)</f>
        <v>1</v>
      </c>
      <c r="K55">
        <f>VLOOKUP($B55,'累積人數_量級_區域別'!$C$2:$T$13,9,0)</f>
        <v>1</v>
      </c>
      <c r="L55">
        <f>VLOOKUP($B55,'累積人數_量級_區域別'!$C$2:$T$13,10,0)</f>
        <v>1</v>
      </c>
      <c r="M55">
        <f>VLOOKUP($B55,'累積人數_量級_區域別'!$C$2:$T$13,11,0)</f>
        <v>1</v>
      </c>
      <c r="N55">
        <f>VLOOKUP($B55,'累積人數_量級_區域別'!$C$2:$T$13,12,0)</f>
        <v>1</v>
      </c>
      <c r="O55">
        <f>VLOOKUP($B55,'累積人數_量級_區域別'!$C$2:$T$13,13,0)</f>
        <v>1</v>
      </c>
      <c r="P55">
        <f>VLOOKUP($B55,'累積人數_量級_區域別'!$C$2:$T$13,14,0)</f>
        <v>1</v>
      </c>
      <c r="Q55">
        <f>VLOOKUP($B55,'累積人數_量級_區域別'!$C$2:$T$13,15,0)</f>
        <v>1</v>
      </c>
      <c r="R55">
        <f>VLOOKUP($B55,'累積人數_量級_區域別'!$C$2:$T$13,16,0)</f>
        <v>1</v>
      </c>
      <c r="S55">
        <f>VLOOKUP($B55,'累積人數_量級_區域別'!$C$2:$T$13,17,0)</f>
        <v>1</v>
      </c>
      <c r="T55">
        <f>VLOOKUP($B55,'累積人數_量級_區域別'!$C$2:$T$13,18,0)</f>
        <v>1</v>
      </c>
    </row>
    <row r="56">
      <c r="A56" s="5">
        <v>6.3000020022E10</v>
      </c>
      <c r="B56" s="5" t="s">
        <v>37</v>
      </c>
      <c r="C56" s="5" t="s">
        <v>59</v>
      </c>
      <c r="D56">
        <f>VLOOKUP(B56,'累積人數_量級_區域別'!$C$2:$T$13,2,0)</f>
        <v>0</v>
      </c>
      <c r="E56">
        <f>VLOOKUP($B56,'累積人數_量級_區域別'!$C$2:$T$13,3,0)</f>
        <v>1</v>
      </c>
      <c r="F56">
        <f>VLOOKUP($B56,'累積人數_量級_區域別'!$C$2:$T$13,4,0)</f>
        <v>1</v>
      </c>
      <c r="G56">
        <f>VLOOKUP($B56,'累積人數_量級_區域別'!$C$2:$T$13,5,0)</f>
        <v>1</v>
      </c>
      <c r="H56">
        <f>VLOOKUP($B56,'累積人數_量級_區域別'!$C$2:$T$13,6,0)</f>
        <v>1</v>
      </c>
      <c r="I56">
        <f>VLOOKUP($B56,'累積人數_量級_區域別'!$C$2:$T$13,7,0)</f>
        <v>1</v>
      </c>
      <c r="J56">
        <f>VLOOKUP($B56,'累積人數_量級_區域別'!$C$2:$T$13,8,0)</f>
        <v>1</v>
      </c>
      <c r="K56">
        <f>VLOOKUP($B56,'累積人數_量級_區域別'!$C$2:$T$13,9,0)</f>
        <v>1</v>
      </c>
      <c r="L56">
        <f>VLOOKUP($B56,'累積人數_量級_區域別'!$C$2:$T$13,10,0)</f>
        <v>1</v>
      </c>
      <c r="M56">
        <f>VLOOKUP($B56,'累積人數_量級_區域別'!$C$2:$T$13,11,0)</f>
        <v>1</v>
      </c>
      <c r="N56">
        <f>VLOOKUP($B56,'累積人數_量級_區域別'!$C$2:$T$13,12,0)</f>
        <v>1</v>
      </c>
      <c r="O56">
        <f>VLOOKUP($B56,'累積人數_量級_區域別'!$C$2:$T$13,13,0)</f>
        <v>1</v>
      </c>
      <c r="P56">
        <f>VLOOKUP($B56,'累積人數_量級_區域別'!$C$2:$T$13,14,0)</f>
        <v>1</v>
      </c>
      <c r="Q56">
        <f>VLOOKUP($B56,'累積人數_量級_區域別'!$C$2:$T$13,15,0)</f>
        <v>1</v>
      </c>
      <c r="R56">
        <f>VLOOKUP($B56,'累積人數_量級_區域別'!$C$2:$T$13,16,0)</f>
        <v>1</v>
      </c>
      <c r="S56">
        <f>VLOOKUP($B56,'累積人數_量級_區域別'!$C$2:$T$13,17,0)</f>
        <v>1</v>
      </c>
      <c r="T56">
        <f>VLOOKUP($B56,'累積人數_量級_區域別'!$C$2:$T$13,18,0)</f>
        <v>1</v>
      </c>
    </row>
    <row r="57">
      <c r="A57" s="5">
        <v>6.3000020023E10</v>
      </c>
      <c r="B57" s="5" t="s">
        <v>37</v>
      </c>
      <c r="C57" s="5" t="s">
        <v>60</v>
      </c>
      <c r="D57">
        <f>VLOOKUP(B57,'累積人數_量級_區域別'!$C$2:$T$13,2,0)</f>
        <v>0</v>
      </c>
      <c r="E57">
        <f>VLOOKUP($B57,'累積人數_量級_區域別'!$C$2:$T$13,3,0)</f>
        <v>1</v>
      </c>
      <c r="F57">
        <f>VLOOKUP($B57,'累積人數_量級_區域別'!$C$2:$T$13,4,0)</f>
        <v>1</v>
      </c>
      <c r="G57">
        <f>VLOOKUP($B57,'累積人數_量級_區域別'!$C$2:$T$13,5,0)</f>
        <v>1</v>
      </c>
      <c r="H57">
        <f>VLOOKUP($B57,'累積人數_量級_區域別'!$C$2:$T$13,6,0)</f>
        <v>1</v>
      </c>
      <c r="I57">
        <f>VLOOKUP($B57,'累積人數_量級_區域別'!$C$2:$T$13,7,0)</f>
        <v>1</v>
      </c>
      <c r="J57">
        <f>VLOOKUP($B57,'累積人數_量級_區域別'!$C$2:$T$13,8,0)</f>
        <v>1</v>
      </c>
      <c r="K57">
        <f>VLOOKUP($B57,'累積人數_量級_區域別'!$C$2:$T$13,9,0)</f>
        <v>1</v>
      </c>
      <c r="L57">
        <f>VLOOKUP($B57,'累積人數_量級_區域別'!$C$2:$T$13,10,0)</f>
        <v>1</v>
      </c>
      <c r="M57">
        <f>VLOOKUP($B57,'累積人數_量級_區域別'!$C$2:$T$13,11,0)</f>
        <v>1</v>
      </c>
      <c r="N57">
        <f>VLOOKUP($B57,'累積人數_量級_區域別'!$C$2:$T$13,12,0)</f>
        <v>1</v>
      </c>
      <c r="O57">
        <f>VLOOKUP($B57,'累積人數_量級_區域別'!$C$2:$T$13,13,0)</f>
        <v>1</v>
      </c>
      <c r="P57">
        <f>VLOOKUP($B57,'累積人數_量級_區域別'!$C$2:$T$13,14,0)</f>
        <v>1</v>
      </c>
      <c r="Q57">
        <f>VLOOKUP($B57,'累積人數_量級_區域別'!$C$2:$T$13,15,0)</f>
        <v>1</v>
      </c>
      <c r="R57">
        <f>VLOOKUP($B57,'累積人數_量級_區域別'!$C$2:$T$13,16,0)</f>
        <v>1</v>
      </c>
      <c r="S57">
        <f>VLOOKUP($B57,'累積人數_量級_區域別'!$C$2:$T$13,17,0)</f>
        <v>1</v>
      </c>
      <c r="T57">
        <f>VLOOKUP($B57,'累積人數_量級_區域別'!$C$2:$T$13,18,0)</f>
        <v>1</v>
      </c>
    </row>
    <row r="58">
      <c r="A58" s="5">
        <v>6.3000020024E10</v>
      </c>
      <c r="B58" s="5" t="s">
        <v>37</v>
      </c>
      <c r="C58" s="5" t="s">
        <v>61</v>
      </c>
      <c r="D58">
        <f>VLOOKUP(B58,'累積人數_量級_區域別'!$C$2:$T$13,2,0)</f>
        <v>0</v>
      </c>
      <c r="E58">
        <f>VLOOKUP($B58,'累積人數_量級_區域別'!$C$2:$T$13,3,0)</f>
        <v>1</v>
      </c>
      <c r="F58">
        <f>VLOOKUP($B58,'累積人數_量級_區域別'!$C$2:$T$13,4,0)</f>
        <v>1</v>
      </c>
      <c r="G58">
        <f>VLOOKUP($B58,'累積人數_量級_區域別'!$C$2:$T$13,5,0)</f>
        <v>1</v>
      </c>
      <c r="H58">
        <f>VLOOKUP($B58,'累積人數_量級_區域別'!$C$2:$T$13,6,0)</f>
        <v>1</v>
      </c>
      <c r="I58">
        <f>VLOOKUP($B58,'累積人數_量級_區域別'!$C$2:$T$13,7,0)</f>
        <v>1</v>
      </c>
      <c r="J58">
        <f>VLOOKUP($B58,'累積人數_量級_區域別'!$C$2:$T$13,8,0)</f>
        <v>1</v>
      </c>
      <c r="K58">
        <f>VLOOKUP($B58,'累積人數_量級_區域別'!$C$2:$T$13,9,0)</f>
        <v>1</v>
      </c>
      <c r="L58">
        <f>VLOOKUP($B58,'累積人數_量級_區域別'!$C$2:$T$13,10,0)</f>
        <v>1</v>
      </c>
      <c r="M58">
        <f>VLOOKUP($B58,'累積人數_量級_區域別'!$C$2:$T$13,11,0)</f>
        <v>1</v>
      </c>
      <c r="N58">
        <f>VLOOKUP($B58,'累積人數_量級_區域別'!$C$2:$T$13,12,0)</f>
        <v>1</v>
      </c>
      <c r="O58">
        <f>VLOOKUP($B58,'累積人數_量級_區域別'!$C$2:$T$13,13,0)</f>
        <v>1</v>
      </c>
      <c r="P58">
        <f>VLOOKUP($B58,'累積人數_量級_區域別'!$C$2:$T$13,14,0)</f>
        <v>1</v>
      </c>
      <c r="Q58">
        <f>VLOOKUP($B58,'累積人數_量級_區域別'!$C$2:$T$13,15,0)</f>
        <v>1</v>
      </c>
      <c r="R58">
        <f>VLOOKUP($B58,'累積人數_量級_區域別'!$C$2:$T$13,16,0)</f>
        <v>1</v>
      </c>
      <c r="S58">
        <f>VLOOKUP($B58,'累積人數_量級_區域別'!$C$2:$T$13,17,0)</f>
        <v>1</v>
      </c>
      <c r="T58">
        <f>VLOOKUP($B58,'累積人數_量級_區域別'!$C$2:$T$13,18,0)</f>
        <v>1</v>
      </c>
    </row>
    <row r="59">
      <c r="A59" s="5">
        <v>6.3000020025E10</v>
      </c>
      <c r="B59" s="5" t="s">
        <v>37</v>
      </c>
      <c r="C59" s="5" t="s">
        <v>62</v>
      </c>
      <c r="D59">
        <f>VLOOKUP(B59,'累積人數_量級_區域別'!$C$2:$T$13,2,0)</f>
        <v>0</v>
      </c>
      <c r="E59">
        <f>VLOOKUP($B59,'累積人數_量級_區域別'!$C$2:$T$13,3,0)</f>
        <v>1</v>
      </c>
      <c r="F59">
        <f>VLOOKUP($B59,'累積人數_量級_區域別'!$C$2:$T$13,4,0)</f>
        <v>1</v>
      </c>
      <c r="G59">
        <f>VLOOKUP($B59,'累積人數_量級_區域別'!$C$2:$T$13,5,0)</f>
        <v>1</v>
      </c>
      <c r="H59">
        <f>VLOOKUP($B59,'累積人數_量級_區域別'!$C$2:$T$13,6,0)</f>
        <v>1</v>
      </c>
      <c r="I59">
        <f>VLOOKUP($B59,'累積人數_量級_區域別'!$C$2:$T$13,7,0)</f>
        <v>1</v>
      </c>
      <c r="J59">
        <f>VLOOKUP($B59,'累積人數_量級_區域別'!$C$2:$T$13,8,0)</f>
        <v>1</v>
      </c>
      <c r="K59">
        <f>VLOOKUP($B59,'累積人數_量級_區域別'!$C$2:$T$13,9,0)</f>
        <v>1</v>
      </c>
      <c r="L59">
        <f>VLOOKUP($B59,'累積人數_量級_區域別'!$C$2:$T$13,10,0)</f>
        <v>1</v>
      </c>
      <c r="M59">
        <f>VLOOKUP($B59,'累積人數_量級_區域別'!$C$2:$T$13,11,0)</f>
        <v>1</v>
      </c>
      <c r="N59">
        <f>VLOOKUP($B59,'累積人數_量級_區域別'!$C$2:$T$13,12,0)</f>
        <v>1</v>
      </c>
      <c r="O59">
        <f>VLOOKUP($B59,'累積人數_量級_區域別'!$C$2:$T$13,13,0)</f>
        <v>1</v>
      </c>
      <c r="P59">
        <f>VLOOKUP($B59,'累積人數_量級_區域別'!$C$2:$T$13,14,0)</f>
        <v>1</v>
      </c>
      <c r="Q59">
        <f>VLOOKUP($B59,'累積人數_量級_區域別'!$C$2:$T$13,15,0)</f>
        <v>1</v>
      </c>
      <c r="R59">
        <f>VLOOKUP($B59,'累積人數_量級_區域別'!$C$2:$T$13,16,0)</f>
        <v>1</v>
      </c>
      <c r="S59">
        <f>VLOOKUP($B59,'累積人數_量級_區域別'!$C$2:$T$13,17,0)</f>
        <v>1</v>
      </c>
      <c r="T59">
        <f>VLOOKUP($B59,'累積人數_量級_區域別'!$C$2:$T$13,18,0)</f>
        <v>1</v>
      </c>
    </row>
    <row r="60">
      <c r="A60" s="5">
        <v>6.3000020026E10</v>
      </c>
      <c r="B60" s="5" t="s">
        <v>37</v>
      </c>
      <c r="C60" s="5" t="s">
        <v>63</v>
      </c>
      <c r="D60">
        <f>VLOOKUP(B60,'累積人數_量級_區域別'!$C$2:$T$13,2,0)</f>
        <v>0</v>
      </c>
      <c r="E60">
        <f>VLOOKUP($B60,'累積人數_量級_區域別'!$C$2:$T$13,3,0)</f>
        <v>1</v>
      </c>
      <c r="F60">
        <f>VLOOKUP($B60,'累積人數_量級_區域別'!$C$2:$T$13,4,0)</f>
        <v>1</v>
      </c>
      <c r="G60">
        <f>VLOOKUP($B60,'累積人數_量級_區域別'!$C$2:$T$13,5,0)</f>
        <v>1</v>
      </c>
      <c r="H60">
        <f>VLOOKUP($B60,'累積人數_量級_區域別'!$C$2:$T$13,6,0)</f>
        <v>1</v>
      </c>
      <c r="I60">
        <f>VLOOKUP($B60,'累積人數_量級_區域別'!$C$2:$T$13,7,0)</f>
        <v>1</v>
      </c>
      <c r="J60">
        <f>VLOOKUP($B60,'累積人數_量級_區域別'!$C$2:$T$13,8,0)</f>
        <v>1</v>
      </c>
      <c r="K60">
        <f>VLOOKUP($B60,'累積人數_量級_區域別'!$C$2:$T$13,9,0)</f>
        <v>1</v>
      </c>
      <c r="L60">
        <f>VLOOKUP($B60,'累積人數_量級_區域別'!$C$2:$T$13,10,0)</f>
        <v>1</v>
      </c>
      <c r="M60">
        <f>VLOOKUP($B60,'累積人數_量級_區域別'!$C$2:$T$13,11,0)</f>
        <v>1</v>
      </c>
      <c r="N60">
        <f>VLOOKUP($B60,'累積人數_量級_區域別'!$C$2:$T$13,12,0)</f>
        <v>1</v>
      </c>
      <c r="O60">
        <f>VLOOKUP($B60,'累積人數_量級_區域別'!$C$2:$T$13,13,0)</f>
        <v>1</v>
      </c>
      <c r="P60">
        <f>VLOOKUP($B60,'累積人數_量級_區域別'!$C$2:$T$13,14,0)</f>
        <v>1</v>
      </c>
      <c r="Q60">
        <f>VLOOKUP($B60,'累積人數_量級_區域別'!$C$2:$T$13,15,0)</f>
        <v>1</v>
      </c>
      <c r="R60">
        <f>VLOOKUP($B60,'累積人數_量級_區域別'!$C$2:$T$13,16,0)</f>
        <v>1</v>
      </c>
      <c r="S60">
        <f>VLOOKUP($B60,'累積人數_量級_區域別'!$C$2:$T$13,17,0)</f>
        <v>1</v>
      </c>
      <c r="T60">
        <f>VLOOKUP($B60,'累積人數_量級_區域別'!$C$2:$T$13,18,0)</f>
        <v>1</v>
      </c>
    </row>
    <row r="61">
      <c r="A61" s="5">
        <v>6.3000020027E10</v>
      </c>
      <c r="B61" s="5" t="s">
        <v>37</v>
      </c>
      <c r="C61" s="5" t="s">
        <v>64</v>
      </c>
      <c r="D61">
        <f>VLOOKUP(B61,'累積人數_量級_區域別'!$C$2:$T$13,2,0)</f>
        <v>0</v>
      </c>
      <c r="E61">
        <f>VLOOKUP($B61,'累積人數_量級_區域別'!$C$2:$T$13,3,0)</f>
        <v>1</v>
      </c>
      <c r="F61">
        <f>VLOOKUP($B61,'累積人數_量級_區域別'!$C$2:$T$13,4,0)</f>
        <v>1</v>
      </c>
      <c r="G61">
        <f>VLOOKUP($B61,'累積人數_量級_區域別'!$C$2:$T$13,5,0)</f>
        <v>1</v>
      </c>
      <c r="H61">
        <f>VLOOKUP($B61,'累積人數_量級_區域別'!$C$2:$T$13,6,0)</f>
        <v>1</v>
      </c>
      <c r="I61">
        <f>VLOOKUP($B61,'累積人數_量級_區域別'!$C$2:$T$13,7,0)</f>
        <v>1</v>
      </c>
      <c r="J61">
        <f>VLOOKUP($B61,'累積人數_量級_區域別'!$C$2:$T$13,8,0)</f>
        <v>1</v>
      </c>
      <c r="K61">
        <f>VLOOKUP($B61,'累積人數_量級_區域別'!$C$2:$T$13,9,0)</f>
        <v>1</v>
      </c>
      <c r="L61">
        <f>VLOOKUP($B61,'累積人數_量級_區域別'!$C$2:$T$13,10,0)</f>
        <v>1</v>
      </c>
      <c r="M61">
        <f>VLOOKUP($B61,'累積人數_量級_區域別'!$C$2:$T$13,11,0)</f>
        <v>1</v>
      </c>
      <c r="N61">
        <f>VLOOKUP($B61,'累積人數_量級_區域別'!$C$2:$T$13,12,0)</f>
        <v>1</v>
      </c>
      <c r="O61">
        <f>VLOOKUP($B61,'累積人數_量級_區域別'!$C$2:$T$13,13,0)</f>
        <v>1</v>
      </c>
      <c r="P61">
        <f>VLOOKUP($B61,'累積人數_量級_區域別'!$C$2:$T$13,14,0)</f>
        <v>1</v>
      </c>
      <c r="Q61">
        <f>VLOOKUP($B61,'累積人數_量級_區域別'!$C$2:$T$13,15,0)</f>
        <v>1</v>
      </c>
      <c r="R61">
        <f>VLOOKUP($B61,'累積人數_量級_區域別'!$C$2:$T$13,16,0)</f>
        <v>1</v>
      </c>
      <c r="S61">
        <f>VLOOKUP($B61,'累積人數_量級_區域別'!$C$2:$T$13,17,0)</f>
        <v>1</v>
      </c>
      <c r="T61">
        <f>VLOOKUP($B61,'累積人數_量級_區域別'!$C$2:$T$13,18,0)</f>
        <v>1</v>
      </c>
    </row>
    <row r="62">
      <c r="A62" s="5">
        <v>6.3000020028E10</v>
      </c>
      <c r="B62" s="5" t="s">
        <v>37</v>
      </c>
      <c r="C62" s="5" t="s">
        <v>65</v>
      </c>
      <c r="D62">
        <f>VLOOKUP(B62,'累積人數_量級_區域別'!$C$2:$T$13,2,0)</f>
        <v>0</v>
      </c>
      <c r="E62">
        <f>VLOOKUP($B62,'累積人數_量級_區域別'!$C$2:$T$13,3,0)</f>
        <v>1</v>
      </c>
      <c r="F62">
        <f>VLOOKUP($B62,'累積人數_量級_區域別'!$C$2:$T$13,4,0)</f>
        <v>1</v>
      </c>
      <c r="G62">
        <f>VLOOKUP($B62,'累積人數_量級_區域別'!$C$2:$T$13,5,0)</f>
        <v>1</v>
      </c>
      <c r="H62">
        <f>VLOOKUP($B62,'累積人數_量級_區域別'!$C$2:$T$13,6,0)</f>
        <v>1</v>
      </c>
      <c r="I62">
        <f>VLOOKUP($B62,'累積人數_量級_區域別'!$C$2:$T$13,7,0)</f>
        <v>1</v>
      </c>
      <c r="J62">
        <f>VLOOKUP($B62,'累積人數_量級_區域別'!$C$2:$T$13,8,0)</f>
        <v>1</v>
      </c>
      <c r="K62">
        <f>VLOOKUP($B62,'累積人數_量級_區域別'!$C$2:$T$13,9,0)</f>
        <v>1</v>
      </c>
      <c r="L62">
        <f>VLOOKUP($B62,'累積人數_量級_區域別'!$C$2:$T$13,10,0)</f>
        <v>1</v>
      </c>
      <c r="M62">
        <f>VLOOKUP($B62,'累積人數_量級_區域別'!$C$2:$T$13,11,0)</f>
        <v>1</v>
      </c>
      <c r="N62">
        <f>VLOOKUP($B62,'累積人數_量級_區域別'!$C$2:$T$13,12,0)</f>
        <v>1</v>
      </c>
      <c r="O62">
        <f>VLOOKUP($B62,'累積人數_量級_區域別'!$C$2:$T$13,13,0)</f>
        <v>1</v>
      </c>
      <c r="P62">
        <f>VLOOKUP($B62,'累積人數_量級_區域別'!$C$2:$T$13,14,0)</f>
        <v>1</v>
      </c>
      <c r="Q62">
        <f>VLOOKUP($B62,'累積人數_量級_區域別'!$C$2:$T$13,15,0)</f>
        <v>1</v>
      </c>
      <c r="R62">
        <f>VLOOKUP($B62,'累積人數_量級_區域別'!$C$2:$T$13,16,0)</f>
        <v>1</v>
      </c>
      <c r="S62">
        <f>VLOOKUP($B62,'累積人數_量級_區域別'!$C$2:$T$13,17,0)</f>
        <v>1</v>
      </c>
      <c r="T62">
        <f>VLOOKUP($B62,'累積人數_量級_區域別'!$C$2:$T$13,18,0)</f>
        <v>1</v>
      </c>
    </row>
    <row r="63">
      <c r="A63" s="5">
        <v>6.3000020029E10</v>
      </c>
      <c r="B63" s="5" t="s">
        <v>37</v>
      </c>
      <c r="C63" s="5" t="s">
        <v>66</v>
      </c>
      <c r="D63">
        <f>VLOOKUP(B63,'累積人數_量級_區域別'!$C$2:$T$13,2,0)</f>
        <v>0</v>
      </c>
      <c r="E63">
        <f>VLOOKUP($B63,'累積人數_量級_區域別'!$C$2:$T$13,3,0)</f>
        <v>1</v>
      </c>
      <c r="F63">
        <f>VLOOKUP($B63,'累積人數_量級_區域別'!$C$2:$T$13,4,0)</f>
        <v>1</v>
      </c>
      <c r="G63">
        <f>VLOOKUP($B63,'累積人數_量級_區域別'!$C$2:$T$13,5,0)</f>
        <v>1</v>
      </c>
      <c r="H63">
        <f>VLOOKUP($B63,'累積人數_量級_區域別'!$C$2:$T$13,6,0)</f>
        <v>1</v>
      </c>
      <c r="I63">
        <f>VLOOKUP($B63,'累積人數_量級_區域別'!$C$2:$T$13,7,0)</f>
        <v>1</v>
      </c>
      <c r="J63">
        <f>VLOOKUP($B63,'累積人數_量級_區域別'!$C$2:$T$13,8,0)</f>
        <v>1</v>
      </c>
      <c r="K63">
        <f>VLOOKUP($B63,'累積人數_量級_區域別'!$C$2:$T$13,9,0)</f>
        <v>1</v>
      </c>
      <c r="L63">
        <f>VLOOKUP($B63,'累積人數_量級_區域別'!$C$2:$T$13,10,0)</f>
        <v>1</v>
      </c>
      <c r="M63">
        <f>VLOOKUP($B63,'累積人數_量級_區域別'!$C$2:$T$13,11,0)</f>
        <v>1</v>
      </c>
      <c r="N63">
        <f>VLOOKUP($B63,'累積人數_量級_區域別'!$C$2:$T$13,12,0)</f>
        <v>1</v>
      </c>
      <c r="O63">
        <f>VLOOKUP($B63,'累積人數_量級_區域別'!$C$2:$T$13,13,0)</f>
        <v>1</v>
      </c>
      <c r="P63">
        <f>VLOOKUP($B63,'累積人數_量級_區域別'!$C$2:$T$13,14,0)</f>
        <v>1</v>
      </c>
      <c r="Q63">
        <f>VLOOKUP($B63,'累積人數_量級_區域別'!$C$2:$T$13,15,0)</f>
        <v>1</v>
      </c>
      <c r="R63">
        <f>VLOOKUP($B63,'累積人數_量級_區域別'!$C$2:$T$13,16,0)</f>
        <v>1</v>
      </c>
      <c r="S63">
        <f>VLOOKUP($B63,'累積人數_量級_區域別'!$C$2:$T$13,17,0)</f>
        <v>1</v>
      </c>
      <c r="T63">
        <f>VLOOKUP($B63,'累積人數_量級_區域別'!$C$2:$T$13,18,0)</f>
        <v>1</v>
      </c>
    </row>
    <row r="64">
      <c r="A64" s="5">
        <v>6.300002003E10</v>
      </c>
      <c r="B64" s="5" t="s">
        <v>37</v>
      </c>
      <c r="C64" s="5" t="s">
        <v>67</v>
      </c>
      <c r="D64">
        <f>VLOOKUP(B64,'累積人數_量級_區域別'!$C$2:$T$13,2,0)</f>
        <v>0</v>
      </c>
      <c r="E64">
        <f>VLOOKUP($B64,'累積人數_量級_區域別'!$C$2:$T$13,3,0)</f>
        <v>1</v>
      </c>
      <c r="F64">
        <f>VLOOKUP($B64,'累積人數_量級_區域別'!$C$2:$T$13,4,0)</f>
        <v>1</v>
      </c>
      <c r="G64">
        <f>VLOOKUP($B64,'累積人數_量級_區域別'!$C$2:$T$13,5,0)</f>
        <v>1</v>
      </c>
      <c r="H64">
        <f>VLOOKUP($B64,'累積人數_量級_區域別'!$C$2:$T$13,6,0)</f>
        <v>1</v>
      </c>
      <c r="I64">
        <f>VLOOKUP($B64,'累積人數_量級_區域別'!$C$2:$T$13,7,0)</f>
        <v>1</v>
      </c>
      <c r="J64">
        <f>VLOOKUP($B64,'累積人數_量級_區域別'!$C$2:$T$13,8,0)</f>
        <v>1</v>
      </c>
      <c r="K64">
        <f>VLOOKUP($B64,'累積人數_量級_區域別'!$C$2:$T$13,9,0)</f>
        <v>1</v>
      </c>
      <c r="L64">
        <f>VLOOKUP($B64,'累積人數_量級_區域別'!$C$2:$T$13,10,0)</f>
        <v>1</v>
      </c>
      <c r="M64">
        <f>VLOOKUP($B64,'累積人數_量級_區域別'!$C$2:$T$13,11,0)</f>
        <v>1</v>
      </c>
      <c r="N64">
        <f>VLOOKUP($B64,'累積人數_量級_區域別'!$C$2:$T$13,12,0)</f>
        <v>1</v>
      </c>
      <c r="O64">
        <f>VLOOKUP($B64,'累積人數_量級_區域別'!$C$2:$T$13,13,0)</f>
        <v>1</v>
      </c>
      <c r="P64">
        <f>VLOOKUP($B64,'累積人數_量級_區域別'!$C$2:$T$13,14,0)</f>
        <v>1</v>
      </c>
      <c r="Q64">
        <f>VLOOKUP($B64,'累積人數_量級_區域別'!$C$2:$T$13,15,0)</f>
        <v>1</v>
      </c>
      <c r="R64">
        <f>VLOOKUP($B64,'累積人數_量級_區域別'!$C$2:$T$13,16,0)</f>
        <v>1</v>
      </c>
      <c r="S64">
        <f>VLOOKUP($B64,'累積人數_量級_區域別'!$C$2:$T$13,17,0)</f>
        <v>1</v>
      </c>
      <c r="T64">
        <f>VLOOKUP($B64,'累積人數_量級_區域別'!$C$2:$T$13,18,0)</f>
        <v>1</v>
      </c>
    </row>
    <row r="65">
      <c r="A65" s="5">
        <v>6.3000020031E10</v>
      </c>
      <c r="B65" s="5" t="s">
        <v>37</v>
      </c>
      <c r="C65" s="5" t="s">
        <v>68</v>
      </c>
      <c r="D65">
        <f>VLOOKUP(B65,'累積人數_量級_區域別'!$C$2:$T$13,2,0)</f>
        <v>0</v>
      </c>
      <c r="E65">
        <f>VLOOKUP($B65,'累積人數_量級_區域別'!$C$2:$T$13,3,0)</f>
        <v>1</v>
      </c>
      <c r="F65">
        <f>VLOOKUP($B65,'累積人數_量級_區域別'!$C$2:$T$13,4,0)</f>
        <v>1</v>
      </c>
      <c r="G65">
        <f>VLOOKUP($B65,'累積人數_量級_區域別'!$C$2:$T$13,5,0)</f>
        <v>1</v>
      </c>
      <c r="H65">
        <f>VLOOKUP($B65,'累積人數_量級_區域別'!$C$2:$T$13,6,0)</f>
        <v>1</v>
      </c>
      <c r="I65">
        <f>VLOOKUP($B65,'累積人數_量級_區域別'!$C$2:$T$13,7,0)</f>
        <v>1</v>
      </c>
      <c r="J65">
        <f>VLOOKUP($B65,'累積人數_量級_區域別'!$C$2:$T$13,8,0)</f>
        <v>1</v>
      </c>
      <c r="K65">
        <f>VLOOKUP($B65,'累積人數_量級_區域別'!$C$2:$T$13,9,0)</f>
        <v>1</v>
      </c>
      <c r="L65">
        <f>VLOOKUP($B65,'累積人數_量級_區域別'!$C$2:$T$13,10,0)</f>
        <v>1</v>
      </c>
      <c r="M65">
        <f>VLOOKUP($B65,'累積人數_量級_區域別'!$C$2:$T$13,11,0)</f>
        <v>1</v>
      </c>
      <c r="N65">
        <f>VLOOKUP($B65,'累積人數_量級_區域別'!$C$2:$T$13,12,0)</f>
        <v>1</v>
      </c>
      <c r="O65">
        <f>VLOOKUP($B65,'累積人數_量級_區域別'!$C$2:$T$13,13,0)</f>
        <v>1</v>
      </c>
      <c r="P65">
        <f>VLOOKUP($B65,'累積人數_量級_區域別'!$C$2:$T$13,14,0)</f>
        <v>1</v>
      </c>
      <c r="Q65">
        <f>VLOOKUP($B65,'累積人數_量級_區域別'!$C$2:$T$13,15,0)</f>
        <v>1</v>
      </c>
      <c r="R65">
        <f>VLOOKUP($B65,'累積人數_量級_區域別'!$C$2:$T$13,16,0)</f>
        <v>1</v>
      </c>
      <c r="S65">
        <f>VLOOKUP($B65,'累積人數_量級_區域別'!$C$2:$T$13,17,0)</f>
        <v>1</v>
      </c>
      <c r="T65">
        <f>VLOOKUP($B65,'累積人數_量級_區域別'!$C$2:$T$13,18,0)</f>
        <v>1</v>
      </c>
    </row>
    <row r="66">
      <c r="A66" s="5">
        <v>6.3000020032E10</v>
      </c>
      <c r="B66" s="5" t="s">
        <v>37</v>
      </c>
      <c r="C66" s="5" t="s">
        <v>69</v>
      </c>
      <c r="D66">
        <f>VLOOKUP(B66,'累積人數_量級_區域別'!$C$2:$T$13,2,0)</f>
        <v>0</v>
      </c>
      <c r="E66">
        <f>VLOOKUP($B66,'累積人數_量級_區域別'!$C$2:$T$13,3,0)</f>
        <v>1</v>
      </c>
      <c r="F66">
        <f>VLOOKUP($B66,'累積人數_量級_區域別'!$C$2:$T$13,4,0)</f>
        <v>1</v>
      </c>
      <c r="G66">
        <f>VLOOKUP($B66,'累積人數_量級_區域別'!$C$2:$T$13,5,0)</f>
        <v>1</v>
      </c>
      <c r="H66">
        <f>VLOOKUP($B66,'累積人數_量級_區域別'!$C$2:$T$13,6,0)</f>
        <v>1</v>
      </c>
      <c r="I66">
        <f>VLOOKUP($B66,'累積人數_量級_區域別'!$C$2:$T$13,7,0)</f>
        <v>1</v>
      </c>
      <c r="J66">
        <f>VLOOKUP($B66,'累積人數_量級_區域別'!$C$2:$T$13,8,0)</f>
        <v>1</v>
      </c>
      <c r="K66">
        <f>VLOOKUP($B66,'累積人數_量級_區域別'!$C$2:$T$13,9,0)</f>
        <v>1</v>
      </c>
      <c r="L66">
        <f>VLOOKUP($B66,'累積人數_量級_區域別'!$C$2:$T$13,10,0)</f>
        <v>1</v>
      </c>
      <c r="M66">
        <f>VLOOKUP($B66,'累積人數_量級_區域別'!$C$2:$T$13,11,0)</f>
        <v>1</v>
      </c>
      <c r="N66">
        <f>VLOOKUP($B66,'累積人數_量級_區域別'!$C$2:$T$13,12,0)</f>
        <v>1</v>
      </c>
      <c r="O66">
        <f>VLOOKUP($B66,'累積人數_量級_區域別'!$C$2:$T$13,13,0)</f>
        <v>1</v>
      </c>
      <c r="P66">
        <f>VLOOKUP($B66,'累積人數_量級_區域別'!$C$2:$T$13,14,0)</f>
        <v>1</v>
      </c>
      <c r="Q66">
        <f>VLOOKUP($B66,'累積人數_量級_區域別'!$C$2:$T$13,15,0)</f>
        <v>1</v>
      </c>
      <c r="R66">
        <f>VLOOKUP($B66,'累積人數_量級_區域別'!$C$2:$T$13,16,0)</f>
        <v>1</v>
      </c>
      <c r="S66">
        <f>VLOOKUP($B66,'累積人數_量級_區域別'!$C$2:$T$13,17,0)</f>
        <v>1</v>
      </c>
      <c r="T66">
        <f>VLOOKUP($B66,'累積人數_量級_區域別'!$C$2:$T$13,18,0)</f>
        <v>1</v>
      </c>
    </row>
    <row r="67">
      <c r="A67" s="5">
        <v>6.3000020033E10</v>
      </c>
      <c r="B67" s="5" t="s">
        <v>37</v>
      </c>
      <c r="C67" s="5" t="s">
        <v>70</v>
      </c>
      <c r="D67">
        <f>VLOOKUP(B67,'累積人數_量級_區域別'!$C$2:$T$13,2,0)</f>
        <v>0</v>
      </c>
      <c r="E67">
        <f>VLOOKUP($B67,'累積人數_量級_區域別'!$C$2:$T$13,3,0)</f>
        <v>1</v>
      </c>
      <c r="F67">
        <f>VLOOKUP($B67,'累積人數_量級_區域別'!$C$2:$T$13,4,0)</f>
        <v>1</v>
      </c>
      <c r="G67">
        <f>VLOOKUP($B67,'累積人數_量級_區域別'!$C$2:$T$13,5,0)</f>
        <v>1</v>
      </c>
      <c r="H67">
        <f>VLOOKUP($B67,'累積人數_量級_區域別'!$C$2:$T$13,6,0)</f>
        <v>1</v>
      </c>
      <c r="I67">
        <f>VLOOKUP($B67,'累積人數_量級_區域別'!$C$2:$T$13,7,0)</f>
        <v>1</v>
      </c>
      <c r="J67">
        <f>VLOOKUP($B67,'累積人數_量級_區域別'!$C$2:$T$13,8,0)</f>
        <v>1</v>
      </c>
      <c r="K67">
        <f>VLOOKUP($B67,'累積人數_量級_區域別'!$C$2:$T$13,9,0)</f>
        <v>1</v>
      </c>
      <c r="L67">
        <f>VLOOKUP($B67,'累積人數_量級_區域別'!$C$2:$T$13,10,0)</f>
        <v>1</v>
      </c>
      <c r="M67">
        <f>VLOOKUP($B67,'累積人數_量級_區域別'!$C$2:$T$13,11,0)</f>
        <v>1</v>
      </c>
      <c r="N67">
        <f>VLOOKUP($B67,'累積人數_量級_區域別'!$C$2:$T$13,12,0)</f>
        <v>1</v>
      </c>
      <c r="O67">
        <f>VLOOKUP($B67,'累積人數_量級_區域別'!$C$2:$T$13,13,0)</f>
        <v>1</v>
      </c>
      <c r="P67">
        <f>VLOOKUP($B67,'累積人數_量級_區域別'!$C$2:$T$13,14,0)</f>
        <v>1</v>
      </c>
      <c r="Q67">
        <f>VLOOKUP($B67,'累積人數_量級_區域別'!$C$2:$T$13,15,0)</f>
        <v>1</v>
      </c>
      <c r="R67">
        <f>VLOOKUP($B67,'累積人數_量級_區域別'!$C$2:$T$13,16,0)</f>
        <v>1</v>
      </c>
      <c r="S67">
        <f>VLOOKUP($B67,'累積人數_量級_區域別'!$C$2:$T$13,17,0)</f>
        <v>1</v>
      </c>
      <c r="T67">
        <f>VLOOKUP($B67,'累積人數_量級_區域別'!$C$2:$T$13,18,0)</f>
        <v>1</v>
      </c>
    </row>
    <row r="68">
      <c r="A68" s="5">
        <v>6.3000020034E10</v>
      </c>
      <c r="B68" s="5" t="s">
        <v>37</v>
      </c>
      <c r="C68" s="5" t="s">
        <v>71</v>
      </c>
      <c r="D68">
        <f>VLOOKUP(B68,'累積人數_量級_區域別'!$C$2:$T$13,2,0)</f>
        <v>0</v>
      </c>
      <c r="E68">
        <f>VLOOKUP($B68,'累積人數_量級_區域別'!$C$2:$T$13,3,0)</f>
        <v>1</v>
      </c>
      <c r="F68">
        <f>VLOOKUP($B68,'累積人數_量級_區域別'!$C$2:$T$13,4,0)</f>
        <v>1</v>
      </c>
      <c r="G68">
        <f>VLOOKUP($B68,'累積人數_量級_區域別'!$C$2:$T$13,5,0)</f>
        <v>1</v>
      </c>
      <c r="H68">
        <f>VLOOKUP($B68,'累積人數_量級_區域別'!$C$2:$T$13,6,0)</f>
        <v>1</v>
      </c>
      <c r="I68">
        <f>VLOOKUP($B68,'累積人數_量級_區域別'!$C$2:$T$13,7,0)</f>
        <v>1</v>
      </c>
      <c r="J68">
        <f>VLOOKUP($B68,'累積人數_量級_區域別'!$C$2:$T$13,8,0)</f>
        <v>1</v>
      </c>
      <c r="K68">
        <f>VLOOKUP($B68,'累積人數_量級_區域別'!$C$2:$T$13,9,0)</f>
        <v>1</v>
      </c>
      <c r="L68">
        <f>VLOOKUP($B68,'累積人數_量級_區域別'!$C$2:$T$13,10,0)</f>
        <v>1</v>
      </c>
      <c r="M68">
        <f>VLOOKUP($B68,'累積人數_量級_區域別'!$C$2:$T$13,11,0)</f>
        <v>1</v>
      </c>
      <c r="N68">
        <f>VLOOKUP($B68,'累積人數_量級_區域別'!$C$2:$T$13,12,0)</f>
        <v>1</v>
      </c>
      <c r="O68">
        <f>VLOOKUP($B68,'累積人數_量級_區域別'!$C$2:$T$13,13,0)</f>
        <v>1</v>
      </c>
      <c r="P68">
        <f>VLOOKUP($B68,'累積人數_量級_區域別'!$C$2:$T$13,14,0)</f>
        <v>1</v>
      </c>
      <c r="Q68">
        <f>VLOOKUP($B68,'累積人數_量級_區域別'!$C$2:$T$13,15,0)</f>
        <v>1</v>
      </c>
      <c r="R68">
        <f>VLOOKUP($B68,'累積人數_量級_區域別'!$C$2:$T$13,16,0)</f>
        <v>1</v>
      </c>
      <c r="S68">
        <f>VLOOKUP($B68,'累積人數_量級_區域別'!$C$2:$T$13,17,0)</f>
        <v>1</v>
      </c>
      <c r="T68">
        <f>VLOOKUP($B68,'累積人數_量級_區域別'!$C$2:$T$13,18,0)</f>
        <v>1</v>
      </c>
    </row>
    <row r="69">
      <c r="A69" s="5">
        <v>6.3000020035E10</v>
      </c>
      <c r="B69" s="5" t="s">
        <v>37</v>
      </c>
      <c r="C69" s="5" t="s">
        <v>72</v>
      </c>
      <c r="D69">
        <f>VLOOKUP(B69,'累積人數_量級_區域別'!$C$2:$T$13,2,0)</f>
        <v>0</v>
      </c>
      <c r="E69">
        <f>VLOOKUP($B69,'累積人數_量級_區域別'!$C$2:$T$13,3,0)</f>
        <v>1</v>
      </c>
      <c r="F69">
        <f>VLOOKUP($B69,'累積人數_量級_區域別'!$C$2:$T$13,4,0)</f>
        <v>1</v>
      </c>
      <c r="G69">
        <f>VLOOKUP($B69,'累積人數_量級_區域別'!$C$2:$T$13,5,0)</f>
        <v>1</v>
      </c>
      <c r="H69">
        <f>VLOOKUP($B69,'累積人數_量級_區域別'!$C$2:$T$13,6,0)</f>
        <v>1</v>
      </c>
      <c r="I69">
        <f>VLOOKUP($B69,'累積人數_量級_區域別'!$C$2:$T$13,7,0)</f>
        <v>1</v>
      </c>
      <c r="J69">
        <f>VLOOKUP($B69,'累積人數_量級_區域別'!$C$2:$T$13,8,0)</f>
        <v>1</v>
      </c>
      <c r="K69">
        <f>VLOOKUP($B69,'累積人數_量級_區域別'!$C$2:$T$13,9,0)</f>
        <v>1</v>
      </c>
      <c r="L69">
        <f>VLOOKUP($B69,'累積人數_量級_區域別'!$C$2:$T$13,10,0)</f>
        <v>1</v>
      </c>
      <c r="M69">
        <f>VLOOKUP($B69,'累積人數_量級_區域別'!$C$2:$T$13,11,0)</f>
        <v>1</v>
      </c>
      <c r="N69">
        <f>VLOOKUP($B69,'累積人數_量級_區域別'!$C$2:$T$13,12,0)</f>
        <v>1</v>
      </c>
      <c r="O69">
        <f>VLOOKUP($B69,'累積人數_量級_區域別'!$C$2:$T$13,13,0)</f>
        <v>1</v>
      </c>
      <c r="P69">
        <f>VLOOKUP($B69,'累積人數_量級_區域別'!$C$2:$T$13,14,0)</f>
        <v>1</v>
      </c>
      <c r="Q69">
        <f>VLOOKUP($B69,'累積人數_量級_區域別'!$C$2:$T$13,15,0)</f>
        <v>1</v>
      </c>
      <c r="R69">
        <f>VLOOKUP($B69,'累積人數_量級_區域別'!$C$2:$T$13,16,0)</f>
        <v>1</v>
      </c>
      <c r="S69">
        <f>VLOOKUP($B69,'累積人數_量級_區域別'!$C$2:$T$13,17,0)</f>
        <v>1</v>
      </c>
      <c r="T69">
        <f>VLOOKUP($B69,'累積人數_量級_區域別'!$C$2:$T$13,18,0)</f>
        <v>1</v>
      </c>
    </row>
    <row r="70">
      <c r="A70" s="5">
        <v>6.3000020036E10</v>
      </c>
      <c r="B70" s="5" t="s">
        <v>37</v>
      </c>
      <c r="C70" s="5" t="s">
        <v>73</v>
      </c>
      <c r="D70">
        <f>VLOOKUP(B70,'累積人數_量級_區域別'!$C$2:$T$13,2,0)</f>
        <v>0</v>
      </c>
      <c r="E70">
        <f>VLOOKUP($B70,'累積人數_量級_區域別'!$C$2:$T$13,3,0)</f>
        <v>1</v>
      </c>
      <c r="F70">
        <f>VLOOKUP($B70,'累積人數_量級_區域別'!$C$2:$T$13,4,0)</f>
        <v>1</v>
      </c>
      <c r="G70">
        <f>VLOOKUP($B70,'累積人數_量級_區域別'!$C$2:$T$13,5,0)</f>
        <v>1</v>
      </c>
      <c r="H70">
        <f>VLOOKUP($B70,'累積人數_量級_區域別'!$C$2:$T$13,6,0)</f>
        <v>1</v>
      </c>
      <c r="I70">
        <f>VLOOKUP($B70,'累積人數_量級_區域別'!$C$2:$T$13,7,0)</f>
        <v>1</v>
      </c>
      <c r="J70">
        <f>VLOOKUP($B70,'累積人數_量級_區域別'!$C$2:$T$13,8,0)</f>
        <v>1</v>
      </c>
      <c r="K70">
        <f>VLOOKUP($B70,'累積人數_量級_區域別'!$C$2:$T$13,9,0)</f>
        <v>1</v>
      </c>
      <c r="L70">
        <f>VLOOKUP($B70,'累積人數_量級_區域別'!$C$2:$T$13,10,0)</f>
        <v>1</v>
      </c>
      <c r="M70">
        <f>VLOOKUP($B70,'累積人數_量級_區域別'!$C$2:$T$13,11,0)</f>
        <v>1</v>
      </c>
      <c r="N70">
        <f>VLOOKUP($B70,'累積人數_量級_區域別'!$C$2:$T$13,12,0)</f>
        <v>1</v>
      </c>
      <c r="O70">
        <f>VLOOKUP($B70,'累積人數_量級_區域別'!$C$2:$T$13,13,0)</f>
        <v>1</v>
      </c>
      <c r="P70">
        <f>VLOOKUP($B70,'累積人數_量級_區域別'!$C$2:$T$13,14,0)</f>
        <v>1</v>
      </c>
      <c r="Q70">
        <f>VLOOKUP($B70,'累積人數_量級_區域別'!$C$2:$T$13,15,0)</f>
        <v>1</v>
      </c>
      <c r="R70">
        <f>VLOOKUP($B70,'累積人數_量級_區域別'!$C$2:$T$13,16,0)</f>
        <v>1</v>
      </c>
      <c r="S70">
        <f>VLOOKUP($B70,'累積人數_量級_區域別'!$C$2:$T$13,17,0)</f>
        <v>1</v>
      </c>
      <c r="T70">
        <f>VLOOKUP($B70,'累積人數_量級_區域別'!$C$2:$T$13,18,0)</f>
        <v>1</v>
      </c>
    </row>
    <row r="71">
      <c r="A71" s="5">
        <v>6.3000020037E10</v>
      </c>
      <c r="B71" s="5" t="s">
        <v>37</v>
      </c>
      <c r="C71" s="5" t="s">
        <v>74</v>
      </c>
      <c r="D71">
        <f>VLOOKUP(B71,'累積人數_量級_區域別'!$C$2:$T$13,2,0)</f>
        <v>0</v>
      </c>
      <c r="E71">
        <f>VLOOKUP($B71,'累積人數_量級_區域別'!$C$2:$T$13,3,0)</f>
        <v>1</v>
      </c>
      <c r="F71">
        <f>VLOOKUP($B71,'累積人數_量級_區域別'!$C$2:$T$13,4,0)</f>
        <v>1</v>
      </c>
      <c r="G71">
        <f>VLOOKUP($B71,'累積人數_量級_區域別'!$C$2:$T$13,5,0)</f>
        <v>1</v>
      </c>
      <c r="H71">
        <f>VLOOKUP($B71,'累積人數_量級_區域別'!$C$2:$T$13,6,0)</f>
        <v>1</v>
      </c>
      <c r="I71">
        <f>VLOOKUP($B71,'累積人數_量級_區域別'!$C$2:$T$13,7,0)</f>
        <v>1</v>
      </c>
      <c r="J71">
        <f>VLOOKUP($B71,'累積人數_量級_區域別'!$C$2:$T$13,8,0)</f>
        <v>1</v>
      </c>
      <c r="K71">
        <f>VLOOKUP($B71,'累積人數_量級_區域別'!$C$2:$T$13,9,0)</f>
        <v>1</v>
      </c>
      <c r="L71">
        <f>VLOOKUP($B71,'累積人數_量級_區域別'!$C$2:$T$13,10,0)</f>
        <v>1</v>
      </c>
      <c r="M71">
        <f>VLOOKUP($B71,'累積人數_量級_區域別'!$C$2:$T$13,11,0)</f>
        <v>1</v>
      </c>
      <c r="N71">
        <f>VLOOKUP($B71,'累積人數_量級_區域別'!$C$2:$T$13,12,0)</f>
        <v>1</v>
      </c>
      <c r="O71">
        <f>VLOOKUP($B71,'累積人數_量級_區域別'!$C$2:$T$13,13,0)</f>
        <v>1</v>
      </c>
      <c r="P71">
        <f>VLOOKUP($B71,'累積人數_量級_區域別'!$C$2:$T$13,14,0)</f>
        <v>1</v>
      </c>
      <c r="Q71">
        <f>VLOOKUP($B71,'累積人數_量級_區域別'!$C$2:$T$13,15,0)</f>
        <v>1</v>
      </c>
      <c r="R71">
        <f>VLOOKUP($B71,'累積人數_量級_區域別'!$C$2:$T$13,16,0)</f>
        <v>1</v>
      </c>
      <c r="S71">
        <f>VLOOKUP($B71,'累積人數_量級_區域別'!$C$2:$T$13,17,0)</f>
        <v>1</v>
      </c>
      <c r="T71">
        <f>VLOOKUP($B71,'累積人數_量級_區域別'!$C$2:$T$13,18,0)</f>
        <v>1</v>
      </c>
    </row>
    <row r="72">
      <c r="A72" s="5">
        <v>6.3000020038E10</v>
      </c>
      <c r="B72" s="5" t="s">
        <v>37</v>
      </c>
      <c r="C72" s="5" t="s">
        <v>75</v>
      </c>
      <c r="D72">
        <f>VLOOKUP(B72,'累積人數_量級_區域別'!$C$2:$T$13,2,0)</f>
        <v>0</v>
      </c>
      <c r="E72">
        <f>VLOOKUP($B72,'累積人數_量級_區域別'!$C$2:$T$13,3,0)</f>
        <v>1</v>
      </c>
      <c r="F72">
        <f>VLOOKUP($B72,'累積人數_量級_區域別'!$C$2:$T$13,4,0)</f>
        <v>1</v>
      </c>
      <c r="G72">
        <f>VLOOKUP($B72,'累積人數_量級_區域別'!$C$2:$T$13,5,0)</f>
        <v>1</v>
      </c>
      <c r="H72">
        <f>VLOOKUP($B72,'累積人數_量級_區域別'!$C$2:$T$13,6,0)</f>
        <v>1</v>
      </c>
      <c r="I72">
        <f>VLOOKUP($B72,'累積人數_量級_區域別'!$C$2:$T$13,7,0)</f>
        <v>1</v>
      </c>
      <c r="J72">
        <f>VLOOKUP($B72,'累積人數_量級_區域別'!$C$2:$T$13,8,0)</f>
        <v>1</v>
      </c>
      <c r="K72">
        <f>VLOOKUP($B72,'累積人數_量級_區域別'!$C$2:$T$13,9,0)</f>
        <v>1</v>
      </c>
      <c r="L72">
        <f>VLOOKUP($B72,'累積人數_量級_區域別'!$C$2:$T$13,10,0)</f>
        <v>1</v>
      </c>
      <c r="M72">
        <f>VLOOKUP($B72,'累積人數_量級_區域別'!$C$2:$T$13,11,0)</f>
        <v>1</v>
      </c>
      <c r="N72">
        <f>VLOOKUP($B72,'累積人數_量級_區域別'!$C$2:$T$13,12,0)</f>
        <v>1</v>
      </c>
      <c r="O72">
        <f>VLOOKUP($B72,'累積人數_量級_區域別'!$C$2:$T$13,13,0)</f>
        <v>1</v>
      </c>
      <c r="P72">
        <f>VLOOKUP($B72,'累積人數_量級_區域別'!$C$2:$T$13,14,0)</f>
        <v>1</v>
      </c>
      <c r="Q72">
        <f>VLOOKUP($B72,'累積人數_量級_區域別'!$C$2:$T$13,15,0)</f>
        <v>1</v>
      </c>
      <c r="R72">
        <f>VLOOKUP($B72,'累積人數_量級_區域別'!$C$2:$T$13,16,0)</f>
        <v>1</v>
      </c>
      <c r="S72">
        <f>VLOOKUP($B72,'累積人數_量級_區域別'!$C$2:$T$13,17,0)</f>
        <v>1</v>
      </c>
      <c r="T72">
        <f>VLOOKUP($B72,'累積人數_量級_區域別'!$C$2:$T$13,18,0)</f>
        <v>1</v>
      </c>
    </row>
    <row r="73">
      <c r="A73" s="5">
        <v>6.3000020039E10</v>
      </c>
      <c r="B73" s="5" t="s">
        <v>37</v>
      </c>
      <c r="C73" s="5" t="s">
        <v>76</v>
      </c>
      <c r="D73">
        <f>VLOOKUP(B73,'累積人數_量級_區域別'!$C$2:$T$13,2,0)</f>
        <v>0</v>
      </c>
      <c r="E73">
        <f>VLOOKUP($B73,'累積人數_量級_區域別'!$C$2:$T$13,3,0)</f>
        <v>1</v>
      </c>
      <c r="F73">
        <f>VLOOKUP($B73,'累積人數_量級_區域別'!$C$2:$T$13,4,0)</f>
        <v>1</v>
      </c>
      <c r="G73">
        <f>VLOOKUP($B73,'累積人數_量級_區域別'!$C$2:$T$13,5,0)</f>
        <v>1</v>
      </c>
      <c r="H73">
        <f>VLOOKUP($B73,'累積人數_量級_區域別'!$C$2:$T$13,6,0)</f>
        <v>1</v>
      </c>
      <c r="I73">
        <f>VLOOKUP($B73,'累積人數_量級_區域別'!$C$2:$T$13,7,0)</f>
        <v>1</v>
      </c>
      <c r="J73">
        <f>VLOOKUP($B73,'累積人數_量級_區域別'!$C$2:$T$13,8,0)</f>
        <v>1</v>
      </c>
      <c r="K73">
        <f>VLOOKUP($B73,'累積人數_量級_區域別'!$C$2:$T$13,9,0)</f>
        <v>1</v>
      </c>
      <c r="L73">
        <f>VLOOKUP($B73,'累積人數_量級_區域別'!$C$2:$T$13,10,0)</f>
        <v>1</v>
      </c>
      <c r="M73">
        <f>VLOOKUP($B73,'累積人數_量級_區域別'!$C$2:$T$13,11,0)</f>
        <v>1</v>
      </c>
      <c r="N73">
        <f>VLOOKUP($B73,'累積人數_量級_區域別'!$C$2:$T$13,12,0)</f>
        <v>1</v>
      </c>
      <c r="O73">
        <f>VLOOKUP($B73,'累積人數_量級_區域別'!$C$2:$T$13,13,0)</f>
        <v>1</v>
      </c>
      <c r="P73">
        <f>VLOOKUP($B73,'累積人數_量級_區域別'!$C$2:$T$13,14,0)</f>
        <v>1</v>
      </c>
      <c r="Q73">
        <f>VLOOKUP($B73,'累積人數_量級_區域別'!$C$2:$T$13,15,0)</f>
        <v>1</v>
      </c>
      <c r="R73">
        <f>VLOOKUP($B73,'累積人數_量級_區域別'!$C$2:$T$13,16,0)</f>
        <v>1</v>
      </c>
      <c r="S73">
        <f>VLOOKUP($B73,'累積人數_量級_區域別'!$C$2:$T$13,17,0)</f>
        <v>1</v>
      </c>
      <c r="T73">
        <f>VLOOKUP($B73,'累積人數_量級_區域別'!$C$2:$T$13,18,0)</f>
        <v>1</v>
      </c>
    </row>
    <row r="74">
      <c r="A74" s="5">
        <v>6.300002004E10</v>
      </c>
      <c r="B74" s="5" t="s">
        <v>37</v>
      </c>
      <c r="C74" s="5" t="s">
        <v>77</v>
      </c>
      <c r="D74">
        <f>VLOOKUP(B74,'累積人數_量級_區域別'!$C$2:$T$13,2,0)</f>
        <v>0</v>
      </c>
      <c r="E74">
        <f>VLOOKUP($B74,'累積人數_量級_區域別'!$C$2:$T$13,3,0)</f>
        <v>1</v>
      </c>
      <c r="F74">
        <f>VLOOKUP($B74,'累積人數_量級_區域別'!$C$2:$T$13,4,0)</f>
        <v>1</v>
      </c>
      <c r="G74">
        <f>VLOOKUP($B74,'累積人數_量級_區域別'!$C$2:$T$13,5,0)</f>
        <v>1</v>
      </c>
      <c r="H74">
        <f>VLOOKUP($B74,'累積人數_量級_區域別'!$C$2:$T$13,6,0)</f>
        <v>1</v>
      </c>
      <c r="I74">
        <f>VLOOKUP($B74,'累積人數_量級_區域別'!$C$2:$T$13,7,0)</f>
        <v>1</v>
      </c>
      <c r="J74">
        <f>VLOOKUP($B74,'累積人數_量級_區域別'!$C$2:$T$13,8,0)</f>
        <v>1</v>
      </c>
      <c r="K74">
        <f>VLOOKUP($B74,'累積人數_量級_區域別'!$C$2:$T$13,9,0)</f>
        <v>1</v>
      </c>
      <c r="L74">
        <f>VLOOKUP($B74,'累積人數_量級_區域別'!$C$2:$T$13,10,0)</f>
        <v>1</v>
      </c>
      <c r="M74">
        <f>VLOOKUP($B74,'累積人數_量級_區域別'!$C$2:$T$13,11,0)</f>
        <v>1</v>
      </c>
      <c r="N74">
        <f>VLOOKUP($B74,'累積人數_量級_區域別'!$C$2:$T$13,12,0)</f>
        <v>1</v>
      </c>
      <c r="O74">
        <f>VLOOKUP($B74,'累積人數_量級_區域別'!$C$2:$T$13,13,0)</f>
        <v>1</v>
      </c>
      <c r="P74">
        <f>VLOOKUP($B74,'累積人數_量級_區域別'!$C$2:$T$13,14,0)</f>
        <v>1</v>
      </c>
      <c r="Q74">
        <f>VLOOKUP($B74,'累積人數_量級_區域別'!$C$2:$T$13,15,0)</f>
        <v>1</v>
      </c>
      <c r="R74">
        <f>VLOOKUP($B74,'累積人數_量級_區域別'!$C$2:$T$13,16,0)</f>
        <v>1</v>
      </c>
      <c r="S74">
        <f>VLOOKUP($B74,'累積人數_量級_區域別'!$C$2:$T$13,17,0)</f>
        <v>1</v>
      </c>
      <c r="T74">
        <f>VLOOKUP($B74,'累積人數_量級_區域別'!$C$2:$T$13,18,0)</f>
        <v>1</v>
      </c>
    </row>
    <row r="75">
      <c r="A75" s="5">
        <v>6.3000020041E10</v>
      </c>
      <c r="B75" s="5" t="s">
        <v>37</v>
      </c>
      <c r="C75" s="5" t="s">
        <v>78</v>
      </c>
      <c r="D75">
        <f>VLOOKUP(B75,'累積人數_量級_區域別'!$C$2:$T$13,2,0)</f>
        <v>0</v>
      </c>
      <c r="E75">
        <f>VLOOKUP($B75,'累積人數_量級_區域別'!$C$2:$T$13,3,0)</f>
        <v>1</v>
      </c>
      <c r="F75">
        <f>VLOOKUP($B75,'累積人數_量級_區域別'!$C$2:$T$13,4,0)</f>
        <v>1</v>
      </c>
      <c r="G75">
        <f>VLOOKUP($B75,'累積人數_量級_區域別'!$C$2:$T$13,5,0)</f>
        <v>1</v>
      </c>
      <c r="H75">
        <f>VLOOKUP($B75,'累積人數_量級_區域別'!$C$2:$T$13,6,0)</f>
        <v>1</v>
      </c>
      <c r="I75">
        <f>VLOOKUP($B75,'累積人數_量級_區域別'!$C$2:$T$13,7,0)</f>
        <v>1</v>
      </c>
      <c r="J75">
        <f>VLOOKUP($B75,'累積人數_量級_區域別'!$C$2:$T$13,8,0)</f>
        <v>1</v>
      </c>
      <c r="K75">
        <f>VLOOKUP($B75,'累積人數_量級_區域別'!$C$2:$T$13,9,0)</f>
        <v>1</v>
      </c>
      <c r="L75">
        <f>VLOOKUP($B75,'累積人數_量級_區域別'!$C$2:$T$13,10,0)</f>
        <v>1</v>
      </c>
      <c r="M75">
        <f>VLOOKUP($B75,'累積人數_量級_區域別'!$C$2:$T$13,11,0)</f>
        <v>1</v>
      </c>
      <c r="N75">
        <f>VLOOKUP($B75,'累積人數_量級_區域別'!$C$2:$T$13,12,0)</f>
        <v>1</v>
      </c>
      <c r="O75">
        <f>VLOOKUP($B75,'累積人數_量級_區域別'!$C$2:$T$13,13,0)</f>
        <v>1</v>
      </c>
      <c r="P75">
        <f>VLOOKUP($B75,'累積人數_量級_區域別'!$C$2:$T$13,14,0)</f>
        <v>1</v>
      </c>
      <c r="Q75">
        <f>VLOOKUP($B75,'累積人數_量級_區域別'!$C$2:$T$13,15,0)</f>
        <v>1</v>
      </c>
      <c r="R75">
        <f>VLOOKUP($B75,'累積人數_量級_區域別'!$C$2:$T$13,16,0)</f>
        <v>1</v>
      </c>
      <c r="S75">
        <f>VLOOKUP($B75,'累積人數_量級_區域別'!$C$2:$T$13,17,0)</f>
        <v>1</v>
      </c>
      <c r="T75">
        <f>VLOOKUP($B75,'累積人數_量級_區域別'!$C$2:$T$13,18,0)</f>
        <v>1</v>
      </c>
    </row>
    <row r="76">
      <c r="A76" s="5">
        <v>6.3000030001E10</v>
      </c>
      <c r="B76" s="5" t="s">
        <v>79</v>
      </c>
      <c r="C76" s="5" t="s">
        <v>80</v>
      </c>
      <c r="D76">
        <f>VLOOKUP(B76,'累積人數_量級_區域別'!$C$2:$T$13,2,0)</f>
        <v>1</v>
      </c>
      <c r="E76">
        <f>VLOOKUP($B76,'累積人數_量級_區域別'!$C$2:$T$13,3,0)</f>
        <v>1</v>
      </c>
      <c r="F76">
        <f>VLOOKUP($B76,'累積人數_量級_區域別'!$C$2:$T$13,4,0)</f>
        <v>1</v>
      </c>
      <c r="G76">
        <f>VLOOKUP($B76,'累積人數_量級_區域別'!$C$2:$T$13,5,0)</f>
        <v>1</v>
      </c>
      <c r="H76">
        <f>VLOOKUP($B76,'累積人數_量級_區域別'!$C$2:$T$13,6,0)</f>
        <v>1</v>
      </c>
      <c r="I76">
        <f>VLOOKUP($B76,'累積人數_量級_區域別'!$C$2:$T$13,7,0)</f>
        <v>1</v>
      </c>
      <c r="J76">
        <f>VLOOKUP($B76,'累積人數_量級_區域別'!$C$2:$T$13,8,0)</f>
        <v>1</v>
      </c>
      <c r="K76">
        <f>VLOOKUP($B76,'累積人數_量級_區域別'!$C$2:$T$13,9,0)</f>
        <v>1</v>
      </c>
      <c r="L76">
        <f>VLOOKUP($B76,'累積人數_量級_區域別'!$C$2:$T$13,10,0)</f>
        <v>1</v>
      </c>
      <c r="M76">
        <f>VLOOKUP($B76,'累積人數_量級_區域別'!$C$2:$T$13,11,0)</f>
        <v>1</v>
      </c>
      <c r="N76">
        <f>VLOOKUP($B76,'累積人數_量級_區域別'!$C$2:$T$13,12,0)</f>
        <v>1</v>
      </c>
      <c r="O76">
        <f>VLOOKUP($B76,'累積人數_量級_區域別'!$C$2:$T$13,13,0)</f>
        <v>1</v>
      </c>
      <c r="P76">
        <f>VLOOKUP($B76,'累積人數_量級_區域別'!$C$2:$T$13,14,0)</f>
        <v>1</v>
      </c>
      <c r="Q76">
        <f>VLOOKUP($B76,'累積人數_量級_區域別'!$C$2:$T$13,15,0)</f>
        <v>1</v>
      </c>
      <c r="R76">
        <f>VLOOKUP($B76,'累積人數_量級_區域別'!$C$2:$T$13,16,0)</f>
        <v>1</v>
      </c>
      <c r="S76">
        <f>VLOOKUP($B76,'累積人數_量級_區域別'!$C$2:$T$13,17,0)</f>
        <v>1</v>
      </c>
      <c r="T76">
        <f>VLOOKUP($B76,'累積人數_量級_區域別'!$C$2:$T$13,18,0)</f>
        <v>1</v>
      </c>
    </row>
    <row r="77">
      <c r="A77" s="5">
        <v>6.3000030002E10</v>
      </c>
      <c r="B77" s="5" t="s">
        <v>79</v>
      </c>
      <c r="C77" s="5" t="s">
        <v>81</v>
      </c>
      <c r="D77">
        <f>VLOOKUP(B77,'累積人數_量級_區域別'!$C$2:$T$13,2,0)</f>
        <v>1</v>
      </c>
      <c r="E77">
        <f>VLOOKUP($B77,'累積人數_量級_區域別'!$C$2:$T$13,3,0)</f>
        <v>1</v>
      </c>
      <c r="F77">
        <f>VLOOKUP($B77,'累積人數_量級_區域別'!$C$2:$T$13,4,0)</f>
        <v>1</v>
      </c>
      <c r="G77">
        <f>VLOOKUP($B77,'累積人數_量級_區域別'!$C$2:$T$13,5,0)</f>
        <v>1</v>
      </c>
      <c r="H77">
        <f>VLOOKUP($B77,'累積人數_量級_區域別'!$C$2:$T$13,6,0)</f>
        <v>1</v>
      </c>
      <c r="I77">
        <f>VLOOKUP($B77,'累積人數_量級_區域別'!$C$2:$T$13,7,0)</f>
        <v>1</v>
      </c>
      <c r="J77">
        <f>VLOOKUP($B77,'累積人數_量級_區域別'!$C$2:$T$13,8,0)</f>
        <v>1</v>
      </c>
      <c r="K77">
        <f>VLOOKUP($B77,'累積人數_量級_區域別'!$C$2:$T$13,9,0)</f>
        <v>1</v>
      </c>
      <c r="L77">
        <f>VLOOKUP($B77,'累積人數_量級_區域別'!$C$2:$T$13,10,0)</f>
        <v>1</v>
      </c>
      <c r="M77">
        <f>VLOOKUP($B77,'累積人數_量級_區域別'!$C$2:$T$13,11,0)</f>
        <v>1</v>
      </c>
      <c r="N77">
        <f>VLOOKUP($B77,'累積人數_量級_區域別'!$C$2:$T$13,12,0)</f>
        <v>1</v>
      </c>
      <c r="O77">
        <f>VLOOKUP($B77,'累積人數_量級_區域別'!$C$2:$T$13,13,0)</f>
        <v>1</v>
      </c>
      <c r="P77">
        <f>VLOOKUP($B77,'累積人數_量級_區域別'!$C$2:$T$13,14,0)</f>
        <v>1</v>
      </c>
      <c r="Q77">
        <f>VLOOKUP($B77,'累積人數_量級_區域別'!$C$2:$T$13,15,0)</f>
        <v>1</v>
      </c>
      <c r="R77">
        <f>VLOOKUP($B77,'累積人數_量級_區域別'!$C$2:$T$13,16,0)</f>
        <v>1</v>
      </c>
      <c r="S77">
        <f>VLOOKUP($B77,'累積人數_量級_區域別'!$C$2:$T$13,17,0)</f>
        <v>1</v>
      </c>
      <c r="T77">
        <f>VLOOKUP($B77,'累積人數_量級_區域別'!$C$2:$T$13,18,0)</f>
        <v>1</v>
      </c>
    </row>
    <row r="78">
      <c r="A78" s="5">
        <v>6.3000030003E10</v>
      </c>
      <c r="B78" s="5" t="s">
        <v>79</v>
      </c>
      <c r="C78" s="5" t="s">
        <v>82</v>
      </c>
      <c r="D78">
        <f>VLOOKUP(B78,'累積人數_量級_區域別'!$C$2:$T$13,2,0)</f>
        <v>1</v>
      </c>
      <c r="E78">
        <f>VLOOKUP($B78,'累積人數_量級_區域別'!$C$2:$T$13,3,0)</f>
        <v>1</v>
      </c>
      <c r="F78">
        <f>VLOOKUP($B78,'累積人數_量級_區域別'!$C$2:$T$13,4,0)</f>
        <v>1</v>
      </c>
      <c r="G78">
        <f>VLOOKUP($B78,'累積人數_量級_區域別'!$C$2:$T$13,5,0)</f>
        <v>1</v>
      </c>
      <c r="H78">
        <f>VLOOKUP($B78,'累積人數_量級_區域別'!$C$2:$T$13,6,0)</f>
        <v>1</v>
      </c>
      <c r="I78">
        <f>VLOOKUP($B78,'累積人數_量級_區域別'!$C$2:$T$13,7,0)</f>
        <v>1</v>
      </c>
      <c r="J78">
        <f>VLOOKUP($B78,'累積人數_量級_區域別'!$C$2:$T$13,8,0)</f>
        <v>1</v>
      </c>
      <c r="K78">
        <f>VLOOKUP($B78,'累積人數_量級_區域別'!$C$2:$T$13,9,0)</f>
        <v>1</v>
      </c>
      <c r="L78">
        <f>VLOOKUP($B78,'累積人數_量級_區域別'!$C$2:$T$13,10,0)</f>
        <v>1</v>
      </c>
      <c r="M78">
        <f>VLOOKUP($B78,'累積人數_量級_區域別'!$C$2:$T$13,11,0)</f>
        <v>1</v>
      </c>
      <c r="N78">
        <f>VLOOKUP($B78,'累積人數_量級_區域別'!$C$2:$T$13,12,0)</f>
        <v>1</v>
      </c>
      <c r="O78">
        <f>VLOOKUP($B78,'累積人數_量級_區域別'!$C$2:$T$13,13,0)</f>
        <v>1</v>
      </c>
      <c r="P78">
        <f>VLOOKUP($B78,'累積人數_量級_區域別'!$C$2:$T$13,14,0)</f>
        <v>1</v>
      </c>
      <c r="Q78">
        <f>VLOOKUP($B78,'累積人數_量級_區域別'!$C$2:$T$13,15,0)</f>
        <v>1</v>
      </c>
      <c r="R78">
        <f>VLOOKUP($B78,'累積人數_量級_區域別'!$C$2:$T$13,16,0)</f>
        <v>1</v>
      </c>
      <c r="S78">
        <f>VLOOKUP($B78,'累積人數_量級_區域別'!$C$2:$T$13,17,0)</f>
        <v>1</v>
      </c>
      <c r="T78">
        <f>VLOOKUP($B78,'累積人數_量級_區域別'!$C$2:$T$13,18,0)</f>
        <v>1</v>
      </c>
    </row>
    <row r="79">
      <c r="A79" s="5">
        <v>6.3000030004E10</v>
      </c>
      <c r="B79" s="5" t="s">
        <v>79</v>
      </c>
      <c r="C79" s="5" t="s">
        <v>83</v>
      </c>
      <c r="D79">
        <f>VLOOKUP(B79,'累積人數_量級_區域別'!$C$2:$T$13,2,0)</f>
        <v>1</v>
      </c>
      <c r="E79">
        <f>VLOOKUP($B79,'累積人數_量級_區域別'!$C$2:$T$13,3,0)</f>
        <v>1</v>
      </c>
      <c r="F79">
        <f>VLOOKUP($B79,'累積人數_量級_區域別'!$C$2:$T$13,4,0)</f>
        <v>1</v>
      </c>
      <c r="G79">
        <f>VLOOKUP($B79,'累積人數_量級_區域別'!$C$2:$T$13,5,0)</f>
        <v>1</v>
      </c>
      <c r="H79">
        <f>VLOOKUP($B79,'累積人數_量級_區域別'!$C$2:$T$13,6,0)</f>
        <v>1</v>
      </c>
      <c r="I79">
        <f>VLOOKUP($B79,'累積人數_量級_區域別'!$C$2:$T$13,7,0)</f>
        <v>1</v>
      </c>
      <c r="J79">
        <f>VLOOKUP($B79,'累積人數_量級_區域別'!$C$2:$T$13,8,0)</f>
        <v>1</v>
      </c>
      <c r="K79">
        <f>VLOOKUP($B79,'累積人數_量級_區域別'!$C$2:$T$13,9,0)</f>
        <v>1</v>
      </c>
      <c r="L79">
        <f>VLOOKUP($B79,'累積人數_量級_區域別'!$C$2:$T$13,10,0)</f>
        <v>1</v>
      </c>
      <c r="M79">
        <f>VLOOKUP($B79,'累積人數_量級_區域別'!$C$2:$T$13,11,0)</f>
        <v>1</v>
      </c>
      <c r="N79">
        <f>VLOOKUP($B79,'累積人數_量級_區域別'!$C$2:$T$13,12,0)</f>
        <v>1</v>
      </c>
      <c r="O79">
        <f>VLOOKUP($B79,'累積人數_量級_區域別'!$C$2:$T$13,13,0)</f>
        <v>1</v>
      </c>
      <c r="P79">
        <f>VLOOKUP($B79,'累積人數_量級_區域別'!$C$2:$T$13,14,0)</f>
        <v>1</v>
      </c>
      <c r="Q79">
        <f>VLOOKUP($B79,'累積人數_量級_區域別'!$C$2:$T$13,15,0)</f>
        <v>1</v>
      </c>
      <c r="R79">
        <f>VLOOKUP($B79,'累積人數_量級_區域別'!$C$2:$T$13,16,0)</f>
        <v>1</v>
      </c>
      <c r="S79">
        <f>VLOOKUP($B79,'累積人數_量級_區域別'!$C$2:$T$13,17,0)</f>
        <v>1</v>
      </c>
      <c r="T79">
        <f>VLOOKUP($B79,'累積人數_量級_區域別'!$C$2:$T$13,18,0)</f>
        <v>1</v>
      </c>
    </row>
    <row r="80">
      <c r="A80" s="5">
        <v>6.3000030005E10</v>
      </c>
      <c r="B80" s="5" t="s">
        <v>79</v>
      </c>
      <c r="C80" s="5" t="s">
        <v>84</v>
      </c>
      <c r="D80">
        <f>VLOOKUP(B80,'累積人數_量級_區域別'!$C$2:$T$13,2,0)</f>
        <v>1</v>
      </c>
      <c r="E80">
        <f>VLOOKUP($B80,'累積人數_量級_區域別'!$C$2:$T$13,3,0)</f>
        <v>1</v>
      </c>
      <c r="F80">
        <f>VLOOKUP($B80,'累積人數_量級_區域別'!$C$2:$T$13,4,0)</f>
        <v>1</v>
      </c>
      <c r="G80">
        <f>VLOOKUP($B80,'累積人數_量級_區域別'!$C$2:$T$13,5,0)</f>
        <v>1</v>
      </c>
      <c r="H80">
        <f>VLOOKUP($B80,'累積人數_量級_區域別'!$C$2:$T$13,6,0)</f>
        <v>1</v>
      </c>
      <c r="I80">
        <f>VLOOKUP($B80,'累積人數_量級_區域別'!$C$2:$T$13,7,0)</f>
        <v>1</v>
      </c>
      <c r="J80">
        <f>VLOOKUP($B80,'累積人數_量級_區域別'!$C$2:$T$13,8,0)</f>
        <v>1</v>
      </c>
      <c r="K80">
        <f>VLOOKUP($B80,'累積人數_量級_區域別'!$C$2:$T$13,9,0)</f>
        <v>1</v>
      </c>
      <c r="L80">
        <f>VLOOKUP($B80,'累積人數_量級_區域別'!$C$2:$T$13,10,0)</f>
        <v>1</v>
      </c>
      <c r="M80">
        <f>VLOOKUP($B80,'累積人數_量級_區域別'!$C$2:$T$13,11,0)</f>
        <v>1</v>
      </c>
      <c r="N80">
        <f>VLOOKUP($B80,'累積人數_量級_區域別'!$C$2:$T$13,12,0)</f>
        <v>1</v>
      </c>
      <c r="O80">
        <f>VLOOKUP($B80,'累積人數_量級_區域別'!$C$2:$T$13,13,0)</f>
        <v>1</v>
      </c>
      <c r="P80">
        <f>VLOOKUP($B80,'累積人數_量級_區域別'!$C$2:$T$13,14,0)</f>
        <v>1</v>
      </c>
      <c r="Q80">
        <f>VLOOKUP($B80,'累積人數_量級_區域別'!$C$2:$T$13,15,0)</f>
        <v>1</v>
      </c>
      <c r="R80">
        <f>VLOOKUP($B80,'累積人數_量級_區域別'!$C$2:$T$13,16,0)</f>
        <v>1</v>
      </c>
      <c r="S80">
        <f>VLOOKUP($B80,'累積人數_量級_區域別'!$C$2:$T$13,17,0)</f>
        <v>1</v>
      </c>
      <c r="T80">
        <f>VLOOKUP($B80,'累積人數_量級_區域別'!$C$2:$T$13,18,0)</f>
        <v>1</v>
      </c>
    </row>
    <row r="81">
      <c r="A81" s="5">
        <v>6.3000030006E10</v>
      </c>
      <c r="B81" s="5" t="s">
        <v>79</v>
      </c>
      <c r="C81" s="5" t="s">
        <v>85</v>
      </c>
      <c r="D81">
        <f>VLOOKUP(B81,'累積人數_量級_區域別'!$C$2:$T$13,2,0)</f>
        <v>1</v>
      </c>
      <c r="E81">
        <f>VLOOKUP($B81,'累積人數_量級_區域別'!$C$2:$T$13,3,0)</f>
        <v>1</v>
      </c>
      <c r="F81">
        <f>VLOOKUP($B81,'累積人數_量級_區域別'!$C$2:$T$13,4,0)</f>
        <v>1</v>
      </c>
      <c r="G81">
        <f>VLOOKUP($B81,'累積人數_量級_區域別'!$C$2:$T$13,5,0)</f>
        <v>1</v>
      </c>
      <c r="H81">
        <f>VLOOKUP($B81,'累積人數_量級_區域別'!$C$2:$T$13,6,0)</f>
        <v>1</v>
      </c>
      <c r="I81">
        <f>VLOOKUP($B81,'累積人數_量級_區域別'!$C$2:$T$13,7,0)</f>
        <v>1</v>
      </c>
      <c r="J81">
        <f>VLOOKUP($B81,'累積人數_量級_區域別'!$C$2:$T$13,8,0)</f>
        <v>1</v>
      </c>
      <c r="K81">
        <f>VLOOKUP($B81,'累積人數_量級_區域別'!$C$2:$T$13,9,0)</f>
        <v>1</v>
      </c>
      <c r="L81">
        <f>VLOOKUP($B81,'累積人數_量級_區域別'!$C$2:$T$13,10,0)</f>
        <v>1</v>
      </c>
      <c r="M81">
        <f>VLOOKUP($B81,'累積人數_量級_區域別'!$C$2:$T$13,11,0)</f>
        <v>1</v>
      </c>
      <c r="N81">
        <f>VLOOKUP($B81,'累積人數_量級_區域別'!$C$2:$T$13,12,0)</f>
        <v>1</v>
      </c>
      <c r="O81">
        <f>VLOOKUP($B81,'累積人數_量級_區域別'!$C$2:$T$13,13,0)</f>
        <v>1</v>
      </c>
      <c r="P81">
        <f>VLOOKUP($B81,'累積人數_量級_區域別'!$C$2:$T$13,14,0)</f>
        <v>1</v>
      </c>
      <c r="Q81">
        <f>VLOOKUP($B81,'累積人數_量級_區域別'!$C$2:$T$13,15,0)</f>
        <v>1</v>
      </c>
      <c r="R81">
        <f>VLOOKUP($B81,'累積人數_量級_區域別'!$C$2:$T$13,16,0)</f>
        <v>1</v>
      </c>
      <c r="S81">
        <f>VLOOKUP($B81,'累積人數_量級_區域別'!$C$2:$T$13,17,0)</f>
        <v>1</v>
      </c>
      <c r="T81">
        <f>VLOOKUP($B81,'累積人數_量級_區域別'!$C$2:$T$13,18,0)</f>
        <v>1</v>
      </c>
    </row>
    <row r="82">
      <c r="A82" s="5">
        <v>6.3000030007E10</v>
      </c>
      <c r="B82" s="5" t="s">
        <v>79</v>
      </c>
      <c r="C82" s="5" t="s">
        <v>86</v>
      </c>
      <c r="D82">
        <f>VLOOKUP(B82,'累積人數_量級_區域別'!$C$2:$T$13,2,0)</f>
        <v>1</v>
      </c>
      <c r="E82">
        <f>VLOOKUP($B82,'累積人數_量級_區域別'!$C$2:$T$13,3,0)</f>
        <v>1</v>
      </c>
      <c r="F82">
        <f>VLOOKUP($B82,'累積人數_量級_區域別'!$C$2:$T$13,4,0)</f>
        <v>1</v>
      </c>
      <c r="G82">
        <f>VLOOKUP($B82,'累積人數_量級_區域別'!$C$2:$T$13,5,0)</f>
        <v>1</v>
      </c>
      <c r="H82">
        <f>VLOOKUP($B82,'累積人數_量級_區域別'!$C$2:$T$13,6,0)</f>
        <v>1</v>
      </c>
      <c r="I82">
        <f>VLOOKUP($B82,'累積人數_量級_區域別'!$C$2:$T$13,7,0)</f>
        <v>1</v>
      </c>
      <c r="J82">
        <f>VLOOKUP($B82,'累積人數_量級_區域別'!$C$2:$T$13,8,0)</f>
        <v>1</v>
      </c>
      <c r="K82">
        <f>VLOOKUP($B82,'累積人數_量級_區域別'!$C$2:$T$13,9,0)</f>
        <v>1</v>
      </c>
      <c r="L82">
        <f>VLOOKUP($B82,'累積人數_量級_區域別'!$C$2:$T$13,10,0)</f>
        <v>1</v>
      </c>
      <c r="M82">
        <f>VLOOKUP($B82,'累積人數_量級_區域別'!$C$2:$T$13,11,0)</f>
        <v>1</v>
      </c>
      <c r="N82">
        <f>VLOOKUP($B82,'累積人數_量級_區域別'!$C$2:$T$13,12,0)</f>
        <v>1</v>
      </c>
      <c r="O82">
        <f>VLOOKUP($B82,'累積人數_量級_區域別'!$C$2:$T$13,13,0)</f>
        <v>1</v>
      </c>
      <c r="P82">
        <f>VLOOKUP($B82,'累積人數_量級_區域別'!$C$2:$T$13,14,0)</f>
        <v>1</v>
      </c>
      <c r="Q82">
        <f>VLOOKUP($B82,'累積人數_量級_區域別'!$C$2:$T$13,15,0)</f>
        <v>1</v>
      </c>
      <c r="R82">
        <f>VLOOKUP($B82,'累積人數_量級_區域別'!$C$2:$T$13,16,0)</f>
        <v>1</v>
      </c>
      <c r="S82">
        <f>VLOOKUP($B82,'累積人數_量級_區域別'!$C$2:$T$13,17,0)</f>
        <v>1</v>
      </c>
      <c r="T82">
        <f>VLOOKUP($B82,'累積人數_量級_區域別'!$C$2:$T$13,18,0)</f>
        <v>1</v>
      </c>
    </row>
    <row r="83">
      <c r="A83" s="5">
        <v>6.3000030008E10</v>
      </c>
      <c r="B83" s="5" t="s">
        <v>79</v>
      </c>
      <c r="C83" s="5" t="s">
        <v>87</v>
      </c>
      <c r="D83">
        <f>VLOOKUP(B83,'累積人數_量級_區域別'!$C$2:$T$13,2,0)</f>
        <v>1</v>
      </c>
      <c r="E83">
        <f>VLOOKUP($B83,'累積人數_量級_區域別'!$C$2:$T$13,3,0)</f>
        <v>1</v>
      </c>
      <c r="F83">
        <f>VLOOKUP($B83,'累積人數_量級_區域別'!$C$2:$T$13,4,0)</f>
        <v>1</v>
      </c>
      <c r="G83">
        <f>VLOOKUP($B83,'累積人數_量級_區域別'!$C$2:$T$13,5,0)</f>
        <v>1</v>
      </c>
      <c r="H83">
        <f>VLOOKUP($B83,'累積人數_量級_區域別'!$C$2:$T$13,6,0)</f>
        <v>1</v>
      </c>
      <c r="I83">
        <f>VLOOKUP($B83,'累積人數_量級_區域別'!$C$2:$T$13,7,0)</f>
        <v>1</v>
      </c>
      <c r="J83">
        <f>VLOOKUP($B83,'累積人數_量級_區域別'!$C$2:$T$13,8,0)</f>
        <v>1</v>
      </c>
      <c r="K83">
        <f>VLOOKUP($B83,'累積人數_量級_區域別'!$C$2:$T$13,9,0)</f>
        <v>1</v>
      </c>
      <c r="L83">
        <f>VLOOKUP($B83,'累積人數_量級_區域別'!$C$2:$T$13,10,0)</f>
        <v>1</v>
      </c>
      <c r="M83">
        <f>VLOOKUP($B83,'累積人數_量級_區域別'!$C$2:$T$13,11,0)</f>
        <v>1</v>
      </c>
      <c r="N83">
        <f>VLOOKUP($B83,'累積人數_量級_區域別'!$C$2:$T$13,12,0)</f>
        <v>1</v>
      </c>
      <c r="O83">
        <f>VLOOKUP($B83,'累積人數_量級_區域別'!$C$2:$T$13,13,0)</f>
        <v>1</v>
      </c>
      <c r="P83">
        <f>VLOOKUP($B83,'累積人數_量級_區域別'!$C$2:$T$13,14,0)</f>
        <v>1</v>
      </c>
      <c r="Q83">
        <f>VLOOKUP($B83,'累積人數_量級_區域別'!$C$2:$T$13,15,0)</f>
        <v>1</v>
      </c>
      <c r="R83">
        <f>VLOOKUP($B83,'累積人數_量級_區域別'!$C$2:$T$13,16,0)</f>
        <v>1</v>
      </c>
      <c r="S83">
        <f>VLOOKUP($B83,'累積人數_量級_區域別'!$C$2:$T$13,17,0)</f>
        <v>1</v>
      </c>
      <c r="T83">
        <f>VLOOKUP($B83,'累積人數_量級_區域別'!$C$2:$T$13,18,0)</f>
        <v>1</v>
      </c>
    </row>
    <row r="84">
      <c r="A84" s="5">
        <v>6.3000030009E10</v>
      </c>
      <c r="B84" s="5" t="s">
        <v>79</v>
      </c>
      <c r="C84" s="5" t="s">
        <v>88</v>
      </c>
      <c r="D84">
        <f>VLOOKUP(B84,'累積人數_量級_區域別'!$C$2:$T$13,2,0)</f>
        <v>1</v>
      </c>
      <c r="E84">
        <f>VLOOKUP($B84,'累積人數_量級_區域別'!$C$2:$T$13,3,0)</f>
        <v>1</v>
      </c>
      <c r="F84">
        <f>VLOOKUP($B84,'累積人數_量級_區域別'!$C$2:$T$13,4,0)</f>
        <v>1</v>
      </c>
      <c r="G84">
        <f>VLOOKUP($B84,'累積人數_量級_區域別'!$C$2:$T$13,5,0)</f>
        <v>1</v>
      </c>
      <c r="H84">
        <f>VLOOKUP($B84,'累積人數_量級_區域別'!$C$2:$T$13,6,0)</f>
        <v>1</v>
      </c>
      <c r="I84">
        <f>VLOOKUP($B84,'累積人數_量級_區域別'!$C$2:$T$13,7,0)</f>
        <v>1</v>
      </c>
      <c r="J84">
        <f>VLOOKUP($B84,'累積人數_量級_區域別'!$C$2:$T$13,8,0)</f>
        <v>1</v>
      </c>
      <c r="K84">
        <f>VLOOKUP($B84,'累積人數_量級_區域別'!$C$2:$T$13,9,0)</f>
        <v>1</v>
      </c>
      <c r="L84">
        <f>VLOOKUP($B84,'累積人數_量級_區域別'!$C$2:$T$13,10,0)</f>
        <v>1</v>
      </c>
      <c r="M84">
        <f>VLOOKUP($B84,'累積人數_量級_區域別'!$C$2:$T$13,11,0)</f>
        <v>1</v>
      </c>
      <c r="N84">
        <f>VLOOKUP($B84,'累積人數_量級_區域別'!$C$2:$T$13,12,0)</f>
        <v>1</v>
      </c>
      <c r="O84">
        <f>VLOOKUP($B84,'累積人數_量級_區域別'!$C$2:$T$13,13,0)</f>
        <v>1</v>
      </c>
      <c r="P84">
        <f>VLOOKUP($B84,'累積人數_量級_區域別'!$C$2:$T$13,14,0)</f>
        <v>1</v>
      </c>
      <c r="Q84">
        <f>VLOOKUP($B84,'累積人數_量級_區域別'!$C$2:$T$13,15,0)</f>
        <v>1</v>
      </c>
      <c r="R84">
        <f>VLOOKUP($B84,'累積人數_量級_區域別'!$C$2:$T$13,16,0)</f>
        <v>1</v>
      </c>
      <c r="S84">
        <f>VLOOKUP($B84,'累積人數_量級_區域別'!$C$2:$T$13,17,0)</f>
        <v>1</v>
      </c>
      <c r="T84">
        <f>VLOOKUP($B84,'累積人數_量級_區域別'!$C$2:$T$13,18,0)</f>
        <v>1</v>
      </c>
    </row>
    <row r="85">
      <c r="A85" s="5">
        <v>6.300003001E10</v>
      </c>
      <c r="B85" s="5" t="s">
        <v>79</v>
      </c>
      <c r="C85" s="5" t="s">
        <v>89</v>
      </c>
      <c r="D85">
        <f>VLOOKUP(B85,'累積人數_量級_區域別'!$C$2:$T$13,2,0)</f>
        <v>1</v>
      </c>
      <c r="E85">
        <f>VLOOKUP($B85,'累積人數_量級_區域別'!$C$2:$T$13,3,0)</f>
        <v>1</v>
      </c>
      <c r="F85">
        <f>VLOOKUP($B85,'累積人數_量級_區域別'!$C$2:$T$13,4,0)</f>
        <v>1</v>
      </c>
      <c r="G85">
        <f>VLOOKUP($B85,'累積人數_量級_區域別'!$C$2:$T$13,5,0)</f>
        <v>1</v>
      </c>
      <c r="H85">
        <f>VLOOKUP($B85,'累積人數_量級_區域別'!$C$2:$T$13,6,0)</f>
        <v>1</v>
      </c>
      <c r="I85">
        <f>VLOOKUP($B85,'累積人數_量級_區域別'!$C$2:$T$13,7,0)</f>
        <v>1</v>
      </c>
      <c r="J85">
        <f>VLOOKUP($B85,'累積人數_量級_區域別'!$C$2:$T$13,8,0)</f>
        <v>1</v>
      </c>
      <c r="K85">
        <f>VLOOKUP($B85,'累積人數_量級_區域別'!$C$2:$T$13,9,0)</f>
        <v>1</v>
      </c>
      <c r="L85">
        <f>VLOOKUP($B85,'累積人數_量級_區域別'!$C$2:$T$13,10,0)</f>
        <v>1</v>
      </c>
      <c r="M85">
        <f>VLOOKUP($B85,'累積人數_量級_區域別'!$C$2:$T$13,11,0)</f>
        <v>1</v>
      </c>
      <c r="N85">
        <f>VLOOKUP($B85,'累積人數_量級_區域別'!$C$2:$T$13,12,0)</f>
        <v>1</v>
      </c>
      <c r="O85">
        <f>VLOOKUP($B85,'累積人數_量級_區域別'!$C$2:$T$13,13,0)</f>
        <v>1</v>
      </c>
      <c r="P85">
        <f>VLOOKUP($B85,'累積人數_量級_區域別'!$C$2:$T$13,14,0)</f>
        <v>1</v>
      </c>
      <c r="Q85">
        <f>VLOOKUP($B85,'累積人數_量級_區域別'!$C$2:$T$13,15,0)</f>
        <v>1</v>
      </c>
      <c r="R85">
        <f>VLOOKUP($B85,'累積人數_量級_區域別'!$C$2:$T$13,16,0)</f>
        <v>1</v>
      </c>
      <c r="S85">
        <f>VLOOKUP($B85,'累積人數_量級_區域別'!$C$2:$T$13,17,0)</f>
        <v>1</v>
      </c>
      <c r="T85">
        <f>VLOOKUP($B85,'累積人數_量級_區域別'!$C$2:$T$13,18,0)</f>
        <v>1</v>
      </c>
    </row>
    <row r="86">
      <c r="A86" s="5">
        <v>6.3000030011E10</v>
      </c>
      <c r="B86" s="5" t="s">
        <v>79</v>
      </c>
      <c r="C86" s="5" t="s">
        <v>90</v>
      </c>
      <c r="D86">
        <f>VLOOKUP(B86,'累積人數_量級_區域別'!$C$2:$T$13,2,0)</f>
        <v>1</v>
      </c>
      <c r="E86">
        <f>VLOOKUP($B86,'累積人數_量級_區域別'!$C$2:$T$13,3,0)</f>
        <v>1</v>
      </c>
      <c r="F86">
        <f>VLOOKUP($B86,'累積人數_量級_區域別'!$C$2:$T$13,4,0)</f>
        <v>1</v>
      </c>
      <c r="G86">
        <f>VLOOKUP($B86,'累積人數_量級_區域別'!$C$2:$T$13,5,0)</f>
        <v>1</v>
      </c>
      <c r="H86">
        <f>VLOOKUP($B86,'累積人數_量級_區域別'!$C$2:$T$13,6,0)</f>
        <v>1</v>
      </c>
      <c r="I86">
        <f>VLOOKUP($B86,'累積人數_量級_區域別'!$C$2:$T$13,7,0)</f>
        <v>1</v>
      </c>
      <c r="J86">
        <f>VLOOKUP($B86,'累積人數_量級_區域別'!$C$2:$T$13,8,0)</f>
        <v>1</v>
      </c>
      <c r="K86">
        <f>VLOOKUP($B86,'累積人數_量級_區域別'!$C$2:$T$13,9,0)</f>
        <v>1</v>
      </c>
      <c r="L86">
        <f>VLOOKUP($B86,'累積人數_量級_區域別'!$C$2:$T$13,10,0)</f>
        <v>1</v>
      </c>
      <c r="M86">
        <f>VLOOKUP($B86,'累積人數_量級_區域別'!$C$2:$T$13,11,0)</f>
        <v>1</v>
      </c>
      <c r="N86">
        <f>VLOOKUP($B86,'累積人數_量級_區域別'!$C$2:$T$13,12,0)</f>
        <v>1</v>
      </c>
      <c r="O86">
        <f>VLOOKUP($B86,'累積人數_量級_區域別'!$C$2:$T$13,13,0)</f>
        <v>1</v>
      </c>
      <c r="P86">
        <f>VLOOKUP($B86,'累積人數_量級_區域別'!$C$2:$T$13,14,0)</f>
        <v>1</v>
      </c>
      <c r="Q86">
        <f>VLOOKUP($B86,'累積人數_量級_區域別'!$C$2:$T$13,15,0)</f>
        <v>1</v>
      </c>
      <c r="R86">
        <f>VLOOKUP($B86,'累積人數_量級_區域別'!$C$2:$T$13,16,0)</f>
        <v>1</v>
      </c>
      <c r="S86">
        <f>VLOOKUP($B86,'累積人數_量級_區域別'!$C$2:$T$13,17,0)</f>
        <v>1</v>
      </c>
      <c r="T86">
        <f>VLOOKUP($B86,'累積人數_量級_區域別'!$C$2:$T$13,18,0)</f>
        <v>1</v>
      </c>
    </row>
    <row r="87">
      <c r="A87" s="5">
        <v>6.3000030012E10</v>
      </c>
      <c r="B87" s="5" t="s">
        <v>79</v>
      </c>
      <c r="C87" s="5" t="s">
        <v>91</v>
      </c>
      <c r="D87">
        <f>VLOOKUP(B87,'累積人數_量級_區域別'!$C$2:$T$13,2,0)</f>
        <v>1</v>
      </c>
      <c r="E87">
        <f>VLOOKUP($B87,'累積人數_量級_區域別'!$C$2:$T$13,3,0)</f>
        <v>1</v>
      </c>
      <c r="F87">
        <f>VLOOKUP($B87,'累積人數_量級_區域別'!$C$2:$T$13,4,0)</f>
        <v>1</v>
      </c>
      <c r="G87">
        <f>VLOOKUP($B87,'累積人數_量級_區域別'!$C$2:$T$13,5,0)</f>
        <v>1</v>
      </c>
      <c r="H87">
        <f>VLOOKUP($B87,'累積人數_量級_區域別'!$C$2:$T$13,6,0)</f>
        <v>1</v>
      </c>
      <c r="I87">
        <f>VLOOKUP($B87,'累積人數_量級_區域別'!$C$2:$T$13,7,0)</f>
        <v>1</v>
      </c>
      <c r="J87">
        <f>VLOOKUP($B87,'累積人數_量級_區域別'!$C$2:$T$13,8,0)</f>
        <v>1</v>
      </c>
      <c r="K87">
        <f>VLOOKUP($B87,'累積人數_量級_區域別'!$C$2:$T$13,9,0)</f>
        <v>1</v>
      </c>
      <c r="L87">
        <f>VLOOKUP($B87,'累積人數_量級_區域別'!$C$2:$T$13,10,0)</f>
        <v>1</v>
      </c>
      <c r="M87">
        <f>VLOOKUP($B87,'累積人數_量級_區域別'!$C$2:$T$13,11,0)</f>
        <v>1</v>
      </c>
      <c r="N87">
        <f>VLOOKUP($B87,'累積人數_量級_區域別'!$C$2:$T$13,12,0)</f>
        <v>1</v>
      </c>
      <c r="O87">
        <f>VLOOKUP($B87,'累積人數_量級_區域別'!$C$2:$T$13,13,0)</f>
        <v>1</v>
      </c>
      <c r="P87">
        <f>VLOOKUP($B87,'累積人數_量級_區域別'!$C$2:$T$13,14,0)</f>
        <v>1</v>
      </c>
      <c r="Q87">
        <f>VLOOKUP($B87,'累積人數_量級_區域別'!$C$2:$T$13,15,0)</f>
        <v>1</v>
      </c>
      <c r="R87">
        <f>VLOOKUP($B87,'累積人數_量級_區域別'!$C$2:$T$13,16,0)</f>
        <v>1</v>
      </c>
      <c r="S87">
        <f>VLOOKUP($B87,'累積人數_量級_區域別'!$C$2:$T$13,17,0)</f>
        <v>1</v>
      </c>
      <c r="T87">
        <f>VLOOKUP($B87,'累積人數_量級_區域別'!$C$2:$T$13,18,0)</f>
        <v>1</v>
      </c>
    </row>
    <row r="88">
      <c r="A88" s="5">
        <v>6.3000030013E10</v>
      </c>
      <c r="B88" s="5" t="s">
        <v>79</v>
      </c>
      <c r="C88" s="5" t="s">
        <v>92</v>
      </c>
      <c r="D88">
        <f>VLOOKUP(B88,'累積人數_量級_區域別'!$C$2:$T$13,2,0)</f>
        <v>1</v>
      </c>
      <c r="E88">
        <f>VLOOKUP($B88,'累積人數_量級_區域別'!$C$2:$T$13,3,0)</f>
        <v>1</v>
      </c>
      <c r="F88">
        <f>VLOOKUP($B88,'累積人數_量級_區域別'!$C$2:$T$13,4,0)</f>
        <v>1</v>
      </c>
      <c r="G88">
        <f>VLOOKUP($B88,'累積人數_量級_區域別'!$C$2:$T$13,5,0)</f>
        <v>1</v>
      </c>
      <c r="H88">
        <f>VLOOKUP($B88,'累積人數_量級_區域別'!$C$2:$T$13,6,0)</f>
        <v>1</v>
      </c>
      <c r="I88">
        <f>VLOOKUP($B88,'累積人數_量級_區域別'!$C$2:$T$13,7,0)</f>
        <v>1</v>
      </c>
      <c r="J88">
        <f>VLOOKUP($B88,'累積人數_量級_區域別'!$C$2:$T$13,8,0)</f>
        <v>1</v>
      </c>
      <c r="K88">
        <f>VLOOKUP($B88,'累積人數_量級_區域別'!$C$2:$T$13,9,0)</f>
        <v>1</v>
      </c>
      <c r="L88">
        <f>VLOOKUP($B88,'累積人數_量級_區域別'!$C$2:$T$13,10,0)</f>
        <v>1</v>
      </c>
      <c r="M88">
        <f>VLOOKUP($B88,'累積人數_量級_區域別'!$C$2:$T$13,11,0)</f>
        <v>1</v>
      </c>
      <c r="N88">
        <f>VLOOKUP($B88,'累積人數_量級_區域別'!$C$2:$T$13,12,0)</f>
        <v>1</v>
      </c>
      <c r="O88">
        <f>VLOOKUP($B88,'累積人數_量級_區域別'!$C$2:$T$13,13,0)</f>
        <v>1</v>
      </c>
      <c r="P88">
        <f>VLOOKUP($B88,'累積人數_量級_區域別'!$C$2:$T$13,14,0)</f>
        <v>1</v>
      </c>
      <c r="Q88">
        <f>VLOOKUP($B88,'累積人數_量級_區域別'!$C$2:$T$13,15,0)</f>
        <v>1</v>
      </c>
      <c r="R88">
        <f>VLOOKUP($B88,'累積人數_量級_區域別'!$C$2:$T$13,16,0)</f>
        <v>1</v>
      </c>
      <c r="S88">
        <f>VLOOKUP($B88,'累積人數_量級_區域別'!$C$2:$T$13,17,0)</f>
        <v>1</v>
      </c>
      <c r="T88">
        <f>VLOOKUP($B88,'累積人數_量級_區域別'!$C$2:$T$13,18,0)</f>
        <v>1</v>
      </c>
    </row>
    <row r="89">
      <c r="A89" s="5">
        <v>6.3000030014E10</v>
      </c>
      <c r="B89" s="5" t="s">
        <v>79</v>
      </c>
      <c r="C89" s="5" t="s">
        <v>93</v>
      </c>
      <c r="D89">
        <f>VLOOKUP(B89,'累積人數_量級_區域別'!$C$2:$T$13,2,0)</f>
        <v>1</v>
      </c>
      <c r="E89">
        <f>VLOOKUP($B89,'累積人數_量級_區域別'!$C$2:$T$13,3,0)</f>
        <v>1</v>
      </c>
      <c r="F89">
        <f>VLOOKUP($B89,'累積人數_量級_區域別'!$C$2:$T$13,4,0)</f>
        <v>1</v>
      </c>
      <c r="G89">
        <f>VLOOKUP($B89,'累積人數_量級_區域別'!$C$2:$T$13,5,0)</f>
        <v>1</v>
      </c>
      <c r="H89">
        <f>VLOOKUP($B89,'累積人數_量級_區域別'!$C$2:$T$13,6,0)</f>
        <v>1</v>
      </c>
      <c r="I89">
        <f>VLOOKUP($B89,'累積人數_量級_區域別'!$C$2:$T$13,7,0)</f>
        <v>1</v>
      </c>
      <c r="J89">
        <f>VLOOKUP($B89,'累積人數_量級_區域別'!$C$2:$T$13,8,0)</f>
        <v>1</v>
      </c>
      <c r="K89">
        <f>VLOOKUP($B89,'累積人數_量級_區域別'!$C$2:$T$13,9,0)</f>
        <v>1</v>
      </c>
      <c r="L89">
        <f>VLOOKUP($B89,'累積人數_量級_區域別'!$C$2:$T$13,10,0)</f>
        <v>1</v>
      </c>
      <c r="M89">
        <f>VLOOKUP($B89,'累積人數_量級_區域別'!$C$2:$T$13,11,0)</f>
        <v>1</v>
      </c>
      <c r="N89">
        <f>VLOOKUP($B89,'累積人數_量級_區域別'!$C$2:$T$13,12,0)</f>
        <v>1</v>
      </c>
      <c r="O89">
        <f>VLOOKUP($B89,'累積人數_量級_區域別'!$C$2:$T$13,13,0)</f>
        <v>1</v>
      </c>
      <c r="P89">
        <f>VLOOKUP($B89,'累積人數_量級_區域別'!$C$2:$T$13,14,0)</f>
        <v>1</v>
      </c>
      <c r="Q89">
        <f>VLOOKUP($B89,'累積人數_量級_區域別'!$C$2:$T$13,15,0)</f>
        <v>1</v>
      </c>
      <c r="R89">
        <f>VLOOKUP($B89,'累積人數_量級_區域別'!$C$2:$T$13,16,0)</f>
        <v>1</v>
      </c>
      <c r="S89">
        <f>VLOOKUP($B89,'累積人數_量級_區域別'!$C$2:$T$13,17,0)</f>
        <v>1</v>
      </c>
      <c r="T89">
        <f>VLOOKUP($B89,'累積人數_量級_區域別'!$C$2:$T$13,18,0)</f>
        <v>1</v>
      </c>
    </row>
    <row r="90">
      <c r="A90" s="5">
        <v>6.3000030015E10</v>
      </c>
      <c r="B90" s="5" t="s">
        <v>79</v>
      </c>
      <c r="C90" s="5" t="s">
        <v>94</v>
      </c>
      <c r="D90">
        <f>VLOOKUP(B90,'累積人數_量級_區域別'!$C$2:$T$13,2,0)</f>
        <v>1</v>
      </c>
      <c r="E90">
        <f>VLOOKUP($B90,'累積人數_量級_區域別'!$C$2:$T$13,3,0)</f>
        <v>1</v>
      </c>
      <c r="F90">
        <f>VLOOKUP($B90,'累積人數_量級_區域別'!$C$2:$T$13,4,0)</f>
        <v>1</v>
      </c>
      <c r="G90">
        <f>VLOOKUP($B90,'累積人數_量級_區域別'!$C$2:$T$13,5,0)</f>
        <v>1</v>
      </c>
      <c r="H90">
        <f>VLOOKUP($B90,'累積人數_量級_區域別'!$C$2:$T$13,6,0)</f>
        <v>1</v>
      </c>
      <c r="I90">
        <f>VLOOKUP($B90,'累積人數_量級_區域別'!$C$2:$T$13,7,0)</f>
        <v>1</v>
      </c>
      <c r="J90">
        <f>VLOOKUP($B90,'累積人數_量級_區域別'!$C$2:$T$13,8,0)</f>
        <v>1</v>
      </c>
      <c r="K90">
        <f>VLOOKUP($B90,'累積人數_量級_區域別'!$C$2:$T$13,9,0)</f>
        <v>1</v>
      </c>
      <c r="L90">
        <f>VLOOKUP($B90,'累積人數_量級_區域別'!$C$2:$T$13,10,0)</f>
        <v>1</v>
      </c>
      <c r="M90">
        <f>VLOOKUP($B90,'累積人數_量級_區域別'!$C$2:$T$13,11,0)</f>
        <v>1</v>
      </c>
      <c r="N90">
        <f>VLOOKUP($B90,'累積人數_量級_區域別'!$C$2:$T$13,12,0)</f>
        <v>1</v>
      </c>
      <c r="O90">
        <f>VLOOKUP($B90,'累積人數_量級_區域別'!$C$2:$T$13,13,0)</f>
        <v>1</v>
      </c>
      <c r="P90">
        <f>VLOOKUP($B90,'累積人數_量級_區域別'!$C$2:$T$13,14,0)</f>
        <v>1</v>
      </c>
      <c r="Q90">
        <f>VLOOKUP($B90,'累積人數_量級_區域別'!$C$2:$T$13,15,0)</f>
        <v>1</v>
      </c>
      <c r="R90">
        <f>VLOOKUP($B90,'累積人數_量級_區域別'!$C$2:$T$13,16,0)</f>
        <v>1</v>
      </c>
      <c r="S90">
        <f>VLOOKUP($B90,'累積人數_量級_區域別'!$C$2:$T$13,17,0)</f>
        <v>1</v>
      </c>
      <c r="T90">
        <f>VLOOKUP($B90,'累積人數_量級_區域別'!$C$2:$T$13,18,0)</f>
        <v>1</v>
      </c>
    </row>
    <row r="91">
      <c r="A91" s="5">
        <v>6.3000030016E10</v>
      </c>
      <c r="B91" s="5" t="s">
        <v>79</v>
      </c>
      <c r="C91" s="5" t="s">
        <v>95</v>
      </c>
      <c r="D91">
        <f>VLOOKUP(B91,'累積人數_量級_區域別'!$C$2:$T$13,2,0)</f>
        <v>1</v>
      </c>
      <c r="E91">
        <f>VLOOKUP($B91,'累積人數_量級_區域別'!$C$2:$T$13,3,0)</f>
        <v>1</v>
      </c>
      <c r="F91">
        <f>VLOOKUP($B91,'累積人數_量級_區域別'!$C$2:$T$13,4,0)</f>
        <v>1</v>
      </c>
      <c r="G91">
        <f>VLOOKUP($B91,'累積人數_量級_區域別'!$C$2:$T$13,5,0)</f>
        <v>1</v>
      </c>
      <c r="H91">
        <f>VLOOKUP($B91,'累積人數_量級_區域別'!$C$2:$T$13,6,0)</f>
        <v>1</v>
      </c>
      <c r="I91">
        <f>VLOOKUP($B91,'累積人數_量級_區域別'!$C$2:$T$13,7,0)</f>
        <v>1</v>
      </c>
      <c r="J91">
        <f>VLOOKUP($B91,'累積人數_量級_區域別'!$C$2:$T$13,8,0)</f>
        <v>1</v>
      </c>
      <c r="K91">
        <f>VLOOKUP($B91,'累積人數_量級_區域別'!$C$2:$T$13,9,0)</f>
        <v>1</v>
      </c>
      <c r="L91">
        <f>VLOOKUP($B91,'累積人數_量級_區域別'!$C$2:$T$13,10,0)</f>
        <v>1</v>
      </c>
      <c r="M91">
        <f>VLOOKUP($B91,'累積人數_量級_區域別'!$C$2:$T$13,11,0)</f>
        <v>1</v>
      </c>
      <c r="N91">
        <f>VLOOKUP($B91,'累積人數_量級_區域別'!$C$2:$T$13,12,0)</f>
        <v>1</v>
      </c>
      <c r="O91">
        <f>VLOOKUP($B91,'累積人數_量級_區域別'!$C$2:$T$13,13,0)</f>
        <v>1</v>
      </c>
      <c r="P91">
        <f>VLOOKUP($B91,'累積人數_量級_區域別'!$C$2:$T$13,14,0)</f>
        <v>1</v>
      </c>
      <c r="Q91">
        <f>VLOOKUP($B91,'累積人數_量級_區域別'!$C$2:$T$13,15,0)</f>
        <v>1</v>
      </c>
      <c r="R91">
        <f>VLOOKUP($B91,'累積人數_量級_區域別'!$C$2:$T$13,16,0)</f>
        <v>1</v>
      </c>
      <c r="S91">
        <f>VLOOKUP($B91,'累積人數_量級_區域別'!$C$2:$T$13,17,0)</f>
        <v>1</v>
      </c>
      <c r="T91">
        <f>VLOOKUP($B91,'累積人數_量級_區域別'!$C$2:$T$13,18,0)</f>
        <v>1</v>
      </c>
    </row>
    <row r="92">
      <c r="A92" s="5">
        <v>6.3000030017E10</v>
      </c>
      <c r="B92" s="5" t="s">
        <v>79</v>
      </c>
      <c r="C92" s="5" t="s">
        <v>96</v>
      </c>
      <c r="D92">
        <f>VLOOKUP(B92,'累積人數_量級_區域別'!$C$2:$T$13,2,0)</f>
        <v>1</v>
      </c>
      <c r="E92">
        <f>VLOOKUP($B92,'累積人數_量級_區域別'!$C$2:$T$13,3,0)</f>
        <v>1</v>
      </c>
      <c r="F92">
        <f>VLOOKUP($B92,'累積人數_量級_區域別'!$C$2:$T$13,4,0)</f>
        <v>1</v>
      </c>
      <c r="G92">
        <f>VLOOKUP($B92,'累積人數_量級_區域別'!$C$2:$T$13,5,0)</f>
        <v>1</v>
      </c>
      <c r="H92">
        <f>VLOOKUP($B92,'累積人數_量級_區域別'!$C$2:$T$13,6,0)</f>
        <v>1</v>
      </c>
      <c r="I92">
        <f>VLOOKUP($B92,'累積人數_量級_區域別'!$C$2:$T$13,7,0)</f>
        <v>1</v>
      </c>
      <c r="J92">
        <f>VLOOKUP($B92,'累積人數_量級_區域別'!$C$2:$T$13,8,0)</f>
        <v>1</v>
      </c>
      <c r="K92">
        <f>VLOOKUP($B92,'累積人數_量級_區域別'!$C$2:$T$13,9,0)</f>
        <v>1</v>
      </c>
      <c r="L92">
        <f>VLOOKUP($B92,'累積人數_量級_區域別'!$C$2:$T$13,10,0)</f>
        <v>1</v>
      </c>
      <c r="M92">
        <f>VLOOKUP($B92,'累積人數_量級_區域別'!$C$2:$T$13,11,0)</f>
        <v>1</v>
      </c>
      <c r="N92">
        <f>VLOOKUP($B92,'累積人數_量級_區域別'!$C$2:$T$13,12,0)</f>
        <v>1</v>
      </c>
      <c r="O92">
        <f>VLOOKUP($B92,'累積人數_量級_區域別'!$C$2:$T$13,13,0)</f>
        <v>1</v>
      </c>
      <c r="P92">
        <f>VLOOKUP($B92,'累積人數_量級_區域別'!$C$2:$T$13,14,0)</f>
        <v>1</v>
      </c>
      <c r="Q92">
        <f>VLOOKUP($B92,'累積人數_量級_區域別'!$C$2:$T$13,15,0)</f>
        <v>1</v>
      </c>
      <c r="R92">
        <f>VLOOKUP($B92,'累積人數_量級_區域別'!$C$2:$T$13,16,0)</f>
        <v>1</v>
      </c>
      <c r="S92">
        <f>VLOOKUP($B92,'累積人數_量級_區域別'!$C$2:$T$13,17,0)</f>
        <v>1</v>
      </c>
      <c r="T92">
        <f>VLOOKUP($B92,'累積人數_量級_區域別'!$C$2:$T$13,18,0)</f>
        <v>1</v>
      </c>
    </row>
    <row r="93">
      <c r="A93" s="5">
        <v>6.3000030018E10</v>
      </c>
      <c r="B93" s="5" t="s">
        <v>79</v>
      </c>
      <c r="C93" s="5" t="s">
        <v>97</v>
      </c>
      <c r="D93">
        <f>VLOOKUP(B93,'累積人數_量級_區域別'!$C$2:$T$13,2,0)</f>
        <v>1</v>
      </c>
      <c r="E93">
        <f>VLOOKUP($B93,'累積人數_量級_區域別'!$C$2:$T$13,3,0)</f>
        <v>1</v>
      </c>
      <c r="F93">
        <f>VLOOKUP($B93,'累積人數_量級_區域別'!$C$2:$T$13,4,0)</f>
        <v>1</v>
      </c>
      <c r="G93">
        <f>VLOOKUP($B93,'累積人數_量級_區域別'!$C$2:$T$13,5,0)</f>
        <v>1</v>
      </c>
      <c r="H93">
        <f>VLOOKUP($B93,'累積人數_量級_區域別'!$C$2:$T$13,6,0)</f>
        <v>1</v>
      </c>
      <c r="I93">
        <f>VLOOKUP($B93,'累積人數_量級_區域別'!$C$2:$T$13,7,0)</f>
        <v>1</v>
      </c>
      <c r="J93">
        <f>VLOOKUP($B93,'累積人數_量級_區域別'!$C$2:$T$13,8,0)</f>
        <v>1</v>
      </c>
      <c r="K93">
        <f>VLOOKUP($B93,'累積人數_量級_區域別'!$C$2:$T$13,9,0)</f>
        <v>1</v>
      </c>
      <c r="L93">
        <f>VLOOKUP($B93,'累積人數_量級_區域別'!$C$2:$T$13,10,0)</f>
        <v>1</v>
      </c>
      <c r="M93">
        <f>VLOOKUP($B93,'累積人數_量級_區域別'!$C$2:$T$13,11,0)</f>
        <v>1</v>
      </c>
      <c r="N93">
        <f>VLOOKUP($B93,'累積人數_量級_區域別'!$C$2:$T$13,12,0)</f>
        <v>1</v>
      </c>
      <c r="O93">
        <f>VLOOKUP($B93,'累積人數_量級_區域別'!$C$2:$T$13,13,0)</f>
        <v>1</v>
      </c>
      <c r="P93">
        <f>VLOOKUP($B93,'累積人數_量級_區域別'!$C$2:$T$13,14,0)</f>
        <v>1</v>
      </c>
      <c r="Q93">
        <f>VLOOKUP($B93,'累積人數_量級_區域別'!$C$2:$T$13,15,0)</f>
        <v>1</v>
      </c>
      <c r="R93">
        <f>VLOOKUP($B93,'累積人數_量級_區域別'!$C$2:$T$13,16,0)</f>
        <v>1</v>
      </c>
      <c r="S93">
        <f>VLOOKUP($B93,'累積人數_量級_區域別'!$C$2:$T$13,17,0)</f>
        <v>1</v>
      </c>
      <c r="T93">
        <f>VLOOKUP($B93,'累積人數_量級_區域別'!$C$2:$T$13,18,0)</f>
        <v>1</v>
      </c>
    </row>
    <row r="94">
      <c r="A94" s="5">
        <v>6.3000030019E10</v>
      </c>
      <c r="B94" s="5" t="s">
        <v>79</v>
      </c>
      <c r="C94" s="5" t="s">
        <v>98</v>
      </c>
      <c r="D94">
        <f>VLOOKUP(B94,'累積人數_量級_區域別'!$C$2:$T$13,2,0)</f>
        <v>1</v>
      </c>
      <c r="E94">
        <f>VLOOKUP($B94,'累積人數_量級_區域別'!$C$2:$T$13,3,0)</f>
        <v>1</v>
      </c>
      <c r="F94">
        <f>VLOOKUP($B94,'累積人數_量級_區域別'!$C$2:$T$13,4,0)</f>
        <v>1</v>
      </c>
      <c r="G94">
        <f>VLOOKUP($B94,'累積人數_量級_區域別'!$C$2:$T$13,5,0)</f>
        <v>1</v>
      </c>
      <c r="H94">
        <f>VLOOKUP($B94,'累積人數_量級_區域別'!$C$2:$T$13,6,0)</f>
        <v>1</v>
      </c>
      <c r="I94">
        <f>VLOOKUP($B94,'累積人數_量級_區域別'!$C$2:$T$13,7,0)</f>
        <v>1</v>
      </c>
      <c r="J94">
        <f>VLOOKUP($B94,'累積人數_量級_區域別'!$C$2:$T$13,8,0)</f>
        <v>1</v>
      </c>
      <c r="K94">
        <f>VLOOKUP($B94,'累積人數_量級_區域別'!$C$2:$T$13,9,0)</f>
        <v>1</v>
      </c>
      <c r="L94">
        <f>VLOOKUP($B94,'累積人數_量級_區域別'!$C$2:$T$13,10,0)</f>
        <v>1</v>
      </c>
      <c r="M94">
        <f>VLOOKUP($B94,'累積人數_量級_區域別'!$C$2:$T$13,11,0)</f>
        <v>1</v>
      </c>
      <c r="N94">
        <f>VLOOKUP($B94,'累積人數_量級_區域別'!$C$2:$T$13,12,0)</f>
        <v>1</v>
      </c>
      <c r="O94">
        <f>VLOOKUP($B94,'累積人數_量級_區域別'!$C$2:$T$13,13,0)</f>
        <v>1</v>
      </c>
      <c r="P94">
        <f>VLOOKUP($B94,'累積人數_量級_區域別'!$C$2:$T$13,14,0)</f>
        <v>1</v>
      </c>
      <c r="Q94">
        <f>VLOOKUP($B94,'累積人數_量級_區域別'!$C$2:$T$13,15,0)</f>
        <v>1</v>
      </c>
      <c r="R94">
        <f>VLOOKUP($B94,'累積人數_量級_區域別'!$C$2:$T$13,16,0)</f>
        <v>1</v>
      </c>
      <c r="S94">
        <f>VLOOKUP($B94,'累積人數_量級_區域別'!$C$2:$T$13,17,0)</f>
        <v>1</v>
      </c>
      <c r="T94">
        <f>VLOOKUP($B94,'累積人數_量級_區域別'!$C$2:$T$13,18,0)</f>
        <v>1</v>
      </c>
    </row>
    <row r="95">
      <c r="A95" s="5">
        <v>6.300003002E10</v>
      </c>
      <c r="B95" s="5" t="s">
        <v>79</v>
      </c>
      <c r="C95" s="5" t="s">
        <v>99</v>
      </c>
      <c r="D95">
        <f>VLOOKUP(B95,'累積人數_量級_區域別'!$C$2:$T$13,2,0)</f>
        <v>1</v>
      </c>
      <c r="E95">
        <f>VLOOKUP($B95,'累積人數_量級_區域別'!$C$2:$T$13,3,0)</f>
        <v>1</v>
      </c>
      <c r="F95">
        <f>VLOOKUP($B95,'累積人數_量級_區域別'!$C$2:$T$13,4,0)</f>
        <v>1</v>
      </c>
      <c r="G95">
        <f>VLOOKUP($B95,'累積人數_量級_區域別'!$C$2:$T$13,5,0)</f>
        <v>1</v>
      </c>
      <c r="H95">
        <f>VLOOKUP($B95,'累積人數_量級_區域別'!$C$2:$T$13,6,0)</f>
        <v>1</v>
      </c>
      <c r="I95">
        <f>VLOOKUP($B95,'累積人數_量級_區域別'!$C$2:$T$13,7,0)</f>
        <v>1</v>
      </c>
      <c r="J95">
        <f>VLOOKUP($B95,'累積人數_量級_區域別'!$C$2:$T$13,8,0)</f>
        <v>1</v>
      </c>
      <c r="K95">
        <f>VLOOKUP($B95,'累積人數_量級_區域別'!$C$2:$T$13,9,0)</f>
        <v>1</v>
      </c>
      <c r="L95">
        <f>VLOOKUP($B95,'累積人數_量級_區域別'!$C$2:$T$13,10,0)</f>
        <v>1</v>
      </c>
      <c r="M95">
        <f>VLOOKUP($B95,'累積人數_量級_區域別'!$C$2:$T$13,11,0)</f>
        <v>1</v>
      </c>
      <c r="N95">
        <f>VLOOKUP($B95,'累積人數_量級_區域別'!$C$2:$T$13,12,0)</f>
        <v>1</v>
      </c>
      <c r="O95">
        <f>VLOOKUP($B95,'累積人數_量級_區域別'!$C$2:$T$13,13,0)</f>
        <v>1</v>
      </c>
      <c r="P95">
        <f>VLOOKUP($B95,'累積人數_量級_區域別'!$C$2:$T$13,14,0)</f>
        <v>1</v>
      </c>
      <c r="Q95">
        <f>VLOOKUP($B95,'累積人數_量級_區域別'!$C$2:$T$13,15,0)</f>
        <v>1</v>
      </c>
      <c r="R95">
        <f>VLOOKUP($B95,'累積人數_量級_區域別'!$C$2:$T$13,16,0)</f>
        <v>1</v>
      </c>
      <c r="S95">
        <f>VLOOKUP($B95,'累積人數_量級_區域別'!$C$2:$T$13,17,0)</f>
        <v>1</v>
      </c>
      <c r="T95">
        <f>VLOOKUP($B95,'累積人數_量級_區域別'!$C$2:$T$13,18,0)</f>
        <v>1</v>
      </c>
    </row>
    <row r="96">
      <c r="A96" s="5">
        <v>6.3000030021E10</v>
      </c>
      <c r="B96" s="5" t="s">
        <v>79</v>
      </c>
      <c r="C96" s="5" t="s">
        <v>100</v>
      </c>
      <c r="D96">
        <f>VLOOKUP(B96,'累積人數_量級_區域別'!$C$2:$T$13,2,0)</f>
        <v>1</v>
      </c>
      <c r="E96">
        <f>VLOOKUP($B96,'累積人數_量級_區域別'!$C$2:$T$13,3,0)</f>
        <v>1</v>
      </c>
      <c r="F96">
        <f>VLOOKUP($B96,'累積人數_量級_區域別'!$C$2:$T$13,4,0)</f>
        <v>1</v>
      </c>
      <c r="G96">
        <f>VLOOKUP($B96,'累積人數_量級_區域別'!$C$2:$T$13,5,0)</f>
        <v>1</v>
      </c>
      <c r="H96">
        <f>VLOOKUP($B96,'累積人數_量級_區域別'!$C$2:$T$13,6,0)</f>
        <v>1</v>
      </c>
      <c r="I96">
        <f>VLOOKUP($B96,'累積人數_量級_區域別'!$C$2:$T$13,7,0)</f>
        <v>1</v>
      </c>
      <c r="J96">
        <f>VLOOKUP($B96,'累積人數_量級_區域別'!$C$2:$T$13,8,0)</f>
        <v>1</v>
      </c>
      <c r="K96">
        <f>VLOOKUP($B96,'累積人數_量級_區域別'!$C$2:$T$13,9,0)</f>
        <v>1</v>
      </c>
      <c r="L96">
        <f>VLOOKUP($B96,'累積人數_量級_區域別'!$C$2:$T$13,10,0)</f>
        <v>1</v>
      </c>
      <c r="M96">
        <f>VLOOKUP($B96,'累積人數_量級_區域別'!$C$2:$T$13,11,0)</f>
        <v>1</v>
      </c>
      <c r="N96">
        <f>VLOOKUP($B96,'累積人數_量級_區域別'!$C$2:$T$13,12,0)</f>
        <v>1</v>
      </c>
      <c r="O96">
        <f>VLOOKUP($B96,'累積人數_量級_區域別'!$C$2:$T$13,13,0)</f>
        <v>1</v>
      </c>
      <c r="P96">
        <f>VLOOKUP($B96,'累積人數_量級_區域別'!$C$2:$T$13,14,0)</f>
        <v>1</v>
      </c>
      <c r="Q96">
        <f>VLOOKUP($B96,'累積人數_量級_區域別'!$C$2:$T$13,15,0)</f>
        <v>1</v>
      </c>
      <c r="R96">
        <f>VLOOKUP($B96,'累積人數_量級_區域別'!$C$2:$T$13,16,0)</f>
        <v>1</v>
      </c>
      <c r="S96">
        <f>VLOOKUP($B96,'累積人數_量級_區域別'!$C$2:$T$13,17,0)</f>
        <v>1</v>
      </c>
      <c r="T96">
        <f>VLOOKUP($B96,'累積人數_量級_區域別'!$C$2:$T$13,18,0)</f>
        <v>1</v>
      </c>
    </row>
    <row r="97">
      <c r="A97" s="5">
        <v>6.3000030022E10</v>
      </c>
      <c r="B97" s="5" t="s">
        <v>79</v>
      </c>
      <c r="C97" s="5" t="s">
        <v>101</v>
      </c>
      <c r="D97">
        <f>VLOOKUP(B97,'累積人數_量級_區域別'!$C$2:$T$13,2,0)</f>
        <v>1</v>
      </c>
      <c r="E97">
        <f>VLOOKUP($B97,'累積人數_量級_區域別'!$C$2:$T$13,3,0)</f>
        <v>1</v>
      </c>
      <c r="F97">
        <f>VLOOKUP($B97,'累積人數_量級_區域別'!$C$2:$T$13,4,0)</f>
        <v>1</v>
      </c>
      <c r="G97">
        <f>VLOOKUP($B97,'累積人數_量級_區域別'!$C$2:$T$13,5,0)</f>
        <v>1</v>
      </c>
      <c r="H97">
        <f>VLOOKUP($B97,'累積人數_量級_區域別'!$C$2:$T$13,6,0)</f>
        <v>1</v>
      </c>
      <c r="I97">
        <f>VLOOKUP($B97,'累積人數_量級_區域別'!$C$2:$T$13,7,0)</f>
        <v>1</v>
      </c>
      <c r="J97">
        <f>VLOOKUP($B97,'累積人數_量級_區域別'!$C$2:$T$13,8,0)</f>
        <v>1</v>
      </c>
      <c r="K97">
        <f>VLOOKUP($B97,'累積人數_量級_區域別'!$C$2:$T$13,9,0)</f>
        <v>1</v>
      </c>
      <c r="L97">
        <f>VLOOKUP($B97,'累積人數_量級_區域別'!$C$2:$T$13,10,0)</f>
        <v>1</v>
      </c>
      <c r="M97">
        <f>VLOOKUP($B97,'累積人數_量級_區域別'!$C$2:$T$13,11,0)</f>
        <v>1</v>
      </c>
      <c r="N97">
        <f>VLOOKUP($B97,'累積人數_量級_區域別'!$C$2:$T$13,12,0)</f>
        <v>1</v>
      </c>
      <c r="O97">
        <f>VLOOKUP($B97,'累積人數_量級_區域別'!$C$2:$T$13,13,0)</f>
        <v>1</v>
      </c>
      <c r="P97">
        <f>VLOOKUP($B97,'累積人數_量級_區域別'!$C$2:$T$13,14,0)</f>
        <v>1</v>
      </c>
      <c r="Q97">
        <f>VLOOKUP($B97,'累積人數_量級_區域別'!$C$2:$T$13,15,0)</f>
        <v>1</v>
      </c>
      <c r="R97">
        <f>VLOOKUP($B97,'累積人數_量級_區域別'!$C$2:$T$13,16,0)</f>
        <v>1</v>
      </c>
      <c r="S97">
        <f>VLOOKUP($B97,'累積人數_量級_區域別'!$C$2:$T$13,17,0)</f>
        <v>1</v>
      </c>
      <c r="T97">
        <f>VLOOKUP($B97,'累積人數_量級_區域別'!$C$2:$T$13,18,0)</f>
        <v>1</v>
      </c>
    </row>
    <row r="98">
      <c r="A98" s="5">
        <v>6.3000030023E10</v>
      </c>
      <c r="B98" s="5" t="s">
        <v>79</v>
      </c>
      <c r="C98" s="5" t="s">
        <v>102</v>
      </c>
      <c r="D98">
        <f>VLOOKUP(B98,'累積人數_量級_區域別'!$C$2:$T$13,2,0)</f>
        <v>1</v>
      </c>
      <c r="E98">
        <f>VLOOKUP($B98,'累積人數_量級_區域別'!$C$2:$T$13,3,0)</f>
        <v>1</v>
      </c>
      <c r="F98">
        <f>VLOOKUP($B98,'累積人數_量級_區域別'!$C$2:$T$13,4,0)</f>
        <v>1</v>
      </c>
      <c r="G98">
        <f>VLOOKUP($B98,'累積人數_量級_區域別'!$C$2:$T$13,5,0)</f>
        <v>1</v>
      </c>
      <c r="H98">
        <f>VLOOKUP($B98,'累積人數_量級_區域別'!$C$2:$T$13,6,0)</f>
        <v>1</v>
      </c>
      <c r="I98">
        <f>VLOOKUP($B98,'累積人數_量級_區域別'!$C$2:$T$13,7,0)</f>
        <v>1</v>
      </c>
      <c r="J98">
        <f>VLOOKUP($B98,'累積人數_量級_區域別'!$C$2:$T$13,8,0)</f>
        <v>1</v>
      </c>
      <c r="K98">
        <f>VLOOKUP($B98,'累積人數_量級_區域別'!$C$2:$T$13,9,0)</f>
        <v>1</v>
      </c>
      <c r="L98">
        <f>VLOOKUP($B98,'累積人數_量級_區域別'!$C$2:$T$13,10,0)</f>
        <v>1</v>
      </c>
      <c r="M98">
        <f>VLOOKUP($B98,'累積人數_量級_區域別'!$C$2:$T$13,11,0)</f>
        <v>1</v>
      </c>
      <c r="N98">
        <f>VLOOKUP($B98,'累積人數_量級_區域別'!$C$2:$T$13,12,0)</f>
        <v>1</v>
      </c>
      <c r="O98">
        <f>VLOOKUP($B98,'累積人數_量級_區域別'!$C$2:$T$13,13,0)</f>
        <v>1</v>
      </c>
      <c r="P98">
        <f>VLOOKUP($B98,'累積人數_量級_區域別'!$C$2:$T$13,14,0)</f>
        <v>1</v>
      </c>
      <c r="Q98">
        <f>VLOOKUP($B98,'累積人數_量級_區域別'!$C$2:$T$13,15,0)</f>
        <v>1</v>
      </c>
      <c r="R98">
        <f>VLOOKUP($B98,'累積人數_量級_區域別'!$C$2:$T$13,16,0)</f>
        <v>1</v>
      </c>
      <c r="S98">
        <f>VLOOKUP($B98,'累積人數_量級_區域別'!$C$2:$T$13,17,0)</f>
        <v>1</v>
      </c>
      <c r="T98">
        <f>VLOOKUP($B98,'累積人數_量級_區域別'!$C$2:$T$13,18,0)</f>
        <v>1</v>
      </c>
    </row>
    <row r="99">
      <c r="A99" s="5">
        <v>6.3000030026E10</v>
      </c>
      <c r="B99" s="5" t="s">
        <v>79</v>
      </c>
      <c r="C99" s="5" t="s">
        <v>103</v>
      </c>
      <c r="D99">
        <f>VLOOKUP(B99,'累積人數_量級_區域別'!$C$2:$T$13,2,0)</f>
        <v>1</v>
      </c>
      <c r="E99">
        <f>VLOOKUP($B99,'累積人數_量級_區域別'!$C$2:$T$13,3,0)</f>
        <v>1</v>
      </c>
      <c r="F99">
        <f>VLOOKUP($B99,'累積人數_量級_區域別'!$C$2:$T$13,4,0)</f>
        <v>1</v>
      </c>
      <c r="G99">
        <f>VLOOKUP($B99,'累積人數_量級_區域別'!$C$2:$T$13,5,0)</f>
        <v>1</v>
      </c>
      <c r="H99">
        <f>VLOOKUP($B99,'累積人數_量級_區域別'!$C$2:$T$13,6,0)</f>
        <v>1</v>
      </c>
      <c r="I99">
        <f>VLOOKUP($B99,'累積人數_量級_區域別'!$C$2:$T$13,7,0)</f>
        <v>1</v>
      </c>
      <c r="J99">
        <f>VLOOKUP($B99,'累積人數_量級_區域別'!$C$2:$T$13,8,0)</f>
        <v>1</v>
      </c>
      <c r="K99">
        <f>VLOOKUP($B99,'累積人數_量級_區域別'!$C$2:$T$13,9,0)</f>
        <v>1</v>
      </c>
      <c r="L99">
        <f>VLOOKUP($B99,'累積人數_量級_區域別'!$C$2:$T$13,10,0)</f>
        <v>1</v>
      </c>
      <c r="M99">
        <f>VLOOKUP($B99,'累積人數_量級_區域別'!$C$2:$T$13,11,0)</f>
        <v>1</v>
      </c>
      <c r="N99">
        <f>VLOOKUP($B99,'累積人數_量級_區域別'!$C$2:$T$13,12,0)</f>
        <v>1</v>
      </c>
      <c r="O99">
        <f>VLOOKUP($B99,'累積人數_量級_區域別'!$C$2:$T$13,13,0)</f>
        <v>1</v>
      </c>
      <c r="P99">
        <f>VLOOKUP($B99,'累積人數_量級_區域別'!$C$2:$T$13,14,0)</f>
        <v>1</v>
      </c>
      <c r="Q99">
        <f>VLOOKUP($B99,'累積人數_量級_區域別'!$C$2:$T$13,15,0)</f>
        <v>1</v>
      </c>
      <c r="R99">
        <f>VLOOKUP($B99,'累積人數_量級_區域別'!$C$2:$T$13,16,0)</f>
        <v>1</v>
      </c>
      <c r="S99">
        <f>VLOOKUP($B99,'累積人數_量級_區域別'!$C$2:$T$13,17,0)</f>
        <v>1</v>
      </c>
      <c r="T99">
        <f>VLOOKUP($B99,'累積人數_量級_區域別'!$C$2:$T$13,18,0)</f>
        <v>1</v>
      </c>
    </row>
    <row r="100">
      <c r="A100" s="5">
        <v>6.3000030027E10</v>
      </c>
      <c r="B100" s="5" t="s">
        <v>79</v>
      </c>
      <c r="C100" s="5" t="s">
        <v>104</v>
      </c>
      <c r="D100">
        <f>VLOOKUP(B100,'累積人數_量級_區域別'!$C$2:$T$13,2,0)</f>
        <v>1</v>
      </c>
      <c r="E100">
        <f>VLOOKUP($B100,'累積人數_量級_區域別'!$C$2:$T$13,3,0)</f>
        <v>1</v>
      </c>
      <c r="F100">
        <f>VLOOKUP($B100,'累積人數_量級_區域別'!$C$2:$T$13,4,0)</f>
        <v>1</v>
      </c>
      <c r="G100">
        <f>VLOOKUP($B100,'累積人數_量級_區域別'!$C$2:$T$13,5,0)</f>
        <v>1</v>
      </c>
      <c r="H100">
        <f>VLOOKUP($B100,'累積人數_量級_區域別'!$C$2:$T$13,6,0)</f>
        <v>1</v>
      </c>
      <c r="I100">
        <f>VLOOKUP($B100,'累積人數_量級_區域別'!$C$2:$T$13,7,0)</f>
        <v>1</v>
      </c>
      <c r="J100">
        <f>VLOOKUP($B100,'累積人數_量級_區域別'!$C$2:$T$13,8,0)</f>
        <v>1</v>
      </c>
      <c r="K100">
        <f>VLOOKUP($B100,'累積人數_量級_區域別'!$C$2:$T$13,9,0)</f>
        <v>1</v>
      </c>
      <c r="L100">
        <f>VLOOKUP($B100,'累積人數_量級_區域別'!$C$2:$T$13,10,0)</f>
        <v>1</v>
      </c>
      <c r="M100">
        <f>VLOOKUP($B100,'累積人數_量級_區域別'!$C$2:$T$13,11,0)</f>
        <v>1</v>
      </c>
      <c r="N100">
        <f>VLOOKUP($B100,'累積人數_量級_區域別'!$C$2:$T$13,12,0)</f>
        <v>1</v>
      </c>
      <c r="O100">
        <f>VLOOKUP($B100,'累積人數_量級_區域別'!$C$2:$T$13,13,0)</f>
        <v>1</v>
      </c>
      <c r="P100">
        <f>VLOOKUP($B100,'累積人數_量級_區域別'!$C$2:$T$13,14,0)</f>
        <v>1</v>
      </c>
      <c r="Q100">
        <f>VLOOKUP($B100,'累積人數_量級_區域別'!$C$2:$T$13,15,0)</f>
        <v>1</v>
      </c>
      <c r="R100">
        <f>VLOOKUP($B100,'累積人數_量級_區域別'!$C$2:$T$13,16,0)</f>
        <v>1</v>
      </c>
      <c r="S100">
        <f>VLOOKUP($B100,'累積人數_量級_區域別'!$C$2:$T$13,17,0)</f>
        <v>1</v>
      </c>
      <c r="T100">
        <f>VLOOKUP($B100,'累積人數_量級_區域別'!$C$2:$T$13,18,0)</f>
        <v>1</v>
      </c>
    </row>
    <row r="101">
      <c r="A101" s="5">
        <v>6.3000030028E10</v>
      </c>
      <c r="B101" s="5" t="s">
        <v>79</v>
      </c>
      <c r="C101" s="5" t="s">
        <v>105</v>
      </c>
      <c r="D101">
        <f>VLOOKUP(B101,'累積人數_量級_區域別'!$C$2:$T$13,2,0)</f>
        <v>1</v>
      </c>
      <c r="E101">
        <f>VLOOKUP($B101,'累積人數_量級_區域別'!$C$2:$T$13,3,0)</f>
        <v>1</v>
      </c>
      <c r="F101">
        <f>VLOOKUP($B101,'累積人數_量級_區域別'!$C$2:$T$13,4,0)</f>
        <v>1</v>
      </c>
      <c r="G101">
        <f>VLOOKUP($B101,'累積人數_量級_區域別'!$C$2:$T$13,5,0)</f>
        <v>1</v>
      </c>
      <c r="H101">
        <f>VLOOKUP($B101,'累積人數_量級_區域別'!$C$2:$T$13,6,0)</f>
        <v>1</v>
      </c>
      <c r="I101">
        <f>VLOOKUP($B101,'累積人數_量級_區域別'!$C$2:$T$13,7,0)</f>
        <v>1</v>
      </c>
      <c r="J101">
        <f>VLOOKUP($B101,'累積人數_量級_區域別'!$C$2:$T$13,8,0)</f>
        <v>1</v>
      </c>
      <c r="K101">
        <f>VLOOKUP($B101,'累積人數_量級_區域別'!$C$2:$T$13,9,0)</f>
        <v>1</v>
      </c>
      <c r="L101">
        <f>VLOOKUP($B101,'累積人數_量級_區域別'!$C$2:$T$13,10,0)</f>
        <v>1</v>
      </c>
      <c r="M101">
        <f>VLOOKUP($B101,'累積人數_量級_區域別'!$C$2:$T$13,11,0)</f>
        <v>1</v>
      </c>
      <c r="N101">
        <f>VLOOKUP($B101,'累積人數_量級_區域別'!$C$2:$T$13,12,0)</f>
        <v>1</v>
      </c>
      <c r="O101">
        <f>VLOOKUP($B101,'累積人數_量級_區域別'!$C$2:$T$13,13,0)</f>
        <v>1</v>
      </c>
      <c r="P101">
        <f>VLOOKUP($B101,'累積人數_量級_區域別'!$C$2:$T$13,14,0)</f>
        <v>1</v>
      </c>
      <c r="Q101">
        <f>VLOOKUP($B101,'累積人數_量級_區域別'!$C$2:$T$13,15,0)</f>
        <v>1</v>
      </c>
      <c r="R101">
        <f>VLOOKUP($B101,'累積人數_量級_區域別'!$C$2:$T$13,16,0)</f>
        <v>1</v>
      </c>
      <c r="S101">
        <f>VLOOKUP($B101,'累積人數_量級_區域別'!$C$2:$T$13,17,0)</f>
        <v>1</v>
      </c>
      <c r="T101">
        <f>VLOOKUP($B101,'累積人數_量級_區域別'!$C$2:$T$13,18,0)</f>
        <v>1</v>
      </c>
    </row>
    <row r="102">
      <c r="A102" s="5">
        <v>6.3000030029E10</v>
      </c>
      <c r="B102" s="5" t="s">
        <v>79</v>
      </c>
      <c r="C102" s="5" t="s">
        <v>106</v>
      </c>
      <c r="D102">
        <f>VLOOKUP(B102,'累積人數_量級_區域別'!$C$2:$T$13,2,0)</f>
        <v>1</v>
      </c>
      <c r="E102">
        <f>VLOOKUP($B102,'累積人數_量級_區域別'!$C$2:$T$13,3,0)</f>
        <v>1</v>
      </c>
      <c r="F102">
        <f>VLOOKUP($B102,'累積人數_量級_區域別'!$C$2:$T$13,4,0)</f>
        <v>1</v>
      </c>
      <c r="G102">
        <f>VLOOKUP($B102,'累積人數_量級_區域別'!$C$2:$T$13,5,0)</f>
        <v>1</v>
      </c>
      <c r="H102">
        <f>VLOOKUP($B102,'累積人數_量級_區域別'!$C$2:$T$13,6,0)</f>
        <v>1</v>
      </c>
      <c r="I102">
        <f>VLOOKUP($B102,'累積人數_量級_區域別'!$C$2:$T$13,7,0)</f>
        <v>1</v>
      </c>
      <c r="J102">
        <f>VLOOKUP($B102,'累積人數_量級_區域別'!$C$2:$T$13,8,0)</f>
        <v>1</v>
      </c>
      <c r="K102">
        <f>VLOOKUP($B102,'累積人數_量級_區域別'!$C$2:$T$13,9,0)</f>
        <v>1</v>
      </c>
      <c r="L102">
        <f>VLOOKUP($B102,'累積人數_量級_區域別'!$C$2:$T$13,10,0)</f>
        <v>1</v>
      </c>
      <c r="M102">
        <f>VLOOKUP($B102,'累積人數_量級_區域別'!$C$2:$T$13,11,0)</f>
        <v>1</v>
      </c>
      <c r="N102">
        <f>VLOOKUP($B102,'累積人數_量級_區域別'!$C$2:$T$13,12,0)</f>
        <v>1</v>
      </c>
      <c r="O102">
        <f>VLOOKUP($B102,'累積人數_量級_區域別'!$C$2:$T$13,13,0)</f>
        <v>1</v>
      </c>
      <c r="P102">
        <f>VLOOKUP($B102,'累積人數_量級_區域別'!$C$2:$T$13,14,0)</f>
        <v>1</v>
      </c>
      <c r="Q102">
        <f>VLOOKUP($B102,'累積人數_量級_區域別'!$C$2:$T$13,15,0)</f>
        <v>1</v>
      </c>
      <c r="R102">
        <f>VLOOKUP($B102,'累積人數_量級_區域別'!$C$2:$T$13,16,0)</f>
        <v>1</v>
      </c>
      <c r="S102">
        <f>VLOOKUP($B102,'累積人數_量級_區域別'!$C$2:$T$13,17,0)</f>
        <v>1</v>
      </c>
      <c r="T102">
        <f>VLOOKUP($B102,'累積人數_量級_區域別'!$C$2:$T$13,18,0)</f>
        <v>1</v>
      </c>
    </row>
    <row r="103">
      <c r="A103" s="5">
        <v>6.300003003E10</v>
      </c>
      <c r="B103" s="5" t="s">
        <v>79</v>
      </c>
      <c r="C103" s="5" t="s">
        <v>107</v>
      </c>
      <c r="D103">
        <f>VLOOKUP(B103,'累積人數_量級_區域別'!$C$2:$T$13,2,0)</f>
        <v>1</v>
      </c>
      <c r="E103">
        <f>VLOOKUP($B103,'累積人數_量級_區域別'!$C$2:$T$13,3,0)</f>
        <v>1</v>
      </c>
      <c r="F103">
        <f>VLOOKUP($B103,'累積人數_量級_區域別'!$C$2:$T$13,4,0)</f>
        <v>1</v>
      </c>
      <c r="G103">
        <f>VLOOKUP($B103,'累積人數_量級_區域別'!$C$2:$T$13,5,0)</f>
        <v>1</v>
      </c>
      <c r="H103">
        <f>VLOOKUP($B103,'累積人數_量級_區域別'!$C$2:$T$13,6,0)</f>
        <v>1</v>
      </c>
      <c r="I103">
        <f>VLOOKUP($B103,'累積人數_量級_區域別'!$C$2:$T$13,7,0)</f>
        <v>1</v>
      </c>
      <c r="J103">
        <f>VLOOKUP($B103,'累積人數_量級_區域別'!$C$2:$T$13,8,0)</f>
        <v>1</v>
      </c>
      <c r="K103">
        <f>VLOOKUP($B103,'累積人數_量級_區域別'!$C$2:$T$13,9,0)</f>
        <v>1</v>
      </c>
      <c r="L103">
        <f>VLOOKUP($B103,'累積人數_量級_區域別'!$C$2:$T$13,10,0)</f>
        <v>1</v>
      </c>
      <c r="M103">
        <f>VLOOKUP($B103,'累積人數_量級_區域別'!$C$2:$T$13,11,0)</f>
        <v>1</v>
      </c>
      <c r="N103">
        <f>VLOOKUP($B103,'累積人數_量級_區域別'!$C$2:$T$13,12,0)</f>
        <v>1</v>
      </c>
      <c r="O103">
        <f>VLOOKUP($B103,'累積人數_量級_區域別'!$C$2:$T$13,13,0)</f>
        <v>1</v>
      </c>
      <c r="P103">
        <f>VLOOKUP($B103,'累積人數_量級_區域別'!$C$2:$T$13,14,0)</f>
        <v>1</v>
      </c>
      <c r="Q103">
        <f>VLOOKUP($B103,'累積人數_量級_區域別'!$C$2:$T$13,15,0)</f>
        <v>1</v>
      </c>
      <c r="R103">
        <f>VLOOKUP($B103,'累積人數_量級_區域別'!$C$2:$T$13,16,0)</f>
        <v>1</v>
      </c>
      <c r="S103">
        <f>VLOOKUP($B103,'累積人數_量級_區域別'!$C$2:$T$13,17,0)</f>
        <v>1</v>
      </c>
      <c r="T103">
        <f>VLOOKUP($B103,'累積人數_量級_區域別'!$C$2:$T$13,18,0)</f>
        <v>1</v>
      </c>
    </row>
    <row r="104">
      <c r="A104" s="5">
        <v>6.3000030031E10</v>
      </c>
      <c r="B104" s="5" t="s">
        <v>79</v>
      </c>
      <c r="C104" s="5" t="s">
        <v>108</v>
      </c>
      <c r="D104">
        <f>VLOOKUP(B104,'累積人數_量級_區域別'!$C$2:$T$13,2,0)</f>
        <v>1</v>
      </c>
      <c r="E104">
        <f>VLOOKUP($B104,'累積人數_量級_區域別'!$C$2:$T$13,3,0)</f>
        <v>1</v>
      </c>
      <c r="F104">
        <f>VLOOKUP($B104,'累積人數_量級_區域別'!$C$2:$T$13,4,0)</f>
        <v>1</v>
      </c>
      <c r="G104">
        <f>VLOOKUP($B104,'累積人數_量級_區域別'!$C$2:$T$13,5,0)</f>
        <v>1</v>
      </c>
      <c r="H104">
        <f>VLOOKUP($B104,'累積人數_量級_區域別'!$C$2:$T$13,6,0)</f>
        <v>1</v>
      </c>
      <c r="I104">
        <f>VLOOKUP($B104,'累積人數_量級_區域別'!$C$2:$T$13,7,0)</f>
        <v>1</v>
      </c>
      <c r="J104">
        <f>VLOOKUP($B104,'累積人數_量級_區域別'!$C$2:$T$13,8,0)</f>
        <v>1</v>
      </c>
      <c r="K104">
        <f>VLOOKUP($B104,'累積人數_量級_區域別'!$C$2:$T$13,9,0)</f>
        <v>1</v>
      </c>
      <c r="L104">
        <f>VLOOKUP($B104,'累積人數_量級_區域別'!$C$2:$T$13,10,0)</f>
        <v>1</v>
      </c>
      <c r="M104">
        <f>VLOOKUP($B104,'累積人數_量級_區域別'!$C$2:$T$13,11,0)</f>
        <v>1</v>
      </c>
      <c r="N104">
        <f>VLOOKUP($B104,'累積人數_量級_區域別'!$C$2:$T$13,12,0)</f>
        <v>1</v>
      </c>
      <c r="O104">
        <f>VLOOKUP($B104,'累積人數_量級_區域別'!$C$2:$T$13,13,0)</f>
        <v>1</v>
      </c>
      <c r="P104">
        <f>VLOOKUP($B104,'累積人數_量級_區域別'!$C$2:$T$13,14,0)</f>
        <v>1</v>
      </c>
      <c r="Q104">
        <f>VLOOKUP($B104,'累積人數_量級_區域別'!$C$2:$T$13,15,0)</f>
        <v>1</v>
      </c>
      <c r="R104">
        <f>VLOOKUP($B104,'累積人數_量級_區域別'!$C$2:$T$13,16,0)</f>
        <v>1</v>
      </c>
      <c r="S104">
        <f>VLOOKUP($B104,'累積人數_量級_區域別'!$C$2:$T$13,17,0)</f>
        <v>1</v>
      </c>
      <c r="T104">
        <f>VLOOKUP($B104,'累積人數_量級_區域別'!$C$2:$T$13,18,0)</f>
        <v>1</v>
      </c>
    </row>
    <row r="105">
      <c r="A105" s="5">
        <v>6.3000030032E10</v>
      </c>
      <c r="B105" s="5" t="s">
        <v>79</v>
      </c>
      <c r="C105" s="5" t="s">
        <v>109</v>
      </c>
      <c r="D105">
        <f>VLOOKUP(B105,'累積人數_量級_區域別'!$C$2:$T$13,2,0)</f>
        <v>1</v>
      </c>
      <c r="E105">
        <f>VLOOKUP($B105,'累積人數_量級_區域別'!$C$2:$T$13,3,0)</f>
        <v>1</v>
      </c>
      <c r="F105">
        <f>VLOOKUP($B105,'累積人數_量級_區域別'!$C$2:$T$13,4,0)</f>
        <v>1</v>
      </c>
      <c r="G105">
        <f>VLOOKUP($B105,'累積人數_量級_區域別'!$C$2:$T$13,5,0)</f>
        <v>1</v>
      </c>
      <c r="H105">
        <f>VLOOKUP($B105,'累積人數_量級_區域別'!$C$2:$T$13,6,0)</f>
        <v>1</v>
      </c>
      <c r="I105">
        <f>VLOOKUP($B105,'累積人數_量級_區域別'!$C$2:$T$13,7,0)</f>
        <v>1</v>
      </c>
      <c r="J105">
        <f>VLOOKUP($B105,'累積人數_量級_區域別'!$C$2:$T$13,8,0)</f>
        <v>1</v>
      </c>
      <c r="K105">
        <f>VLOOKUP($B105,'累積人數_量級_區域別'!$C$2:$T$13,9,0)</f>
        <v>1</v>
      </c>
      <c r="L105">
        <f>VLOOKUP($B105,'累積人數_量級_區域別'!$C$2:$T$13,10,0)</f>
        <v>1</v>
      </c>
      <c r="M105">
        <f>VLOOKUP($B105,'累積人數_量級_區域別'!$C$2:$T$13,11,0)</f>
        <v>1</v>
      </c>
      <c r="N105">
        <f>VLOOKUP($B105,'累積人數_量級_區域別'!$C$2:$T$13,12,0)</f>
        <v>1</v>
      </c>
      <c r="O105">
        <f>VLOOKUP($B105,'累積人數_量級_區域別'!$C$2:$T$13,13,0)</f>
        <v>1</v>
      </c>
      <c r="P105">
        <f>VLOOKUP($B105,'累積人數_量級_區域別'!$C$2:$T$13,14,0)</f>
        <v>1</v>
      </c>
      <c r="Q105">
        <f>VLOOKUP($B105,'累積人數_量級_區域別'!$C$2:$T$13,15,0)</f>
        <v>1</v>
      </c>
      <c r="R105">
        <f>VLOOKUP($B105,'累積人數_量級_區域別'!$C$2:$T$13,16,0)</f>
        <v>1</v>
      </c>
      <c r="S105">
        <f>VLOOKUP($B105,'累積人數_量級_區域別'!$C$2:$T$13,17,0)</f>
        <v>1</v>
      </c>
      <c r="T105">
        <f>VLOOKUP($B105,'累積人數_量級_區域別'!$C$2:$T$13,18,0)</f>
        <v>1</v>
      </c>
    </row>
    <row r="106">
      <c r="A106" s="5">
        <v>6.3000030033E10</v>
      </c>
      <c r="B106" s="5" t="s">
        <v>79</v>
      </c>
      <c r="C106" s="5" t="s">
        <v>110</v>
      </c>
      <c r="D106">
        <f>VLOOKUP(B106,'累積人數_量級_區域別'!$C$2:$T$13,2,0)</f>
        <v>1</v>
      </c>
      <c r="E106">
        <f>VLOOKUP($B106,'累積人數_量級_區域別'!$C$2:$T$13,3,0)</f>
        <v>1</v>
      </c>
      <c r="F106">
        <f>VLOOKUP($B106,'累積人數_量級_區域別'!$C$2:$T$13,4,0)</f>
        <v>1</v>
      </c>
      <c r="G106">
        <f>VLOOKUP($B106,'累積人數_量級_區域別'!$C$2:$T$13,5,0)</f>
        <v>1</v>
      </c>
      <c r="H106">
        <f>VLOOKUP($B106,'累積人數_量級_區域別'!$C$2:$T$13,6,0)</f>
        <v>1</v>
      </c>
      <c r="I106">
        <f>VLOOKUP($B106,'累積人數_量級_區域別'!$C$2:$T$13,7,0)</f>
        <v>1</v>
      </c>
      <c r="J106">
        <f>VLOOKUP($B106,'累積人數_量級_區域別'!$C$2:$T$13,8,0)</f>
        <v>1</v>
      </c>
      <c r="K106">
        <f>VLOOKUP($B106,'累積人數_量級_區域別'!$C$2:$T$13,9,0)</f>
        <v>1</v>
      </c>
      <c r="L106">
        <f>VLOOKUP($B106,'累積人數_量級_區域別'!$C$2:$T$13,10,0)</f>
        <v>1</v>
      </c>
      <c r="M106">
        <f>VLOOKUP($B106,'累積人數_量級_區域別'!$C$2:$T$13,11,0)</f>
        <v>1</v>
      </c>
      <c r="N106">
        <f>VLOOKUP($B106,'累積人數_量級_區域別'!$C$2:$T$13,12,0)</f>
        <v>1</v>
      </c>
      <c r="O106">
        <f>VLOOKUP($B106,'累積人數_量級_區域別'!$C$2:$T$13,13,0)</f>
        <v>1</v>
      </c>
      <c r="P106">
        <f>VLOOKUP($B106,'累積人數_量級_區域別'!$C$2:$T$13,14,0)</f>
        <v>1</v>
      </c>
      <c r="Q106">
        <f>VLOOKUP($B106,'累積人數_量級_區域別'!$C$2:$T$13,15,0)</f>
        <v>1</v>
      </c>
      <c r="R106">
        <f>VLOOKUP($B106,'累積人數_量級_區域別'!$C$2:$T$13,16,0)</f>
        <v>1</v>
      </c>
      <c r="S106">
        <f>VLOOKUP($B106,'累積人數_量級_區域別'!$C$2:$T$13,17,0)</f>
        <v>1</v>
      </c>
      <c r="T106">
        <f>VLOOKUP($B106,'累積人數_量級_區域別'!$C$2:$T$13,18,0)</f>
        <v>1</v>
      </c>
    </row>
    <row r="107">
      <c r="A107" s="5">
        <v>6.3000030034E10</v>
      </c>
      <c r="B107" s="5" t="s">
        <v>79</v>
      </c>
      <c r="C107" s="5" t="s">
        <v>111</v>
      </c>
      <c r="D107">
        <f>VLOOKUP(B107,'累積人數_量級_區域別'!$C$2:$T$13,2,0)</f>
        <v>1</v>
      </c>
      <c r="E107">
        <f>VLOOKUP($B107,'累積人數_量級_區域別'!$C$2:$T$13,3,0)</f>
        <v>1</v>
      </c>
      <c r="F107">
        <f>VLOOKUP($B107,'累積人數_量級_區域別'!$C$2:$T$13,4,0)</f>
        <v>1</v>
      </c>
      <c r="G107">
        <f>VLOOKUP($B107,'累積人數_量級_區域別'!$C$2:$T$13,5,0)</f>
        <v>1</v>
      </c>
      <c r="H107">
        <f>VLOOKUP($B107,'累積人數_量級_區域別'!$C$2:$T$13,6,0)</f>
        <v>1</v>
      </c>
      <c r="I107">
        <f>VLOOKUP($B107,'累積人數_量級_區域別'!$C$2:$T$13,7,0)</f>
        <v>1</v>
      </c>
      <c r="J107">
        <f>VLOOKUP($B107,'累積人數_量級_區域別'!$C$2:$T$13,8,0)</f>
        <v>1</v>
      </c>
      <c r="K107">
        <f>VLOOKUP($B107,'累積人數_量級_區域別'!$C$2:$T$13,9,0)</f>
        <v>1</v>
      </c>
      <c r="L107">
        <f>VLOOKUP($B107,'累積人數_量級_區域別'!$C$2:$T$13,10,0)</f>
        <v>1</v>
      </c>
      <c r="M107">
        <f>VLOOKUP($B107,'累積人數_量級_區域別'!$C$2:$T$13,11,0)</f>
        <v>1</v>
      </c>
      <c r="N107">
        <f>VLOOKUP($B107,'累積人數_量級_區域別'!$C$2:$T$13,12,0)</f>
        <v>1</v>
      </c>
      <c r="O107">
        <f>VLOOKUP($B107,'累積人數_量級_區域別'!$C$2:$T$13,13,0)</f>
        <v>1</v>
      </c>
      <c r="P107">
        <f>VLOOKUP($B107,'累積人數_量級_區域別'!$C$2:$T$13,14,0)</f>
        <v>1</v>
      </c>
      <c r="Q107">
        <f>VLOOKUP($B107,'累積人數_量級_區域別'!$C$2:$T$13,15,0)</f>
        <v>1</v>
      </c>
      <c r="R107">
        <f>VLOOKUP($B107,'累積人數_量級_區域別'!$C$2:$T$13,16,0)</f>
        <v>1</v>
      </c>
      <c r="S107">
        <f>VLOOKUP($B107,'累積人數_量級_區域別'!$C$2:$T$13,17,0)</f>
        <v>1</v>
      </c>
      <c r="T107">
        <f>VLOOKUP($B107,'累積人數_量級_區域別'!$C$2:$T$13,18,0)</f>
        <v>1</v>
      </c>
    </row>
    <row r="108">
      <c r="A108" s="5">
        <v>6.3000030035E10</v>
      </c>
      <c r="B108" s="5" t="s">
        <v>79</v>
      </c>
      <c r="C108" s="5" t="s">
        <v>112</v>
      </c>
      <c r="D108">
        <f>VLOOKUP(B108,'累積人數_量級_區域別'!$C$2:$T$13,2,0)</f>
        <v>1</v>
      </c>
      <c r="E108">
        <f>VLOOKUP($B108,'累積人數_量級_區域別'!$C$2:$T$13,3,0)</f>
        <v>1</v>
      </c>
      <c r="F108">
        <f>VLOOKUP($B108,'累積人數_量級_區域別'!$C$2:$T$13,4,0)</f>
        <v>1</v>
      </c>
      <c r="G108">
        <f>VLOOKUP($B108,'累積人數_量級_區域別'!$C$2:$T$13,5,0)</f>
        <v>1</v>
      </c>
      <c r="H108">
        <f>VLOOKUP($B108,'累積人數_量級_區域別'!$C$2:$T$13,6,0)</f>
        <v>1</v>
      </c>
      <c r="I108">
        <f>VLOOKUP($B108,'累積人數_量級_區域別'!$C$2:$T$13,7,0)</f>
        <v>1</v>
      </c>
      <c r="J108">
        <f>VLOOKUP($B108,'累積人數_量級_區域別'!$C$2:$T$13,8,0)</f>
        <v>1</v>
      </c>
      <c r="K108">
        <f>VLOOKUP($B108,'累積人數_量級_區域別'!$C$2:$T$13,9,0)</f>
        <v>1</v>
      </c>
      <c r="L108">
        <f>VLOOKUP($B108,'累積人數_量級_區域別'!$C$2:$T$13,10,0)</f>
        <v>1</v>
      </c>
      <c r="M108">
        <f>VLOOKUP($B108,'累積人數_量級_區域別'!$C$2:$T$13,11,0)</f>
        <v>1</v>
      </c>
      <c r="N108">
        <f>VLOOKUP($B108,'累積人數_量級_區域別'!$C$2:$T$13,12,0)</f>
        <v>1</v>
      </c>
      <c r="O108">
        <f>VLOOKUP($B108,'累積人數_量級_區域別'!$C$2:$T$13,13,0)</f>
        <v>1</v>
      </c>
      <c r="P108">
        <f>VLOOKUP($B108,'累積人數_量級_區域別'!$C$2:$T$13,14,0)</f>
        <v>1</v>
      </c>
      <c r="Q108">
        <f>VLOOKUP($B108,'累積人數_量級_區域別'!$C$2:$T$13,15,0)</f>
        <v>1</v>
      </c>
      <c r="R108">
        <f>VLOOKUP($B108,'累積人數_量級_區域別'!$C$2:$T$13,16,0)</f>
        <v>1</v>
      </c>
      <c r="S108">
        <f>VLOOKUP($B108,'累積人數_量級_區域別'!$C$2:$T$13,17,0)</f>
        <v>1</v>
      </c>
      <c r="T108">
        <f>VLOOKUP($B108,'累積人數_量級_區域別'!$C$2:$T$13,18,0)</f>
        <v>1</v>
      </c>
    </row>
    <row r="109">
      <c r="A109" s="5">
        <v>6.3000030036E10</v>
      </c>
      <c r="B109" s="5" t="s">
        <v>79</v>
      </c>
      <c r="C109" s="5" t="s">
        <v>113</v>
      </c>
      <c r="D109">
        <f>VLOOKUP(B109,'累積人數_量級_區域別'!$C$2:$T$13,2,0)</f>
        <v>1</v>
      </c>
      <c r="E109">
        <f>VLOOKUP($B109,'累積人數_量級_區域別'!$C$2:$T$13,3,0)</f>
        <v>1</v>
      </c>
      <c r="F109">
        <f>VLOOKUP($B109,'累積人數_量級_區域別'!$C$2:$T$13,4,0)</f>
        <v>1</v>
      </c>
      <c r="G109">
        <f>VLOOKUP($B109,'累積人數_量級_區域別'!$C$2:$T$13,5,0)</f>
        <v>1</v>
      </c>
      <c r="H109">
        <f>VLOOKUP($B109,'累積人數_量級_區域別'!$C$2:$T$13,6,0)</f>
        <v>1</v>
      </c>
      <c r="I109">
        <f>VLOOKUP($B109,'累積人數_量級_區域別'!$C$2:$T$13,7,0)</f>
        <v>1</v>
      </c>
      <c r="J109">
        <f>VLOOKUP($B109,'累積人數_量級_區域別'!$C$2:$T$13,8,0)</f>
        <v>1</v>
      </c>
      <c r="K109">
        <f>VLOOKUP($B109,'累積人數_量級_區域別'!$C$2:$T$13,9,0)</f>
        <v>1</v>
      </c>
      <c r="L109">
        <f>VLOOKUP($B109,'累積人數_量級_區域別'!$C$2:$T$13,10,0)</f>
        <v>1</v>
      </c>
      <c r="M109">
        <f>VLOOKUP($B109,'累積人數_量級_區域別'!$C$2:$T$13,11,0)</f>
        <v>1</v>
      </c>
      <c r="N109">
        <f>VLOOKUP($B109,'累積人數_量級_區域別'!$C$2:$T$13,12,0)</f>
        <v>1</v>
      </c>
      <c r="O109">
        <f>VLOOKUP($B109,'累積人數_量級_區域別'!$C$2:$T$13,13,0)</f>
        <v>1</v>
      </c>
      <c r="P109">
        <f>VLOOKUP($B109,'累積人數_量級_區域別'!$C$2:$T$13,14,0)</f>
        <v>1</v>
      </c>
      <c r="Q109">
        <f>VLOOKUP($B109,'累積人數_量級_區域別'!$C$2:$T$13,15,0)</f>
        <v>1</v>
      </c>
      <c r="R109">
        <f>VLOOKUP($B109,'累積人數_量級_區域別'!$C$2:$T$13,16,0)</f>
        <v>1</v>
      </c>
      <c r="S109">
        <f>VLOOKUP($B109,'累積人數_量級_區域別'!$C$2:$T$13,17,0)</f>
        <v>1</v>
      </c>
      <c r="T109">
        <f>VLOOKUP($B109,'累積人數_量級_區域別'!$C$2:$T$13,18,0)</f>
        <v>1</v>
      </c>
    </row>
    <row r="110">
      <c r="A110" s="5">
        <v>6.3000030037E10</v>
      </c>
      <c r="B110" s="5" t="s">
        <v>79</v>
      </c>
      <c r="C110" s="5" t="s">
        <v>114</v>
      </c>
      <c r="D110">
        <f>VLOOKUP(B110,'累積人數_量級_區域別'!$C$2:$T$13,2,0)</f>
        <v>1</v>
      </c>
      <c r="E110">
        <f>VLOOKUP($B110,'累積人數_量級_區域別'!$C$2:$T$13,3,0)</f>
        <v>1</v>
      </c>
      <c r="F110">
        <f>VLOOKUP($B110,'累積人數_量級_區域別'!$C$2:$T$13,4,0)</f>
        <v>1</v>
      </c>
      <c r="G110">
        <f>VLOOKUP($B110,'累積人數_量級_區域別'!$C$2:$T$13,5,0)</f>
        <v>1</v>
      </c>
      <c r="H110">
        <f>VLOOKUP($B110,'累積人數_量級_區域別'!$C$2:$T$13,6,0)</f>
        <v>1</v>
      </c>
      <c r="I110">
        <f>VLOOKUP($B110,'累積人數_量級_區域別'!$C$2:$T$13,7,0)</f>
        <v>1</v>
      </c>
      <c r="J110">
        <f>VLOOKUP($B110,'累積人數_量級_區域別'!$C$2:$T$13,8,0)</f>
        <v>1</v>
      </c>
      <c r="K110">
        <f>VLOOKUP($B110,'累積人數_量級_區域別'!$C$2:$T$13,9,0)</f>
        <v>1</v>
      </c>
      <c r="L110">
        <f>VLOOKUP($B110,'累積人數_量級_區域別'!$C$2:$T$13,10,0)</f>
        <v>1</v>
      </c>
      <c r="M110">
        <f>VLOOKUP($B110,'累積人數_量級_區域別'!$C$2:$T$13,11,0)</f>
        <v>1</v>
      </c>
      <c r="N110">
        <f>VLOOKUP($B110,'累積人數_量級_區域別'!$C$2:$T$13,12,0)</f>
        <v>1</v>
      </c>
      <c r="O110">
        <f>VLOOKUP($B110,'累積人數_量級_區域別'!$C$2:$T$13,13,0)</f>
        <v>1</v>
      </c>
      <c r="P110">
        <f>VLOOKUP($B110,'累積人數_量級_區域別'!$C$2:$T$13,14,0)</f>
        <v>1</v>
      </c>
      <c r="Q110">
        <f>VLOOKUP($B110,'累積人數_量級_區域別'!$C$2:$T$13,15,0)</f>
        <v>1</v>
      </c>
      <c r="R110">
        <f>VLOOKUP($B110,'累積人數_量級_區域別'!$C$2:$T$13,16,0)</f>
        <v>1</v>
      </c>
      <c r="S110">
        <f>VLOOKUP($B110,'累積人數_量級_區域別'!$C$2:$T$13,17,0)</f>
        <v>1</v>
      </c>
      <c r="T110">
        <f>VLOOKUP($B110,'累積人數_量級_區域別'!$C$2:$T$13,18,0)</f>
        <v>1</v>
      </c>
    </row>
    <row r="111">
      <c r="A111" s="5">
        <v>6.3000030038E10</v>
      </c>
      <c r="B111" s="5" t="s">
        <v>79</v>
      </c>
      <c r="C111" s="5" t="s">
        <v>115</v>
      </c>
      <c r="D111">
        <f>VLOOKUP(B111,'累積人數_量級_區域別'!$C$2:$T$13,2,0)</f>
        <v>1</v>
      </c>
      <c r="E111">
        <f>VLOOKUP($B111,'累積人數_量級_區域別'!$C$2:$T$13,3,0)</f>
        <v>1</v>
      </c>
      <c r="F111">
        <f>VLOOKUP($B111,'累積人數_量級_區域別'!$C$2:$T$13,4,0)</f>
        <v>1</v>
      </c>
      <c r="G111">
        <f>VLOOKUP($B111,'累積人數_量級_區域別'!$C$2:$T$13,5,0)</f>
        <v>1</v>
      </c>
      <c r="H111">
        <f>VLOOKUP($B111,'累積人數_量級_區域別'!$C$2:$T$13,6,0)</f>
        <v>1</v>
      </c>
      <c r="I111">
        <f>VLOOKUP($B111,'累積人數_量級_區域別'!$C$2:$T$13,7,0)</f>
        <v>1</v>
      </c>
      <c r="J111">
        <f>VLOOKUP($B111,'累積人數_量級_區域別'!$C$2:$T$13,8,0)</f>
        <v>1</v>
      </c>
      <c r="K111">
        <f>VLOOKUP($B111,'累積人數_量級_區域別'!$C$2:$T$13,9,0)</f>
        <v>1</v>
      </c>
      <c r="L111">
        <f>VLOOKUP($B111,'累積人數_量級_區域別'!$C$2:$T$13,10,0)</f>
        <v>1</v>
      </c>
      <c r="M111">
        <f>VLOOKUP($B111,'累積人數_量級_區域別'!$C$2:$T$13,11,0)</f>
        <v>1</v>
      </c>
      <c r="N111">
        <f>VLOOKUP($B111,'累積人數_量級_區域別'!$C$2:$T$13,12,0)</f>
        <v>1</v>
      </c>
      <c r="O111">
        <f>VLOOKUP($B111,'累積人數_量級_區域別'!$C$2:$T$13,13,0)</f>
        <v>1</v>
      </c>
      <c r="P111">
        <f>VLOOKUP($B111,'累積人數_量級_區域別'!$C$2:$T$13,14,0)</f>
        <v>1</v>
      </c>
      <c r="Q111">
        <f>VLOOKUP($B111,'累積人數_量級_區域別'!$C$2:$T$13,15,0)</f>
        <v>1</v>
      </c>
      <c r="R111">
        <f>VLOOKUP($B111,'累積人數_量級_區域別'!$C$2:$T$13,16,0)</f>
        <v>1</v>
      </c>
      <c r="S111">
        <f>VLOOKUP($B111,'累積人數_量級_區域別'!$C$2:$T$13,17,0)</f>
        <v>1</v>
      </c>
      <c r="T111">
        <f>VLOOKUP($B111,'累積人數_量級_區域別'!$C$2:$T$13,18,0)</f>
        <v>1</v>
      </c>
    </row>
    <row r="112">
      <c r="A112" s="5">
        <v>6.3000030039E10</v>
      </c>
      <c r="B112" s="5" t="s">
        <v>79</v>
      </c>
      <c r="C112" s="5" t="s">
        <v>116</v>
      </c>
      <c r="D112">
        <f>VLOOKUP(B112,'累積人數_量級_區域別'!$C$2:$T$13,2,0)</f>
        <v>1</v>
      </c>
      <c r="E112">
        <f>VLOOKUP($B112,'累積人數_量級_區域別'!$C$2:$T$13,3,0)</f>
        <v>1</v>
      </c>
      <c r="F112">
        <f>VLOOKUP($B112,'累積人數_量級_區域別'!$C$2:$T$13,4,0)</f>
        <v>1</v>
      </c>
      <c r="G112">
        <f>VLOOKUP($B112,'累積人數_量級_區域別'!$C$2:$T$13,5,0)</f>
        <v>1</v>
      </c>
      <c r="H112">
        <f>VLOOKUP($B112,'累積人數_量級_區域別'!$C$2:$T$13,6,0)</f>
        <v>1</v>
      </c>
      <c r="I112">
        <f>VLOOKUP($B112,'累積人數_量級_區域別'!$C$2:$T$13,7,0)</f>
        <v>1</v>
      </c>
      <c r="J112">
        <f>VLOOKUP($B112,'累積人數_量級_區域別'!$C$2:$T$13,8,0)</f>
        <v>1</v>
      </c>
      <c r="K112">
        <f>VLOOKUP($B112,'累積人數_量級_區域別'!$C$2:$T$13,9,0)</f>
        <v>1</v>
      </c>
      <c r="L112">
        <f>VLOOKUP($B112,'累積人數_量級_區域別'!$C$2:$T$13,10,0)</f>
        <v>1</v>
      </c>
      <c r="M112">
        <f>VLOOKUP($B112,'累積人數_量級_區域別'!$C$2:$T$13,11,0)</f>
        <v>1</v>
      </c>
      <c r="N112">
        <f>VLOOKUP($B112,'累積人數_量級_區域別'!$C$2:$T$13,12,0)</f>
        <v>1</v>
      </c>
      <c r="O112">
        <f>VLOOKUP($B112,'累積人數_量級_區域別'!$C$2:$T$13,13,0)</f>
        <v>1</v>
      </c>
      <c r="P112">
        <f>VLOOKUP($B112,'累積人數_量級_區域別'!$C$2:$T$13,14,0)</f>
        <v>1</v>
      </c>
      <c r="Q112">
        <f>VLOOKUP($B112,'累積人數_量級_區域別'!$C$2:$T$13,15,0)</f>
        <v>1</v>
      </c>
      <c r="R112">
        <f>VLOOKUP($B112,'累積人數_量級_區域別'!$C$2:$T$13,16,0)</f>
        <v>1</v>
      </c>
      <c r="S112">
        <f>VLOOKUP($B112,'累積人數_量級_區域別'!$C$2:$T$13,17,0)</f>
        <v>1</v>
      </c>
      <c r="T112">
        <f>VLOOKUP($B112,'累積人數_量級_區域別'!$C$2:$T$13,18,0)</f>
        <v>1</v>
      </c>
    </row>
    <row r="113">
      <c r="A113" s="5">
        <v>6.300003004E10</v>
      </c>
      <c r="B113" s="5" t="s">
        <v>79</v>
      </c>
      <c r="C113" s="5" t="s">
        <v>117</v>
      </c>
      <c r="D113">
        <f>VLOOKUP(B113,'累積人數_量級_區域別'!$C$2:$T$13,2,0)</f>
        <v>1</v>
      </c>
      <c r="E113">
        <f>VLOOKUP($B113,'累積人數_量級_區域別'!$C$2:$T$13,3,0)</f>
        <v>1</v>
      </c>
      <c r="F113">
        <f>VLOOKUP($B113,'累積人數_量級_區域別'!$C$2:$T$13,4,0)</f>
        <v>1</v>
      </c>
      <c r="G113">
        <f>VLOOKUP($B113,'累積人數_量級_區域別'!$C$2:$T$13,5,0)</f>
        <v>1</v>
      </c>
      <c r="H113">
        <f>VLOOKUP($B113,'累積人數_量級_區域別'!$C$2:$T$13,6,0)</f>
        <v>1</v>
      </c>
      <c r="I113">
        <f>VLOOKUP($B113,'累積人數_量級_區域別'!$C$2:$T$13,7,0)</f>
        <v>1</v>
      </c>
      <c r="J113">
        <f>VLOOKUP($B113,'累積人數_量級_區域別'!$C$2:$T$13,8,0)</f>
        <v>1</v>
      </c>
      <c r="K113">
        <f>VLOOKUP($B113,'累積人數_量級_區域別'!$C$2:$T$13,9,0)</f>
        <v>1</v>
      </c>
      <c r="L113">
        <f>VLOOKUP($B113,'累積人數_量級_區域別'!$C$2:$T$13,10,0)</f>
        <v>1</v>
      </c>
      <c r="M113">
        <f>VLOOKUP($B113,'累積人數_量級_區域別'!$C$2:$T$13,11,0)</f>
        <v>1</v>
      </c>
      <c r="N113">
        <f>VLOOKUP($B113,'累積人數_量級_區域別'!$C$2:$T$13,12,0)</f>
        <v>1</v>
      </c>
      <c r="O113">
        <f>VLOOKUP($B113,'累積人數_量級_區域別'!$C$2:$T$13,13,0)</f>
        <v>1</v>
      </c>
      <c r="P113">
        <f>VLOOKUP($B113,'累積人數_量級_區域別'!$C$2:$T$13,14,0)</f>
        <v>1</v>
      </c>
      <c r="Q113">
        <f>VLOOKUP($B113,'累積人數_量級_區域別'!$C$2:$T$13,15,0)</f>
        <v>1</v>
      </c>
      <c r="R113">
        <f>VLOOKUP($B113,'累積人數_量級_區域別'!$C$2:$T$13,16,0)</f>
        <v>1</v>
      </c>
      <c r="S113">
        <f>VLOOKUP($B113,'累積人數_量級_區域別'!$C$2:$T$13,17,0)</f>
        <v>1</v>
      </c>
      <c r="T113">
        <f>VLOOKUP($B113,'累積人數_量級_區域別'!$C$2:$T$13,18,0)</f>
        <v>1</v>
      </c>
    </row>
    <row r="114">
      <c r="A114" s="5">
        <v>6.3000030041E10</v>
      </c>
      <c r="B114" s="5" t="s">
        <v>79</v>
      </c>
      <c r="C114" s="5" t="s">
        <v>118</v>
      </c>
      <c r="D114">
        <f>VLOOKUP(B114,'累積人數_量級_區域別'!$C$2:$T$13,2,0)</f>
        <v>1</v>
      </c>
      <c r="E114">
        <f>VLOOKUP($B114,'累積人數_量級_區域別'!$C$2:$T$13,3,0)</f>
        <v>1</v>
      </c>
      <c r="F114">
        <f>VLOOKUP($B114,'累積人數_量級_區域別'!$C$2:$T$13,4,0)</f>
        <v>1</v>
      </c>
      <c r="G114">
        <f>VLOOKUP($B114,'累積人數_量級_區域別'!$C$2:$T$13,5,0)</f>
        <v>1</v>
      </c>
      <c r="H114">
        <f>VLOOKUP($B114,'累積人數_量級_區域別'!$C$2:$T$13,6,0)</f>
        <v>1</v>
      </c>
      <c r="I114">
        <f>VLOOKUP($B114,'累積人數_量級_區域別'!$C$2:$T$13,7,0)</f>
        <v>1</v>
      </c>
      <c r="J114">
        <f>VLOOKUP($B114,'累積人數_量級_區域別'!$C$2:$T$13,8,0)</f>
        <v>1</v>
      </c>
      <c r="K114">
        <f>VLOOKUP($B114,'累積人數_量級_區域別'!$C$2:$T$13,9,0)</f>
        <v>1</v>
      </c>
      <c r="L114">
        <f>VLOOKUP($B114,'累積人數_量級_區域別'!$C$2:$T$13,10,0)</f>
        <v>1</v>
      </c>
      <c r="M114">
        <f>VLOOKUP($B114,'累積人數_量級_區域別'!$C$2:$T$13,11,0)</f>
        <v>1</v>
      </c>
      <c r="N114">
        <f>VLOOKUP($B114,'累積人數_量級_區域別'!$C$2:$T$13,12,0)</f>
        <v>1</v>
      </c>
      <c r="O114">
        <f>VLOOKUP($B114,'累積人數_量級_區域別'!$C$2:$T$13,13,0)</f>
        <v>1</v>
      </c>
      <c r="P114">
        <f>VLOOKUP($B114,'累積人數_量級_區域別'!$C$2:$T$13,14,0)</f>
        <v>1</v>
      </c>
      <c r="Q114">
        <f>VLOOKUP($B114,'累積人數_量級_區域別'!$C$2:$T$13,15,0)</f>
        <v>1</v>
      </c>
      <c r="R114">
        <f>VLOOKUP($B114,'累積人數_量級_區域別'!$C$2:$T$13,16,0)</f>
        <v>1</v>
      </c>
      <c r="S114">
        <f>VLOOKUP($B114,'累積人數_量級_區域別'!$C$2:$T$13,17,0)</f>
        <v>1</v>
      </c>
      <c r="T114">
        <f>VLOOKUP($B114,'累積人數_量級_區域別'!$C$2:$T$13,18,0)</f>
        <v>1</v>
      </c>
    </row>
    <row r="115">
      <c r="A115" s="5">
        <v>6.3000030043E10</v>
      </c>
      <c r="B115" s="5" t="s">
        <v>79</v>
      </c>
      <c r="C115" s="5" t="s">
        <v>119</v>
      </c>
      <c r="D115">
        <f>VLOOKUP(B115,'累積人數_量級_區域別'!$C$2:$T$13,2,0)</f>
        <v>1</v>
      </c>
      <c r="E115">
        <f>VLOOKUP($B115,'累積人數_量級_區域別'!$C$2:$T$13,3,0)</f>
        <v>1</v>
      </c>
      <c r="F115">
        <f>VLOOKUP($B115,'累積人數_量級_區域別'!$C$2:$T$13,4,0)</f>
        <v>1</v>
      </c>
      <c r="G115">
        <f>VLOOKUP($B115,'累積人數_量級_區域別'!$C$2:$T$13,5,0)</f>
        <v>1</v>
      </c>
      <c r="H115">
        <f>VLOOKUP($B115,'累積人數_量級_區域別'!$C$2:$T$13,6,0)</f>
        <v>1</v>
      </c>
      <c r="I115">
        <f>VLOOKUP($B115,'累積人數_量級_區域別'!$C$2:$T$13,7,0)</f>
        <v>1</v>
      </c>
      <c r="J115">
        <f>VLOOKUP($B115,'累積人數_量級_區域別'!$C$2:$T$13,8,0)</f>
        <v>1</v>
      </c>
      <c r="K115">
        <f>VLOOKUP($B115,'累積人數_量級_區域別'!$C$2:$T$13,9,0)</f>
        <v>1</v>
      </c>
      <c r="L115">
        <f>VLOOKUP($B115,'累積人數_量級_區域別'!$C$2:$T$13,10,0)</f>
        <v>1</v>
      </c>
      <c r="M115">
        <f>VLOOKUP($B115,'累積人數_量級_區域別'!$C$2:$T$13,11,0)</f>
        <v>1</v>
      </c>
      <c r="N115">
        <f>VLOOKUP($B115,'累積人數_量級_區域別'!$C$2:$T$13,12,0)</f>
        <v>1</v>
      </c>
      <c r="O115">
        <f>VLOOKUP($B115,'累積人數_量級_區域別'!$C$2:$T$13,13,0)</f>
        <v>1</v>
      </c>
      <c r="P115">
        <f>VLOOKUP($B115,'累積人數_量級_區域別'!$C$2:$T$13,14,0)</f>
        <v>1</v>
      </c>
      <c r="Q115">
        <f>VLOOKUP($B115,'累積人數_量級_區域別'!$C$2:$T$13,15,0)</f>
        <v>1</v>
      </c>
      <c r="R115">
        <f>VLOOKUP($B115,'累積人數_量級_區域別'!$C$2:$T$13,16,0)</f>
        <v>1</v>
      </c>
      <c r="S115">
        <f>VLOOKUP($B115,'累積人數_量級_區域別'!$C$2:$T$13,17,0)</f>
        <v>1</v>
      </c>
      <c r="T115">
        <f>VLOOKUP($B115,'累積人數_量級_區域別'!$C$2:$T$13,18,0)</f>
        <v>1</v>
      </c>
    </row>
    <row r="116">
      <c r="A116" s="5">
        <v>6.3000030044E10</v>
      </c>
      <c r="B116" s="5" t="s">
        <v>79</v>
      </c>
      <c r="C116" s="5" t="s">
        <v>120</v>
      </c>
      <c r="D116">
        <f>VLOOKUP(B116,'累積人數_量級_區域別'!$C$2:$T$13,2,0)</f>
        <v>1</v>
      </c>
      <c r="E116">
        <f>VLOOKUP($B116,'累積人數_量級_區域別'!$C$2:$T$13,3,0)</f>
        <v>1</v>
      </c>
      <c r="F116">
        <f>VLOOKUP($B116,'累積人數_量級_區域別'!$C$2:$T$13,4,0)</f>
        <v>1</v>
      </c>
      <c r="G116">
        <f>VLOOKUP($B116,'累積人數_量級_區域別'!$C$2:$T$13,5,0)</f>
        <v>1</v>
      </c>
      <c r="H116">
        <f>VLOOKUP($B116,'累積人數_量級_區域別'!$C$2:$T$13,6,0)</f>
        <v>1</v>
      </c>
      <c r="I116">
        <f>VLOOKUP($B116,'累積人數_量級_區域別'!$C$2:$T$13,7,0)</f>
        <v>1</v>
      </c>
      <c r="J116">
        <f>VLOOKUP($B116,'累積人數_量級_區域別'!$C$2:$T$13,8,0)</f>
        <v>1</v>
      </c>
      <c r="K116">
        <f>VLOOKUP($B116,'累積人數_量級_區域別'!$C$2:$T$13,9,0)</f>
        <v>1</v>
      </c>
      <c r="L116">
        <f>VLOOKUP($B116,'累積人數_量級_區域別'!$C$2:$T$13,10,0)</f>
        <v>1</v>
      </c>
      <c r="M116">
        <f>VLOOKUP($B116,'累積人數_量級_區域別'!$C$2:$T$13,11,0)</f>
        <v>1</v>
      </c>
      <c r="N116">
        <f>VLOOKUP($B116,'累積人數_量級_區域別'!$C$2:$T$13,12,0)</f>
        <v>1</v>
      </c>
      <c r="O116">
        <f>VLOOKUP($B116,'累積人數_量級_區域別'!$C$2:$T$13,13,0)</f>
        <v>1</v>
      </c>
      <c r="P116">
        <f>VLOOKUP($B116,'累積人數_量級_區域別'!$C$2:$T$13,14,0)</f>
        <v>1</v>
      </c>
      <c r="Q116">
        <f>VLOOKUP($B116,'累積人數_量級_區域別'!$C$2:$T$13,15,0)</f>
        <v>1</v>
      </c>
      <c r="R116">
        <f>VLOOKUP($B116,'累積人數_量級_區域別'!$C$2:$T$13,16,0)</f>
        <v>1</v>
      </c>
      <c r="S116">
        <f>VLOOKUP($B116,'累積人數_量級_區域別'!$C$2:$T$13,17,0)</f>
        <v>1</v>
      </c>
      <c r="T116">
        <f>VLOOKUP($B116,'累積人數_量級_區域別'!$C$2:$T$13,18,0)</f>
        <v>1</v>
      </c>
    </row>
    <row r="117">
      <c r="A117" s="5">
        <v>6.3000030046E10</v>
      </c>
      <c r="B117" s="5" t="s">
        <v>79</v>
      </c>
      <c r="C117" s="5" t="s">
        <v>121</v>
      </c>
      <c r="D117">
        <f>VLOOKUP(B117,'累積人數_量級_區域別'!$C$2:$T$13,2,0)</f>
        <v>1</v>
      </c>
      <c r="E117">
        <f>VLOOKUP($B117,'累積人數_量級_區域別'!$C$2:$T$13,3,0)</f>
        <v>1</v>
      </c>
      <c r="F117">
        <f>VLOOKUP($B117,'累積人數_量級_區域別'!$C$2:$T$13,4,0)</f>
        <v>1</v>
      </c>
      <c r="G117">
        <f>VLOOKUP($B117,'累積人數_量級_區域別'!$C$2:$T$13,5,0)</f>
        <v>1</v>
      </c>
      <c r="H117">
        <f>VLOOKUP($B117,'累積人數_量級_區域別'!$C$2:$T$13,6,0)</f>
        <v>1</v>
      </c>
      <c r="I117">
        <f>VLOOKUP($B117,'累積人數_量級_區域別'!$C$2:$T$13,7,0)</f>
        <v>1</v>
      </c>
      <c r="J117">
        <f>VLOOKUP($B117,'累積人數_量級_區域別'!$C$2:$T$13,8,0)</f>
        <v>1</v>
      </c>
      <c r="K117">
        <f>VLOOKUP($B117,'累積人數_量級_區域別'!$C$2:$T$13,9,0)</f>
        <v>1</v>
      </c>
      <c r="L117">
        <f>VLOOKUP($B117,'累積人數_量級_區域別'!$C$2:$T$13,10,0)</f>
        <v>1</v>
      </c>
      <c r="M117">
        <f>VLOOKUP($B117,'累積人數_量級_區域別'!$C$2:$T$13,11,0)</f>
        <v>1</v>
      </c>
      <c r="N117">
        <f>VLOOKUP($B117,'累積人數_量級_區域別'!$C$2:$T$13,12,0)</f>
        <v>1</v>
      </c>
      <c r="O117">
        <f>VLOOKUP($B117,'累積人數_量級_區域別'!$C$2:$T$13,13,0)</f>
        <v>1</v>
      </c>
      <c r="P117">
        <f>VLOOKUP($B117,'累積人數_量級_區域別'!$C$2:$T$13,14,0)</f>
        <v>1</v>
      </c>
      <c r="Q117">
        <f>VLOOKUP($B117,'累積人數_量級_區域別'!$C$2:$T$13,15,0)</f>
        <v>1</v>
      </c>
      <c r="R117">
        <f>VLOOKUP($B117,'累積人數_量級_區域別'!$C$2:$T$13,16,0)</f>
        <v>1</v>
      </c>
      <c r="S117">
        <f>VLOOKUP($B117,'累積人數_量級_區域別'!$C$2:$T$13,17,0)</f>
        <v>1</v>
      </c>
      <c r="T117">
        <f>VLOOKUP($B117,'累積人數_量級_區域別'!$C$2:$T$13,18,0)</f>
        <v>1</v>
      </c>
    </row>
    <row r="118">
      <c r="A118" s="5">
        <v>6.3000030047E10</v>
      </c>
      <c r="B118" s="5" t="s">
        <v>79</v>
      </c>
      <c r="C118" s="5" t="s">
        <v>122</v>
      </c>
      <c r="D118">
        <f>VLOOKUP(B118,'累積人數_量級_區域別'!$C$2:$T$13,2,0)</f>
        <v>1</v>
      </c>
      <c r="E118">
        <f>VLOOKUP($B118,'累積人數_量級_區域別'!$C$2:$T$13,3,0)</f>
        <v>1</v>
      </c>
      <c r="F118">
        <f>VLOOKUP($B118,'累積人數_量級_區域別'!$C$2:$T$13,4,0)</f>
        <v>1</v>
      </c>
      <c r="G118">
        <f>VLOOKUP($B118,'累積人數_量級_區域別'!$C$2:$T$13,5,0)</f>
        <v>1</v>
      </c>
      <c r="H118">
        <f>VLOOKUP($B118,'累積人數_量級_區域別'!$C$2:$T$13,6,0)</f>
        <v>1</v>
      </c>
      <c r="I118">
        <f>VLOOKUP($B118,'累積人數_量級_區域別'!$C$2:$T$13,7,0)</f>
        <v>1</v>
      </c>
      <c r="J118">
        <f>VLOOKUP($B118,'累積人數_量級_區域別'!$C$2:$T$13,8,0)</f>
        <v>1</v>
      </c>
      <c r="K118">
        <f>VLOOKUP($B118,'累積人數_量級_區域別'!$C$2:$T$13,9,0)</f>
        <v>1</v>
      </c>
      <c r="L118">
        <f>VLOOKUP($B118,'累積人數_量級_區域別'!$C$2:$T$13,10,0)</f>
        <v>1</v>
      </c>
      <c r="M118">
        <f>VLOOKUP($B118,'累積人數_量級_區域別'!$C$2:$T$13,11,0)</f>
        <v>1</v>
      </c>
      <c r="N118">
        <f>VLOOKUP($B118,'累積人數_量級_區域別'!$C$2:$T$13,12,0)</f>
        <v>1</v>
      </c>
      <c r="O118">
        <f>VLOOKUP($B118,'累積人數_量級_區域別'!$C$2:$T$13,13,0)</f>
        <v>1</v>
      </c>
      <c r="P118">
        <f>VLOOKUP($B118,'累積人數_量級_區域別'!$C$2:$T$13,14,0)</f>
        <v>1</v>
      </c>
      <c r="Q118">
        <f>VLOOKUP($B118,'累積人數_量級_區域別'!$C$2:$T$13,15,0)</f>
        <v>1</v>
      </c>
      <c r="R118">
        <f>VLOOKUP($B118,'累積人數_量級_區域別'!$C$2:$T$13,16,0)</f>
        <v>1</v>
      </c>
      <c r="S118">
        <f>VLOOKUP($B118,'累積人數_量級_區域別'!$C$2:$T$13,17,0)</f>
        <v>1</v>
      </c>
      <c r="T118">
        <f>VLOOKUP($B118,'累積人數_量級_區域別'!$C$2:$T$13,18,0)</f>
        <v>1</v>
      </c>
    </row>
    <row r="119">
      <c r="A119" s="5">
        <v>6.3000030048E10</v>
      </c>
      <c r="B119" s="5" t="s">
        <v>79</v>
      </c>
      <c r="C119" s="5" t="s">
        <v>123</v>
      </c>
      <c r="D119">
        <f>VLOOKUP(B119,'累積人數_量級_區域別'!$C$2:$T$13,2,0)</f>
        <v>1</v>
      </c>
      <c r="E119">
        <f>VLOOKUP($B119,'累積人數_量級_區域別'!$C$2:$T$13,3,0)</f>
        <v>1</v>
      </c>
      <c r="F119">
        <f>VLOOKUP($B119,'累積人數_量級_區域別'!$C$2:$T$13,4,0)</f>
        <v>1</v>
      </c>
      <c r="G119">
        <f>VLOOKUP($B119,'累積人數_量級_區域別'!$C$2:$T$13,5,0)</f>
        <v>1</v>
      </c>
      <c r="H119">
        <f>VLOOKUP($B119,'累積人數_量級_區域別'!$C$2:$T$13,6,0)</f>
        <v>1</v>
      </c>
      <c r="I119">
        <f>VLOOKUP($B119,'累積人數_量級_區域別'!$C$2:$T$13,7,0)</f>
        <v>1</v>
      </c>
      <c r="J119">
        <f>VLOOKUP($B119,'累積人數_量級_區域別'!$C$2:$T$13,8,0)</f>
        <v>1</v>
      </c>
      <c r="K119">
        <f>VLOOKUP($B119,'累積人數_量級_區域別'!$C$2:$T$13,9,0)</f>
        <v>1</v>
      </c>
      <c r="L119">
        <f>VLOOKUP($B119,'累積人數_量級_區域別'!$C$2:$T$13,10,0)</f>
        <v>1</v>
      </c>
      <c r="M119">
        <f>VLOOKUP($B119,'累積人數_量級_區域別'!$C$2:$T$13,11,0)</f>
        <v>1</v>
      </c>
      <c r="N119">
        <f>VLOOKUP($B119,'累積人數_量級_區域別'!$C$2:$T$13,12,0)</f>
        <v>1</v>
      </c>
      <c r="O119">
        <f>VLOOKUP($B119,'累積人數_量級_區域別'!$C$2:$T$13,13,0)</f>
        <v>1</v>
      </c>
      <c r="P119">
        <f>VLOOKUP($B119,'累積人數_量級_區域別'!$C$2:$T$13,14,0)</f>
        <v>1</v>
      </c>
      <c r="Q119">
        <f>VLOOKUP($B119,'累積人數_量級_區域別'!$C$2:$T$13,15,0)</f>
        <v>1</v>
      </c>
      <c r="R119">
        <f>VLOOKUP($B119,'累積人數_量級_區域別'!$C$2:$T$13,16,0)</f>
        <v>1</v>
      </c>
      <c r="S119">
        <f>VLOOKUP($B119,'累積人數_量級_區域別'!$C$2:$T$13,17,0)</f>
        <v>1</v>
      </c>
      <c r="T119">
        <f>VLOOKUP($B119,'累積人數_量級_區域別'!$C$2:$T$13,18,0)</f>
        <v>1</v>
      </c>
    </row>
    <row r="120">
      <c r="A120" s="5">
        <v>6.3000030049E10</v>
      </c>
      <c r="B120" s="5" t="s">
        <v>79</v>
      </c>
      <c r="C120" s="5" t="s">
        <v>124</v>
      </c>
      <c r="D120">
        <f>VLOOKUP(B120,'累積人數_量級_區域別'!$C$2:$T$13,2,0)</f>
        <v>1</v>
      </c>
      <c r="E120">
        <f>VLOOKUP($B120,'累積人數_量級_區域別'!$C$2:$T$13,3,0)</f>
        <v>1</v>
      </c>
      <c r="F120">
        <f>VLOOKUP($B120,'累積人數_量級_區域別'!$C$2:$T$13,4,0)</f>
        <v>1</v>
      </c>
      <c r="G120">
        <f>VLOOKUP($B120,'累積人數_量級_區域別'!$C$2:$T$13,5,0)</f>
        <v>1</v>
      </c>
      <c r="H120">
        <f>VLOOKUP($B120,'累積人數_量級_區域別'!$C$2:$T$13,6,0)</f>
        <v>1</v>
      </c>
      <c r="I120">
        <f>VLOOKUP($B120,'累積人數_量級_區域別'!$C$2:$T$13,7,0)</f>
        <v>1</v>
      </c>
      <c r="J120">
        <f>VLOOKUP($B120,'累積人數_量級_區域別'!$C$2:$T$13,8,0)</f>
        <v>1</v>
      </c>
      <c r="K120">
        <f>VLOOKUP($B120,'累積人數_量級_區域別'!$C$2:$T$13,9,0)</f>
        <v>1</v>
      </c>
      <c r="L120">
        <f>VLOOKUP($B120,'累積人數_量級_區域別'!$C$2:$T$13,10,0)</f>
        <v>1</v>
      </c>
      <c r="M120">
        <f>VLOOKUP($B120,'累積人數_量級_區域別'!$C$2:$T$13,11,0)</f>
        <v>1</v>
      </c>
      <c r="N120">
        <f>VLOOKUP($B120,'累積人數_量級_區域別'!$C$2:$T$13,12,0)</f>
        <v>1</v>
      </c>
      <c r="O120">
        <f>VLOOKUP($B120,'累積人數_量級_區域別'!$C$2:$T$13,13,0)</f>
        <v>1</v>
      </c>
      <c r="P120">
        <f>VLOOKUP($B120,'累積人數_量級_區域別'!$C$2:$T$13,14,0)</f>
        <v>1</v>
      </c>
      <c r="Q120">
        <f>VLOOKUP($B120,'累積人數_量級_區域別'!$C$2:$T$13,15,0)</f>
        <v>1</v>
      </c>
      <c r="R120">
        <f>VLOOKUP($B120,'累積人數_量級_區域別'!$C$2:$T$13,16,0)</f>
        <v>1</v>
      </c>
      <c r="S120">
        <f>VLOOKUP($B120,'累積人數_量級_區域別'!$C$2:$T$13,17,0)</f>
        <v>1</v>
      </c>
      <c r="T120">
        <f>VLOOKUP($B120,'累積人數_量級_區域別'!$C$2:$T$13,18,0)</f>
        <v>1</v>
      </c>
    </row>
    <row r="121">
      <c r="A121" s="5">
        <v>6.300003005E10</v>
      </c>
      <c r="B121" s="5" t="s">
        <v>79</v>
      </c>
      <c r="C121" s="5" t="s">
        <v>125</v>
      </c>
      <c r="D121">
        <f>VLOOKUP(B121,'累積人數_量級_區域別'!$C$2:$T$13,2,0)</f>
        <v>1</v>
      </c>
      <c r="E121">
        <f>VLOOKUP($B121,'累積人數_量級_區域別'!$C$2:$T$13,3,0)</f>
        <v>1</v>
      </c>
      <c r="F121">
        <f>VLOOKUP($B121,'累積人數_量級_區域別'!$C$2:$T$13,4,0)</f>
        <v>1</v>
      </c>
      <c r="G121">
        <f>VLOOKUP($B121,'累積人數_量級_區域別'!$C$2:$T$13,5,0)</f>
        <v>1</v>
      </c>
      <c r="H121">
        <f>VLOOKUP($B121,'累積人數_量級_區域別'!$C$2:$T$13,6,0)</f>
        <v>1</v>
      </c>
      <c r="I121">
        <f>VLOOKUP($B121,'累積人數_量級_區域別'!$C$2:$T$13,7,0)</f>
        <v>1</v>
      </c>
      <c r="J121">
        <f>VLOOKUP($B121,'累積人數_量級_區域別'!$C$2:$T$13,8,0)</f>
        <v>1</v>
      </c>
      <c r="K121">
        <f>VLOOKUP($B121,'累積人數_量級_區域別'!$C$2:$T$13,9,0)</f>
        <v>1</v>
      </c>
      <c r="L121">
        <f>VLOOKUP($B121,'累積人數_量級_區域別'!$C$2:$T$13,10,0)</f>
        <v>1</v>
      </c>
      <c r="M121">
        <f>VLOOKUP($B121,'累積人數_量級_區域別'!$C$2:$T$13,11,0)</f>
        <v>1</v>
      </c>
      <c r="N121">
        <f>VLOOKUP($B121,'累積人數_量級_區域別'!$C$2:$T$13,12,0)</f>
        <v>1</v>
      </c>
      <c r="O121">
        <f>VLOOKUP($B121,'累積人數_量級_區域別'!$C$2:$T$13,13,0)</f>
        <v>1</v>
      </c>
      <c r="P121">
        <f>VLOOKUP($B121,'累積人數_量級_區域別'!$C$2:$T$13,14,0)</f>
        <v>1</v>
      </c>
      <c r="Q121">
        <f>VLOOKUP($B121,'累積人數_量級_區域別'!$C$2:$T$13,15,0)</f>
        <v>1</v>
      </c>
      <c r="R121">
        <f>VLOOKUP($B121,'累積人數_量級_區域別'!$C$2:$T$13,16,0)</f>
        <v>1</v>
      </c>
      <c r="S121">
        <f>VLOOKUP($B121,'累積人數_量級_區域別'!$C$2:$T$13,17,0)</f>
        <v>1</v>
      </c>
      <c r="T121">
        <f>VLOOKUP($B121,'累積人數_量級_區域別'!$C$2:$T$13,18,0)</f>
        <v>1</v>
      </c>
    </row>
    <row r="122">
      <c r="A122" s="5">
        <v>6.3000030051E10</v>
      </c>
      <c r="B122" s="5" t="s">
        <v>79</v>
      </c>
      <c r="C122" s="5" t="s">
        <v>126</v>
      </c>
      <c r="D122">
        <f>VLOOKUP(B122,'累積人數_量級_區域別'!$C$2:$T$13,2,0)</f>
        <v>1</v>
      </c>
      <c r="E122">
        <f>VLOOKUP($B122,'累積人數_量級_區域別'!$C$2:$T$13,3,0)</f>
        <v>1</v>
      </c>
      <c r="F122">
        <f>VLOOKUP($B122,'累積人數_量級_區域別'!$C$2:$T$13,4,0)</f>
        <v>1</v>
      </c>
      <c r="G122">
        <f>VLOOKUP($B122,'累積人數_量級_區域別'!$C$2:$T$13,5,0)</f>
        <v>1</v>
      </c>
      <c r="H122">
        <f>VLOOKUP($B122,'累積人數_量級_區域別'!$C$2:$T$13,6,0)</f>
        <v>1</v>
      </c>
      <c r="I122">
        <f>VLOOKUP($B122,'累積人數_量級_區域別'!$C$2:$T$13,7,0)</f>
        <v>1</v>
      </c>
      <c r="J122">
        <f>VLOOKUP($B122,'累積人數_量級_區域別'!$C$2:$T$13,8,0)</f>
        <v>1</v>
      </c>
      <c r="K122">
        <f>VLOOKUP($B122,'累積人數_量級_區域別'!$C$2:$T$13,9,0)</f>
        <v>1</v>
      </c>
      <c r="L122">
        <f>VLOOKUP($B122,'累積人數_量級_區域別'!$C$2:$T$13,10,0)</f>
        <v>1</v>
      </c>
      <c r="M122">
        <f>VLOOKUP($B122,'累積人數_量級_區域別'!$C$2:$T$13,11,0)</f>
        <v>1</v>
      </c>
      <c r="N122">
        <f>VLOOKUP($B122,'累積人數_量級_區域別'!$C$2:$T$13,12,0)</f>
        <v>1</v>
      </c>
      <c r="O122">
        <f>VLOOKUP($B122,'累積人數_量級_區域別'!$C$2:$T$13,13,0)</f>
        <v>1</v>
      </c>
      <c r="P122">
        <f>VLOOKUP($B122,'累積人數_量級_區域別'!$C$2:$T$13,14,0)</f>
        <v>1</v>
      </c>
      <c r="Q122">
        <f>VLOOKUP($B122,'累積人數_量級_區域別'!$C$2:$T$13,15,0)</f>
        <v>1</v>
      </c>
      <c r="R122">
        <f>VLOOKUP($B122,'累積人數_量級_區域別'!$C$2:$T$13,16,0)</f>
        <v>1</v>
      </c>
      <c r="S122">
        <f>VLOOKUP($B122,'累積人數_量級_區域別'!$C$2:$T$13,17,0)</f>
        <v>1</v>
      </c>
      <c r="T122">
        <f>VLOOKUP($B122,'累積人數_量級_區域別'!$C$2:$T$13,18,0)</f>
        <v>1</v>
      </c>
    </row>
    <row r="123">
      <c r="A123" s="5">
        <v>6.3000030052E10</v>
      </c>
      <c r="B123" s="5" t="s">
        <v>79</v>
      </c>
      <c r="C123" s="5" t="s">
        <v>127</v>
      </c>
      <c r="D123">
        <f>VLOOKUP(B123,'累積人數_量級_區域別'!$C$2:$T$13,2,0)</f>
        <v>1</v>
      </c>
      <c r="E123">
        <f>VLOOKUP($B123,'累積人數_量級_區域別'!$C$2:$T$13,3,0)</f>
        <v>1</v>
      </c>
      <c r="F123">
        <f>VLOOKUP($B123,'累積人數_量級_區域別'!$C$2:$T$13,4,0)</f>
        <v>1</v>
      </c>
      <c r="G123">
        <f>VLOOKUP($B123,'累積人數_量級_區域別'!$C$2:$T$13,5,0)</f>
        <v>1</v>
      </c>
      <c r="H123">
        <f>VLOOKUP($B123,'累積人數_量級_區域別'!$C$2:$T$13,6,0)</f>
        <v>1</v>
      </c>
      <c r="I123">
        <f>VLOOKUP($B123,'累積人數_量級_區域別'!$C$2:$T$13,7,0)</f>
        <v>1</v>
      </c>
      <c r="J123">
        <f>VLOOKUP($B123,'累積人數_量級_區域別'!$C$2:$T$13,8,0)</f>
        <v>1</v>
      </c>
      <c r="K123">
        <f>VLOOKUP($B123,'累積人數_量級_區域別'!$C$2:$T$13,9,0)</f>
        <v>1</v>
      </c>
      <c r="L123">
        <f>VLOOKUP($B123,'累積人數_量級_區域別'!$C$2:$T$13,10,0)</f>
        <v>1</v>
      </c>
      <c r="M123">
        <f>VLOOKUP($B123,'累積人數_量級_區域別'!$C$2:$T$13,11,0)</f>
        <v>1</v>
      </c>
      <c r="N123">
        <f>VLOOKUP($B123,'累積人數_量級_區域別'!$C$2:$T$13,12,0)</f>
        <v>1</v>
      </c>
      <c r="O123">
        <f>VLOOKUP($B123,'累積人數_量級_區域別'!$C$2:$T$13,13,0)</f>
        <v>1</v>
      </c>
      <c r="P123">
        <f>VLOOKUP($B123,'累積人數_量級_區域別'!$C$2:$T$13,14,0)</f>
        <v>1</v>
      </c>
      <c r="Q123">
        <f>VLOOKUP($B123,'累積人數_量級_區域別'!$C$2:$T$13,15,0)</f>
        <v>1</v>
      </c>
      <c r="R123">
        <f>VLOOKUP($B123,'累積人數_量級_區域別'!$C$2:$T$13,16,0)</f>
        <v>1</v>
      </c>
      <c r="S123">
        <f>VLOOKUP($B123,'累積人數_量級_區域別'!$C$2:$T$13,17,0)</f>
        <v>1</v>
      </c>
      <c r="T123">
        <f>VLOOKUP($B123,'累積人數_量級_區域別'!$C$2:$T$13,18,0)</f>
        <v>1</v>
      </c>
    </row>
    <row r="124">
      <c r="A124" s="5">
        <v>6.3000030053E10</v>
      </c>
      <c r="B124" s="5" t="s">
        <v>79</v>
      </c>
      <c r="C124" s="5" t="s">
        <v>128</v>
      </c>
      <c r="D124">
        <f>VLOOKUP(B124,'累積人數_量級_區域別'!$C$2:$T$13,2,0)</f>
        <v>1</v>
      </c>
      <c r="E124">
        <f>VLOOKUP($B124,'累積人數_量級_區域別'!$C$2:$T$13,3,0)</f>
        <v>1</v>
      </c>
      <c r="F124">
        <f>VLOOKUP($B124,'累積人數_量級_區域別'!$C$2:$T$13,4,0)</f>
        <v>1</v>
      </c>
      <c r="G124">
        <f>VLOOKUP($B124,'累積人數_量級_區域別'!$C$2:$T$13,5,0)</f>
        <v>1</v>
      </c>
      <c r="H124">
        <f>VLOOKUP($B124,'累積人數_量級_區域別'!$C$2:$T$13,6,0)</f>
        <v>1</v>
      </c>
      <c r="I124">
        <f>VLOOKUP($B124,'累積人數_量級_區域別'!$C$2:$T$13,7,0)</f>
        <v>1</v>
      </c>
      <c r="J124">
        <f>VLOOKUP($B124,'累積人數_量級_區域別'!$C$2:$T$13,8,0)</f>
        <v>1</v>
      </c>
      <c r="K124">
        <f>VLOOKUP($B124,'累積人數_量級_區域別'!$C$2:$T$13,9,0)</f>
        <v>1</v>
      </c>
      <c r="L124">
        <f>VLOOKUP($B124,'累積人數_量級_區域別'!$C$2:$T$13,10,0)</f>
        <v>1</v>
      </c>
      <c r="M124">
        <f>VLOOKUP($B124,'累積人數_量級_區域別'!$C$2:$T$13,11,0)</f>
        <v>1</v>
      </c>
      <c r="N124">
        <f>VLOOKUP($B124,'累積人數_量級_區域別'!$C$2:$T$13,12,0)</f>
        <v>1</v>
      </c>
      <c r="O124">
        <f>VLOOKUP($B124,'累積人數_量級_區域別'!$C$2:$T$13,13,0)</f>
        <v>1</v>
      </c>
      <c r="P124">
        <f>VLOOKUP($B124,'累積人數_量級_區域別'!$C$2:$T$13,14,0)</f>
        <v>1</v>
      </c>
      <c r="Q124">
        <f>VLOOKUP($B124,'累積人數_量級_區域別'!$C$2:$T$13,15,0)</f>
        <v>1</v>
      </c>
      <c r="R124">
        <f>VLOOKUP($B124,'累積人數_量級_區域別'!$C$2:$T$13,16,0)</f>
        <v>1</v>
      </c>
      <c r="S124">
        <f>VLOOKUP($B124,'累積人數_量級_區域別'!$C$2:$T$13,17,0)</f>
        <v>1</v>
      </c>
      <c r="T124">
        <f>VLOOKUP($B124,'累積人數_量級_區域別'!$C$2:$T$13,18,0)</f>
        <v>1</v>
      </c>
    </row>
    <row r="125">
      <c r="A125" s="5">
        <v>6.3000030054E10</v>
      </c>
      <c r="B125" s="5" t="s">
        <v>79</v>
      </c>
      <c r="C125" s="5" t="s">
        <v>129</v>
      </c>
      <c r="D125">
        <f>VLOOKUP(B125,'累積人數_量級_區域別'!$C$2:$T$13,2,0)</f>
        <v>1</v>
      </c>
      <c r="E125">
        <f>VLOOKUP($B125,'累積人數_量級_區域別'!$C$2:$T$13,3,0)</f>
        <v>1</v>
      </c>
      <c r="F125">
        <f>VLOOKUP($B125,'累積人數_量級_區域別'!$C$2:$T$13,4,0)</f>
        <v>1</v>
      </c>
      <c r="G125">
        <f>VLOOKUP($B125,'累積人數_量級_區域別'!$C$2:$T$13,5,0)</f>
        <v>1</v>
      </c>
      <c r="H125">
        <f>VLOOKUP($B125,'累積人數_量級_區域別'!$C$2:$T$13,6,0)</f>
        <v>1</v>
      </c>
      <c r="I125">
        <f>VLOOKUP($B125,'累積人數_量級_區域別'!$C$2:$T$13,7,0)</f>
        <v>1</v>
      </c>
      <c r="J125">
        <f>VLOOKUP($B125,'累積人數_量級_區域別'!$C$2:$T$13,8,0)</f>
        <v>1</v>
      </c>
      <c r="K125">
        <f>VLOOKUP($B125,'累積人數_量級_區域別'!$C$2:$T$13,9,0)</f>
        <v>1</v>
      </c>
      <c r="L125">
        <f>VLOOKUP($B125,'累積人數_量級_區域別'!$C$2:$T$13,10,0)</f>
        <v>1</v>
      </c>
      <c r="M125">
        <f>VLOOKUP($B125,'累積人數_量級_區域別'!$C$2:$T$13,11,0)</f>
        <v>1</v>
      </c>
      <c r="N125">
        <f>VLOOKUP($B125,'累積人數_量級_區域別'!$C$2:$T$13,12,0)</f>
        <v>1</v>
      </c>
      <c r="O125">
        <f>VLOOKUP($B125,'累積人數_量級_區域別'!$C$2:$T$13,13,0)</f>
        <v>1</v>
      </c>
      <c r="P125">
        <f>VLOOKUP($B125,'累積人數_量級_區域別'!$C$2:$T$13,14,0)</f>
        <v>1</v>
      </c>
      <c r="Q125">
        <f>VLOOKUP($B125,'累積人數_量級_區域別'!$C$2:$T$13,15,0)</f>
        <v>1</v>
      </c>
      <c r="R125">
        <f>VLOOKUP($B125,'累積人數_量級_區域別'!$C$2:$T$13,16,0)</f>
        <v>1</v>
      </c>
      <c r="S125">
        <f>VLOOKUP($B125,'累積人數_量級_區域別'!$C$2:$T$13,17,0)</f>
        <v>1</v>
      </c>
      <c r="T125">
        <f>VLOOKUP($B125,'累積人數_量級_區域別'!$C$2:$T$13,18,0)</f>
        <v>1</v>
      </c>
    </row>
    <row r="126">
      <c r="A126" s="5">
        <v>6.3000030055E10</v>
      </c>
      <c r="B126" s="5" t="s">
        <v>79</v>
      </c>
      <c r="C126" s="5" t="s">
        <v>130</v>
      </c>
      <c r="D126">
        <f>VLOOKUP(B126,'累積人數_量級_區域別'!$C$2:$T$13,2,0)</f>
        <v>1</v>
      </c>
      <c r="E126">
        <f>VLOOKUP($B126,'累積人數_量級_區域別'!$C$2:$T$13,3,0)</f>
        <v>1</v>
      </c>
      <c r="F126">
        <f>VLOOKUP($B126,'累積人數_量級_區域別'!$C$2:$T$13,4,0)</f>
        <v>1</v>
      </c>
      <c r="G126">
        <f>VLOOKUP($B126,'累積人數_量級_區域別'!$C$2:$T$13,5,0)</f>
        <v>1</v>
      </c>
      <c r="H126">
        <f>VLOOKUP($B126,'累積人數_量級_區域別'!$C$2:$T$13,6,0)</f>
        <v>1</v>
      </c>
      <c r="I126">
        <f>VLOOKUP($B126,'累積人數_量級_區域別'!$C$2:$T$13,7,0)</f>
        <v>1</v>
      </c>
      <c r="J126">
        <f>VLOOKUP($B126,'累積人數_量級_區域別'!$C$2:$T$13,8,0)</f>
        <v>1</v>
      </c>
      <c r="K126">
        <f>VLOOKUP($B126,'累積人數_量級_區域別'!$C$2:$T$13,9,0)</f>
        <v>1</v>
      </c>
      <c r="L126">
        <f>VLOOKUP($B126,'累積人數_量級_區域別'!$C$2:$T$13,10,0)</f>
        <v>1</v>
      </c>
      <c r="M126">
        <f>VLOOKUP($B126,'累積人數_量級_區域別'!$C$2:$T$13,11,0)</f>
        <v>1</v>
      </c>
      <c r="N126">
        <f>VLOOKUP($B126,'累積人數_量級_區域別'!$C$2:$T$13,12,0)</f>
        <v>1</v>
      </c>
      <c r="O126">
        <f>VLOOKUP($B126,'累積人數_量級_區域別'!$C$2:$T$13,13,0)</f>
        <v>1</v>
      </c>
      <c r="P126">
        <f>VLOOKUP($B126,'累積人數_量級_區域別'!$C$2:$T$13,14,0)</f>
        <v>1</v>
      </c>
      <c r="Q126">
        <f>VLOOKUP($B126,'累積人數_量級_區域別'!$C$2:$T$13,15,0)</f>
        <v>1</v>
      </c>
      <c r="R126">
        <f>VLOOKUP($B126,'累積人數_量級_區域別'!$C$2:$T$13,16,0)</f>
        <v>1</v>
      </c>
      <c r="S126">
        <f>VLOOKUP($B126,'累積人數_量級_區域別'!$C$2:$T$13,17,0)</f>
        <v>1</v>
      </c>
      <c r="T126">
        <f>VLOOKUP($B126,'累積人數_量級_區域別'!$C$2:$T$13,18,0)</f>
        <v>1</v>
      </c>
    </row>
    <row r="127">
      <c r="A127" s="5">
        <v>6.3000030056E10</v>
      </c>
      <c r="B127" s="5" t="s">
        <v>79</v>
      </c>
      <c r="C127" s="5" t="s">
        <v>131</v>
      </c>
      <c r="D127">
        <f>VLOOKUP(B127,'累積人數_量級_區域別'!$C$2:$T$13,2,0)</f>
        <v>1</v>
      </c>
      <c r="E127">
        <f>VLOOKUP($B127,'累積人數_量級_區域別'!$C$2:$T$13,3,0)</f>
        <v>1</v>
      </c>
      <c r="F127">
        <f>VLOOKUP($B127,'累積人數_量級_區域別'!$C$2:$T$13,4,0)</f>
        <v>1</v>
      </c>
      <c r="G127">
        <f>VLOOKUP($B127,'累積人數_量級_區域別'!$C$2:$T$13,5,0)</f>
        <v>1</v>
      </c>
      <c r="H127">
        <f>VLOOKUP($B127,'累積人數_量級_區域別'!$C$2:$T$13,6,0)</f>
        <v>1</v>
      </c>
      <c r="I127">
        <f>VLOOKUP($B127,'累積人數_量級_區域別'!$C$2:$T$13,7,0)</f>
        <v>1</v>
      </c>
      <c r="J127">
        <f>VLOOKUP($B127,'累積人數_量級_區域別'!$C$2:$T$13,8,0)</f>
        <v>1</v>
      </c>
      <c r="K127">
        <f>VLOOKUP($B127,'累積人數_量級_區域別'!$C$2:$T$13,9,0)</f>
        <v>1</v>
      </c>
      <c r="L127">
        <f>VLOOKUP($B127,'累積人數_量級_區域別'!$C$2:$T$13,10,0)</f>
        <v>1</v>
      </c>
      <c r="M127">
        <f>VLOOKUP($B127,'累積人數_量級_區域別'!$C$2:$T$13,11,0)</f>
        <v>1</v>
      </c>
      <c r="N127">
        <f>VLOOKUP($B127,'累積人數_量級_區域別'!$C$2:$T$13,12,0)</f>
        <v>1</v>
      </c>
      <c r="O127">
        <f>VLOOKUP($B127,'累積人數_量級_區域別'!$C$2:$T$13,13,0)</f>
        <v>1</v>
      </c>
      <c r="P127">
        <f>VLOOKUP($B127,'累積人數_量級_區域別'!$C$2:$T$13,14,0)</f>
        <v>1</v>
      </c>
      <c r="Q127">
        <f>VLOOKUP($B127,'累積人數_量級_區域別'!$C$2:$T$13,15,0)</f>
        <v>1</v>
      </c>
      <c r="R127">
        <f>VLOOKUP($B127,'累積人數_量級_區域別'!$C$2:$T$13,16,0)</f>
        <v>1</v>
      </c>
      <c r="S127">
        <f>VLOOKUP($B127,'累積人數_量級_區域別'!$C$2:$T$13,17,0)</f>
        <v>1</v>
      </c>
      <c r="T127">
        <f>VLOOKUP($B127,'累積人數_量級_區域別'!$C$2:$T$13,18,0)</f>
        <v>1</v>
      </c>
    </row>
    <row r="128">
      <c r="A128" s="5">
        <v>6.3000030057E10</v>
      </c>
      <c r="B128" s="5" t="s">
        <v>79</v>
      </c>
      <c r="C128" s="5" t="s">
        <v>132</v>
      </c>
      <c r="D128">
        <f>VLOOKUP(B128,'累積人數_量級_區域別'!$C$2:$T$13,2,0)</f>
        <v>1</v>
      </c>
      <c r="E128">
        <f>VLOOKUP($B128,'累積人數_量級_區域別'!$C$2:$T$13,3,0)</f>
        <v>1</v>
      </c>
      <c r="F128">
        <f>VLOOKUP($B128,'累積人數_量級_區域別'!$C$2:$T$13,4,0)</f>
        <v>1</v>
      </c>
      <c r="G128">
        <f>VLOOKUP($B128,'累積人數_量級_區域別'!$C$2:$T$13,5,0)</f>
        <v>1</v>
      </c>
      <c r="H128">
        <f>VLOOKUP($B128,'累積人數_量級_區域別'!$C$2:$T$13,6,0)</f>
        <v>1</v>
      </c>
      <c r="I128">
        <f>VLOOKUP($B128,'累積人數_量級_區域別'!$C$2:$T$13,7,0)</f>
        <v>1</v>
      </c>
      <c r="J128">
        <f>VLOOKUP($B128,'累積人數_量級_區域別'!$C$2:$T$13,8,0)</f>
        <v>1</v>
      </c>
      <c r="K128">
        <f>VLOOKUP($B128,'累積人數_量級_區域別'!$C$2:$T$13,9,0)</f>
        <v>1</v>
      </c>
      <c r="L128">
        <f>VLOOKUP($B128,'累積人數_量級_區域別'!$C$2:$T$13,10,0)</f>
        <v>1</v>
      </c>
      <c r="M128">
        <f>VLOOKUP($B128,'累積人數_量級_區域別'!$C$2:$T$13,11,0)</f>
        <v>1</v>
      </c>
      <c r="N128">
        <f>VLOOKUP($B128,'累積人數_量級_區域別'!$C$2:$T$13,12,0)</f>
        <v>1</v>
      </c>
      <c r="O128">
        <f>VLOOKUP($B128,'累積人數_量級_區域別'!$C$2:$T$13,13,0)</f>
        <v>1</v>
      </c>
      <c r="P128">
        <f>VLOOKUP($B128,'累積人數_量級_區域別'!$C$2:$T$13,14,0)</f>
        <v>1</v>
      </c>
      <c r="Q128">
        <f>VLOOKUP($B128,'累積人數_量級_區域別'!$C$2:$T$13,15,0)</f>
        <v>1</v>
      </c>
      <c r="R128">
        <f>VLOOKUP($B128,'累積人數_量級_區域別'!$C$2:$T$13,16,0)</f>
        <v>1</v>
      </c>
      <c r="S128">
        <f>VLOOKUP($B128,'累積人數_量級_區域別'!$C$2:$T$13,17,0)</f>
        <v>1</v>
      </c>
      <c r="T128">
        <f>VLOOKUP($B128,'累積人數_量級_區域別'!$C$2:$T$13,18,0)</f>
        <v>1</v>
      </c>
    </row>
    <row r="129">
      <c r="A129" s="5">
        <v>6.3000040001E10</v>
      </c>
      <c r="B129" s="5" t="s">
        <v>133</v>
      </c>
      <c r="C129" s="5" t="s">
        <v>134</v>
      </c>
      <c r="D129">
        <f>VLOOKUP(B129,'累積人數_量級_區域別'!$C$2:$T$13,2,0)</f>
        <v>0</v>
      </c>
      <c r="E129">
        <f>VLOOKUP($B129,'累積人數_量級_區域別'!$C$2:$T$13,3,0)</f>
        <v>0</v>
      </c>
      <c r="F129">
        <f>VLOOKUP($B129,'累積人數_量級_區域別'!$C$2:$T$13,4,0)</f>
        <v>1</v>
      </c>
      <c r="G129">
        <f>VLOOKUP($B129,'累積人數_量級_區域別'!$C$2:$T$13,5,0)</f>
        <v>1</v>
      </c>
      <c r="H129">
        <f>VLOOKUP($B129,'累積人數_量級_區域別'!$C$2:$T$13,6,0)</f>
        <v>1</v>
      </c>
      <c r="I129">
        <f>VLOOKUP($B129,'累積人數_量級_區域別'!$C$2:$T$13,7,0)</f>
        <v>1</v>
      </c>
      <c r="J129">
        <f>VLOOKUP($B129,'累積人數_量級_區域別'!$C$2:$T$13,8,0)</f>
        <v>1</v>
      </c>
      <c r="K129">
        <f>VLOOKUP($B129,'累積人數_量級_區域別'!$C$2:$T$13,9,0)</f>
        <v>1</v>
      </c>
      <c r="L129">
        <f>VLOOKUP($B129,'累積人數_量級_區域別'!$C$2:$T$13,10,0)</f>
        <v>1</v>
      </c>
      <c r="M129">
        <f>VLOOKUP($B129,'累積人數_量級_區域別'!$C$2:$T$13,11,0)</f>
        <v>1</v>
      </c>
      <c r="N129">
        <f>VLOOKUP($B129,'累積人數_量級_區域別'!$C$2:$T$13,12,0)</f>
        <v>1</v>
      </c>
      <c r="O129">
        <f>VLOOKUP($B129,'累積人數_量級_區域別'!$C$2:$T$13,13,0)</f>
        <v>1</v>
      </c>
      <c r="P129">
        <f>VLOOKUP($B129,'累積人數_量級_區域別'!$C$2:$T$13,14,0)</f>
        <v>1</v>
      </c>
      <c r="Q129">
        <f>VLOOKUP($B129,'累積人數_量級_區域別'!$C$2:$T$13,15,0)</f>
        <v>1</v>
      </c>
      <c r="R129">
        <f>VLOOKUP($B129,'累積人數_量級_區域別'!$C$2:$T$13,16,0)</f>
        <v>1</v>
      </c>
      <c r="S129">
        <f>VLOOKUP($B129,'累積人數_量級_區域別'!$C$2:$T$13,17,0)</f>
        <v>1</v>
      </c>
      <c r="T129">
        <f>VLOOKUP($B129,'累積人數_量級_區域別'!$C$2:$T$13,18,0)</f>
        <v>1</v>
      </c>
    </row>
    <row r="130">
      <c r="A130" s="5">
        <v>6.3000040002E10</v>
      </c>
      <c r="B130" s="5" t="s">
        <v>133</v>
      </c>
      <c r="C130" s="5" t="s">
        <v>135</v>
      </c>
      <c r="D130">
        <f>VLOOKUP(B130,'累積人數_量級_區域別'!$C$2:$T$13,2,0)</f>
        <v>0</v>
      </c>
      <c r="E130">
        <f>VLOOKUP($B130,'累積人數_量級_區域別'!$C$2:$T$13,3,0)</f>
        <v>0</v>
      </c>
      <c r="F130">
        <f>VLOOKUP($B130,'累積人數_量級_區域別'!$C$2:$T$13,4,0)</f>
        <v>1</v>
      </c>
      <c r="G130">
        <f>VLOOKUP($B130,'累積人數_量級_區域別'!$C$2:$T$13,5,0)</f>
        <v>1</v>
      </c>
      <c r="H130">
        <f>VLOOKUP($B130,'累積人數_量級_區域別'!$C$2:$T$13,6,0)</f>
        <v>1</v>
      </c>
      <c r="I130">
        <f>VLOOKUP($B130,'累積人數_量級_區域別'!$C$2:$T$13,7,0)</f>
        <v>1</v>
      </c>
      <c r="J130">
        <f>VLOOKUP($B130,'累積人數_量級_區域別'!$C$2:$T$13,8,0)</f>
        <v>1</v>
      </c>
      <c r="K130">
        <f>VLOOKUP($B130,'累積人數_量級_區域別'!$C$2:$T$13,9,0)</f>
        <v>1</v>
      </c>
      <c r="L130">
        <f>VLOOKUP($B130,'累積人數_量級_區域別'!$C$2:$T$13,10,0)</f>
        <v>1</v>
      </c>
      <c r="M130">
        <f>VLOOKUP($B130,'累積人數_量級_區域別'!$C$2:$T$13,11,0)</f>
        <v>1</v>
      </c>
      <c r="N130">
        <f>VLOOKUP($B130,'累積人數_量級_區域別'!$C$2:$T$13,12,0)</f>
        <v>1</v>
      </c>
      <c r="O130">
        <f>VLOOKUP($B130,'累積人數_量級_區域別'!$C$2:$T$13,13,0)</f>
        <v>1</v>
      </c>
      <c r="P130">
        <f>VLOOKUP($B130,'累積人數_量級_區域別'!$C$2:$T$13,14,0)</f>
        <v>1</v>
      </c>
      <c r="Q130">
        <f>VLOOKUP($B130,'累積人數_量級_區域別'!$C$2:$T$13,15,0)</f>
        <v>1</v>
      </c>
      <c r="R130">
        <f>VLOOKUP($B130,'累積人數_量級_區域別'!$C$2:$T$13,16,0)</f>
        <v>1</v>
      </c>
      <c r="S130">
        <f>VLOOKUP($B130,'累積人數_量級_區域別'!$C$2:$T$13,17,0)</f>
        <v>1</v>
      </c>
      <c r="T130">
        <f>VLOOKUP($B130,'累積人數_量級_區域別'!$C$2:$T$13,18,0)</f>
        <v>1</v>
      </c>
    </row>
    <row r="131">
      <c r="A131" s="5">
        <v>6.3000040003E10</v>
      </c>
      <c r="B131" s="5" t="s">
        <v>133</v>
      </c>
      <c r="C131" s="5" t="s">
        <v>136</v>
      </c>
      <c r="D131">
        <f>VLOOKUP(B131,'累積人數_量級_區域別'!$C$2:$T$13,2,0)</f>
        <v>0</v>
      </c>
      <c r="E131">
        <f>VLOOKUP($B131,'累積人數_量級_區域別'!$C$2:$T$13,3,0)</f>
        <v>0</v>
      </c>
      <c r="F131">
        <f>VLOOKUP($B131,'累積人數_量級_區域別'!$C$2:$T$13,4,0)</f>
        <v>1</v>
      </c>
      <c r="G131">
        <f>VLOOKUP($B131,'累積人數_量級_區域別'!$C$2:$T$13,5,0)</f>
        <v>1</v>
      </c>
      <c r="H131">
        <f>VLOOKUP($B131,'累積人數_量級_區域別'!$C$2:$T$13,6,0)</f>
        <v>1</v>
      </c>
      <c r="I131">
        <f>VLOOKUP($B131,'累積人數_量級_區域別'!$C$2:$T$13,7,0)</f>
        <v>1</v>
      </c>
      <c r="J131">
        <f>VLOOKUP($B131,'累積人數_量級_區域別'!$C$2:$T$13,8,0)</f>
        <v>1</v>
      </c>
      <c r="K131">
        <f>VLOOKUP($B131,'累積人數_量級_區域別'!$C$2:$T$13,9,0)</f>
        <v>1</v>
      </c>
      <c r="L131">
        <f>VLOOKUP($B131,'累積人數_量級_區域別'!$C$2:$T$13,10,0)</f>
        <v>1</v>
      </c>
      <c r="M131">
        <f>VLOOKUP($B131,'累積人數_量級_區域別'!$C$2:$T$13,11,0)</f>
        <v>1</v>
      </c>
      <c r="N131">
        <f>VLOOKUP($B131,'累積人數_量級_區域別'!$C$2:$T$13,12,0)</f>
        <v>1</v>
      </c>
      <c r="O131">
        <f>VLOOKUP($B131,'累積人數_量級_區域別'!$C$2:$T$13,13,0)</f>
        <v>1</v>
      </c>
      <c r="P131">
        <f>VLOOKUP($B131,'累積人數_量級_區域別'!$C$2:$T$13,14,0)</f>
        <v>1</v>
      </c>
      <c r="Q131">
        <f>VLOOKUP($B131,'累積人數_量級_區域別'!$C$2:$T$13,15,0)</f>
        <v>1</v>
      </c>
      <c r="R131">
        <f>VLOOKUP($B131,'累積人數_量級_區域別'!$C$2:$T$13,16,0)</f>
        <v>1</v>
      </c>
      <c r="S131">
        <f>VLOOKUP($B131,'累積人數_量級_區域別'!$C$2:$T$13,17,0)</f>
        <v>1</v>
      </c>
      <c r="T131">
        <f>VLOOKUP($B131,'累積人數_量級_區域別'!$C$2:$T$13,18,0)</f>
        <v>1</v>
      </c>
    </row>
    <row r="132">
      <c r="A132" s="5">
        <v>6.3000040004E10</v>
      </c>
      <c r="B132" s="5" t="s">
        <v>133</v>
      </c>
      <c r="C132" s="5" t="s">
        <v>137</v>
      </c>
      <c r="D132">
        <f>VLOOKUP(B132,'累積人數_量級_區域別'!$C$2:$T$13,2,0)</f>
        <v>0</v>
      </c>
      <c r="E132">
        <f>VLOOKUP($B132,'累積人數_量級_區域別'!$C$2:$T$13,3,0)</f>
        <v>0</v>
      </c>
      <c r="F132">
        <f>VLOOKUP($B132,'累積人數_量級_區域別'!$C$2:$T$13,4,0)</f>
        <v>1</v>
      </c>
      <c r="G132">
        <f>VLOOKUP($B132,'累積人數_量級_區域別'!$C$2:$T$13,5,0)</f>
        <v>1</v>
      </c>
      <c r="H132">
        <f>VLOOKUP($B132,'累積人數_量級_區域別'!$C$2:$T$13,6,0)</f>
        <v>1</v>
      </c>
      <c r="I132">
        <f>VLOOKUP($B132,'累積人數_量級_區域別'!$C$2:$T$13,7,0)</f>
        <v>1</v>
      </c>
      <c r="J132">
        <f>VLOOKUP($B132,'累積人數_量級_區域別'!$C$2:$T$13,8,0)</f>
        <v>1</v>
      </c>
      <c r="K132">
        <f>VLOOKUP($B132,'累積人數_量級_區域別'!$C$2:$T$13,9,0)</f>
        <v>1</v>
      </c>
      <c r="L132">
        <f>VLOOKUP($B132,'累積人數_量級_區域別'!$C$2:$T$13,10,0)</f>
        <v>1</v>
      </c>
      <c r="M132">
        <f>VLOOKUP($B132,'累積人數_量級_區域別'!$C$2:$T$13,11,0)</f>
        <v>1</v>
      </c>
      <c r="N132">
        <f>VLOOKUP($B132,'累積人數_量級_區域別'!$C$2:$T$13,12,0)</f>
        <v>1</v>
      </c>
      <c r="O132">
        <f>VLOOKUP($B132,'累積人數_量級_區域別'!$C$2:$T$13,13,0)</f>
        <v>1</v>
      </c>
      <c r="P132">
        <f>VLOOKUP($B132,'累積人數_量級_區域別'!$C$2:$T$13,14,0)</f>
        <v>1</v>
      </c>
      <c r="Q132">
        <f>VLOOKUP($B132,'累積人數_量級_區域別'!$C$2:$T$13,15,0)</f>
        <v>1</v>
      </c>
      <c r="R132">
        <f>VLOOKUP($B132,'累積人數_量級_區域別'!$C$2:$T$13,16,0)</f>
        <v>1</v>
      </c>
      <c r="S132">
        <f>VLOOKUP($B132,'累積人數_量級_區域別'!$C$2:$T$13,17,0)</f>
        <v>1</v>
      </c>
      <c r="T132">
        <f>VLOOKUP($B132,'累積人數_量級_區域別'!$C$2:$T$13,18,0)</f>
        <v>1</v>
      </c>
    </row>
    <row r="133">
      <c r="A133" s="5">
        <v>6.3000040005E10</v>
      </c>
      <c r="B133" s="5" t="s">
        <v>133</v>
      </c>
      <c r="C133" s="5" t="s">
        <v>138</v>
      </c>
      <c r="D133">
        <f>VLOOKUP(B133,'累積人數_量級_區域別'!$C$2:$T$13,2,0)</f>
        <v>0</v>
      </c>
      <c r="E133">
        <f>VLOOKUP($B133,'累積人數_量級_區域別'!$C$2:$T$13,3,0)</f>
        <v>0</v>
      </c>
      <c r="F133">
        <f>VLOOKUP($B133,'累積人數_量級_區域別'!$C$2:$T$13,4,0)</f>
        <v>1</v>
      </c>
      <c r="G133">
        <f>VLOOKUP($B133,'累積人數_量級_區域別'!$C$2:$T$13,5,0)</f>
        <v>1</v>
      </c>
      <c r="H133">
        <f>VLOOKUP($B133,'累積人數_量級_區域別'!$C$2:$T$13,6,0)</f>
        <v>1</v>
      </c>
      <c r="I133">
        <f>VLOOKUP($B133,'累積人數_量級_區域別'!$C$2:$T$13,7,0)</f>
        <v>1</v>
      </c>
      <c r="J133">
        <f>VLOOKUP($B133,'累積人數_量級_區域別'!$C$2:$T$13,8,0)</f>
        <v>1</v>
      </c>
      <c r="K133">
        <f>VLOOKUP($B133,'累積人數_量級_區域別'!$C$2:$T$13,9,0)</f>
        <v>1</v>
      </c>
      <c r="L133">
        <f>VLOOKUP($B133,'累積人數_量級_區域別'!$C$2:$T$13,10,0)</f>
        <v>1</v>
      </c>
      <c r="M133">
        <f>VLOOKUP($B133,'累積人數_量級_區域別'!$C$2:$T$13,11,0)</f>
        <v>1</v>
      </c>
      <c r="N133">
        <f>VLOOKUP($B133,'累積人數_量級_區域別'!$C$2:$T$13,12,0)</f>
        <v>1</v>
      </c>
      <c r="O133">
        <f>VLOOKUP($B133,'累積人數_量級_區域別'!$C$2:$T$13,13,0)</f>
        <v>1</v>
      </c>
      <c r="P133">
        <f>VLOOKUP($B133,'累積人數_量級_區域別'!$C$2:$T$13,14,0)</f>
        <v>1</v>
      </c>
      <c r="Q133">
        <f>VLOOKUP($B133,'累積人數_量級_區域別'!$C$2:$T$13,15,0)</f>
        <v>1</v>
      </c>
      <c r="R133">
        <f>VLOOKUP($B133,'累積人數_量級_區域別'!$C$2:$T$13,16,0)</f>
        <v>1</v>
      </c>
      <c r="S133">
        <f>VLOOKUP($B133,'累積人數_量級_區域別'!$C$2:$T$13,17,0)</f>
        <v>1</v>
      </c>
      <c r="T133">
        <f>VLOOKUP($B133,'累積人數_量級_區域別'!$C$2:$T$13,18,0)</f>
        <v>1</v>
      </c>
    </row>
    <row r="134">
      <c r="A134" s="5">
        <v>6.3000040006E10</v>
      </c>
      <c r="B134" s="5" t="s">
        <v>133</v>
      </c>
      <c r="C134" s="5" t="s">
        <v>139</v>
      </c>
      <c r="D134">
        <f>VLOOKUP(B134,'累積人數_量級_區域別'!$C$2:$T$13,2,0)</f>
        <v>0</v>
      </c>
      <c r="E134">
        <f>VLOOKUP($B134,'累積人數_量級_區域別'!$C$2:$T$13,3,0)</f>
        <v>0</v>
      </c>
      <c r="F134">
        <f>VLOOKUP($B134,'累積人數_量級_區域別'!$C$2:$T$13,4,0)</f>
        <v>1</v>
      </c>
      <c r="G134">
        <f>VLOOKUP($B134,'累積人數_量級_區域別'!$C$2:$T$13,5,0)</f>
        <v>1</v>
      </c>
      <c r="H134">
        <f>VLOOKUP($B134,'累積人數_量級_區域別'!$C$2:$T$13,6,0)</f>
        <v>1</v>
      </c>
      <c r="I134">
        <f>VLOOKUP($B134,'累積人數_量級_區域別'!$C$2:$T$13,7,0)</f>
        <v>1</v>
      </c>
      <c r="J134">
        <f>VLOOKUP($B134,'累積人數_量級_區域別'!$C$2:$T$13,8,0)</f>
        <v>1</v>
      </c>
      <c r="K134">
        <f>VLOOKUP($B134,'累積人數_量級_區域別'!$C$2:$T$13,9,0)</f>
        <v>1</v>
      </c>
      <c r="L134">
        <f>VLOOKUP($B134,'累積人數_量級_區域別'!$C$2:$T$13,10,0)</f>
        <v>1</v>
      </c>
      <c r="M134">
        <f>VLOOKUP($B134,'累積人數_量級_區域別'!$C$2:$T$13,11,0)</f>
        <v>1</v>
      </c>
      <c r="N134">
        <f>VLOOKUP($B134,'累積人數_量級_區域別'!$C$2:$T$13,12,0)</f>
        <v>1</v>
      </c>
      <c r="O134">
        <f>VLOOKUP($B134,'累積人數_量級_區域別'!$C$2:$T$13,13,0)</f>
        <v>1</v>
      </c>
      <c r="P134">
        <f>VLOOKUP($B134,'累積人數_量級_區域別'!$C$2:$T$13,14,0)</f>
        <v>1</v>
      </c>
      <c r="Q134">
        <f>VLOOKUP($B134,'累積人數_量級_區域別'!$C$2:$T$13,15,0)</f>
        <v>1</v>
      </c>
      <c r="R134">
        <f>VLOOKUP($B134,'累積人數_量級_區域別'!$C$2:$T$13,16,0)</f>
        <v>1</v>
      </c>
      <c r="S134">
        <f>VLOOKUP($B134,'累積人數_量級_區域別'!$C$2:$T$13,17,0)</f>
        <v>1</v>
      </c>
      <c r="T134">
        <f>VLOOKUP($B134,'累積人數_量級_區域別'!$C$2:$T$13,18,0)</f>
        <v>1</v>
      </c>
    </row>
    <row r="135">
      <c r="A135" s="5">
        <v>6.3000040007E10</v>
      </c>
      <c r="B135" s="5" t="s">
        <v>133</v>
      </c>
      <c r="C135" s="5" t="s">
        <v>140</v>
      </c>
      <c r="D135">
        <f>VLOOKUP(B135,'累積人數_量級_區域別'!$C$2:$T$13,2,0)</f>
        <v>0</v>
      </c>
      <c r="E135">
        <f>VLOOKUP($B135,'累積人數_量級_區域別'!$C$2:$T$13,3,0)</f>
        <v>0</v>
      </c>
      <c r="F135">
        <f>VLOOKUP($B135,'累積人數_量級_區域別'!$C$2:$T$13,4,0)</f>
        <v>1</v>
      </c>
      <c r="G135">
        <f>VLOOKUP($B135,'累積人數_量級_區域別'!$C$2:$T$13,5,0)</f>
        <v>1</v>
      </c>
      <c r="H135">
        <f>VLOOKUP($B135,'累積人數_量級_區域別'!$C$2:$T$13,6,0)</f>
        <v>1</v>
      </c>
      <c r="I135">
        <f>VLOOKUP($B135,'累積人數_量級_區域別'!$C$2:$T$13,7,0)</f>
        <v>1</v>
      </c>
      <c r="J135">
        <f>VLOOKUP($B135,'累積人數_量級_區域別'!$C$2:$T$13,8,0)</f>
        <v>1</v>
      </c>
      <c r="K135">
        <f>VLOOKUP($B135,'累積人數_量級_區域別'!$C$2:$T$13,9,0)</f>
        <v>1</v>
      </c>
      <c r="L135">
        <f>VLOOKUP($B135,'累積人數_量級_區域別'!$C$2:$T$13,10,0)</f>
        <v>1</v>
      </c>
      <c r="M135">
        <f>VLOOKUP($B135,'累積人數_量級_區域別'!$C$2:$T$13,11,0)</f>
        <v>1</v>
      </c>
      <c r="N135">
        <f>VLOOKUP($B135,'累積人數_量級_區域別'!$C$2:$T$13,12,0)</f>
        <v>1</v>
      </c>
      <c r="O135">
        <f>VLOOKUP($B135,'累積人數_量級_區域別'!$C$2:$T$13,13,0)</f>
        <v>1</v>
      </c>
      <c r="P135">
        <f>VLOOKUP($B135,'累積人數_量級_區域別'!$C$2:$T$13,14,0)</f>
        <v>1</v>
      </c>
      <c r="Q135">
        <f>VLOOKUP($B135,'累積人數_量級_區域別'!$C$2:$T$13,15,0)</f>
        <v>1</v>
      </c>
      <c r="R135">
        <f>VLOOKUP($B135,'累積人數_量級_區域別'!$C$2:$T$13,16,0)</f>
        <v>1</v>
      </c>
      <c r="S135">
        <f>VLOOKUP($B135,'累積人數_量級_區域別'!$C$2:$T$13,17,0)</f>
        <v>1</v>
      </c>
      <c r="T135">
        <f>VLOOKUP($B135,'累積人數_量級_區域別'!$C$2:$T$13,18,0)</f>
        <v>1</v>
      </c>
    </row>
    <row r="136">
      <c r="A136" s="5">
        <v>6.3000040008E10</v>
      </c>
      <c r="B136" s="5" t="s">
        <v>133</v>
      </c>
      <c r="C136" s="5" t="s">
        <v>141</v>
      </c>
      <c r="D136">
        <f>VLOOKUP(B136,'累積人數_量級_區域別'!$C$2:$T$13,2,0)</f>
        <v>0</v>
      </c>
      <c r="E136">
        <f>VLOOKUP($B136,'累積人數_量級_區域別'!$C$2:$T$13,3,0)</f>
        <v>0</v>
      </c>
      <c r="F136">
        <f>VLOOKUP($B136,'累積人數_量級_區域別'!$C$2:$T$13,4,0)</f>
        <v>1</v>
      </c>
      <c r="G136">
        <f>VLOOKUP($B136,'累積人數_量級_區域別'!$C$2:$T$13,5,0)</f>
        <v>1</v>
      </c>
      <c r="H136">
        <f>VLOOKUP($B136,'累積人數_量級_區域別'!$C$2:$T$13,6,0)</f>
        <v>1</v>
      </c>
      <c r="I136">
        <f>VLOOKUP($B136,'累積人數_量級_區域別'!$C$2:$T$13,7,0)</f>
        <v>1</v>
      </c>
      <c r="J136">
        <f>VLOOKUP($B136,'累積人數_量級_區域別'!$C$2:$T$13,8,0)</f>
        <v>1</v>
      </c>
      <c r="K136">
        <f>VLOOKUP($B136,'累積人數_量級_區域別'!$C$2:$T$13,9,0)</f>
        <v>1</v>
      </c>
      <c r="L136">
        <f>VLOOKUP($B136,'累積人數_量級_區域別'!$C$2:$T$13,10,0)</f>
        <v>1</v>
      </c>
      <c r="M136">
        <f>VLOOKUP($B136,'累積人數_量級_區域別'!$C$2:$T$13,11,0)</f>
        <v>1</v>
      </c>
      <c r="N136">
        <f>VLOOKUP($B136,'累積人數_量級_區域別'!$C$2:$T$13,12,0)</f>
        <v>1</v>
      </c>
      <c r="O136">
        <f>VLOOKUP($B136,'累積人數_量級_區域別'!$C$2:$T$13,13,0)</f>
        <v>1</v>
      </c>
      <c r="P136">
        <f>VLOOKUP($B136,'累積人數_量級_區域別'!$C$2:$T$13,14,0)</f>
        <v>1</v>
      </c>
      <c r="Q136">
        <f>VLOOKUP($B136,'累積人數_量級_區域別'!$C$2:$T$13,15,0)</f>
        <v>1</v>
      </c>
      <c r="R136">
        <f>VLOOKUP($B136,'累積人數_量級_區域別'!$C$2:$T$13,16,0)</f>
        <v>1</v>
      </c>
      <c r="S136">
        <f>VLOOKUP($B136,'累積人數_量級_區域別'!$C$2:$T$13,17,0)</f>
        <v>1</v>
      </c>
      <c r="T136">
        <f>VLOOKUP($B136,'累積人數_量級_區域別'!$C$2:$T$13,18,0)</f>
        <v>1</v>
      </c>
    </row>
    <row r="137">
      <c r="A137" s="5">
        <v>6.3000040009E10</v>
      </c>
      <c r="B137" s="5" t="s">
        <v>133</v>
      </c>
      <c r="C137" s="5" t="s">
        <v>142</v>
      </c>
      <c r="D137">
        <f>VLOOKUP(B137,'累積人數_量級_區域別'!$C$2:$T$13,2,0)</f>
        <v>0</v>
      </c>
      <c r="E137">
        <f>VLOOKUP($B137,'累積人數_量級_區域別'!$C$2:$T$13,3,0)</f>
        <v>0</v>
      </c>
      <c r="F137">
        <f>VLOOKUP($B137,'累積人數_量級_區域別'!$C$2:$T$13,4,0)</f>
        <v>1</v>
      </c>
      <c r="G137">
        <f>VLOOKUP($B137,'累積人數_量級_區域別'!$C$2:$T$13,5,0)</f>
        <v>1</v>
      </c>
      <c r="H137">
        <f>VLOOKUP($B137,'累積人數_量級_區域別'!$C$2:$T$13,6,0)</f>
        <v>1</v>
      </c>
      <c r="I137">
        <f>VLOOKUP($B137,'累積人數_量級_區域別'!$C$2:$T$13,7,0)</f>
        <v>1</v>
      </c>
      <c r="J137">
        <f>VLOOKUP($B137,'累積人數_量級_區域別'!$C$2:$T$13,8,0)</f>
        <v>1</v>
      </c>
      <c r="K137">
        <f>VLOOKUP($B137,'累積人數_量級_區域別'!$C$2:$T$13,9,0)</f>
        <v>1</v>
      </c>
      <c r="L137">
        <f>VLOOKUP($B137,'累積人數_量級_區域別'!$C$2:$T$13,10,0)</f>
        <v>1</v>
      </c>
      <c r="M137">
        <f>VLOOKUP($B137,'累積人數_量級_區域別'!$C$2:$T$13,11,0)</f>
        <v>1</v>
      </c>
      <c r="N137">
        <f>VLOOKUP($B137,'累積人數_量級_區域別'!$C$2:$T$13,12,0)</f>
        <v>1</v>
      </c>
      <c r="O137">
        <f>VLOOKUP($B137,'累積人數_量級_區域別'!$C$2:$T$13,13,0)</f>
        <v>1</v>
      </c>
      <c r="P137">
        <f>VLOOKUP($B137,'累積人數_量級_區域別'!$C$2:$T$13,14,0)</f>
        <v>1</v>
      </c>
      <c r="Q137">
        <f>VLOOKUP($B137,'累積人數_量級_區域別'!$C$2:$T$13,15,0)</f>
        <v>1</v>
      </c>
      <c r="R137">
        <f>VLOOKUP($B137,'累積人數_量級_區域別'!$C$2:$T$13,16,0)</f>
        <v>1</v>
      </c>
      <c r="S137">
        <f>VLOOKUP($B137,'累積人數_量級_區域別'!$C$2:$T$13,17,0)</f>
        <v>1</v>
      </c>
      <c r="T137">
        <f>VLOOKUP($B137,'累積人數_量級_區域別'!$C$2:$T$13,18,0)</f>
        <v>1</v>
      </c>
    </row>
    <row r="138">
      <c r="A138" s="5">
        <v>6.300004001E10</v>
      </c>
      <c r="B138" s="5" t="s">
        <v>133</v>
      </c>
      <c r="C138" s="5" t="s">
        <v>143</v>
      </c>
      <c r="D138">
        <f>VLOOKUP(B138,'累積人數_量級_區域別'!$C$2:$T$13,2,0)</f>
        <v>0</v>
      </c>
      <c r="E138">
        <f>VLOOKUP($B138,'累積人數_量級_區域別'!$C$2:$T$13,3,0)</f>
        <v>0</v>
      </c>
      <c r="F138">
        <f>VLOOKUP($B138,'累積人數_量級_區域別'!$C$2:$T$13,4,0)</f>
        <v>1</v>
      </c>
      <c r="G138">
        <f>VLOOKUP($B138,'累積人數_量級_區域別'!$C$2:$T$13,5,0)</f>
        <v>1</v>
      </c>
      <c r="H138">
        <f>VLOOKUP($B138,'累積人數_量級_區域別'!$C$2:$T$13,6,0)</f>
        <v>1</v>
      </c>
      <c r="I138">
        <f>VLOOKUP($B138,'累積人數_量級_區域別'!$C$2:$T$13,7,0)</f>
        <v>1</v>
      </c>
      <c r="J138">
        <f>VLOOKUP($B138,'累積人數_量級_區域別'!$C$2:$T$13,8,0)</f>
        <v>1</v>
      </c>
      <c r="K138">
        <f>VLOOKUP($B138,'累積人數_量級_區域別'!$C$2:$T$13,9,0)</f>
        <v>1</v>
      </c>
      <c r="L138">
        <f>VLOOKUP($B138,'累積人數_量級_區域別'!$C$2:$T$13,10,0)</f>
        <v>1</v>
      </c>
      <c r="M138">
        <f>VLOOKUP($B138,'累積人數_量級_區域別'!$C$2:$T$13,11,0)</f>
        <v>1</v>
      </c>
      <c r="N138">
        <f>VLOOKUP($B138,'累積人數_量級_區域別'!$C$2:$T$13,12,0)</f>
        <v>1</v>
      </c>
      <c r="O138">
        <f>VLOOKUP($B138,'累積人數_量級_區域別'!$C$2:$T$13,13,0)</f>
        <v>1</v>
      </c>
      <c r="P138">
        <f>VLOOKUP($B138,'累積人數_量級_區域別'!$C$2:$T$13,14,0)</f>
        <v>1</v>
      </c>
      <c r="Q138">
        <f>VLOOKUP($B138,'累積人數_量級_區域別'!$C$2:$T$13,15,0)</f>
        <v>1</v>
      </c>
      <c r="R138">
        <f>VLOOKUP($B138,'累積人數_量級_區域別'!$C$2:$T$13,16,0)</f>
        <v>1</v>
      </c>
      <c r="S138">
        <f>VLOOKUP($B138,'累積人數_量級_區域別'!$C$2:$T$13,17,0)</f>
        <v>1</v>
      </c>
      <c r="T138">
        <f>VLOOKUP($B138,'累積人數_量級_區域別'!$C$2:$T$13,18,0)</f>
        <v>1</v>
      </c>
    </row>
    <row r="139">
      <c r="A139" s="5">
        <v>6.3000040011E10</v>
      </c>
      <c r="B139" s="5" t="s">
        <v>133</v>
      </c>
      <c r="C139" s="5" t="s">
        <v>144</v>
      </c>
      <c r="D139">
        <f>VLOOKUP(B139,'累積人數_量級_區域別'!$C$2:$T$13,2,0)</f>
        <v>0</v>
      </c>
      <c r="E139">
        <f>VLOOKUP($B139,'累積人數_量級_區域別'!$C$2:$T$13,3,0)</f>
        <v>0</v>
      </c>
      <c r="F139">
        <f>VLOOKUP($B139,'累積人數_量級_區域別'!$C$2:$T$13,4,0)</f>
        <v>1</v>
      </c>
      <c r="G139">
        <f>VLOOKUP($B139,'累積人數_量級_區域別'!$C$2:$T$13,5,0)</f>
        <v>1</v>
      </c>
      <c r="H139">
        <f>VLOOKUP($B139,'累積人數_量級_區域別'!$C$2:$T$13,6,0)</f>
        <v>1</v>
      </c>
      <c r="I139">
        <f>VLOOKUP($B139,'累積人數_量級_區域別'!$C$2:$T$13,7,0)</f>
        <v>1</v>
      </c>
      <c r="J139">
        <f>VLOOKUP($B139,'累積人數_量級_區域別'!$C$2:$T$13,8,0)</f>
        <v>1</v>
      </c>
      <c r="K139">
        <f>VLOOKUP($B139,'累積人數_量級_區域別'!$C$2:$T$13,9,0)</f>
        <v>1</v>
      </c>
      <c r="L139">
        <f>VLOOKUP($B139,'累積人數_量級_區域別'!$C$2:$T$13,10,0)</f>
        <v>1</v>
      </c>
      <c r="M139">
        <f>VLOOKUP($B139,'累積人數_量級_區域別'!$C$2:$T$13,11,0)</f>
        <v>1</v>
      </c>
      <c r="N139">
        <f>VLOOKUP($B139,'累積人數_量級_區域別'!$C$2:$T$13,12,0)</f>
        <v>1</v>
      </c>
      <c r="O139">
        <f>VLOOKUP($B139,'累積人數_量級_區域別'!$C$2:$T$13,13,0)</f>
        <v>1</v>
      </c>
      <c r="P139">
        <f>VLOOKUP($B139,'累積人數_量級_區域別'!$C$2:$T$13,14,0)</f>
        <v>1</v>
      </c>
      <c r="Q139">
        <f>VLOOKUP($B139,'累積人數_量級_區域別'!$C$2:$T$13,15,0)</f>
        <v>1</v>
      </c>
      <c r="R139">
        <f>VLOOKUP($B139,'累積人數_量級_區域別'!$C$2:$T$13,16,0)</f>
        <v>1</v>
      </c>
      <c r="S139">
        <f>VLOOKUP($B139,'累積人數_量級_區域別'!$C$2:$T$13,17,0)</f>
        <v>1</v>
      </c>
      <c r="T139">
        <f>VLOOKUP($B139,'累積人數_量級_區域別'!$C$2:$T$13,18,0)</f>
        <v>1</v>
      </c>
    </row>
    <row r="140">
      <c r="A140" s="5">
        <v>6.3000040012E10</v>
      </c>
      <c r="B140" s="5" t="s">
        <v>133</v>
      </c>
      <c r="C140" s="5" t="s">
        <v>145</v>
      </c>
      <c r="D140">
        <f>VLOOKUP(B140,'累積人數_量級_區域別'!$C$2:$T$13,2,0)</f>
        <v>0</v>
      </c>
      <c r="E140">
        <f>VLOOKUP($B140,'累積人數_量級_區域別'!$C$2:$T$13,3,0)</f>
        <v>0</v>
      </c>
      <c r="F140">
        <f>VLOOKUP($B140,'累積人數_量級_區域別'!$C$2:$T$13,4,0)</f>
        <v>1</v>
      </c>
      <c r="G140">
        <f>VLOOKUP($B140,'累積人數_量級_區域別'!$C$2:$T$13,5,0)</f>
        <v>1</v>
      </c>
      <c r="H140">
        <f>VLOOKUP($B140,'累積人數_量級_區域別'!$C$2:$T$13,6,0)</f>
        <v>1</v>
      </c>
      <c r="I140">
        <f>VLOOKUP($B140,'累積人數_量級_區域別'!$C$2:$T$13,7,0)</f>
        <v>1</v>
      </c>
      <c r="J140">
        <f>VLOOKUP($B140,'累積人數_量級_區域別'!$C$2:$T$13,8,0)</f>
        <v>1</v>
      </c>
      <c r="K140">
        <f>VLOOKUP($B140,'累積人數_量級_區域別'!$C$2:$T$13,9,0)</f>
        <v>1</v>
      </c>
      <c r="L140">
        <f>VLOOKUP($B140,'累積人數_量級_區域別'!$C$2:$T$13,10,0)</f>
        <v>1</v>
      </c>
      <c r="M140">
        <f>VLOOKUP($B140,'累積人數_量級_區域別'!$C$2:$T$13,11,0)</f>
        <v>1</v>
      </c>
      <c r="N140">
        <f>VLOOKUP($B140,'累積人數_量級_區域別'!$C$2:$T$13,12,0)</f>
        <v>1</v>
      </c>
      <c r="O140">
        <f>VLOOKUP($B140,'累積人數_量級_區域別'!$C$2:$T$13,13,0)</f>
        <v>1</v>
      </c>
      <c r="P140">
        <f>VLOOKUP($B140,'累積人數_量級_區域別'!$C$2:$T$13,14,0)</f>
        <v>1</v>
      </c>
      <c r="Q140">
        <f>VLOOKUP($B140,'累積人數_量級_區域別'!$C$2:$T$13,15,0)</f>
        <v>1</v>
      </c>
      <c r="R140">
        <f>VLOOKUP($B140,'累積人數_量級_區域別'!$C$2:$T$13,16,0)</f>
        <v>1</v>
      </c>
      <c r="S140">
        <f>VLOOKUP($B140,'累積人數_量級_區域別'!$C$2:$T$13,17,0)</f>
        <v>1</v>
      </c>
      <c r="T140">
        <f>VLOOKUP($B140,'累積人數_量級_區域別'!$C$2:$T$13,18,0)</f>
        <v>1</v>
      </c>
    </row>
    <row r="141">
      <c r="A141" s="5">
        <v>6.3000040013E10</v>
      </c>
      <c r="B141" s="5" t="s">
        <v>133</v>
      </c>
      <c r="C141" s="5" t="s">
        <v>146</v>
      </c>
      <c r="D141">
        <f>VLOOKUP(B141,'累積人數_量級_區域別'!$C$2:$T$13,2,0)</f>
        <v>0</v>
      </c>
      <c r="E141">
        <f>VLOOKUP($B141,'累積人數_量級_區域別'!$C$2:$T$13,3,0)</f>
        <v>0</v>
      </c>
      <c r="F141">
        <f>VLOOKUP($B141,'累積人數_量級_區域別'!$C$2:$T$13,4,0)</f>
        <v>1</v>
      </c>
      <c r="G141">
        <f>VLOOKUP($B141,'累積人數_量級_區域別'!$C$2:$T$13,5,0)</f>
        <v>1</v>
      </c>
      <c r="H141">
        <f>VLOOKUP($B141,'累積人數_量級_區域別'!$C$2:$T$13,6,0)</f>
        <v>1</v>
      </c>
      <c r="I141">
        <f>VLOOKUP($B141,'累積人數_量級_區域別'!$C$2:$T$13,7,0)</f>
        <v>1</v>
      </c>
      <c r="J141">
        <f>VLOOKUP($B141,'累積人數_量級_區域別'!$C$2:$T$13,8,0)</f>
        <v>1</v>
      </c>
      <c r="K141">
        <f>VLOOKUP($B141,'累積人數_量級_區域別'!$C$2:$T$13,9,0)</f>
        <v>1</v>
      </c>
      <c r="L141">
        <f>VLOOKUP($B141,'累積人數_量級_區域別'!$C$2:$T$13,10,0)</f>
        <v>1</v>
      </c>
      <c r="M141">
        <f>VLOOKUP($B141,'累積人數_量級_區域別'!$C$2:$T$13,11,0)</f>
        <v>1</v>
      </c>
      <c r="N141">
        <f>VLOOKUP($B141,'累積人數_量級_區域別'!$C$2:$T$13,12,0)</f>
        <v>1</v>
      </c>
      <c r="O141">
        <f>VLOOKUP($B141,'累積人數_量級_區域別'!$C$2:$T$13,13,0)</f>
        <v>1</v>
      </c>
      <c r="P141">
        <f>VLOOKUP($B141,'累積人數_量級_區域別'!$C$2:$T$13,14,0)</f>
        <v>1</v>
      </c>
      <c r="Q141">
        <f>VLOOKUP($B141,'累積人數_量級_區域別'!$C$2:$T$13,15,0)</f>
        <v>1</v>
      </c>
      <c r="R141">
        <f>VLOOKUP($B141,'累積人數_量級_區域別'!$C$2:$T$13,16,0)</f>
        <v>1</v>
      </c>
      <c r="S141">
        <f>VLOOKUP($B141,'累積人數_量級_區域別'!$C$2:$T$13,17,0)</f>
        <v>1</v>
      </c>
      <c r="T141">
        <f>VLOOKUP($B141,'累積人數_量級_區域別'!$C$2:$T$13,18,0)</f>
        <v>1</v>
      </c>
    </row>
    <row r="142">
      <c r="A142" s="5">
        <v>6.3000040014E10</v>
      </c>
      <c r="B142" s="5" t="s">
        <v>133</v>
      </c>
      <c r="C142" s="5" t="s">
        <v>147</v>
      </c>
      <c r="D142">
        <f>VLOOKUP(B142,'累積人數_量級_區域別'!$C$2:$T$13,2,0)</f>
        <v>0</v>
      </c>
      <c r="E142">
        <f>VLOOKUP($B142,'累積人數_量級_區域別'!$C$2:$T$13,3,0)</f>
        <v>0</v>
      </c>
      <c r="F142">
        <f>VLOOKUP($B142,'累積人數_量級_區域別'!$C$2:$T$13,4,0)</f>
        <v>1</v>
      </c>
      <c r="G142">
        <f>VLOOKUP($B142,'累積人數_量級_區域別'!$C$2:$T$13,5,0)</f>
        <v>1</v>
      </c>
      <c r="H142">
        <f>VLOOKUP($B142,'累積人數_量級_區域別'!$C$2:$T$13,6,0)</f>
        <v>1</v>
      </c>
      <c r="I142">
        <f>VLOOKUP($B142,'累積人數_量級_區域別'!$C$2:$T$13,7,0)</f>
        <v>1</v>
      </c>
      <c r="J142">
        <f>VLOOKUP($B142,'累積人數_量級_區域別'!$C$2:$T$13,8,0)</f>
        <v>1</v>
      </c>
      <c r="K142">
        <f>VLOOKUP($B142,'累積人數_量級_區域別'!$C$2:$T$13,9,0)</f>
        <v>1</v>
      </c>
      <c r="L142">
        <f>VLOOKUP($B142,'累積人數_量級_區域別'!$C$2:$T$13,10,0)</f>
        <v>1</v>
      </c>
      <c r="M142">
        <f>VLOOKUP($B142,'累積人數_量級_區域別'!$C$2:$T$13,11,0)</f>
        <v>1</v>
      </c>
      <c r="N142">
        <f>VLOOKUP($B142,'累積人數_量級_區域別'!$C$2:$T$13,12,0)</f>
        <v>1</v>
      </c>
      <c r="O142">
        <f>VLOOKUP($B142,'累積人數_量級_區域別'!$C$2:$T$13,13,0)</f>
        <v>1</v>
      </c>
      <c r="P142">
        <f>VLOOKUP($B142,'累積人數_量級_區域別'!$C$2:$T$13,14,0)</f>
        <v>1</v>
      </c>
      <c r="Q142">
        <f>VLOOKUP($B142,'累積人數_量級_區域別'!$C$2:$T$13,15,0)</f>
        <v>1</v>
      </c>
      <c r="R142">
        <f>VLOOKUP($B142,'累積人數_量級_區域別'!$C$2:$T$13,16,0)</f>
        <v>1</v>
      </c>
      <c r="S142">
        <f>VLOOKUP($B142,'累積人數_量級_區域別'!$C$2:$T$13,17,0)</f>
        <v>1</v>
      </c>
      <c r="T142">
        <f>VLOOKUP($B142,'累積人數_量級_區域別'!$C$2:$T$13,18,0)</f>
        <v>1</v>
      </c>
    </row>
    <row r="143">
      <c r="A143" s="5">
        <v>6.3000040015E10</v>
      </c>
      <c r="B143" s="5" t="s">
        <v>133</v>
      </c>
      <c r="C143" s="5" t="s">
        <v>148</v>
      </c>
      <c r="D143">
        <f>VLOOKUP(B143,'累積人數_量級_區域別'!$C$2:$T$13,2,0)</f>
        <v>0</v>
      </c>
      <c r="E143">
        <f>VLOOKUP($B143,'累積人數_量級_區域別'!$C$2:$T$13,3,0)</f>
        <v>0</v>
      </c>
      <c r="F143">
        <f>VLOOKUP($B143,'累積人數_量級_區域別'!$C$2:$T$13,4,0)</f>
        <v>1</v>
      </c>
      <c r="G143">
        <f>VLOOKUP($B143,'累積人數_量級_區域別'!$C$2:$T$13,5,0)</f>
        <v>1</v>
      </c>
      <c r="H143">
        <f>VLOOKUP($B143,'累積人數_量級_區域別'!$C$2:$T$13,6,0)</f>
        <v>1</v>
      </c>
      <c r="I143">
        <f>VLOOKUP($B143,'累積人數_量級_區域別'!$C$2:$T$13,7,0)</f>
        <v>1</v>
      </c>
      <c r="J143">
        <f>VLOOKUP($B143,'累積人數_量級_區域別'!$C$2:$T$13,8,0)</f>
        <v>1</v>
      </c>
      <c r="K143">
        <f>VLOOKUP($B143,'累積人數_量級_區域別'!$C$2:$T$13,9,0)</f>
        <v>1</v>
      </c>
      <c r="L143">
        <f>VLOOKUP($B143,'累積人數_量級_區域別'!$C$2:$T$13,10,0)</f>
        <v>1</v>
      </c>
      <c r="M143">
        <f>VLOOKUP($B143,'累積人數_量級_區域別'!$C$2:$T$13,11,0)</f>
        <v>1</v>
      </c>
      <c r="N143">
        <f>VLOOKUP($B143,'累積人數_量級_區域別'!$C$2:$T$13,12,0)</f>
        <v>1</v>
      </c>
      <c r="O143">
        <f>VLOOKUP($B143,'累積人數_量級_區域別'!$C$2:$T$13,13,0)</f>
        <v>1</v>
      </c>
      <c r="P143">
        <f>VLOOKUP($B143,'累積人數_量級_區域別'!$C$2:$T$13,14,0)</f>
        <v>1</v>
      </c>
      <c r="Q143">
        <f>VLOOKUP($B143,'累積人數_量級_區域別'!$C$2:$T$13,15,0)</f>
        <v>1</v>
      </c>
      <c r="R143">
        <f>VLOOKUP($B143,'累積人數_量級_區域別'!$C$2:$T$13,16,0)</f>
        <v>1</v>
      </c>
      <c r="S143">
        <f>VLOOKUP($B143,'累積人數_量級_區域別'!$C$2:$T$13,17,0)</f>
        <v>1</v>
      </c>
      <c r="T143">
        <f>VLOOKUP($B143,'累積人數_量級_區域別'!$C$2:$T$13,18,0)</f>
        <v>1</v>
      </c>
    </row>
    <row r="144">
      <c r="A144" s="5">
        <v>6.3000040016E10</v>
      </c>
      <c r="B144" s="5" t="s">
        <v>133</v>
      </c>
      <c r="C144" s="5" t="s">
        <v>149</v>
      </c>
      <c r="D144">
        <f>VLOOKUP(B144,'累積人數_量級_區域別'!$C$2:$T$13,2,0)</f>
        <v>0</v>
      </c>
      <c r="E144">
        <f>VLOOKUP($B144,'累積人數_量級_區域別'!$C$2:$T$13,3,0)</f>
        <v>0</v>
      </c>
      <c r="F144">
        <f>VLOOKUP($B144,'累積人數_量級_區域別'!$C$2:$T$13,4,0)</f>
        <v>1</v>
      </c>
      <c r="G144">
        <f>VLOOKUP($B144,'累積人數_量級_區域別'!$C$2:$T$13,5,0)</f>
        <v>1</v>
      </c>
      <c r="H144">
        <f>VLOOKUP($B144,'累積人數_量級_區域別'!$C$2:$T$13,6,0)</f>
        <v>1</v>
      </c>
      <c r="I144">
        <f>VLOOKUP($B144,'累積人數_量級_區域別'!$C$2:$T$13,7,0)</f>
        <v>1</v>
      </c>
      <c r="J144">
        <f>VLOOKUP($B144,'累積人數_量級_區域別'!$C$2:$T$13,8,0)</f>
        <v>1</v>
      </c>
      <c r="K144">
        <f>VLOOKUP($B144,'累積人數_量級_區域別'!$C$2:$T$13,9,0)</f>
        <v>1</v>
      </c>
      <c r="L144">
        <f>VLOOKUP($B144,'累積人數_量級_區域別'!$C$2:$T$13,10,0)</f>
        <v>1</v>
      </c>
      <c r="M144">
        <f>VLOOKUP($B144,'累積人數_量級_區域別'!$C$2:$T$13,11,0)</f>
        <v>1</v>
      </c>
      <c r="N144">
        <f>VLOOKUP($B144,'累積人數_量級_區域別'!$C$2:$T$13,12,0)</f>
        <v>1</v>
      </c>
      <c r="O144">
        <f>VLOOKUP($B144,'累積人數_量級_區域別'!$C$2:$T$13,13,0)</f>
        <v>1</v>
      </c>
      <c r="P144">
        <f>VLOOKUP($B144,'累積人數_量級_區域別'!$C$2:$T$13,14,0)</f>
        <v>1</v>
      </c>
      <c r="Q144">
        <f>VLOOKUP($B144,'累積人數_量級_區域別'!$C$2:$T$13,15,0)</f>
        <v>1</v>
      </c>
      <c r="R144">
        <f>VLOOKUP($B144,'累積人數_量級_區域別'!$C$2:$T$13,16,0)</f>
        <v>1</v>
      </c>
      <c r="S144">
        <f>VLOOKUP($B144,'累積人數_量級_區域別'!$C$2:$T$13,17,0)</f>
        <v>1</v>
      </c>
      <c r="T144">
        <f>VLOOKUP($B144,'累積人數_量級_區域別'!$C$2:$T$13,18,0)</f>
        <v>1</v>
      </c>
    </row>
    <row r="145">
      <c r="A145" s="5">
        <v>6.3000040017E10</v>
      </c>
      <c r="B145" s="5" t="s">
        <v>133</v>
      </c>
      <c r="C145" s="5" t="s">
        <v>150</v>
      </c>
      <c r="D145">
        <f>VLOOKUP(B145,'累積人數_量級_區域別'!$C$2:$T$13,2,0)</f>
        <v>0</v>
      </c>
      <c r="E145">
        <f>VLOOKUP($B145,'累積人數_量級_區域別'!$C$2:$T$13,3,0)</f>
        <v>0</v>
      </c>
      <c r="F145">
        <f>VLOOKUP($B145,'累積人數_量級_區域別'!$C$2:$T$13,4,0)</f>
        <v>1</v>
      </c>
      <c r="G145">
        <f>VLOOKUP($B145,'累積人數_量級_區域別'!$C$2:$T$13,5,0)</f>
        <v>1</v>
      </c>
      <c r="H145">
        <f>VLOOKUP($B145,'累積人數_量級_區域別'!$C$2:$T$13,6,0)</f>
        <v>1</v>
      </c>
      <c r="I145">
        <f>VLOOKUP($B145,'累積人數_量級_區域別'!$C$2:$T$13,7,0)</f>
        <v>1</v>
      </c>
      <c r="J145">
        <f>VLOOKUP($B145,'累積人數_量級_區域別'!$C$2:$T$13,8,0)</f>
        <v>1</v>
      </c>
      <c r="K145">
        <f>VLOOKUP($B145,'累積人數_量級_區域別'!$C$2:$T$13,9,0)</f>
        <v>1</v>
      </c>
      <c r="L145">
        <f>VLOOKUP($B145,'累積人數_量級_區域別'!$C$2:$T$13,10,0)</f>
        <v>1</v>
      </c>
      <c r="M145">
        <f>VLOOKUP($B145,'累積人數_量級_區域別'!$C$2:$T$13,11,0)</f>
        <v>1</v>
      </c>
      <c r="N145">
        <f>VLOOKUP($B145,'累積人數_量級_區域別'!$C$2:$T$13,12,0)</f>
        <v>1</v>
      </c>
      <c r="O145">
        <f>VLOOKUP($B145,'累積人數_量級_區域別'!$C$2:$T$13,13,0)</f>
        <v>1</v>
      </c>
      <c r="P145">
        <f>VLOOKUP($B145,'累積人數_量級_區域別'!$C$2:$T$13,14,0)</f>
        <v>1</v>
      </c>
      <c r="Q145">
        <f>VLOOKUP($B145,'累積人數_量級_區域別'!$C$2:$T$13,15,0)</f>
        <v>1</v>
      </c>
      <c r="R145">
        <f>VLOOKUP($B145,'累積人數_量級_區域別'!$C$2:$T$13,16,0)</f>
        <v>1</v>
      </c>
      <c r="S145">
        <f>VLOOKUP($B145,'累積人數_量級_區域別'!$C$2:$T$13,17,0)</f>
        <v>1</v>
      </c>
      <c r="T145">
        <f>VLOOKUP($B145,'累積人數_量級_區域別'!$C$2:$T$13,18,0)</f>
        <v>1</v>
      </c>
    </row>
    <row r="146">
      <c r="A146" s="5">
        <v>6.3000040018E10</v>
      </c>
      <c r="B146" s="5" t="s">
        <v>133</v>
      </c>
      <c r="C146" s="5" t="s">
        <v>151</v>
      </c>
      <c r="D146">
        <f>VLOOKUP(B146,'累積人數_量級_區域別'!$C$2:$T$13,2,0)</f>
        <v>0</v>
      </c>
      <c r="E146">
        <f>VLOOKUP($B146,'累積人數_量級_區域別'!$C$2:$T$13,3,0)</f>
        <v>0</v>
      </c>
      <c r="F146">
        <f>VLOOKUP($B146,'累積人數_量級_區域別'!$C$2:$T$13,4,0)</f>
        <v>1</v>
      </c>
      <c r="G146">
        <f>VLOOKUP($B146,'累積人數_量級_區域別'!$C$2:$T$13,5,0)</f>
        <v>1</v>
      </c>
      <c r="H146">
        <f>VLOOKUP($B146,'累積人數_量級_區域別'!$C$2:$T$13,6,0)</f>
        <v>1</v>
      </c>
      <c r="I146">
        <f>VLOOKUP($B146,'累積人數_量級_區域別'!$C$2:$T$13,7,0)</f>
        <v>1</v>
      </c>
      <c r="J146">
        <f>VLOOKUP($B146,'累積人數_量級_區域別'!$C$2:$T$13,8,0)</f>
        <v>1</v>
      </c>
      <c r="K146">
        <f>VLOOKUP($B146,'累積人數_量級_區域別'!$C$2:$T$13,9,0)</f>
        <v>1</v>
      </c>
      <c r="L146">
        <f>VLOOKUP($B146,'累積人數_量級_區域別'!$C$2:$T$13,10,0)</f>
        <v>1</v>
      </c>
      <c r="M146">
        <f>VLOOKUP($B146,'累積人數_量級_區域別'!$C$2:$T$13,11,0)</f>
        <v>1</v>
      </c>
      <c r="N146">
        <f>VLOOKUP($B146,'累積人數_量級_區域別'!$C$2:$T$13,12,0)</f>
        <v>1</v>
      </c>
      <c r="O146">
        <f>VLOOKUP($B146,'累積人數_量級_區域別'!$C$2:$T$13,13,0)</f>
        <v>1</v>
      </c>
      <c r="P146">
        <f>VLOOKUP($B146,'累積人數_量級_區域別'!$C$2:$T$13,14,0)</f>
        <v>1</v>
      </c>
      <c r="Q146">
        <f>VLOOKUP($B146,'累積人數_量級_區域別'!$C$2:$T$13,15,0)</f>
        <v>1</v>
      </c>
      <c r="R146">
        <f>VLOOKUP($B146,'累積人數_量級_區域別'!$C$2:$T$13,16,0)</f>
        <v>1</v>
      </c>
      <c r="S146">
        <f>VLOOKUP($B146,'累積人數_量級_區域別'!$C$2:$T$13,17,0)</f>
        <v>1</v>
      </c>
      <c r="T146">
        <f>VLOOKUP($B146,'累積人數_量級_區域別'!$C$2:$T$13,18,0)</f>
        <v>1</v>
      </c>
    </row>
    <row r="147">
      <c r="A147" s="5">
        <v>6.3000040019E10</v>
      </c>
      <c r="B147" s="5" t="s">
        <v>133</v>
      </c>
      <c r="C147" s="5" t="s">
        <v>152</v>
      </c>
      <c r="D147">
        <f>VLOOKUP(B147,'累積人數_量級_區域別'!$C$2:$T$13,2,0)</f>
        <v>0</v>
      </c>
      <c r="E147">
        <f>VLOOKUP($B147,'累積人數_量級_區域別'!$C$2:$T$13,3,0)</f>
        <v>0</v>
      </c>
      <c r="F147">
        <f>VLOOKUP($B147,'累積人數_量級_區域別'!$C$2:$T$13,4,0)</f>
        <v>1</v>
      </c>
      <c r="G147">
        <f>VLOOKUP($B147,'累積人數_量級_區域別'!$C$2:$T$13,5,0)</f>
        <v>1</v>
      </c>
      <c r="H147">
        <f>VLOOKUP($B147,'累積人數_量級_區域別'!$C$2:$T$13,6,0)</f>
        <v>1</v>
      </c>
      <c r="I147">
        <f>VLOOKUP($B147,'累積人數_量級_區域別'!$C$2:$T$13,7,0)</f>
        <v>1</v>
      </c>
      <c r="J147">
        <f>VLOOKUP($B147,'累積人數_量級_區域別'!$C$2:$T$13,8,0)</f>
        <v>1</v>
      </c>
      <c r="K147">
        <f>VLOOKUP($B147,'累積人數_量級_區域別'!$C$2:$T$13,9,0)</f>
        <v>1</v>
      </c>
      <c r="L147">
        <f>VLOOKUP($B147,'累積人數_量級_區域別'!$C$2:$T$13,10,0)</f>
        <v>1</v>
      </c>
      <c r="M147">
        <f>VLOOKUP($B147,'累積人數_量級_區域別'!$C$2:$T$13,11,0)</f>
        <v>1</v>
      </c>
      <c r="N147">
        <f>VLOOKUP($B147,'累積人數_量級_區域別'!$C$2:$T$13,12,0)</f>
        <v>1</v>
      </c>
      <c r="O147">
        <f>VLOOKUP($B147,'累積人數_量級_區域別'!$C$2:$T$13,13,0)</f>
        <v>1</v>
      </c>
      <c r="P147">
        <f>VLOOKUP($B147,'累積人數_量級_區域別'!$C$2:$T$13,14,0)</f>
        <v>1</v>
      </c>
      <c r="Q147">
        <f>VLOOKUP($B147,'累積人數_量級_區域別'!$C$2:$T$13,15,0)</f>
        <v>1</v>
      </c>
      <c r="R147">
        <f>VLOOKUP($B147,'累積人數_量級_區域別'!$C$2:$T$13,16,0)</f>
        <v>1</v>
      </c>
      <c r="S147">
        <f>VLOOKUP($B147,'累積人數_量級_區域別'!$C$2:$T$13,17,0)</f>
        <v>1</v>
      </c>
      <c r="T147">
        <f>VLOOKUP($B147,'累積人數_量級_區域別'!$C$2:$T$13,18,0)</f>
        <v>1</v>
      </c>
    </row>
    <row r="148">
      <c r="A148" s="5">
        <v>6.300004002E10</v>
      </c>
      <c r="B148" s="5" t="s">
        <v>133</v>
      </c>
      <c r="C148" s="5" t="s">
        <v>153</v>
      </c>
      <c r="D148">
        <f>VLOOKUP(B148,'累積人數_量級_區域別'!$C$2:$T$13,2,0)</f>
        <v>0</v>
      </c>
      <c r="E148">
        <f>VLOOKUP($B148,'累積人數_量級_區域別'!$C$2:$T$13,3,0)</f>
        <v>0</v>
      </c>
      <c r="F148">
        <f>VLOOKUP($B148,'累積人數_量級_區域別'!$C$2:$T$13,4,0)</f>
        <v>1</v>
      </c>
      <c r="G148">
        <f>VLOOKUP($B148,'累積人數_量級_區域別'!$C$2:$T$13,5,0)</f>
        <v>1</v>
      </c>
      <c r="H148">
        <f>VLOOKUP($B148,'累積人數_量級_區域別'!$C$2:$T$13,6,0)</f>
        <v>1</v>
      </c>
      <c r="I148">
        <f>VLOOKUP($B148,'累積人數_量級_區域別'!$C$2:$T$13,7,0)</f>
        <v>1</v>
      </c>
      <c r="J148">
        <f>VLOOKUP($B148,'累積人數_量級_區域別'!$C$2:$T$13,8,0)</f>
        <v>1</v>
      </c>
      <c r="K148">
        <f>VLOOKUP($B148,'累積人數_量級_區域別'!$C$2:$T$13,9,0)</f>
        <v>1</v>
      </c>
      <c r="L148">
        <f>VLOOKUP($B148,'累積人數_量級_區域別'!$C$2:$T$13,10,0)</f>
        <v>1</v>
      </c>
      <c r="M148">
        <f>VLOOKUP($B148,'累積人數_量級_區域別'!$C$2:$T$13,11,0)</f>
        <v>1</v>
      </c>
      <c r="N148">
        <f>VLOOKUP($B148,'累積人數_量級_區域別'!$C$2:$T$13,12,0)</f>
        <v>1</v>
      </c>
      <c r="O148">
        <f>VLOOKUP($B148,'累積人數_量級_區域別'!$C$2:$T$13,13,0)</f>
        <v>1</v>
      </c>
      <c r="P148">
        <f>VLOOKUP($B148,'累積人數_量級_區域別'!$C$2:$T$13,14,0)</f>
        <v>1</v>
      </c>
      <c r="Q148">
        <f>VLOOKUP($B148,'累積人數_量級_區域別'!$C$2:$T$13,15,0)</f>
        <v>1</v>
      </c>
      <c r="R148">
        <f>VLOOKUP($B148,'累積人數_量級_區域別'!$C$2:$T$13,16,0)</f>
        <v>1</v>
      </c>
      <c r="S148">
        <f>VLOOKUP($B148,'累積人數_量級_區域別'!$C$2:$T$13,17,0)</f>
        <v>1</v>
      </c>
      <c r="T148">
        <f>VLOOKUP($B148,'累積人數_量級_區域別'!$C$2:$T$13,18,0)</f>
        <v>1</v>
      </c>
    </row>
    <row r="149">
      <c r="A149" s="5">
        <v>6.3000040021E10</v>
      </c>
      <c r="B149" s="5" t="s">
        <v>133</v>
      </c>
      <c r="C149" s="5" t="s">
        <v>154</v>
      </c>
      <c r="D149">
        <f>VLOOKUP(B149,'累積人數_量級_區域別'!$C$2:$T$13,2,0)</f>
        <v>0</v>
      </c>
      <c r="E149">
        <f>VLOOKUP($B149,'累積人數_量級_區域別'!$C$2:$T$13,3,0)</f>
        <v>0</v>
      </c>
      <c r="F149">
        <f>VLOOKUP($B149,'累積人數_量級_區域別'!$C$2:$T$13,4,0)</f>
        <v>1</v>
      </c>
      <c r="G149">
        <f>VLOOKUP($B149,'累積人數_量級_區域別'!$C$2:$T$13,5,0)</f>
        <v>1</v>
      </c>
      <c r="H149">
        <f>VLOOKUP($B149,'累積人數_量級_區域別'!$C$2:$T$13,6,0)</f>
        <v>1</v>
      </c>
      <c r="I149">
        <f>VLOOKUP($B149,'累積人數_量級_區域別'!$C$2:$T$13,7,0)</f>
        <v>1</v>
      </c>
      <c r="J149">
        <f>VLOOKUP($B149,'累積人數_量級_區域別'!$C$2:$T$13,8,0)</f>
        <v>1</v>
      </c>
      <c r="K149">
        <f>VLOOKUP($B149,'累積人數_量級_區域別'!$C$2:$T$13,9,0)</f>
        <v>1</v>
      </c>
      <c r="L149">
        <f>VLOOKUP($B149,'累積人數_量級_區域別'!$C$2:$T$13,10,0)</f>
        <v>1</v>
      </c>
      <c r="M149">
        <f>VLOOKUP($B149,'累積人數_量級_區域別'!$C$2:$T$13,11,0)</f>
        <v>1</v>
      </c>
      <c r="N149">
        <f>VLOOKUP($B149,'累積人數_量級_區域別'!$C$2:$T$13,12,0)</f>
        <v>1</v>
      </c>
      <c r="O149">
        <f>VLOOKUP($B149,'累積人數_量級_區域別'!$C$2:$T$13,13,0)</f>
        <v>1</v>
      </c>
      <c r="P149">
        <f>VLOOKUP($B149,'累積人數_量級_區域別'!$C$2:$T$13,14,0)</f>
        <v>1</v>
      </c>
      <c r="Q149">
        <f>VLOOKUP($B149,'累積人數_量級_區域別'!$C$2:$T$13,15,0)</f>
        <v>1</v>
      </c>
      <c r="R149">
        <f>VLOOKUP($B149,'累積人數_量級_區域別'!$C$2:$T$13,16,0)</f>
        <v>1</v>
      </c>
      <c r="S149">
        <f>VLOOKUP($B149,'累積人數_量級_區域別'!$C$2:$T$13,17,0)</f>
        <v>1</v>
      </c>
      <c r="T149">
        <f>VLOOKUP($B149,'累積人數_量級_區域別'!$C$2:$T$13,18,0)</f>
        <v>1</v>
      </c>
    </row>
    <row r="150">
      <c r="A150" s="5">
        <v>6.3000040022E10</v>
      </c>
      <c r="B150" s="5" t="s">
        <v>133</v>
      </c>
      <c r="C150" s="5" t="s">
        <v>155</v>
      </c>
      <c r="D150">
        <f>VLOOKUP(B150,'累積人數_量級_區域別'!$C$2:$T$13,2,0)</f>
        <v>0</v>
      </c>
      <c r="E150">
        <f>VLOOKUP($B150,'累積人數_量級_區域別'!$C$2:$T$13,3,0)</f>
        <v>0</v>
      </c>
      <c r="F150">
        <f>VLOOKUP($B150,'累積人數_量級_區域別'!$C$2:$T$13,4,0)</f>
        <v>1</v>
      </c>
      <c r="G150">
        <f>VLOOKUP($B150,'累積人數_量級_區域別'!$C$2:$T$13,5,0)</f>
        <v>1</v>
      </c>
      <c r="H150">
        <f>VLOOKUP($B150,'累積人數_量級_區域別'!$C$2:$T$13,6,0)</f>
        <v>1</v>
      </c>
      <c r="I150">
        <f>VLOOKUP($B150,'累積人數_量級_區域別'!$C$2:$T$13,7,0)</f>
        <v>1</v>
      </c>
      <c r="J150">
        <f>VLOOKUP($B150,'累積人數_量級_區域別'!$C$2:$T$13,8,0)</f>
        <v>1</v>
      </c>
      <c r="K150">
        <f>VLOOKUP($B150,'累積人數_量級_區域別'!$C$2:$T$13,9,0)</f>
        <v>1</v>
      </c>
      <c r="L150">
        <f>VLOOKUP($B150,'累積人數_量級_區域別'!$C$2:$T$13,10,0)</f>
        <v>1</v>
      </c>
      <c r="M150">
        <f>VLOOKUP($B150,'累積人數_量級_區域別'!$C$2:$T$13,11,0)</f>
        <v>1</v>
      </c>
      <c r="N150">
        <f>VLOOKUP($B150,'累積人數_量級_區域別'!$C$2:$T$13,12,0)</f>
        <v>1</v>
      </c>
      <c r="O150">
        <f>VLOOKUP($B150,'累積人數_量級_區域別'!$C$2:$T$13,13,0)</f>
        <v>1</v>
      </c>
      <c r="P150">
        <f>VLOOKUP($B150,'累積人數_量級_區域別'!$C$2:$T$13,14,0)</f>
        <v>1</v>
      </c>
      <c r="Q150">
        <f>VLOOKUP($B150,'累積人數_量級_區域別'!$C$2:$T$13,15,0)</f>
        <v>1</v>
      </c>
      <c r="R150">
        <f>VLOOKUP($B150,'累積人數_量級_區域別'!$C$2:$T$13,16,0)</f>
        <v>1</v>
      </c>
      <c r="S150">
        <f>VLOOKUP($B150,'累積人數_量級_區域別'!$C$2:$T$13,17,0)</f>
        <v>1</v>
      </c>
      <c r="T150">
        <f>VLOOKUP($B150,'累積人數_量級_區域別'!$C$2:$T$13,18,0)</f>
        <v>1</v>
      </c>
    </row>
    <row r="151">
      <c r="A151" s="5">
        <v>6.3000040023E10</v>
      </c>
      <c r="B151" s="5" t="s">
        <v>133</v>
      </c>
      <c r="C151" s="5" t="s">
        <v>156</v>
      </c>
      <c r="D151">
        <f>VLOOKUP(B151,'累積人數_量級_區域別'!$C$2:$T$13,2,0)</f>
        <v>0</v>
      </c>
      <c r="E151">
        <f>VLOOKUP($B151,'累積人數_量級_區域別'!$C$2:$T$13,3,0)</f>
        <v>0</v>
      </c>
      <c r="F151">
        <f>VLOOKUP($B151,'累積人數_量級_區域別'!$C$2:$T$13,4,0)</f>
        <v>1</v>
      </c>
      <c r="G151">
        <f>VLOOKUP($B151,'累積人數_量級_區域別'!$C$2:$T$13,5,0)</f>
        <v>1</v>
      </c>
      <c r="H151">
        <f>VLOOKUP($B151,'累積人數_量級_區域別'!$C$2:$T$13,6,0)</f>
        <v>1</v>
      </c>
      <c r="I151">
        <f>VLOOKUP($B151,'累積人數_量級_區域別'!$C$2:$T$13,7,0)</f>
        <v>1</v>
      </c>
      <c r="J151">
        <f>VLOOKUP($B151,'累積人數_量級_區域別'!$C$2:$T$13,8,0)</f>
        <v>1</v>
      </c>
      <c r="K151">
        <f>VLOOKUP($B151,'累積人數_量級_區域別'!$C$2:$T$13,9,0)</f>
        <v>1</v>
      </c>
      <c r="L151">
        <f>VLOOKUP($B151,'累積人數_量級_區域別'!$C$2:$T$13,10,0)</f>
        <v>1</v>
      </c>
      <c r="M151">
        <f>VLOOKUP($B151,'累積人數_量級_區域別'!$C$2:$T$13,11,0)</f>
        <v>1</v>
      </c>
      <c r="N151">
        <f>VLOOKUP($B151,'累積人數_量級_區域別'!$C$2:$T$13,12,0)</f>
        <v>1</v>
      </c>
      <c r="O151">
        <f>VLOOKUP($B151,'累積人數_量級_區域別'!$C$2:$T$13,13,0)</f>
        <v>1</v>
      </c>
      <c r="P151">
        <f>VLOOKUP($B151,'累積人數_量級_區域別'!$C$2:$T$13,14,0)</f>
        <v>1</v>
      </c>
      <c r="Q151">
        <f>VLOOKUP($B151,'累積人數_量級_區域別'!$C$2:$T$13,15,0)</f>
        <v>1</v>
      </c>
      <c r="R151">
        <f>VLOOKUP($B151,'累積人數_量級_區域別'!$C$2:$T$13,16,0)</f>
        <v>1</v>
      </c>
      <c r="S151">
        <f>VLOOKUP($B151,'累積人數_量級_區域別'!$C$2:$T$13,17,0)</f>
        <v>1</v>
      </c>
      <c r="T151">
        <f>VLOOKUP($B151,'累積人數_量級_區域別'!$C$2:$T$13,18,0)</f>
        <v>1</v>
      </c>
    </row>
    <row r="152">
      <c r="A152" s="5">
        <v>6.3000040024E10</v>
      </c>
      <c r="B152" s="5" t="s">
        <v>133</v>
      </c>
      <c r="C152" s="5" t="s">
        <v>157</v>
      </c>
      <c r="D152">
        <f>VLOOKUP(B152,'累積人數_量級_區域別'!$C$2:$T$13,2,0)</f>
        <v>0</v>
      </c>
      <c r="E152">
        <f>VLOOKUP($B152,'累積人數_量級_區域別'!$C$2:$T$13,3,0)</f>
        <v>0</v>
      </c>
      <c r="F152">
        <f>VLOOKUP($B152,'累積人數_量級_區域別'!$C$2:$T$13,4,0)</f>
        <v>1</v>
      </c>
      <c r="G152">
        <f>VLOOKUP($B152,'累積人數_量級_區域別'!$C$2:$T$13,5,0)</f>
        <v>1</v>
      </c>
      <c r="H152">
        <f>VLOOKUP($B152,'累積人數_量級_區域別'!$C$2:$T$13,6,0)</f>
        <v>1</v>
      </c>
      <c r="I152">
        <f>VLOOKUP($B152,'累積人數_量級_區域別'!$C$2:$T$13,7,0)</f>
        <v>1</v>
      </c>
      <c r="J152">
        <f>VLOOKUP($B152,'累積人數_量級_區域別'!$C$2:$T$13,8,0)</f>
        <v>1</v>
      </c>
      <c r="K152">
        <f>VLOOKUP($B152,'累積人數_量級_區域別'!$C$2:$T$13,9,0)</f>
        <v>1</v>
      </c>
      <c r="L152">
        <f>VLOOKUP($B152,'累積人數_量級_區域別'!$C$2:$T$13,10,0)</f>
        <v>1</v>
      </c>
      <c r="M152">
        <f>VLOOKUP($B152,'累積人數_量級_區域別'!$C$2:$T$13,11,0)</f>
        <v>1</v>
      </c>
      <c r="N152">
        <f>VLOOKUP($B152,'累積人數_量級_區域別'!$C$2:$T$13,12,0)</f>
        <v>1</v>
      </c>
      <c r="O152">
        <f>VLOOKUP($B152,'累積人數_量級_區域別'!$C$2:$T$13,13,0)</f>
        <v>1</v>
      </c>
      <c r="P152">
        <f>VLOOKUP($B152,'累積人數_量級_區域別'!$C$2:$T$13,14,0)</f>
        <v>1</v>
      </c>
      <c r="Q152">
        <f>VLOOKUP($B152,'累積人數_量級_區域別'!$C$2:$T$13,15,0)</f>
        <v>1</v>
      </c>
      <c r="R152">
        <f>VLOOKUP($B152,'累積人數_量級_區域別'!$C$2:$T$13,16,0)</f>
        <v>1</v>
      </c>
      <c r="S152">
        <f>VLOOKUP($B152,'累積人數_量級_區域別'!$C$2:$T$13,17,0)</f>
        <v>1</v>
      </c>
      <c r="T152">
        <f>VLOOKUP($B152,'累積人數_量級_區域別'!$C$2:$T$13,18,0)</f>
        <v>1</v>
      </c>
    </row>
    <row r="153">
      <c r="A153" s="5">
        <v>6.3000040025E10</v>
      </c>
      <c r="B153" s="5" t="s">
        <v>133</v>
      </c>
      <c r="C153" s="5" t="s">
        <v>158</v>
      </c>
      <c r="D153">
        <f>VLOOKUP(B153,'累積人數_量級_區域別'!$C$2:$T$13,2,0)</f>
        <v>0</v>
      </c>
      <c r="E153">
        <f>VLOOKUP($B153,'累積人數_量級_區域別'!$C$2:$T$13,3,0)</f>
        <v>0</v>
      </c>
      <c r="F153">
        <f>VLOOKUP($B153,'累積人數_量級_區域別'!$C$2:$T$13,4,0)</f>
        <v>1</v>
      </c>
      <c r="G153">
        <f>VLOOKUP($B153,'累積人數_量級_區域別'!$C$2:$T$13,5,0)</f>
        <v>1</v>
      </c>
      <c r="H153">
        <f>VLOOKUP($B153,'累積人數_量級_區域別'!$C$2:$T$13,6,0)</f>
        <v>1</v>
      </c>
      <c r="I153">
        <f>VLOOKUP($B153,'累積人數_量級_區域別'!$C$2:$T$13,7,0)</f>
        <v>1</v>
      </c>
      <c r="J153">
        <f>VLOOKUP($B153,'累積人數_量級_區域別'!$C$2:$T$13,8,0)</f>
        <v>1</v>
      </c>
      <c r="K153">
        <f>VLOOKUP($B153,'累積人數_量級_區域別'!$C$2:$T$13,9,0)</f>
        <v>1</v>
      </c>
      <c r="L153">
        <f>VLOOKUP($B153,'累積人數_量級_區域別'!$C$2:$T$13,10,0)</f>
        <v>1</v>
      </c>
      <c r="M153">
        <f>VLOOKUP($B153,'累積人數_量級_區域別'!$C$2:$T$13,11,0)</f>
        <v>1</v>
      </c>
      <c r="N153">
        <f>VLOOKUP($B153,'累積人數_量級_區域別'!$C$2:$T$13,12,0)</f>
        <v>1</v>
      </c>
      <c r="O153">
        <f>VLOOKUP($B153,'累積人數_量級_區域別'!$C$2:$T$13,13,0)</f>
        <v>1</v>
      </c>
      <c r="P153">
        <f>VLOOKUP($B153,'累積人數_量級_區域別'!$C$2:$T$13,14,0)</f>
        <v>1</v>
      </c>
      <c r="Q153">
        <f>VLOOKUP($B153,'累積人數_量級_區域別'!$C$2:$T$13,15,0)</f>
        <v>1</v>
      </c>
      <c r="R153">
        <f>VLOOKUP($B153,'累積人數_量級_區域別'!$C$2:$T$13,16,0)</f>
        <v>1</v>
      </c>
      <c r="S153">
        <f>VLOOKUP($B153,'累積人數_量級_區域別'!$C$2:$T$13,17,0)</f>
        <v>1</v>
      </c>
      <c r="T153">
        <f>VLOOKUP($B153,'累積人數_量級_區域別'!$C$2:$T$13,18,0)</f>
        <v>1</v>
      </c>
    </row>
    <row r="154">
      <c r="A154" s="5">
        <v>6.3000040026E10</v>
      </c>
      <c r="B154" s="5" t="s">
        <v>133</v>
      </c>
      <c r="C154" s="5" t="s">
        <v>159</v>
      </c>
      <c r="D154">
        <f>VLOOKUP(B154,'累積人數_量級_區域別'!$C$2:$T$13,2,0)</f>
        <v>0</v>
      </c>
      <c r="E154">
        <f>VLOOKUP($B154,'累積人數_量級_區域別'!$C$2:$T$13,3,0)</f>
        <v>0</v>
      </c>
      <c r="F154">
        <f>VLOOKUP($B154,'累積人數_量級_區域別'!$C$2:$T$13,4,0)</f>
        <v>1</v>
      </c>
      <c r="G154">
        <f>VLOOKUP($B154,'累積人數_量級_區域別'!$C$2:$T$13,5,0)</f>
        <v>1</v>
      </c>
      <c r="H154">
        <f>VLOOKUP($B154,'累積人數_量級_區域別'!$C$2:$T$13,6,0)</f>
        <v>1</v>
      </c>
      <c r="I154">
        <f>VLOOKUP($B154,'累積人數_量級_區域別'!$C$2:$T$13,7,0)</f>
        <v>1</v>
      </c>
      <c r="J154">
        <f>VLOOKUP($B154,'累積人數_量級_區域別'!$C$2:$T$13,8,0)</f>
        <v>1</v>
      </c>
      <c r="K154">
        <f>VLOOKUP($B154,'累積人數_量級_區域別'!$C$2:$T$13,9,0)</f>
        <v>1</v>
      </c>
      <c r="L154">
        <f>VLOOKUP($B154,'累積人數_量級_區域別'!$C$2:$T$13,10,0)</f>
        <v>1</v>
      </c>
      <c r="M154">
        <f>VLOOKUP($B154,'累積人數_量級_區域別'!$C$2:$T$13,11,0)</f>
        <v>1</v>
      </c>
      <c r="N154">
        <f>VLOOKUP($B154,'累積人數_量級_區域別'!$C$2:$T$13,12,0)</f>
        <v>1</v>
      </c>
      <c r="O154">
        <f>VLOOKUP($B154,'累積人數_量級_區域別'!$C$2:$T$13,13,0)</f>
        <v>1</v>
      </c>
      <c r="P154">
        <f>VLOOKUP($B154,'累積人數_量級_區域別'!$C$2:$T$13,14,0)</f>
        <v>1</v>
      </c>
      <c r="Q154">
        <f>VLOOKUP($B154,'累積人數_量級_區域別'!$C$2:$T$13,15,0)</f>
        <v>1</v>
      </c>
      <c r="R154">
        <f>VLOOKUP($B154,'累積人數_量級_區域別'!$C$2:$T$13,16,0)</f>
        <v>1</v>
      </c>
      <c r="S154">
        <f>VLOOKUP($B154,'累積人數_量級_區域別'!$C$2:$T$13,17,0)</f>
        <v>1</v>
      </c>
      <c r="T154">
        <f>VLOOKUP($B154,'累積人數_量級_區域別'!$C$2:$T$13,18,0)</f>
        <v>1</v>
      </c>
    </row>
    <row r="155">
      <c r="A155" s="5">
        <v>6.3000040027E10</v>
      </c>
      <c r="B155" s="5" t="s">
        <v>133</v>
      </c>
      <c r="C155" s="5" t="s">
        <v>160</v>
      </c>
      <c r="D155">
        <f>VLOOKUP(B155,'累積人數_量級_區域別'!$C$2:$T$13,2,0)</f>
        <v>0</v>
      </c>
      <c r="E155">
        <f>VLOOKUP($B155,'累積人數_量級_區域別'!$C$2:$T$13,3,0)</f>
        <v>0</v>
      </c>
      <c r="F155">
        <f>VLOOKUP($B155,'累積人數_量級_區域別'!$C$2:$T$13,4,0)</f>
        <v>1</v>
      </c>
      <c r="G155">
        <f>VLOOKUP($B155,'累積人數_量級_區域別'!$C$2:$T$13,5,0)</f>
        <v>1</v>
      </c>
      <c r="H155">
        <f>VLOOKUP($B155,'累積人數_量級_區域別'!$C$2:$T$13,6,0)</f>
        <v>1</v>
      </c>
      <c r="I155">
        <f>VLOOKUP($B155,'累積人數_量級_區域別'!$C$2:$T$13,7,0)</f>
        <v>1</v>
      </c>
      <c r="J155">
        <f>VLOOKUP($B155,'累積人數_量級_區域別'!$C$2:$T$13,8,0)</f>
        <v>1</v>
      </c>
      <c r="K155">
        <f>VLOOKUP($B155,'累積人數_量級_區域別'!$C$2:$T$13,9,0)</f>
        <v>1</v>
      </c>
      <c r="L155">
        <f>VLOOKUP($B155,'累積人數_量級_區域別'!$C$2:$T$13,10,0)</f>
        <v>1</v>
      </c>
      <c r="M155">
        <f>VLOOKUP($B155,'累積人數_量級_區域別'!$C$2:$T$13,11,0)</f>
        <v>1</v>
      </c>
      <c r="N155">
        <f>VLOOKUP($B155,'累積人數_量級_區域別'!$C$2:$T$13,12,0)</f>
        <v>1</v>
      </c>
      <c r="O155">
        <f>VLOOKUP($B155,'累積人數_量級_區域別'!$C$2:$T$13,13,0)</f>
        <v>1</v>
      </c>
      <c r="P155">
        <f>VLOOKUP($B155,'累積人數_量級_區域別'!$C$2:$T$13,14,0)</f>
        <v>1</v>
      </c>
      <c r="Q155">
        <f>VLOOKUP($B155,'累積人數_量級_區域別'!$C$2:$T$13,15,0)</f>
        <v>1</v>
      </c>
      <c r="R155">
        <f>VLOOKUP($B155,'累積人數_量級_區域別'!$C$2:$T$13,16,0)</f>
        <v>1</v>
      </c>
      <c r="S155">
        <f>VLOOKUP($B155,'累積人數_量級_區域別'!$C$2:$T$13,17,0)</f>
        <v>1</v>
      </c>
      <c r="T155">
        <f>VLOOKUP($B155,'累積人數_量級_區域別'!$C$2:$T$13,18,0)</f>
        <v>1</v>
      </c>
    </row>
    <row r="156">
      <c r="A156" s="5">
        <v>6.3000040028E10</v>
      </c>
      <c r="B156" s="5" t="s">
        <v>133</v>
      </c>
      <c r="C156" s="5" t="s">
        <v>161</v>
      </c>
      <c r="D156">
        <f>VLOOKUP(B156,'累積人數_量級_區域別'!$C$2:$T$13,2,0)</f>
        <v>0</v>
      </c>
      <c r="E156">
        <f>VLOOKUP($B156,'累積人數_量級_區域別'!$C$2:$T$13,3,0)</f>
        <v>0</v>
      </c>
      <c r="F156">
        <f>VLOOKUP($B156,'累積人數_量級_區域別'!$C$2:$T$13,4,0)</f>
        <v>1</v>
      </c>
      <c r="G156">
        <f>VLOOKUP($B156,'累積人數_量級_區域別'!$C$2:$T$13,5,0)</f>
        <v>1</v>
      </c>
      <c r="H156">
        <f>VLOOKUP($B156,'累積人數_量級_區域別'!$C$2:$T$13,6,0)</f>
        <v>1</v>
      </c>
      <c r="I156">
        <f>VLOOKUP($B156,'累積人數_量級_區域別'!$C$2:$T$13,7,0)</f>
        <v>1</v>
      </c>
      <c r="J156">
        <f>VLOOKUP($B156,'累積人數_量級_區域別'!$C$2:$T$13,8,0)</f>
        <v>1</v>
      </c>
      <c r="K156">
        <f>VLOOKUP($B156,'累積人數_量級_區域別'!$C$2:$T$13,9,0)</f>
        <v>1</v>
      </c>
      <c r="L156">
        <f>VLOOKUP($B156,'累積人數_量級_區域別'!$C$2:$T$13,10,0)</f>
        <v>1</v>
      </c>
      <c r="M156">
        <f>VLOOKUP($B156,'累積人數_量級_區域別'!$C$2:$T$13,11,0)</f>
        <v>1</v>
      </c>
      <c r="N156">
        <f>VLOOKUP($B156,'累積人數_量級_區域別'!$C$2:$T$13,12,0)</f>
        <v>1</v>
      </c>
      <c r="O156">
        <f>VLOOKUP($B156,'累積人數_量級_區域別'!$C$2:$T$13,13,0)</f>
        <v>1</v>
      </c>
      <c r="P156">
        <f>VLOOKUP($B156,'累積人數_量級_區域別'!$C$2:$T$13,14,0)</f>
        <v>1</v>
      </c>
      <c r="Q156">
        <f>VLOOKUP($B156,'累積人數_量級_區域別'!$C$2:$T$13,15,0)</f>
        <v>1</v>
      </c>
      <c r="R156">
        <f>VLOOKUP($B156,'累積人數_量級_區域別'!$C$2:$T$13,16,0)</f>
        <v>1</v>
      </c>
      <c r="S156">
        <f>VLOOKUP($B156,'累積人數_量級_區域別'!$C$2:$T$13,17,0)</f>
        <v>1</v>
      </c>
      <c r="T156">
        <f>VLOOKUP($B156,'累積人數_量級_區域別'!$C$2:$T$13,18,0)</f>
        <v>1</v>
      </c>
    </row>
    <row r="157">
      <c r="A157" s="5">
        <v>6.3000040029E10</v>
      </c>
      <c r="B157" s="5" t="s">
        <v>133</v>
      </c>
      <c r="C157" s="5" t="s">
        <v>162</v>
      </c>
      <c r="D157">
        <f>VLOOKUP(B157,'累積人數_量級_區域別'!$C$2:$T$13,2,0)</f>
        <v>0</v>
      </c>
      <c r="E157">
        <f>VLOOKUP($B157,'累積人數_量級_區域別'!$C$2:$T$13,3,0)</f>
        <v>0</v>
      </c>
      <c r="F157">
        <f>VLOOKUP($B157,'累積人數_量級_區域別'!$C$2:$T$13,4,0)</f>
        <v>1</v>
      </c>
      <c r="G157">
        <f>VLOOKUP($B157,'累積人數_量級_區域別'!$C$2:$T$13,5,0)</f>
        <v>1</v>
      </c>
      <c r="H157">
        <f>VLOOKUP($B157,'累積人數_量級_區域別'!$C$2:$T$13,6,0)</f>
        <v>1</v>
      </c>
      <c r="I157">
        <f>VLOOKUP($B157,'累積人數_量級_區域別'!$C$2:$T$13,7,0)</f>
        <v>1</v>
      </c>
      <c r="J157">
        <f>VLOOKUP($B157,'累積人數_量級_區域別'!$C$2:$T$13,8,0)</f>
        <v>1</v>
      </c>
      <c r="K157">
        <f>VLOOKUP($B157,'累積人數_量級_區域別'!$C$2:$T$13,9,0)</f>
        <v>1</v>
      </c>
      <c r="L157">
        <f>VLOOKUP($B157,'累積人數_量級_區域別'!$C$2:$T$13,10,0)</f>
        <v>1</v>
      </c>
      <c r="M157">
        <f>VLOOKUP($B157,'累積人數_量級_區域別'!$C$2:$T$13,11,0)</f>
        <v>1</v>
      </c>
      <c r="N157">
        <f>VLOOKUP($B157,'累積人數_量級_區域別'!$C$2:$T$13,12,0)</f>
        <v>1</v>
      </c>
      <c r="O157">
        <f>VLOOKUP($B157,'累積人數_量級_區域別'!$C$2:$T$13,13,0)</f>
        <v>1</v>
      </c>
      <c r="P157">
        <f>VLOOKUP($B157,'累積人數_量級_區域別'!$C$2:$T$13,14,0)</f>
        <v>1</v>
      </c>
      <c r="Q157">
        <f>VLOOKUP($B157,'累積人數_量級_區域別'!$C$2:$T$13,15,0)</f>
        <v>1</v>
      </c>
      <c r="R157">
        <f>VLOOKUP($B157,'累積人數_量級_區域別'!$C$2:$T$13,16,0)</f>
        <v>1</v>
      </c>
      <c r="S157">
        <f>VLOOKUP($B157,'累積人數_量級_區域別'!$C$2:$T$13,17,0)</f>
        <v>1</v>
      </c>
      <c r="T157">
        <f>VLOOKUP($B157,'累積人數_量級_區域別'!$C$2:$T$13,18,0)</f>
        <v>1</v>
      </c>
    </row>
    <row r="158">
      <c r="A158" s="5">
        <v>6.300004003E10</v>
      </c>
      <c r="B158" s="5" t="s">
        <v>133</v>
      </c>
      <c r="C158" s="5" t="s">
        <v>163</v>
      </c>
      <c r="D158">
        <f>VLOOKUP(B158,'累積人數_量級_區域別'!$C$2:$T$13,2,0)</f>
        <v>0</v>
      </c>
      <c r="E158">
        <f>VLOOKUP($B158,'累積人數_量級_區域別'!$C$2:$T$13,3,0)</f>
        <v>0</v>
      </c>
      <c r="F158">
        <f>VLOOKUP($B158,'累積人數_量級_區域別'!$C$2:$T$13,4,0)</f>
        <v>1</v>
      </c>
      <c r="G158">
        <f>VLOOKUP($B158,'累積人數_量級_區域別'!$C$2:$T$13,5,0)</f>
        <v>1</v>
      </c>
      <c r="H158">
        <f>VLOOKUP($B158,'累積人數_量級_區域別'!$C$2:$T$13,6,0)</f>
        <v>1</v>
      </c>
      <c r="I158">
        <f>VLOOKUP($B158,'累積人數_量級_區域別'!$C$2:$T$13,7,0)</f>
        <v>1</v>
      </c>
      <c r="J158">
        <f>VLOOKUP($B158,'累積人數_量級_區域別'!$C$2:$T$13,8,0)</f>
        <v>1</v>
      </c>
      <c r="K158">
        <f>VLOOKUP($B158,'累積人數_量級_區域別'!$C$2:$T$13,9,0)</f>
        <v>1</v>
      </c>
      <c r="L158">
        <f>VLOOKUP($B158,'累積人數_量級_區域別'!$C$2:$T$13,10,0)</f>
        <v>1</v>
      </c>
      <c r="M158">
        <f>VLOOKUP($B158,'累積人數_量級_區域別'!$C$2:$T$13,11,0)</f>
        <v>1</v>
      </c>
      <c r="N158">
        <f>VLOOKUP($B158,'累積人數_量級_區域別'!$C$2:$T$13,12,0)</f>
        <v>1</v>
      </c>
      <c r="O158">
        <f>VLOOKUP($B158,'累積人數_量級_區域別'!$C$2:$T$13,13,0)</f>
        <v>1</v>
      </c>
      <c r="P158">
        <f>VLOOKUP($B158,'累積人數_量級_區域別'!$C$2:$T$13,14,0)</f>
        <v>1</v>
      </c>
      <c r="Q158">
        <f>VLOOKUP($B158,'累積人數_量級_區域別'!$C$2:$T$13,15,0)</f>
        <v>1</v>
      </c>
      <c r="R158">
        <f>VLOOKUP($B158,'累積人數_量級_區域別'!$C$2:$T$13,16,0)</f>
        <v>1</v>
      </c>
      <c r="S158">
        <f>VLOOKUP($B158,'累積人數_量級_區域別'!$C$2:$T$13,17,0)</f>
        <v>1</v>
      </c>
      <c r="T158">
        <f>VLOOKUP($B158,'累積人數_量級_區域別'!$C$2:$T$13,18,0)</f>
        <v>1</v>
      </c>
    </row>
    <row r="159">
      <c r="A159" s="5">
        <v>6.3000040031E10</v>
      </c>
      <c r="B159" s="5" t="s">
        <v>133</v>
      </c>
      <c r="C159" s="5" t="s">
        <v>164</v>
      </c>
      <c r="D159">
        <f>VLOOKUP(B159,'累積人數_量級_區域別'!$C$2:$T$13,2,0)</f>
        <v>0</v>
      </c>
      <c r="E159">
        <f>VLOOKUP($B159,'累積人數_量級_區域別'!$C$2:$T$13,3,0)</f>
        <v>0</v>
      </c>
      <c r="F159">
        <f>VLOOKUP($B159,'累積人數_量級_區域別'!$C$2:$T$13,4,0)</f>
        <v>1</v>
      </c>
      <c r="G159">
        <f>VLOOKUP($B159,'累積人數_量級_區域別'!$C$2:$T$13,5,0)</f>
        <v>1</v>
      </c>
      <c r="H159">
        <f>VLOOKUP($B159,'累積人數_量級_區域別'!$C$2:$T$13,6,0)</f>
        <v>1</v>
      </c>
      <c r="I159">
        <f>VLOOKUP($B159,'累積人數_量級_區域別'!$C$2:$T$13,7,0)</f>
        <v>1</v>
      </c>
      <c r="J159">
        <f>VLOOKUP($B159,'累積人數_量級_區域別'!$C$2:$T$13,8,0)</f>
        <v>1</v>
      </c>
      <c r="K159">
        <f>VLOOKUP($B159,'累積人數_量級_區域別'!$C$2:$T$13,9,0)</f>
        <v>1</v>
      </c>
      <c r="L159">
        <f>VLOOKUP($B159,'累積人數_量級_區域別'!$C$2:$T$13,10,0)</f>
        <v>1</v>
      </c>
      <c r="M159">
        <f>VLOOKUP($B159,'累積人數_量級_區域別'!$C$2:$T$13,11,0)</f>
        <v>1</v>
      </c>
      <c r="N159">
        <f>VLOOKUP($B159,'累積人數_量級_區域別'!$C$2:$T$13,12,0)</f>
        <v>1</v>
      </c>
      <c r="O159">
        <f>VLOOKUP($B159,'累積人數_量級_區域別'!$C$2:$T$13,13,0)</f>
        <v>1</v>
      </c>
      <c r="P159">
        <f>VLOOKUP($B159,'累積人數_量級_區域別'!$C$2:$T$13,14,0)</f>
        <v>1</v>
      </c>
      <c r="Q159">
        <f>VLOOKUP($B159,'累積人數_量級_區域別'!$C$2:$T$13,15,0)</f>
        <v>1</v>
      </c>
      <c r="R159">
        <f>VLOOKUP($B159,'累積人數_量級_區域別'!$C$2:$T$13,16,0)</f>
        <v>1</v>
      </c>
      <c r="S159">
        <f>VLOOKUP($B159,'累積人數_量級_區域別'!$C$2:$T$13,17,0)</f>
        <v>1</v>
      </c>
      <c r="T159">
        <f>VLOOKUP($B159,'累積人數_量級_區域別'!$C$2:$T$13,18,0)</f>
        <v>1</v>
      </c>
    </row>
    <row r="160">
      <c r="A160" s="5">
        <v>6.3000040032E10</v>
      </c>
      <c r="B160" s="5" t="s">
        <v>133</v>
      </c>
      <c r="C160" s="5" t="s">
        <v>165</v>
      </c>
      <c r="D160">
        <f>VLOOKUP(B160,'累積人數_量級_區域別'!$C$2:$T$13,2,0)</f>
        <v>0</v>
      </c>
      <c r="E160">
        <f>VLOOKUP($B160,'累積人數_量級_區域別'!$C$2:$T$13,3,0)</f>
        <v>0</v>
      </c>
      <c r="F160">
        <f>VLOOKUP($B160,'累積人數_量級_區域別'!$C$2:$T$13,4,0)</f>
        <v>1</v>
      </c>
      <c r="G160">
        <f>VLOOKUP($B160,'累積人數_量級_區域別'!$C$2:$T$13,5,0)</f>
        <v>1</v>
      </c>
      <c r="H160">
        <f>VLOOKUP($B160,'累積人數_量級_區域別'!$C$2:$T$13,6,0)</f>
        <v>1</v>
      </c>
      <c r="I160">
        <f>VLOOKUP($B160,'累積人數_量級_區域別'!$C$2:$T$13,7,0)</f>
        <v>1</v>
      </c>
      <c r="J160">
        <f>VLOOKUP($B160,'累積人數_量級_區域別'!$C$2:$T$13,8,0)</f>
        <v>1</v>
      </c>
      <c r="K160">
        <f>VLOOKUP($B160,'累積人數_量級_區域別'!$C$2:$T$13,9,0)</f>
        <v>1</v>
      </c>
      <c r="L160">
        <f>VLOOKUP($B160,'累積人數_量級_區域別'!$C$2:$T$13,10,0)</f>
        <v>1</v>
      </c>
      <c r="M160">
        <f>VLOOKUP($B160,'累積人數_量級_區域別'!$C$2:$T$13,11,0)</f>
        <v>1</v>
      </c>
      <c r="N160">
        <f>VLOOKUP($B160,'累積人數_量級_區域別'!$C$2:$T$13,12,0)</f>
        <v>1</v>
      </c>
      <c r="O160">
        <f>VLOOKUP($B160,'累積人數_量級_區域別'!$C$2:$T$13,13,0)</f>
        <v>1</v>
      </c>
      <c r="P160">
        <f>VLOOKUP($B160,'累積人數_量級_區域別'!$C$2:$T$13,14,0)</f>
        <v>1</v>
      </c>
      <c r="Q160">
        <f>VLOOKUP($B160,'累積人數_量級_區域別'!$C$2:$T$13,15,0)</f>
        <v>1</v>
      </c>
      <c r="R160">
        <f>VLOOKUP($B160,'累積人數_量級_區域別'!$C$2:$T$13,16,0)</f>
        <v>1</v>
      </c>
      <c r="S160">
        <f>VLOOKUP($B160,'累積人數_量級_區域別'!$C$2:$T$13,17,0)</f>
        <v>1</v>
      </c>
      <c r="T160">
        <f>VLOOKUP($B160,'累積人數_量級_區域別'!$C$2:$T$13,18,0)</f>
        <v>1</v>
      </c>
    </row>
    <row r="161">
      <c r="A161" s="5">
        <v>6.3000040033E10</v>
      </c>
      <c r="B161" s="5" t="s">
        <v>133</v>
      </c>
      <c r="C161" s="5" t="s">
        <v>166</v>
      </c>
      <c r="D161">
        <f>VLOOKUP(B161,'累積人數_量級_區域別'!$C$2:$T$13,2,0)</f>
        <v>0</v>
      </c>
      <c r="E161">
        <f>VLOOKUP($B161,'累積人數_量級_區域別'!$C$2:$T$13,3,0)</f>
        <v>0</v>
      </c>
      <c r="F161">
        <f>VLOOKUP($B161,'累積人數_量級_區域別'!$C$2:$T$13,4,0)</f>
        <v>1</v>
      </c>
      <c r="G161">
        <f>VLOOKUP($B161,'累積人數_量級_區域別'!$C$2:$T$13,5,0)</f>
        <v>1</v>
      </c>
      <c r="H161">
        <f>VLOOKUP($B161,'累積人數_量級_區域別'!$C$2:$T$13,6,0)</f>
        <v>1</v>
      </c>
      <c r="I161">
        <f>VLOOKUP($B161,'累積人數_量級_區域別'!$C$2:$T$13,7,0)</f>
        <v>1</v>
      </c>
      <c r="J161">
        <f>VLOOKUP($B161,'累積人數_量級_區域別'!$C$2:$T$13,8,0)</f>
        <v>1</v>
      </c>
      <c r="K161">
        <f>VLOOKUP($B161,'累積人數_量級_區域別'!$C$2:$T$13,9,0)</f>
        <v>1</v>
      </c>
      <c r="L161">
        <f>VLOOKUP($B161,'累積人數_量級_區域別'!$C$2:$T$13,10,0)</f>
        <v>1</v>
      </c>
      <c r="M161">
        <f>VLOOKUP($B161,'累積人數_量級_區域別'!$C$2:$T$13,11,0)</f>
        <v>1</v>
      </c>
      <c r="N161">
        <f>VLOOKUP($B161,'累積人數_量級_區域別'!$C$2:$T$13,12,0)</f>
        <v>1</v>
      </c>
      <c r="O161">
        <f>VLOOKUP($B161,'累積人數_量級_區域別'!$C$2:$T$13,13,0)</f>
        <v>1</v>
      </c>
      <c r="P161">
        <f>VLOOKUP($B161,'累積人數_量級_區域別'!$C$2:$T$13,14,0)</f>
        <v>1</v>
      </c>
      <c r="Q161">
        <f>VLOOKUP($B161,'累積人數_量級_區域別'!$C$2:$T$13,15,0)</f>
        <v>1</v>
      </c>
      <c r="R161">
        <f>VLOOKUP($B161,'累積人數_量級_區域別'!$C$2:$T$13,16,0)</f>
        <v>1</v>
      </c>
      <c r="S161">
        <f>VLOOKUP($B161,'累積人數_量級_區域別'!$C$2:$T$13,17,0)</f>
        <v>1</v>
      </c>
      <c r="T161">
        <f>VLOOKUP($B161,'累積人數_量級_區域別'!$C$2:$T$13,18,0)</f>
        <v>1</v>
      </c>
    </row>
    <row r="162">
      <c r="A162" s="5">
        <v>6.3000040034E10</v>
      </c>
      <c r="B162" s="5" t="s">
        <v>133</v>
      </c>
      <c r="C162" s="5" t="s">
        <v>167</v>
      </c>
      <c r="D162">
        <f>VLOOKUP(B162,'累積人數_量級_區域別'!$C$2:$T$13,2,0)</f>
        <v>0</v>
      </c>
      <c r="E162">
        <f>VLOOKUP($B162,'累積人數_量級_區域別'!$C$2:$T$13,3,0)</f>
        <v>0</v>
      </c>
      <c r="F162">
        <f>VLOOKUP($B162,'累積人數_量級_區域別'!$C$2:$T$13,4,0)</f>
        <v>1</v>
      </c>
      <c r="G162">
        <f>VLOOKUP($B162,'累積人數_量級_區域別'!$C$2:$T$13,5,0)</f>
        <v>1</v>
      </c>
      <c r="H162">
        <f>VLOOKUP($B162,'累積人數_量級_區域別'!$C$2:$T$13,6,0)</f>
        <v>1</v>
      </c>
      <c r="I162">
        <f>VLOOKUP($B162,'累積人數_量級_區域別'!$C$2:$T$13,7,0)</f>
        <v>1</v>
      </c>
      <c r="J162">
        <f>VLOOKUP($B162,'累積人數_量級_區域別'!$C$2:$T$13,8,0)</f>
        <v>1</v>
      </c>
      <c r="K162">
        <f>VLOOKUP($B162,'累積人數_量級_區域別'!$C$2:$T$13,9,0)</f>
        <v>1</v>
      </c>
      <c r="L162">
        <f>VLOOKUP($B162,'累積人數_量級_區域別'!$C$2:$T$13,10,0)</f>
        <v>1</v>
      </c>
      <c r="M162">
        <f>VLOOKUP($B162,'累積人數_量級_區域別'!$C$2:$T$13,11,0)</f>
        <v>1</v>
      </c>
      <c r="N162">
        <f>VLOOKUP($B162,'累積人數_量級_區域別'!$C$2:$T$13,12,0)</f>
        <v>1</v>
      </c>
      <c r="O162">
        <f>VLOOKUP($B162,'累積人數_量級_區域別'!$C$2:$T$13,13,0)</f>
        <v>1</v>
      </c>
      <c r="P162">
        <f>VLOOKUP($B162,'累積人數_量級_區域別'!$C$2:$T$13,14,0)</f>
        <v>1</v>
      </c>
      <c r="Q162">
        <f>VLOOKUP($B162,'累積人數_量級_區域別'!$C$2:$T$13,15,0)</f>
        <v>1</v>
      </c>
      <c r="R162">
        <f>VLOOKUP($B162,'累積人數_量級_區域別'!$C$2:$T$13,16,0)</f>
        <v>1</v>
      </c>
      <c r="S162">
        <f>VLOOKUP($B162,'累積人數_量級_區域別'!$C$2:$T$13,17,0)</f>
        <v>1</v>
      </c>
      <c r="T162">
        <f>VLOOKUP($B162,'累積人數_量級_區域別'!$C$2:$T$13,18,0)</f>
        <v>1</v>
      </c>
    </row>
    <row r="163">
      <c r="A163" s="5">
        <v>6.3000040035E10</v>
      </c>
      <c r="B163" s="5" t="s">
        <v>133</v>
      </c>
      <c r="C163" s="5" t="s">
        <v>168</v>
      </c>
      <c r="D163">
        <f>VLOOKUP(B163,'累積人數_量級_區域別'!$C$2:$T$13,2,0)</f>
        <v>0</v>
      </c>
      <c r="E163">
        <f>VLOOKUP($B163,'累積人數_量級_區域別'!$C$2:$T$13,3,0)</f>
        <v>0</v>
      </c>
      <c r="F163">
        <f>VLOOKUP($B163,'累積人數_量級_區域別'!$C$2:$T$13,4,0)</f>
        <v>1</v>
      </c>
      <c r="G163">
        <f>VLOOKUP($B163,'累積人數_量級_區域別'!$C$2:$T$13,5,0)</f>
        <v>1</v>
      </c>
      <c r="H163">
        <f>VLOOKUP($B163,'累積人數_量級_區域別'!$C$2:$T$13,6,0)</f>
        <v>1</v>
      </c>
      <c r="I163">
        <f>VLOOKUP($B163,'累積人數_量級_區域別'!$C$2:$T$13,7,0)</f>
        <v>1</v>
      </c>
      <c r="J163">
        <f>VLOOKUP($B163,'累積人數_量級_區域別'!$C$2:$T$13,8,0)</f>
        <v>1</v>
      </c>
      <c r="K163">
        <f>VLOOKUP($B163,'累積人數_量級_區域別'!$C$2:$T$13,9,0)</f>
        <v>1</v>
      </c>
      <c r="L163">
        <f>VLOOKUP($B163,'累積人數_量級_區域別'!$C$2:$T$13,10,0)</f>
        <v>1</v>
      </c>
      <c r="M163">
        <f>VLOOKUP($B163,'累積人數_量級_區域別'!$C$2:$T$13,11,0)</f>
        <v>1</v>
      </c>
      <c r="N163">
        <f>VLOOKUP($B163,'累積人數_量級_區域別'!$C$2:$T$13,12,0)</f>
        <v>1</v>
      </c>
      <c r="O163">
        <f>VLOOKUP($B163,'累積人數_量級_區域別'!$C$2:$T$13,13,0)</f>
        <v>1</v>
      </c>
      <c r="P163">
        <f>VLOOKUP($B163,'累積人數_量級_區域別'!$C$2:$T$13,14,0)</f>
        <v>1</v>
      </c>
      <c r="Q163">
        <f>VLOOKUP($B163,'累積人數_量級_區域別'!$C$2:$T$13,15,0)</f>
        <v>1</v>
      </c>
      <c r="R163">
        <f>VLOOKUP($B163,'累積人數_量級_區域別'!$C$2:$T$13,16,0)</f>
        <v>1</v>
      </c>
      <c r="S163">
        <f>VLOOKUP($B163,'累積人數_量級_區域別'!$C$2:$T$13,17,0)</f>
        <v>1</v>
      </c>
      <c r="T163">
        <f>VLOOKUP($B163,'累積人數_量級_區域別'!$C$2:$T$13,18,0)</f>
        <v>1</v>
      </c>
    </row>
    <row r="164">
      <c r="A164" s="5">
        <v>6.3000040036E10</v>
      </c>
      <c r="B164" s="5" t="s">
        <v>133</v>
      </c>
      <c r="C164" s="5" t="s">
        <v>169</v>
      </c>
      <c r="D164">
        <f>VLOOKUP(B164,'累積人數_量級_區域別'!$C$2:$T$13,2,0)</f>
        <v>0</v>
      </c>
      <c r="E164">
        <f>VLOOKUP($B164,'累積人數_量級_區域別'!$C$2:$T$13,3,0)</f>
        <v>0</v>
      </c>
      <c r="F164">
        <f>VLOOKUP($B164,'累積人數_量級_區域別'!$C$2:$T$13,4,0)</f>
        <v>1</v>
      </c>
      <c r="G164">
        <f>VLOOKUP($B164,'累積人數_量級_區域別'!$C$2:$T$13,5,0)</f>
        <v>1</v>
      </c>
      <c r="H164">
        <f>VLOOKUP($B164,'累積人數_量級_區域別'!$C$2:$T$13,6,0)</f>
        <v>1</v>
      </c>
      <c r="I164">
        <f>VLOOKUP($B164,'累積人數_量級_區域別'!$C$2:$T$13,7,0)</f>
        <v>1</v>
      </c>
      <c r="J164">
        <f>VLOOKUP($B164,'累積人數_量級_區域別'!$C$2:$T$13,8,0)</f>
        <v>1</v>
      </c>
      <c r="K164">
        <f>VLOOKUP($B164,'累積人數_量級_區域別'!$C$2:$T$13,9,0)</f>
        <v>1</v>
      </c>
      <c r="L164">
        <f>VLOOKUP($B164,'累積人數_量級_區域別'!$C$2:$T$13,10,0)</f>
        <v>1</v>
      </c>
      <c r="M164">
        <f>VLOOKUP($B164,'累積人數_量級_區域別'!$C$2:$T$13,11,0)</f>
        <v>1</v>
      </c>
      <c r="N164">
        <f>VLOOKUP($B164,'累積人數_量級_區域別'!$C$2:$T$13,12,0)</f>
        <v>1</v>
      </c>
      <c r="O164">
        <f>VLOOKUP($B164,'累積人數_量級_區域別'!$C$2:$T$13,13,0)</f>
        <v>1</v>
      </c>
      <c r="P164">
        <f>VLOOKUP($B164,'累積人數_量級_區域別'!$C$2:$T$13,14,0)</f>
        <v>1</v>
      </c>
      <c r="Q164">
        <f>VLOOKUP($B164,'累積人數_量級_區域別'!$C$2:$T$13,15,0)</f>
        <v>1</v>
      </c>
      <c r="R164">
        <f>VLOOKUP($B164,'累積人數_量級_區域別'!$C$2:$T$13,16,0)</f>
        <v>1</v>
      </c>
      <c r="S164">
        <f>VLOOKUP($B164,'累積人數_量級_區域別'!$C$2:$T$13,17,0)</f>
        <v>1</v>
      </c>
      <c r="T164">
        <f>VLOOKUP($B164,'累積人數_量級_區域別'!$C$2:$T$13,18,0)</f>
        <v>1</v>
      </c>
    </row>
    <row r="165">
      <c r="A165" s="5">
        <v>6.3000040037E10</v>
      </c>
      <c r="B165" s="5" t="s">
        <v>133</v>
      </c>
      <c r="C165" s="5" t="s">
        <v>170</v>
      </c>
      <c r="D165">
        <f>VLOOKUP(B165,'累積人數_量級_區域別'!$C$2:$T$13,2,0)</f>
        <v>0</v>
      </c>
      <c r="E165">
        <f>VLOOKUP($B165,'累積人數_量級_區域別'!$C$2:$T$13,3,0)</f>
        <v>0</v>
      </c>
      <c r="F165">
        <f>VLOOKUP($B165,'累積人數_量級_區域別'!$C$2:$T$13,4,0)</f>
        <v>1</v>
      </c>
      <c r="G165">
        <f>VLOOKUP($B165,'累積人數_量級_區域別'!$C$2:$T$13,5,0)</f>
        <v>1</v>
      </c>
      <c r="H165">
        <f>VLOOKUP($B165,'累積人數_量級_區域別'!$C$2:$T$13,6,0)</f>
        <v>1</v>
      </c>
      <c r="I165">
        <f>VLOOKUP($B165,'累積人數_量級_區域別'!$C$2:$T$13,7,0)</f>
        <v>1</v>
      </c>
      <c r="J165">
        <f>VLOOKUP($B165,'累積人數_量級_區域別'!$C$2:$T$13,8,0)</f>
        <v>1</v>
      </c>
      <c r="K165">
        <f>VLOOKUP($B165,'累積人數_量級_區域別'!$C$2:$T$13,9,0)</f>
        <v>1</v>
      </c>
      <c r="L165">
        <f>VLOOKUP($B165,'累積人數_量級_區域別'!$C$2:$T$13,10,0)</f>
        <v>1</v>
      </c>
      <c r="M165">
        <f>VLOOKUP($B165,'累積人數_量級_區域別'!$C$2:$T$13,11,0)</f>
        <v>1</v>
      </c>
      <c r="N165">
        <f>VLOOKUP($B165,'累積人數_量級_區域別'!$C$2:$T$13,12,0)</f>
        <v>1</v>
      </c>
      <c r="O165">
        <f>VLOOKUP($B165,'累積人數_量級_區域別'!$C$2:$T$13,13,0)</f>
        <v>1</v>
      </c>
      <c r="P165">
        <f>VLOOKUP($B165,'累積人數_量級_區域別'!$C$2:$T$13,14,0)</f>
        <v>1</v>
      </c>
      <c r="Q165">
        <f>VLOOKUP($B165,'累積人數_量級_區域別'!$C$2:$T$13,15,0)</f>
        <v>1</v>
      </c>
      <c r="R165">
        <f>VLOOKUP($B165,'累積人數_量級_區域別'!$C$2:$T$13,16,0)</f>
        <v>1</v>
      </c>
      <c r="S165">
        <f>VLOOKUP($B165,'累積人數_量級_區域別'!$C$2:$T$13,17,0)</f>
        <v>1</v>
      </c>
      <c r="T165">
        <f>VLOOKUP($B165,'累積人數_量級_區域別'!$C$2:$T$13,18,0)</f>
        <v>1</v>
      </c>
    </row>
    <row r="166">
      <c r="A166" s="5">
        <v>6.3000040038E10</v>
      </c>
      <c r="B166" s="5" t="s">
        <v>133</v>
      </c>
      <c r="C166" s="5" t="s">
        <v>171</v>
      </c>
      <c r="D166">
        <f>VLOOKUP(B166,'累積人數_量級_區域別'!$C$2:$T$13,2,0)</f>
        <v>0</v>
      </c>
      <c r="E166">
        <f>VLOOKUP($B166,'累積人數_量級_區域別'!$C$2:$T$13,3,0)</f>
        <v>0</v>
      </c>
      <c r="F166">
        <f>VLOOKUP($B166,'累積人數_量級_區域別'!$C$2:$T$13,4,0)</f>
        <v>1</v>
      </c>
      <c r="G166">
        <f>VLOOKUP($B166,'累積人數_量級_區域別'!$C$2:$T$13,5,0)</f>
        <v>1</v>
      </c>
      <c r="H166">
        <f>VLOOKUP($B166,'累積人數_量級_區域別'!$C$2:$T$13,6,0)</f>
        <v>1</v>
      </c>
      <c r="I166">
        <f>VLOOKUP($B166,'累積人數_量級_區域別'!$C$2:$T$13,7,0)</f>
        <v>1</v>
      </c>
      <c r="J166">
        <f>VLOOKUP($B166,'累積人數_量級_區域別'!$C$2:$T$13,8,0)</f>
        <v>1</v>
      </c>
      <c r="K166">
        <f>VLOOKUP($B166,'累積人數_量級_區域別'!$C$2:$T$13,9,0)</f>
        <v>1</v>
      </c>
      <c r="L166">
        <f>VLOOKUP($B166,'累積人數_量級_區域別'!$C$2:$T$13,10,0)</f>
        <v>1</v>
      </c>
      <c r="M166">
        <f>VLOOKUP($B166,'累積人數_量級_區域別'!$C$2:$T$13,11,0)</f>
        <v>1</v>
      </c>
      <c r="N166">
        <f>VLOOKUP($B166,'累積人數_量級_區域別'!$C$2:$T$13,12,0)</f>
        <v>1</v>
      </c>
      <c r="O166">
        <f>VLOOKUP($B166,'累積人數_量級_區域別'!$C$2:$T$13,13,0)</f>
        <v>1</v>
      </c>
      <c r="P166">
        <f>VLOOKUP($B166,'累積人數_量級_區域別'!$C$2:$T$13,14,0)</f>
        <v>1</v>
      </c>
      <c r="Q166">
        <f>VLOOKUP($B166,'累積人數_量級_區域別'!$C$2:$T$13,15,0)</f>
        <v>1</v>
      </c>
      <c r="R166">
        <f>VLOOKUP($B166,'累積人數_量級_區域別'!$C$2:$T$13,16,0)</f>
        <v>1</v>
      </c>
      <c r="S166">
        <f>VLOOKUP($B166,'累積人數_量級_區域別'!$C$2:$T$13,17,0)</f>
        <v>1</v>
      </c>
      <c r="T166">
        <f>VLOOKUP($B166,'累積人數_量級_區域別'!$C$2:$T$13,18,0)</f>
        <v>1</v>
      </c>
    </row>
    <row r="167">
      <c r="A167" s="5">
        <v>6.3000040039E10</v>
      </c>
      <c r="B167" s="5" t="s">
        <v>133</v>
      </c>
      <c r="C167" s="5" t="s">
        <v>172</v>
      </c>
      <c r="D167">
        <f>VLOOKUP(B167,'累積人數_量級_區域別'!$C$2:$T$13,2,0)</f>
        <v>0</v>
      </c>
      <c r="E167">
        <f>VLOOKUP($B167,'累積人數_量級_區域別'!$C$2:$T$13,3,0)</f>
        <v>0</v>
      </c>
      <c r="F167">
        <f>VLOOKUP($B167,'累積人數_量級_區域別'!$C$2:$T$13,4,0)</f>
        <v>1</v>
      </c>
      <c r="G167">
        <f>VLOOKUP($B167,'累積人數_量級_區域別'!$C$2:$T$13,5,0)</f>
        <v>1</v>
      </c>
      <c r="H167">
        <f>VLOOKUP($B167,'累積人數_量級_區域別'!$C$2:$T$13,6,0)</f>
        <v>1</v>
      </c>
      <c r="I167">
        <f>VLOOKUP($B167,'累積人數_量級_區域別'!$C$2:$T$13,7,0)</f>
        <v>1</v>
      </c>
      <c r="J167">
        <f>VLOOKUP($B167,'累積人數_量級_區域別'!$C$2:$T$13,8,0)</f>
        <v>1</v>
      </c>
      <c r="K167">
        <f>VLOOKUP($B167,'累積人數_量級_區域別'!$C$2:$T$13,9,0)</f>
        <v>1</v>
      </c>
      <c r="L167">
        <f>VLOOKUP($B167,'累積人數_量級_區域別'!$C$2:$T$13,10,0)</f>
        <v>1</v>
      </c>
      <c r="M167">
        <f>VLOOKUP($B167,'累積人數_量級_區域別'!$C$2:$T$13,11,0)</f>
        <v>1</v>
      </c>
      <c r="N167">
        <f>VLOOKUP($B167,'累積人數_量級_區域別'!$C$2:$T$13,12,0)</f>
        <v>1</v>
      </c>
      <c r="O167">
        <f>VLOOKUP($B167,'累積人數_量級_區域別'!$C$2:$T$13,13,0)</f>
        <v>1</v>
      </c>
      <c r="P167">
        <f>VLOOKUP($B167,'累積人數_量級_區域別'!$C$2:$T$13,14,0)</f>
        <v>1</v>
      </c>
      <c r="Q167">
        <f>VLOOKUP($B167,'累積人數_量級_區域別'!$C$2:$T$13,15,0)</f>
        <v>1</v>
      </c>
      <c r="R167">
        <f>VLOOKUP($B167,'累積人數_量級_區域別'!$C$2:$T$13,16,0)</f>
        <v>1</v>
      </c>
      <c r="S167">
        <f>VLOOKUP($B167,'累積人數_量級_區域別'!$C$2:$T$13,17,0)</f>
        <v>1</v>
      </c>
      <c r="T167">
        <f>VLOOKUP($B167,'累積人數_量級_區域別'!$C$2:$T$13,18,0)</f>
        <v>1</v>
      </c>
    </row>
    <row r="168">
      <c r="A168" s="5">
        <v>6.300004004E10</v>
      </c>
      <c r="B168" s="5" t="s">
        <v>133</v>
      </c>
      <c r="C168" s="5" t="s">
        <v>173</v>
      </c>
      <c r="D168">
        <f>VLOOKUP(B168,'累積人數_量級_區域別'!$C$2:$T$13,2,0)</f>
        <v>0</v>
      </c>
      <c r="E168">
        <f>VLOOKUP($B168,'累積人數_量級_區域別'!$C$2:$T$13,3,0)</f>
        <v>0</v>
      </c>
      <c r="F168">
        <f>VLOOKUP($B168,'累積人數_量級_區域別'!$C$2:$T$13,4,0)</f>
        <v>1</v>
      </c>
      <c r="G168">
        <f>VLOOKUP($B168,'累積人數_量級_區域別'!$C$2:$T$13,5,0)</f>
        <v>1</v>
      </c>
      <c r="H168">
        <f>VLOOKUP($B168,'累積人數_量級_區域別'!$C$2:$T$13,6,0)</f>
        <v>1</v>
      </c>
      <c r="I168">
        <f>VLOOKUP($B168,'累積人數_量級_區域別'!$C$2:$T$13,7,0)</f>
        <v>1</v>
      </c>
      <c r="J168">
        <f>VLOOKUP($B168,'累積人數_量級_區域別'!$C$2:$T$13,8,0)</f>
        <v>1</v>
      </c>
      <c r="K168">
        <f>VLOOKUP($B168,'累積人數_量級_區域別'!$C$2:$T$13,9,0)</f>
        <v>1</v>
      </c>
      <c r="L168">
        <f>VLOOKUP($B168,'累積人數_量級_區域別'!$C$2:$T$13,10,0)</f>
        <v>1</v>
      </c>
      <c r="M168">
        <f>VLOOKUP($B168,'累積人數_量級_區域別'!$C$2:$T$13,11,0)</f>
        <v>1</v>
      </c>
      <c r="N168">
        <f>VLOOKUP($B168,'累積人數_量級_區域別'!$C$2:$T$13,12,0)</f>
        <v>1</v>
      </c>
      <c r="O168">
        <f>VLOOKUP($B168,'累積人數_量級_區域別'!$C$2:$T$13,13,0)</f>
        <v>1</v>
      </c>
      <c r="P168">
        <f>VLOOKUP($B168,'累積人數_量級_區域別'!$C$2:$T$13,14,0)</f>
        <v>1</v>
      </c>
      <c r="Q168">
        <f>VLOOKUP($B168,'累積人數_量級_區域別'!$C$2:$T$13,15,0)</f>
        <v>1</v>
      </c>
      <c r="R168">
        <f>VLOOKUP($B168,'累積人數_量級_區域別'!$C$2:$T$13,16,0)</f>
        <v>1</v>
      </c>
      <c r="S168">
        <f>VLOOKUP($B168,'累積人數_量級_區域別'!$C$2:$T$13,17,0)</f>
        <v>1</v>
      </c>
      <c r="T168">
        <f>VLOOKUP($B168,'累積人數_量級_區域別'!$C$2:$T$13,18,0)</f>
        <v>1</v>
      </c>
    </row>
    <row r="169">
      <c r="A169" s="5">
        <v>6.3000040041E10</v>
      </c>
      <c r="B169" s="5" t="s">
        <v>133</v>
      </c>
      <c r="C169" s="5" t="s">
        <v>174</v>
      </c>
      <c r="D169">
        <f>VLOOKUP(B169,'累積人數_量級_區域別'!$C$2:$T$13,2,0)</f>
        <v>0</v>
      </c>
      <c r="E169">
        <f>VLOOKUP($B169,'累積人數_量級_區域別'!$C$2:$T$13,3,0)</f>
        <v>0</v>
      </c>
      <c r="F169">
        <f>VLOOKUP($B169,'累積人數_量級_區域別'!$C$2:$T$13,4,0)</f>
        <v>1</v>
      </c>
      <c r="G169">
        <f>VLOOKUP($B169,'累積人數_量級_區域別'!$C$2:$T$13,5,0)</f>
        <v>1</v>
      </c>
      <c r="H169">
        <f>VLOOKUP($B169,'累積人數_量級_區域別'!$C$2:$T$13,6,0)</f>
        <v>1</v>
      </c>
      <c r="I169">
        <f>VLOOKUP($B169,'累積人數_量級_區域別'!$C$2:$T$13,7,0)</f>
        <v>1</v>
      </c>
      <c r="J169">
        <f>VLOOKUP($B169,'累積人數_量級_區域別'!$C$2:$T$13,8,0)</f>
        <v>1</v>
      </c>
      <c r="K169">
        <f>VLOOKUP($B169,'累積人數_量級_區域別'!$C$2:$T$13,9,0)</f>
        <v>1</v>
      </c>
      <c r="L169">
        <f>VLOOKUP($B169,'累積人數_量級_區域別'!$C$2:$T$13,10,0)</f>
        <v>1</v>
      </c>
      <c r="M169">
        <f>VLOOKUP($B169,'累積人數_量級_區域別'!$C$2:$T$13,11,0)</f>
        <v>1</v>
      </c>
      <c r="N169">
        <f>VLOOKUP($B169,'累積人數_量級_區域別'!$C$2:$T$13,12,0)</f>
        <v>1</v>
      </c>
      <c r="O169">
        <f>VLOOKUP($B169,'累積人數_量級_區域別'!$C$2:$T$13,13,0)</f>
        <v>1</v>
      </c>
      <c r="P169">
        <f>VLOOKUP($B169,'累積人數_量級_區域別'!$C$2:$T$13,14,0)</f>
        <v>1</v>
      </c>
      <c r="Q169">
        <f>VLOOKUP($B169,'累積人數_量級_區域別'!$C$2:$T$13,15,0)</f>
        <v>1</v>
      </c>
      <c r="R169">
        <f>VLOOKUP($B169,'累積人數_量級_區域別'!$C$2:$T$13,16,0)</f>
        <v>1</v>
      </c>
      <c r="S169">
        <f>VLOOKUP($B169,'累積人數_量級_區域別'!$C$2:$T$13,17,0)</f>
        <v>1</v>
      </c>
      <c r="T169">
        <f>VLOOKUP($B169,'累積人數_量級_區域別'!$C$2:$T$13,18,0)</f>
        <v>1</v>
      </c>
    </row>
    <row r="170">
      <c r="A170" s="5">
        <v>6.3000040042E10</v>
      </c>
      <c r="B170" s="5" t="s">
        <v>133</v>
      </c>
      <c r="C170" s="5" t="s">
        <v>175</v>
      </c>
      <c r="D170">
        <f>VLOOKUP(B170,'累積人數_量級_區域別'!$C$2:$T$13,2,0)</f>
        <v>0</v>
      </c>
      <c r="E170">
        <f>VLOOKUP($B170,'累積人數_量級_區域別'!$C$2:$T$13,3,0)</f>
        <v>0</v>
      </c>
      <c r="F170">
        <f>VLOOKUP($B170,'累積人數_量級_區域別'!$C$2:$T$13,4,0)</f>
        <v>1</v>
      </c>
      <c r="G170">
        <f>VLOOKUP($B170,'累積人數_量級_區域別'!$C$2:$T$13,5,0)</f>
        <v>1</v>
      </c>
      <c r="H170">
        <f>VLOOKUP($B170,'累積人數_量級_區域別'!$C$2:$T$13,6,0)</f>
        <v>1</v>
      </c>
      <c r="I170">
        <f>VLOOKUP($B170,'累積人數_量級_區域別'!$C$2:$T$13,7,0)</f>
        <v>1</v>
      </c>
      <c r="J170">
        <f>VLOOKUP($B170,'累積人數_量級_區域別'!$C$2:$T$13,8,0)</f>
        <v>1</v>
      </c>
      <c r="K170">
        <f>VLOOKUP($B170,'累積人數_量級_區域別'!$C$2:$T$13,9,0)</f>
        <v>1</v>
      </c>
      <c r="L170">
        <f>VLOOKUP($B170,'累積人數_量級_區域別'!$C$2:$T$13,10,0)</f>
        <v>1</v>
      </c>
      <c r="M170">
        <f>VLOOKUP($B170,'累積人數_量級_區域別'!$C$2:$T$13,11,0)</f>
        <v>1</v>
      </c>
      <c r="N170">
        <f>VLOOKUP($B170,'累積人數_量級_區域別'!$C$2:$T$13,12,0)</f>
        <v>1</v>
      </c>
      <c r="O170">
        <f>VLOOKUP($B170,'累積人數_量級_區域別'!$C$2:$T$13,13,0)</f>
        <v>1</v>
      </c>
      <c r="P170">
        <f>VLOOKUP($B170,'累積人數_量級_區域別'!$C$2:$T$13,14,0)</f>
        <v>1</v>
      </c>
      <c r="Q170">
        <f>VLOOKUP($B170,'累積人數_量級_區域別'!$C$2:$T$13,15,0)</f>
        <v>1</v>
      </c>
      <c r="R170">
        <f>VLOOKUP($B170,'累積人數_量級_區域別'!$C$2:$T$13,16,0)</f>
        <v>1</v>
      </c>
      <c r="S170">
        <f>VLOOKUP($B170,'累積人數_量級_區域別'!$C$2:$T$13,17,0)</f>
        <v>1</v>
      </c>
      <c r="T170">
        <f>VLOOKUP($B170,'累積人數_量級_區域別'!$C$2:$T$13,18,0)</f>
        <v>1</v>
      </c>
    </row>
    <row r="171">
      <c r="A171" s="5">
        <v>6.3000050001E10</v>
      </c>
      <c r="B171" s="5" t="s">
        <v>176</v>
      </c>
      <c r="C171" s="5" t="s">
        <v>177</v>
      </c>
      <c r="D171">
        <f>VLOOKUP(B171,'累積人數_量級_區域別'!$C$2:$T$13,2,0)</f>
        <v>0</v>
      </c>
      <c r="E171">
        <f>VLOOKUP($B171,'累積人數_量級_區域別'!$C$2:$T$13,3,0)</f>
        <v>1</v>
      </c>
      <c r="F171">
        <f>VLOOKUP($B171,'累積人數_量級_區域別'!$C$2:$T$13,4,0)</f>
        <v>1</v>
      </c>
      <c r="G171">
        <f>VLOOKUP($B171,'累積人數_量級_區域別'!$C$2:$T$13,5,0)</f>
        <v>1</v>
      </c>
      <c r="H171">
        <f>VLOOKUP($B171,'累積人數_量級_區域別'!$C$2:$T$13,6,0)</f>
        <v>1</v>
      </c>
      <c r="I171">
        <f>VLOOKUP($B171,'累積人數_量級_區域別'!$C$2:$T$13,7,0)</f>
        <v>1</v>
      </c>
      <c r="J171">
        <f>VLOOKUP($B171,'累積人數_量級_區域別'!$C$2:$T$13,8,0)</f>
        <v>1</v>
      </c>
      <c r="K171">
        <f>VLOOKUP($B171,'累積人數_量級_區域別'!$C$2:$T$13,9,0)</f>
        <v>1</v>
      </c>
      <c r="L171">
        <f>VLOOKUP($B171,'累積人數_量級_區域別'!$C$2:$T$13,10,0)</f>
        <v>1</v>
      </c>
      <c r="M171">
        <f>VLOOKUP($B171,'累積人數_量級_區域別'!$C$2:$T$13,11,0)</f>
        <v>1</v>
      </c>
      <c r="N171">
        <f>VLOOKUP($B171,'累積人數_量級_區域別'!$C$2:$T$13,12,0)</f>
        <v>1</v>
      </c>
      <c r="O171">
        <f>VLOOKUP($B171,'累積人數_量級_區域別'!$C$2:$T$13,13,0)</f>
        <v>1</v>
      </c>
      <c r="P171">
        <f>VLOOKUP($B171,'累積人數_量級_區域別'!$C$2:$T$13,14,0)</f>
        <v>1</v>
      </c>
      <c r="Q171">
        <f>VLOOKUP($B171,'累積人數_量級_區域別'!$C$2:$T$13,15,0)</f>
        <v>1</v>
      </c>
      <c r="R171">
        <f>VLOOKUP($B171,'累積人數_量級_區域別'!$C$2:$T$13,16,0)</f>
        <v>1</v>
      </c>
      <c r="S171">
        <f>VLOOKUP($B171,'累積人數_量級_區域別'!$C$2:$T$13,17,0)</f>
        <v>1</v>
      </c>
      <c r="T171">
        <f>VLOOKUP($B171,'累積人數_量級_區域別'!$C$2:$T$13,18,0)</f>
        <v>1</v>
      </c>
    </row>
    <row r="172">
      <c r="A172" s="5">
        <v>6.3000050002E10</v>
      </c>
      <c r="B172" s="5" t="s">
        <v>176</v>
      </c>
      <c r="C172" s="5" t="s">
        <v>178</v>
      </c>
      <c r="D172">
        <f>VLOOKUP(B172,'累積人數_量級_區域別'!$C$2:$T$13,2,0)</f>
        <v>0</v>
      </c>
      <c r="E172">
        <f>VLOOKUP($B172,'累積人數_量級_區域別'!$C$2:$T$13,3,0)</f>
        <v>1</v>
      </c>
      <c r="F172">
        <f>VLOOKUP($B172,'累積人數_量級_區域別'!$C$2:$T$13,4,0)</f>
        <v>1</v>
      </c>
      <c r="G172">
        <f>VLOOKUP($B172,'累積人數_量級_區域別'!$C$2:$T$13,5,0)</f>
        <v>1</v>
      </c>
      <c r="H172">
        <f>VLOOKUP($B172,'累積人數_量級_區域別'!$C$2:$T$13,6,0)</f>
        <v>1</v>
      </c>
      <c r="I172">
        <f>VLOOKUP($B172,'累積人數_量級_區域別'!$C$2:$T$13,7,0)</f>
        <v>1</v>
      </c>
      <c r="J172">
        <f>VLOOKUP($B172,'累積人數_量級_區域別'!$C$2:$T$13,8,0)</f>
        <v>1</v>
      </c>
      <c r="K172">
        <f>VLOOKUP($B172,'累積人數_量級_區域別'!$C$2:$T$13,9,0)</f>
        <v>1</v>
      </c>
      <c r="L172">
        <f>VLOOKUP($B172,'累積人數_量級_區域別'!$C$2:$T$13,10,0)</f>
        <v>1</v>
      </c>
      <c r="M172">
        <f>VLOOKUP($B172,'累積人數_量級_區域別'!$C$2:$T$13,11,0)</f>
        <v>1</v>
      </c>
      <c r="N172">
        <f>VLOOKUP($B172,'累積人數_量級_區域別'!$C$2:$T$13,12,0)</f>
        <v>1</v>
      </c>
      <c r="O172">
        <f>VLOOKUP($B172,'累積人數_量級_區域別'!$C$2:$T$13,13,0)</f>
        <v>1</v>
      </c>
      <c r="P172">
        <f>VLOOKUP($B172,'累積人數_量級_區域別'!$C$2:$T$13,14,0)</f>
        <v>1</v>
      </c>
      <c r="Q172">
        <f>VLOOKUP($B172,'累積人數_量級_區域別'!$C$2:$T$13,15,0)</f>
        <v>1</v>
      </c>
      <c r="R172">
        <f>VLOOKUP($B172,'累積人數_量級_區域別'!$C$2:$T$13,16,0)</f>
        <v>1</v>
      </c>
      <c r="S172">
        <f>VLOOKUP($B172,'累積人數_量級_區域別'!$C$2:$T$13,17,0)</f>
        <v>1</v>
      </c>
      <c r="T172">
        <f>VLOOKUP($B172,'累積人數_量級_區域別'!$C$2:$T$13,18,0)</f>
        <v>1</v>
      </c>
    </row>
    <row r="173">
      <c r="A173" s="5">
        <v>6.3000050003E10</v>
      </c>
      <c r="B173" s="5" t="s">
        <v>176</v>
      </c>
      <c r="C173" s="5" t="s">
        <v>179</v>
      </c>
      <c r="D173">
        <f>VLOOKUP(B173,'累積人數_量級_區域別'!$C$2:$T$13,2,0)</f>
        <v>0</v>
      </c>
      <c r="E173">
        <f>VLOOKUP($B173,'累積人數_量級_區域別'!$C$2:$T$13,3,0)</f>
        <v>1</v>
      </c>
      <c r="F173">
        <f>VLOOKUP($B173,'累積人數_量級_區域別'!$C$2:$T$13,4,0)</f>
        <v>1</v>
      </c>
      <c r="G173">
        <f>VLOOKUP($B173,'累積人數_量級_區域別'!$C$2:$T$13,5,0)</f>
        <v>1</v>
      </c>
      <c r="H173">
        <f>VLOOKUP($B173,'累積人數_量級_區域別'!$C$2:$T$13,6,0)</f>
        <v>1</v>
      </c>
      <c r="I173">
        <f>VLOOKUP($B173,'累積人數_量級_區域別'!$C$2:$T$13,7,0)</f>
        <v>1</v>
      </c>
      <c r="J173">
        <f>VLOOKUP($B173,'累積人數_量級_區域別'!$C$2:$T$13,8,0)</f>
        <v>1</v>
      </c>
      <c r="K173">
        <f>VLOOKUP($B173,'累積人數_量級_區域別'!$C$2:$T$13,9,0)</f>
        <v>1</v>
      </c>
      <c r="L173">
        <f>VLOOKUP($B173,'累積人數_量級_區域別'!$C$2:$T$13,10,0)</f>
        <v>1</v>
      </c>
      <c r="M173">
        <f>VLOOKUP($B173,'累積人數_量級_區域別'!$C$2:$T$13,11,0)</f>
        <v>1</v>
      </c>
      <c r="N173">
        <f>VLOOKUP($B173,'累積人數_量級_區域別'!$C$2:$T$13,12,0)</f>
        <v>1</v>
      </c>
      <c r="O173">
        <f>VLOOKUP($B173,'累積人數_量級_區域別'!$C$2:$T$13,13,0)</f>
        <v>1</v>
      </c>
      <c r="P173">
        <f>VLOOKUP($B173,'累積人數_量級_區域別'!$C$2:$T$13,14,0)</f>
        <v>1</v>
      </c>
      <c r="Q173">
        <f>VLOOKUP($B173,'累積人數_量級_區域別'!$C$2:$T$13,15,0)</f>
        <v>1</v>
      </c>
      <c r="R173">
        <f>VLOOKUP($B173,'累積人數_量級_區域別'!$C$2:$T$13,16,0)</f>
        <v>1</v>
      </c>
      <c r="S173">
        <f>VLOOKUP($B173,'累積人數_量級_區域別'!$C$2:$T$13,17,0)</f>
        <v>1</v>
      </c>
      <c r="T173">
        <f>VLOOKUP($B173,'累積人數_量級_區域別'!$C$2:$T$13,18,0)</f>
        <v>1</v>
      </c>
    </row>
    <row r="174">
      <c r="A174" s="5">
        <v>6.3000050004E10</v>
      </c>
      <c r="B174" s="5" t="s">
        <v>176</v>
      </c>
      <c r="C174" s="5" t="s">
        <v>180</v>
      </c>
      <c r="D174">
        <f>VLOOKUP(B174,'累積人數_量級_區域別'!$C$2:$T$13,2,0)</f>
        <v>0</v>
      </c>
      <c r="E174">
        <f>VLOOKUP($B174,'累積人數_量級_區域別'!$C$2:$T$13,3,0)</f>
        <v>1</v>
      </c>
      <c r="F174">
        <f>VLOOKUP($B174,'累積人數_量級_區域別'!$C$2:$T$13,4,0)</f>
        <v>1</v>
      </c>
      <c r="G174">
        <f>VLOOKUP($B174,'累積人數_量級_區域別'!$C$2:$T$13,5,0)</f>
        <v>1</v>
      </c>
      <c r="H174">
        <f>VLOOKUP($B174,'累積人數_量級_區域別'!$C$2:$T$13,6,0)</f>
        <v>1</v>
      </c>
      <c r="I174">
        <f>VLOOKUP($B174,'累積人數_量級_區域別'!$C$2:$T$13,7,0)</f>
        <v>1</v>
      </c>
      <c r="J174">
        <f>VLOOKUP($B174,'累積人數_量級_區域別'!$C$2:$T$13,8,0)</f>
        <v>1</v>
      </c>
      <c r="K174">
        <f>VLOOKUP($B174,'累積人數_量級_區域別'!$C$2:$T$13,9,0)</f>
        <v>1</v>
      </c>
      <c r="L174">
        <f>VLOOKUP($B174,'累積人數_量級_區域別'!$C$2:$T$13,10,0)</f>
        <v>1</v>
      </c>
      <c r="M174">
        <f>VLOOKUP($B174,'累積人數_量級_區域別'!$C$2:$T$13,11,0)</f>
        <v>1</v>
      </c>
      <c r="N174">
        <f>VLOOKUP($B174,'累積人數_量級_區域別'!$C$2:$T$13,12,0)</f>
        <v>1</v>
      </c>
      <c r="O174">
        <f>VLOOKUP($B174,'累積人數_量級_區域別'!$C$2:$T$13,13,0)</f>
        <v>1</v>
      </c>
      <c r="P174">
        <f>VLOOKUP($B174,'累積人數_量級_區域別'!$C$2:$T$13,14,0)</f>
        <v>1</v>
      </c>
      <c r="Q174">
        <f>VLOOKUP($B174,'累積人數_量級_區域別'!$C$2:$T$13,15,0)</f>
        <v>1</v>
      </c>
      <c r="R174">
        <f>VLOOKUP($B174,'累積人數_量級_區域別'!$C$2:$T$13,16,0)</f>
        <v>1</v>
      </c>
      <c r="S174">
        <f>VLOOKUP($B174,'累積人數_量級_區域別'!$C$2:$T$13,17,0)</f>
        <v>1</v>
      </c>
      <c r="T174">
        <f>VLOOKUP($B174,'累積人數_量級_區域別'!$C$2:$T$13,18,0)</f>
        <v>1</v>
      </c>
    </row>
    <row r="175">
      <c r="A175" s="5">
        <v>6.3000050005E10</v>
      </c>
      <c r="B175" s="5" t="s">
        <v>176</v>
      </c>
      <c r="C175" s="5" t="s">
        <v>181</v>
      </c>
      <c r="D175">
        <f>VLOOKUP(B175,'累積人數_量級_區域別'!$C$2:$T$13,2,0)</f>
        <v>0</v>
      </c>
      <c r="E175">
        <f>VLOOKUP($B175,'累積人數_量級_區域別'!$C$2:$T$13,3,0)</f>
        <v>1</v>
      </c>
      <c r="F175">
        <f>VLOOKUP($B175,'累積人數_量級_區域別'!$C$2:$T$13,4,0)</f>
        <v>1</v>
      </c>
      <c r="G175">
        <f>VLOOKUP($B175,'累積人數_量級_區域別'!$C$2:$T$13,5,0)</f>
        <v>1</v>
      </c>
      <c r="H175">
        <f>VLOOKUP($B175,'累積人數_量級_區域別'!$C$2:$T$13,6,0)</f>
        <v>1</v>
      </c>
      <c r="I175">
        <f>VLOOKUP($B175,'累積人數_量級_區域別'!$C$2:$T$13,7,0)</f>
        <v>1</v>
      </c>
      <c r="J175">
        <f>VLOOKUP($B175,'累積人數_量級_區域別'!$C$2:$T$13,8,0)</f>
        <v>1</v>
      </c>
      <c r="K175">
        <f>VLOOKUP($B175,'累積人數_量級_區域別'!$C$2:$T$13,9,0)</f>
        <v>1</v>
      </c>
      <c r="L175">
        <f>VLOOKUP($B175,'累積人數_量級_區域別'!$C$2:$T$13,10,0)</f>
        <v>1</v>
      </c>
      <c r="M175">
        <f>VLOOKUP($B175,'累積人數_量級_區域別'!$C$2:$T$13,11,0)</f>
        <v>1</v>
      </c>
      <c r="N175">
        <f>VLOOKUP($B175,'累積人數_量級_區域別'!$C$2:$T$13,12,0)</f>
        <v>1</v>
      </c>
      <c r="O175">
        <f>VLOOKUP($B175,'累積人數_量級_區域別'!$C$2:$T$13,13,0)</f>
        <v>1</v>
      </c>
      <c r="P175">
        <f>VLOOKUP($B175,'累積人數_量級_區域別'!$C$2:$T$13,14,0)</f>
        <v>1</v>
      </c>
      <c r="Q175">
        <f>VLOOKUP($B175,'累積人數_量級_區域別'!$C$2:$T$13,15,0)</f>
        <v>1</v>
      </c>
      <c r="R175">
        <f>VLOOKUP($B175,'累積人數_量級_區域別'!$C$2:$T$13,16,0)</f>
        <v>1</v>
      </c>
      <c r="S175">
        <f>VLOOKUP($B175,'累積人數_量級_區域別'!$C$2:$T$13,17,0)</f>
        <v>1</v>
      </c>
      <c r="T175">
        <f>VLOOKUP($B175,'累積人數_量級_區域別'!$C$2:$T$13,18,0)</f>
        <v>1</v>
      </c>
    </row>
    <row r="176">
      <c r="A176" s="5">
        <v>6.3000050006E10</v>
      </c>
      <c r="B176" s="5" t="s">
        <v>176</v>
      </c>
      <c r="C176" s="5" t="s">
        <v>182</v>
      </c>
      <c r="D176">
        <f>VLOOKUP(B176,'累積人數_量級_區域別'!$C$2:$T$13,2,0)</f>
        <v>0</v>
      </c>
      <c r="E176">
        <f>VLOOKUP($B176,'累積人數_量級_區域別'!$C$2:$T$13,3,0)</f>
        <v>1</v>
      </c>
      <c r="F176">
        <f>VLOOKUP($B176,'累積人數_量級_區域別'!$C$2:$T$13,4,0)</f>
        <v>1</v>
      </c>
      <c r="G176">
        <f>VLOOKUP($B176,'累積人數_量級_區域別'!$C$2:$T$13,5,0)</f>
        <v>1</v>
      </c>
      <c r="H176">
        <f>VLOOKUP($B176,'累積人數_量級_區域別'!$C$2:$T$13,6,0)</f>
        <v>1</v>
      </c>
      <c r="I176">
        <f>VLOOKUP($B176,'累積人數_量級_區域別'!$C$2:$T$13,7,0)</f>
        <v>1</v>
      </c>
      <c r="J176">
        <f>VLOOKUP($B176,'累積人數_量級_區域別'!$C$2:$T$13,8,0)</f>
        <v>1</v>
      </c>
      <c r="K176">
        <f>VLOOKUP($B176,'累積人數_量級_區域別'!$C$2:$T$13,9,0)</f>
        <v>1</v>
      </c>
      <c r="L176">
        <f>VLOOKUP($B176,'累積人數_量級_區域別'!$C$2:$T$13,10,0)</f>
        <v>1</v>
      </c>
      <c r="M176">
        <f>VLOOKUP($B176,'累積人數_量級_區域別'!$C$2:$T$13,11,0)</f>
        <v>1</v>
      </c>
      <c r="N176">
        <f>VLOOKUP($B176,'累積人數_量級_區域別'!$C$2:$T$13,12,0)</f>
        <v>1</v>
      </c>
      <c r="O176">
        <f>VLOOKUP($B176,'累積人數_量級_區域別'!$C$2:$T$13,13,0)</f>
        <v>1</v>
      </c>
      <c r="P176">
        <f>VLOOKUP($B176,'累積人數_量級_區域別'!$C$2:$T$13,14,0)</f>
        <v>1</v>
      </c>
      <c r="Q176">
        <f>VLOOKUP($B176,'累積人數_量級_區域別'!$C$2:$T$13,15,0)</f>
        <v>1</v>
      </c>
      <c r="R176">
        <f>VLOOKUP($B176,'累積人數_量級_區域別'!$C$2:$T$13,16,0)</f>
        <v>1</v>
      </c>
      <c r="S176">
        <f>VLOOKUP($B176,'累積人數_量級_區域別'!$C$2:$T$13,17,0)</f>
        <v>1</v>
      </c>
      <c r="T176">
        <f>VLOOKUP($B176,'累積人數_量級_區域別'!$C$2:$T$13,18,0)</f>
        <v>1</v>
      </c>
    </row>
    <row r="177">
      <c r="A177" s="5">
        <v>6.3000050007E10</v>
      </c>
      <c r="B177" s="5" t="s">
        <v>176</v>
      </c>
      <c r="C177" s="5" t="s">
        <v>183</v>
      </c>
      <c r="D177">
        <f>VLOOKUP(B177,'累積人數_量級_區域別'!$C$2:$T$13,2,0)</f>
        <v>0</v>
      </c>
      <c r="E177">
        <f>VLOOKUP($B177,'累積人數_量級_區域別'!$C$2:$T$13,3,0)</f>
        <v>1</v>
      </c>
      <c r="F177">
        <f>VLOOKUP($B177,'累積人數_量級_區域別'!$C$2:$T$13,4,0)</f>
        <v>1</v>
      </c>
      <c r="G177">
        <f>VLOOKUP($B177,'累積人數_量級_區域別'!$C$2:$T$13,5,0)</f>
        <v>1</v>
      </c>
      <c r="H177">
        <f>VLOOKUP($B177,'累積人數_量級_區域別'!$C$2:$T$13,6,0)</f>
        <v>1</v>
      </c>
      <c r="I177">
        <f>VLOOKUP($B177,'累積人數_量級_區域別'!$C$2:$T$13,7,0)</f>
        <v>1</v>
      </c>
      <c r="J177">
        <f>VLOOKUP($B177,'累積人數_量級_區域別'!$C$2:$T$13,8,0)</f>
        <v>1</v>
      </c>
      <c r="K177">
        <f>VLOOKUP($B177,'累積人數_量級_區域別'!$C$2:$T$13,9,0)</f>
        <v>1</v>
      </c>
      <c r="L177">
        <f>VLOOKUP($B177,'累積人數_量級_區域別'!$C$2:$T$13,10,0)</f>
        <v>1</v>
      </c>
      <c r="M177">
        <f>VLOOKUP($B177,'累積人數_量級_區域別'!$C$2:$T$13,11,0)</f>
        <v>1</v>
      </c>
      <c r="N177">
        <f>VLOOKUP($B177,'累積人數_量級_區域別'!$C$2:$T$13,12,0)</f>
        <v>1</v>
      </c>
      <c r="O177">
        <f>VLOOKUP($B177,'累積人數_量級_區域別'!$C$2:$T$13,13,0)</f>
        <v>1</v>
      </c>
      <c r="P177">
        <f>VLOOKUP($B177,'累積人數_量級_區域別'!$C$2:$T$13,14,0)</f>
        <v>1</v>
      </c>
      <c r="Q177">
        <f>VLOOKUP($B177,'累積人數_量級_區域別'!$C$2:$T$13,15,0)</f>
        <v>1</v>
      </c>
      <c r="R177">
        <f>VLOOKUP($B177,'累積人數_量級_區域別'!$C$2:$T$13,16,0)</f>
        <v>1</v>
      </c>
      <c r="S177">
        <f>VLOOKUP($B177,'累積人數_量級_區域別'!$C$2:$T$13,17,0)</f>
        <v>1</v>
      </c>
      <c r="T177">
        <f>VLOOKUP($B177,'累積人數_量級_區域別'!$C$2:$T$13,18,0)</f>
        <v>1</v>
      </c>
    </row>
    <row r="178">
      <c r="A178" s="5">
        <v>6.3000050008E10</v>
      </c>
      <c r="B178" s="5" t="s">
        <v>176</v>
      </c>
      <c r="C178" s="5" t="s">
        <v>184</v>
      </c>
      <c r="D178">
        <f>VLOOKUP(B178,'累積人數_量級_區域別'!$C$2:$T$13,2,0)</f>
        <v>0</v>
      </c>
      <c r="E178">
        <f>VLOOKUP($B178,'累積人數_量級_區域別'!$C$2:$T$13,3,0)</f>
        <v>1</v>
      </c>
      <c r="F178">
        <f>VLOOKUP($B178,'累積人數_量級_區域別'!$C$2:$T$13,4,0)</f>
        <v>1</v>
      </c>
      <c r="G178">
        <f>VLOOKUP($B178,'累積人數_量級_區域別'!$C$2:$T$13,5,0)</f>
        <v>1</v>
      </c>
      <c r="H178">
        <f>VLOOKUP($B178,'累積人數_量級_區域別'!$C$2:$T$13,6,0)</f>
        <v>1</v>
      </c>
      <c r="I178">
        <f>VLOOKUP($B178,'累積人數_量級_區域別'!$C$2:$T$13,7,0)</f>
        <v>1</v>
      </c>
      <c r="J178">
        <f>VLOOKUP($B178,'累積人數_量級_區域別'!$C$2:$T$13,8,0)</f>
        <v>1</v>
      </c>
      <c r="K178">
        <f>VLOOKUP($B178,'累積人數_量級_區域別'!$C$2:$T$13,9,0)</f>
        <v>1</v>
      </c>
      <c r="L178">
        <f>VLOOKUP($B178,'累積人數_量級_區域別'!$C$2:$T$13,10,0)</f>
        <v>1</v>
      </c>
      <c r="M178">
        <f>VLOOKUP($B178,'累積人數_量級_區域別'!$C$2:$T$13,11,0)</f>
        <v>1</v>
      </c>
      <c r="N178">
        <f>VLOOKUP($B178,'累積人數_量級_區域別'!$C$2:$T$13,12,0)</f>
        <v>1</v>
      </c>
      <c r="O178">
        <f>VLOOKUP($B178,'累積人數_量級_區域別'!$C$2:$T$13,13,0)</f>
        <v>1</v>
      </c>
      <c r="P178">
        <f>VLOOKUP($B178,'累積人數_量級_區域別'!$C$2:$T$13,14,0)</f>
        <v>1</v>
      </c>
      <c r="Q178">
        <f>VLOOKUP($B178,'累積人數_量級_區域別'!$C$2:$T$13,15,0)</f>
        <v>1</v>
      </c>
      <c r="R178">
        <f>VLOOKUP($B178,'累積人數_量級_區域別'!$C$2:$T$13,16,0)</f>
        <v>1</v>
      </c>
      <c r="S178">
        <f>VLOOKUP($B178,'累積人數_量級_區域別'!$C$2:$T$13,17,0)</f>
        <v>1</v>
      </c>
      <c r="T178">
        <f>VLOOKUP($B178,'累積人數_量級_區域別'!$C$2:$T$13,18,0)</f>
        <v>1</v>
      </c>
    </row>
    <row r="179">
      <c r="A179" s="5">
        <v>6.3000050009E10</v>
      </c>
      <c r="B179" s="5" t="s">
        <v>176</v>
      </c>
      <c r="C179" s="5" t="s">
        <v>185</v>
      </c>
      <c r="D179">
        <f>VLOOKUP(B179,'累積人數_量級_區域別'!$C$2:$T$13,2,0)</f>
        <v>0</v>
      </c>
      <c r="E179">
        <f>VLOOKUP($B179,'累積人數_量級_區域別'!$C$2:$T$13,3,0)</f>
        <v>1</v>
      </c>
      <c r="F179">
        <f>VLOOKUP($B179,'累積人數_量級_區域別'!$C$2:$T$13,4,0)</f>
        <v>1</v>
      </c>
      <c r="G179">
        <f>VLOOKUP($B179,'累積人數_量級_區域別'!$C$2:$T$13,5,0)</f>
        <v>1</v>
      </c>
      <c r="H179">
        <f>VLOOKUP($B179,'累積人數_量級_區域別'!$C$2:$T$13,6,0)</f>
        <v>1</v>
      </c>
      <c r="I179">
        <f>VLOOKUP($B179,'累積人數_量級_區域別'!$C$2:$T$13,7,0)</f>
        <v>1</v>
      </c>
      <c r="J179">
        <f>VLOOKUP($B179,'累積人數_量級_區域別'!$C$2:$T$13,8,0)</f>
        <v>1</v>
      </c>
      <c r="K179">
        <f>VLOOKUP($B179,'累積人數_量級_區域別'!$C$2:$T$13,9,0)</f>
        <v>1</v>
      </c>
      <c r="L179">
        <f>VLOOKUP($B179,'累積人數_量級_區域別'!$C$2:$T$13,10,0)</f>
        <v>1</v>
      </c>
      <c r="M179">
        <f>VLOOKUP($B179,'累積人數_量級_區域別'!$C$2:$T$13,11,0)</f>
        <v>1</v>
      </c>
      <c r="N179">
        <f>VLOOKUP($B179,'累積人數_量級_區域別'!$C$2:$T$13,12,0)</f>
        <v>1</v>
      </c>
      <c r="O179">
        <f>VLOOKUP($B179,'累積人數_量級_區域別'!$C$2:$T$13,13,0)</f>
        <v>1</v>
      </c>
      <c r="P179">
        <f>VLOOKUP($B179,'累積人數_量級_區域別'!$C$2:$T$13,14,0)</f>
        <v>1</v>
      </c>
      <c r="Q179">
        <f>VLOOKUP($B179,'累積人數_量級_區域別'!$C$2:$T$13,15,0)</f>
        <v>1</v>
      </c>
      <c r="R179">
        <f>VLOOKUP($B179,'累積人數_量級_區域別'!$C$2:$T$13,16,0)</f>
        <v>1</v>
      </c>
      <c r="S179">
        <f>VLOOKUP($B179,'累積人數_量級_區域別'!$C$2:$T$13,17,0)</f>
        <v>1</v>
      </c>
      <c r="T179">
        <f>VLOOKUP($B179,'累積人數_量級_區域別'!$C$2:$T$13,18,0)</f>
        <v>1</v>
      </c>
    </row>
    <row r="180">
      <c r="A180" s="5">
        <v>6.300005001E10</v>
      </c>
      <c r="B180" s="5" t="s">
        <v>176</v>
      </c>
      <c r="C180" s="5" t="s">
        <v>186</v>
      </c>
      <c r="D180">
        <f>VLOOKUP(B180,'累積人數_量級_區域別'!$C$2:$T$13,2,0)</f>
        <v>0</v>
      </c>
      <c r="E180">
        <f>VLOOKUP($B180,'累積人數_量級_區域別'!$C$2:$T$13,3,0)</f>
        <v>1</v>
      </c>
      <c r="F180">
        <f>VLOOKUP($B180,'累積人數_量級_區域別'!$C$2:$T$13,4,0)</f>
        <v>1</v>
      </c>
      <c r="G180">
        <f>VLOOKUP($B180,'累積人數_量級_區域別'!$C$2:$T$13,5,0)</f>
        <v>1</v>
      </c>
      <c r="H180">
        <f>VLOOKUP($B180,'累積人數_量級_區域別'!$C$2:$T$13,6,0)</f>
        <v>1</v>
      </c>
      <c r="I180">
        <f>VLOOKUP($B180,'累積人數_量級_區域別'!$C$2:$T$13,7,0)</f>
        <v>1</v>
      </c>
      <c r="J180">
        <f>VLOOKUP($B180,'累積人數_量級_區域別'!$C$2:$T$13,8,0)</f>
        <v>1</v>
      </c>
      <c r="K180">
        <f>VLOOKUP($B180,'累積人數_量級_區域別'!$C$2:$T$13,9,0)</f>
        <v>1</v>
      </c>
      <c r="L180">
        <f>VLOOKUP($B180,'累積人數_量級_區域別'!$C$2:$T$13,10,0)</f>
        <v>1</v>
      </c>
      <c r="M180">
        <f>VLOOKUP($B180,'累積人數_量級_區域別'!$C$2:$T$13,11,0)</f>
        <v>1</v>
      </c>
      <c r="N180">
        <f>VLOOKUP($B180,'累積人數_量級_區域別'!$C$2:$T$13,12,0)</f>
        <v>1</v>
      </c>
      <c r="O180">
        <f>VLOOKUP($B180,'累積人數_量級_區域別'!$C$2:$T$13,13,0)</f>
        <v>1</v>
      </c>
      <c r="P180">
        <f>VLOOKUP($B180,'累積人數_量級_區域別'!$C$2:$T$13,14,0)</f>
        <v>1</v>
      </c>
      <c r="Q180">
        <f>VLOOKUP($B180,'累積人數_量級_區域別'!$C$2:$T$13,15,0)</f>
        <v>1</v>
      </c>
      <c r="R180">
        <f>VLOOKUP($B180,'累積人數_量級_區域別'!$C$2:$T$13,16,0)</f>
        <v>1</v>
      </c>
      <c r="S180">
        <f>VLOOKUP($B180,'累積人數_量級_區域別'!$C$2:$T$13,17,0)</f>
        <v>1</v>
      </c>
      <c r="T180">
        <f>VLOOKUP($B180,'累積人數_量級_區域別'!$C$2:$T$13,18,0)</f>
        <v>1</v>
      </c>
    </row>
    <row r="181">
      <c r="A181" s="5">
        <v>6.3000050011E10</v>
      </c>
      <c r="B181" s="5" t="s">
        <v>176</v>
      </c>
      <c r="C181" s="5" t="s">
        <v>187</v>
      </c>
      <c r="D181">
        <f>VLOOKUP(B181,'累積人數_量級_區域別'!$C$2:$T$13,2,0)</f>
        <v>0</v>
      </c>
      <c r="E181">
        <f>VLOOKUP($B181,'累積人數_量級_區域別'!$C$2:$T$13,3,0)</f>
        <v>1</v>
      </c>
      <c r="F181">
        <f>VLOOKUP($B181,'累積人數_量級_區域別'!$C$2:$T$13,4,0)</f>
        <v>1</v>
      </c>
      <c r="G181">
        <f>VLOOKUP($B181,'累積人數_量級_區域別'!$C$2:$T$13,5,0)</f>
        <v>1</v>
      </c>
      <c r="H181">
        <f>VLOOKUP($B181,'累積人數_量級_區域別'!$C$2:$T$13,6,0)</f>
        <v>1</v>
      </c>
      <c r="I181">
        <f>VLOOKUP($B181,'累積人數_量級_區域別'!$C$2:$T$13,7,0)</f>
        <v>1</v>
      </c>
      <c r="J181">
        <f>VLOOKUP($B181,'累積人數_量級_區域別'!$C$2:$T$13,8,0)</f>
        <v>1</v>
      </c>
      <c r="K181">
        <f>VLOOKUP($B181,'累積人數_量級_區域別'!$C$2:$T$13,9,0)</f>
        <v>1</v>
      </c>
      <c r="L181">
        <f>VLOOKUP($B181,'累積人數_量級_區域別'!$C$2:$T$13,10,0)</f>
        <v>1</v>
      </c>
      <c r="M181">
        <f>VLOOKUP($B181,'累積人數_量級_區域別'!$C$2:$T$13,11,0)</f>
        <v>1</v>
      </c>
      <c r="N181">
        <f>VLOOKUP($B181,'累積人數_量級_區域別'!$C$2:$T$13,12,0)</f>
        <v>1</v>
      </c>
      <c r="O181">
        <f>VLOOKUP($B181,'累積人數_量級_區域別'!$C$2:$T$13,13,0)</f>
        <v>1</v>
      </c>
      <c r="P181">
        <f>VLOOKUP($B181,'累積人數_量級_區域別'!$C$2:$T$13,14,0)</f>
        <v>1</v>
      </c>
      <c r="Q181">
        <f>VLOOKUP($B181,'累積人數_量級_區域別'!$C$2:$T$13,15,0)</f>
        <v>1</v>
      </c>
      <c r="R181">
        <f>VLOOKUP($B181,'累積人數_量級_區域別'!$C$2:$T$13,16,0)</f>
        <v>1</v>
      </c>
      <c r="S181">
        <f>VLOOKUP($B181,'累積人數_量級_區域別'!$C$2:$T$13,17,0)</f>
        <v>1</v>
      </c>
      <c r="T181">
        <f>VLOOKUP($B181,'累積人數_量級_區域別'!$C$2:$T$13,18,0)</f>
        <v>1</v>
      </c>
    </row>
    <row r="182">
      <c r="A182" s="5">
        <v>6.3000050012E10</v>
      </c>
      <c r="B182" s="5" t="s">
        <v>176</v>
      </c>
      <c r="C182" s="5" t="s">
        <v>188</v>
      </c>
      <c r="D182">
        <f>VLOOKUP(B182,'累積人數_量級_區域別'!$C$2:$T$13,2,0)</f>
        <v>0</v>
      </c>
      <c r="E182">
        <f>VLOOKUP($B182,'累積人數_量級_區域別'!$C$2:$T$13,3,0)</f>
        <v>1</v>
      </c>
      <c r="F182">
        <f>VLOOKUP($B182,'累積人數_量級_區域別'!$C$2:$T$13,4,0)</f>
        <v>1</v>
      </c>
      <c r="G182">
        <f>VLOOKUP($B182,'累積人數_量級_區域別'!$C$2:$T$13,5,0)</f>
        <v>1</v>
      </c>
      <c r="H182">
        <f>VLOOKUP($B182,'累積人數_量級_區域別'!$C$2:$T$13,6,0)</f>
        <v>1</v>
      </c>
      <c r="I182">
        <f>VLOOKUP($B182,'累積人數_量級_區域別'!$C$2:$T$13,7,0)</f>
        <v>1</v>
      </c>
      <c r="J182">
        <f>VLOOKUP($B182,'累積人數_量級_區域別'!$C$2:$T$13,8,0)</f>
        <v>1</v>
      </c>
      <c r="K182">
        <f>VLOOKUP($B182,'累積人數_量級_區域別'!$C$2:$T$13,9,0)</f>
        <v>1</v>
      </c>
      <c r="L182">
        <f>VLOOKUP($B182,'累積人數_量級_區域別'!$C$2:$T$13,10,0)</f>
        <v>1</v>
      </c>
      <c r="M182">
        <f>VLOOKUP($B182,'累積人數_量級_區域別'!$C$2:$T$13,11,0)</f>
        <v>1</v>
      </c>
      <c r="N182">
        <f>VLOOKUP($B182,'累積人數_量級_區域別'!$C$2:$T$13,12,0)</f>
        <v>1</v>
      </c>
      <c r="O182">
        <f>VLOOKUP($B182,'累積人數_量級_區域別'!$C$2:$T$13,13,0)</f>
        <v>1</v>
      </c>
      <c r="P182">
        <f>VLOOKUP($B182,'累積人數_量級_區域別'!$C$2:$T$13,14,0)</f>
        <v>1</v>
      </c>
      <c r="Q182">
        <f>VLOOKUP($B182,'累積人數_量級_區域別'!$C$2:$T$13,15,0)</f>
        <v>1</v>
      </c>
      <c r="R182">
        <f>VLOOKUP($B182,'累積人數_量級_區域別'!$C$2:$T$13,16,0)</f>
        <v>1</v>
      </c>
      <c r="S182">
        <f>VLOOKUP($B182,'累積人數_量級_區域別'!$C$2:$T$13,17,0)</f>
        <v>1</v>
      </c>
      <c r="T182">
        <f>VLOOKUP($B182,'累積人數_量級_區域別'!$C$2:$T$13,18,0)</f>
        <v>1</v>
      </c>
    </row>
    <row r="183">
      <c r="A183" s="5">
        <v>6.3000050013E10</v>
      </c>
      <c r="B183" s="5" t="s">
        <v>176</v>
      </c>
      <c r="C183" s="5" t="s">
        <v>189</v>
      </c>
      <c r="D183">
        <f>VLOOKUP(B183,'累積人數_量級_區域別'!$C$2:$T$13,2,0)</f>
        <v>0</v>
      </c>
      <c r="E183">
        <f>VLOOKUP($B183,'累積人數_量級_區域別'!$C$2:$T$13,3,0)</f>
        <v>1</v>
      </c>
      <c r="F183">
        <f>VLOOKUP($B183,'累積人數_量級_區域別'!$C$2:$T$13,4,0)</f>
        <v>1</v>
      </c>
      <c r="G183">
        <f>VLOOKUP($B183,'累積人數_量級_區域別'!$C$2:$T$13,5,0)</f>
        <v>1</v>
      </c>
      <c r="H183">
        <f>VLOOKUP($B183,'累積人數_量級_區域別'!$C$2:$T$13,6,0)</f>
        <v>1</v>
      </c>
      <c r="I183">
        <f>VLOOKUP($B183,'累積人數_量級_區域別'!$C$2:$T$13,7,0)</f>
        <v>1</v>
      </c>
      <c r="J183">
        <f>VLOOKUP($B183,'累積人數_量級_區域別'!$C$2:$T$13,8,0)</f>
        <v>1</v>
      </c>
      <c r="K183">
        <f>VLOOKUP($B183,'累積人數_量級_區域別'!$C$2:$T$13,9,0)</f>
        <v>1</v>
      </c>
      <c r="L183">
        <f>VLOOKUP($B183,'累積人數_量級_區域別'!$C$2:$T$13,10,0)</f>
        <v>1</v>
      </c>
      <c r="M183">
        <f>VLOOKUP($B183,'累積人數_量級_區域別'!$C$2:$T$13,11,0)</f>
        <v>1</v>
      </c>
      <c r="N183">
        <f>VLOOKUP($B183,'累積人數_量級_區域別'!$C$2:$T$13,12,0)</f>
        <v>1</v>
      </c>
      <c r="O183">
        <f>VLOOKUP($B183,'累積人數_量級_區域別'!$C$2:$T$13,13,0)</f>
        <v>1</v>
      </c>
      <c r="P183">
        <f>VLOOKUP($B183,'累積人數_量級_區域別'!$C$2:$T$13,14,0)</f>
        <v>1</v>
      </c>
      <c r="Q183">
        <f>VLOOKUP($B183,'累積人數_量級_區域別'!$C$2:$T$13,15,0)</f>
        <v>1</v>
      </c>
      <c r="R183">
        <f>VLOOKUP($B183,'累積人數_量級_區域別'!$C$2:$T$13,16,0)</f>
        <v>1</v>
      </c>
      <c r="S183">
        <f>VLOOKUP($B183,'累積人數_量級_區域別'!$C$2:$T$13,17,0)</f>
        <v>1</v>
      </c>
      <c r="T183">
        <f>VLOOKUP($B183,'累積人數_量級_區域別'!$C$2:$T$13,18,0)</f>
        <v>1</v>
      </c>
    </row>
    <row r="184">
      <c r="A184" s="5">
        <v>6.3000050014E10</v>
      </c>
      <c r="B184" s="5" t="s">
        <v>176</v>
      </c>
      <c r="C184" s="5" t="s">
        <v>190</v>
      </c>
      <c r="D184">
        <f>VLOOKUP(B184,'累積人數_量級_區域別'!$C$2:$T$13,2,0)</f>
        <v>0</v>
      </c>
      <c r="E184">
        <f>VLOOKUP($B184,'累積人數_量級_區域別'!$C$2:$T$13,3,0)</f>
        <v>1</v>
      </c>
      <c r="F184">
        <f>VLOOKUP($B184,'累積人數_量級_區域別'!$C$2:$T$13,4,0)</f>
        <v>1</v>
      </c>
      <c r="G184">
        <f>VLOOKUP($B184,'累積人數_量級_區域別'!$C$2:$T$13,5,0)</f>
        <v>1</v>
      </c>
      <c r="H184">
        <f>VLOOKUP($B184,'累積人數_量級_區域別'!$C$2:$T$13,6,0)</f>
        <v>1</v>
      </c>
      <c r="I184">
        <f>VLOOKUP($B184,'累積人數_量級_區域別'!$C$2:$T$13,7,0)</f>
        <v>1</v>
      </c>
      <c r="J184">
        <f>VLOOKUP($B184,'累積人數_量級_區域別'!$C$2:$T$13,8,0)</f>
        <v>1</v>
      </c>
      <c r="K184">
        <f>VLOOKUP($B184,'累積人數_量級_區域別'!$C$2:$T$13,9,0)</f>
        <v>1</v>
      </c>
      <c r="L184">
        <f>VLOOKUP($B184,'累積人數_量級_區域別'!$C$2:$T$13,10,0)</f>
        <v>1</v>
      </c>
      <c r="M184">
        <f>VLOOKUP($B184,'累積人數_量級_區域別'!$C$2:$T$13,11,0)</f>
        <v>1</v>
      </c>
      <c r="N184">
        <f>VLOOKUP($B184,'累積人數_量級_區域別'!$C$2:$T$13,12,0)</f>
        <v>1</v>
      </c>
      <c r="O184">
        <f>VLOOKUP($B184,'累積人數_量級_區域別'!$C$2:$T$13,13,0)</f>
        <v>1</v>
      </c>
      <c r="P184">
        <f>VLOOKUP($B184,'累積人數_量級_區域別'!$C$2:$T$13,14,0)</f>
        <v>1</v>
      </c>
      <c r="Q184">
        <f>VLOOKUP($B184,'累積人數_量級_區域別'!$C$2:$T$13,15,0)</f>
        <v>1</v>
      </c>
      <c r="R184">
        <f>VLOOKUP($B184,'累積人數_量級_區域別'!$C$2:$T$13,16,0)</f>
        <v>1</v>
      </c>
      <c r="S184">
        <f>VLOOKUP($B184,'累積人數_量級_區域別'!$C$2:$T$13,17,0)</f>
        <v>1</v>
      </c>
      <c r="T184">
        <f>VLOOKUP($B184,'累積人數_量級_區域別'!$C$2:$T$13,18,0)</f>
        <v>1</v>
      </c>
    </row>
    <row r="185">
      <c r="A185" s="5">
        <v>6.3000050015E10</v>
      </c>
      <c r="B185" s="5" t="s">
        <v>176</v>
      </c>
      <c r="C185" s="5" t="s">
        <v>191</v>
      </c>
      <c r="D185">
        <f>VLOOKUP(B185,'累積人數_量級_區域別'!$C$2:$T$13,2,0)</f>
        <v>0</v>
      </c>
      <c r="E185">
        <f>VLOOKUP($B185,'累積人數_量級_區域別'!$C$2:$T$13,3,0)</f>
        <v>1</v>
      </c>
      <c r="F185">
        <f>VLOOKUP($B185,'累積人數_量級_區域別'!$C$2:$T$13,4,0)</f>
        <v>1</v>
      </c>
      <c r="G185">
        <f>VLOOKUP($B185,'累積人數_量級_區域別'!$C$2:$T$13,5,0)</f>
        <v>1</v>
      </c>
      <c r="H185">
        <f>VLOOKUP($B185,'累積人數_量級_區域別'!$C$2:$T$13,6,0)</f>
        <v>1</v>
      </c>
      <c r="I185">
        <f>VLOOKUP($B185,'累積人數_量級_區域別'!$C$2:$T$13,7,0)</f>
        <v>1</v>
      </c>
      <c r="J185">
        <f>VLOOKUP($B185,'累積人數_量級_區域別'!$C$2:$T$13,8,0)</f>
        <v>1</v>
      </c>
      <c r="K185">
        <f>VLOOKUP($B185,'累積人數_量級_區域別'!$C$2:$T$13,9,0)</f>
        <v>1</v>
      </c>
      <c r="L185">
        <f>VLOOKUP($B185,'累積人數_量級_區域別'!$C$2:$T$13,10,0)</f>
        <v>1</v>
      </c>
      <c r="M185">
        <f>VLOOKUP($B185,'累積人數_量級_區域別'!$C$2:$T$13,11,0)</f>
        <v>1</v>
      </c>
      <c r="N185">
        <f>VLOOKUP($B185,'累積人數_量級_區域別'!$C$2:$T$13,12,0)</f>
        <v>1</v>
      </c>
      <c r="O185">
        <f>VLOOKUP($B185,'累積人數_量級_區域別'!$C$2:$T$13,13,0)</f>
        <v>1</v>
      </c>
      <c r="P185">
        <f>VLOOKUP($B185,'累積人數_量級_區域別'!$C$2:$T$13,14,0)</f>
        <v>1</v>
      </c>
      <c r="Q185">
        <f>VLOOKUP($B185,'累積人數_量級_區域別'!$C$2:$T$13,15,0)</f>
        <v>1</v>
      </c>
      <c r="R185">
        <f>VLOOKUP($B185,'累積人數_量級_區域別'!$C$2:$T$13,16,0)</f>
        <v>1</v>
      </c>
      <c r="S185">
        <f>VLOOKUP($B185,'累積人數_量級_區域別'!$C$2:$T$13,17,0)</f>
        <v>1</v>
      </c>
      <c r="T185">
        <f>VLOOKUP($B185,'累積人數_量級_區域別'!$C$2:$T$13,18,0)</f>
        <v>1</v>
      </c>
    </row>
    <row r="186">
      <c r="A186" s="5">
        <v>6.3000050016E10</v>
      </c>
      <c r="B186" s="5" t="s">
        <v>176</v>
      </c>
      <c r="C186" s="5" t="s">
        <v>192</v>
      </c>
      <c r="D186">
        <f>VLOOKUP(B186,'累積人數_量級_區域別'!$C$2:$T$13,2,0)</f>
        <v>0</v>
      </c>
      <c r="E186">
        <f>VLOOKUP($B186,'累積人數_量級_區域別'!$C$2:$T$13,3,0)</f>
        <v>1</v>
      </c>
      <c r="F186">
        <f>VLOOKUP($B186,'累積人數_量級_區域別'!$C$2:$T$13,4,0)</f>
        <v>1</v>
      </c>
      <c r="G186">
        <f>VLOOKUP($B186,'累積人數_量級_區域別'!$C$2:$T$13,5,0)</f>
        <v>1</v>
      </c>
      <c r="H186">
        <f>VLOOKUP($B186,'累積人數_量級_區域別'!$C$2:$T$13,6,0)</f>
        <v>1</v>
      </c>
      <c r="I186">
        <f>VLOOKUP($B186,'累積人數_量級_區域別'!$C$2:$T$13,7,0)</f>
        <v>1</v>
      </c>
      <c r="J186">
        <f>VLOOKUP($B186,'累積人數_量級_區域別'!$C$2:$T$13,8,0)</f>
        <v>1</v>
      </c>
      <c r="K186">
        <f>VLOOKUP($B186,'累積人數_量級_區域別'!$C$2:$T$13,9,0)</f>
        <v>1</v>
      </c>
      <c r="L186">
        <f>VLOOKUP($B186,'累積人數_量級_區域別'!$C$2:$T$13,10,0)</f>
        <v>1</v>
      </c>
      <c r="M186">
        <f>VLOOKUP($B186,'累積人數_量級_區域別'!$C$2:$T$13,11,0)</f>
        <v>1</v>
      </c>
      <c r="N186">
        <f>VLOOKUP($B186,'累積人數_量級_區域別'!$C$2:$T$13,12,0)</f>
        <v>1</v>
      </c>
      <c r="O186">
        <f>VLOOKUP($B186,'累積人數_量級_區域別'!$C$2:$T$13,13,0)</f>
        <v>1</v>
      </c>
      <c r="P186">
        <f>VLOOKUP($B186,'累積人數_量級_區域別'!$C$2:$T$13,14,0)</f>
        <v>1</v>
      </c>
      <c r="Q186">
        <f>VLOOKUP($B186,'累積人數_量級_區域別'!$C$2:$T$13,15,0)</f>
        <v>1</v>
      </c>
      <c r="R186">
        <f>VLOOKUP($B186,'累積人數_量級_區域別'!$C$2:$T$13,16,0)</f>
        <v>1</v>
      </c>
      <c r="S186">
        <f>VLOOKUP($B186,'累積人數_量級_區域別'!$C$2:$T$13,17,0)</f>
        <v>1</v>
      </c>
      <c r="T186">
        <f>VLOOKUP($B186,'累積人數_量級_區域別'!$C$2:$T$13,18,0)</f>
        <v>1</v>
      </c>
    </row>
    <row r="187">
      <c r="A187" s="5">
        <v>6.3000050017E10</v>
      </c>
      <c r="B187" s="5" t="s">
        <v>176</v>
      </c>
      <c r="C187" s="5" t="s">
        <v>193</v>
      </c>
      <c r="D187">
        <f>VLOOKUP(B187,'累積人數_量級_區域別'!$C$2:$T$13,2,0)</f>
        <v>0</v>
      </c>
      <c r="E187">
        <f>VLOOKUP($B187,'累積人數_量級_區域別'!$C$2:$T$13,3,0)</f>
        <v>1</v>
      </c>
      <c r="F187">
        <f>VLOOKUP($B187,'累積人數_量級_區域別'!$C$2:$T$13,4,0)</f>
        <v>1</v>
      </c>
      <c r="G187">
        <f>VLOOKUP($B187,'累積人數_量級_區域別'!$C$2:$T$13,5,0)</f>
        <v>1</v>
      </c>
      <c r="H187">
        <f>VLOOKUP($B187,'累積人數_量級_區域別'!$C$2:$T$13,6,0)</f>
        <v>1</v>
      </c>
      <c r="I187">
        <f>VLOOKUP($B187,'累積人數_量級_區域別'!$C$2:$T$13,7,0)</f>
        <v>1</v>
      </c>
      <c r="J187">
        <f>VLOOKUP($B187,'累積人數_量級_區域別'!$C$2:$T$13,8,0)</f>
        <v>1</v>
      </c>
      <c r="K187">
        <f>VLOOKUP($B187,'累積人數_量級_區域別'!$C$2:$T$13,9,0)</f>
        <v>1</v>
      </c>
      <c r="L187">
        <f>VLOOKUP($B187,'累積人數_量級_區域別'!$C$2:$T$13,10,0)</f>
        <v>1</v>
      </c>
      <c r="M187">
        <f>VLOOKUP($B187,'累積人數_量級_區域別'!$C$2:$T$13,11,0)</f>
        <v>1</v>
      </c>
      <c r="N187">
        <f>VLOOKUP($B187,'累積人數_量級_區域別'!$C$2:$T$13,12,0)</f>
        <v>1</v>
      </c>
      <c r="O187">
        <f>VLOOKUP($B187,'累積人數_量級_區域別'!$C$2:$T$13,13,0)</f>
        <v>1</v>
      </c>
      <c r="P187">
        <f>VLOOKUP($B187,'累積人數_量級_區域別'!$C$2:$T$13,14,0)</f>
        <v>1</v>
      </c>
      <c r="Q187">
        <f>VLOOKUP($B187,'累積人數_量級_區域別'!$C$2:$T$13,15,0)</f>
        <v>1</v>
      </c>
      <c r="R187">
        <f>VLOOKUP($B187,'累積人數_量級_區域別'!$C$2:$T$13,16,0)</f>
        <v>1</v>
      </c>
      <c r="S187">
        <f>VLOOKUP($B187,'累積人數_量級_區域別'!$C$2:$T$13,17,0)</f>
        <v>1</v>
      </c>
      <c r="T187">
        <f>VLOOKUP($B187,'累積人數_量級_區域別'!$C$2:$T$13,18,0)</f>
        <v>1</v>
      </c>
    </row>
    <row r="188">
      <c r="A188" s="5">
        <v>6.3000050018E10</v>
      </c>
      <c r="B188" s="5" t="s">
        <v>176</v>
      </c>
      <c r="C188" s="5" t="s">
        <v>194</v>
      </c>
      <c r="D188">
        <f>VLOOKUP(B188,'累積人數_量級_區域別'!$C$2:$T$13,2,0)</f>
        <v>0</v>
      </c>
      <c r="E188">
        <f>VLOOKUP($B188,'累積人數_量級_區域別'!$C$2:$T$13,3,0)</f>
        <v>1</v>
      </c>
      <c r="F188">
        <f>VLOOKUP($B188,'累積人數_量級_區域別'!$C$2:$T$13,4,0)</f>
        <v>1</v>
      </c>
      <c r="G188">
        <f>VLOOKUP($B188,'累積人數_量級_區域別'!$C$2:$T$13,5,0)</f>
        <v>1</v>
      </c>
      <c r="H188">
        <f>VLOOKUP($B188,'累積人數_量級_區域別'!$C$2:$T$13,6,0)</f>
        <v>1</v>
      </c>
      <c r="I188">
        <f>VLOOKUP($B188,'累積人數_量級_區域別'!$C$2:$T$13,7,0)</f>
        <v>1</v>
      </c>
      <c r="J188">
        <f>VLOOKUP($B188,'累積人數_量級_區域別'!$C$2:$T$13,8,0)</f>
        <v>1</v>
      </c>
      <c r="K188">
        <f>VLOOKUP($B188,'累積人數_量級_區域別'!$C$2:$T$13,9,0)</f>
        <v>1</v>
      </c>
      <c r="L188">
        <f>VLOOKUP($B188,'累積人數_量級_區域別'!$C$2:$T$13,10,0)</f>
        <v>1</v>
      </c>
      <c r="M188">
        <f>VLOOKUP($B188,'累積人數_量級_區域別'!$C$2:$T$13,11,0)</f>
        <v>1</v>
      </c>
      <c r="N188">
        <f>VLOOKUP($B188,'累積人數_量級_區域別'!$C$2:$T$13,12,0)</f>
        <v>1</v>
      </c>
      <c r="O188">
        <f>VLOOKUP($B188,'累積人數_量級_區域別'!$C$2:$T$13,13,0)</f>
        <v>1</v>
      </c>
      <c r="P188">
        <f>VLOOKUP($B188,'累積人數_量級_區域別'!$C$2:$T$13,14,0)</f>
        <v>1</v>
      </c>
      <c r="Q188">
        <f>VLOOKUP($B188,'累積人數_量級_區域別'!$C$2:$T$13,15,0)</f>
        <v>1</v>
      </c>
      <c r="R188">
        <f>VLOOKUP($B188,'累積人數_量級_區域別'!$C$2:$T$13,16,0)</f>
        <v>1</v>
      </c>
      <c r="S188">
        <f>VLOOKUP($B188,'累積人數_量級_區域別'!$C$2:$T$13,17,0)</f>
        <v>1</v>
      </c>
      <c r="T188">
        <f>VLOOKUP($B188,'累積人數_量級_區域別'!$C$2:$T$13,18,0)</f>
        <v>1</v>
      </c>
    </row>
    <row r="189">
      <c r="A189" s="5">
        <v>6.3000050019E10</v>
      </c>
      <c r="B189" s="5" t="s">
        <v>176</v>
      </c>
      <c r="C189" s="5" t="s">
        <v>195</v>
      </c>
      <c r="D189">
        <f>VLOOKUP(B189,'累積人數_量級_區域別'!$C$2:$T$13,2,0)</f>
        <v>0</v>
      </c>
      <c r="E189">
        <f>VLOOKUP($B189,'累積人數_量級_區域別'!$C$2:$T$13,3,0)</f>
        <v>1</v>
      </c>
      <c r="F189">
        <f>VLOOKUP($B189,'累積人數_量級_區域別'!$C$2:$T$13,4,0)</f>
        <v>1</v>
      </c>
      <c r="G189">
        <f>VLOOKUP($B189,'累積人數_量級_區域別'!$C$2:$T$13,5,0)</f>
        <v>1</v>
      </c>
      <c r="H189">
        <f>VLOOKUP($B189,'累積人數_量級_區域別'!$C$2:$T$13,6,0)</f>
        <v>1</v>
      </c>
      <c r="I189">
        <f>VLOOKUP($B189,'累積人數_量級_區域別'!$C$2:$T$13,7,0)</f>
        <v>1</v>
      </c>
      <c r="J189">
        <f>VLOOKUP($B189,'累積人數_量級_區域別'!$C$2:$T$13,8,0)</f>
        <v>1</v>
      </c>
      <c r="K189">
        <f>VLOOKUP($B189,'累積人數_量級_區域別'!$C$2:$T$13,9,0)</f>
        <v>1</v>
      </c>
      <c r="L189">
        <f>VLOOKUP($B189,'累積人數_量級_區域別'!$C$2:$T$13,10,0)</f>
        <v>1</v>
      </c>
      <c r="M189">
        <f>VLOOKUP($B189,'累積人數_量級_區域別'!$C$2:$T$13,11,0)</f>
        <v>1</v>
      </c>
      <c r="N189">
        <f>VLOOKUP($B189,'累積人數_量級_區域別'!$C$2:$T$13,12,0)</f>
        <v>1</v>
      </c>
      <c r="O189">
        <f>VLOOKUP($B189,'累積人數_量級_區域別'!$C$2:$T$13,13,0)</f>
        <v>1</v>
      </c>
      <c r="P189">
        <f>VLOOKUP($B189,'累積人數_量級_區域別'!$C$2:$T$13,14,0)</f>
        <v>1</v>
      </c>
      <c r="Q189">
        <f>VLOOKUP($B189,'累積人數_量級_區域別'!$C$2:$T$13,15,0)</f>
        <v>1</v>
      </c>
      <c r="R189">
        <f>VLOOKUP($B189,'累積人數_量級_區域別'!$C$2:$T$13,16,0)</f>
        <v>1</v>
      </c>
      <c r="S189">
        <f>VLOOKUP($B189,'累積人數_量級_區域別'!$C$2:$T$13,17,0)</f>
        <v>1</v>
      </c>
      <c r="T189">
        <f>VLOOKUP($B189,'累積人數_量級_區域別'!$C$2:$T$13,18,0)</f>
        <v>1</v>
      </c>
    </row>
    <row r="190">
      <c r="A190" s="5">
        <v>6.300005002E10</v>
      </c>
      <c r="B190" s="5" t="s">
        <v>176</v>
      </c>
      <c r="C190" s="5" t="s">
        <v>196</v>
      </c>
      <c r="D190">
        <f>VLOOKUP(B190,'累積人數_量級_區域別'!$C$2:$T$13,2,0)</f>
        <v>0</v>
      </c>
      <c r="E190">
        <f>VLOOKUP($B190,'累積人數_量級_區域別'!$C$2:$T$13,3,0)</f>
        <v>1</v>
      </c>
      <c r="F190">
        <f>VLOOKUP($B190,'累積人數_量級_區域別'!$C$2:$T$13,4,0)</f>
        <v>1</v>
      </c>
      <c r="G190">
        <f>VLOOKUP($B190,'累積人數_量級_區域別'!$C$2:$T$13,5,0)</f>
        <v>1</v>
      </c>
      <c r="H190">
        <f>VLOOKUP($B190,'累積人數_量級_區域別'!$C$2:$T$13,6,0)</f>
        <v>1</v>
      </c>
      <c r="I190">
        <f>VLOOKUP($B190,'累積人數_量級_區域別'!$C$2:$T$13,7,0)</f>
        <v>1</v>
      </c>
      <c r="J190">
        <f>VLOOKUP($B190,'累積人數_量級_區域別'!$C$2:$T$13,8,0)</f>
        <v>1</v>
      </c>
      <c r="K190">
        <f>VLOOKUP($B190,'累積人數_量級_區域別'!$C$2:$T$13,9,0)</f>
        <v>1</v>
      </c>
      <c r="L190">
        <f>VLOOKUP($B190,'累積人數_量級_區域別'!$C$2:$T$13,10,0)</f>
        <v>1</v>
      </c>
      <c r="M190">
        <f>VLOOKUP($B190,'累積人數_量級_區域別'!$C$2:$T$13,11,0)</f>
        <v>1</v>
      </c>
      <c r="N190">
        <f>VLOOKUP($B190,'累積人數_量級_區域別'!$C$2:$T$13,12,0)</f>
        <v>1</v>
      </c>
      <c r="O190">
        <f>VLOOKUP($B190,'累積人數_量級_區域別'!$C$2:$T$13,13,0)</f>
        <v>1</v>
      </c>
      <c r="P190">
        <f>VLOOKUP($B190,'累積人數_量級_區域別'!$C$2:$T$13,14,0)</f>
        <v>1</v>
      </c>
      <c r="Q190">
        <f>VLOOKUP($B190,'累積人數_量級_區域別'!$C$2:$T$13,15,0)</f>
        <v>1</v>
      </c>
      <c r="R190">
        <f>VLOOKUP($B190,'累積人數_量級_區域別'!$C$2:$T$13,16,0)</f>
        <v>1</v>
      </c>
      <c r="S190">
        <f>VLOOKUP($B190,'累積人數_量級_區域別'!$C$2:$T$13,17,0)</f>
        <v>1</v>
      </c>
      <c r="T190">
        <f>VLOOKUP($B190,'累積人數_量級_區域別'!$C$2:$T$13,18,0)</f>
        <v>1</v>
      </c>
    </row>
    <row r="191">
      <c r="A191" s="5">
        <v>6.3000050021E10</v>
      </c>
      <c r="B191" s="5" t="s">
        <v>176</v>
      </c>
      <c r="C191" s="5" t="s">
        <v>197</v>
      </c>
      <c r="D191">
        <f>VLOOKUP(B191,'累積人數_量級_區域別'!$C$2:$T$13,2,0)</f>
        <v>0</v>
      </c>
      <c r="E191">
        <f>VLOOKUP($B191,'累積人數_量級_區域別'!$C$2:$T$13,3,0)</f>
        <v>1</v>
      </c>
      <c r="F191">
        <f>VLOOKUP($B191,'累積人數_量級_區域別'!$C$2:$T$13,4,0)</f>
        <v>1</v>
      </c>
      <c r="G191">
        <f>VLOOKUP($B191,'累積人數_量級_區域別'!$C$2:$T$13,5,0)</f>
        <v>1</v>
      </c>
      <c r="H191">
        <f>VLOOKUP($B191,'累積人數_量級_區域別'!$C$2:$T$13,6,0)</f>
        <v>1</v>
      </c>
      <c r="I191">
        <f>VLOOKUP($B191,'累積人數_量級_區域別'!$C$2:$T$13,7,0)</f>
        <v>1</v>
      </c>
      <c r="J191">
        <f>VLOOKUP($B191,'累積人數_量級_區域別'!$C$2:$T$13,8,0)</f>
        <v>1</v>
      </c>
      <c r="K191">
        <f>VLOOKUP($B191,'累積人數_量級_區域別'!$C$2:$T$13,9,0)</f>
        <v>1</v>
      </c>
      <c r="L191">
        <f>VLOOKUP($B191,'累積人數_量級_區域別'!$C$2:$T$13,10,0)</f>
        <v>1</v>
      </c>
      <c r="M191">
        <f>VLOOKUP($B191,'累積人數_量級_區域別'!$C$2:$T$13,11,0)</f>
        <v>1</v>
      </c>
      <c r="N191">
        <f>VLOOKUP($B191,'累積人數_量級_區域別'!$C$2:$T$13,12,0)</f>
        <v>1</v>
      </c>
      <c r="O191">
        <f>VLOOKUP($B191,'累積人數_量級_區域別'!$C$2:$T$13,13,0)</f>
        <v>1</v>
      </c>
      <c r="P191">
        <f>VLOOKUP($B191,'累積人數_量級_區域別'!$C$2:$T$13,14,0)</f>
        <v>1</v>
      </c>
      <c r="Q191">
        <f>VLOOKUP($B191,'累積人數_量級_區域別'!$C$2:$T$13,15,0)</f>
        <v>1</v>
      </c>
      <c r="R191">
        <f>VLOOKUP($B191,'累積人數_量級_區域別'!$C$2:$T$13,16,0)</f>
        <v>1</v>
      </c>
      <c r="S191">
        <f>VLOOKUP($B191,'累積人數_量級_區域別'!$C$2:$T$13,17,0)</f>
        <v>1</v>
      </c>
      <c r="T191">
        <f>VLOOKUP($B191,'累積人數_量級_區域別'!$C$2:$T$13,18,0)</f>
        <v>1</v>
      </c>
    </row>
    <row r="192">
      <c r="A192" s="5">
        <v>6.3000050022E10</v>
      </c>
      <c r="B192" s="5" t="s">
        <v>176</v>
      </c>
      <c r="C192" s="5" t="s">
        <v>198</v>
      </c>
      <c r="D192">
        <f>VLOOKUP(B192,'累積人數_量級_區域別'!$C$2:$T$13,2,0)</f>
        <v>0</v>
      </c>
      <c r="E192">
        <f>VLOOKUP($B192,'累積人數_量級_區域別'!$C$2:$T$13,3,0)</f>
        <v>1</v>
      </c>
      <c r="F192">
        <f>VLOOKUP($B192,'累積人數_量級_區域別'!$C$2:$T$13,4,0)</f>
        <v>1</v>
      </c>
      <c r="G192">
        <f>VLOOKUP($B192,'累積人數_量級_區域別'!$C$2:$T$13,5,0)</f>
        <v>1</v>
      </c>
      <c r="H192">
        <f>VLOOKUP($B192,'累積人數_量級_區域別'!$C$2:$T$13,6,0)</f>
        <v>1</v>
      </c>
      <c r="I192">
        <f>VLOOKUP($B192,'累積人數_量級_區域別'!$C$2:$T$13,7,0)</f>
        <v>1</v>
      </c>
      <c r="J192">
        <f>VLOOKUP($B192,'累積人數_量級_區域別'!$C$2:$T$13,8,0)</f>
        <v>1</v>
      </c>
      <c r="K192">
        <f>VLOOKUP($B192,'累積人數_量級_區域別'!$C$2:$T$13,9,0)</f>
        <v>1</v>
      </c>
      <c r="L192">
        <f>VLOOKUP($B192,'累積人數_量級_區域別'!$C$2:$T$13,10,0)</f>
        <v>1</v>
      </c>
      <c r="M192">
        <f>VLOOKUP($B192,'累積人數_量級_區域別'!$C$2:$T$13,11,0)</f>
        <v>1</v>
      </c>
      <c r="N192">
        <f>VLOOKUP($B192,'累積人數_量級_區域別'!$C$2:$T$13,12,0)</f>
        <v>1</v>
      </c>
      <c r="O192">
        <f>VLOOKUP($B192,'累積人數_量級_區域別'!$C$2:$T$13,13,0)</f>
        <v>1</v>
      </c>
      <c r="P192">
        <f>VLOOKUP($B192,'累積人數_量級_區域別'!$C$2:$T$13,14,0)</f>
        <v>1</v>
      </c>
      <c r="Q192">
        <f>VLOOKUP($B192,'累積人數_量級_區域別'!$C$2:$T$13,15,0)</f>
        <v>1</v>
      </c>
      <c r="R192">
        <f>VLOOKUP($B192,'累積人數_量級_區域別'!$C$2:$T$13,16,0)</f>
        <v>1</v>
      </c>
      <c r="S192">
        <f>VLOOKUP($B192,'累積人數_量級_區域別'!$C$2:$T$13,17,0)</f>
        <v>1</v>
      </c>
      <c r="T192">
        <f>VLOOKUP($B192,'累積人數_量級_區域別'!$C$2:$T$13,18,0)</f>
        <v>1</v>
      </c>
    </row>
    <row r="193">
      <c r="A193" s="5">
        <v>6.3000050023E10</v>
      </c>
      <c r="B193" s="5" t="s">
        <v>176</v>
      </c>
      <c r="C193" s="5" t="s">
        <v>199</v>
      </c>
      <c r="D193">
        <f>VLOOKUP(B193,'累積人數_量級_區域別'!$C$2:$T$13,2,0)</f>
        <v>0</v>
      </c>
      <c r="E193">
        <f>VLOOKUP($B193,'累積人數_量級_區域別'!$C$2:$T$13,3,0)</f>
        <v>1</v>
      </c>
      <c r="F193">
        <f>VLOOKUP($B193,'累積人數_量級_區域別'!$C$2:$T$13,4,0)</f>
        <v>1</v>
      </c>
      <c r="G193">
        <f>VLOOKUP($B193,'累積人數_量級_區域別'!$C$2:$T$13,5,0)</f>
        <v>1</v>
      </c>
      <c r="H193">
        <f>VLOOKUP($B193,'累積人數_量級_區域別'!$C$2:$T$13,6,0)</f>
        <v>1</v>
      </c>
      <c r="I193">
        <f>VLOOKUP($B193,'累積人數_量級_區域別'!$C$2:$T$13,7,0)</f>
        <v>1</v>
      </c>
      <c r="J193">
        <f>VLOOKUP($B193,'累積人數_量級_區域別'!$C$2:$T$13,8,0)</f>
        <v>1</v>
      </c>
      <c r="K193">
        <f>VLOOKUP($B193,'累積人數_量級_區域別'!$C$2:$T$13,9,0)</f>
        <v>1</v>
      </c>
      <c r="L193">
        <f>VLOOKUP($B193,'累積人數_量級_區域別'!$C$2:$T$13,10,0)</f>
        <v>1</v>
      </c>
      <c r="M193">
        <f>VLOOKUP($B193,'累積人數_量級_區域別'!$C$2:$T$13,11,0)</f>
        <v>1</v>
      </c>
      <c r="N193">
        <f>VLOOKUP($B193,'累積人數_量級_區域別'!$C$2:$T$13,12,0)</f>
        <v>1</v>
      </c>
      <c r="O193">
        <f>VLOOKUP($B193,'累積人數_量級_區域別'!$C$2:$T$13,13,0)</f>
        <v>1</v>
      </c>
      <c r="P193">
        <f>VLOOKUP($B193,'累積人數_量級_區域別'!$C$2:$T$13,14,0)</f>
        <v>1</v>
      </c>
      <c r="Q193">
        <f>VLOOKUP($B193,'累積人數_量級_區域別'!$C$2:$T$13,15,0)</f>
        <v>1</v>
      </c>
      <c r="R193">
        <f>VLOOKUP($B193,'累積人數_量級_區域別'!$C$2:$T$13,16,0)</f>
        <v>1</v>
      </c>
      <c r="S193">
        <f>VLOOKUP($B193,'累積人數_量級_區域別'!$C$2:$T$13,17,0)</f>
        <v>1</v>
      </c>
      <c r="T193">
        <f>VLOOKUP($B193,'累積人數_量級_區域別'!$C$2:$T$13,18,0)</f>
        <v>1</v>
      </c>
    </row>
    <row r="194">
      <c r="A194" s="5">
        <v>6.3000050024E10</v>
      </c>
      <c r="B194" s="5" t="s">
        <v>176</v>
      </c>
      <c r="C194" s="5" t="s">
        <v>200</v>
      </c>
      <c r="D194">
        <f>VLOOKUP(B194,'累積人數_量級_區域別'!$C$2:$T$13,2,0)</f>
        <v>0</v>
      </c>
      <c r="E194">
        <f>VLOOKUP($B194,'累積人數_量級_區域別'!$C$2:$T$13,3,0)</f>
        <v>1</v>
      </c>
      <c r="F194">
        <f>VLOOKUP($B194,'累積人數_量級_區域別'!$C$2:$T$13,4,0)</f>
        <v>1</v>
      </c>
      <c r="G194">
        <f>VLOOKUP($B194,'累積人數_量級_區域別'!$C$2:$T$13,5,0)</f>
        <v>1</v>
      </c>
      <c r="H194">
        <f>VLOOKUP($B194,'累積人數_量級_區域別'!$C$2:$T$13,6,0)</f>
        <v>1</v>
      </c>
      <c r="I194">
        <f>VLOOKUP($B194,'累積人數_量級_區域別'!$C$2:$T$13,7,0)</f>
        <v>1</v>
      </c>
      <c r="J194">
        <f>VLOOKUP($B194,'累積人數_量級_區域別'!$C$2:$T$13,8,0)</f>
        <v>1</v>
      </c>
      <c r="K194">
        <f>VLOOKUP($B194,'累積人數_量級_區域別'!$C$2:$T$13,9,0)</f>
        <v>1</v>
      </c>
      <c r="L194">
        <f>VLOOKUP($B194,'累積人數_量級_區域別'!$C$2:$T$13,10,0)</f>
        <v>1</v>
      </c>
      <c r="M194">
        <f>VLOOKUP($B194,'累積人數_量級_區域別'!$C$2:$T$13,11,0)</f>
        <v>1</v>
      </c>
      <c r="N194">
        <f>VLOOKUP($B194,'累積人數_量級_區域別'!$C$2:$T$13,12,0)</f>
        <v>1</v>
      </c>
      <c r="O194">
        <f>VLOOKUP($B194,'累積人數_量級_區域別'!$C$2:$T$13,13,0)</f>
        <v>1</v>
      </c>
      <c r="P194">
        <f>VLOOKUP($B194,'累積人數_量級_區域別'!$C$2:$T$13,14,0)</f>
        <v>1</v>
      </c>
      <c r="Q194">
        <f>VLOOKUP($B194,'累積人數_量級_區域別'!$C$2:$T$13,15,0)</f>
        <v>1</v>
      </c>
      <c r="R194">
        <f>VLOOKUP($B194,'累積人數_量級_區域別'!$C$2:$T$13,16,0)</f>
        <v>1</v>
      </c>
      <c r="S194">
        <f>VLOOKUP($B194,'累積人數_量級_區域別'!$C$2:$T$13,17,0)</f>
        <v>1</v>
      </c>
      <c r="T194">
        <f>VLOOKUP($B194,'累積人數_量級_區域別'!$C$2:$T$13,18,0)</f>
        <v>1</v>
      </c>
    </row>
    <row r="195">
      <c r="A195" s="5">
        <v>6.3000050025E10</v>
      </c>
      <c r="B195" s="5" t="s">
        <v>176</v>
      </c>
      <c r="C195" s="5" t="s">
        <v>201</v>
      </c>
      <c r="D195">
        <f>VLOOKUP(B195,'累積人數_量級_區域別'!$C$2:$T$13,2,0)</f>
        <v>0</v>
      </c>
      <c r="E195">
        <f>VLOOKUP($B195,'累積人數_量級_區域別'!$C$2:$T$13,3,0)</f>
        <v>1</v>
      </c>
      <c r="F195">
        <f>VLOOKUP($B195,'累積人數_量級_區域別'!$C$2:$T$13,4,0)</f>
        <v>1</v>
      </c>
      <c r="G195">
        <f>VLOOKUP($B195,'累積人數_量級_區域別'!$C$2:$T$13,5,0)</f>
        <v>1</v>
      </c>
      <c r="H195">
        <f>VLOOKUP($B195,'累積人數_量級_區域別'!$C$2:$T$13,6,0)</f>
        <v>1</v>
      </c>
      <c r="I195">
        <f>VLOOKUP($B195,'累積人數_量級_區域別'!$C$2:$T$13,7,0)</f>
        <v>1</v>
      </c>
      <c r="J195">
        <f>VLOOKUP($B195,'累積人數_量級_區域別'!$C$2:$T$13,8,0)</f>
        <v>1</v>
      </c>
      <c r="K195">
        <f>VLOOKUP($B195,'累積人數_量級_區域別'!$C$2:$T$13,9,0)</f>
        <v>1</v>
      </c>
      <c r="L195">
        <f>VLOOKUP($B195,'累積人數_量級_區域別'!$C$2:$T$13,10,0)</f>
        <v>1</v>
      </c>
      <c r="M195">
        <f>VLOOKUP($B195,'累積人數_量級_區域別'!$C$2:$T$13,11,0)</f>
        <v>1</v>
      </c>
      <c r="N195">
        <f>VLOOKUP($B195,'累積人數_量級_區域別'!$C$2:$T$13,12,0)</f>
        <v>1</v>
      </c>
      <c r="O195">
        <f>VLOOKUP($B195,'累積人數_量級_區域別'!$C$2:$T$13,13,0)</f>
        <v>1</v>
      </c>
      <c r="P195">
        <f>VLOOKUP($B195,'累積人數_量級_區域別'!$C$2:$T$13,14,0)</f>
        <v>1</v>
      </c>
      <c r="Q195">
        <f>VLOOKUP($B195,'累積人數_量級_區域別'!$C$2:$T$13,15,0)</f>
        <v>1</v>
      </c>
      <c r="R195">
        <f>VLOOKUP($B195,'累積人數_量級_區域別'!$C$2:$T$13,16,0)</f>
        <v>1</v>
      </c>
      <c r="S195">
        <f>VLOOKUP($B195,'累積人數_量級_區域別'!$C$2:$T$13,17,0)</f>
        <v>1</v>
      </c>
      <c r="T195">
        <f>VLOOKUP($B195,'累積人數_量級_區域別'!$C$2:$T$13,18,0)</f>
        <v>1</v>
      </c>
    </row>
    <row r="196">
      <c r="A196" s="5">
        <v>6.3000050026E10</v>
      </c>
      <c r="B196" s="5" t="s">
        <v>176</v>
      </c>
      <c r="C196" s="5" t="s">
        <v>202</v>
      </c>
      <c r="D196">
        <f>VLOOKUP(B196,'累積人數_量級_區域別'!$C$2:$T$13,2,0)</f>
        <v>0</v>
      </c>
      <c r="E196">
        <f>VLOOKUP($B196,'累積人數_量級_區域別'!$C$2:$T$13,3,0)</f>
        <v>1</v>
      </c>
      <c r="F196">
        <f>VLOOKUP($B196,'累積人數_量級_區域別'!$C$2:$T$13,4,0)</f>
        <v>1</v>
      </c>
      <c r="G196">
        <f>VLOOKUP($B196,'累積人數_量級_區域別'!$C$2:$T$13,5,0)</f>
        <v>1</v>
      </c>
      <c r="H196">
        <f>VLOOKUP($B196,'累積人數_量級_區域別'!$C$2:$T$13,6,0)</f>
        <v>1</v>
      </c>
      <c r="I196">
        <f>VLOOKUP($B196,'累積人數_量級_區域別'!$C$2:$T$13,7,0)</f>
        <v>1</v>
      </c>
      <c r="J196">
        <f>VLOOKUP($B196,'累積人數_量級_區域別'!$C$2:$T$13,8,0)</f>
        <v>1</v>
      </c>
      <c r="K196">
        <f>VLOOKUP($B196,'累積人數_量級_區域別'!$C$2:$T$13,9,0)</f>
        <v>1</v>
      </c>
      <c r="L196">
        <f>VLOOKUP($B196,'累積人數_量級_區域別'!$C$2:$T$13,10,0)</f>
        <v>1</v>
      </c>
      <c r="M196">
        <f>VLOOKUP($B196,'累積人數_量級_區域別'!$C$2:$T$13,11,0)</f>
        <v>1</v>
      </c>
      <c r="N196">
        <f>VLOOKUP($B196,'累積人數_量級_區域別'!$C$2:$T$13,12,0)</f>
        <v>1</v>
      </c>
      <c r="O196">
        <f>VLOOKUP($B196,'累積人數_量級_區域別'!$C$2:$T$13,13,0)</f>
        <v>1</v>
      </c>
      <c r="P196">
        <f>VLOOKUP($B196,'累積人數_量級_區域別'!$C$2:$T$13,14,0)</f>
        <v>1</v>
      </c>
      <c r="Q196">
        <f>VLOOKUP($B196,'累積人數_量級_區域別'!$C$2:$T$13,15,0)</f>
        <v>1</v>
      </c>
      <c r="R196">
        <f>VLOOKUP($B196,'累積人數_量級_區域別'!$C$2:$T$13,16,0)</f>
        <v>1</v>
      </c>
      <c r="S196">
        <f>VLOOKUP($B196,'累積人數_量級_區域別'!$C$2:$T$13,17,0)</f>
        <v>1</v>
      </c>
      <c r="T196">
        <f>VLOOKUP($B196,'累積人數_量級_區域別'!$C$2:$T$13,18,0)</f>
        <v>1</v>
      </c>
    </row>
    <row r="197">
      <c r="A197" s="5">
        <v>6.3000050027E10</v>
      </c>
      <c r="B197" s="5" t="s">
        <v>176</v>
      </c>
      <c r="C197" s="5" t="s">
        <v>203</v>
      </c>
      <c r="D197">
        <f>VLOOKUP(B197,'累積人數_量級_區域別'!$C$2:$T$13,2,0)</f>
        <v>0</v>
      </c>
      <c r="E197">
        <f>VLOOKUP($B197,'累積人數_量級_區域別'!$C$2:$T$13,3,0)</f>
        <v>1</v>
      </c>
      <c r="F197">
        <f>VLOOKUP($B197,'累積人數_量級_區域別'!$C$2:$T$13,4,0)</f>
        <v>1</v>
      </c>
      <c r="G197">
        <f>VLOOKUP($B197,'累積人數_量級_區域別'!$C$2:$T$13,5,0)</f>
        <v>1</v>
      </c>
      <c r="H197">
        <f>VLOOKUP($B197,'累積人數_量級_區域別'!$C$2:$T$13,6,0)</f>
        <v>1</v>
      </c>
      <c r="I197">
        <f>VLOOKUP($B197,'累積人數_量級_區域別'!$C$2:$T$13,7,0)</f>
        <v>1</v>
      </c>
      <c r="J197">
        <f>VLOOKUP($B197,'累積人數_量級_區域別'!$C$2:$T$13,8,0)</f>
        <v>1</v>
      </c>
      <c r="K197">
        <f>VLOOKUP($B197,'累積人數_量級_區域別'!$C$2:$T$13,9,0)</f>
        <v>1</v>
      </c>
      <c r="L197">
        <f>VLOOKUP($B197,'累積人數_量級_區域別'!$C$2:$T$13,10,0)</f>
        <v>1</v>
      </c>
      <c r="M197">
        <f>VLOOKUP($B197,'累積人數_量級_區域別'!$C$2:$T$13,11,0)</f>
        <v>1</v>
      </c>
      <c r="N197">
        <f>VLOOKUP($B197,'累積人數_量級_區域別'!$C$2:$T$13,12,0)</f>
        <v>1</v>
      </c>
      <c r="O197">
        <f>VLOOKUP($B197,'累積人數_量級_區域別'!$C$2:$T$13,13,0)</f>
        <v>1</v>
      </c>
      <c r="P197">
        <f>VLOOKUP($B197,'累積人數_量級_區域別'!$C$2:$T$13,14,0)</f>
        <v>1</v>
      </c>
      <c r="Q197">
        <f>VLOOKUP($B197,'累積人數_量級_區域別'!$C$2:$T$13,15,0)</f>
        <v>1</v>
      </c>
      <c r="R197">
        <f>VLOOKUP($B197,'累積人數_量級_區域別'!$C$2:$T$13,16,0)</f>
        <v>1</v>
      </c>
      <c r="S197">
        <f>VLOOKUP($B197,'累積人數_量級_區域別'!$C$2:$T$13,17,0)</f>
        <v>1</v>
      </c>
      <c r="T197">
        <f>VLOOKUP($B197,'累積人數_量級_區域別'!$C$2:$T$13,18,0)</f>
        <v>1</v>
      </c>
    </row>
    <row r="198">
      <c r="A198" s="5">
        <v>6.3000050028E10</v>
      </c>
      <c r="B198" s="5" t="s">
        <v>176</v>
      </c>
      <c r="C198" s="5" t="s">
        <v>204</v>
      </c>
      <c r="D198">
        <f>VLOOKUP(B198,'累積人數_量級_區域別'!$C$2:$T$13,2,0)</f>
        <v>0</v>
      </c>
      <c r="E198">
        <f>VLOOKUP($B198,'累積人數_量級_區域別'!$C$2:$T$13,3,0)</f>
        <v>1</v>
      </c>
      <c r="F198">
        <f>VLOOKUP($B198,'累積人數_量級_區域別'!$C$2:$T$13,4,0)</f>
        <v>1</v>
      </c>
      <c r="G198">
        <f>VLOOKUP($B198,'累積人數_量級_區域別'!$C$2:$T$13,5,0)</f>
        <v>1</v>
      </c>
      <c r="H198">
        <f>VLOOKUP($B198,'累積人數_量級_區域別'!$C$2:$T$13,6,0)</f>
        <v>1</v>
      </c>
      <c r="I198">
        <f>VLOOKUP($B198,'累積人數_量級_區域別'!$C$2:$T$13,7,0)</f>
        <v>1</v>
      </c>
      <c r="J198">
        <f>VLOOKUP($B198,'累積人數_量級_區域別'!$C$2:$T$13,8,0)</f>
        <v>1</v>
      </c>
      <c r="K198">
        <f>VLOOKUP($B198,'累積人數_量級_區域別'!$C$2:$T$13,9,0)</f>
        <v>1</v>
      </c>
      <c r="L198">
        <f>VLOOKUP($B198,'累積人數_量級_區域別'!$C$2:$T$13,10,0)</f>
        <v>1</v>
      </c>
      <c r="M198">
        <f>VLOOKUP($B198,'累積人數_量級_區域別'!$C$2:$T$13,11,0)</f>
        <v>1</v>
      </c>
      <c r="N198">
        <f>VLOOKUP($B198,'累積人數_量級_區域別'!$C$2:$T$13,12,0)</f>
        <v>1</v>
      </c>
      <c r="O198">
        <f>VLOOKUP($B198,'累積人數_量級_區域別'!$C$2:$T$13,13,0)</f>
        <v>1</v>
      </c>
      <c r="P198">
        <f>VLOOKUP($B198,'累積人數_量級_區域別'!$C$2:$T$13,14,0)</f>
        <v>1</v>
      </c>
      <c r="Q198">
        <f>VLOOKUP($B198,'累積人數_量級_區域別'!$C$2:$T$13,15,0)</f>
        <v>1</v>
      </c>
      <c r="R198">
        <f>VLOOKUP($B198,'累積人數_量級_區域別'!$C$2:$T$13,16,0)</f>
        <v>1</v>
      </c>
      <c r="S198">
        <f>VLOOKUP($B198,'累積人數_量級_區域別'!$C$2:$T$13,17,0)</f>
        <v>1</v>
      </c>
      <c r="T198">
        <f>VLOOKUP($B198,'累積人數_量級_區域別'!$C$2:$T$13,18,0)</f>
        <v>1</v>
      </c>
    </row>
    <row r="199">
      <c r="A199" s="5">
        <v>6.3000050029E10</v>
      </c>
      <c r="B199" s="5" t="s">
        <v>176</v>
      </c>
      <c r="C199" s="5" t="s">
        <v>205</v>
      </c>
      <c r="D199">
        <f>VLOOKUP(B199,'累積人數_量級_區域別'!$C$2:$T$13,2,0)</f>
        <v>0</v>
      </c>
      <c r="E199">
        <f>VLOOKUP($B199,'累積人數_量級_區域別'!$C$2:$T$13,3,0)</f>
        <v>1</v>
      </c>
      <c r="F199">
        <f>VLOOKUP($B199,'累積人數_量級_區域別'!$C$2:$T$13,4,0)</f>
        <v>1</v>
      </c>
      <c r="G199">
        <f>VLOOKUP($B199,'累積人數_量級_區域別'!$C$2:$T$13,5,0)</f>
        <v>1</v>
      </c>
      <c r="H199">
        <f>VLOOKUP($B199,'累積人數_量級_區域別'!$C$2:$T$13,6,0)</f>
        <v>1</v>
      </c>
      <c r="I199">
        <f>VLOOKUP($B199,'累積人數_量級_區域別'!$C$2:$T$13,7,0)</f>
        <v>1</v>
      </c>
      <c r="J199">
        <f>VLOOKUP($B199,'累積人數_量級_區域別'!$C$2:$T$13,8,0)</f>
        <v>1</v>
      </c>
      <c r="K199">
        <f>VLOOKUP($B199,'累積人數_量級_區域別'!$C$2:$T$13,9,0)</f>
        <v>1</v>
      </c>
      <c r="L199">
        <f>VLOOKUP($B199,'累積人數_量級_區域別'!$C$2:$T$13,10,0)</f>
        <v>1</v>
      </c>
      <c r="M199">
        <f>VLOOKUP($B199,'累積人數_量級_區域別'!$C$2:$T$13,11,0)</f>
        <v>1</v>
      </c>
      <c r="N199">
        <f>VLOOKUP($B199,'累積人數_量級_區域別'!$C$2:$T$13,12,0)</f>
        <v>1</v>
      </c>
      <c r="O199">
        <f>VLOOKUP($B199,'累積人數_量級_區域別'!$C$2:$T$13,13,0)</f>
        <v>1</v>
      </c>
      <c r="P199">
        <f>VLOOKUP($B199,'累積人數_量級_區域別'!$C$2:$T$13,14,0)</f>
        <v>1</v>
      </c>
      <c r="Q199">
        <f>VLOOKUP($B199,'累積人數_量級_區域別'!$C$2:$T$13,15,0)</f>
        <v>1</v>
      </c>
      <c r="R199">
        <f>VLOOKUP($B199,'累積人數_量級_區域別'!$C$2:$T$13,16,0)</f>
        <v>1</v>
      </c>
      <c r="S199">
        <f>VLOOKUP($B199,'累積人數_量級_區域別'!$C$2:$T$13,17,0)</f>
        <v>1</v>
      </c>
      <c r="T199">
        <f>VLOOKUP($B199,'累積人數_量級_區域別'!$C$2:$T$13,18,0)</f>
        <v>1</v>
      </c>
    </row>
    <row r="200">
      <c r="A200" s="5">
        <v>6.300005003E10</v>
      </c>
      <c r="B200" s="5" t="s">
        <v>176</v>
      </c>
      <c r="C200" s="5" t="s">
        <v>206</v>
      </c>
      <c r="D200">
        <f>VLOOKUP(B200,'累積人數_量級_區域別'!$C$2:$T$13,2,0)</f>
        <v>0</v>
      </c>
      <c r="E200">
        <f>VLOOKUP($B200,'累積人數_量級_區域別'!$C$2:$T$13,3,0)</f>
        <v>1</v>
      </c>
      <c r="F200">
        <f>VLOOKUP($B200,'累積人數_量級_區域別'!$C$2:$T$13,4,0)</f>
        <v>1</v>
      </c>
      <c r="G200">
        <f>VLOOKUP($B200,'累積人數_量級_區域別'!$C$2:$T$13,5,0)</f>
        <v>1</v>
      </c>
      <c r="H200">
        <f>VLOOKUP($B200,'累積人數_量級_區域別'!$C$2:$T$13,6,0)</f>
        <v>1</v>
      </c>
      <c r="I200">
        <f>VLOOKUP($B200,'累積人數_量級_區域別'!$C$2:$T$13,7,0)</f>
        <v>1</v>
      </c>
      <c r="J200">
        <f>VLOOKUP($B200,'累積人數_量級_區域別'!$C$2:$T$13,8,0)</f>
        <v>1</v>
      </c>
      <c r="K200">
        <f>VLOOKUP($B200,'累積人數_量級_區域別'!$C$2:$T$13,9,0)</f>
        <v>1</v>
      </c>
      <c r="L200">
        <f>VLOOKUP($B200,'累積人數_量級_區域別'!$C$2:$T$13,10,0)</f>
        <v>1</v>
      </c>
      <c r="M200">
        <f>VLOOKUP($B200,'累積人數_量級_區域別'!$C$2:$T$13,11,0)</f>
        <v>1</v>
      </c>
      <c r="N200">
        <f>VLOOKUP($B200,'累積人數_量級_區域別'!$C$2:$T$13,12,0)</f>
        <v>1</v>
      </c>
      <c r="O200">
        <f>VLOOKUP($B200,'累積人數_量級_區域別'!$C$2:$T$13,13,0)</f>
        <v>1</v>
      </c>
      <c r="P200">
        <f>VLOOKUP($B200,'累積人數_量級_區域別'!$C$2:$T$13,14,0)</f>
        <v>1</v>
      </c>
      <c r="Q200">
        <f>VLOOKUP($B200,'累積人數_量級_區域別'!$C$2:$T$13,15,0)</f>
        <v>1</v>
      </c>
      <c r="R200">
        <f>VLOOKUP($B200,'累積人數_量級_區域別'!$C$2:$T$13,16,0)</f>
        <v>1</v>
      </c>
      <c r="S200">
        <f>VLOOKUP($B200,'累積人數_量級_區域別'!$C$2:$T$13,17,0)</f>
        <v>1</v>
      </c>
      <c r="T200">
        <f>VLOOKUP($B200,'累積人數_量級_區域別'!$C$2:$T$13,18,0)</f>
        <v>1</v>
      </c>
    </row>
    <row r="201">
      <c r="A201" s="5">
        <v>6.3000050031E10</v>
      </c>
      <c r="B201" s="5" t="s">
        <v>176</v>
      </c>
      <c r="C201" s="5" t="s">
        <v>207</v>
      </c>
      <c r="D201">
        <f>VLOOKUP(B201,'累積人數_量級_區域別'!$C$2:$T$13,2,0)</f>
        <v>0</v>
      </c>
      <c r="E201">
        <f>VLOOKUP($B201,'累積人數_量級_區域別'!$C$2:$T$13,3,0)</f>
        <v>1</v>
      </c>
      <c r="F201">
        <f>VLOOKUP($B201,'累積人數_量級_區域別'!$C$2:$T$13,4,0)</f>
        <v>1</v>
      </c>
      <c r="G201">
        <f>VLOOKUP($B201,'累積人數_量級_區域別'!$C$2:$T$13,5,0)</f>
        <v>1</v>
      </c>
      <c r="H201">
        <f>VLOOKUP($B201,'累積人數_量級_區域別'!$C$2:$T$13,6,0)</f>
        <v>1</v>
      </c>
      <c r="I201">
        <f>VLOOKUP($B201,'累積人數_量級_區域別'!$C$2:$T$13,7,0)</f>
        <v>1</v>
      </c>
      <c r="J201">
        <f>VLOOKUP($B201,'累積人數_量級_區域別'!$C$2:$T$13,8,0)</f>
        <v>1</v>
      </c>
      <c r="K201">
        <f>VLOOKUP($B201,'累積人數_量級_區域別'!$C$2:$T$13,9,0)</f>
        <v>1</v>
      </c>
      <c r="L201">
        <f>VLOOKUP($B201,'累積人數_量級_區域別'!$C$2:$T$13,10,0)</f>
        <v>1</v>
      </c>
      <c r="M201">
        <f>VLOOKUP($B201,'累積人數_量級_區域別'!$C$2:$T$13,11,0)</f>
        <v>1</v>
      </c>
      <c r="N201">
        <f>VLOOKUP($B201,'累積人數_量級_區域別'!$C$2:$T$13,12,0)</f>
        <v>1</v>
      </c>
      <c r="O201">
        <f>VLOOKUP($B201,'累積人數_量級_區域別'!$C$2:$T$13,13,0)</f>
        <v>1</v>
      </c>
      <c r="P201">
        <f>VLOOKUP($B201,'累積人數_量級_區域別'!$C$2:$T$13,14,0)</f>
        <v>1</v>
      </c>
      <c r="Q201">
        <f>VLOOKUP($B201,'累積人數_量級_區域別'!$C$2:$T$13,15,0)</f>
        <v>1</v>
      </c>
      <c r="R201">
        <f>VLOOKUP($B201,'累積人數_量級_區域別'!$C$2:$T$13,16,0)</f>
        <v>1</v>
      </c>
      <c r="S201">
        <f>VLOOKUP($B201,'累積人數_量級_區域別'!$C$2:$T$13,17,0)</f>
        <v>1</v>
      </c>
      <c r="T201">
        <f>VLOOKUP($B201,'累積人數_量級_區域別'!$C$2:$T$13,18,0)</f>
        <v>1</v>
      </c>
    </row>
    <row r="202">
      <c r="A202" s="5">
        <v>6.3000060001E10</v>
      </c>
      <c r="B202" s="5" t="s">
        <v>208</v>
      </c>
      <c r="C202" s="5" t="s">
        <v>209</v>
      </c>
      <c r="D202">
        <f>VLOOKUP(B202,'累積人數_量級_區域別'!$C$2:$T$13,2,0)</f>
        <v>0</v>
      </c>
      <c r="E202">
        <f>VLOOKUP($B202,'累積人數_量級_區域別'!$C$2:$T$13,3,0)</f>
        <v>1</v>
      </c>
      <c r="F202">
        <f>VLOOKUP($B202,'累積人數_量級_區域別'!$C$2:$T$13,4,0)</f>
        <v>1</v>
      </c>
      <c r="G202">
        <f>VLOOKUP($B202,'累積人數_量級_區域別'!$C$2:$T$13,5,0)</f>
        <v>1</v>
      </c>
      <c r="H202">
        <f>VLOOKUP($B202,'累積人數_量級_區域別'!$C$2:$T$13,6,0)</f>
        <v>1</v>
      </c>
      <c r="I202">
        <f>VLOOKUP($B202,'累積人數_量級_區域別'!$C$2:$T$13,7,0)</f>
        <v>1</v>
      </c>
      <c r="J202">
        <f>VLOOKUP($B202,'累積人數_量級_區域別'!$C$2:$T$13,8,0)</f>
        <v>1</v>
      </c>
      <c r="K202">
        <f>VLOOKUP($B202,'累積人數_量級_區域別'!$C$2:$T$13,9,0)</f>
        <v>1</v>
      </c>
      <c r="L202">
        <f>VLOOKUP($B202,'累積人數_量級_區域別'!$C$2:$T$13,10,0)</f>
        <v>1</v>
      </c>
      <c r="M202">
        <f>VLOOKUP($B202,'累積人數_量級_區域別'!$C$2:$T$13,11,0)</f>
        <v>0</v>
      </c>
      <c r="N202">
        <f>VLOOKUP($B202,'累積人數_量級_區域別'!$C$2:$T$13,12,0)</f>
        <v>1</v>
      </c>
      <c r="O202">
        <f>VLOOKUP($B202,'累積人數_量級_區域別'!$C$2:$T$13,13,0)</f>
        <v>1</v>
      </c>
      <c r="P202">
        <f>VLOOKUP($B202,'累積人數_量級_區域別'!$C$2:$T$13,14,0)</f>
        <v>1</v>
      </c>
      <c r="Q202">
        <f>VLOOKUP($B202,'累積人數_量級_區域別'!$C$2:$T$13,15,0)</f>
        <v>1</v>
      </c>
      <c r="R202">
        <f>VLOOKUP($B202,'累積人數_量級_區域別'!$C$2:$T$13,16,0)</f>
        <v>1</v>
      </c>
      <c r="S202">
        <f>VLOOKUP($B202,'累積人數_量級_區域別'!$C$2:$T$13,17,0)</f>
        <v>1</v>
      </c>
      <c r="T202">
        <f>VLOOKUP($B202,'累積人數_量級_區域別'!$C$2:$T$13,18,0)</f>
        <v>1</v>
      </c>
    </row>
    <row r="203">
      <c r="A203" s="5">
        <v>6.3000060002E10</v>
      </c>
      <c r="B203" s="5" t="s">
        <v>208</v>
      </c>
      <c r="C203" s="5" t="s">
        <v>210</v>
      </c>
      <c r="D203">
        <f>VLOOKUP(B203,'累積人數_量級_區域別'!$C$2:$T$13,2,0)</f>
        <v>0</v>
      </c>
      <c r="E203">
        <f>VLOOKUP($B203,'累積人數_量級_區域別'!$C$2:$T$13,3,0)</f>
        <v>1</v>
      </c>
      <c r="F203">
        <f>VLOOKUP($B203,'累積人數_量級_區域別'!$C$2:$T$13,4,0)</f>
        <v>1</v>
      </c>
      <c r="G203">
        <f>VLOOKUP($B203,'累積人數_量級_區域別'!$C$2:$T$13,5,0)</f>
        <v>1</v>
      </c>
      <c r="H203">
        <f>VLOOKUP($B203,'累積人數_量級_區域別'!$C$2:$T$13,6,0)</f>
        <v>1</v>
      </c>
      <c r="I203">
        <f>VLOOKUP($B203,'累積人數_量級_區域別'!$C$2:$T$13,7,0)</f>
        <v>1</v>
      </c>
      <c r="J203">
        <f>VLOOKUP($B203,'累積人數_量級_區域別'!$C$2:$T$13,8,0)</f>
        <v>1</v>
      </c>
      <c r="K203">
        <f>VLOOKUP($B203,'累積人數_量級_區域別'!$C$2:$T$13,9,0)</f>
        <v>1</v>
      </c>
      <c r="L203">
        <f>VLOOKUP($B203,'累積人數_量級_區域別'!$C$2:$T$13,10,0)</f>
        <v>1</v>
      </c>
      <c r="M203">
        <f>VLOOKUP($B203,'累積人數_量級_區域別'!$C$2:$T$13,11,0)</f>
        <v>0</v>
      </c>
      <c r="N203">
        <f>VLOOKUP($B203,'累積人數_量級_區域別'!$C$2:$T$13,12,0)</f>
        <v>1</v>
      </c>
      <c r="O203">
        <f>VLOOKUP($B203,'累積人數_量級_區域別'!$C$2:$T$13,13,0)</f>
        <v>1</v>
      </c>
      <c r="P203">
        <f>VLOOKUP($B203,'累積人數_量級_區域別'!$C$2:$T$13,14,0)</f>
        <v>1</v>
      </c>
      <c r="Q203">
        <f>VLOOKUP($B203,'累積人數_量級_區域別'!$C$2:$T$13,15,0)</f>
        <v>1</v>
      </c>
      <c r="R203">
        <f>VLOOKUP($B203,'累積人數_量級_區域別'!$C$2:$T$13,16,0)</f>
        <v>1</v>
      </c>
      <c r="S203">
        <f>VLOOKUP($B203,'累積人數_量級_區域別'!$C$2:$T$13,17,0)</f>
        <v>1</v>
      </c>
      <c r="T203">
        <f>VLOOKUP($B203,'累積人數_量級_區域別'!$C$2:$T$13,18,0)</f>
        <v>1</v>
      </c>
    </row>
    <row r="204">
      <c r="A204" s="5">
        <v>6.3000060003E10</v>
      </c>
      <c r="B204" s="5" t="s">
        <v>208</v>
      </c>
      <c r="C204" s="5" t="s">
        <v>211</v>
      </c>
      <c r="D204">
        <f>VLOOKUP(B204,'累積人數_量級_區域別'!$C$2:$T$13,2,0)</f>
        <v>0</v>
      </c>
      <c r="E204">
        <f>VLOOKUP($B204,'累積人數_量級_區域別'!$C$2:$T$13,3,0)</f>
        <v>1</v>
      </c>
      <c r="F204">
        <f>VLOOKUP($B204,'累積人數_量級_區域別'!$C$2:$T$13,4,0)</f>
        <v>1</v>
      </c>
      <c r="G204">
        <f>VLOOKUP($B204,'累積人數_量級_區域別'!$C$2:$T$13,5,0)</f>
        <v>1</v>
      </c>
      <c r="H204">
        <f>VLOOKUP($B204,'累積人數_量級_區域別'!$C$2:$T$13,6,0)</f>
        <v>1</v>
      </c>
      <c r="I204">
        <f>VLOOKUP($B204,'累積人數_量級_區域別'!$C$2:$T$13,7,0)</f>
        <v>1</v>
      </c>
      <c r="J204">
        <f>VLOOKUP($B204,'累積人數_量級_區域別'!$C$2:$T$13,8,0)</f>
        <v>1</v>
      </c>
      <c r="K204">
        <f>VLOOKUP($B204,'累積人數_量級_區域別'!$C$2:$T$13,9,0)</f>
        <v>1</v>
      </c>
      <c r="L204">
        <f>VLOOKUP($B204,'累積人數_量級_區域別'!$C$2:$T$13,10,0)</f>
        <v>1</v>
      </c>
      <c r="M204">
        <f>VLOOKUP($B204,'累積人數_量級_區域別'!$C$2:$T$13,11,0)</f>
        <v>0</v>
      </c>
      <c r="N204">
        <f>VLOOKUP($B204,'累積人數_量級_區域別'!$C$2:$T$13,12,0)</f>
        <v>1</v>
      </c>
      <c r="O204">
        <f>VLOOKUP($B204,'累積人數_量級_區域別'!$C$2:$T$13,13,0)</f>
        <v>1</v>
      </c>
      <c r="P204">
        <f>VLOOKUP($B204,'累積人數_量級_區域別'!$C$2:$T$13,14,0)</f>
        <v>1</v>
      </c>
      <c r="Q204">
        <f>VLOOKUP($B204,'累積人數_量級_區域別'!$C$2:$T$13,15,0)</f>
        <v>1</v>
      </c>
      <c r="R204">
        <f>VLOOKUP($B204,'累積人數_量級_區域別'!$C$2:$T$13,16,0)</f>
        <v>1</v>
      </c>
      <c r="S204">
        <f>VLOOKUP($B204,'累積人數_量級_區域別'!$C$2:$T$13,17,0)</f>
        <v>1</v>
      </c>
      <c r="T204">
        <f>VLOOKUP($B204,'累積人數_量級_區域別'!$C$2:$T$13,18,0)</f>
        <v>1</v>
      </c>
    </row>
    <row r="205">
      <c r="A205" s="5">
        <v>6.3000060004E10</v>
      </c>
      <c r="B205" s="5" t="s">
        <v>208</v>
      </c>
      <c r="C205" s="5" t="s">
        <v>212</v>
      </c>
      <c r="D205">
        <f>VLOOKUP(B205,'累積人數_量級_區域別'!$C$2:$T$13,2,0)</f>
        <v>0</v>
      </c>
      <c r="E205">
        <f>VLOOKUP($B205,'累積人數_量級_區域別'!$C$2:$T$13,3,0)</f>
        <v>1</v>
      </c>
      <c r="F205">
        <f>VLOOKUP($B205,'累積人數_量級_區域別'!$C$2:$T$13,4,0)</f>
        <v>1</v>
      </c>
      <c r="G205">
        <f>VLOOKUP($B205,'累積人數_量級_區域別'!$C$2:$T$13,5,0)</f>
        <v>1</v>
      </c>
      <c r="H205">
        <f>VLOOKUP($B205,'累積人數_量級_區域別'!$C$2:$T$13,6,0)</f>
        <v>1</v>
      </c>
      <c r="I205">
        <f>VLOOKUP($B205,'累積人數_量級_區域別'!$C$2:$T$13,7,0)</f>
        <v>1</v>
      </c>
      <c r="J205">
        <f>VLOOKUP($B205,'累積人數_量級_區域別'!$C$2:$T$13,8,0)</f>
        <v>1</v>
      </c>
      <c r="K205">
        <f>VLOOKUP($B205,'累積人數_量級_區域別'!$C$2:$T$13,9,0)</f>
        <v>1</v>
      </c>
      <c r="L205">
        <f>VLOOKUP($B205,'累積人數_量級_區域別'!$C$2:$T$13,10,0)</f>
        <v>1</v>
      </c>
      <c r="M205">
        <f>VLOOKUP($B205,'累積人數_量級_區域別'!$C$2:$T$13,11,0)</f>
        <v>0</v>
      </c>
      <c r="N205">
        <f>VLOOKUP($B205,'累積人數_量級_區域別'!$C$2:$T$13,12,0)</f>
        <v>1</v>
      </c>
      <c r="O205">
        <f>VLOOKUP($B205,'累積人數_量級_區域別'!$C$2:$T$13,13,0)</f>
        <v>1</v>
      </c>
      <c r="P205">
        <f>VLOOKUP($B205,'累積人數_量級_區域別'!$C$2:$T$13,14,0)</f>
        <v>1</v>
      </c>
      <c r="Q205">
        <f>VLOOKUP($B205,'累積人數_量級_區域別'!$C$2:$T$13,15,0)</f>
        <v>1</v>
      </c>
      <c r="R205">
        <f>VLOOKUP($B205,'累積人數_量級_區域別'!$C$2:$T$13,16,0)</f>
        <v>1</v>
      </c>
      <c r="S205">
        <f>VLOOKUP($B205,'累積人數_量級_區域別'!$C$2:$T$13,17,0)</f>
        <v>1</v>
      </c>
      <c r="T205">
        <f>VLOOKUP($B205,'累積人數_量級_區域別'!$C$2:$T$13,18,0)</f>
        <v>1</v>
      </c>
    </row>
    <row r="206">
      <c r="A206" s="5">
        <v>6.3000060005E10</v>
      </c>
      <c r="B206" s="5" t="s">
        <v>208</v>
      </c>
      <c r="C206" s="5" t="s">
        <v>213</v>
      </c>
      <c r="D206">
        <f>VLOOKUP(B206,'累積人數_量級_區域別'!$C$2:$T$13,2,0)</f>
        <v>0</v>
      </c>
      <c r="E206">
        <f>VLOOKUP($B206,'累積人數_量級_區域別'!$C$2:$T$13,3,0)</f>
        <v>1</v>
      </c>
      <c r="F206">
        <f>VLOOKUP($B206,'累積人數_量級_區域別'!$C$2:$T$13,4,0)</f>
        <v>1</v>
      </c>
      <c r="G206">
        <f>VLOOKUP($B206,'累積人數_量級_區域別'!$C$2:$T$13,5,0)</f>
        <v>1</v>
      </c>
      <c r="H206">
        <f>VLOOKUP($B206,'累積人數_量級_區域別'!$C$2:$T$13,6,0)</f>
        <v>1</v>
      </c>
      <c r="I206">
        <f>VLOOKUP($B206,'累積人數_量級_區域別'!$C$2:$T$13,7,0)</f>
        <v>1</v>
      </c>
      <c r="J206">
        <f>VLOOKUP($B206,'累積人數_量級_區域別'!$C$2:$T$13,8,0)</f>
        <v>1</v>
      </c>
      <c r="K206">
        <f>VLOOKUP($B206,'累積人數_量級_區域別'!$C$2:$T$13,9,0)</f>
        <v>1</v>
      </c>
      <c r="L206">
        <f>VLOOKUP($B206,'累積人數_量級_區域別'!$C$2:$T$13,10,0)</f>
        <v>1</v>
      </c>
      <c r="M206">
        <f>VLOOKUP($B206,'累積人數_量級_區域別'!$C$2:$T$13,11,0)</f>
        <v>0</v>
      </c>
      <c r="N206">
        <f>VLOOKUP($B206,'累積人數_量級_區域別'!$C$2:$T$13,12,0)</f>
        <v>1</v>
      </c>
      <c r="O206">
        <f>VLOOKUP($B206,'累積人數_量級_區域別'!$C$2:$T$13,13,0)</f>
        <v>1</v>
      </c>
      <c r="P206">
        <f>VLOOKUP($B206,'累積人數_量級_區域別'!$C$2:$T$13,14,0)</f>
        <v>1</v>
      </c>
      <c r="Q206">
        <f>VLOOKUP($B206,'累積人數_量級_區域別'!$C$2:$T$13,15,0)</f>
        <v>1</v>
      </c>
      <c r="R206">
        <f>VLOOKUP($B206,'累積人數_量級_區域別'!$C$2:$T$13,16,0)</f>
        <v>1</v>
      </c>
      <c r="S206">
        <f>VLOOKUP($B206,'累積人數_量級_區域別'!$C$2:$T$13,17,0)</f>
        <v>1</v>
      </c>
      <c r="T206">
        <f>VLOOKUP($B206,'累積人數_量級_區域別'!$C$2:$T$13,18,0)</f>
        <v>1</v>
      </c>
    </row>
    <row r="207">
      <c r="A207" s="5">
        <v>6.3000060006E10</v>
      </c>
      <c r="B207" s="5" t="s">
        <v>208</v>
      </c>
      <c r="C207" s="5" t="s">
        <v>214</v>
      </c>
      <c r="D207">
        <f>VLOOKUP(B207,'累積人數_量級_區域別'!$C$2:$T$13,2,0)</f>
        <v>0</v>
      </c>
      <c r="E207">
        <f>VLOOKUP($B207,'累積人數_量級_區域別'!$C$2:$T$13,3,0)</f>
        <v>1</v>
      </c>
      <c r="F207">
        <f>VLOOKUP($B207,'累積人數_量級_區域別'!$C$2:$T$13,4,0)</f>
        <v>1</v>
      </c>
      <c r="G207">
        <f>VLOOKUP($B207,'累積人數_量級_區域別'!$C$2:$T$13,5,0)</f>
        <v>1</v>
      </c>
      <c r="H207">
        <f>VLOOKUP($B207,'累積人數_量級_區域別'!$C$2:$T$13,6,0)</f>
        <v>1</v>
      </c>
      <c r="I207">
        <f>VLOOKUP($B207,'累積人數_量級_區域別'!$C$2:$T$13,7,0)</f>
        <v>1</v>
      </c>
      <c r="J207">
        <f>VLOOKUP($B207,'累積人數_量級_區域別'!$C$2:$T$13,8,0)</f>
        <v>1</v>
      </c>
      <c r="K207">
        <f>VLOOKUP($B207,'累積人數_量級_區域別'!$C$2:$T$13,9,0)</f>
        <v>1</v>
      </c>
      <c r="L207">
        <f>VLOOKUP($B207,'累積人數_量級_區域別'!$C$2:$T$13,10,0)</f>
        <v>1</v>
      </c>
      <c r="M207">
        <f>VLOOKUP($B207,'累積人數_量級_區域別'!$C$2:$T$13,11,0)</f>
        <v>0</v>
      </c>
      <c r="N207">
        <f>VLOOKUP($B207,'累積人數_量級_區域別'!$C$2:$T$13,12,0)</f>
        <v>1</v>
      </c>
      <c r="O207">
        <f>VLOOKUP($B207,'累積人數_量級_區域別'!$C$2:$T$13,13,0)</f>
        <v>1</v>
      </c>
      <c r="P207">
        <f>VLOOKUP($B207,'累積人數_量級_區域別'!$C$2:$T$13,14,0)</f>
        <v>1</v>
      </c>
      <c r="Q207">
        <f>VLOOKUP($B207,'累積人數_量級_區域別'!$C$2:$T$13,15,0)</f>
        <v>1</v>
      </c>
      <c r="R207">
        <f>VLOOKUP($B207,'累積人數_量級_區域別'!$C$2:$T$13,16,0)</f>
        <v>1</v>
      </c>
      <c r="S207">
        <f>VLOOKUP($B207,'累積人數_量級_區域別'!$C$2:$T$13,17,0)</f>
        <v>1</v>
      </c>
      <c r="T207">
        <f>VLOOKUP($B207,'累積人數_量級_區域別'!$C$2:$T$13,18,0)</f>
        <v>1</v>
      </c>
    </row>
    <row r="208">
      <c r="A208" s="5">
        <v>6.3000060007E10</v>
      </c>
      <c r="B208" s="5" t="s">
        <v>208</v>
      </c>
      <c r="C208" s="5" t="s">
        <v>215</v>
      </c>
      <c r="D208">
        <f>VLOOKUP(B208,'累積人數_量級_區域別'!$C$2:$T$13,2,0)</f>
        <v>0</v>
      </c>
      <c r="E208">
        <f>VLOOKUP($B208,'累積人數_量級_區域別'!$C$2:$T$13,3,0)</f>
        <v>1</v>
      </c>
      <c r="F208">
        <f>VLOOKUP($B208,'累積人數_量級_區域別'!$C$2:$T$13,4,0)</f>
        <v>1</v>
      </c>
      <c r="G208">
        <f>VLOOKUP($B208,'累積人數_量級_區域別'!$C$2:$T$13,5,0)</f>
        <v>1</v>
      </c>
      <c r="H208">
        <f>VLOOKUP($B208,'累積人數_量級_區域別'!$C$2:$T$13,6,0)</f>
        <v>1</v>
      </c>
      <c r="I208">
        <f>VLOOKUP($B208,'累積人數_量級_區域別'!$C$2:$T$13,7,0)</f>
        <v>1</v>
      </c>
      <c r="J208">
        <f>VLOOKUP($B208,'累積人數_量級_區域別'!$C$2:$T$13,8,0)</f>
        <v>1</v>
      </c>
      <c r="K208">
        <f>VLOOKUP($B208,'累積人數_量級_區域別'!$C$2:$T$13,9,0)</f>
        <v>1</v>
      </c>
      <c r="L208">
        <f>VLOOKUP($B208,'累積人數_量級_區域別'!$C$2:$T$13,10,0)</f>
        <v>1</v>
      </c>
      <c r="M208">
        <f>VLOOKUP($B208,'累積人數_量級_區域別'!$C$2:$T$13,11,0)</f>
        <v>0</v>
      </c>
      <c r="N208">
        <f>VLOOKUP($B208,'累積人數_量級_區域別'!$C$2:$T$13,12,0)</f>
        <v>1</v>
      </c>
      <c r="O208">
        <f>VLOOKUP($B208,'累積人數_量級_區域別'!$C$2:$T$13,13,0)</f>
        <v>1</v>
      </c>
      <c r="P208">
        <f>VLOOKUP($B208,'累積人數_量級_區域別'!$C$2:$T$13,14,0)</f>
        <v>1</v>
      </c>
      <c r="Q208">
        <f>VLOOKUP($B208,'累積人數_量級_區域別'!$C$2:$T$13,15,0)</f>
        <v>1</v>
      </c>
      <c r="R208">
        <f>VLOOKUP($B208,'累積人數_量級_區域別'!$C$2:$T$13,16,0)</f>
        <v>1</v>
      </c>
      <c r="S208">
        <f>VLOOKUP($B208,'累積人數_量級_區域別'!$C$2:$T$13,17,0)</f>
        <v>1</v>
      </c>
      <c r="T208">
        <f>VLOOKUP($B208,'累積人數_量級_區域別'!$C$2:$T$13,18,0)</f>
        <v>1</v>
      </c>
    </row>
    <row r="209">
      <c r="A209" s="5">
        <v>6.3000060008E10</v>
      </c>
      <c r="B209" s="5" t="s">
        <v>208</v>
      </c>
      <c r="C209" s="5" t="s">
        <v>216</v>
      </c>
      <c r="D209">
        <f>VLOOKUP(B209,'累積人數_量級_區域別'!$C$2:$T$13,2,0)</f>
        <v>0</v>
      </c>
      <c r="E209">
        <f>VLOOKUP($B209,'累積人數_量級_區域別'!$C$2:$T$13,3,0)</f>
        <v>1</v>
      </c>
      <c r="F209">
        <f>VLOOKUP($B209,'累積人數_量級_區域別'!$C$2:$T$13,4,0)</f>
        <v>1</v>
      </c>
      <c r="G209">
        <f>VLOOKUP($B209,'累積人數_量級_區域別'!$C$2:$T$13,5,0)</f>
        <v>1</v>
      </c>
      <c r="H209">
        <f>VLOOKUP($B209,'累積人數_量級_區域別'!$C$2:$T$13,6,0)</f>
        <v>1</v>
      </c>
      <c r="I209">
        <f>VLOOKUP($B209,'累積人數_量級_區域別'!$C$2:$T$13,7,0)</f>
        <v>1</v>
      </c>
      <c r="J209">
        <f>VLOOKUP($B209,'累積人數_量級_區域別'!$C$2:$T$13,8,0)</f>
        <v>1</v>
      </c>
      <c r="K209">
        <f>VLOOKUP($B209,'累積人數_量級_區域別'!$C$2:$T$13,9,0)</f>
        <v>1</v>
      </c>
      <c r="L209">
        <f>VLOOKUP($B209,'累積人數_量級_區域別'!$C$2:$T$13,10,0)</f>
        <v>1</v>
      </c>
      <c r="M209">
        <f>VLOOKUP($B209,'累積人數_量級_區域別'!$C$2:$T$13,11,0)</f>
        <v>0</v>
      </c>
      <c r="N209">
        <f>VLOOKUP($B209,'累積人數_量級_區域別'!$C$2:$T$13,12,0)</f>
        <v>1</v>
      </c>
      <c r="O209">
        <f>VLOOKUP($B209,'累積人數_量級_區域別'!$C$2:$T$13,13,0)</f>
        <v>1</v>
      </c>
      <c r="P209">
        <f>VLOOKUP($B209,'累積人數_量級_區域別'!$C$2:$T$13,14,0)</f>
        <v>1</v>
      </c>
      <c r="Q209">
        <f>VLOOKUP($B209,'累積人數_量級_區域別'!$C$2:$T$13,15,0)</f>
        <v>1</v>
      </c>
      <c r="R209">
        <f>VLOOKUP($B209,'累積人數_量級_區域別'!$C$2:$T$13,16,0)</f>
        <v>1</v>
      </c>
      <c r="S209">
        <f>VLOOKUP($B209,'累積人數_量級_區域別'!$C$2:$T$13,17,0)</f>
        <v>1</v>
      </c>
      <c r="T209">
        <f>VLOOKUP($B209,'累積人數_量級_區域別'!$C$2:$T$13,18,0)</f>
        <v>1</v>
      </c>
    </row>
    <row r="210">
      <c r="A210" s="5">
        <v>6.3000060009E10</v>
      </c>
      <c r="B210" s="5" t="s">
        <v>208</v>
      </c>
      <c r="C210" s="5" t="s">
        <v>217</v>
      </c>
      <c r="D210">
        <f>VLOOKUP(B210,'累積人數_量級_區域別'!$C$2:$T$13,2,0)</f>
        <v>0</v>
      </c>
      <c r="E210">
        <f>VLOOKUP($B210,'累積人數_量級_區域別'!$C$2:$T$13,3,0)</f>
        <v>1</v>
      </c>
      <c r="F210">
        <f>VLOOKUP($B210,'累積人數_量級_區域別'!$C$2:$T$13,4,0)</f>
        <v>1</v>
      </c>
      <c r="G210">
        <f>VLOOKUP($B210,'累積人數_量級_區域別'!$C$2:$T$13,5,0)</f>
        <v>1</v>
      </c>
      <c r="H210">
        <f>VLOOKUP($B210,'累積人數_量級_區域別'!$C$2:$T$13,6,0)</f>
        <v>1</v>
      </c>
      <c r="I210">
        <f>VLOOKUP($B210,'累積人數_量級_區域別'!$C$2:$T$13,7,0)</f>
        <v>1</v>
      </c>
      <c r="J210">
        <f>VLOOKUP($B210,'累積人數_量級_區域別'!$C$2:$T$13,8,0)</f>
        <v>1</v>
      </c>
      <c r="K210">
        <f>VLOOKUP($B210,'累積人數_量級_區域別'!$C$2:$T$13,9,0)</f>
        <v>1</v>
      </c>
      <c r="L210">
        <f>VLOOKUP($B210,'累積人數_量級_區域別'!$C$2:$T$13,10,0)</f>
        <v>1</v>
      </c>
      <c r="M210">
        <f>VLOOKUP($B210,'累積人數_量級_區域別'!$C$2:$T$13,11,0)</f>
        <v>0</v>
      </c>
      <c r="N210">
        <f>VLOOKUP($B210,'累積人數_量級_區域別'!$C$2:$T$13,12,0)</f>
        <v>1</v>
      </c>
      <c r="O210">
        <f>VLOOKUP($B210,'累積人數_量級_區域別'!$C$2:$T$13,13,0)</f>
        <v>1</v>
      </c>
      <c r="P210">
        <f>VLOOKUP($B210,'累積人數_量級_區域別'!$C$2:$T$13,14,0)</f>
        <v>1</v>
      </c>
      <c r="Q210">
        <f>VLOOKUP($B210,'累積人數_量級_區域別'!$C$2:$T$13,15,0)</f>
        <v>1</v>
      </c>
      <c r="R210">
        <f>VLOOKUP($B210,'累積人數_量級_區域別'!$C$2:$T$13,16,0)</f>
        <v>1</v>
      </c>
      <c r="S210">
        <f>VLOOKUP($B210,'累積人數_量級_區域別'!$C$2:$T$13,17,0)</f>
        <v>1</v>
      </c>
      <c r="T210">
        <f>VLOOKUP($B210,'累積人數_量級_區域別'!$C$2:$T$13,18,0)</f>
        <v>1</v>
      </c>
    </row>
    <row r="211">
      <c r="A211" s="5">
        <v>6.300006001E10</v>
      </c>
      <c r="B211" s="5" t="s">
        <v>208</v>
      </c>
      <c r="C211" s="5" t="s">
        <v>218</v>
      </c>
      <c r="D211">
        <f>VLOOKUP(B211,'累積人數_量級_區域別'!$C$2:$T$13,2,0)</f>
        <v>0</v>
      </c>
      <c r="E211">
        <f>VLOOKUP($B211,'累積人數_量級_區域別'!$C$2:$T$13,3,0)</f>
        <v>1</v>
      </c>
      <c r="F211">
        <f>VLOOKUP($B211,'累積人數_量級_區域別'!$C$2:$T$13,4,0)</f>
        <v>1</v>
      </c>
      <c r="G211">
        <f>VLOOKUP($B211,'累積人數_量級_區域別'!$C$2:$T$13,5,0)</f>
        <v>1</v>
      </c>
      <c r="H211">
        <f>VLOOKUP($B211,'累積人數_量級_區域別'!$C$2:$T$13,6,0)</f>
        <v>1</v>
      </c>
      <c r="I211">
        <f>VLOOKUP($B211,'累積人數_量級_區域別'!$C$2:$T$13,7,0)</f>
        <v>1</v>
      </c>
      <c r="J211">
        <f>VLOOKUP($B211,'累積人數_量級_區域別'!$C$2:$T$13,8,0)</f>
        <v>1</v>
      </c>
      <c r="K211">
        <f>VLOOKUP($B211,'累積人數_量級_區域別'!$C$2:$T$13,9,0)</f>
        <v>1</v>
      </c>
      <c r="L211">
        <f>VLOOKUP($B211,'累積人數_量級_區域別'!$C$2:$T$13,10,0)</f>
        <v>1</v>
      </c>
      <c r="M211">
        <f>VLOOKUP($B211,'累積人數_量級_區域別'!$C$2:$T$13,11,0)</f>
        <v>0</v>
      </c>
      <c r="N211">
        <f>VLOOKUP($B211,'累積人數_量級_區域別'!$C$2:$T$13,12,0)</f>
        <v>1</v>
      </c>
      <c r="O211">
        <f>VLOOKUP($B211,'累積人數_量級_區域別'!$C$2:$T$13,13,0)</f>
        <v>1</v>
      </c>
      <c r="P211">
        <f>VLOOKUP($B211,'累積人數_量級_區域別'!$C$2:$T$13,14,0)</f>
        <v>1</v>
      </c>
      <c r="Q211">
        <f>VLOOKUP($B211,'累積人數_量級_區域別'!$C$2:$T$13,15,0)</f>
        <v>1</v>
      </c>
      <c r="R211">
        <f>VLOOKUP($B211,'累積人數_量級_區域別'!$C$2:$T$13,16,0)</f>
        <v>1</v>
      </c>
      <c r="S211">
        <f>VLOOKUP($B211,'累積人數_量級_區域別'!$C$2:$T$13,17,0)</f>
        <v>1</v>
      </c>
      <c r="T211">
        <f>VLOOKUP($B211,'累積人數_量級_區域別'!$C$2:$T$13,18,0)</f>
        <v>1</v>
      </c>
    </row>
    <row r="212">
      <c r="A212" s="5">
        <v>6.3000060011E10</v>
      </c>
      <c r="B212" s="5" t="s">
        <v>208</v>
      </c>
      <c r="C212" s="5" t="s">
        <v>219</v>
      </c>
      <c r="D212">
        <f>VLOOKUP(B212,'累積人數_量級_區域別'!$C$2:$T$13,2,0)</f>
        <v>0</v>
      </c>
      <c r="E212">
        <f>VLOOKUP($B212,'累積人數_量級_區域別'!$C$2:$T$13,3,0)</f>
        <v>1</v>
      </c>
      <c r="F212">
        <f>VLOOKUP($B212,'累積人數_量級_區域別'!$C$2:$T$13,4,0)</f>
        <v>1</v>
      </c>
      <c r="G212">
        <f>VLOOKUP($B212,'累積人數_量級_區域別'!$C$2:$T$13,5,0)</f>
        <v>1</v>
      </c>
      <c r="H212">
        <f>VLOOKUP($B212,'累積人數_量級_區域別'!$C$2:$T$13,6,0)</f>
        <v>1</v>
      </c>
      <c r="I212">
        <f>VLOOKUP($B212,'累積人數_量級_區域別'!$C$2:$T$13,7,0)</f>
        <v>1</v>
      </c>
      <c r="J212">
        <f>VLOOKUP($B212,'累積人數_量級_區域別'!$C$2:$T$13,8,0)</f>
        <v>1</v>
      </c>
      <c r="K212">
        <f>VLOOKUP($B212,'累積人數_量級_區域別'!$C$2:$T$13,9,0)</f>
        <v>1</v>
      </c>
      <c r="L212">
        <f>VLOOKUP($B212,'累積人數_量級_區域別'!$C$2:$T$13,10,0)</f>
        <v>1</v>
      </c>
      <c r="M212">
        <f>VLOOKUP($B212,'累積人數_量級_區域別'!$C$2:$T$13,11,0)</f>
        <v>0</v>
      </c>
      <c r="N212">
        <f>VLOOKUP($B212,'累積人數_量級_區域別'!$C$2:$T$13,12,0)</f>
        <v>1</v>
      </c>
      <c r="O212">
        <f>VLOOKUP($B212,'累積人數_量級_區域別'!$C$2:$T$13,13,0)</f>
        <v>1</v>
      </c>
      <c r="P212">
        <f>VLOOKUP($B212,'累積人數_量級_區域別'!$C$2:$T$13,14,0)</f>
        <v>1</v>
      </c>
      <c r="Q212">
        <f>VLOOKUP($B212,'累積人數_量級_區域別'!$C$2:$T$13,15,0)</f>
        <v>1</v>
      </c>
      <c r="R212">
        <f>VLOOKUP($B212,'累積人數_量級_區域別'!$C$2:$T$13,16,0)</f>
        <v>1</v>
      </c>
      <c r="S212">
        <f>VLOOKUP($B212,'累積人數_量級_區域別'!$C$2:$T$13,17,0)</f>
        <v>1</v>
      </c>
      <c r="T212">
        <f>VLOOKUP($B212,'累積人數_量級_區域別'!$C$2:$T$13,18,0)</f>
        <v>1</v>
      </c>
    </row>
    <row r="213">
      <c r="A213" s="5">
        <v>6.3000060012E10</v>
      </c>
      <c r="B213" s="5" t="s">
        <v>208</v>
      </c>
      <c r="C213" s="5" t="s">
        <v>220</v>
      </c>
      <c r="D213">
        <f>VLOOKUP(B213,'累積人數_量級_區域別'!$C$2:$T$13,2,0)</f>
        <v>0</v>
      </c>
      <c r="E213">
        <f>VLOOKUP($B213,'累積人數_量級_區域別'!$C$2:$T$13,3,0)</f>
        <v>1</v>
      </c>
      <c r="F213">
        <f>VLOOKUP($B213,'累積人數_量級_區域別'!$C$2:$T$13,4,0)</f>
        <v>1</v>
      </c>
      <c r="G213">
        <f>VLOOKUP($B213,'累積人數_量級_區域別'!$C$2:$T$13,5,0)</f>
        <v>1</v>
      </c>
      <c r="H213">
        <f>VLOOKUP($B213,'累積人數_量級_區域別'!$C$2:$T$13,6,0)</f>
        <v>1</v>
      </c>
      <c r="I213">
        <f>VLOOKUP($B213,'累積人數_量級_區域別'!$C$2:$T$13,7,0)</f>
        <v>1</v>
      </c>
      <c r="J213">
        <f>VLOOKUP($B213,'累積人數_量級_區域別'!$C$2:$T$13,8,0)</f>
        <v>1</v>
      </c>
      <c r="K213">
        <f>VLOOKUP($B213,'累積人數_量級_區域別'!$C$2:$T$13,9,0)</f>
        <v>1</v>
      </c>
      <c r="L213">
        <f>VLOOKUP($B213,'累積人數_量級_區域別'!$C$2:$T$13,10,0)</f>
        <v>1</v>
      </c>
      <c r="M213">
        <f>VLOOKUP($B213,'累積人數_量級_區域別'!$C$2:$T$13,11,0)</f>
        <v>0</v>
      </c>
      <c r="N213">
        <f>VLOOKUP($B213,'累積人數_量級_區域別'!$C$2:$T$13,12,0)</f>
        <v>1</v>
      </c>
      <c r="O213">
        <f>VLOOKUP($B213,'累積人數_量級_區域別'!$C$2:$T$13,13,0)</f>
        <v>1</v>
      </c>
      <c r="P213">
        <f>VLOOKUP($B213,'累積人數_量級_區域別'!$C$2:$T$13,14,0)</f>
        <v>1</v>
      </c>
      <c r="Q213">
        <f>VLOOKUP($B213,'累積人數_量級_區域別'!$C$2:$T$13,15,0)</f>
        <v>1</v>
      </c>
      <c r="R213">
        <f>VLOOKUP($B213,'累積人數_量級_區域別'!$C$2:$T$13,16,0)</f>
        <v>1</v>
      </c>
      <c r="S213">
        <f>VLOOKUP($B213,'累積人數_量級_區域別'!$C$2:$T$13,17,0)</f>
        <v>1</v>
      </c>
      <c r="T213">
        <f>VLOOKUP($B213,'累積人數_量級_區域別'!$C$2:$T$13,18,0)</f>
        <v>1</v>
      </c>
    </row>
    <row r="214">
      <c r="A214" s="5">
        <v>6.3000060013E10</v>
      </c>
      <c r="B214" s="5" t="s">
        <v>208</v>
      </c>
      <c r="C214" s="5" t="s">
        <v>221</v>
      </c>
      <c r="D214">
        <f>VLOOKUP(B214,'累積人數_量級_區域別'!$C$2:$T$13,2,0)</f>
        <v>0</v>
      </c>
      <c r="E214">
        <f>VLOOKUP($B214,'累積人數_量級_區域別'!$C$2:$T$13,3,0)</f>
        <v>1</v>
      </c>
      <c r="F214">
        <f>VLOOKUP($B214,'累積人數_量級_區域別'!$C$2:$T$13,4,0)</f>
        <v>1</v>
      </c>
      <c r="G214">
        <f>VLOOKUP($B214,'累積人數_量級_區域別'!$C$2:$T$13,5,0)</f>
        <v>1</v>
      </c>
      <c r="H214">
        <f>VLOOKUP($B214,'累積人數_量級_區域別'!$C$2:$T$13,6,0)</f>
        <v>1</v>
      </c>
      <c r="I214">
        <f>VLOOKUP($B214,'累積人數_量級_區域別'!$C$2:$T$13,7,0)</f>
        <v>1</v>
      </c>
      <c r="J214">
        <f>VLOOKUP($B214,'累積人數_量級_區域別'!$C$2:$T$13,8,0)</f>
        <v>1</v>
      </c>
      <c r="K214">
        <f>VLOOKUP($B214,'累積人數_量級_區域別'!$C$2:$T$13,9,0)</f>
        <v>1</v>
      </c>
      <c r="L214">
        <f>VLOOKUP($B214,'累積人數_量級_區域別'!$C$2:$T$13,10,0)</f>
        <v>1</v>
      </c>
      <c r="M214">
        <f>VLOOKUP($B214,'累積人數_量級_區域別'!$C$2:$T$13,11,0)</f>
        <v>0</v>
      </c>
      <c r="N214">
        <f>VLOOKUP($B214,'累積人數_量級_區域別'!$C$2:$T$13,12,0)</f>
        <v>1</v>
      </c>
      <c r="O214">
        <f>VLOOKUP($B214,'累積人數_量級_區域別'!$C$2:$T$13,13,0)</f>
        <v>1</v>
      </c>
      <c r="P214">
        <f>VLOOKUP($B214,'累積人數_量級_區域別'!$C$2:$T$13,14,0)</f>
        <v>1</v>
      </c>
      <c r="Q214">
        <f>VLOOKUP($B214,'累積人數_量級_區域別'!$C$2:$T$13,15,0)</f>
        <v>1</v>
      </c>
      <c r="R214">
        <f>VLOOKUP($B214,'累積人數_量級_區域別'!$C$2:$T$13,16,0)</f>
        <v>1</v>
      </c>
      <c r="S214">
        <f>VLOOKUP($B214,'累積人數_量級_區域別'!$C$2:$T$13,17,0)</f>
        <v>1</v>
      </c>
      <c r="T214">
        <f>VLOOKUP($B214,'累積人數_量級_區域別'!$C$2:$T$13,18,0)</f>
        <v>1</v>
      </c>
    </row>
    <row r="215">
      <c r="A215" s="5">
        <v>6.3000060014E10</v>
      </c>
      <c r="B215" s="5" t="s">
        <v>208</v>
      </c>
      <c r="C215" s="5" t="s">
        <v>222</v>
      </c>
      <c r="D215">
        <f>VLOOKUP(B215,'累積人數_量級_區域別'!$C$2:$T$13,2,0)</f>
        <v>0</v>
      </c>
      <c r="E215">
        <f>VLOOKUP($B215,'累積人數_量級_區域別'!$C$2:$T$13,3,0)</f>
        <v>1</v>
      </c>
      <c r="F215">
        <f>VLOOKUP($B215,'累積人數_量級_區域別'!$C$2:$T$13,4,0)</f>
        <v>1</v>
      </c>
      <c r="G215">
        <f>VLOOKUP($B215,'累積人數_量級_區域別'!$C$2:$T$13,5,0)</f>
        <v>1</v>
      </c>
      <c r="H215">
        <f>VLOOKUP($B215,'累積人數_量級_區域別'!$C$2:$T$13,6,0)</f>
        <v>1</v>
      </c>
      <c r="I215">
        <f>VLOOKUP($B215,'累積人數_量級_區域別'!$C$2:$T$13,7,0)</f>
        <v>1</v>
      </c>
      <c r="J215">
        <f>VLOOKUP($B215,'累積人數_量級_區域別'!$C$2:$T$13,8,0)</f>
        <v>1</v>
      </c>
      <c r="K215">
        <f>VLOOKUP($B215,'累積人數_量級_區域別'!$C$2:$T$13,9,0)</f>
        <v>1</v>
      </c>
      <c r="L215">
        <f>VLOOKUP($B215,'累積人數_量級_區域別'!$C$2:$T$13,10,0)</f>
        <v>1</v>
      </c>
      <c r="M215">
        <f>VLOOKUP($B215,'累積人數_量級_區域別'!$C$2:$T$13,11,0)</f>
        <v>0</v>
      </c>
      <c r="N215">
        <f>VLOOKUP($B215,'累積人數_量級_區域別'!$C$2:$T$13,12,0)</f>
        <v>1</v>
      </c>
      <c r="O215">
        <f>VLOOKUP($B215,'累積人數_量級_區域別'!$C$2:$T$13,13,0)</f>
        <v>1</v>
      </c>
      <c r="P215">
        <f>VLOOKUP($B215,'累積人數_量級_區域別'!$C$2:$T$13,14,0)</f>
        <v>1</v>
      </c>
      <c r="Q215">
        <f>VLOOKUP($B215,'累積人數_量級_區域別'!$C$2:$T$13,15,0)</f>
        <v>1</v>
      </c>
      <c r="R215">
        <f>VLOOKUP($B215,'累積人數_量級_區域別'!$C$2:$T$13,16,0)</f>
        <v>1</v>
      </c>
      <c r="S215">
        <f>VLOOKUP($B215,'累積人數_量級_區域別'!$C$2:$T$13,17,0)</f>
        <v>1</v>
      </c>
      <c r="T215">
        <f>VLOOKUP($B215,'累積人數_量級_區域別'!$C$2:$T$13,18,0)</f>
        <v>1</v>
      </c>
    </row>
    <row r="216">
      <c r="A216" s="5">
        <v>6.3000060015E10</v>
      </c>
      <c r="B216" s="5" t="s">
        <v>208</v>
      </c>
      <c r="C216" s="5" t="s">
        <v>223</v>
      </c>
      <c r="D216">
        <f>VLOOKUP(B216,'累積人數_量級_區域別'!$C$2:$T$13,2,0)</f>
        <v>0</v>
      </c>
      <c r="E216">
        <f>VLOOKUP($B216,'累積人數_量級_區域別'!$C$2:$T$13,3,0)</f>
        <v>1</v>
      </c>
      <c r="F216">
        <f>VLOOKUP($B216,'累積人數_量級_區域別'!$C$2:$T$13,4,0)</f>
        <v>1</v>
      </c>
      <c r="G216">
        <f>VLOOKUP($B216,'累積人數_量級_區域別'!$C$2:$T$13,5,0)</f>
        <v>1</v>
      </c>
      <c r="H216">
        <f>VLOOKUP($B216,'累積人數_量級_區域別'!$C$2:$T$13,6,0)</f>
        <v>1</v>
      </c>
      <c r="I216">
        <f>VLOOKUP($B216,'累積人數_量級_區域別'!$C$2:$T$13,7,0)</f>
        <v>1</v>
      </c>
      <c r="J216">
        <f>VLOOKUP($B216,'累積人數_量級_區域別'!$C$2:$T$13,8,0)</f>
        <v>1</v>
      </c>
      <c r="K216">
        <f>VLOOKUP($B216,'累積人數_量級_區域別'!$C$2:$T$13,9,0)</f>
        <v>1</v>
      </c>
      <c r="L216">
        <f>VLOOKUP($B216,'累積人數_量級_區域別'!$C$2:$T$13,10,0)</f>
        <v>1</v>
      </c>
      <c r="M216">
        <f>VLOOKUP($B216,'累積人數_量級_區域別'!$C$2:$T$13,11,0)</f>
        <v>0</v>
      </c>
      <c r="N216">
        <f>VLOOKUP($B216,'累積人數_量級_區域別'!$C$2:$T$13,12,0)</f>
        <v>1</v>
      </c>
      <c r="O216">
        <f>VLOOKUP($B216,'累積人數_量級_區域別'!$C$2:$T$13,13,0)</f>
        <v>1</v>
      </c>
      <c r="P216">
        <f>VLOOKUP($B216,'累積人數_量級_區域別'!$C$2:$T$13,14,0)</f>
        <v>1</v>
      </c>
      <c r="Q216">
        <f>VLOOKUP($B216,'累積人數_量級_區域別'!$C$2:$T$13,15,0)</f>
        <v>1</v>
      </c>
      <c r="R216">
        <f>VLOOKUP($B216,'累積人數_量級_區域別'!$C$2:$T$13,16,0)</f>
        <v>1</v>
      </c>
      <c r="S216">
        <f>VLOOKUP($B216,'累積人數_量級_區域別'!$C$2:$T$13,17,0)</f>
        <v>1</v>
      </c>
      <c r="T216">
        <f>VLOOKUP($B216,'累積人數_量級_區域別'!$C$2:$T$13,18,0)</f>
        <v>1</v>
      </c>
    </row>
    <row r="217">
      <c r="A217" s="5">
        <v>6.3000060016E10</v>
      </c>
      <c r="B217" s="5" t="s">
        <v>208</v>
      </c>
      <c r="C217" s="5" t="s">
        <v>224</v>
      </c>
      <c r="D217">
        <f>VLOOKUP(B217,'累積人數_量級_區域別'!$C$2:$T$13,2,0)</f>
        <v>0</v>
      </c>
      <c r="E217">
        <f>VLOOKUP($B217,'累積人數_量級_區域別'!$C$2:$T$13,3,0)</f>
        <v>1</v>
      </c>
      <c r="F217">
        <f>VLOOKUP($B217,'累積人數_量級_區域別'!$C$2:$T$13,4,0)</f>
        <v>1</v>
      </c>
      <c r="G217">
        <f>VLOOKUP($B217,'累積人數_量級_區域別'!$C$2:$T$13,5,0)</f>
        <v>1</v>
      </c>
      <c r="H217">
        <f>VLOOKUP($B217,'累積人數_量級_區域別'!$C$2:$T$13,6,0)</f>
        <v>1</v>
      </c>
      <c r="I217">
        <f>VLOOKUP($B217,'累積人數_量級_區域別'!$C$2:$T$13,7,0)</f>
        <v>1</v>
      </c>
      <c r="J217">
        <f>VLOOKUP($B217,'累積人數_量級_區域別'!$C$2:$T$13,8,0)</f>
        <v>1</v>
      </c>
      <c r="K217">
        <f>VLOOKUP($B217,'累積人數_量級_區域別'!$C$2:$T$13,9,0)</f>
        <v>1</v>
      </c>
      <c r="L217">
        <f>VLOOKUP($B217,'累積人數_量級_區域別'!$C$2:$T$13,10,0)</f>
        <v>1</v>
      </c>
      <c r="M217">
        <f>VLOOKUP($B217,'累積人數_量級_區域別'!$C$2:$T$13,11,0)</f>
        <v>0</v>
      </c>
      <c r="N217">
        <f>VLOOKUP($B217,'累積人數_量級_區域別'!$C$2:$T$13,12,0)</f>
        <v>1</v>
      </c>
      <c r="O217">
        <f>VLOOKUP($B217,'累積人數_量級_區域別'!$C$2:$T$13,13,0)</f>
        <v>1</v>
      </c>
      <c r="P217">
        <f>VLOOKUP($B217,'累積人數_量級_區域別'!$C$2:$T$13,14,0)</f>
        <v>1</v>
      </c>
      <c r="Q217">
        <f>VLOOKUP($B217,'累積人數_量級_區域別'!$C$2:$T$13,15,0)</f>
        <v>1</v>
      </c>
      <c r="R217">
        <f>VLOOKUP($B217,'累積人數_量級_區域別'!$C$2:$T$13,16,0)</f>
        <v>1</v>
      </c>
      <c r="S217">
        <f>VLOOKUP($B217,'累積人數_量級_區域別'!$C$2:$T$13,17,0)</f>
        <v>1</v>
      </c>
      <c r="T217">
        <f>VLOOKUP($B217,'累積人數_量級_區域別'!$C$2:$T$13,18,0)</f>
        <v>1</v>
      </c>
    </row>
    <row r="218">
      <c r="A218" s="5">
        <v>6.3000060017E10</v>
      </c>
      <c r="B218" s="5" t="s">
        <v>208</v>
      </c>
      <c r="C218" s="5" t="s">
        <v>225</v>
      </c>
      <c r="D218">
        <f>VLOOKUP(B218,'累積人數_量級_區域別'!$C$2:$T$13,2,0)</f>
        <v>0</v>
      </c>
      <c r="E218">
        <f>VLOOKUP($B218,'累積人數_量級_區域別'!$C$2:$T$13,3,0)</f>
        <v>1</v>
      </c>
      <c r="F218">
        <f>VLOOKUP($B218,'累積人數_量級_區域別'!$C$2:$T$13,4,0)</f>
        <v>1</v>
      </c>
      <c r="G218">
        <f>VLOOKUP($B218,'累積人數_量級_區域別'!$C$2:$T$13,5,0)</f>
        <v>1</v>
      </c>
      <c r="H218">
        <f>VLOOKUP($B218,'累積人數_量級_區域別'!$C$2:$T$13,6,0)</f>
        <v>1</v>
      </c>
      <c r="I218">
        <f>VLOOKUP($B218,'累積人數_量級_區域別'!$C$2:$T$13,7,0)</f>
        <v>1</v>
      </c>
      <c r="J218">
        <f>VLOOKUP($B218,'累積人數_量級_區域別'!$C$2:$T$13,8,0)</f>
        <v>1</v>
      </c>
      <c r="K218">
        <f>VLOOKUP($B218,'累積人數_量級_區域別'!$C$2:$T$13,9,0)</f>
        <v>1</v>
      </c>
      <c r="L218">
        <f>VLOOKUP($B218,'累積人數_量級_區域別'!$C$2:$T$13,10,0)</f>
        <v>1</v>
      </c>
      <c r="M218">
        <f>VLOOKUP($B218,'累積人數_量級_區域別'!$C$2:$T$13,11,0)</f>
        <v>0</v>
      </c>
      <c r="N218">
        <f>VLOOKUP($B218,'累積人數_量級_區域別'!$C$2:$T$13,12,0)</f>
        <v>1</v>
      </c>
      <c r="O218">
        <f>VLOOKUP($B218,'累積人數_量級_區域別'!$C$2:$T$13,13,0)</f>
        <v>1</v>
      </c>
      <c r="P218">
        <f>VLOOKUP($B218,'累積人數_量級_區域別'!$C$2:$T$13,14,0)</f>
        <v>1</v>
      </c>
      <c r="Q218">
        <f>VLOOKUP($B218,'累積人數_量級_區域別'!$C$2:$T$13,15,0)</f>
        <v>1</v>
      </c>
      <c r="R218">
        <f>VLOOKUP($B218,'累積人數_量級_區域別'!$C$2:$T$13,16,0)</f>
        <v>1</v>
      </c>
      <c r="S218">
        <f>VLOOKUP($B218,'累積人數_量級_區域別'!$C$2:$T$13,17,0)</f>
        <v>1</v>
      </c>
      <c r="T218">
        <f>VLOOKUP($B218,'累積人數_量級_區域別'!$C$2:$T$13,18,0)</f>
        <v>1</v>
      </c>
    </row>
    <row r="219">
      <c r="A219" s="5">
        <v>6.3000060018E10</v>
      </c>
      <c r="B219" s="5" t="s">
        <v>208</v>
      </c>
      <c r="C219" s="5" t="s">
        <v>226</v>
      </c>
      <c r="D219">
        <f>VLOOKUP(B219,'累積人數_量級_區域別'!$C$2:$T$13,2,0)</f>
        <v>0</v>
      </c>
      <c r="E219">
        <f>VLOOKUP($B219,'累積人數_量級_區域別'!$C$2:$T$13,3,0)</f>
        <v>1</v>
      </c>
      <c r="F219">
        <f>VLOOKUP($B219,'累積人數_量級_區域別'!$C$2:$T$13,4,0)</f>
        <v>1</v>
      </c>
      <c r="G219">
        <f>VLOOKUP($B219,'累積人數_量級_區域別'!$C$2:$T$13,5,0)</f>
        <v>1</v>
      </c>
      <c r="H219">
        <f>VLOOKUP($B219,'累積人數_量級_區域別'!$C$2:$T$13,6,0)</f>
        <v>1</v>
      </c>
      <c r="I219">
        <f>VLOOKUP($B219,'累積人數_量級_區域別'!$C$2:$T$13,7,0)</f>
        <v>1</v>
      </c>
      <c r="J219">
        <f>VLOOKUP($B219,'累積人數_量級_區域別'!$C$2:$T$13,8,0)</f>
        <v>1</v>
      </c>
      <c r="K219">
        <f>VLOOKUP($B219,'累積人數_量級_區域別'!$C$2:$T$13,9,0)</f>
        <v>1</v>
      </c>
      <c r="L219">
        <f>VLOOKUP($B219,'累積人數_量級_區域別'!$C$2:$T$13,10,0)</f>
        <v>1</v>
      </c>
      <c r="M219">
        <f>VLOOKUP($B219,'累積人數_量級_區域別'!$C$2:$T$13,11,0)</f>
        <v>0</v>
      </c>
      <c r="N219">
        <f>VLOOKUP($B219,'累積人數_量級_區域別'!$C$2:$T$13,12,0)</f>
        <v>1</v>
      </c>
      <c r="O219">
        <f>VLOOKUP($B219,'累積人數_量級_區域別'!$C$2:$T$13,13,0)</f>
        <v>1</v>
      </c>
      <c r="P219">
        <f>VLOOKUP($B219,'累積人數_量級_區域別'!$C$2:$T$13,14,0)</f>
        <v>1</v>
      </c>
      <c r="Q219">
        <f>VLOOKUP($B219,'累積人數_量級_區域別'!$C$2:$T$13,15,0)</f>
        <v>1</v>
      </c>
      <c r="R219">
        <f>VLOOKUP($B219,'累積人數_量級_區域別'!$C$2:$T$13,16,0)</f>
        <v>1</v>
      </c>
      <c r="S219">
        <f>VLOOKUP($B219,'累積人數_量級_區域別'!$C$2:$T$13,17,0)</f>
        <v>1</v>
      </c>
      <c r="T219">
        <f>VLOOKUP($B219,'累積人數_量級_區域別'!$C$2:$T$13,18,0)</f>
        <v>1</v>
      </c>
    </row>
    <row r="220">
      <c r="A220" s="5">
        <v>6.3000060019E10</v>
      </c>
      <c r="B220" s="5" t="s">
        <v>208</v>
      </c>
      <c r="C220" s="5" t="s">
        <v>227</v>
      </c>
      <c r="D220">
        <f>VLOOKUP(B220,'累積人數_量級_區域別'!$C$2:$T$13,2,0)</f>
        <v>0</v>
      </c>
      <c r="E220">
        <f>VLOOKUP($B220,'累積人數_量級_區域別'!$C$2:$T$13,3,0)</f>
        <v>1</v>
      </c>
      <c r="F220">
        <f>VLOOKUP($B220,'累積人數_量級_區域別'!$C$2:$T$13,4,0)</f>
        <v>1</v>
      </c>
      <c r="G220">
        <f>VLOOKUP($B220,'累積人數_量級_區域別'!$C$2:$T$13,5,0)</f>
        <v>1</v>
      </c>
      <c r="H220">
        <f>VLOOKUP($B220,'累積人數_量級_區域別'!$C$2:$T$13,6,0)</f>
        <v>1</v>
      </c>
      <c r="I220">
        <f>VLOOKUP($B220,'累積人數_量級_區域別'!$C$2:$T$13,7,0)</f>
        <v>1</v>
      </c>
      <c r="J220">
        <f>VLOOKUP($B220,'累積人數_量級_區域別'!$C$2:$T$13,8,0)</f>
        <v>1</v>
      </c>
      <c r="K220">
        <f>VLOOKUP($B220,'累積人數_量級_區域別'!$C$2:$T$13,9,0)</f>
        <v>1</v>
      </c>
      <c r="L220">
        <f>VLOOKUP($B220,'累積人數_量級_區域別'!$C$2:$T$13,10,0)</f>
        <v>1</v>
      </c>
      <c r="M220">
        <f>VLOOKUP($B220,'累積人數_量級_區域別'!$C$2:$T$13,11,0)</f>
        <v>0</v>
      </c>
      <c r="N220">
        <f>VLOOKUP($B220,'累積人數_量級_區域別'!$C$2:$T$13,12,0)</f>
        <v>1</v>
      </c>
      <c r="O220">
        <f>VLOOKUP($B220,'累積人數_量級_區域別'!$C$2:$T$13,13,0)</f>
        <v>1</v>
      </c>
      <c r="P220">
        <f>VLOOKUP($B220,'累積人數_量級_區域別'!$C$2:$T$13,14,0)</f>
        <v>1</v>
      </c>
      <c r="Q220">
        <f>VLOOKUP($B220,'累積人數_量級_區域別'!$C$2:$T$13,15,0)</f>
        <v>1</v>
      </c>
      <c r="R220">
        <f>VLOOKUP($B220,'累積人數_量級_區域別'!$C$2:$T$13,16,0)</f>
        <v>1</v>
      </c>
      <c r="S220">
        <f>VLOOKUP($B220,'累積人數_量級_區域別'!$C$2:$T$13,17,0)</f>
        <v>1</v>
      </c>
      <c r="T220">
        <f>VLOOKUP($B220,'累積人數_量級_區域別'!$C$2:$T$13,18,0)</f>
        <v>1</v>
      </c>
    </row>
    <row r="221">
      <c r="A221" s="5">
        <v>6.300006002E10</v>
      </c>
      <c r="B221" s="5" t="s">
        <v>208</v>
      </c>
      <c r="C221" s="5" t="s">
        <v>228</v>
      </c>
      <c r="D221">
        <f>VLOOKUP(B221,'累積人數_量級_區域別'!$C$2:$T$13,2,0)</f>
        <v>0</v>
      </c>
      <c r="E221">
        <f>VLOOKUP($B221,'累積人數_量級_區域別'!$C$2:$T$13,3,0)</f>
        <v>1</v>
      </c>
      <c r="F221">
        <f>VLOOKUP($B221,'累積人數_量級_區域別'!$C$2:$T$13,4,0)</f>
        <v>1</v>
      </c>
      <c r="G221">
        <f>VLOOKUP($B221,'累積人數_量級_區域別'!$C$2:$T$13,5,0)</f>
        <v>1</v>
      </c>
      <c r="H221">
        <f>VLOOKUP($B221,'累積人數_量級_區域別'!$C$2:$T$13,6,0)</f>
        <v>1</v>
      </c>
      <c r="I221">
        <f>VLOOKUP($B221,'累積人數_量級_區域別'!$C$2:$T$13,7,0)</f>
        <v>1</v>
      </c>
      <c r="J221">
        <f>VLOOKUP($B221,'累積人數_量級_區域別'!$C$2:$T$13,8,0)</f>
        <v>1</v>
      </c>
      <c r="K221">
        <f>VLOOKUP($B221,'累積人數_量級_區域別'!$C$2:$T$13,9,0)</f>
        <v>1</v>
      </c>
      <c r="L221">
        <f>VLOOKUP($B221,'累積人數_量級_區域別'!$C$2:$T$13,10,0)</f>
        <v>1</v>
      </c>
      <c r="M221">
        <f>VLOOKUP($B221,'累積人數_量級_區域別'!$C$2:$T$13,11,0)</f>
        <v>0</v>
      </c>
      <c r="N221">
        <f>VLOOKUP($B221,'累積人數_量級_區域別'!$C$2:$T$13,12,0)</f>
        <v>1</v>
      </c>
      <c r="O221">
        <f>VLOOKUP($B221,'累積人數_量級_區域別'!$C$2:$T$13,13,0)</f>
        <v>1</v>
      </c>
      <c r="P221">
        <f>VLOOKUP($B221,'累積人數_量級_區域別'!$C$2:$T$13,14,0)</f>
        <v>1</v>
      </c>
      <c r="Q221">
        <f>VLOOKUP($B221,'累積人數_量級_區域別'!$C$2:$T$13,15,0)</f>
        <v>1</v>
      </c>
      <c r="R221">
        <f>VLOOKUP($B221,'累積人數_量級_區域別'!$C$2:$T$13,16,0)</f>
        <v>1</v>
      </c>
      <c r="S221">
        <f>VLOOKUP($B221,'累積人數_量級_區域別'!$C$2:$T$13,17,0)</f>
        <v>1</v>
      </c>
      <c r="T221">
        <f>VLOOKUP($B221,'累積人數_量級_區域別'!$C$2:$T$13,18,0)</f>
        <v>1</v>
      </c>
    </row>
    <row r="222">
      <c r="A222" s="5">
        <v>6.3000060021E10</v>
      </c>
      <c r="B222" s="5" t="s">
        <v>208</v>
      </c>
      <c r="C222" s="5" t="s">
        <v>229</v>
      </c>
      <c r="D222">
        <f>VLOOKUP(B222,'累積人數_量級_區域別'!$C$2:$T$13,2,0)</f>
        <v>0</v>
      </c>
      <c r="E222">
        <f>VLOOKUP($B222,'累積人數_量級_區域別'!$C$2:$T$13,3,0)</f>
        <v>1</v>
      </c>
      <c r="F222">
        <f>VLOOKUP($B222,'累積人數_量級_區域別'!$C$2:$T$13,4,0)</f>
        <v>1</v>
      </c>
      <c r="G222">
        <f>VLOOKUP($B222,'累積人數_量級_區域別'!$C$2:$T$13,5,0)</f>
        <v>1</v>
      </c>
      <c r="H222">
        <f>VLOOKUP($B222,'累積人數_量級_區域別'!$C$2:$T$13,6,0)</f>
        <v>1</v>
      </c>
      <c r="I222">
        <f>VLOOKUP($B222,'累積人數_量級_區域別'!$C$2:$T$13,7,0)</f>
        <v>1</v>
      </c>
      <c r="J222">
        <f>VLOOKUP($B222,'累積人數_量級_區域別'!$C$2:$T$13,8,0)</f>
        <v>1</v>
      </c>
      <c r="K222">
        <f>VLOOKUP($B222,'累積人數_量級_區域別'!$C$2:$T$13,9,0)</f>
        <v>1</v>
      </c>
      <c r="L222">
        <f>VLOOKUP($B222,'累積人數_量級_區域別'!$C$2:$T$13,10,0)</f>
        <v>1</v>
      </c>
      <c r="M222">
        <f>VLOOKUP($B222,'累積人數_量級_區域別'!$C$2:$T$13,11,0)</f>
        <v>0</v>
      </c>
      <c r="N222">
        <f>VLOOKUP($B222,'累積人數_量級_區域別'!$C$2:$T$13,12,0)</f>
        <v>1</v>
      </c>
      <c r="O222">
        <f>VLOOKUP($B222,'累積人數_量級_區域別'!$C$2:$T$13,13,0)</f>
        <v>1</v>
      </c>
      <c r="P222">
        <f>VLOOKUP($B222,'累積人數_量級_區域別'!$C$2:$T$13,14,0)</f>
        <v>1</v>
      </c>
      <c r="Q222">
        <f>VLOOKUP($B222,'累積人數_量級_區域別'!$C$2:$T$13,15,0)</f>
        <v>1</v>
      </c>
      <c r="R222">
        <f>VLOOKUP($B222,'累積人數_量級_區域別'!$C$2:$T$13,16,0)</f>
        <v>1</v>
      </c>
      <c r="S222">
        <f>VLOOKUP($B222,'累積人數_量級_區域別'!$C$2:$T$13,17,0)</f>
        <v>1</v>
      </c>
      <c r="T222">
        <f>VLOOKUP($B222,'累積人數_量級_區域別'!$C$2:$T$13,18,0)</f>
        <v>1</v>
      </c>
    </row>
    <row r="223">
      <c r="A223" s="5">
        <v>6.3000060022E10</v>
      </c>
      <c r="B223" s="5" t="s">
        <v>208</v>
      </c>
      <c r="C223" s="5" t="s">
        <v>230</v>
      </c>
      <c r="D223">
        <f>VLOOKUP(B223,'累積人數_量級_區域別'!$C$2:$T$13,2,0)</f>
        <v>0</v>
      </c>
      <c r="E223">
        <f>VLOOKUP($B223,'累積人數_量級_區域別'!$C$2:$T$13,3,0)</f>
        <v>1</v>
      </c>
      <c r="F223">
        <f>VLOOKUP($B223,'累積人數_量級_區域別'!$C$2:$T$13,4,0)</f>
        <v>1</v>
      </c>
      <c r="G223">
        <f>VLOOKUP($B223,'累積人數_量級_區域別'!$C$2:$T$13,5,0)</f>
        <v>1</v>
      </c>
      <c r="H223">
        <f>VLOOKUP($B223,'累積人數_量級_區域別'!$C$2:$T$13,6,0)</f>
        <v>1</v>
      </c>
      <c r="I223">
        <f>VLOOKUP($B223,'累積人數_量級_區域別'!$C$2:$T$13,7,0)</f>
        <v>1</v>
      </c>
      <c r="J223">
        <f>VLOOKUP($B223,'累積人數_量級_區域別'!$C$2:$T$13,8,0)</f>
        <v>1</v>
      </c>
      <c r="K223">
        <f>VLOOKUP($B223,'累積人數_量級_區域別'!$C$2:$T$13,9,0)</f>
        <v>1</v>
      </c>
      <c r="L223">
        <f>VLOOKUP($B223,'累積人數_量級_區域別'!$C$2:$T$13,10,0)</f>
        <v>1</v>
      </c>
      <c r="M223">
        <f>VLOOKUP($B223,'累積人數_量級_區域別'!$C$2:$T$13,11,0)</f>
        <v>0</v>
      </c>
      <c r="N223">
        <f>VLOOKUP($B223,'累積人數_量級_區域別'!$C$2:$T$13,12,0)</f>
        <v>1</v>
      </c>
      <c r="O223">
        <f>VLOOKUP($B223,'累積人數_量級_區域別'!$C$2:$T$13,13,0)</f>
        <v>1</v>
      </c>
      <c r="P223">
        <f>VLOOKUP($B223,'累積人數_量級_區域別'!$C$2:$T$13,14,0)</f>
        <v>1</v>
      </c>
      <c r="Q223">
        <f>VLOOKUP($B223,'累積人數_量級_區域別'!$C$2:$T$13,15,0)</f>
        <v>1</v>
      </c>
      <c r="R223">
        <f>VLOOKUP($B223,'累積人數_量級_區域別'!$C$2:$T$13,16,0)</f>
        <v>1</v>
      </c>
      <c r="S223">
        <f>VLOOKUP($B223,'累積人數_量級_區域別'!$C$2:$T$13,17,0)</f>
        <v>1</v>
      </c>
      <c r="T223">
        <f>VLOOKUP($B223,'累積人數_量級_區域別'!$C$2:$T$13,18,0)</f>
        <v>1</v>
      </c>
    </row>
    <row r="224">
      <c r="A224" s="5">
        <v>6.3000060024E10</v>
      </c>
      <c r="B224" s="5" t="s">
        <v>208</v>
      </c>
      <c r="C224" s="5" t="s">
        <v>231</v>
      </c>
      <c r="D224">
        <f>VLOOKUP(B224,'累積人數_量級_區域別'!$C$2:$T$13,2,0)</f>
        <v>0</v>
      </c>
      <c r="E224">
        <f>VLOOKUP($B224,'累積人數_量級_區域別'!$C$2:$T$13,3,0)</f>
        <v>1</v>
      </c>
      <c r="F224">
        <f>VLOOKUP($B224,'累積人數_量級_區域別'!$C$2:$T$13,4,0)</f>
        <v>1</v>
      </c>
      <c r="G224">
        <f>VLOOKUP($B224,'累積人數_量級_區域別'!$C$2:$T$13,5,0)</f>
        <v>1</v>
      </c>
      <c r="H224">
        <f>VLOOKUP($B224,'累積人數_量級_區域別'!$C$2:$T$13,6,0)</f>
        <v>1</v>
      </c>
      <c r="I224">
        <f>VLOOKUP($B224,'累積人數_量級_區域別'!$C$2:$T$13,7,0)</f>
        <v>1</v>
      </c>
      <c r="J224">
        <f>VLOOKUP($B224,'累積人數_量級_區域別'!$C$2:$T$13,8,0)</f>
        <v>1</v>
      </c>
      <c r="K224">
        <f>VLOOKUP($B224,'累積人數_量級_區域別'!$C$2:$T$13,9,0)</f>
        <v>1</v>
      </c>
      <c r="L224">
        <f>VLOOKUP($B224,'累積人數_量級_區域別'!$C$2:$T$13,10,0)</f>
        <v>1</v>
      </c>
      <c r="M224">
        <f>VLOOKUP($B224,'累積人數_量級_區域別'!$C$2:$T$13,11,0)</f>
        <v>0</v>
      </c>
      <c r="N224">
        <f>VLOOKUP($B224,'累積人數_量級_區域別'!$C$2:$T$13,12,0)</f>
        <v>1</v>
      </c>
      <c r="O224">
        <f>VLOOKUP($B224,'累積人數_量級_區域別'!$C$2:$T$13,13,0)</f>
        <v>1</v>
      </c>
      <c r="P224">
        <f>VLOOKUP($B224,'累積人數_量級_區域別'!$C$2:$T$13,14,0)</f>
        <v>1</v>
      </c>
      <c r="Q224">
        <f>VLOOKUP($B224,'累積人數_量級_區域別'!$C$2:$T$13,15,0)</f>
        <v>1</v>
      </c>
      <c r="R224">
        <f>VLOOKUP($B224,'累積人數_量級_區域別'!$C$2:$T$13,16,0)</f>
        <v>1</v>
      </c>
      <c r="S224">
        <f>VLOOKUP($B224,'累積人數_量級_區域別'!$C$2:$T$13,17,0)</f>
        <v>1</v>
      </c>
      <c r="T224">
        <f>VLOOKUP($B224,'累積人數_量級_區域別'!$C$2:$T$13,18,0)</f>
        <v>1</v>
      </c>
    </row>
    <row r="225">
      <c r="A225" s="5">
        <v>6.3000060025E10</v>
      </c>
      <c r="B225" s="5" t="s">
        <v>208</v>
      </c>
      <c r="C225" s="5" t="s">
        <v>232</v>
      </c>
      <c r="D225">
        <f>VLOOKUP(B225,'累積人數_量級_區域別'!$C$2:$T$13,2,0)</f>
        <v>0</v>
      </c>
      <c r="E225">
        <f>VLOOKUP($B225,'累積人數_量級_區域別'!$C$2:$T$13,3,0)</f>
        <v>1</v>
      </c>
      <c r="F225">
        <f>VLOOKUP($B225,'累積人數_量級_區域別'!$C$2:$T$13,4,0)</f>
        <v>1</v>
      </c>
      <c r="G225">
        <f>VLOOKUP($B225,'累積人數_量級_區域別'!$C$2:$T$13,5,0)</f>
        <v>1</v>
      </c>
      <c r="H225">
        <f>VLOOKUP($B225,'累積人數_量級_區域別'!$C$2:$T$13,6,0)</f>
        <v>1</v>
      </c>
      <c r="I225">
        <f>VLOOKUP($B225,'累積人數_量級_區域別'!$C$2:$T$13,7,0)</f>
        <v>1</v>
      </c>
      <c r="J225">
        <f>VLOOKUP($B225,'累積人數_量級_區域別'!$C$2:$T$13,8,0)</f>
        <v>1</v>
      </c>
      <c r="K225">
        <f>VLOOKUP($B225,'累積人數_量級_區域別'!$C$2:$T$13,9,0)</f>
        <v>1</v>
      </c>
      <c r="L225">
        <f>VLOOKUP($B225,'累積人數_量級_區域別'!$C$2:$T$13,10,0)</f>
        <v>1</v>
      </c>
      <c r="M225">
        <f>VLOOKUP($B225,'累積人數_量級_區域別'!$C$2:$T$13,11,0)</f>
        <v>0</v>
      </c>
      <c r="N225">
        <f>VLOOKUP($B225,'累積人數_量級_區域別'!$C$2:$T$13,12,0)</f>
        <v>1</v>
      </c>
      <c r="O225">
        <f>VLOOKUP($B225,'累積人數_量級_區域別'!$C$2:$T$13,13,0)</f>
        <v>1</v>
      </c>
      <c r="P225">
        <f>VLOOKUP($B225,'累積人數_量級_區域別'!$C$2:$T$13,14,0)</f>
        <v>1</v>
      </c>
      <c r="Q225">
        <f>VLOOKUP($B225,'累積人數_量級_區域別'!$C$2:$T$13,15,0)</f>
        <v>1</v>
      </c>
      <c r="R225">
        <f>VLOOKUP($B225,'累積人數_量級_區域別'!$C$2:$T$13,16,0)</f>
        <v>1</v>
      </c>
      <c r="S225">
        <f>VLOOKUP($B225,'累積人數_量級_區域別'!$C$2:$T$13,17,0)</f>
        <v>1</v>
      </c>
      <c r="T225">
        <f>VLOOKUP($B225,'累積人數_量級_區域別'!$C$2:$T$13,18,0)</f>
        <v>1</v>
      </c>
    </row>
    <row r="226">
      <c r="A226" s="5">
        <v>6.3000060026E10</v>
      </c>
      <c r="B226" s="5" t="s">
        <v>208</v>
      </c>
      <c r="C226" s="5" t="s">
        <v>233</v>
      </c>
      <c r="D226">
        <f>VLOOKUP(B226,'累積人數_量級_區域別'!$C$2:$T$13,2,0)</f>
        <v>0</v>
      </c>
      <c r="E226">
        <f>VLOOKUP($B226,'累積人數_量級_區域別'!$C$2:$T$13,3,0)</f>
        <v>1</v>
      </c>
      <c r="F226">
        <f>VLOOKUP($B226,'累積人數_量級_區域別'!$C$2:$T$13,4,0)</f>
        <v>1</v>
      </c>
      <c r="G226">
        <f>VLOOKUP($B226,'累積人數_量級_區域別'!$C$2:$T$13,5,0)</f>
        <v>1</v>
      </c>
      <c r="H226">
        <f>VLOOKUP($B226,'累積人數_量級_區域別'!$C$2:$T$13,6,0)</f>
        <v>1</v>
      </c>
      <c r="I226">
        <f>VLOOKUP($B226,'累積人數_量級_區域別'!$C$2:$T$13,7,0)</f>
        <v>1</v>
      </c>
      <c r="J226">
        <f>VLOOKUP($B226,'累積人數_量級_區域別'!$C$2:$T$13,8,0)</f>
        <v>1</v>
      </c>
      <c r="K226">
        <f>VLOOKUP($B226,'累積人數_量級_區域別'!$C$2:$T$13,9,0)</f>
        <v>1</v>
      </c>
      <c r="L226">
        <f>VLOOKUP($B226,'累積人數_量級_區域別'!$C$2:$T$13,10,0)</f>
        <v>1</v>
      </c>
      <c r="M226">
        <f>VLOOKUP($B226,'累積人數_量級_區域別'!$C$2:$T$13,11,0)</f>
        <v>0</v>
      </c>
      <c r="N226">
        <f>VLOOKUP($B226,'累積人數_量級_區域別'!$C$2:$T$13,12,0)</f>
        <v>1</v>
      </c>
      <c r="O226">
        <f>VLOOKUP($B226,'累積人數_量級_區域別'!$C$2:$T$13,13,0)</f>
        <v>1</v>
      </c>
      <c r="P226">
        <f>VLOOKUP($B226,'累積人數_量級_區域別'!$C$2:$T$13,14,0)</f>
        <v>1</v>
      </c>
      <c r="Q226">
        <f>VLOOKUP($B226,'累積人數_量級_區域別'!$C$2:$T$13,15,0)</f>
        <v>1</v>
      </c>
      <c r="R226">
        <f>VLOOKUP($B226,'累積人數_量級_區域別'!$C$2:$T$13,16,0)</f>
        <v>1</v>
      </c>
      <c r="S226">
        <f>VLOOKUP($B226,'累積人數_量級_區域別'!$C$2:$T$13,17,0)</f>
        <v>1</v>
      </c>
      <c r="T226">
        <f>VLOOKUP($B226,'累積人數_量級_區域別'!$C$2:$T$13,18,0)</f>
        <v>1</v>
      </c>
    </row>
    <row r="227">
      <c r="A227" s="5">
        <v>6.3000070001E10</v>
      </c>
      <c r="B227" s="5" t="s">
        <v>234</v>
      </c>
      <c r="C227" s="5" t="s">
        <v>235</v>
      </c>
      <c r="D227">
        <f>VLOOKUP(B227,'累積人數_量級_區域別'!$C$2:$T$13,2,0)</f>
        <v>0</v>
      </c>
      <c r="E227">
        <f>VLOOKUP($B227,'累積人數_量級_區域別'!$C$2:$T$13,3,0)</f>
        <v>1</v>
      </c>
      <c r="F227">
        <f>VLOOKUP($B227,'累積人數_量級_區域別'!$C$2:$T$13,4,0)</f>
        <v>1</v>
      </c>
      <c r="G227">
        <f>VLOOKUP($B227,'累積人數_量級_區域別'!$C$2:$T$13,5,0)</f>
        <v>1</v>
      </c>
      <c r="H227">
        <f>VLOOKUP($B227,'累積人數_量級_區域別'!$C$2:$T$13,6,0)</f>
        <v>1</v>
      </c>
      <c r="I227">
        <f>VLOOKUP($B227,'累積人數_量級_區域別'!$C$2:$T$13,7,0)</f>
        <v>1</v>
      </c>
      <c r="J227">
        <f>VLOOKUP($B227,'累積人數_量級_區域別'!$C$2:$T$13,8,0)</f>
        <v>1</v>
      </c>
      <c r="K227">
        <f>VLOOKUP($B227,'累積人數_量級_區域別'!$C$2:$T$13,9,0)</f>
        <v>1</v>
      </c>
      <c r="L227">
        <f>VLOOKUP($B227,'累積人數_量級_區域別'!$C$2:$T$13,10,0)</f>
        <v>1</v>
      </c>
      <c r="M227">
        <f>VLOOKUP($B227,'累積人數_量級_區域別'!$C$2:$T$13,11,0)</f>
        <v>1</v>
      </c>
      <c r="N227">
        <f>VLOOKUP($B227,'累積人數_量級_區域別'!$C$2:$T$13,12,0)</f>
        <v>1</v>
      </c>
      <c r="O227">
        <f>VLOOKUP($B227,'累積人數_量級_區域別'!$C$2:$T$13,13,0)</f>
        <v>1</v>
      </c>
      <c r="P227">
        <f>VLOOKUP($B227,'累積人數_量級_區域別'!$C$2:$T$13,14,0)</f>
        <v>1</v>
      </c>
      <c r="Q227">
        <f>VLOOKUP($B227,'累積人數_量級_區域別'!$C$2:$T$13,15,0)</f>
        <v>1</v>
      </c>
      <c r="R227">
        <f>VLOOKUP($B227,'累積人數_量級_區域別'!$C$2:$T$13,16,0)</f>
        <v>1</v>
      </c>
      <c r="S227">
        <f>VLOOKUP($B227,'累積人數_量級_區域別'!$C$2:$T$13,17,0)</f>
        <v>1</v>
      </c>
      <c r="T227">
        <f>VLOOKUP($B227,'累積人數_量級_區域別'!$C$2:$T$13,18,0)</f>
        <v>1</v>
      </c>
    </row>
    <row r="228">
      <c r="A228" s="5">
        <v>6.3000070002E10</v>
      </c>
      <c r="B228" s="5" t="s">
        <v>234</v>
      </c>
      <c r="C228" s="5" t="s">
        <v>236</v>
      </c>
      <c r="D228">
        <f>VLOOKUP(B228,'累積人數_量級_區域別'!$C$2:$T$13,2,0)</f>
        <v>0</v>
      </c>
      <c r="E228">
        <f>VLOOKUP($B228,'累積人數_量級_區域別'!$C$2:$T$13,3,0)</f>
        <v>1</v>
      </c>
      <c r="F228">
        <f>VLOOKUP($B228,'累積人數_量級_區域別'!$C$2:$T$13,4,0)</f>
        <v>1</v>
      </c>
      <c r="G228">
        <f>VLOOKUP($B228,'累積人數_量級_區域別'!$C$2:$T$13,5,0)</f>
        <v>1</v>
      </c>
      <c r="H228">
        <f>VLOOKUP($B228,'累積人數_量級_區域別'!$C$2:$T$13,6,0)</f>
        <v>1</v>
      </c>
      <c r="I228">
        <f>VLOOKUP($B228,'累積人數_量級_區域別'!$C$2:$T$13,7,0)</f>
        <v>1</v>
      </c>
      <c r="J228">
        <f>VLOOKUP($B228,'累積人數_量級_區域別'!$C$2:$T$13,8,0)</f>
        <v>1</v>
      </c>
      <c r="K228">
        <f>VLOOKUP($B228,'累積人數_量級_區域別'!$C$2:$T$13,9,0)</f>
        <v>1</v>
      </c>
      <c r="L228">
        <f>VLOOKUP($B228,'累積人數_量級_區域別'!$C$2:$T$13,10,0)</f>
        <v>1</v>
      </c>
      <c r="M228">
        <f>VLOOKUP($B228,'累積人數_量級_區域別'!$C$2:$T$13,11,0)</f>
        <v>1</v>
      </c>
      <c r="N228">
        <f>VLOOKUP($B228,'累積人數_量級_區域別'!$C$2:$T$13,12,0)</f>
        <v>1</v>
      </c>
      <c r="O228">
        <f>VLOOKUP($B228,'累積人數_量級_區域別'!$C$2:$T$13,13,0)</f>
        <v>1</v>
      </c>
      <c r="P228">
        <f>VLOOKUP($B228,'累積人數_量級_區域別'!$C$2:$T$13,14,0)</f>
        <v>1</v>
      </c>
      <c r="Q228">
        <f>VLOOKUP($B228,'累積人數_量級_區域別'!$C$2:$T$13,15,0)</f>
        <v>1</v>
      </c>
      <c r="R228">
        <f>VLOOKUP($B228,'累積人數_量級_區域別'!$C$2:$T$13,16,0)</f>
        <v>1</v>
      </c>
      <c r="S228">
        <f>VLOOKUP($B228,'累積人數_量級_區域別'!$C$2:$T$13,17,0)</f>
        <v>1</v>
      </c>
      <c r="T228">
        <f>VLOOKUP($B228,'累積人數_量級_區域別'!$C$2:$T$13,18,0)</f>
        <v>1</v>
      </c>
    </row>
    <row r="229">
      <c r="A229" s="5">
        <v>6.3000070003E10</v>
      </c>
      <c r="B229" s="5" t="s">
        <v>234</v>
      </c>
      <c r="C229" s="5" t="s">
        <v>237</v>
      </c>
      <c r="D229">
        <f>VLOOKUP(B229,'累積人數_量級_區域別'!$C$2:$T$13,2,0)</f>
        <v>0</v>
      </c>
      <c r="E229">
        <f>VLOOKUP($B229,'累積人數_量級_區域別'!$C$2:$T$13,3,0)</f>
        <v>1</v>
      </c>
      <c r="F229">
        <f>VLOOKUP($B229,'累積人數_量級_區域別'!$C$2:$T$13,4,0)</f>
        <v>1</v>
      </c>
      <c r="G229">
        <f>VLOOKUP($B229,'累積人數_量級_區域別'!$C$2:$T$13,5,0)</f>
        <v>1</v>
      </c>
      <c r="H229">
        <f>VLOOKUP($B229,'累積人數_量級_區域別'!$C$2:$T$13,6,0)</f>
        <v>1</v>
      </c>
      <c r="I229">
        <f>VLOOKUP($B229,'累積人數_量級_區域別'!$C$2:$T$13,7,0)</f>
        <v>1</v>
      </c>
      <c r="J229">
        <f>VLOOKUP($B229,'累積人數_量級_區域別'!$C$2:$T$13,8,0)</f>
        <v>1</v>
      </c>
      <c r="K229">
        <f>VLOOKUP($B229,'累積人數_量級_區域別'!$C$2:$T$13,9,0)</f>
        <v>1</v>
      </c>
      <c r="L229">
        <f>VLOOKUP($B229,'累積人數_量級_區域別'!$C$2:$T$13,10,0)</f>
        <v>1</v>
      </c>
      <c r="M229">
        <f>VLOOKUP($B229,'累積人數_量級_區域別'!$C$2:$T$13,11,0)</f>
        <v>1</v>
      </c>
      <c r="N229">
        <f>VLOOKUP($B229,'累積人數_量級_區域別'!$C$2:$T$13,12,0)</f>
        <v>1</v>
      </c>
      <c r="O229">
        <f>VLOOKUP($B229,'累積人數_量級_區域別'!$C$2:$T$13,13,0)</f>
        <v>1</v>
      </c>
      <c r="P229">
        <f>VLOOKUP($B229,'累積人數_量級_區域別'!$C$2:$T$13,14,0)</f>
        <v>1</v>
      </c>
      <c r="Q229">
        <f>VLOOKUP($B229,'累積人數_量級_區域別'!$C$2:$T$13,15,0)</f>
        <v>1</v>
      </c>
      <c r="R229">
        <f>VLOOKUP($B229,'累積人數_量級_區域別'!$C$2:$T$13,16,0)</f>
        <v>1</v>
      </c>
      <c r="S229">
        <f>VLOOKUP($B229,'累積人數_量級_區域別'!$C$2:$T$13,17,0)</f>
        <v>1</v>
      </c>
      <c r="T229">
        <f>VLOOKUP($B229,'累積人數_量級_區域別'!$C$2:$T$13,18,0)</f>
        <v>1</v>
      </c>
    </row>
    <row r="230">
      <c r="A230" s="5">
        <v>6.3000070004E10</v>
      </c>
      <c r="B230" s="5" t="s">
        <v>234</v>
      </c>
      <c r="C230" s="5" t="s">
        <v>238</v>
      </c>
      <c r="D230">
        <f>VLOOKUP(B230,'累積人數_量級_區域別'!$C$2:$T$13,2,0)</f>
        <v>0</v>
      </c>
      <c r="E230">
        <f>VLOOKUP($B230,'累積人數_量級_區域別'!$C$2:$T$13,3,0)</f>
        <v>1</v>
      </c>
      <c r="F230">
        <f>VLOOKUP($B230,'累積人數_量級_區域別'!$C$2:$T$13,4,0)</f>
        <v>1</v>
      </c>
      <c r="G230">
        <f>VLOOKUP($B230,'累積人數_量級_區域別'!$C$2:$T$13,5,0)</f>
        <v>1</v>
      </c>
      <c r="H230">
        <f>VLOOKUP($B230,'累積人數_量級_區域別'!$C$2:$T$13,6,0)</f>
        <v>1</v>
      </c>
      <c r="I230">
        <f>VLOOKUP($B230,'累積人數_量級_區域別'!$C$2:$T$13,7,0)</f>
        <v>1</v>
      </c>
      <c r="J230">
        <f>VLOOKUP($B230,'累積人數_量級_區域別'!$C$2:$T$13,8,0)</f>
        <v>1</v>
      </c>
      <c r="K230">
        <f>VLOOKUP($B230,'累積人數_量級_區域別'!$C$2:$T$13,9,0)</f>
        <v>1</v>
      </c>
      <c r="L230">
        <f>VLOOKUP($B230,'累積人數_量級_區域別'!$C$2:$T$13,10,0)</f>
        <v>1</v>
      </c>
      <c r="M230">
        <f>VLOOKUP($B230,'累積人數_量級_區域別'!$C$2:$T$13,11,0)</f>
        <v>1</v>
      </c>
      <c r="N230">
        <f>VLOOKUP($B230,'累積人數_量級_區域別'!$C$2:$T$13,12,0)</f>
        <v>1</v>
      </c>
      <c r="O230">
        <f>VLOOKUP($B230,'累積人數_量級_區域別'!$C$2:$T$13,13,0)</f>
        <v>1</v>
      </c>
      <c r="P230">
        <f>VLOOKUP($B230,'累積人數_量級_區域別'!$C$2:$T$13,14,0)</f>
        <v>1</v>
      </c>
      <c r="Q230">
        <f>VLOOKUP($B230,'累積人數_量級_區域別'!$C$2:$T$13,15,0)</f>
        <v>1</v>
      </c>
      <c r="R230">
        <f>VLOOKUP($B230,'累積人數_量級_區域別'!$C$2:$T$13,16,0)</f>
        <v>1</v>
      </c>
      <c r="S230">
        <f>VLOOKUP($B230,'累積人數_量級_區域別'!$C$2:$T$13,17,0)</f>
        <v>1</v>
      </c>
      <c r="T230">
        <f>VLOOKUP($B230,'累積人數_量級_區域別'!$C$2:$T$13,18,0)</f>
        <v>1</v>
      </c>
    </row>
    <row r="231">
      <c r="A231" s="5">
        <v>6.3000070005E10</v>
      </c>
      <c r="B231" s="5" t="s">
        <v>234</v>
      </c>
      <c r="C231" s="5" t="s">
        <v>239</v>
      </c>
      <c r="D231">
        <f>VLOOKUP(B231,'累積人數_量級_區域別'!$C$2:$T$13,2,0)</f>
        <v>0</v>
      </c>
      <c r="E231">
        <f>VLOOKUP($B231,'累積人數_量級_區域別'!$C$2:$T$13,3,0)</f>
        <v>1</v>
      </c>
      <c r="F231">
        <f>VLOOKUP($B231,'累積人數_量級_區域別'!$C$2:$T$13,4,0)</f>
        <v>1</v>
      </c>
      <c r="G231">
        <f>VLOOKUP($B231,'累積人數_量級_區域別'!$C$2:$T$13,5,0)</f>
        <v>1</v>
      </c>
      <c r="H231">
        <f>VLOOKUP($B231,'累積人數_量級_區域別'!$C$2:$T$13,6,0)</f>
        <v>1</v>
      </c>
      <c r="I231">
        <f>VLOOKUP($B231,'累積人數_量級_區域別'!$C$2:$T$13,7,0)</f>
        <v>1</v>
      </c>
      <c r="J231">
        <f>VLOOKUP($B231,'累積人數_量級_區域別'!$C$2:$T$13,8,0)</f>
        <v>1</v>
      </c>
      <c r="K231">
        <f>VLOOKUP($B231,'累積人數_量級_區域別'!$C$2:$T$13,9,0)</f>
        <v>1</v>
      </c>
      <c r="L231">
        <f>VLOOKUP($B231,'累積人數_量級_區域別'!$C$2:$T$13,10,0)</f>
        <v>1</v>
      </c>
      <c r="M231">
        <f>VLOOKUP($B231,'累積人數_量級_區域別'!$C$2:$T$13,11,0)</f>
        <v>1</v>
      </c>
      <c r="N231">
        <f>VLOOKUP($B231,'累積人數_量級_區域別'!$C$2:$T$13,12,0)</f>
        <v>1</v>
      </c>
      <c r="O231">
        <f>VLOOKUP($B231,'累積人數_量級_區域別'!$C$2:$T$13,13,0)</f>
        <v>1</v>
      </c>
      <c r="P231">
        <f>VLOOKUP($B231,'累積人數_量級_區域別'!$C$2:$T$13,14,0)</f>
        <v>1</v>
      </c>
      <c r="Q231">
        <f>VLOOKUP($B231,'累積人數_量級_區域別'!$C$2:$T$13,15,0)</f>
        <v>1</v>
      </c>
      <c r="R231">
        <f>VLOOKUP($B231,'累積人數_量級_區域別'!$C$2:$T$13,16,0)</f>
        <v>1</v>
      </c>
      <c r="S231">
        <f>VLOOKUP($B231,'累積人數_量級_區域別'!$C$2:$T$13,17,0)</f>
        <v>1</v>
      </c>
      <c r="T231">
        <f>VLOOKUP($B231,'累積人數_量級_區域別'!$C$2:$T$13,18,0)</f>
        <v>1</v>
      </c>
    </row>
    <row r="232">
      <c r="A232" s="5">
        <v>6.3000070006E10</v>
      </c>
      <c r="B232" s="5" t="s">
        <v>234</v>
      </c>
      <c r="C232" s="5" t="s">
        <v>240</v>
      </c>
      <c r="D232">
        <f>VLOOKUP(B232,'累積人數_量級_區域別'!$C$2:$T$13,2,0)</f>
        <v>0</v>
      </c>
      <c r="E232">
        <f>VLOOKUP($B232,'累積人數_量級_區域別'!$C$2:$T$13,3,0)</f>
        <v>1</v>
      </c>
      <c r="F232">
        <f>VLOOKUP($B232,'累積人數_量級_區域別'!$C$2:$T$13,4,0)</f>
        <v>1</v>
      </c>
      <c r="G232">
        <f>VLOOKUP($B232,'累積人數_量級_區域別'!$C$2:$T$13,5,0)</f>
        <v>1</v>
      </c>
      <c r="H232">
        <f>VLOOKUP($B232,'累積人數_量級_區域別'!$C$2:$T$13,6,0)</f>
        <v>1</v>
      </c>
      <c r="I232">
        <f>VLOOKUP($B232,'累積人數_量級_區域別'!$C$2:$T$13,7,0)</f>
        <v>1</v>
      </c>
      <c r="J232">
        <f>VLOOKUP($B232,'累積人數_量級_區域別'!$C$2:$T$13,8,0)</f>
        <v>1</v>
      </c>
      <c r="K232">
        <f>VLOOKUP($B232,'累積人數_量級_區域別'!$C$2:$T$13,9,0)</f>
        <v>1</v>
      </c>
      <c r="L232">
        <f>VLOOKUP($B232,'累積人數_量級_區域別'!$C$2:$T$13,10,0)</f>
        <v>1</v>
      </c>
      <c r="M232">
        <f>VLOOKUP($B232,'累積人數_量級_區域別'!$C$2:$T$13,11,0)</f>
        <v>1</v>
      </c>
      <c r="N232">
        <f>VLOOKUP($B232,'累積人數_量級_區域別'!$C$2:$T$13,12,0)</f>
        <v>1</v>
      </c>
      <c r="O232">
        <f>VLOOKUP($B232,'累積人數_量級_區域別'!$C$2:$T$13,13,0)</f>
        <v>1</v>
      </c>
      <c r="P232">
        <f>VLOOKUP($B232,'累積人數_量級_區域別'!$C$2:$T$13,14,0)</f>
        <v>1</v>
      </c>
      <c r="Q232">
        <f>VLOOKUP($B232,'累積人數_量級_區域別'!$C$2:$T$13,15,0)</f>
        <v>1</v>
      </c>
      <c r="R232">
        <f>VLOOKUP($B232,'累積人數_量級_區域別'!$C$2:$T$13,16,0)</f>
        <v>1</v>
      </c>
      <c r="S232">
        <f>VLOOKUP($B232,'累積人數_量級_區域別'!$C$2:$T$13,17,0)</f>
        <v>1</v>
      </c>
      <c r="T232">
        <f>VLOOKUP($B232,'累積人數_量級_區域別'!$C$2:$T$13,18,0)</f>
        <v>1</v>
      </c>
    </row>
    <row r="233">
      <c r="A233" s="5">
        <v>6.3000070007E10</v>
      </c>
      <c r="B233" s="5" t="s">
        <v>234</v>
      </c>
      <c r="C233" s="5" t="s">
        <v>241</v>
      </c>
      <c r="D233">
        <f>VLOOKUP(B233,'累積人數_量級_區域別'!$C$2:$T$13,2,0)</f>
        <v>0</v>
      </c>
      <c r="E233">
        <f>VLOOKUP($B233,'累積人數_量級_區域別'!$C$2:$T$13,3,0)</f>
        <v>1</v>
      </c>
      <c r="F233">
        <f>VLOOKUP($B233,'累積人數_量級_區域別'!$C$2:$T$13,4,0)</f>
        <v>1</v>
      </c>
      <c r="G233">
        <f>VLOOKUP($B233,'累積人數_量級_區域別'!$C$2:$T$13,5,0)</f>
        <v>1</v>
      </c>
      <c r="H233">
        <f>VLOOKUP($B233,'累積人數_量級_區域別'!$C$2:$T$13,6,0)</f>
        <v>1</v>
      </c>
      <c r="I233">
        <f>VLOOKUP($B233,'累積人數_量級_區域別'!$C$2:$T$13,7,0)</f>
        <v>1</v>
      </c>
      <c r="J233">
        <f>VLOOKUP($B233,'累積人數_量級_區域別'!$C$2:$T$13,8,0)</f>
        <v>1</v>
      </c>
      <c r="K233">
        <f>VLOOKUP($B233,'累積人數_量級_區域別'!$C$2:$T$13,9,0)</f>
        <v>1</v>
      </c>
      <c r="L233">
        <f>VLOOKUP($B233,'累積人數_量級_區域別'!$C$2:$T$13,10,0)</f>
        <v>1</v>
      </c>
      <c r="M233">
        <f>VLOOKUP($B233,'累積人數_量級_區域別'!$C$2:$T$13,11,0)</f>
        <v>1</v>
      </c>
      <c r="N233">
        <f>VLOOKUP($B233,'累積人數_量級_區域別'!$C$2:$T$13,12,0)</f>
        <v>1</v>
      </c>
      <c r="O233">
        <f>VLOOKUP($B233,'累積人數_量級_區域別'!$C$2:$T$13,13,0)</f>
        <v>1</v>
      </c>
      <c r="P233">
        <f>VLOOKUP($B233,'累積人數_量級_區域別'!$C$2:$T$13,14,0)</f>
        <v>1</v>
      </c>
      <c r="Q233">
        <f>VLOOKUP($B233,'累積人數_量級_區域別'!$C$2:$T$13,15,0)</f>
        <v>1</v>
      </c>
      <c r="R233">
        <f>VLOOKUP($B233,'累積人數_量級_區域別'!$C$2:$T$13,16,0)</f>
        <v>1</v>
      </c>
      <c r="S233">
        <f>VLOOKUP($B233,'累積人數_量級_區域別'!$C$2:$T$13,17,0)</f>
        <v>1</v>
      </c>
      <c r="T233">
        <f>VLOOKUP($B233,'累積人數_量級_區域別'!$C$2:$T$13,18,0)</f>
        <v>1</v>
      </c>
    </row>
    <row r="234">
      <c r="A234" s="5">
        <v>6.3000070008E10</v>
      </c>
      <c r="B234" s="5" t="s">
        <v>234</v>
      </c>
      <c r="C234" s="5" t="s">
        <v>242</v>
      </c>
      <c r="D234">
        <f>VLOOKUP(B234,'累積人數_量級_區域別'!$C$2:$T$13,2,0)</f>
        <v>0</v>
      </c>
      <c r="E234">
        <f>VLOOKUP($B234,'累積人數_量級_區域別'!$C$2:$T$13,3,0)</f>
        <v>1</v>
      </c>
      <c r="F234">
        <f>VLOOKUP($B234,'累積人數_量級_區域別'!$C$2:$T$13,4,0)</f>
        <v>1</v>
      </c>
      <c r="G234">
        <f>VLOOKUP($B234,'累積人數_量級_區域別'!$C$2:$T$13,5,0)</f>
        <v>1</v>
      </c>
      <c r="H234">
        <f>VLOOKUP($B234,'累積人數_量級_區域別'!$C$2:$T$13,6,0)</f>
        <v>1</v>
      </c>
      <c r="I234">
        <f>VLOOKUP($B234,'累積人數_量級_區域別'!$C$2:$T$13,7,0)</f>
        <v>1</v>
      </c>
      <c r="J234">
        <f>VLOOKUP($B234,'累積人數_量級_區域別'!$C$2:$T$13,8,0)</f>
        <v>1</v>
      </c>
      <c r="K234">
        <f>VLOOKUP($B234,'累積人數_量級_區域別'!$C$2:$T$13,9,0)</f>
        <v>1</v>
      </c>
      <c r="L234">
        <f>VLOOKUP($B234,'累積人數_量級_區域別'!$C$2:$T$13,10,0)</f>
        <v>1</v>
      </c>
      <c r="M234">
        <f>VLOOKUP($B234,'累積人數_量級_區域別'!$C$2:$T$13,11,0)</f>
        <v>1</v>
      </c>
      <c r="N234">
        <f>VLOOKUP($B234,'累積人數_量級_區域別'!$C$2:$T$13,12,0)</f>
        <v>1</v>
      </c>
      <c r="O234">
        <f>VLOOKUP($B234,'累積人數_量級_區域別'!$C$2:$T$13,13,0)</f>
        <v>1</v>
      </c>
      <c r="P234">
        <f>VLOOKUP($B234,'累積人數_量級_區域別'!$C$2:$T$13,14,0)</f>
        <v>1</v>
      </c>
      <c r="Q234">
        <f>VLOOKUP($B234,'累積人數_量級_區域別'!$C$2:$T$13,15,0)</f>
        <v>1</v>
      </c>
      <c r="R234">
        <f>VLOOKUP($B234,'累積人數_量級_區域別'!$C$2:$T$13,16,0)</f>
        <v>1</v>
      </c>
      <c r="S234">
        <f>VLOOKUP($B234,'累積人數_量級_區域別'!$C$2:$T$13,17,0)</f>
        <v>1</v>
      </c>
      <c r="T234">
        <f>VLOOKUP($B234,'累積人數_量級_區域別'!$C$2:$T$13,18,0)</f>
        <v>1</v>
      </c>
    </row>
    <row r="235">
      <c r="A235" s="5">
        <v>6.3000070009E10</v>
      </c>
      <c r="B235" s="5" t="s">
        <v>234</v>
      </c>
      <c r="C235" s="5" t="s">
        <v>243</v>
      </c>
      <c r="D235">
        <f>VLOOKUP(B235,'累積人數_量級_區域別'!$C$2:$T$13,2,0)</f>
        <v>0</v>
      </c>
      <c r="E235">
        <f>VLOOKUP($B235,'累積人數_量級_區域別'!$C$2:$T$13,3,0)</f>
        <v>1</v>
      </c>
      <c r="F235">
        <f>VLOOKUP($B235,'累積人數_量級_區域別'!$C$2:$T$13,4,0)</f>
        <v>1</v>
      </c>
      <c r="G235">
        <f>VLOOKUP($B235,'累積人數_量級_區域別'!$C$2:$T$13,5,0)</f>
        <v>1</v>
      </c>
      <c r="H235">
        <f>VLOOKUP($B235,'累積人數_量級_區域別'!$C$2:$T$13,6,0)</f>
        <v>1</v>
      </c>
      <c r="I235">
        <f>VLOOKUP($B235,'累積人數_量級_區域別'!$C$2:$T$13,7,0)</f>
        <v>1</v>
      </c>
      <c r="J235">
        <f>VLOOKUP($B235,'累積人數_量級_區域別'!$C$2:$T$13,8,0)</f>
        <v>1</v>
      </c>
      <c r="K235">
        <f>VLOOKUP($B235,'累積人數_量級_區域別'!$C$2:$T$13,9,0)</f>
        <v>1</v>
      </c>
      <c r="L235">
        <f>VLOOKUP($B235,'累積人數_量級_區域別'!$C$2:$T$13,10,0)</f>
        <v>1</v>
      </c>
      <c r="M235">
        <f>VLOOKUP($B235,'累積人數_量級_區域別'!$C$2:$T$13,11,0)</f>
        <v>1</v>
      </c>
      <c r="N235">
        <f>VLOOKUP($B235,'累積人數_量級_區域別'!$C$2:$T$13,12,0)</f>
        <v>1</v>
      </c>
      <c r="O235">
        <f>VLOOKUP($B235,'累積人數_量級_區域別'!$C$2:$T$13,13,0)</f>
        <v>1</v>
      </c>
      <c r="P235">
        <f>VLOOKUP($B235,'累積人數_量級_區域別'!$C$2:$T$13,14,0)</f>
        <v>1</v>
      </c>
      <c r="Q235">
        <f>VLOOKUP($B235,'累積人數_量級_區域別'!$C$2:$T$13,15,0)</f>
        <v>1</v>
      </c>
      <c r="R235">
        <f>VLOOKUP($B235,'累積人數_量級_區域別'!$C$2:$T$13,16,0)</f>
        <v>1</v>
      </c>
      <c r="S235">
        <f>VLOOKUP($B235,'累積人數_量級_區域別'!$C$2:$T$13,17,0)</f>
        <v>1</v>
      </c>
      <c r="T235">
        <f>VLOOKUP($B235,'累積人數_量級_區域別'!$C$2:$T$13,18,0)</f>
        <v>1</v>
      </c>
    </row>
    <row r="236">
      <c r="A236" s="5">
        <v>6.300007001E10</v>
      </c>
      <c r="B236" s="5" t="s">
        <v>234</v>
      </c>
      <c r="C236" s="5" t="s">
        <v>244</v>
      </c>
      <c r="D236">
        <f>VLOOKUP(B236,'累積人數_量級_區域別'!$C$2:$T$13,2,0)</f>
        <v>0</v>
      </c>
      <c r="E236">
        <f>VLOOKUP($B236,'累積人數_量級_區域別'!$C$2:$T$13,3,0)</f>
        <v>1</v>
      </c>
      <c r="F236">
        <f>VLOOKUP($B236,'累積人數_量級_區域別'!$C$2:$T$13,4,0)</f>
        <v>1</v>
      </c>
      <c r="G236">
        <f>VLOOKUP($B236,'累積人數_量級_區域別'!$C$2:$T$13,5,0)</f>
        <v>1</v>
      </c>
      <c r="H236">
        <f>VLOOKUP($B236,'累積人數_量級_區域別'!$C$2:$T$13,6,0)</f>
        <v>1</v>
      </c>
      <c r="I236">
        <f>VLOOKUP($B236,'累積人數_量級_區域別'!$C$2:$T$13,7,0)</f>
        <v>1</v>
      </c>
      <c r="J236">
        <f>VLOOKUP($B236,'累積人數_量級_區域別'!$C$2:$T$13,8,0)</f>
        <v>1</v>
      </c>
      <c r="K236">
        <f>VLOOKUP($B236,'累積人數_量級_區域別'!$C$2:$T$13,9,0)</f>
        <v>1</v>
      </c>
      <c r="L236">
        <f>VLOOKUP($B236,'累積人數_量級_區域別'!$C$2:$T$13,10,0)</f>
        <v>1</v>
      </c>
      <c r="M236">
        <f>VLOOKUP($B236,'累積人數_量級_區域別'!$C$2:$T$13,11,0)</f>
        <v>1</v>
      </c>
      <c r="N236">
        <f>VLOOKUP($B236,'累積人數_量級_區域別'!$C$2:$T$13,12,0)</f>
        <v>1</v>
      </c>
      <c r="O236">
        <f>VLOOKUP($B236,'累積人數_量級_區域別'!$C$2:$T$13,13,0)</f>
        <v>1</v>
      </c>
      <c r="P236">
        <f>VLOOKUP($B236,'累積人數_量級_區域別'!$C$2:$T$13,14,0)</f>
        <v>1</v>
      </c>
      <c r="Q236">
        <f>VLOOKUP($B236,'累積人數_量級_區域別'!$C$2:$T$13,15,0)</f>
        <v>1</v>
      </c>
      <c r="R236">
        <f>VLOOKUP($B236,'累積人數_量級_區域別'!$C$2:$T$13,16,0)</f>
        <v>1</v>
      </c>
      <c r="S236">
        <f>VLOOKUP($B236,'累積人數_量級_區域別'!$C$2:$T$13,17,0)</f>
        <v>1</v>
      </c>
      <c r="T236">
        <f>VLOOKUP($B236,'累積人數_量級_區域別'!$C$2:$T$13,18,0)</f>
        <v>1</v>
      </c>
    </row>
    <row r="237">
      <c r="A237" s="5">
        <v>6.3000070011E10</v>
      </c>
      <c r="B237" s="5" t="s">
        <v>234</v>
      </c>
      <c r="C237" s="5" t="s">
        <v>245</v>
      </c>
      <c r="D237">
        <f>VLOOKUP(B237,'累積人數_量級_區域別'!$C$2:$T$13,2,0)</f>
        <v>0</v>
      </c>
      <c r="E237">
        <f>VLOOKUP($B237,'累積人數_量級_區域別'!$C$2:$T$13,3,0)</f>
        <v>1</v>
      </c>
      <c r="F237">
        <f>VLOOKUP($B237,'累積人數_量級_區域別'!$C$2:$T$13,4,0)</f>
        <v>1</v>
      </c>
      <c r="G237">
        <f>VLOOKUP($B237,'累積人數_量級_區域別'!$C$2:$T$13,5,0)</f>
        <v>1</v>
      </c>
      <c r="H237">
        <f>VLOOKUP($B237,'累積人數_量級_區域別'!$C$2:$T$13,6,0)</f>
        <v>1</v>
      </c>
      <c r="I237">
        <f>VLOOKUP($B237,'累積人數_量級_區域別'!$C$2:$T$13,7,0)</f>
        <v>1</v>
      </c>
      <c r="J237">
        <f>VLOOKUP($B237,'累積人數_量級_區域別'!$C$2:$T$13,8,0)</f>
        <v>1</v>
      </c>
      <c r="K237">
        <f>VLOOKUP($B237,'累積人數_量級_區域別'!$C$2:$T$13,9,0)</f>
        <v>1</v>
      </c>
      <c r="L237">
        <f>VLOOKUP($B237,'累積人數_量級_區域別'!$C$2:$T$13,10,0)</f>
        <v>1</v>
      </c>
      <c r="M237">
        <f>VLOOKUP($B237,'累積人數_量級_區域別'!$C$2:$T$13,11,0)</f>
        <v>1</v>
      </c>
      <c r="N237">
        <f>VLOOKUP($B237,'累積人數_量級_區域別'!$C$2:$T$13,12,0)</f>
        <v>1</v>
      </c>
      <c r="O237">
        <f>VLOOKUP($B237,'累積人數_量級_區域別'!$C$2:$T$13,13,0)</f>
        <v>1</v>
      </c>
      <c r="P237">
        <f>VLOOKUP($B237,'累積人數_量級_區域別'!$C$2:$T$13,14,0)</f>
        <v>1</v>
      </c>
      <c r="Q237">
        <f>VLOOKUP($B237,'累積人數_量級_區域別'!$C$2:$T$13,15,0)</f>
        <v>1</v>
      </c>
      <c r="R237">
        <f>VLOOKUP($B237,'累積人數_量級_區域別'!$C$2:$T$13,16,0)</f>
        <v>1</v>
      </c>
      <c r="S237">
        <f>VLOOKUP($B237,'累積人數_量級_區域別'!$C$2:$T$13,17,0)</f>
        <v>1</v>
      </c>
      <c r="T237">
        <f>VLOOKUP($B237,'累積人數_量級_區域別'!$C$2:$T$13,18,0)</f>
        <v>1</v>
      </c>
    </row>
    <row r="238">
      <c r="A238" s="5">
        <v>6.3000070012E10</v>
      </c>
      <c r="B238" s="5" t="s">
        <v>234</v>
      </c>
      <c r="C238" s="5" t="s">
        <v>246</v>
      </c>
      <c r="D238">
        <f>VLOOKUP(B238,'累積人數_量級_區域別'!$C$2:$T$13,2,0)</f>
        <v>0</v>
      </c>
      <c r="E238">
        <f>VLOOKUP($B238,'累積人數_量級_區域別'!$C$2:$T$13,3,0)</f>
        <v>1</v>
      </c>
      <c r="F238">
        <f>VLOOKUP($B238,'累積人數_量級_區域別'!$C$2:$T$13,4,0)</f>
        <v>1</v>
      </c>
      <c r="G238">
        <f>VLOOKUP($B238,'累積人數_量級_區域別'!$C$2:$T$13,5,0)</f>
        <v>1</v>
      </c>
      <c r="H238">
        <f>VLOOKUP($B238,'累積人數_量級_區域別'!$C$2:$T$13,6,0)</f>
        <v>1</v>
      </c>
      <c r="I238">
        <f>VLOOKUP($B238,'累積人數_量級_區域別'!$C$2:$T$13,7,0)</f>
        <v>1</v>
      </c>
      <c r="J238">
        <f>VLOOKUP($B238,'累積人數_量級_區域別'!$C$2:$T$13,8,0)</f>
        <v>1</v>
      </c>
      <c r="K238">
        <f>VLOOKUP($B238,'累積人數_量級_區域別'!$C$2:$T$13,9,0)</f>
        <v>1</v>
      </c>
      <c r="L238">
        <f>VLOOKUP($B238,'累積人數_量級_區域別'!$C$2:$T$13,10,0)</f>
        <v>1</v>
      </c>
      <c r="M238">
        <f>VLOOKUP($B238,'累積人數_量級_區域別'!$C$2:$T$13,11,0)</f>
        <v>1</v>
      </c>
      <c r="N238">
        <f>VLOOKUP($B238,'累積人數_量級_區域別'!$C$2:$T$13,12,0)</f>
        <v>1</v>
      </c>
      <c r="O238">
        <f>VLOOKUP($B238,'累積人數_量級_區域別'!$C$2:$T$13,13,0)</f>
        <v>1</v>
      </c>
      <c r="P238">
        <f>VLOOKUP($B238,'累積人數_量級_區域別'!$C$2:$T$13,14,0)</f>
        <v>1</v>
      </c>
      <c r="Q238">
        <f>VLOOKUP($B238,'累積人數_量級_區域別'!$C$2:$T$13,15,0)</f>
        <v>1</v>
      </c>
      <c r="R238">
        <f>VLOOKUP($B238,'累積人數_量級_區域別'!$C$2:$T$13,16,0)</f>
        <v>1</v>
      </c>
      <c r="S238">
        <f>VLOOKUP($B238,'累積人數_量級_區域別'!$C$2:$T$13,17,0)</f>
        <v>1</v>
      </c>
      <c r="T238">
        <f>VLOOKUP($B238,'累積人數_量級_區域別'!$C$2:$T$13,18,0)</f>
        <v>1</v>
      </c>
    </row>
    <row r="239">
      <c r="A239" s="5">
        <v>6.3000070013E10</v>
      </c>
      <c r="B239" s="5" t="s">
        <v>234</v>
      </c>
      <c r="C239" s="5" t="s">
        <v>247</v>
      </c>
      <c r="D239">
        <f>VLOOKUP(B239,'累積人數_量級_區域別'!$C$2:$T$13,2,0)</f>
        <v>0</v>
      </c>
      <c r="E239">
        <f>VLOOKUP($B239,'累積人數_量級_區域別'!$C$2:$T$13,3,0)</f>
        <v>1</v>
      </c>
      <c r="F239">
        <f>VLOOKUP($B239,'累積人數_量級_區域別'!$C$2:$T$13,4,0)</f>
        <v>1</v>
      </c>
      <c r="G239">
        <f>VLOOKUP($B239,'累積人數_量級_區域別'!$C$2:$T$13,5,0)</f>
        <v>1</v>
      </c>
      <c r="H239">
        <f>VLOOKUP($B239,'累積人數_量級_區域別'!$C$2:$T$13,6,0)</f>
        <v>1</v>
      </c>
      <c r="I239">
        <f>VLOOKUP($B239,'累積人數_量級_區域別'!$C$2:$T$13,7,0)</f>
        <v>1</v>
      </c>
      <c r="J239">
        <f>VLOOKUP($B239,'累積人數_量級_區域別'!$C$2:$T$13,8,0)</f>
        <v>1</v>
      </c>
      <c r="K239">
        <f>VLOOKUP($B239,'累積人數_量級_區域別'!$C$2:$T$13,9,0)</f>
        <v>1</v>
      </c>
      <c r="L239">
        <f>VLOOKUP($B239,'累積人數_量級_區域別'!$C$2:$T$13,10,0)</f>
        <v>1</v>
      </c>
      <c r="M239">
        <f>VLOOKUP($B239,'累積人數_量級_區域別'!$C$2:$T$13,11,0)</f>
        <v>1</v>
      </c>
      <c r="N239">
        <f>VLOOKUP($B239,'累積人數_量級_區域別'!$C$2:$T$13,12,0)</f>
        <v>1</v>
      </c>
      <c r="O239">
        <f>VLOOKUP($B239,'累積人數_量級_區域別'!$C$2:$T$13,13,0)</f>
        <v>1</v>
      </c>
      <c r="P239">
        <f>VLOOKUP($B239,'累積人數_量級_區域別'!$C$2:$T$13,14,0)</f>
        <v>1</v>
      </c>
      <c r="Q239">
        <f>VLOOKUP($B239,'累積人數_量級_區域別'!$C$2:$T$13,15,0)</f>
        <v>1</v>
      </c>
      <c r="R239">
        <f>VLOOKUP($B239,'累積人數_量級_區域別'!$C$2:$T$13,16,0)</f>
        <v>1</v>
      </c>
      <c r="S239">
        <f>VLOOKUP($B239,'累積人數_量級_區域別'!$C$2:$T$13,17,0)</f>
        <v>1</v>
      </c>
      <c r="T239">
        <f>VLOOKUP($B239,'累積人數_量級_區域別'!$C$2:$T$13,18,0)</f>
        <v>1</v>
      </c>
    </row>
    <row r="240">
      <c r="A240" s="5">
        <v>6.3000070014E10</v>
      </c>
      <c r="B240" s="5" t="s">
        <v>234</v>
      </c>
      <c r="C240" s="5" t="s">
        <v>248</v>
      </c>
      <c r="D240">
        <f>VLOOKUP(B240,'累積人數_量級_區域別'!$C$2:$T$13,2,0)</f>
        <v>0</v>
      </c>
      <c r="E240">
        <f>VLOOKUP($B240,'累積人數_量級_區域別'!$C$2:$T$13,3,0)</f>
        <v>1</v>
      </c>
      <c r="F240">
        <f>VLOOKUP($B240,'累積人數_量級_區域別'!$C$2:$T$13,4,0)</f>
        <v>1</v>
      </c>
      <c r="G240">
        <f>VLOOKUP($B240,'累積人數_量級_區域別'!$C$2:$T$13,5,0)</f>
        <v>1</v>
      </c>
      <c r="H240">
        <f>VLOOKUP($B240,'累積人數_量級_區域別'!$C$2:$T$13,6,0)</f>
        <v>1</v>
      </c>
      <c r="I240">
        <f>VLOOKUP($B240,'累積人數_量級_區域別'!$C$2:$T$13,7,0)</f>
        <v>1</v>
      </c>
      <c r="J240">
        <f>VLOOKUP($B240,'累積人數_量級_區域別'!$C$2:$T$13,8,0)</f>
        <v>1</v>
      </c>
      <c r="K240">
        <f>VLOOKUP($B240,'累積人數_量級_區域別'!$C$2:$T$13,9,0)</f>
        <v>1</v>
      </c>
      <c r="L240">
        <f>VLOOKUP($B240,'累積人數_量級_區域別'!$C$2:$T$13,10,0)</f>
        <v>1</v>
      </c>
      <c r="M240">
        <f>VLOOKUP($B240,'累積人數_量級_區域別'!$C$2:$T$13,11,0)</f>
        <v>1</v>
      </c>
      <c r="N240">
        <f>VLOOKUP($B240,'累積人數_量級_區域別'!$C$2:$T$13,12,0)</f>
        <v>1</v>
      </c>
      <c r="O240">
        <f>VLOOKUP($B240,'累積人數_量級_區域別'!$C$2:$T$13,13,0)</f>
        <v>1</v>
      </c>
      <c r="P240">
        <f>VLOOKUP($B240,'累積人數_量級_區域別'!$C$2:$T$13,14,0)</f>
        <v>1</v>
      </c>
      <c r="Q240">
        <f>VLOOKUP($B240,'累積人數_量級_區域別'!$C$2:$T$13,15,0)</f>
        <v>1</v>
      </c>
      <c r="R240">
        <f>VLOOKUP($B240,'累積人數_量級_區域別'!$C$2:$T$13,16,0)</f>
        <v>1</v>
      </c>
      <c r="S240">
        <f>VLOOKUP($B240,'累積人數_量級_區域別'!$C$2:$T$13,17,0)</f>
        <v>1</v>
      </c>
      <c r="T240">
        <f>VLOOKUP($B240,'累積人數_量級_區域別'!$C$2:$T$13,18,0)</f>
        <v>1</v>
      </c>
    </row>
    <row r="241">
      <c r="A241" s="5">
        <v>6.3000070015E10</v>
      </c>
      <c r="B241" s="5" t="s">
        <v>234</v>
      </c>
      <c r="C241" s="5" t="s">
        <v>249</v>
      </c>
      <c r="D241">
        <f>VLOOKUP(B241,'累積人數_量級_區域別'!$C$2:$T$13,2,0)</f>
        <v>0</v>
      </c>
      <c r="E241">
        <f>VLOOKUP($B241,'累積人數_量級_區域別'!$C$2:$T$13,3,0)</f>
        <v>1</v>
      </c>
      <c r="F241">
        <f>VLOOKUP($B241,'累積人數_量級_區域別'!$C$2:$T$13,4,0)</f>
        <v>1</v>
      </c>
      <c r="G241">
        <f>VLOOKUP($B241,'累積人數_量級_區域別'!$C$2:$T$13,5,0)</f>
        <v>1</v>
      </c>
      <c r="H241">
        <f>VLOOKUP($B241,'累積人數_量級_區域別'!$C$2:$T$13,6,0)</f>
        <v>1</v>
      </c>
      <c r="I241">
        <f>VLOOKUP($B241,'累積人數_量級_區域別'!$C$2:$T$13,7,0)</f>
        <v>1</v>
      </c>
      <c r="J241">
        <f>VLOOKUP($B241,'累積人數_量級_區域別'!$C$2:$T$13,8,0)</f>
        <v>1</v>
      </c>
      <c r="K241">
        <f>VLOOKUP($B241,'累積人數_量級_區域別'!$C$2:$T$13,9,0)</f>
        <v>1</v>
      </c>
      <c r="L241">
        <f>VLOOKUP($B241,'累積人數_量級_區域別'!$C$2:$T$13,10,0)</f>
        <v>1</v>
      </c>
      <c r="M241">
        <f>VLOOKUP($B241,'累積人數_量級_區域別'!$C$2:$T$13,11,0)</f>
        <v>1</v>
      </c>
      <c r="N241">
        <f>VLOOKUP($B241,'累積人數_量級_區域別'!$C$2:$T$13,12,0)</f>
        <v>1</v>
      </c>
      <c r="O241">
        <f>VLOOKUP($B241,'累積人數_量級_區域別'!$C$2:$T$13,13,0)</f>
        <v>1</v>
      </c>
      <c r="P241">
        <f>VLOOKUP($B241,'累積人數_量級_區域別'!$C$2:$T$13,14,0)</f>
        <v>1</v>
      </c>
      <c r="Q241">
        <f>VLOOKUP($B241,'累積人數_量級_區域別'!$C$2:$T$13,15,0)</f>
        <v>1</v>
      </c>
      <c r="R241">
        <f>VLOOKUP($B241,'累積人數_量級_區域別'!$C$2:$T$13,16,0)</f>
        <v>1</v>
      </c>
      <c r="S241">
        <f>VLOOKUP($B241,'累積人數_量級_區域別'!$C$2:$T$13,17,0)</f>
        <v>1</v>
      </c>
      <c r="T241">
        <f>VLOOKUP($B241,'累積人數_量級_區域別'!$C$2:$T$13,18,0)</f>
        <v>1</v>
      </c>
    </row>
    <row r="242">
      <c r="A242" s="5">
        <v>6.3000070016E10</v>
      </c>
      <c r="B242" s="5" t="s">
        <v>234</v>
      </c>
      <c r="C242" s="5" t="s">
        <v>250</v>
      </c>
      <c r="D242">
        <f>VLOOKUP(B242,'累積人數_量級_區域別'!$C$2:$T$13,2,0)</f>
        <v>0</v>
      </c>
      <c r="E242">
        <f>VLOOKUP($B242,'累積人數_量級_區域別'!$C$2:$T$13,3,0)</f>
        <v>1</v>
      </c>
      <c r="F242">
        <f>VLOOKUP($B242,'累積人數_量級_區域別'!$C$2:$T$13,4,0)</f>
        <v>1</v>
      </c>
      <c r="G242">
        <f>VLOOKUP($B242,'累積人數_量級_區域別'!$C$2:$T$13,5,0)</f>
        <v>1</v>
      </c>
      <c r="H242">
        <f>VLOOKUP($B242,'累積人數_量級_區域別'!$C$2:$T$13,6,0)</f>
        <v>1</v>
      </c>
      <c r="I242">
        <f>VLOOKUP($B242,'累積人數_量級_區域別'!$C$2:$T$13,7,0)</f>
        <v>1</v>
      </c>
      <c r="J242">
        <f>VLOOKUP($B242,'累積人數_量級_區域別'!$C$2:$T$13,8,0)</f>
        <v>1</v>
      </c>
      <c r="K242">
        <f>VLOOKUP($B242,'累積人數_量級_區域別'!$C$2:$T$13,9,0)</f>
        <v>1</v>
      </c>
      <c r="L242">
        <f>VLOOKUP($B242,'累積人數_量級_區域別'!$C$2:$T$13,10,0)</f>
        <v>1</v>
      </c>
      <c r="M242">
        <f>VLOOKUP($B242,'累積人數_量級_區域別'!$C$2:$T$13,11,0)</f>
        <v>1</v>
      </c>
      <c r="N242">
        <f>VLOOKUP($B242,'累積人數_量級_區域別'!$C$2:$T$13,12,0)</f>
        <v>1</v>
      </c>
      <c r="O242">
        <f>VLOOKUP($B242,'累積人數_量級_區域別'!$C$2:$T$13,13,0)</f>
        <v>1</v>
      </c>
      <c r="P242">
        <f>VLOOKUP($B242,'累積人數_量級_區域別'!$C$2:$T$13,14,0)</f>
        <v>1</v>
      </c>
      <c r="Q242">
        <f>VLOOKUP($B242,'累積人數_量級_區域別'!$C$2:$T$13,15,0)</f>
        <v>1</v>
      </c>
      <c r="R242">
        <f>VLOOKUP($B242,'累積人數_量級_區域別'!$C$2:$T$13,16,0)</f>
        <v>1</v>
      </c>
      <c r="S242">
        <f>VLOOKUP($B242,'累積人數_量級_區域別'!$C$2:$T$13,17,0)</f>
        <v>1</v>
      </c>
      <c r="T242">
        <f>VLOOKUP($B242,'累積人數_量級_區域別'!$C$2:$T$13,18,0)</f>
        <v>1</v>
      </c>
    </row>
    <row r="243">
      <c r="A243" s="5">
        <v>6.3000070017E10</v>
      </c>
      <c r="B243" s="5" t="s">
        <v>234</v>
      </c>
      <c r="C243" s="5" t="s">
        <v>251</v>
      </c>
      <c r="D243">
        <f>VLOOKUP(B243,'累積人數_量級_區域別'!$C$2:$T$13,2,0)</f>
        <v>0</v>
      </c>
      <c r="E243">
        <f>VLOOKUP($B243,'累積人數_量級_區域別'!$C$2:$T$13,3,0)</f>
        <v>1</v>
      </c>
      <c r="F243">
        <f>VLOOKUP($B243,'累積人數_量級_區域別'!$C$2:$T$13,4,0)</f>
        <v>1</v>
      </c>
      <c r="G243">
        <f>VLOOKUP($B243,'累積人數_量級_區域別'!$C$2:$T$13,5,0)</f>
        <v>1</v>
      </c>
      <c r="H243">
        <f>VLOOKUP($B243,'累積人數_量級_區域別'!$C$2:$T$13,6,0)</f>
        <v>1</v>
      </c>
      <c r="I243">
        <f>VLOOKUP($B243,'累積人數_量級_區域別'!$C$2:$T$13,7,0)</f>
        <v>1</v>
      </c>
      <c r="J243">
        <f>VLOOKUP($B243,'累積人數_量級_區域別'!$C$2:$T$13,8,0)</f>
        <v>1</v>
      </c>
      <c r="K243">
        <f>VLOOKUP($B243,'累積人數_量級_區域別'!$C$2:$T$13,9,0)</f>
        <v>1</v>
      </c>
      <c r="L243">
        <f>VLOOKUP($B243,'累積人數_量級_區域別'!$C$2:$T$13,10,0)</f>
        <v>1</v>
      </c>
      <c r="M243">
        <f>VLOOKUP($B243,'累積人數_量級_區域別'!$C$2:$T$13,11,0)</f>
        <v>1</v>
      </c>
      <c r="N243">
        <f>VLOOKUP($B243,'累積人數_量級_區域別'!$C$2:$T$13,12,0)</f>
        <v>1</v>
      </c>
      <c r="O243">
        <f>VLOOKUP($B243,'累積人數_量級_區域別'!$C$2:$T$13,13,0)</f>
        <v>1</v>
      </c>
      <c r="P243">
        <f>VLOOKUP($B243,'累積人數_量級_區域別'!$C$2:$T$13,14,0)</f>
        <v>1</v>
      </c>
      <c r="Q243">
        <f>VLOOKUP($B243,'累積人數_量級_區域別'!$C$2:$T$13,15,0)</f>
        <v>1</v>
      </c>
      <c r="R243">
        <f>VLOOKUP($B243,'累積人數_量級_區域別'!$C$2:$T$13,16,0)</f>
        <v>1</v>
      </c>
      <c r="S243">
        <f>VLOOKUP($B243,'累積人數_量級_區域別'!$C$2:$T$13,17,0)</f>
        <v>1</v>
      </c>
      <c r="T243">
        <f>VLOOKUP($B243,'累積人數_量級_區域別'!$C$2:$T$13,18,0)</f>
        <v>1</v>
      </c>
    </row>
    <row r="244">
      <c r="A244" s="5">
        <v>6.3000070018E10</v>
      </c>
      <c r="B244" s="5" t="s">
        <v>234</v>
      </c>
      <c r="C244" s="5" t="s">
        <v>252</v>
      </c>
      <c r="D244">
        <f>VLOOKUP(B244,'累積人數_量級_區域別'!$C$2:$T$13,2,0)</f>
        <v>0</v>
      </c>
      <c r="E244">
        <f>VLOOKUP($B244,'累積人數_量級_區域別'!$C$2:$T$13,3,0)</f>
        <v>1</v>
      </c>
      <c r="F244">
        <f>VLOOKUP($B244,'累積人數_量級_區域別'!$C$2:$T$13,4,0)</f>
        <v>1</v>
      </c>
      <c r="G244">
        <f>VLOOKUP($B244,'累積人數_量級_區域別'!$C$2:$T$13,5,0)</f>
        <v>1</v>
      </c>
      <c r="H244">
        <f>VLOOKUP($B244,'累積人數_量級_區域別'!$C$2:$T$13,6,0)</f>
        <v>1</v>
      </c>
      <c r="I244">
        <f>VLOOKUP($B244,'累積人數_量級_區域別'!$C$2:$T$13,7,0)</f>
        <v>1</v>
      </c>
      <c r="J244">
        <f>VLOOKUP($B244,'累積人數_量級_區域別'!$C$2:$T$13,8,0)</f>
        <v>1</v>
      </c>
      <c r="K244">
        <f>VLOOKUP($B244,'累積人數_量級_區域別'!$C$2:$T$13,9,0)</f>
        <v>1</v>
      </c>
      <c r="L244">
        <f>VLOOKUP($B244,'累積人數_量級_區域別'!$C$2:$T$13,10,0)</f>
        <v>1</v>
      </c>
      <c r="M244">
        <f>VLOOKUP($B244,'累積人數_量級_區域別'!$C$2:$T$13,11,0)</f>
        <v>1</v>
      </c>
      <c r="N244">
        <f>VLOOKUP($B244,'累積人數_量級_區域別'!$C$2:$T$13,12,0)</f>
        <v>1</v>
      </c>
      <c r="O244">
        <f>VLOOKUP($B244,'累積人數_量級_區域別'!$C$2:$T$13,13,0)</f>
        <v>1</v>
      </c>
      <c r="P244">
        <f>VLOOKUP($B244,'累積人數_量級_區域別'!$C$2:$T$13,14,0)</f>
        <v>1</v>
      </c>
      <c r="Q244">
        <f>VLOOKUP($B244,'累積人數_量級_區域別'!$C$2:$T$13,15,0)</f>
        <v>1</v>
      </c>
      <c r="R244">
        <f>VLOOKUP($B244,'累積人數_量級_區域別'!$C$2:$T$13,16,0)</f>
        <v>1</v>
      </c>
      <c r="S244">
        <f>VLOOKUP($B244,'累積人數_量級_區域別'!$C$2:$T$13,17,0)</f>
        <v>1</v>
      </c>
      <c r="T244">
        <f>VLOOKUP($B244,'累積人數_量級_區域別'!$C$2:$T$13,18,0)</f>
        <v>1</v>
      </c>
    </row>
    <row r="245">
      <c r="A245" s="5">
        <v>6.3000070019E10</v>
      </c>
      <c r="B245" s="5" t="s">
        <v>234</v>
      </c>
      <c r="C245" s="5" t="s">
        <v>253</v>
      </c>
      <c r="D245">
        <f>VLOOKUP(B245,'累積人數_量級_區域別'!$C$2:$T$13,2,0)</f>
        <v>0</v>
      </c>
      <c r="E245">
        <f>VLOOKUP($B245,'累積人數_量級_區域別'!$C$2:$T$13,3,0)</f>
        <v>1</v>
      </c>
      <c r="F245">
        <f>VLOOKUP($B245,'累積人數_量級_區域別'!$C$2:$T$13,4,0)</f>
        <v>1</v>
      </c>
      <c r="G245">
        <f>VLOOKUP($B245,'累積人數_量級_區域別'!$C$2:$T$13,5,0)</f>
        <v>1</v>
      </c>
      <c r="H245">
        <f>VLOOKUP($B245,'累積人數_量級_區域別'!$C$2:$T$13,6,0)</f>
        <v>1</v>
      </c>
      <c r="I245">
        <f>VLOOKUP($B245,'累積人數_量級_區域別'!$C$2:$T$13,7,0)</f>
        <v>1</v>
      </c>
      <c r="J245">
        <f>VLOOKUP($B245,'累積人數_量級_區域別'!$C$2:$T$13,8,0)</f>
        <v>1</v>
      </c>
      <c r="K245">
        <f>VLOOKUP($B245,'累積人數_量級_區域別'!$C$2:$T$13,9,0)</f>
        <v>1</v>
      </c>
      <c r="L245">
        <f>VLOOKUP($B245,'累積人數_量級_區域別'!$C$2:$T$13,10,0)</f>
        <v>1</v>
      </c>
      <c r="M245">
        <f>VLOOKUP($B245,'累積人數_量級_區域別'!$C$2:$T$13,11,0)</f>
        <v>1</v>
      </c>
      <c r="N245">
        <f>VLOOKUP($B245,'累積人數_量級_區域別'!$C$2:$T$13,12,0)</f>
        <v>1</v>
      </c>
      <c r="O245">
        <f>VLOOKUP($B245,'累積人數_量級_區域別'!$C$2:$T$13,13,0)</f>
        <v>1</v>
      </c>
      <c r="P245">
        <f>VLOOKUP($B245,'累積人數_量級_區域別'!$C$2:$T$13,14,0)</f>
        <v>1</v>
      </c>
      <c r="Q245">
        <f>VLOOKUP($B245,'累積人數_量級_區域別'!$C$2:$T$13,15,0)</f>
        <v>1</v>
      </c>
      <c r="R245">
        <f>VLOOKUP($B245,'累積人數_量級_區域別'!$C$2:$T$13,16,0)</f>
        <v>1</v>
      </c>
      <c r="S245">
        <f>VLOOKUP($B245,'累積人數_量級_區域別'!$C$2:$T$13,17,0)</f>
        <v>1</v>
      </c>
      <c r="T245">
        <f>VLOOKUP($B245,'累積人數_量級_區域別'!$C$2:$T$13,18,0)</f>
        <v>1</v>
      </c>
    </row>
    <row r="246">
      <c r="A246" s="5">
        <v>6.300007002E10</v>
      </c>
      <c r="B246" s="5" t="s">
        <v>234</v>
      </c>
      <c r="C246" s="5" t="s">
        <v>254</v>
      </c>
      <c r="D246">
        <f>VLOOKUP(B246,'累積人數_量級_區域別'!$C$2:$T$13,2,0)</f>
        <v>0</v>
      </c>
      <c r="E246">
        <f>VLOOKUP($B246,'累積人數_量級_區域別'!$C$2:$T$13,3,0)</f>
        <v>1</v>
      </c>
      <c r="F246">
        <f>VLOOKUP($B246,'累積人數_量級_區域別'!$C$2:$T$13,4,0)</f>
        <v>1</v>
      </c>
      <c r="G246">
        <f>VLOOKUP($B246,'累積人數_量級_區域別'!$C$2:$T$13,5,0)</f>
        <v>1</v>
      </c>
      <c r="H246">
        <f>VLOOKUP($B246,'累積人數_量級_區域別'!$C$2:$T$13,6,0)</f>
        <v>1</v>
      </c>
      <c r="I246">
        <f>VLOOKUP($B246,'累積人數_量級_區域別'!$C$2:$T$13,7,0)</f>
        <v>1</v>
      </c>
      <c r="J246">
        <f>VLOOKUP($B246,'累積人數_量級_區域別'!$C$2:$T$13,8,0)</f>
        <v>1</v>
      </c>
      <c r="K246">
        <f>VLOOKUP($B246,'累積人數_量級_區域別'!$C$2:$T$13,9,0)</f>
        <v>1</v>
      </c>
      <c r="L246">
        <f>VLOOKUP($B246,'累積人數_量級_區域別'!$C$2:$T$13,10,0)</f>
        <v>1</v>
      </c>
      <c r="M246">
        <f>VLOOKUP($B246,'累積人數_量級_區域別'!$C$2:$T$13,11,0)</f>
        <v>1</v>
      </c>
      <c r="N246">
        <f>VLOOKUP($B246,'累積人數_量級_區域別'!$C$2:$T$13,12,0)</f>
        <v>1</v>
      </c>
      <c r="O246">
        <f>VLOOKUP($B246,'累積人數_量級_區域別'!$C$2:$T$13,13,0)</f>
        <v>1</v>
      </c>
      <c r="P246">
        <f>VLOOKUP($B246,'累積人數_量級_區域別'!$C$2:$T$13,14,0)</f>
        <v>1</v>
      </c>
      <c r="Q246">
        <f>VLOOKUP($B246,'累積人數_量級_區域別'!$C$2:$T$13,15,0)</f>
        <v>1</v>
      </c>
      <c r="R246">
        <f>VLOOKUP($B246,'累積人數_量級_區域別'!$C$2:$T$13,16,0)</f>
        <v>1</v>
      </c>
      <c r="S246">
        <f>VLOOKUP($B246,'累積人數_量級_區域別'!$C$2:$T$13,17,0)</f>
        <v>1</v>
      </c>
      <c r="T246">
        <f>VLOOKUP($B246,'累積人數_量級_區域別'!$C$2:$T$13,18,0)</f>
        <v>1</v>
      </c>
    </row>
    <row r="247">
      <c r="A247" s="5">
        <v>6.3000070021E10</v>
      </c>
      <c r="B247" s="5" t="s">
        <v>234</v>
      </c>
      <c r="C247" s="5" t="s">
        <v>255</v>
      </c>
      <c r="D247">
        <f>VLOOKUP(B247,'累積人數_量級_區域別'!$C$2:$T$13,2,0)</f>
        <v>0</v>
      </c>
      <c r="E247">
        <f>VLOOKUP($B247,'累積人數_量級_區域別'!$C$2:$T$13,3,0)</f>
        <v>1</v>
      </c>
      <c r="F247">
        <f>VLOOKUP($B247,'累積人數_量級_區域別'!$C$2:$T$13,4,0)</f>
        <v>1</v>
      </c>
      <c r="G247">
        <f>VLOOKUP($B247,'累積人數_量級_區域別'!$C$2:$T$13,5,0)</f>
        <v>1</v>
      </c>
      <c r="H247">
        <f>VLOOKUP($B247,'累積人數_量級_區域別'!$C$2:$T$13,6,0)</f>
        <v>1</v>
      </c>
      <c r="I247">
        <f>VLOOKUP($B247,'累積人數_量級_區域別'!$C$2:$T$13,7,0)</f>
        <v>1</v>
      </c>
      <c r="J247">
        <f>VLOOKUP($B247,'累積人數_量級_區域別'!$C$2:$T$13,8,0)</f>
        <v>1</v>
      </c>
      <c r="K247">
        <f>VLOOKUP($B247,'累積人數_量級_區域別'!$C$2:$T$13,9,0)</f>
        <v>1</v>
      </c>
      <c r="L247">
        <f>VLOOKUP($B247,'累積人數_量級_區域別'!$C$2:$T$13,10,0)</f>
        <v>1</v>
      </c>
      <c r="M247">
        <f>VLOOKUP($B247,'累積人數_量級_區域別'!$C$2:$T$13,11,0)</f>
        <v>1</v>
      </c>
      <c r="N247">
        <f>VLOOKUP($B247,'累積人數_量級_區域別'!$C$2:$T$13,12,0)</f>
        <v>1</v>
      </c>
      <c r="O247">
        <f>VLOOKUP($B247,'累積人數_量級_區域別'!$C$2:$T$13,13,0)</f>
        <v>1</v>
      </c>
      <c r="P247">
        <f>VLOOKUP($B247,'累積人數_量級_區域別'!$C$2:$T$13,14,0)</f>
        <v>1</v>
      </c>
      <c r="Q247">
        <f>VLOOKUP($B247,'累積人數_量級_區域別'!$C$2:$T$13,15,0)</f>
        <v>1</v>
      </c>
      <c r="R247">
        <f>VLOOKUP($B247,'累積人數_量級_區域別'!$C$2:$T$13,16,0)</f>
        <v>1</v>
      </c>
      <c r="S247">
        <f>VLOOKUP($B247,'累積人數_量級_區域別'!$C$2:$T$13,17,0)</f>
        <v>1</v>
      </c>
      <c r="T247">
        <f>VLOOKUP($B247,'累積人數_量級_區域別'!$C$2:$T$13,18,0)</f>
        <v>1</v>
      </c>
    </row>
    <row r="248">
      <c r="A248" s="5">
        <v>6.3000070022E10</v>
      </c>
      <c r="B248" s="5" t="s">
        <v>234</v>
      </c>
      <c r="C248" s="5" t="s">
        <v>256</v>
      </c>
      <c r="D248">
        <f>VLOOKUP(B248,'累積人數_量級_區域別'!$C$2:$T$13,2,0)</f>
        <v>0</v>
      </c>
      <c r="E248">
        <f>VLOOKUP($B248,'累積人數_量級_區域別'!$C$2:$T$13,3,0)</f>
        <v>1</v>
      </c>
      <c r="F248">
        <f>VLOOKUP($B248,'累積人數_量級_區域別'!$C$2:$T$13,4,0)</f>
        <v>1</v>
      </c>
      <c r="G248">
        <f>VLOOKUP($B248,'累積人數_量級_區域別'!$C$2:$T$13,5,0)</f>
        <v>1</v>
      </c>
      <c r="H248">
        <f>VLOOKUP($B248,'累積人數_量級_區域別'!$C$2:$T$13,6,0)</f>
        <v>1</v>
      </c>
      <c r="I248">
        <f>VLOOKUP($B248,'累積人數_量級_區域別'!$C$2:$T$13,7,0)</f>
        <v>1</v>
      </c>
      <c r="J248">
        <f>VLOOKUP($B248,'累積人數_量級_區域別'!$C$2:$T$13,8,0)</f>
        <v>1</v>
      </c>
      <c r="K248">
        <f>VLOOKUP($B248,'累積人數_量級_區域別'!$C$2:$T$13,9,0)</f>
        <v>1</v>
      </c>
      <c r="L248">
        <f>VLOOKUP($B248,'累積人數_量級_區域別'!$C$2:$T$13,10,0)</f>
        <v>1</v>
      </c>
      <c r="M248">
        <f>VLOOKUP($B248,'累積人數_量級_區域別'!$C$2:$T$13,11,0)</f>
        <v>1</v>
      </c>
      <c r="N248">
        <f>VLOOKUP($B248,'累積人數_量級_區域別'!$C$2:$T$13,12,0)</f>
        <v>1</v>
      </c>
      <c r="O248">
        <f>VLOOKUP($B248,'累積人數_量級_區域別'!$C$2:$T$13,13,0)</f>
        <v>1</v>
      </c>
      <c r="P248">
        <f>VLOOKUP($B248,'累積人數_量級_區域別'!$C$2:$T$13,14,0)</f>
        <v>1</v>
      </c>
      <c r="Q248">
        <f>VLOOKUP($B248,'累積人數_量級_區域別'!$C$2:$T$13,15,0)</f>
        <v>1</v>
      </c>
      <c r="R248">
        <f>VLOOKUP($B248,'累積人數_量級_區域別'!$C$2:$T$13,16,0)</f>
        <v>1</v>
      </c>
      <c r="S248">
        <f>VLOOKUP($B248,'累積人數_量級_區域別'!$C$2:$T$13,17,0)</f>
        <v>1</v>
      </c>
      <c r="T248">
        <f>VLOOKUP($B248,'累積人數_量級_區域別'!$C$2:$T$13,18,0)</f>
        <v>1</v>
      </c>
    </row>
    <row r="249">
      <c r="A249" s="5">
        <v>6.3000070023E10</v>
      </c>
      <c r="B249" s="5" t="s">
        <v>234</v>
      </c>
      <c r="C249" s="5" t="s">
        <v>257</v>
      </c>
      <c r="D249">
        <f>VLOOKUP(B249,'累積人數_量級_區域別'!$C$2:$T$13,2,0)</f>
        <v>0</v>
      </c>
      <c r="E249">
        <f>VLOOKUP($B249,'累積人數_量級_區域別'!$C$2:$T$13,3,0)</f>
        <v>1</v>
      </c>
      <c r="F249">
        <f>VLOOKUP($B249,'累積人數_量級_區域別'!$C$2:$T$13,4,0)</f>
        <v>1</v>
      </c>
      <c r="G249">
        <f>VLOOKUP($B249,'累積人數_量級_區域別'!$C$2:$T$13,5,0)</f>
        <v>1</v>
      </c>
      <c r="H249">
        <f>VLOOKUP($B249,'累積人數_量級_區域別'!$C$2:$T$13,6,0)</f>
        <v>1</v>
      </c>
      <c r="I249">
        <f>VLOOKUP($B249,'累積人數_量級_區域別'!$C$2:$T$13,7,0)</f>
        <v>1</v>
      </c>
      <c r="J249">
        <f>VLOOKUP($B249,'累積人數_量級_區域別'!$C$2:$T$13,8,0)</f>
        <v>1</v>
      </c>
      <c r="K249">
        <f>VLOOKUP($B249,'累積人數_量級_區域別'!$C$2:$T$13,9,0)</f>
        <v>1</v>
      </c>
      <c r="L249">
        <f>VLOOKUP($B249,'累積人數_量級_區域別'!$C$2:$T$13,10,0)</f>
        <v>1</v>
      </c>
      <c r="M249">
        <f>VLOOKUP($B249,'累積人數_量級_區域別'!$C$2:$T$13,11,0)</f>
        <v>1</v>
      </c>
      <c r="N249">
        <f>VLOOKUP($B249,'累積人數_量級_區域別'!$C$2:$T$13,12,0)</f>
        <v>1</v>
      </c>
      <c r="O249">
        <f>VLOOKUP($B249,'累積人數_量級_區域別'!$C$2:$T$13,13,0)</f>
        <v>1</v>
      </c>
      <c r="P249">
        <f>VLOOKUP($B249,'累積人數_量級_區域別'!$C$2:$T$13,14,0)</f>
        <v>1</v>
      </c>
      <c r="Q249">
        <f>VLOOKUP($B249,'累積人數_量級_區域別'!$C$2:$T$13,15,0)</f>
        <v>1</v>
      </c>
      <c r="R249">
        <f>VLOOKUP($B249,'累積人數_量級_區域別'!$C$2:$T$13,16,0)</f>
        <v>1</v>
      </c>
      <c r="S249">
        <f>VLOOKUP($B249,'累積人數_量級_區域別'!$C$2:$T$13,17,0)</f>
        <v>1</v>
      </c>
      <c r="T249">
        <f>VLOOKUP($B249,'累積人數_量級_區域別'!$C$2:$T$13,18,0)</f>
        <v>1</v>
      </c>
    </row>
    <row r="250">
      <c r="A250" s="5">
        <v>6.3000070024E10</v>
      </c>
      <c r="B250" s="5" t="s">
        <v>234</v>
      </c>
      <c r="C250" s="5" t="s">
        <v>258</v>
      </c>
      <c r="D250">
        <f>VLOOKUP(B250,'累積人數_量級_區域別'!$C$2:$T$13,2,0)</f>
        <v>0</v>
      </c>
      <c r="E250">
        <f>VLOOKUP($B250,'累積人數_量級_區域別'!$C$2:$T$13,3,0)</f>
        <v>1</v>
      </c>
      <c r="F250">
        <f>VLOOKUP($B250,'累積人數_量級_區域別'!$C$2:$T$13,4,0)</f>
        <v>1</v>
      </c>
      <c r="G250">
        <f>VLOOKUP($B250,'累積人數_量級_區域別'!$C$2:$T$13,5,0)</f>
        <v>1</v>
      </c>
      <c r="H250">
        <f>VLOOKUP($B250,'累積人數_量級_區域別'!$C$2:$T$13,6,0)</f>
        <v>1</v>
      </c>
      <c r="I250">
        <f>VLOOKUP($B250,'累積人數_量級_區域別'!$C$2:$T$13,7,0)</f>
        <v>1</v>
      </c>
      <c r="J250">
        <f>VLOOKUP($B250,'累積人數_量級_區域別'!$C$2:$T$13,8,0)</f>
        <v>1</v>
      </c>
      <c r="K250">
        <f>VLOOKUP($B250,'累積人數_量級_區域別'!$C$2:$T$13,9,0)</f>
        <v>1</v>
      </c>
      <c r="L250">
        <f>VLOOKUP($B250,'累積人數_量級_區域別'!$C$2:$T$13,10,0)</f>
        <v>1</v>
      </c>
      <c r="M250">
        <f>VLOOKUP($B250,'累積人數_量級_區域別'!$C$2:$T$13,11,0)</f>
        <v>1</v>
      </c>
      <c r="N250">
        <f>VLOOKUP($B250,'累積人數_量級_區域別'!$C$2:$T$13,12,0)</f>
        <v>1</v>
      </c>
      <c r="O250">
        <f>VLOOKUP($B250,'累積人數_量級_區域別'!$C$2:$T$13,13,0)</f>
        <v>1</v>
      </c>
      <c r="P250">
        <f>VLOOKUP($B250,'累積人數_量級_區域別'!$C$2:$T$13,14,0)</f>
        <v>1</v>
      </c>
      <c r="Q250">
        <f>VLOOKUP($B250,'累積人數_量級_區域別'!$C$2:$T$13,15,0)</f>
        <v>1</v>
      </c>
      <c r="R250">
        <f>VLOOKUP($B250,'累積人數_量級_區域別'!$C$2:$T$13,16,0)</f>
        <v>1</v>
      </c>
      <c r="S250">
        <f>VLOOKUP($B250,'累積人數_量級_區域別'!$C$2:$T$13,17,0)</f>
        <v>1</v>
      </c>
      <c r="T250">
        <f>VLOOKUP($B250,'累積人數_量級_區域別'!$C$2:$T$13,18,0)</f>
        <v>1</v>
      </c>
    </row>
    <row r="251">
      <c r="A251" s="5">
        <v>6.3000070025E10</v>
      </c>
      <c r="B251" s="5" t="s">
        <v>234</v>
      </c>
      <c r="C251" s="5" t="s">
        <v>259</v>
      </c>
      <c r="D251">
        <f>VLOOKUP(B251,'累積人數_量級_區域別'!$C$2:$T$13,2,0)</f>
        <v>0</v>
      </c>
      <c r="E251">
        <f>VLOOKUP($B251,'累積人數_量級_區域別'!$C$2:$T$13,3,0)</f>
        <v>1</v>
      </c>
      <c r="F251">
        <f>VLOOKUP($B251,'累積人數_量級_區域別'!$C$2:$T$13,4,0)</f>
        <v>1</v>
      </c>
      <c r="G251">
        <f>VLOOKUP($B251,'累積人數_量級_區域別'!$C$2:$T$13,5,0)</f>
        <v>1</v>
      </c>
      <c r="H251">
        <f>VLOOKUP($B251,'累積人數_量級_區域別'!$C$2:$T$13,6,0)</f>
        <v>1</v>
      </c>
      <c r="I251">
        <f>VLOOKUP($B251,'累積人數_量級_區域別'!$C$2:$T$13,7,0)</f>
        <v>1</v>
      </c>
      <c r="J251">
        <f>VLOOKUP($B251,'累積人數_量級_區域別'!$C$2:$T$13,8,0)</f>
        <v>1</v>
      </c>
      <c r="K251">
        <f>VLOOKUP($B251,'累積人數_量級_區域別'!$C$2:$T$13,9,0)</f>
        <v>1</v>
      </c>
      <c r="L251">
        <f>VLOOKUP($B251,'累積人數_量級_區域別'!$C$2:$T$13,10,0)</f>
        <v>1</v>
      </c>
      <c r="M251">
        <f>VLOOKUP($B251,'累積人數_量級_區域別'!$C$2:$T$13,11,0)</f>
        <v>1</v>
      </c>
      <c r="N251">
        <f>VLOOKUP($B251,'累積人數_量級_區域別'!$C$2:$T$13,12,0)</f>
        <v>1</v>
      </c>
      <c r="O251">
        <f>VLOOKUP($B251,'累積人數_量級_區域別'!$C$2:$T$13,13,0)</f>
        <v>1</v>
      </c>
      <c r="P251">
        <f>VLOOKUP($B251,'累積人數_量級_區域別'!$C$2:$T$13,14,0)</f>
        <v>1</v>
      </c>
      <c r="Q251">
        <f>VLOOKUP($B251,'累積人數_量級_區域別'!$C$2:$T$13,15,0)</f>
        <v>1</v>
      </c>
      <c r="R251">
        <f>VLOOKUP($B251,'累積人數_量級_區域別'!$C$2:$T$13,16,0)</f>
        <v>1</v>
      </c>
      <c r="S251">
        <f>VLOOKUP($B251,'累積人數_量級_區域別'!$C$2:$T$13,17,0)</f>
        <v>1</v>
      </c>
      <c r="T251">
        <f>VLOOKUP($B251,'累積人數_量級_區域別'!$C$2:$T$13,18,0)</f>
        <v>1</v>
      </c>
    </row>
    <row r="252">
      <c r="A252" s="5">
        <v>6.3000070026E10</v>
      </c>
      <c r="B252" s="5" t="s">
        <v>234</v>
      </c>
      <c r="C252" s="5" t="s">
        <v>260</v>
      </c>
      <c r="D252">
        <f>VLOOKUP(B252,'累積人數_量級_區域別'!$C$2:$T$13,2,0)</f>
        <v>0</v>
      </c>
      <c r="E252">
        <f>VLOOKUP($B252,'累積人數_量級_區域別'!$C$2:$T$13,3,0)</f>
        <v>1</v>
      </c>
      <c r="F252">
        <f>VLOOKUP($B252,'累積人數_量級_區域別'!$C$2:$T$13,4,0)</f>
        <v>1</v>
      </c>
      <c r="G252">
        <f>VLOOKUP($B252,'累積人數_量級_區域別'!$C$2:$T$13,5,0)</f>
        <v>1</v>
      </c>
      <c r="H252">
        <f>VLOOKUP($B252,'累積人數_量級_區域別'!$C$2:$T$13,6,0)</f>
        <v>1</v>
      </c>
      <c r="I252">
        <f>VLOOKUP($B252,'累積人數_量級_區域別'!$C$2:$T$13,7,0)</f>
        <v>1</v>
      </c>
      <c r="J252">
        <f>VLOOKUP($B252,'累積人數_量級_區域別'!$C$2:$T$13,8,0)</f>
        <v>1</v>
      </c>
      <c r="K252">
        <f>VLOOKUP($B252,'累積人數_量級_區域別'!$C$2:$T$13,9,0)</f>
        <v>1</v>
      </c>
      <c r="L252">
        <f>VLOOKUP($B252,'累積人數_量級_區域別'!$C$2:$T$13,10,0)</f>
        <v>1</v>
      </c>
      <c r="M252">
        <f>VLOOKUP($B252,'累積人數_量級_區域別'!$C$2:$T$13,11,0)</f>
        <v>1</v>
      </c>
      <c r="N252">
        <f>VLOOKUP($B252,'累積人數_量級_區域別'!$C$2:$T$13,12,0)</f>
        <v>1</v>
      </c>
      <c r="O252">
        <f>VLOOKUP($B252,'累積人數_量級_區域別'!$C$2:$T$13,13,0)</f>
        <v>1</v>
      </c>
      <c r="P252">
        <f>VLOOKUP($B252,'累積人數_量級_區域別'!$C$2:$T$13,14,0)</f>
        <v>1</v>
      </c>
      <c r="Q252">
        <f>VLOOKUP($B252,'累積人數_量級_區域別'!$C$2:$T$13,15,0)</f>
        <v>1</v>
      </c>
      <c r="R252">
        <f>VLOOKUP($B252,'累積人數_量級_區域別'!$C$2:$T$13,16,0)</f>
        <v>1</v>
      </c>
      <c r="S252">
        <f>VLOOKUP($B252,'累積人數_量級_區域別'!$C$2:$T$13,17,0)</f>
        <v>1</v>
      </c>
      <c r="T252">
        <f>VLOOKUP($B252,'累積人數_量級_區域別'!$C$2:$T$13,18,0)</f>
        <v>1</v>
      </c>
    </row>
    <row r="253">
      <c r="A253" s="5">
        <v>6.3000070027E10</v>
      </c>
      <c r="B253" s="5" t="s">
        <v>234</v>
      </c>
      <c r="C253" s="5" t="s">
        <v>261</v>
      </c>
      <c r="D253">
        <f>VLOOKUP(B253,'累積人數_量級_區域別'!$C$2:$T$13,2,0)</f>
        <v>0</v>
      </c>
      <c r="E253">
        <f>VLOOKUP($B253,'累積人數_量級_區域別'!$C$2:$T$13,3,0)</f>
        <v>1</v>
      </c>
      <c r="F253">
        <f>VLOOKUP($B253,'累積人數_量級_區域別'!$C$2:$T$13,4,0)</f>
        <v>1</v>
      </c>
      <c r="G253">
        <f>VLOOKUP($B253,'累積人數_量級_區域別'!$C$2:$T$13,5,0)</f>
        <v>1</v>
      </c>
      <c r="H253">
        <f>VLOOKUP($B253,'累積人數_量級_區域別'!$C$2:$T$13,6,0)</f>
        <v>1</v>
      </c>
      <c r="I253">
        <f>VLOOKUP($B253,'累積人數_量級_區域別'!$C$2:$T$13,7,0)</f>
        <v>1</v>
      </c>
      <c r="J253">
        <f>VLOOKUP($B253,'累積人數_量級_區域別'!$C$2:$T$13,8,0)</f>
        <v>1</v>
      </c>
      <c r="K253">
        <f>VLOOKUP($B253,'累積人數_量級_區域別'!$C$2:$T$13,9,0)</f>
        <v>1</v>
      </c>
      <c r="L253">
        <f>VLOOKUP($B253,'累積人數_量級_區域別'!$C$2:$T$13,10,0)</f>
        <v>1</v>
      </c>
      <c r="M253">
        <f>VLOOKUP($B253,'累積人數_量級_區域別'!$C$2:$T$13,11,0)</f>
        <v>1</v>
      </c>
      <c r="N253">
        <f>VLOOKUP($B253,'累積人數_量級_區域別'!$C$2:$T$13,12,0)</f>
        <v>1</v>
      </c>
      <c r="O253">
        <f>VLOOKUP($B253,'累積人數_量級_區域別'!$C$2:$T$13,13,0)</f>
        <v>1</v>
      </c>
      <c r="P253">
        <f>VLOOKUP($B253,'累積人數_量級_區域別'!$C$2:$T$13,14,0)</f>
        <v>1</v>
      </c>
      <c r="Q253">
        <f>VLOOKUP($B253,'累積人數_量級_區域別'!$C$2:$T$13,15,0)</f>
        <v>1</v>
      </c>
      <c r="R253">
        <f>VLOOKUP($B253,'累積人數_量級_區域別'!$C$2:$T$13,16,0)</f>
        <v>1</v>
      </c>
      <c r="S253">
        <f>VLOOKUP($B253,'累積人數_量級_區域別'!$C$2:$T$13,17,0)</f>
        <v>1</v>
      </c>
      <c r="T253">
        <f>VLOOKUP($B253,'累積人數_量級_區域別'!$C$2:$T$13,18,0)</f>
        <v>1</v>
      </c>
    </row>
    <row r="254">
      <c r="A254" s="5">
        <v>6.3000070028E10</v>
      </c>
      <c r="B254" s="5" t="s">
        <v>234</v>
      </c>
      <c r="C254" s="5" t="s">
        <v>262</v>
      </c>
      <c r="D254">
        <f>VLOOKUP(B254,'累積人數_量級_區域別'!$C$2:$T$13,2,0)</f>
        <v>0</v>
      </c>
      <c r="E254">
        <f>VLOOKUP($B254,'累積人數_量級_區域別'!$C$2:$T$13,3,0)</f>
        <v>1</v>
      </c>
      <c r="F254">
        <f>VLOOKUP($B254,'累積人數_量級_區域別'!$C$2:$T$13,4,0)</f>
        <v>1</v>
      </c>
      <c r="G254">
        <f>VLOOKUP($B254,'累積人數_量級_區域別'!$C$2:$T$13,5,0)</f>
        <v>1</v>
      </c>
      <c r="H254">
        <f>VLOOKUP($B254,'累積人數_量級_區域別'!$C$2:$T$13,6,0)</f>
        <v>1</v>
      </c>
      <c r="I254">
        <f>VLOOKUP($B254,'累積人數_量級_區域別'!$C$2:$T$13,7,0)</f>
        <v>1</v>
      </c>
      <c r="J254">
        <f>VLOOKUP($B254,'累積人數_量級_區域別'!$C$2:$T$13,8,0)</f>
        <v>1</v>
      </c>
      <c r="K254">
        <f>VLOOKUP($B254,'累積人數_量級_區域別'!$C$2:$T$13,9,0)</f>
        <v>1</v>
      </c>
      <c r="L254">
        <f>VLOOKUP($B254,'累積人數_量級_區域別'!$C$2:$T$13,10,0)</f>
        <v>1</v>
      </c>
      <c r="M254">
        <f>VLOOKUP($B254,'累積人數_量級_區域別'!$C$2:$T$13,11,0)</f>
        <v>1</v>
      </c>
      <c r="N254">
        <f>VLOOKUP($B254,'累積人數_量級_區域別'!$C$2:$T$13,12,0)</f>
        <v>1</v>
      </c>
      <c r="O254">
        <f>VLOOKUP($B254,'累積人數_量級_區域別'!$C$2:$T$13,13,0)</f>
        <v>1</v>
      </c>
      <c r="P254">
        <f>VLOOKUP($B254,'累積人數_量級_區域別'!$C$2:$T$13,14,0)</f>
        <v>1</v>
      </c>
      <c r="Q254">
        <f>VLOOKUP($B254,'累積人數_量級_區域別'!$C$2:$T$13,15,0)</f>
        <v>1</v>
      </c>
      <c r="R254">
        <f>VLOOKUP($B254,'累積人數_量級_區域別'!$C$2:$T$13,16,0)</f>
        <v>1</v>
      </c>
      <c r="S254">
        <f>VLOOKUP($B254,'累積人數_量級_區域別'!$C$2:$T$13,17,0)</f>
        <v>1</v>
      </c>
      <c r="T254">
        <f>VLOOKUP($B254,'累積人數_量級_區域別'!$C$2:$T$13,18,0)</f>
        <v>1</v>
      </c>
    </row>
    <row r="255">
      <c r="A255" s="5">
        <v>6.3000070029E10</v>
      </c>
      <c r="B255" s="5" t="s">
        <v>234</v>
      </c>
      <c r="C255" s="5" t="s">
        <v>263</v>
      </c>
      <c r="D255">
        <f>VLOOKUP(B255,'累積人數_量級_區域別'!$C$2:$T$13,2,0)</f>
        <v>0</v>
      </c>
      <c r="E255">
        <f>VLOOKUP($B255,'累積人數_量級_區域別'!$C$2:$T$13,3,0)</f>
        <v>1</v>
      </c>
      <c r="F255">
        <f>VLOOKUP($B255,'累積人數_量級_區域別'!$C$2:$T$13,4,0)</f>
        <v>1</v>
      </c>
      <c r="G255">
        <f>VLOOKUP($B255,'累積人數_量級_區域別'!$C$2:$T$13,5,0)</f>
        <v>1</v>
      </c>
      <c r="H255">
        <f>VLOOKUP($B255,'累積人數_量級_區域別'!$C$2:$T$13,6,0)</f>
        <v>1</v>
      </c>
      <c r="I255">
        <f>VLOOKUP($B255,'累積人數_量級_區域別'!$C$2:$T$13,7,0)</f>
        <v>1</v>
      </c>
      <c r="J255">
        <f>VLOOKUP($B255,'累積人數_量級_區域別'!$C$2:$T$13,8,0)</f>
        <v>1</v>
      </c>
      <c r="K255">
        <f>VLOOKUP($B255,'累積人數_量級_區域別'!$C$2:$T$13,9,0)</f>
        <v>1</v>
      </c>
      <c r="L255">
        <f>VLOOKUP($B255,'累積人數_量級_區域別'!$C$2:$T$13,10,0)</f>
        <v>1</v>
      </c>
      <c r="M255">
        <f>VLOOKUP($B255,'累積人數_量級_區域別'!$C$2:$T$13,11,0)</f>
        <v>1</v>
      </c>
      <c r="N255">
        <f>VLOOKUP($B255,'累積人數_量級_區域別'!$C$2:$T$13,12,0)</f>
        <v>1</v>
      </c>
      <c r="O255">
        <f>VLOOKUP($B255,'累積人數_量級_區域別'!$C$2:$T$13,13,0)</f>
        <v>1</v>
      </c>
      <c r="P255">
        <f>VLOOKUP($B255,'累積人數_量級_區域別'!$C$2:$T$13,14,0)</f>
        <v>1</v>
      </c>
      <c r="Q255">
        <f>VLOOKUP($B255,'累積人數_量級_區域別'!$C$2:$T$13,15,0)</f>
        <v>1</v>
      </c>
      <c r="R255">
        <f>VLOOKUP($B255,'累積人數_量級_區域別'!$C$2:$T$13,16,0)</f>
        <v>1</v>
      </c>
      <c r="S255">
        <f>VLOOKUP($B255,'累積人數_量級_區域別'!$C$2:$T$13,17,0)</f>
        <v>1</v>
      </c>
      <c r="T255">
        <f>VLOOKUP($B255,'累積人數_量級_區域別'!$C$2:$T$13,18,0)</f>
        <v>1</v>
      </c>
    </row>
    <row r="256">
      <c r="A256" s="5">
        <v>6.300007003E10</v>
      </c>
      <c r="B256" s="5" t="s">
        <v>234</v>
      </c>
      <c r="C256" s="5" t="s">
        <v>264</v>
      </c>
      <c r="D256">
        <f>VLOOKUP(B256,'累積人數_量級_區域別'!$C$2:$T$13,2,0)</f>
        <v>0</v>
      </c>
      <c r="E256">
        <f>VLOOKUP($B256,'累積人數_量級_區域別'!$C$2:$T$13,3,0)</f>
        <v>1</v>
      </c>
      <c r="F256">
        <f>VLOOKUP($B256,'累積人數_量級_區域別'!$C$2:$T$13,4,0)</f>
        <v>1</v>
      </c>
      <c r="G256">
        <f>VLOOKUP($B256,'累積人數_量級_區域別'!$C$2:$T$13,5,0)</f>
        <v>1</v>
      </c>
      <c r="H256">
        <f>VLOOKUP($B256,'累積人數_量級_區域別'!$C$2:$T$13,6,0)</f>
        <v>1</v>
      </c>
      <c r="I256">
        <f>VLOOKUP($B256,'累積人數_量級_區域別'!$C$2:$T$13,7,0)</f>
        <v>1</v>
      </c>
      <c r="J256">
        <f>VLOOKUP($B256,'累積人數_量級_區域別'!$C$2:$T$13,8,0)</f>
        <v>1</v>
      </c>
      <c r="K256">
        <f>VLOOKUP($B256,'累積人數_量級_區域別'!$C$2:$T$13,9,0)</f>
        <v>1</v>
      </c>
      <c r="L256">
        <f>VLOOKUP($B256,'累積人數_量級_區域別'!$C$2:$T$13,10,0)</f>
        <v>1</v>
      </c>
      <c r="M256">
        <f>VLOOKUP($B256,'累積人數_量級_區域別'!$C$2:$T$13,11,0)</f>
        <v>1</v>
      </c>
      <c r="N256">
        <f>VLOOKUP($B256,'累積人數_量級_區域別'!$C$2:$T$13,12,0)</f>
        <v>1</v>
      </c>
      <c r="O256">
        <f>VLOOKUP($B256,'累積人數_量級_區域別'!$C$2:$T$13,13,0)</f>
        <v>1</v>
      </c>
      <c r="P256">
        <f>VLOOKUP($B256,'累積人數_量級_區域別'!$C$2:$T$13,14,0)</f>
        <v>1</v>
      </c>
      <c r="Q256">
        <f>VLOOKUP($B256,'累積人數_量級_區域別'!$C$2:$T$13,15,0)</f>
        <v>1</v>
      </c>
      <c r="R256">
        <f>VLOOKUP($B256,'累積人數_量級_區域別'!$C$2:$T$13,16,0)</f>
        <v>1</v>
      </c>
      <c r="S256">
        <f>VLOOKUP($B256,'累積人數_量級_區域別'!$C$2:$T$13,17,0)</f>
        <v>1</v>
      </c>
      <c r="T256">
        <f>VLOOKUP($B256,'累積人數_量級_區域別'!$C$2:$T$13,18,0)</f>
        <v>1</v>
      </c>
    </row>
    <row r="257">
      <c r="A257" s="5">
        <v>6.3000070031E10</v>
      </c>
      <c r="B257" s="5" t="s">
        <v>234</v>
      </c>
      <c r="C257" s="5" t="s">
        <v>265</v>
      </c>
      <c r="D257">
        <f>VLOOKUP(B257,'累積人數_量級_區域別'!$C$2:$T$13,2,0)</f>
        <v>0</v>
      </c>
      <c r="E257">
        <f>VLOOKUP($B257,'累積人數_量級_區域別'!$C$2:$T$13,3,0)</f>
        <v>1</v>
      </c>
      <c r="F257">
        <f>VLOOKUP($B257,'累積人數_量級_區域別'!$C$2:$T$13,4,0)</f>
        <v>1</v>
      </c>
      <c r="G257">
        <f>VLOOKUP($B257,'累積人數_量級_區域別'!$C$2:$T$13,5,0)</f>
        <v>1</v>
      </c>
      <c r="H257">
        <f>VLOOKUP($B257,'累積人數_量級_區域別'!$C$2:$T$13,6,0)</f>
        <v>1</v>
      </c>
      <c r="I257">
        <f>VLOOKUP($B257,'累積人數_量級_區域別'!$C$2:$T$13,7,0)</f>
        <v>1</v>
      </c>
      <c r="J257">
        <f>VLOOKUP($B257,'累積人數_量級_區域別'!$C$2:$T$13,8,0)</f>
        <v>1</v>
      </c>
      <c r="K257">
        <f>VLOOKUP($B257,'累積人數_量級_區域別'!$C$2:$T$13,9,0)</f>
        <v>1</v>
      </c>
      <c r="L257">
        <f>VLOOKUP($B257,'累積人數_量級_區域別'!$C$2:$T$13,10,0)</f>
        <v>1</v>
      </c>
      <c r="M257">
        <f>VLOOKUP($B257,'累積人數_量級_區域別'!$C$2:$T$13,11,0)</f>
        <v>1</v>
      </c>
      <c r="N257">
        <f>VLOOKUP($B257,'累積人數_量級_區域別'!$C$2:$T$13,12,0)</f>
        <v>1</v>
      </c>
      <c r="O257">
        <f>VLOOKUP($B257,'累積人數_量級_區域別'!$C$2:$T$13,13,0)</f>
        <v>1</v>
      </c>
      <c r="P257">
        <f>VLOOKUP($B257,'累積人數_量級_區域別'!$C$2:$T$13,14,0)</f>
        <v>1</v>
      </c>
      <c r="Q257">
        <f>VLOOKUP($B257,'累積人數_量級_區域別'!$C$2:$T$13,15,0)</f>
        <v>1</v>
      </c>
      <c r="R257">
        <f>VLOOKUP($B257,'累積人數_量級_區域別'!$C$2:$T$13,16,0)</f>
        <v>1</v>
      </c>
      <c r="S257">
        <f>VLOOKUP($B257,'累積人數_量級_區域別'!$C$2:$T$13,17,0)</f>
        <v>1</v>
      </c>
      <c r="T257">
        <f>VLOOKUP($B257,'累積人數_量級_區域別'!$C$2:$T$13,18,0)</f>
        <v>1</v>
      </c>
    </row>
    <row r="258">
      <c r="A258" s="5">
        <v>6.3000070032E10</v>
      </c>
      <c r="B258" s="5" t="s">
        <v>234</v>
      </c>
      <c r="C258" s="5" t="s">
        <v>266</v>
      </c>
      <c r="D258">
        <f>VLOOKUP(B258,'累積人數_量級_區域別'!$C$2:$T$13,2,0)</f>
        <v>0</v>
      </c>
      <c r="E258">
        <f>VLOOKUP($B258,'累積人數_量級_區域別'!$C$2:$T$13,3,0)</f>
        <v>1</v>
      </c>
      <c r="F258">
        <f>VLOOKUP($B258,'累積人數_量級_區域別'!$C$2:$T$13,4,0)</f>
        <v>1</v>
      </c>
      <c r="G258">
        <f>VLOOKUP($B258,'累積人數_量級_區域別'!$C$2:$T$13,5,0)</f>
        <v>1</v>
      </c>
      <c r="H258">
        <f>VLOOKUP($B258,'累積人數_量級_區域別'!$C$2:$T$13,6,0)</f>
        <v>1</v>
      </c>
      <c r="I258">
        <f>VLOOKUP($B258,'累積人數_量級_區域別'!$C$2:$T$13,7,0)</f>
        <v>1</v>
      </c>
      <c r="J258">
        <f>VLOOKUP($B258,'累積人數_量級_區域別'!$C$2:$T$13,8,0)</f>
        <v>1</v>
      </c>
      <c r="K258">
        <f>VLOOKUP($B258,'累積人數_量級_區域別'!$C$2:$T$13,9,0)</f>
        <v>1</v>
      </c>
      <c r="L258">
        <f>VLOOKUP($B258,'累積人數_量級_區域別'!$C$2:$T$13,10,0)</f>
        <v>1</v>
      </c>
      <c r="M258">
        <f>VLOOKUP($B258,'累積人數_量級_區域別'!$C$2:$T$13,11,0)</f>
        <v>1</v>
      </c>
      <c r="N258">
        <f>VLOOKUP($B258,'累積人數_量級_區域別'!$C$2:$T$13,12,0)</f>
        <v>1</v>
      </c>
      <c r="O258">
        <f>VLOOKUP($B258,'累積人數_量級_區域別'!$C$2:$T$13,13,0)</f>
        <v>1</v>
      </c>
      <c r="P258">
        <f>VLOOKUP($B258,'累積人數_量級_區域別'!$C$2:$T$13,14,0)</f>
        <v>1</v>
      </c>
      <c r="Q258">
        <f>VLOOKUP($B258,'累積人數_量級_區域別'!$C$2:$T$13,15,0)</f>
        <v>1</v>
      </c>
      <c r="R258">
        <f>VLOOKUP($B258,'累積人數_量級_區域別'!$C$2:$T$13,16,0)</f>
        <v>1</v>
      </c>
      <c r="S258">
        <f>VLOOKUP($B258,'累積人數_量級_區域別'!$C$2:$T$13,17,0)</f>
        <v>1</v>
      </c>
      <c r="T258">
        <f>VLOOKUP($B258,'累積人數_量級_區域別'!$C$2:$T$13,18,0)</f>
        <v>1</v>
      </c>
    </row>
    <row r="259">
      <c r="A259" s="5">
        <v>6.3000070033E10</v>
      </c>
      <c r="B259" s="5" t="s">
        <v>234</v>
      </c>
      <c r="C259" s="5" t="s">
        <v>267</v>
      </c>
      <c r="D259">
        <f>VLOOKUP(B259,'累積人數_量級_區域別'!$C$2:$T$13,2,0)</f>
        <v>0</v>
      </c>
      <c r="E259">
        <f>VLOOKUP($B259,'累積人數_量級_區域別'!$C$2:$T$13,3,0)</f>
        <v>1</v>
      </c>
      <c r="F259">
        <f>VLOOKUP($B259,'累積人數_量級_區域別'!$C$2:$T$13,4,0)</f>
        <v>1</v>
      </c>
      <c r="G259">
        <f>VLOOKUP($B259,'累積人數_量級_區域別'!$C$2:$T$13,5,0)</f>
        <v>1</v>
      </c>
      <c r="H259">
        <f>VLOOKUP($B259,'累積人數_量級_區域別'!$C$2:$T$13,6,0)</f>
        <v>1</v>
      </c>
      <c r="I259">
        <f>VLOOKUP($B259,'累積人數_量級_區域別'!$C$2:$T$13,7,0)</f>
        <v>1</v>
      </c>
      <c r="J259">
        <f>VLOOKUP($B259,'累積人數_量級_區域別'!$C$2:$T$13,8,0)</f>
        <v>1</v>
      </c>
      <c r="K259">
        <f>VLOOKUP($B259,'累積人數_量級_區域別'!$C$2:$T$13,9,0)</f>
        <v>1</v>
      </c>
      <c r="L259">
        <f>VLOOKUP($B259,'累積人數_量級_區域別'!$C$2:$T$13,10,0)</f>
        <v>1</v>
      </c>
      <c r="M259">
        <f>VLOOKUP($B259,'累積人數_量級_區域別'!$C$2:$T$13,11,0)</f>
        <v>1</v>
      </c>
      <c r="N259">
        <f>VLOOKUP($B259,'累積人數_量級_區域別'!$C$2:$T$13,12,0)</f>
        <v>1</v>
      </c>
      <c r="O259">
        <f>VLOOKUP($B259,'累積人數_量級_區域別'!$C$2:$T$13,13,0)</f>
        <v>1</v>
      </c>
      <c r="P259">
        <f>VLOOKUP($B259,'累積人數_量級_區域別'!$C$2:$T$13,14,0)</f>
        <v>1</v>
      </c>
      <c r="Q259">
        <f>VLOOKUP($B259,'累積人數_量級_區域別'!$C$2:$T$13,15,0)</f>
        <v>1</v>
      </c>
      <c r="R259">
        <f>VLOOKUP($B259,'累積人數_量級_區域別'!$C$2:$T$13,16,0)</f>
        <v>1</v>
      </c>
      <c r="S259">
        <f>VLOOKUP($B259,'累積人數_量級_區域別'!$C$2:$T$13,17,0)</f>
        <v>1</v>
      </c>
      <c r="T259">
        <f>VLOOKUP($B259,'累積人數_量級_區域別'!$C$2:$T$13,18,0)</f>
        <v>1</v>
      </c>
    </row>
    <row r="260">
      <c r="A260" s="5">
        <v>6.3000070034E10</v>
      </c>
      <c r="B260" s="5" t="s">
        <v>234</v>
      </c>
      <c r="C260" s="5" t="s">
        <v>268</v>
      </c>
      <c r="D260">
        <f>VLOOKUP(B260,'累積人數_量級_區域別'!$C$2:$T$13,2,0)</f>
        <v>0</v>
      </c>
      <c r="E260">
        <f>VLOOKUP($B260,'累積人數_量級_區域別'!$C$2:$T$13,3,0)</f>
        <v>1</v>
      </c>
      <c r="F260">
        <f>VLOOKUP($B260,'累積人數_量級_區域別'!$C$2:$T$13,4,0)</f>
        <v>1</v>
      </c>
      <c r="G260">
        <f>VLOOKUP($B260,'累積人數_量級_區域別'!$C$2:$T$13,5,0)</f>
        <v>1</v>
      </c>
      <c r="H260">
        <f>VLOOKUP($B260,'累積人數_量級_區域別'!$C$2:$T$13,6,0)</f>
        <v>1</v>
      </c>
      <c r="I260">
        <f>VLOOKUP($B260,'累積人數_量級_區域別'!$C$2:$T$13,7,0)</f>
        <v>1</v>
      </c>
      <c r="J260">
        <f>VLOOKUP($B260,'累積人數_量級_區域別'!$C$2:$T$13,8,0)</f>
        <v>1</v>
      </c>
      <c r="K260">
        <f>VLOOKUP($B260,'累積人數_量級_區域別'!$C$2:$T$13,9,0)</f>
        <v>1</v>
      </c>
      <c r="L260">
        <f>VLOOKUP($B260,'累積人數_量級_區域別'!$C$2:$T$13,10,0)</f>
        <v>1</v>
      </c>
      <c r="M260">
        <f>VLOOKUP($B260,'累積人數_量級_區域別'!$C$2:$T$13,11,0)</f>
        <v>1</v>
      </c>
      <c r="N260">
        <f>VLOOKUP($B260,'累積人數_量級_區域別'!$C$2:$T$13,12,0)</f>
        <v>1</v>
      </c>
      <c r="O260">
        <f>VLOOKUP($B260,'累積人數_量級_區域別'!$C$2:$T$13,13,0)</f>
        <v>1</v>
      </c>
      <c r="P260">
        <f>VLOOKUP($B260,'累積人數_量級_區域別'!$C$2:$T$13,14,0)</f>
        <v>1</v>
      </c>
      <c r="Q260">
        <f>VLOOKUP($B260,'累積人數_量級_區域別'!$C$2:$T$13,15,0)</f>
        <v>1</v>
      </c>
      <c r="R260">
        <f>VLOOKUP($B260,'累積人數_量級_區域別'!$C$2:$T$13,16,0)</f>
        <v>1</v>
      </c>
      <c r="S260">
        <f>VLOOKUP($B260,'累積人數_量級_區域別'!$C$2:$T$13,17,0)</f>
        <v>1</v>
      </c>
      <c r="T260">
        <f>VLOOKUP($B260,'累積人數_量級_區域別'!$C$2:$T$13,18,0)</f>
        <v>1</v>
      </c>
    </row>
    <row r="261">
      <c r="A261" s="5">
        <v>6.3000070035E10</v>
      </c>
      <c r="B261" s="5" t="s">
        <v>234</v>
      </c>
      <c r="C261" s="5" t="s">
        <v>269</v>
      </c>
      <c r="D261">
        <f>VLOOKUP(B261,'累積人數_量級_區域別'!$C$2:$T$13,2,0)</f>
        <v>0</v>
      </c>
      <c r="E261">
        <f>VLOOKUP($B261,'累積人數_量級_區域別'!$C$2:$T$13,3,0)</f>
        <v>1</v>
      </c>
      <c r="F261">
        <f>VLOOKUP($B261,'累積人數_量級_區域別'!$C$2:$T$13,4,0)</f>
        <v>1</v>
      </c>
      <c r="G261">
        <f>VLOOKUP($B261,'累積人數_量級_區域別'!$C$2:$T$13,5,0)</f>
        <v>1</v>
      </c>
      <c r="H261">
        <f>VLOOKUP($B261,'累積人數_量級_區域別'!$C$2:$T$13,6,0)</f>
        <v>1</v>
      </c>
      <c r="I261">
        <f>VLOOKUP($B261,'累積人數_量級_區域別'!$C$2:$T$13,7,0)</f>
        <v>1</v>
      </c>
      <c r="J261">
        <f>VLOOKUP($B261,'累積人數_量級_區域別'!$C$2:$T$13,8,0)</f>
        <v>1</v>
      </c>
      <c r="K261">
        <f>VLOOKUP($B261,'累積人數_量級_區域別'!$C$2:$T$13,9,0)</f>
        <v>1</v>
      </c>
      <c r="L261">
        <f>VLOOKUP($B261,'累積人數_量級_區域別'!$C$2:$T$13,10,0)</f>
        <v>1</v>
      </c>
      <c r="M261">
        <f>VLOOKUP($B261,'累積人數_量級_區域別'!$C$2:$T$13,11,0)</f>
        <v>1</v>
      </c>
      <c r="N261">
        <f>VLOOKUP($B261,'累積人數_量級_區域別'!$C$2:$T$13,12,0)</f>
        <v>1</v>
      </c>
      <c r="O261">
        <f>VLOOKUP($B261,'累積人數_量級_區域別'!$C$2:$T$13,13,0)</f>
        <v>1</v>
      </c>
      <c r="P261">
        <f>VLOOKUP($B261,'累積人數_量級_區域別'!$C$2:$T$13,14,0)</f>
        <v>1</v>
      </c>
      <c r="Q261">
        <f>VLOOKUP($B261,'累積人數_量級_區域別'!$C$2:$T$13,15,0)</f>
        <v>1</v>
      </c>
      <c r="R261">
        <f>VLOOKUP($B261,'累積人數_量級_區域別'!$C$2:$T$13,16,0)</f>
        <v>1</v>
      </c>
      <c r="S261">
        <f>VLOOKUP($B261,'累積人數_量級_區域別'!$C$2:$T$13,17,0)</f>
        <v>1</v>
      </c>
      <c r="T261">
        <f>VLOOKUP($B261,'累積人數_量級_區域別'!$C$2:$T$13,18,0)</f>
        <v>1</v>
      </c>
    </row>
    <row r="262">
      <c r="A262" s="5">
        <v>6.3000070036E10</v>
      </c>
      <c r="B262" s="5" t="s">
        <v>234</v>
      </c>
      <c r="C262" s="5" t="s">
        <v>270</v>
      </c>
      <c r="D262">
        <f>VLOOKUP(B262,'累積人數_量級_區域別'!$C$2:$T$13,2,0)</f>
        <v>0</v>
      </c>
      <c r="E262">
        <f>VLOOKUP($B262,'累積人數_量級_區域別'!$C$2:$T$13,3,0)</f>
        <v>1</v>
      </c>
      <c r="F262">
        <f>VLOOKUP($B262,'累積人數_量級_區域別'!$C$2:$T$13,4,0)</f>
        <v>1</v>
      </c>
      <c r="G262">
        <f>VLOOKUP($B262,'累積人數_量級_區域別'!$C$2:$T$13,5,0)</f>
        <v>1</v>
      </c>
      <c r="H262">
        <f>VLOOKUP($B262,'累積人數_量級_區域別'!$C$2:$T$13,6,0)</f>
        <v>1</v>
      </c>
      <c r="I262">
        <f>VLOOKUP($B262,'累積人數_量級_區域別'!$C$2:$T$13,7,0)</f>
        <v>1</v>
      </c>
      <c r="J262">
        <f>VLOOKUP($B262,'累積人數_量級_區域別'!$C$2:$T$13,8,0)</f>
        <v>1</v>
      </c>
      <c r="K262">
        <f>VLOOKUP($B262,'累積人數_量級_區域別'!$C$2:$T$13,9,0)</f>
        <v>1</v>
      </c>
      <c r="L262">
        <f>VLOOKUP($B262,'累積人數_量級_區域別'!$C$2:$T$13,10,0)</f>
        <v>1</v>
      </c>
      <c r="M262">
        <f>VLOOKUP($B262,'累積人數_量級_區域別'!$C$2:$T$13,11,0)</f>
        <v>1</v>
      </c>
      <c r="N262">
        <f>VLOOKUP($B262,'累積人數_量級_區域別'!$C$2:$T$13,12,0)</f>
        <v>1</v>
      </c>
      <c r="O262">
        <f>VLOOKUP($B262,'累積人數_量級_區域別'!$C$2:$T$13,13,0)</f>
        <v>1</v>
      </c>
      <c r="P262">
        <f>VLOOKUP($B262,'累積人數_量級_區域別'!$C$2:$T$13,14,0)</f>
        <v>1</v>
      </c>
      <c r="Q262">
        <f>VLOOKUP($B262,'累積人數_量級_區域別'!$C$2:$T$13,15,0)</f>
        <v>1</v>
      </c>
      <c r="R262">
        <f>VLOOKUP($B262,'累積人數_量級_區域別'!$C$2:$T$13,16,0)</f>
        <v>1</v>
      </c>
      <c r="S262">
        <f>VLOOKUP($B262,'累積人數_量級_區域別'!$C$2:$T$13,17,0)</f>
        <v>1</v>
      </c>
      <c r="T262">
        <f>VLOOKUP($B262,'累積人數_量級_區域別'!$C$2:$T$13,18,0)</f>
        <v>1</v>
      </c>
    </row>
    <row r="263">
      <c r="A263" s="5">
        <v>6.3000080001E10</v>
      </c>
      <c r="B263" s="5" t="s">
        <v>271</v>
      </c>
      <c r="C263" s="5" t="s">
        <v>272</v>
      </c>
      <c r="D263">
        <f>VLOOKUP(B263,'累積人數_量級_區域別'!$C$2:$T$13,2,0)</f>
        <v>1</v>
      </c>
      <c r="E263">
        <f>VLOOKUP($B263,'累積人數_量級_區域別'!$C$2:$T$13,3,0)</f>
        <v>1</v>
      </c>
      <c r="F263">
        <f>VLOOKUP($B263,'累積人數_量級_區域別'!$C$2:$T$13,4,0)</f>
        <v>0</v>
      </c>
      <c r="G263">
        <f>VLOOKUP($B263,'累積人數_量級_區域別'!$C$2:$T$13,5,0)</f>
        <v>1</v>
      </c>
      <c r="H263">
        <f>VLOOKUP($B263,'累積人數_量級_區域別'!$C$2:$T$13,6,0)</f>
        <v>1</v>
      </c>
      <c r="I263">
        <f>VLOOKUP($B263,'累積人數_量級_區域別'!$C$2:$T$13,7,0)</f>
        <v>1</v>
      </c>
      <c r="J263">
        <f>VLOOKUP($B263,'累積人數_量級_區域別'!$C$2:$T$13,8,0)</f>
        <v>1</v>
      </c>
      <c r="K263">
        <f>VLOOKUP($B263,'累積人數_量級_區域別'!$C$2:$T$13,9,0)</f>
        <v>1</v>
      </c>
      <c r="L263">
        <f>VLOOKUP($B263,'累積人數_量級_區域別'!$C$2:$T$13,10,0)</f>
        <v>1</v>
      </c>
      <c r="M263">
        <f>VLOOKUP($B263,'累積人數_量級_區域別'!$C$2:$T$13,11,0)</f>
        <v>1</v>
      </c>
      <c r="N263">
        <f>VLOOKUP($B263,'累積人數_量級_區域別'!$C$2:$T$13,12,0)</f>
        <v>1</v>
      </c>
      <c r="O263">
        <f>VLOOKUP($B263,'累積人數_量級_區域別'!$C$2:$T$13,13,0)</f>
        <v>1</v>
      </c>
      <c r="P263">
        <f>VLOOKUP($B263,'累積人數_量級_區域別'!$C$2:$T$13,14,0)</f>
        <v>1</v>
      </c>
      <c r="Q263">
        <f>VLOOKUP($B263,'累積人數_量級_區域別'!$C$2:$T$13,15,0)</f>
        <v>1</v>
      </c>
      <c r="R263">
        <f>VLOOKUP($B263,'累積人數_量級_區域別'!$C$2:$T$13,16,0)</f>
        <v>1</v>
      </c>
      <c r="S263">
        <f>VLOOKUP($B263,'累積人數_量級_區域別'!$C$2:$T$13,17,0)</f>
        <v>1</v>
      </c>
      <c r="T263">
        <f>VLOOKUP($B263,'累積人數_量級_區域別'!$C$2:$T$13,18,0)</f>
        <v>1</v>
      </c>
    </row>
    <row r="264">
      <c r="A264" s="5">
        <v>6.3000080002E10</v>
      </c>
      <c r="B264" s="5" t="s">
        <v>271</v>
      </c>
      <c r="C264" s="5" t="s">
        <v>273</v>
      </c>
      <c r="D264">
        <f>VLOOKUP(B264,'累積人數_量級_區域別'!$C$2:$T$13,2,0)</f>
        <v>1</v>
      </c>
      <c r="E264">
        <f>VLOOKUP($B264,'累積人數_量級_區域別'!$C$2:$T$13,3,0)</f>
        <v>1</v>
      </c>
      <c r="F264">
        <f>VLOOKUP($B264,'累積人數_量級_區域別'!$C$2:$T$13,4,0)</f>
        <v>0</v>
      </c>
      <c r="G264">
        <f>VLOOKUP($B264,'累積人數_量級_區域別'!$C$2:$T$13,5,0)</f>
        <v>1</v>
      </c>
      <c r="H264">
        <f>VLOOKUP($B264,'累積人數_量級_區域別'!$C$2:$T$13,6,0)</f>
        <v>1</v>
      </c>
      <c r="I264">
        <f>VLOOKUP($B264,'累積人數_量級_區域別'!$C$2:$T$13,7,0)</f>
        <v>1</v>
      </c>
      <c r="J264">
        <f>VLOOKUP($B264,'累積人數_量級_區域別'!$C$2:$T$13,8,0)</f>
        <v>1</v>
      </c>
      <c r="K264">
        <f>VLOOKUP($B264,'累積人數_量級_區域別'!$C$2:$T$13,9,0)</f>
        <v>1</v>
      </c>
      <c r="L264">
        <f>VLOOKUP($B264,'累積人數_量級_區域別'!$C$2:$T$13,10,0)</f>
        <v>1</v>
      </c>
      <c r="M264">
        <f>VLOOKUP($B264,'累積人數_量級_區域別'!$C$2:$T$13,11,0)</f>
        <v>1</v>
      </c>
      <c r="N264">
        <f>VLOOKUP($B264,'累積人數_量級_區域別'!$C$2:$T$13,12,0)</f>
        <v>1</v>
      </c>
      <c r="O264">
        <f>VLOOKUP($B264,'累積人數_量級_區域別'!$C$2:$T$13,13,0)</f>
        <v>1</v>
      </c>
      <c r="P264">
        <f>VLOOKUP($B264,'累積人數_量級_區域別'!$C$2:$T$13,14,0)</f>
        <v>1</v>
      </c>
      <c r="Q264">
        <f>VLOOKUP($B264,'累積人數_量級_區域別'!$C$2:$T$13,15,0)</f>
        <v>1</v>
      </c>
      <c r="R264">
        <f>VLOOKUP($B264,'累積人數_量級_區域別'!$C$2:$T$13,16,0)</f>
        <v>1</v>
      </c>
      <c r="S264">
        <f>VLOOKUP($B264,'累積人數_量級_區域別'!$C$2:$T$13,17,0)</f>
        <v>1</v>
      </c>
      <c r="T264">
        <f>VLOOKUP($B264,'累積人數_量級_區域別'!$C$2:$T$13,18,0)</f>
        <v>1</v>
      </c>
    </row>
    <row r="265">
      <c r="A265" s="5">
        <v>6.3000080003E10</v>
      </c>
      <c r="B265" s="5" t="s">
        <v>271</v>
      </c>
      <c r="C265" s="5" t="s">
        <v>274</v>
      </c>
      <c r="D265">
        <f>VLOOKUP(B265,'累積人數_量級_區域別'!$C$2:$T$13,2,0)</f>
        <v>1</v>
      </c>
      <c r="E265">
        <f>VLOOKUP($B265,'累積人數_量級_區域別'!$C$2:$T$13,3,0)</f>
        <v>1</v>
      </c>
      <c r="F265">
        <f>VLOOKUP($B265,'累積人數_量級_區域別'!$C$2:$T$13,4,0)</f>
        <v>0</v>
      </c>
      <c r="G265">
        <f>VLOOKUP($B265,'累積人數_量級_區域別'!$C$2:$T$13,5,0)</f>
        <v>1</v>
      </c>
      <c r="H265">
        <f>VLOOKUP($B265,'累積人數_量級_區域別'!$C$2:$T$13,6,0)</f>
        <v>1</v>
      </c>
      <c r="I265">
        <f>VLOOKUP($B265,'累積人數_量級_區域別'!$C$2:$T$13,7,0)</f>
        <v>1</v>
      </c>
      <c r="J265">
        <f>VLOOKUP($B265,'累積人數_量級_區域別'!$C$2:$T$13,8,0)</f>
        <v>1</v>
      </c>
      <c r="K265">
        <f>VLOOKUP($B265,'累積人數_量級_區域別'!$C$2:$T$13,9,0)</f>
        <v>1</v>
      </c>
      <c r="L265">
        <f>VLOOKUP($B265,'累積人數_量級_區域別'!$C$2:$T$13,10,0)</f>
        <v>1</v>
      </c>
      <c r="M265">
        <f>VLOOKUP($B265,'累積人數_量級_區域別'!$C$2:$T$13,11,0)</f>
        <v>1</v>
      </c>
      <c r="N265">
        <f>VLOOKUP($B265,'累積人數_量級_區域別'!$C$2:$T$13,12,0)</f>
        <v>1</v>
      </c>
      <c r="O265">
        <f>VLOOKUP($B265,'累積人數_量級_區域別'!$C$2:$T$13,13,0)</f>
        <v>1</v>
      </c>
      <c r="P265">
        <f>VLOOKUP($B265,'累積人數_量級_區域別'!$C$2:$T$13,14,0)</f>
        <v>1</v>
      </c>
      <c r="Q265">
        <f>VLOOKUP($B265,'累積人數_量級_區域別'!$C$2:$T$13,15,0)</f>
        <v>1</v>
      </c>
      <c r="R265">
        <f>VLOOKUP($B265,'累積人數_量級_區域別'!$C$2:$T$13,16,0)</f>
        <v>1</v>
      </c>
      <c r="S265">
        <f>VLOOKUP($B265,'累積人數_量級_區域別'!$C$2:$T$13,17,0)</f>
        <v>1</v>
      </c>
      <c r="T265">
        <f>VLOOKUP($B265,'累積人數_量級_區域別'!$C$2:$T$13,18,0)</f>
        <v>1</v>
      </c>
    </row>
    <row r="266">
      <c r="A266" s="5">
        <v>6.3000080004E10</v>
      </c>
      <c r="B266" s="5" t="s">
        <v>271</v>
      </c>
      <c r="C266" s="5" t="s">
        <v>275</v>
      </c>
      <c r="D266">
        <f>VLOOKUP(B266,'累積人數_量級_區域別'!$C$2:$T$13,2,0)</f>
        <v>1</v>
      </c>
      <c r="E266">
        <f>VLOOKUP($B266,'累積人數_量級_區域別'!$C$2:$T$13,3,0)</f>
        <v>1</v>
      </c>
      <c r="F266">
        <f>VLOOKUP($B266,'累積人數_量級_區域別'!$C$2:$T$13,4,0)</f>
        <v>0</v>
      </c>
      <c r="G266">
        <f>VLOOKUP($B266,'累積人數_量級_區域別'!$C$2:$T$13,5,0)</f>
        <v>1</v>
      </c>
      <c r="H266">
        <f>VLOOKUP($B266,'累積人數_量級_區域別'!$C$2:$T$13,6,0)</f>
        <v>1</v>
      </c>
      <c r="I266">
        <f>VLOOKUP($B266,'累積人數_量級_區域別'!$C$2:$T$13,7,0)</f>
        <v>1</v>
      </c>
      <c r="J266">
        <f>VLOOKUP($B266,'累積人數_量級_區域別'!$C$2:$T$13,8,0)</f>
        <v>1</v>
      </c>
      <c r="K266">
        <f>VLOOKUP($B266,'累積人數_量級_區域別'!$C$2:$T$13,9,0)</f>
        <v>1</v>
      </c>
      <c r="L266">
        <f>VLOOKUP($B266,'累積人數_量級_區域別'!$C$2:$T$13,10,0)</f>
        <v>1</v>
      </c>
      <c r="M266">
        <f>VLOOKUP($B266,'累積人數_量級_區域別'!$C$2:$T$13,11,0)</f>
        <v>1</v>
      </c>
      <c r="N266">
        <f>VLOOKUP($B266,'累積人數_量級_區域別'!$C$2:$T$13,12,0)</f>
        <v>1</v>
      </c>
      <c r="O266">
        <f>VLOOKUP($B266,'累積人數_量級_區域別'!$C$2:$T$13,13,0)</f>
        <v>1</v>
      </c>
      <c r="P266">
        <f>VLOOKUP($B266,'累積人數_量級_區域別'!$C$2:$T$13,14,0)</f>
        <v>1</v>
      </c>
      <c r="Q266">
        <f>VLOOKUP($B266,'累積人數_量級_區域別'!$C$2:$T$13,15,0)</f>
        <v>1</v>
      </c>
      <c r="R266">
        <f>VLOOKUP($B266,'累積人數_量級_區域別'!$C$2:$T$13,16,0)</f>
        <v>1</v>
      </c>
      <c r="S266">
        <f>VLOOKUP($B266,'累積人數_量級_區域別'!$C$2:$T$13,17,0)</f>
        <v>1</v>
      </c>
      <c r="T266">
        <f>VLOOKUP($B266,'累積人數_量級_區域別'!$C$2:$T$13,18,0)</f>
        <v>1</v>
      </c>
    </row>
    <row r="267">
      <c r="A267" s="5">
        <v>6.3000080005E10</v>
      </c>
      <c r="B267" s="5" t="s">
        <v>271</v>
      </c>
      <c r="C267" s="5" t="s">
        <v>276</v>
      </c>
      <c r="D267">
        <f>VLOOKUP(B267,'累積人數_量級_區域別'!$C$2:$T$13,2,0)</f>
        <v>1</v>
      </c>
      <c r="E267">
        <f>VLOOKUP($B267,'累積人數_量級_區域別'!$C$2:$T$13,3,0)</f>
        <v>1</v>
      </c>
      <c r="F267">
        <f>VLOOKUP($B267,'累積人數_量級_區域別'!$C$2:$T$13,4,0)</f>
        <v>0</v>
      </c>
      <c r="G267">
        <f>VLOOKUP($B267,'累積人數_量級_區域別'!$C$2:$T$13,5,0)</f>
        <v>1</v>
      </c>
      <c r="H267">
        <f>VLOOKUP($B267,'累積人數_量級_區域別'!$C$2:$T$13,6,0)</f>
        <v>1</v>
      </c>
      <c r="I267">
        <f>VLOOKUP($B267,'累積人數_量級_區域別'!$C$2:$T$13,7,0)</f>
        <v>1</v>
      </c>
      <c r="J267">
        <f>VLOOKUP($B267,'累積人數_量級_區域別'!$C$2:$T$13,8,0)</f>
        <v>1</v>
      </c>
      <c r="K267">
        <f>VLOOKUP($B267,'累積人數_量級_區域別'!$C$2:$T$13,9,0)</f>
        <v>1</v>
      </c>
      <c r="L267">
        <f>VLOOKUP($B267,'累積人數_量級_區域別'!$C$2:$T$13,10,0)</f>
        <v>1</v>
      </c>
      <c r="M267">
        <f>VLOOKUP($B267,'累積人數_量級_區域別'!$C$2:$T$13,11,0)</f>
        <v>1</v>
      </c>
      <c r="N267">
        <f>VLOOKUP($B267,'累積人數_量級_區域別'!$C$2:$T$13,12,0)</f>
        <v>1</v>
      </c>
      <c r="O267">
        <f>VLOOKUP($B267,'累積人數_量級_區域別'!$C$2:$T$13,13,0)</f>
        <v>1</v>
      </c>
      <c r="P267">
        <f>VLOOKUP($B267,'累積人數_量級_區域別'!$C$2:$T$13,14,0)</f>
        <v>1</v>
      </c>
      <c r="Q267">
        <f>VLOOKUP($B267,'累積人數_量級_區域別'!$C$2:$T$13,15,0)</f>
        <v>1</v>
      </c>
      <c r="R267">
        <f>VLOOKUP($B267,'累積人數_量級_區域別'!$C$2:$T$13,16,0)</f>
        <v>1</v>
      </c>
      <c r="S267">
        <f>VLOOKUP($B267,'累積人數_量級_區域別'!$C$2:$T$13,17,0)</f>
        <v>1</v>
      </c>
      <c r="T267">
        <f>VLOOKUP($B267,'累積人數_量級_區域別'!$C$2:$T$13,18,0)</f>
        <v>1</v>
      </c>
    </row>
    <row r="268">
      <c r="A268" s="5">
        <v>6.3000080006E10</v>
      </c>
      <c r="B268" s="5" t="s">
        <v>271</v>
      </c>
      <c r="C268" s="5" t="s">
        <v>277</v>
      </c>
      <c r="D268">
        <f>VLOOKUP(B268,'累積人數_量級_區域別'!$C$2:$T$13,2,0)</f>
        <v>1</v>
      </c>
      <c r="E268">
        <f>VLOOKUP($B268,'累積人數_量級_區域別'!$C$2:$T$13,3,0)</f>
        <v>1</v>
      </c>
      <c r="F268">
        <f>VLOOKUP($B268,'累積人數_量級_區域別'!$C$2:$T$13,4,0)</f>
        <v>0</v>
      </c>
      <c r="G268">
        <f>VLOOKUP($B268,'累積人數_量級_區域別'!$C$2:$T$13,5,0)</f>
        <v>1</v>
      </c>
      <c r="H268">
        <f>VLOOKUP($B268,'累積人數_量級_區域別'!$C$2:$T$13,6,0)</f>
        <v>1</v>
      </c>
      <c r="I268">
        <f>VLOOKUP($B268,'累積人數_量級_區域別'!$C$2:$T$13,7,0)</f>
        <v>1</v>
      </c>
      <c r="J268">
        <f>VLOOKUP($B268,'累積人數_量級_區域別'!$C$2:$T$13,8,0)</f>
        <v>1</v>
      </c>
      <c r="K268">
        <f>VLOOKUP($B268,'累積人數_量級_區域別'!$C$2:$T$13,9,0)</f>
        <v>1</v>
      </c>
      <c r="L268">
        <f>VLOOKUP($B268,'累積人數_量級_區域別'!$C$2:$T$13,10,0)</f>
        <v>1</v>
      </c>
      <c r="M268">
        <f>VLOOKUP($B268,'累積人數_量級_區域別'!$C$2:$T$13,11,0)</f>
        <v>1</v>
      </c>
      <c r="N268">
        <f>VLOOKUP($B268,'累積人數_量級_區域別'!$C$2:$T$13,12,0)</f>
        <v>1</v>
      </c>
      <c r="O268">
        <f>VLOOKUP($B268,'累積人數_量級_區域別'!$C$2:$T$13,13,0)</f>
        <v>1</v>
      </c>
      <c r="P268">
        <f>VLOOKUP($B268,'累積人數_量級_區域別'!$C$2:$T$13,14,0)</f>
        <v>1</v>
      </c>
      <c r="Q268">
        <f>VLOOKUP($B268,'累積人數_量級_區域別'!$C$2:$T$13,15,0)</f>
        <v>1</v>
      </c>
      <c r="R268">
        <f>VLOOKUP($B268,'累積人數_量級_區域別'!$C$2:$T$13,16,0)</f>
        <v>1</v>
      </c>
      <c r="S268">
        <f>VLOOKUP($B268,'累積人數_量級_區域別'!$C$2:$T$13,17,0)</f>
        <v>1</v>
      </c>
      <c r="T268">
        <f>VLOOKUP($B268,'累積人數_量級_區域別'!$C$2:$T$13,18,0)</f>
        <v>1</v>
      </c>
    </row>
    <row r="269">
      <c r="A269" s="5">
        <v>6.3000080007E10</v>
      </c>
      <c r="B269" s="5" t="s">
        <v>271</v>
      </c>
      <c r="C269" s="5" t="s">
        <v>278</v>
      </c>
      <c r="D269">
        <f>VLOOKUP(B269,'累積人數_量級_區域別'!$C$2:$T$13,2,0)</f>
        <v>1</v>
      </c>
      <c r="E269">
        <f>VLOOKUP($B269,'累積人數_量級_區域別'!$C$2:$T$13,3,0)</f>
        <v>1</v>
      </c>
      <c r="F269">
        <f>VLOOKUP($B269,'累積人數_量級_區域別'!$C$2:$T$13,4,0)</f>
        <v>0</v>
      </c>
      <c r="G269">
        <f>VLOOKUP($B269,'累積人數_量級_區域別'!$C$2:$T$13,5,0)</f>
        <v>1</v>
      </c>
      <c r="H269">
        <f>VLOOKUP($B269,'累積人數_量級_區域別'!$C$2:$T$13,6,0)</f>
        <v>1</v>
      </c>
      <c r="I269">
        <f>VLOOKUP($B269,'累積人數_量級_區域別'!$C$2:$T$13,7,0)</f>
        <v>1</v>
      </c>
      <c r="J269">
        <f>VLOOKUP($B269,'累積人數_量級_區域別'!$C$2:$T$13,8,0)</f>
        <v>1</v>
      </c>
      <c r="K269">
        <f>VLOOKUP($B269,'累積人數_量級_區域別'!$C$2:$T$13,9,0)</f>
        <v>1</v>
      </c>
      <c r="L269">
        <f>VLOOKUP($B269,'累積人數_量級_區域別'!$C$2:$T$13,10,0)</f>
        <v>1</v>
      </c>
      <c r="M269">
        <f>VLOOKUP($B269,'累積人數_量級_區域別'!$C$2:$T$13,11,0)</f>
        <v>1</v>
      </c>
      <c r="N269">
        <f>VLOOKUP($B269,'累積人數_量級_區域別'!$C$2:$T$13,12,0)</f>
        <v>1</v>
      </c>
      <c r="O269">
        <f>VLOOKUP($B269,'累積人數_量級_區域別'!$C$2:$T$13,13,0)</f>
        <v>1</v>
      </c>
      <c r="P269">
        <f>VLOOKUP($B269,'累積人數_量級_區域別'!$C$2:$T$13,14,0)</f>
        <v>1</v>
      </c>
      <c r="Q269">
        <f>VLOOKUP($B269,'累積人數_量級_區域別'!$C$2:$T$13,15,0)</f>
        <v>1</v>
      </c>
      <c r="R269">
        <f>VLOOKUP($B269,'累積人數_量級_區域別'!$C$2:$T$13,16,0)</f>
        <v>1</v>
      </c>
      <c r="S269">
        <f>VLOOKUP($B269,'累積人數_量級_區域別'!$C$2:$T$13,17,0)</f>
        <v>1</v>
      </c>
      <c r="T269">
        <f>VLOOKUP($B269,'累積人數_量級_區域別'!$C$2:$T$13,18,0)</f>
        <v>1</v>
      </c>
    </row>
    <row r="270">
      <c r="A270" s="5">
        <v>6.3000080008E10</v>
      </c>
      <c r="B270" s="5" t="s">
        <v>271</v>
      </c>
      <c r="C270" s="5" t="s">
        <v>279</v>
      </c>
      <c r="D270">
        <f>VLOOKUP(B270,'累積人數_量級_區域別'!$C$2:$T$13,2,0)</f>
        <v>1</v>
      </c>
      <c r="E270">
        <f>VLOOKUP($B270,'累積人數_量級_區域別'!$C$2:$T$13,3,0)</f>
        <v>1</v>
      </c>
      <c r="F270">
        <f>VLOOKUP($B270,'累積人數_量級_區域別'!$C$2:$T$13,4,0)</f>
        <v>0</v>
      </c>
      <c r="G270">
        <f>VLOOKUP($B270,'累積人數_量級_區域別'!$C$2:$T$13,5,0)</f>
        <v>1</v>
      </c>
      <c r="H270">
        <f>VLOOKUP($B270,'累積人數_量級_區域別'!$C$2:$T$13,6,0)</f>
        <v>1</v>
      </c>
      <c r="I270">
        <f>VLOOKUP($B270,'累積人數_量級_區域別'!$C$2:$T$13,7,0)</f>
        <v>1</v>
      </c>
      <c r="J270">
        <f>VLOOKUP($B270,'累積人數_量級_區域別'!$C$2:$T$13,8,0)</f>
        <v>1</v>
      </c>
      <c r="K270">
        <f>VLOOKUP($B270,'累積人數_量級_區域別'!$C$2:$T$13,9,0)</f>
        <v>1</v>
      </c>
      <c r="L270">
        <f>VLOOKUP($B270,'累積人數_量級_區域別'!$C$2:$T$13,10,0)</f>
        <v>1</v>
      </c>
      <c r="M270">
        <f>VLOOKUP($B270,'累積人數_量級_區域別'!$C$2:$T$13,11,0)</f>
        <v>1</v>
      </c>
      <c r="N270">
        <f>VLOOKUP($B270,'累積人數_量級_區域別'!$C$2:$T$13,12,0)</f>
        <v>1</v>
      </c>
      <c r="O270">
        <f>VLOOKUP($B270,'累積人數_量級_區域別'!$C$2:$T$13,13,0)</f>
        <v>1</v>
      </c>
      <c r="P270">
        <f>VLOOKUP($B270,'累積人數_量級_區域別'!$C$2:$T$13,14,0)</f>
        <v>1</v>
      </c>
      <c r="Q270">
        <f>VLOOKUP($B270,'累積人數_量級_區域別'!$C$2:$T$13,15,0)</f>
        <v>1</v>
      </c>
      <c r="R270">
        <f>VLOOKUP($B270,'累積人數_量級_區域別'!$C$2:$T$13,16,0)</f>
        <v>1</v>
      </c>
      <c r="S270">
        <f>VLOOKUP($B270,'累積人數_量級_區域別'!$C$2:$T$13,17,0)</f>
        <v>1</v>
      </c>
      <c r="T270">
        <f>VLOOKUP($B270,'累積人數_量級_區域別'!$C$2:$T$13,18,0)</f>
        <v>1</v>
      </c>
    </row>
    <row r="271">
      <c r="A271" s="5">
        <v>6.3000080009E10</v>
      </c>
      <c r="B271" s="5" t="s">
        <v>271</v>
      </c>
      <c r="C271" s="5" t="s">
        <v>280</v>
      </c>
      <c r="D271">
        <f>VLOOKUP(B271,'累積人數_量級_區域別'!$C$2:$T$13,2,0)</f>
        <v>1</v>
      </c>
      <c r="E271">
        <f>VLOOKUP($B271,'累積人數_量級_區域別'!$C$2:$T$13,3,0)</f>
        <v>1</v>
      </c>
      <c r="F271">
        <f>VLOOKUP($B271,'累積人數_量級_區域別'!$C$2:$T$13,4,0)</f>
        <v>0</v>
      </c>
      <c r="G271">
        <f>VLOOKUP($B271,'累積人數_量級_區域別'!$C$2:$T$13,5,0)</f>
        <v>1</v>
      </c>
      <c r="H271">
        <f>VLOOKUP($B271,'累積人數_量級_區域別'!$C$2:$T$13,6,0)</f>
        <v>1</v>
      </c>
      <c r="I271">
        <f>VLOOKUP($B271,'累積人數_量級_區域別'!$C$2:$T$13,7,0)</f>
        <v>1</v>
      </c>
      <c r="J271">
        <f>VLOOKUP($B271,'累積人數_量級_區域別'!$C$2:$T$13,8,0)</f>
        <v>1</v>
      </c>
      <c r="K271">
        <f>VLOOKUP($B271,'累積人數_量級_區域別'!$C$2:$T$13,9,0)</f>
        <v>1</v>
      </c>
      <c r="L271">
        <f>VLOOKUP($B271,'累積人數_量級_區域別'!$C$2:$T$13,10,0)</f>
        <v>1</v>
      </c>
      <c r="M271">
        <f>VLOOKUP($B271,'累積人數_量級_區域別'!$C$2:$T$13,11,0)</f>
        <v>1</v>
      </c>
      <c r="N271">
        <f>VLOOKUP($B271,'累積人數_量級_區域別'!$C$2:$T$13,12,0)</f>
        <v>1</v>
      </c>
      <c r="O271">
        <f>VLOOKUP($B271,'累積人數_量級_區域別'!$C$2:$T$13,13,0)</f>
        <v>1</v>
      </c>
      <c r="P271">
        <f>VLOOKUP($B271,'累積人數_量級_區域別'!$C$2:$T$13,14,0)</f>
        <v>1</v>
      </c>
      <c r="Q271">
        <f>VLOOKUP($B271,'累積人數_量級_區域別'!$C$2:$T$13,15,0)</f>
        <v>1</v>
      </c>
      <c r="R271">
        <f>VLOOKUP($B271,'累積人數_量級_區域別'!$C$2:$T$13,16,0)</f>
        <v>1</v>
      </c>
      <c r="S271">
        <f>VLOOKUP($B271,'累積人數_量級_區域別'!$C$2:$T$13,17,0)</f>
        <v>1</v>
      </c>
      <c r="T271">
        <f>VLOOKUP($B271,'累積人數_量級_區域別'!$C$2:$T$13,18,0)</f>
        <v>1</v>
      </c>
    </row>
    <row r="272">
      <c r="A272" s="5">
        <v>6.300008001E10</v>
      </c>
      <c r="B272" s="5" t="s">
        <v>271</v>
      </c>
      <c r="C272" s="5" t="s">
        <v>281</v>
      </c>
      <c r="D272">
        <f>VLOOKUP(B272,'累積人數_量級_區域別'!$C$2:$T$13,2,0)</f>
        <v>1</v>
      </c>
      <c r="E272">
        <f>VLOOKUP($B272,'累積人數_量級_區域別'!$C$2:$T$13,3,0)</f>
        <v>1</v>
      </c>
      <c r="F272">
        <f>VLOOKUP($B272,'累積人數_量級_區域別'!$C$2:$T$13,4,0)</f>
        <v>0</v>
      </c>
      <c r="G272">
        <f>VLOOKUP($B272,'累積人數_量級_區域別'!$C$2:$T$13,5,0)</f>
        <v>1</v>
      </c>
      <c r="H272">
        <f>VLOOKUP($B272,'累積人數_量級_區域別'!$C$2:$T$13,6,0)</f>
        <v>1</v>
      </c>
      <c r="I272">
        <f>VLOOKUP($B272,'累積人數_量級_區域別'!$C$2:$T$13,7,0)</f>
        <v>1</v>
      </c>
      <c r="J272">
        <f>VLOOKUP($B272,'累積人數_量級_區域別'!$C$2:$T$13,8,0)</f>
        <v>1</v>
      </c>
      <c r="K272">
        <f>VLOOKUP($B272,'累積人數_量級_區域別'!$C$2:$T$13,9,0)</f>
        <v>1</v>
      </c>
      <c r="L272">
        <f>VLOOKUP($B272,'累積人數_量級_區域別'!$C$2:$T$13,10,0)</f>
        <v>1</v>
      </c>
      <c r="M272">
        <f>VLOOKUP($B272,'累積人數_量級_區域別'!$C$2:$T$13,11,0)</f>
        <v>1</v>
      </c>
      <c r="N272">
        <f>VLOOKUP($B272,'累積人數_量級_區域別'!$C$2:$T$13,12,0)</f>
        <v>1</v>
      </c>
      <c r="O272">
        <f>VLOOKUP($B272,'累積人數_量級_區域別'!$C$2:$T$13,13,0)</f>
        <v>1</v>
      </c>
      <c r="P272">
        <f>VLOOKUP($B272,'累積人數_量級_區域別'!$C$2:$T$13,14,0)</f>
        <v>1</v>
      </c>
      <c r="Q272">
        <f>VLOOKUP($B272,'累積人數_量級_區域別'!$C$2:$T$13,15,0)</f>
        <v>1</v>
      </c>
      <c r="R272">
        <f>VLOOKUP($B272,'累積人數_量級_區域別'!$C$2:$T$13,16,0)</f>
        <v>1</v>
      </c>
      <c r="S272">
        <f>VLOOKUP($B272,'累積人數_量級_區域別'!$C$2:$T$13,17,0)</f>
        <v>1</v>
      </c>
      <c r="T272">
        <f>VLOOKUP($B272,'累積人數_量級_區域別'!$C$2:$T$13,18,0)</f>
        <v>1</v>
      </c>
    </row>
    <row r="273">
      <c r="A273" s="5">
        <v>6.3000080011E10</v>
      </c>
      <c r="B273" s="5" t="s">
        <v>271</v>
      </c>
      <c r="C273" s="5" t="s">
        <v>282</v>
      </c>
      <c r="D273">
        <f>VLOOKUP(B273,'累積人數_量級_區域別'!$C$2:$T$13,2,0)</f>
        <v>1</v>
      </c>
      <c r="E273">
        <f>VLOOKUP($B273,'累積人數_量級_區域別'!$C$2:$T$13,3,0)</f>
        <v>1</v>
      </c>
      <c r="F273">
        <f>VLOOKUP($B273,'累積人數_量級_區域別'!$C$2:$T$13,4,0)</f>
        <v>0</v>
      </c>
      <c r="G273">
        <f>VLOOKUP($B273,'累積人數_量級_區域別'!$C$2:$T$13,5,0)</f>
        <v>1</v>
      </c>
      <c r="H273">
        <f>VLOOKUP($B273,'累積人數_量級_區域別'!$C$2:$T$13,6,0)</f>
        <v>1</v>
      </c>
      <c r="I273">
        <f>VLOOKUP($B273,'累積人數_量級_區域別'!$C$2:$T$13,7,0)</f>
        <v>1</v>
      </c>
      <c r="J273">
        <f>VLOOKUP($B273,'累積人數_量級_區域別'!$C$2:$T$13,8,0)</f>
        <v>1</v>
      </c>
      <c r="K273">
        <f>VLOOKUP($B273,'累積人數_量級_區域別'!$C$2:$T$13,9,0)</f>
        <v>1</v>
      </c>
      <c r="L273">
        <f>VLOOKUP($B273,'累積人數_量級_區域別'!$C$2:$T$13,10,0)</f>
        <v>1</v>
      </c>
      <c r="M273">
        <f>VLOOKUP($B273,'累積人數_量級_區域別'!$C$2:$T$13,11,0)</f>
        <v>1</v>
      </c>
      <c r="N273">
        <f>VLOOKUP($B273,'累積人數_量級_區域別'!$C$2:$T$13,12,0)</f>
        <v>1</v>
      </c>
      <c r="O273">
        <f>VLOOKUP($B273,'累積人數_量級_區域別'!$C$2:$T$13,13,0)</f>
        <v>1</v>
      </c>
      <c r="P273">
        <f>VLOOKUP($B273,'累積人數_量級_區域別'!$C$2:$T$13,14,0)</f>
        <v>1</v>
      </c>
      <c r="Q273">
        <f>VLOOKUP($B273,'累積人數_量級_區域別'!$C$2:$T$13,15,0)</f>
        <v>1</v>
      </c>
      <c r="R273">
        <f>VLOOKUP($B273,'累積人數_量級_區域別'!$C$2:$T$13,16,0)</f>
        <v>1</v>
      </c>
      <c r="S273">
        <f>VLOOKUP($B273,'累積人數_量級_區域別'!$C$2:$T$13,17,0)</f>
        <v>1</v>
      </c>
      <c r="T273">
        <f>VLOOKUP($B273,'累積人數_量級_區域別'!$C$2:$T$13,18,0)</f>
        <v>1</v>
      </c>
    </row>
    <row r="274">
      <c r="A274" s="5">
        <v>6.3000080012E10</v>
      </c>
      <c r="B274" s="5" t="s">
        <v>271</v>
      </c>
      <c r="C274" s="5" t="s">
        <v>283</v>
      </c>
      <c r="D274">
        <f>VLOOKUP(B274,'累積人數_量級_區域別'!$C$2:$T$13,2,0)</f>
        <v>1</v>
      </c>
      <c r="E274">
        <f>VLOOKUP($B274,'累積人數_量級_區域別'!$C$2:$T$13,3,0)</f>
        <v>1</v>
      </c>
      <c r="F274">
        <f>VLOOKUP($B274,'累積人數_量級_區域別'!$C$2:$T$13,4,0)</f>
        <v>0</v>
      </c>
      <c r="G274">
        <f>VLOOKUP($B274,'累積人數_量級_區域別'!$C$2:$T$13,5,0)</f>
        <v>1</v>
      </c>
      <c r="H274">
        <f>VLOOKUP($B274,'累積人數_量級_區域別'!$C$2:$T$13,6,0)</f>
        <v>1</v>
      </c>
      <c r="I274">
        <f>VLOOKUP($B274,'累積人數_量級_區域別'!$C$2:$T$13,7,0)</f>
        <v>1</v>
      </c>
      <c r="J274">
        <f>VLOOKUP($B274,'累積人數_量級_區域別'!$C$2:$T$13,8,0)</f>
        <v>1</v>
      </c>
      <c r="K274">
        <f>VLOOKUP($B274,'累積人數_量級_區域別'!$C$2:$T$13,9,0)</f>
        <v>1</v>
      </c>
      <c r="L274">
        <f>VLOOKUP($B274,'累積人數_量級_區域別'!$C$2:$T$13,10,0)</f>
        <v>1</v>
      </c>
      <c r="M274">
        <f>VLOOKUP($B274,'累積人數_量級_區域別'!$C$2:$T$13,11,0)</f>
        <v>1</v>
      </c>
      <c r="N274">
        <f>VLOOKUP($B274,'累積人數_量級_區域別'!$C$2:$T$13,12,0)</f>
        <v>1</v>
      </c>
      <c r="O274">
        <f>VLOOKUP($B274,'累積人數_量級_區域別'!$C$2:$T$13,13,0)</f>
        <v>1</v>
      </c>
      <c r="P274">
        <f>VLOOKUP($B274,'累積人數_量級_區域別'!$C$2:$T$13,14,0)</f>
        <v>1</v>
      </c>
      <c r="Q274">
        <f>VLOOKUP($B274,'累積人數_量級_區域別'!$C$2:$T$13,15,0)</f>
        <v>1</v>
      </c>
      <c r="R274">
        <f>VLOOKUP($B274,'累積人數_量級_區域別'!$C$2:$T$13,16,0)</f>
        <v>1</v>
      </c>
      <c r="S274">
        <f>VLOOKUP($B274,'累積人數_量級_區域別'!$C$2:$T$13,17,0)</f>
        <v>1</v>
      </c>
      <c r="T274">
        <f>VLOOKUP($B274,'累積人數_量級_區域別'!$C$2:$T$13,18,0)</f>
        <v>1</v>
      </c>
    </row>
    <row r="275">
      <c r="A275" s="5">
        <v>6.3000080013E10</v>
      </c>
      <c r="B275" s="5" t="s">
        <v>271</v>
      </c>
      <c r="C275" s="5" t="s">
        <v>284</v>
      </c>
      <c r="D275">
        <f>VLOOKUP(B275,'累積人數_量級_區域別'!$C$2:$T$13,2,0)</f>
        <v>1</v>
      </c>
      <c r="E275">
        <f>VLOOKUP($B275,'累積人數_量級_區域別'!$C$2:$T$13,3,0)</f>
        <v>1</v>
      </c>
      <c r="F275">
        <f>VLOOKUP($B275,'累積人數_量級_區域別'!$C$2:$T$13,4,0)</f>
        <v>0</v>
      </c>
      <c r="G275">
        <f>VLOOKUP($B275,'累積人數_量級_區域別'!$C$2:$T$13,5,0)</f>
        <v>1</v>
      </c>
      <c r="H275">
        <f>VLOOKUP($B275,'累積人數_量級_區域別'!$C$2:$T$13,6,0)</f>
        <v>1</v>
      </c>
      <c r="I275">
        <f>VLOOKUP($B275,'累積人數_量級_區域別'!$C$2:$T$13,7,0)</f>
        <v>1</v>
      </c>
      <c r="J275">
        <f>VLOOKUP($B275,'累積人數_量級_區域別'!$C$2:$T$13,8,0)</f>
        <v>1</v>
      </c>
      <c r="K275">
        <f>VLOOKUP($B275,'累積人數_量級_區域別'!$C$2:$T$13,9,0)</f>
        <v>1</v>
      </c>
      <c r="L275">
        <f>VLOOKUP($B275,'累積人數_量級_區域別'!$C$2:$T$13,10,0)</f>
        <v>1</v>
      </c>
      <c r="M275">
        <f>VLOOKUP($B275,'累積人數_量級_區域別'!$C$2:$T$13,11,0)</f>
        <v>1</v>
      </c>
      <c r="N275">
        <f>VLOOKUP($B275,'累積人數_量級_區域別'!$C$2:$T$13,12,0)</f>
        <v>1</v>
      </c>
      <c r="O275">
        <f>VLOOKUP($B275,'累積人數_量級_區域別'!$C$2:$T$13,13,0)</f>
        <v>1</v>
      </c>
      <c r="P275">
        <f>VLOOKUP($B275,'累積人數_量級_區域別'!$C$2:$T$13,14,0)</f>
        <v>1</v>
      </c>
      <c r="Q275">
        <f>VLOOKUP($B275,'累積人數_量級_區域別'!$C$2:$T$13,15,0)</f>
        <v>1</v>
      </c>
      <c r="R275">
        <f>VLOOKUP($B275,'累積人數_量級_區域別'!$C$2:$T$13,16,0)</f>
        <v>1</v>
      </c>
      <c r="S275">
        <f>VLOOKUP($B275,'累積人數_量級_區域別'!$C$2:$T$13,17,0)</f>
        <v>1</v>
      </c>
      <c r="T275">
        <f>VLOOKUP($B275,'累積人數_量級_區域別'!$C$2:$T$13,18,0)</f>
        <v>1</v>
      </c>
    </row>
    <row r="276">
      <c r="A276" s="5">
        <v>6.3000080014E10</v>
      </c>
      <c r="B276" s="5" t="s">
        <v>271</v>
      </c>
      <c r="C276" s="5" t="s">
        <v>285</v>
      </c>
      <c r="D276">
        <f>VLOOKUP(B276,'累積人數_量級_區域別'!$C$2:$T$13,2,0)</f>
        <v>1</v>
      </c>
      <c r="E276">
        <f>VLOOKUP($B276,'累積人數_量級_區域別'!$C$2:$T$13,3,0)</f>
        <v>1</v>
      </c>
      <c r="F276">
        <f>VLOOKUP($B276,'累積人數_量級_區域別'!$C$2:$T$13,4,0)</f>
        <v>0</v>
      </c>
      <c r="G276">
        <f>VLOOKUP($B276,'累積人數_量級_區域別'!$C$2:$T$13,5,0)</f>
        <v>1</v>
      </c>
      <c r="H276">
        <f>VLOOKUP($B276,'累積人數_量級_區域別'!$C$2:$T$13,6,0)</f>
        <v>1</v>
      </c>
      <c r="I276">
        <f>VLOOKUP($B276,'累積人數_量級_區域別'!$C$2:$T$13,7,0)</f>
        <v>1</v>
      </c>
      <c r="J276">
        <f>VLOOKUP($B276,'累積人數_量級_區域別'!$C$2:$T$13,8,0)</f>
        <v>1</v>
      </c>
      <c r="K276">
        <f>VLOOKUP($B276,'累積人數_量級_區域別'!$C$2:$T$13,9,0)</f>
        <v>1</v>
      </c>
      <c r="L276">
        <f>VLOOKUP($B276,'累積人數_量級_區域別'!$C$2:$T$13,10,0)</f>
        <v>1</v>
      </c>
      <c r="M276">
        <f>VLOOKUP($B276,'累積人數_量級_區域別'!$C$2:$T$13,11,0)</f>
        <v>1</v>
      </c>
      <c r="N276">
        <f>VLOOKUP($B276,'累積人數_量級_區域別'!$C$2:$T$13,12,0)</f>
        <v>1</v>
      </c>
      <c r="O276">
        <f>VLOOKUP($B276,'累積人數_量級_區域別'!$C$2:$T$13,13,0)</f>
        <v>1</v>
      </c>
      <c r="P276">
        <f>VLOOKUP($B276,'累積人數_量級_區域別'!$C$2:$T$13,14,0)</f>
        <v>1</v>
      </c>
      <c r="Q276">
        <f>VLOOKUP($B276,'累積人數_量級_區域別'!$C$2:$T$13,15,0)</f>
        <v>1</v>
      </c>
      <c r="R276">
        <f>VLOOKUP($B276,'累積人數_量級_區域別'!$C$2:$T$13,16,0)</f>
        <v>1</v>
      </c>
      <c r="S276">
        <f>VLOOKUP($B276,'累積人數_量級_區域別'!$C$2:$T$13,17,0)</f>
        <v>1</v>
      </c>
      <c r="T276">
        <f>VLOOKUP($B276,'累積人數_量級_區域別'!$C$2:$T$13,18,0)</f>
        <v>1</v>
      </c>
    </row>
    <row r="277">
      <c r="A277" s="5">
        <v>6.3000080015E10</v>
      </c>
      <c r="B277" s="5" t="s">
        <v>271</v>
      </c>
      <c r="C277" s="5" t="s">
        <v>286</v>
      </c>
      <c r="D277">
        <f>VLOOKUP(B277,'累積人數_量級_區域別'!$C$2:$T$13,2,0)</f>
        <v>1</v>
      </c>
      <c r="E277">
        <f>VLOOKUP($B277,'累積人數_量級_區域別'!$C$2:$T$13,3,0)</f>
        <v>1</v>
      </c>
      <c r="F277">
        <f>VLOOKUP($B277,'累積人數_量級_區域別'!$C$2:$T$13,4,0)</f>
        <v>0</v>
      </c>
      <c r="G277">
        <f>VLOOKUP($B277,'累積人數_量級_區域別'!$C$2:$T$13,5,0)</f>
        <v>1</v>
      </c>
      <c r="H277">
        <f>VLOOKUP($B277,'累積人數_量級_區域別'!$C$2:$T$13,6,0)</f>
        <v>1</v>
      </c>
      <c r="I277">
        <f>VLOOKUP($B277,'累積人數_量級_區域別'!$C$2:$T$13,7,0)</f>
        <v>1</v>
      </c>
      <c r="J277">
        <f>VLOOKUP($B277,'累積人數_量級_區域別'!$C$2:$T$13,8,0)</f>
        <v>1</v>
      </c>
      <c r="K277">
        <f>VLOOKUP($B277,'累積人數_量級_區域別'!$C$2:$T$13,9,0)</f>
        <v>1</v>
      </c>
      <c r="L277">
        <f>VLOOKUP($B277,'累積人數_量級_區域別'!$C$2:$T$13,10,0)</f>
        <v>1</v>
      </c>
      <c r="M277">
        <f>VLOOKUP($B277,'累積人數_量級_區域別'!$C$2:$T$13,11,0)</f>
        <v>1</v>
      </c>
      <c r="N277">
        <f>VLOOKUP($B277,'累積人數_量級_區域別'!$C$2:$T$13,12,0)</f>
        <v>1</v>
      </c>
      <c r="O277">
        <f>VLOOKUP($B277,'累積人數_量級_區域別'!$C$2:$T$13,13,0)</f>
        <v>1</v>
      </c>
      <c r="P277">
        <f>VLOOKUP($B277,'累積人數_量級_區域別'!$C$2:$T$13,14,0)</f>
        <v>1</v>
      </c>
      <c r="Q277">
        <f>VLOOKUP($B277,'累積人數_量級_區域別'!$C$2:$T$13,15,0)</f>
        <v>1</v>
      </c>
      <c r="R277">
        <f>VLOOKUP($B277,'累積人數_量級_區域別'!$C$2:$T$13,16,0)</f>
        <v>1</v>
      </c>
      <c r="S277">
        <f>VLOOKUP($B277,'累積人數_量級_區域別'!$C$2:$T$13,17,0)</f>
        <v>1</v>
      </c>
      <c r="T277">
        <f>VLOOKUP($B277,'累積人數_量級_區域別'!$C$2:$T$13,18,0)</f>
        <v>1</v>
      </c>
    </row>
    <row r="278">
      <c r="A278" s="5">
        <v>6.3000080016E10</v>
      </c>
      <c r="B278" s="5" t="s">
        <v>271</v>
      </c>
      <c r="C278" s="5" t="s">
        <v>287</v>
      </c>
      <c r="D278">
        <f>VLOOKUP(B278,'累積人數_量級_區域別'!$C$2:$T$13,2,0)</f>
        <v>1</v>
      </c>
      <c r="E278">
        <f>VLOOKUP($B278,'累積人數_量級_區域別'!$C$2:$T$13,3,0)</f>
        <v>1</v>
      </c>
      <c r="F278">
        <f>VLOOKUP($B278,'累積人數_量級_區域別'!$C$2:$T$13,4,0)</f>
        <v>0</v>
      </c>
      <c r="G278">
        <f>VLOOKUP($B278,'累積人數_量級_區域別'!$C$2:$T$13,5,0)</f>
        <v>1</v>
      </c>
      <c r="H278">
        <f>VLOOKUP($B278,'累積人數_量級_區域別'!$C$2:$T$13,6,0)</f>
        <v>1</v>
      </c>
      <c r="I278">
        <f>VLOOKUP($B278,'累積人數_量級_區域別'!$C$2:$T$13,7,0)</f>
        <v>1</v>
      </c>
      <c r="J278">
        <f>VLOOKUP($B278,'累積人數_量級_區域別'!$C$2:$T$13,8,0)</f>
        <v>1</v>
      </c>
      <c r="K278">
        <f>VLOOKUP($B278,'累積人數_量級_區域別'!$C$2:$T$13,9,0)</f>
        <v>1</v>
      </c>
      <c r="L278">
        <f>VLOOKUP($B278,'累積人數_量級_區域別'!$C$2:$T$13,10,0)</f>
        <v>1</v>
      </c>
      <c r="M278">
        <f>VLOOKUP($B278,'累積人數_量級_區域別'!$C$2:$T$13,11,0)</f>
        <v>1</v>
      </c>
      <c r="N278">
        <f>VLOOKUP($B278,'累積人數_量級_區域別'!$C$2:$T$13,12,0)</f>
        <v>1</v>
      </c>
      <c r="O278">
        <f>VLOOKUP($B278,'累積人數_量級_區域別'!$C$2:$T$13,13,0)</f>
        <v>1</v>
      </c>
      <c r="P278">
        <f>VLOOKUP($B278,'累積人數_量級_區域別'!$C$2:$T$13,14,0)</f>
        <v>1</v>
      </c>
      <c r="Q278">
        <f>VLOOKUP($B278,'累積人數_量級_區域別'!$C$2:$T$13,15,0)</f>
        <v>1</v>
      </c>
      <c r="R278">
        <f>VLOOKUP($B278,'累積人數_量級_區域別'!$C$2:$T$13,16,0)</f>
        <v>1</v>
      </c>
      <c r="S278">
        <f>VLOOKUP($B278,'累積人數_量級_區域別'!$C$2:$T$13,17,0)</f>
        <v>1</v>
      </c>
      <c r="T278">
        <f>VLOOKUP($B278,'累積人數_量級_區域別'!$C$2:$T$13,18,0)</f>
        <v>1</v>
      </c>
    </row>
    <row r="279">
      <c r="A279" s="5">
        <v>6.3000080017E10</v>
      </c>
      <c r="B279" s="5" t="s">
        <v>271</v>
      </c>
      <c r="C279" s="5" t="s">
        <v>288</v>
      </c>
      <c r="D279">
        <f>VLOOKUP(B279,'累積人數_量級_區域別'!$C$2:$T$13,2,0)</f>
        <v>1</v>
      </c>
      <c r="E279">
        <f>VLOOKUP($B279,'累積人數_量級_區域別'!$C$2:$T$13,3,0)</f>
        <v>1</v>
      </c>
      <c r="F279">
        <f>VLOOKUP($B279,'累積人數_量級_區域別'!$C$2:$T$13,4,0)</f>
        <v>0</v>
      </c>
      <c r="G279">
        <f>VLOOKUP($B279,'累積人數_量級_區域別'!$C$2:$T$13,5,0)</f>
        <v>1</v>
      </c>
      <c r="H279">
        <f>VLOOKUP($B279,'累積人數_量級_區域別'!$C$2:$T$13,6,0)</f>
        <v>1</v>
      </c>
      <c r="I279">
        <f>VLOOKUP($B279,'累積人數_量級_區域別'!$C$2:$T$13,7,0)</f>
        <v>1</v>
      </c>
      <c r="J279">
        <f>VLOOKUP($B279,'累積人數_量級_區域別'!$C$2:$T$13,8,0)</f>
        <v>1</v>
      </c>
      <c r="K279">
        <f>VLOOKUP($B279,'累積人數_量級_區域別'!$C$2:$T$13,9,0)</f>
        <v>1</v>
      </c>
      <c r="L279">
        <f>VLOOKUP($B279,'累積人數_量級_區域別'!$C$2:$T$13,10,0)</f>
        <v>1</v>
      </c>
      <c r="M279">
        <f>VLOOKUP($B279,'累積人數_量級_區域別'!$C$2:$T$13,11,0)</f>
        <v>1</v>
      </c>
      <c r="N279">
        <f>VLOOKUP($B279,'累積人數_量級_區域別'!$C$2:$T$13,12,0)</f>
        <v>1</v>
      </c>
      <c r="O279">
        <f>VLOOKUP($B279,'累積人數_量級_區域別'!$C$2:$T$13,13,0)</f>
        <v>1</v>
      </c>
      <c r="P279">
        <f>VLOOKUP($B279,'累積人數_量級_區域別'!$C$2:$T$13,14,0)</f>
        <v>1</v>
      </c>
      <c r="Q279">
        <f>VLOOKUP($B279,'累積人數_量級_區域別'!$C$2:$T$13,15,0)</f>
        <v>1</v>
      </c>
      <c r="R279">
        <f>VLOOKUP($B279,'累積人數_量級_區域別'!$C$2:$T$13,16,0)</f>
        <v>1</v>
      </c>
      <c r="S279">
        <f>VLOOKUP($B279,'累積人數_量級_區域別'!$C$2:$T$13,17,0)</f>
        <v>1</v>
      </c>
      <c r="T279">
        <f>VLOOKUP($B279,'累積人數_量級_區域別'!$C$2:$T$13,18,0)</f>
        <v>1</v>
      </c>
    </row>
    <row r="280">
      <c r="A280" s="5">
        <v>6.3000080018E10</v>
      </c>
      <c r="B280" s="5" t="s">
        <v>271</v>
      </c>
      <c r="C280" s="5" t="s">
        <v>289</v>
      </c>
      <c r="D280">
        <f>VLOOKUP(B280,'累積人數_量級_區域別'!$C$2:$T$13,2,0)</f>
        <v>1</v>
      </c>
      <c r="E280">
        <f>VLOOKUP($B280,'累積人數_量級_區域別'!$C$2:$T$13,3,0)</f>
        <v>1</v>
      </c>
      <c r="F280">
        <f>VLOOKUP($B280,'累積人數_量級_區域別'!$C$2:$T$13,4,0)</f>
        <v>0</v>
      </c>
      <c r="G280">
        <f>VLOOKUP($B280,'累積人數_量級_區域別'!$C$2:$T$13,5,0)</f>
        <v>1</v>
      </c>
      <c r="H280">
        <f>VLOOKUP($B280,'累積人數_量級_區域別'!$C$2:$T$13,6,0)</f>
        <v>1</v>
      </c>
      <c r="I280">
        <f>VLOOKUP($B280,'累積人數_量級_區域別'!$C$2:$T$13,7,0)</f>
        <v>1</v>
      </c>
      <c r="J280">
        <f>VLOOKUP($B280,'累積人數_量級_區域別'!$C$2:$T$13,8,0)</f>
        <v>1</v>
      </c>
      <c r="K280">
        <f>VLOOKUP($B280,'累積人數_量級_區域別'!$C$2:$T$13,9,0)</f>
        <v>1</v>
      </c>
      <c r="L280">
        <f>VLOOKUP($B280,'累積人數_量級_區域別'!$C$2:$T$13,10,0)</f>
        <v>1</v>
      </c>
      <c r="M280">
        <f>VLOOKUP($B280,'累積人數_量級_區域別'!$C$2:$T$13,11,0)</f>
        <v>1</v>
      </c>
      <c r="N280">
        <f>VLOOKUP($B280,'累積人數_量級_區域別'!$C$2:$T$13,12,0)</f>
        <v>1</v>
      </c>
      <c r="O280">
        <f>VLOOKUP($B280,'累積人數_量級_區域別'!$C$2:$T$13,13,0)</f>
        <v>1</v>
      </c>
      <c r="P280">
        <f>VLOOKUP($B280,'累積人數_量級_區域別'!$C$2:$T$13,14,0)</f>
        <v>1</v>
      </c>
      <c r="Q280">
        <f>VLOOKUP($B280,'累積人數_量級_區域別'!$C$2:$T$13,15,0)</f>
        <v>1</v>
      </c>
      <c r="R280">
        <f>VLOOKUP($B280,'累積人數_量級_區域別'!$C$2:$T$13,16,0)</f>
        <v>1</v>
      </c>
      <c r="S280">
        <f>VLOOKUP($B280,'累積人數_量級_區域別'!$C$2:$T$13,17,0)</f>
        <v>1</v>
      </c>
      <c r="T280">
        <f>VLOOKUP($B280,'累積人數_量級_區域別'!$C$2:$T$13,18,0)</f>
        <v>1</v>
      </c>
    </row>
    <row r="281">
      <c r="A281" s="5">
        <v>6.3000080019E10</v>
      </c>
      <c r="B281" s="5" t="s">
        <v>271</v>
      </c>
      <c r="C281" s="5" t="s">
        <v>290</v>
      </c>
      <c r="D281">
        <f>VLOOKUP(B281,'累積人數_量級_區域別'!$C$2:$T$13,2,0)</f>
        <v>1</v>
      </c>
      <c r="E281">
        <f>VLOOKUP($B281,'累積人數_量級_區域別'!$C$2:$T$13,3,0)</f>
        <v>1</v>
      </c>
      <c r="F281">
        <f>VLOOKUP($B281,'累積人數_量級_區域別'!$C$2:$T$13,4,0)</f>
        <v>0</v>
      </c>
      <c r="G281">
        <f>VLOOKUP($B281,'累積人數_量級_區域別'!$C$2:$T$13,5,0)</f>
        <v>1</v>
      </c>
      <c r="H281">
        <f>VLOOKUP($B281,'累積人數_量級_區域別'!$C$2:$T$13,6,0)</f>
        <v>1</v>
      </c>
      <c r="I281">
        <f>VLOOKUP($B281,'累積人數_量級_區域別'!$C$2:$T$13,7,0)</f>
        <v>1</v>
      </c>
      <c r="J281">
        <f>VLOOKUP($B281,'累積人數_量級_區域別'!$C$2:$T$13,8,0)</f>
        <v>1</v>
      </c>
      <c r="K281">
        <f>VLOOKUP($B281,'累積人數_量級_區域別'!$C$2:$T$13,9,0)</f>
        <v>1</v>
      </c>
      <c r="L281">
        <f>VLOOKUP($B281,'累積人數_量級_區域別'!$C$2:$T$13,10,0)</f>
        <v>1</v>
      </c>
      <c r="M281">
        <f>VLOOKUP($B281,'累積人數_量級_區域別'!$C$2:$T$13,11,0)</f>
        <v>1</v>
      </c>
      <c r="N281">
        <f>VLOOKUP($B281,'累積人數_量級_區域別'!$C$2:$T$13,12,0)</f>
        <v>1</v>
      </c>
      <c r="O281">
        <f>VLOOKUP($B281,'累積人數_量級_區域別'!$C$2:$T$13,13,0)</f>
        <v>1</v>
      </c>
      <c r="P281">
        <f>VLOOKUP($B281,'累積人數_量級_區域別'!$C$2:$T$13,14,0)</f>
        <v>1</v>
      </c>
      <c r="Q281">
        <f>VLOOKUP($B281,'累積人數_量級_區域別'!$C$2:$T$13,15,0)</f>
        <v>1</v>
      </c>
      <c r="R281">
        <f>VLOOKUP($B281,'累積人數_量級_區域別'!$C$2:$T$13,16,0)</f>
        <v>1</v>
      </c>
      <c r="S281">
        <f>VLOOKUP($B281,'累積人數_量級_區域別'!$C$2:$T$13,17,0)</f>
        <v>1</v>
      </c>
      <c r="T281">
        <f>VLOOKUP($B281,'累積人數_量級_區域別'!$C$2:$T$13,18,0)</f>
        <v>1</v>
      </c>
    </row>
    <row r="282">
      <c r="A282" s="5">
        <v>6.300008002E10</v>
      </c>
      <c r="B282" s="5" t="s">
        <v>271</v>
      </c>
      <c r="C282" s="5" t="s">
        <v>291</v>
      </c>
      <c r="D282">
        <f>VLOOKUP(B282,'累積人數_量級_區域別'!$C$2:$T$13,2,0)</f>
        <v>1</v>
      </c>
      <c r="E282">
        <f>VLOOKUP($B282,'累積人數_量級_區域別'!$C$2:$T$13,3,0)</f>
        <v>1</v>
      </c>
      <c r="F282">
        <f>VLOOKUP($B282,'累積人數_量級_區域別'!$C$2:$T$13,4,0)</f>
        <v>0</v>
      </c>
      <c r="G282">
        <f>VLOOKUP($B282,'累積人數_量級_區域別'!$C$2:$T$13,5,0)</f>
        <v>1</v>
      </c>
      <c r="H282">
        <f>VLOOKUP($B282,'累積人數_量級_區域別'!$C$2:$T$13,6,0)</f>
        <v>1</v>
      </c>
      <c r="I282">
        <f>VLOOKUP($B282,'累積人數_量級_區域別'!$C$2:$T$13,7,0)</f>
        <v>1</v>
      </c>
      <c r="J282">
        <f>VLOOKUP($B282,'累積人數_量級_區域別'!$C$2:$T$13,8,0)</f>
        <v>1</v>
      </c>
      <c r="K282">
        <f>VLOOKUP($B282,'累積人數_量級_區域別'!$C$2:$T$13,9,0)</f>
        <v>1</v>
      </c>
      <c r="L282">
        <f>VLOOKUP($B282,'累積人數_量級_區域別'!$C$2:$T$13,10,0)</f>
        <v>1</v>
      </c>
      <c r="M282">
        <f>VLOOKUP($B282,'累積人數_量級_區域別'!$C$2:$T$13,11,0)</f>
        <v>1</v>
      </c>
      <c r="N282">
        <f>VLOOKUP($B282,'累積人數_量級_區域別'!$C$2:$T$13,12,0)</f>
        <v>1</v>
      </c>
      <c r="O282">
        <f>VLOOKUP($B282,'累積人數_量級_區域別'!$C$2:$T$13,13,0)</f>
        <v>1</v>
      </c>
      <c r="P282">
        <f>VLOOKUP($B282,'累積人數_量級_區域別'!$C$2:$T$13,14,0)</f>
        <v>1</v>
      </c>
      <c r="Q282">
        <f>VLOOKUP($B282,'累積人數_量級_區域別'!$C$2:$T$13,15,0)</f>
        <v>1</v>
      </c>
      <c r="R282">
        <f>VLOOKUP($B282,'累積人數_量級_區域別'!$C$2:$T$13,16,0)</f>
        <v>1</v>
      </c>
      <c r="S282">
        <f>VLOOKUP($B282,'累積人數_量級_區域別'!$C$2:$T$13,17,0)</f>
        <v>1</v>
      </c>
      <c r="T282">
        <f>VLOOKUP($B282,'累積人數_量級_區域別'!$C$2:$T$13,18,0)</f>
        <v>1</v>
      </c>
    </row>
    <row r="283">
      <c r="A283" s="5">
        <v>6.3000080021E10</v>
      </c>
      <c r="B283" s="5" t="s">
        <v>271</v>
      </c>
      <c r="C283" s="5" t="s">
        <v>292</v>
      </c>
      <c r="D283">
        <f>VLOOKUP(B283,'累積人數_量級_區域別'!$C$2:$T$13,2,0)</f>
        <v>1</v>
      </c>
      <c r="E283">
        <f>VLOOKUP($B283,'累積人數_量級_區域別'!$C$2:$T$13,3,0)</f>
        <v>1</v>
      </c>
      <c r="F283">
        <f>VLOOKUP($B283,'累積人數_量級_區域別'!$C$2:$T$13,4,0)</f>
        <v>0</v>
      </c>
      <c r="G283">
        <f>VLOOKUP($B283,'累積人數_量級_區域別'!$C$2:$T$13,5,0)</f>
        <v>1</v>
      </c>
      <c r="H283">
        <f>VLOOKUP($B283,'累積人數_量級_區域別'!$C$2:$T$13,6,0)</f>
        <v>1</v>
      </c>
      <c r="I283">
        <f>VLOOKUP($B283,'累積人數_量級_區域別'!$C$2:$T$13,7,0)</f>
        <v>1</v>
      </c>
      <c r="J283">
        <f>VLOOKUP($B283,'累積人數_量級_區域別'!$C$2:$T$13,8,0)</f>
        <v>1</v>
      </c>
      <c r="K283">
        <f>VLOOKUP($B283,'累積人數_量級_區域別'!$C$2:$T$13,9,0)</f>
        <v>1</v>
      </c>
      <c r="L283">
        <f>VLOOKUP($B283,'累積人數_量級_區域別'!$C$2:$T$13,10,0)</f>
        <v>1</v>
      </c>
      <c r="M283">
        <f>VLOOKUP($B283,'累積人數_量級_區域別'!$C$2:$T$13,11,0)</f>
        <v>1</v>
      </c>
      <c r="N283">
        <f>VLOOKUP($B283,'累積人數_量級_區域別'!$C$2:$T$13,12,0)</f>
        <v>1</v>
      </c>
      <c r="O283">
        <f>VLOOKUP($B283,'累積人數_量級_區域別'!$C$2:$T$13,13,0)</f>
        <v>1</v>
      </c>
      <c r="P283">
        <f>VLOOKUP($B283,'累積人數_量級_區域別'!$C$2:$T$13,14,0)</f>
        <v>1</v>
      </c>
      <c r="Q283">
        <f>VLOOKUP($B283,'累積人數_量級_區域別'!$C$2:$T$13,15,0)</f>
        <v>1</v>
      </c>
      <c r="R283">
        <f>VLOOKUP($B283,'累積人數_量級_區域別'!$C$2:$T$13,16,0)</f>
        <v>1</v>
      </c>
      <c r="S283">
        <f>VLOOKUP($B283,'累積人數_量級_區域別'!$C$2:$T$13,17,0)</f>
        <v>1</v>
      </c>
      <c r="T283">
        <f>VLOOKUP($B283,'累積人數_量級_區域別'!$C$2:$T$13,18,0)</f>
        <v>1</v>
      </c>
    </row>
    <row r="284">
      <c r="A284" s="5">
        <v>6.3000080022E10</v>
      </c>
      <c r="B284" s="5" t="s">
        <v>271</v>
      </c>
      <c r="C284" s="5" t="s">
        <v>293</v>
      </c>
      <c r="D284">
        <f>VLOOKUP(B284,'累積人數_量級_區域別'!$C$2:$T$13,2,0)</f>
        <v>1</v>
      </c>
      <c r="E284">
        <f>VLOOKUP($B284,'累積人數_量級_區域別'!$C$2:$T$13,3,0)</f>
        <v>1</v>
      </c>
      <c r="F284">
        <f>VLOOKUP($B284,'累積人數_量級_區域別'!$C$2:$T$13,4,0)</f>
        <v>0</v>
      </c>
      <c r="G284">
        <f>VLOOKUP($B284,'累積人數_量級_區域別'!$C$2:$T$13,5,0)</f>
        <v>1</v>
      </c>
      <c r="H284">
        <f>VLOOKUP($B284,'累積人數_量級_區域別'!$C$2:$T$13,6,0)</f>
        <v>1</v>
      </c>
      <c r="I284">
        <f>VLOOKUP($B284,'累積人數_量級_區域別'!$C$2:$T$13,7,0)</f>
        <v>1</v>
      </c>
      <c r="J284">
        <f>VLOOKUP($B284,'累積人數_量級_區域別'!$C$2:$T$13,8,0)</f>
        <v>1</v>
      </c>
      <c r="K284">
        <f>VLOOKUP($B284,'累積人數_量級_區域別'!$C$2:$T$13,9,0)</f>
        <v>1</v>
      </c>
      <c r="L284">
        <f>VLOOKUP($B284,'累積人數_量級_區域別'!$C$2:$T$13,10,0)</f>
        <v>1</v>
      </c>
      <c r="M284">
        <f>VLOOKUP($B284,'累積人數_量級_區域別'!$C$2:$T$13,11,0)</f>
        <v>1</v>
      </c>
      <c r="N284">
        <f>VLOOKUP($B284,'累積人數_量級_區域別'!$C$2:$T$13,12,0)</f>
        <v>1</v>
      </c>
      <c r="O284">
        <f>VLOOKUP($B284,'累積人數_量級_區域別'!$C$2:$T$13,13,0)</f>
        <v>1</v>
      </c>
      <c r="P284">
        <f>VLOOKUP($B284,'累積人數_量級_區域別'!$C$2:$T$13,14,0)</f>
        <v>1</v>
      </c>
      <c r="Q284">
        <f>VLOOKUP($B284,'累積人數_量級_區域別'!$C$2:$T$13,15,0)</f>
        <v>1</v>
      </c>
      <c r="R284">
        <f>VLOOKUP($B284,'累積人數_量級_區域別'!$C$2:$T$13,16,0)</f>
        <v>1</v>
      </c>
      <c r="S284">
        <f>VLOOKUP($B284,'累積人數_量級_區域別'!$C$2:$T$13,17,0)</f>
        <v>1</v>
      </c>
      <c r="T284">
        <f>VLOOKUP($B284,'累積人數_量級_區域別'!$C$2:$T$13,18,0)</f>
        <v>1</v>
      </c>
    </row>
    <row r="285">
      <c r="A285" s="5">
        <v>6.3000080023E10</v>
      </c>
      <c r="B285" s="5" t="s">
        <v>271</v>
      </c>
      <c r="C285" s="5" t="s">
        <v>294</v>
      </c>
      <c r="D285">
        <f>VLOOKUP(B285,'累積人數_量級_區域別'!$C$2:$T$13,2,0)</f>
        <v>1</v>
      </c>
      <c r="E285">
        <f>VLOOKUP($B285,'累積人數_量級_區域別'!$C$2:$T$13,3,0)</f>
        <v>1</v>
      </c>
      <c r="F285">
        <f>VLOOKUP($B285,'累積人數_量級_區域別'!$C$2:$T$13,4,0)</f>
        <v>0</v>
      </c>
      <c r="G285">
        <f>VLOOKUP($B285,'累積人數_量級_區域別'!$C$2:$T$13,5,0)</f>
        <v>1</v>
      </c>
      <c r="H285">
        <f>VLOOKUP($B285,'累積人數_量級_區域別'!$C$2:$T$13,6,0)</f>
        <v>1</v>
      </c>
      <c r="I285">
        <f>VLOOKUP($B285,'累積人數_量級_區域別'!$C$2:$T$13,7,0)</f>
        <v>1</v>
      </c>
      <c r="J285">
        <f>VLOOKUP($B285,'累積人數_量級_區域別'!$C$2:$T$13,8,0)</f>
        <v>1</v>
      </c>
      <c r="K285">
        <f>VLOOKUP($B285,'累積人數_量級_區域別'!$C$2:$T$13,9,0)</f>
        <v>1</v>
      </c>
      <c r="L285">
        <f>VLOOKUP($B285,'累積人數_量級_區域別'!$C$2:$T$13,10,0)</f>
        <v>1</v>
      </c>
      <c r="M285">
        <f>VLOOKUP($B285,'累積人數_量級_區域別'!$C$2:$T$13,11,0)</f>
        <v>1</v>
      </c>
      <c r="N285">
        <f>VLOOKUP($B285,'累積人數_量級_區域別'!$C$2:$T$13,12,0)</f>
        <v>1</v>
      </c>
      <c r="O285">
        <f>VLOOKUP($B285,'累積人數_量級_區域別'!$C$2:$T$13,13,0)</f>
        <v>1</v>
      </c>
      <c r="P285">
        <f>VLOOKUP($B285,'累積人數_量級_區域別'!$C$2:$T$13,14,0)</f>
        <v>1</v>
      </c>
      <c r="Q285">
        <f>VLOOKUP($B285,'累積人數_量級_區域別'!$C$2:$T$13,15,0)</f>
        <v>1</v>
      </c>
      <c r="R285">
        <f>VLOOKUP($B285,'累積人數_量級_區域別'!$C$2:$T$13,16,0)</f>
        <v>1</v>
      </c>
      <c r="S285">
        <f>VLOOKUP($B285,'累積人數_量級_區域別'!$C$2:$T$13,17,0)</f>
        <v>1</v>
      </c>
      <c r="T285">
        <f>VLOOKUP($B285,'累積人數_量級_區域別'!$C$2:$T$13,18,0)</f>
        <v>1</v>
      </c>
    </row>
    <row r="286">
      <c r="A286" s="5">
        <v>6.3000080024E10</v>
      </c>
      <c r="B286" s="5" t="s">
        <v>271</v>
      </c>
      <c r="C286" s="5" t="s">
        <v>295</v>
      </c>
      <c r="D286">
        <f>VLOOKUP(B286,'累積人數_量級_區域別'!$C$2:$T$13,2,0)</f>
        <v>1</v>
      </c>
      <c r="E286">
        <f>VLOOKUP($B286,'累積人數_量級_區域別'!$C$2:$T$13,3,0)</f>
        <v>1</v>
      </c>
      <c r="F286">
        <f>VLOOKUP($B286,'累積人數_量級_區域別'!$C$2:$T$13,4,0)</f>
        <v>0</v>
      </c>
      <c r="G286">
        <f>VLOOKUP($B286,'累積人數_量級_區域別'!$C$2:$T$13,5,0)</f>
        <v>1</v>
      </c>
      <c r="H286">
        <f>VLOOKUP($B286,'累積人數_量級_區域別'!$C$2:$T$13,6,0)</f>
        <v>1</v>
      </c>
      <c r="I286">
        <f>VLOOKUP($B286,'累積人數_量級_區域別'!$C$2:$T$13,7,0)</f>
        <v>1</v>
      </c>
      <c r="J286">
        <f>VLOOKUP($B286,'累積人數_量級_區域別'!$C$2:$T$13,8,0)</f>
        <v>1</v>
      </c>
      <c r="K286">
        <f>VLOOKUP($B286,'累積人數_量級_區域別'!$C$2:$T$13,9,0)</f>
        <v>1</v>
      </c>
      <c r="L286">
        <f>VLOOKUP($B286,'累積人數_量級_區域別'!$C$2:$T$13,10,0)</f>
        <v>1</v>
      </c>
      <c r="M286">
        <f>VLOOKUP($B286,'累積人數_量級_區域別'!$C$2:$T$13,11,0)</f>
        <v>1</v>
      </c>
      <c r="N286">
        <f>VLOOKUP($B286,'累積人數_量級_區域別'!$C$2:$T$13,12,0)</f>
        <v>1</v>
      </c>
      <c r="O286">
        <f>VLOOKUP($B286,'累積人數_量級_區域別'!$C$2:$T$13,13,0)</f>
        <v>1</v>
      </c>
      <c r="P286">
        <f>VLOOKUP($B286,'累積人數_量級_區域別'!$C$2:$T$13,14,0)</f>
        <v>1</v>
      </c>
      <c r="Q286">
        <f>VLOOKUP($B286,'累積人數_量級_區域別'!$C$2:$T$13,15,0)</f>
        <v>1</v>
      </c>
      <c r="R286">
        <f>VLOOKUP($B286,'累積人數_量級_區域別'!$C$2:$T$13,16,0)</f>
        <v>1</v>
      </c>
      <c r="S286">
        <f>VLOOKUP($B286,'累積人數_量級_區域別'!$C$2:$T$13,17,0)</f>
        <v>1</v>
      </c>
      <c r="T286">
        <f>VLOOKUP($B286,'累積人數_量級_區域別'!$C$2:$T$13,18,0)</f>
        <v>1</v>
      </c>
    </row>
    <row r="287">
      <c r="A287" s="5">
        <v>6.3000080025E10</v>
      </c>
      <c r="B287" s="5" t="s">
        <v>271</v>
      </c>
      <c r="C287" s="5" t="s">
        <v>296</v>
      </c>
      <c r="D287">
        <f>VLOOKUP(B287,'累積人數_量級_區域別'!$C$2:$T$13,2,0)</f>
        <v>1</v>
      </c>
      <c r="E287">
        <f>VLOOKUP($B287,'累積人數_量級_區域別'!$C$2:$T$13,3,0)</f>
        <v>1</v>
      </c>
      <c r="F287">
        <f>VLOOKUP($B287,'累積人數_量級_區域別'!$C$2:$T$13,4,0)</f>
        <v>0</v>
      </c>
      <c r="G287">
        <f>VLOOKUP($B287,'累積人數_量級_區域別'!$C$2:$T$13,5,0)</f>
        <v>1</v>
      </c>
      <c r="H287">
        <f>VLOOKUP($B287,'累積人數_量級_區域別'!$C$2:$T$13,6,0)</f>
        <v>1</v>
      </c>
      <c r="I287">
        <f>VLOOKUP($B287,'累積人數_量級_區域別'!$C$2:$T$13,7,0)</f>
        <v>1</v>
      </c>
      <c r="J287">
        <f>VLOOKUP($B287,'累積人數_量級_區域別'!$C$2:$T$13,8,0)</f>
        <v>1</v>
      </c>
      <c r="K287">
        <f>VLOOKUP($B287,'累積人數_量級_區域別'!$C$2:$T$13,9,0)</f>
        <v>1</v>
      </c>
      <c r="L287">
        <f>VLOOKUP($B287,'累積人數_量級_區域別'!$C$2:$T$13,10,0)</f>
        <v>1</v>
      </c>
      <c r="M287">
        <f>VLOOKUP($B287,'累積人數_量級_區域別'!$C$2:$T$13,11,0)</f>
        <v>1</v>
      </c>
      <c r="N287">
        <f>VLOOKUP($B287,'累積人數_量級_區域別'!$C$2:$T$13,12,0)</f>
        <v>1</v>
      </c>
      <c r="O287">
        <f>VLOOKUP($B287,'累積人數_量級_區域別'!$C$2:$T$13,13,0)</f>
        <v>1</v>
      </c>
      <c r="P287">
        <f>VLOOKUP($B287,'累積人數_量級_區域別'!$C$2:$T$13,14,0)</f>
        <v>1</v>
      </c>
      <c r="Q287">
        <f>VLOOKUP($B287,'累積人數_量級_區域別'!$C$2:$T$13,15,0)</f>
        <v>1</v>
      </c>
      <c r="R287">
        <f>VLOOKUP($B287,'累積人數_量級_區域別'!$C$2:$T$13,16,0)</f>
        <v>1</v>
      </c>
      <c r="S287">
        <f>VLOOKUP($B287,'累積人數_量級_區域別'!$C$2:$T$13,17,0)</f>
        <v>1</v>
      </c>
      <c r="T287">
        <f>VLOOKUP($B287,'累積人數_量級_區域別'!$C$2:$T$13,18,0)</f>
        <v>1</v>
      </c>
    </row>
    <row r="288">
      <c r="A288" s="5">
        <v>6.3000080026E10</v>
      </c>
      <c r="B288" s="5" t="s">
        <v>271</v>
      </c>
      <c r="C288" s="5" t="s">
        <v>297</v>
      </c>
      <c r="D288">
        <f>VLOOKUP(B288,'累積人數_量級_區域別'!$C$2:$T$13,2,0)</f>
        <v>1</v>
      </c>
      <c r="E288">
        <f>VLOOKUP($B288,'累積人數_量級_區域別'!$C$2:$T$13,3,0)</f>
        <v>1</v>
      </c>
      <c r="F288">
        <f>VLOOKUP($B288,'累積人數_量級_區域別'!$C$2:$T$13,4,0)</f>
        <v>0</v>
      </c>
      <c r="G288">
        <f>VLOOKUP($B288,'累積人數_量級_區域別'!$C$2:$T$13,5,0)</f>
        <v>1</v>
      </c>
      <c r="H288">
        <f>VLOOKUP($B288,'累積人數_量級_區域別'!$C$2:$T$13,6,0)</f>
        <v>1</v>
      </c>
      <c r="I288">
        <f>VLOOKUP($B288,'累積人數_量級_區域別'!$C$2:$T$13,7,0)</f>
        <v>1</v>
      </c>
      <c r="J288">
        <f>VLOOKUP($B288,'累積人數_量級_區域別'!$C$2:$T$13,8,0)</f>
        <v>1</v>
      </c>
      <c r="K288">
        <f>VLOOKUP($B288,'累積人數_量級_區域別'!$C$2:$T$13,9,0)</f>
        <v>1</v>
      </c>
      <c r="L288">
        <f>VLOOKUP($B288,'累積人數_量級_區域別'!$C$2:$T$13,10,0)</f>
        <v>1</v>
      </c>
      <c r="M288">
        <f>VLOOKUP($B288,'累積人數_量級_區域別'!$C$2:$T$13,11,0)</f>
        <v>1</v>
      </c>
      <c r="N288">
        <f>VLOOKUP($B288,'累積人數_量級_區域別'!$C$2:$T$13,12,0)</f>
        <v>1</v>
      </c>
      <c r="O288">
        <f>VLOOKUP($B288,'累積人數_量級_區域別'!$C$2:$T$13,13,0)</f>
        <v>1</v>
      </c>
      <c r="P288">
        <f>VLOOKUP($B288,'累積人數_量級_區域別'!$C$2:$T$13,14,0)</f>
        <v>1</v>
      </c>
      <c r="Q288">
        <f>VLOOKUP($B288,'累積人數_量級_區域別'!$C$2:$T$13,15,0)</f>
        <v>1</v>
      </c>
      <c r="R288">
        <f>VLOOKUP($B288,'累積人數_量級_區域別'!$C$2:$T$13,16,0)</f>
        <v>1</v>
      </c>
      <c r="S288">
        <f>VLOOKUP($B288,'累積人數_量級_區域別'!$C$2:$T$13,17,0)</f>
        <v>1</v>
      </c>
      <c r="T288">
        <f>VLOOKUP($B288,'累積人數_量級_區域別'!$C$2:$T$13,18,0)</f>
        <v>1</v>
      </c>
    </row>
    <row r="289">
      <c r="A289" s="5">
        <v>6.3000080027E10</v>
      </c>
      <c r="B289" s="5" t="s">
        <v>271</v>
      </c>
      <c r="C289" s="5" t="s">
        <v>298</v>
      </c>
      <c r="D289">
        <f>VLOOKUP(B289,'累積人數_量級_區域別'!$C$2:$T$13,2,0)</f>
        <v>1</v>
      </c>
      <c r="E289">
        <f>VLOOKUP($B289,'累積人數_量級_區域別'!$C$2:$T$13,3,0)</f>
        <v>1</v>
      </c>
      <c r="F289">
        <f>VLOOKUP($B289,'累積人數_量級_區域別'!$C$2:$T$13,4,0)</f>
        <v>0</v>
      </c>
      <c r="G289">
        <f>VLOOKUP($B289,'累積人數_量級_區域別'!$C$2:$T$13,5,0)</f>
        <v>1</v>
      </c>
      <c r="H289">
        <f>VLOOKUP($B289,'累積人數_量級_區域別'!$C$2:$T$13,6,0)</f>
        <v>1</v>
      </c>
      <c r="I289">
        <f>VLOOKUP($B289,'累積人數_量級_區域別'!$C$2:$T$13,7,0)</f>
        <v>1</v>
      </c>
      <c r="J289">
        <f>VLOOKUP($B289,'累積人數_量級_區域別'!$C$2:$T$13,8,0)</f>
        <v>1</v>
      </c>
      <c r="K289">
        <f>VLOOKUP($B289,'累積人數_量級_區域別'!$C$2:$T$13,9,0)</f>
        <v>1</v>
      </c>
      <c r="L289">
        <f>VLOOKUP($B289,'累積人數_量級_區域別'!$C$2:$T$13,10,0)</f>
        <v>1</v>
      </c>
      <c r="M289">
        <f>VLOOKUP($B289,'累積人數_量級_區域別'!$C$2:$T$13,11,0)</f>
        <v>1</v>
      </c>
      <c r="N289">
        <f>VLOOKUP($B289,'累積人數_量級_區域別'!$C$2:$T$13,12,0)</f>
        <v>1</v>
      </c>
      <c r="O289">
        <f>VLOOKUP($B289,'累積人數_量級_區域別'!$C$2:$T$13,13,0)</f>
        <v>1</v>
      </c>
      <c r="P289">
        <f>VLOOKUP($B289,'累積人數_量級_區域別'!$C$2:$T$13,14,0)</f>
        <v>1</v>
      </c>
      <c r="Q289">
        <f>VLOOKUP($B289,'累積人數_量級_區域別'!$C$2:$T$13,15,0)</f>
        <v>1</v>
      </c>
      <c r="R289">
        <f>VLOOKUP($B289,'累積人數_量級_區域別'!$C$2:$T$13,16,0)</f>
        <v>1</v>
      </c>
      <c r="S289">
        <f>VLOOKUP($B289,'累積人數_量級_區域別'!$C$2:$T$13,17,0)</f>
        <v>1</v>
      </c>
      <c r="T289">
        <f>VLOOKUP($B289,'累積人數_量級_區域別'!$C$2:$T$13,18,0)</f>
        <v>1</v>
      </c>
    </row>
    <row r="290">
      <c r="A290" s="5">
        <v>6.3000080028E10</v>
      </c>
      <c r="B290" s="5" t="s">
        <v>271</v>
      </c>
      <c r="C290" s="5" t="s">
        <v>299</v>
      </c>
      <c r="D290">
        <f>VLOOKUP(B290,'累積人數_量級_區域別'!$C$2:$T$13,2,0)</f>
        <v>1</v>
      </c>
      <c r="E290">
        <f>VLOOKUP($B290,'累積人數_量級_區域別'!$C$2:$T$13,3,0)</f>
        <v>1</v>
      </c>
      <c r="F290">
        <f>VLOOKUP($B290,'累積人數_量級_區域別'!$C$2:$T$13,4,0)</f>
        <v>0</v>
      </c>
      <c r="G290">
        <f>VLOOKUP($B290,'累積人數_量級_區域別'!$C$2:$T$13,5,0)</f>
        <v>1</v>
      </c>
      <c r="H290">
        <f>VLOOKUP($B290,'累積人數_量級_區域別'!$C$2:$T$13,6,0)</f>
        <v>1</v>
      </c>
      <c r="I290">
        <f>VLOOKUP($B290,'累積人數_量級_區域別'!$C$2:$T$13,7,0)</f>
        <v>1</v>
      </c>
      <c r="J290">
        <f>VLOOKUP($B290,'累積人數_量級_區域別'!$C$2:$T$13,8,0)</f>
        <v>1</v>
      </c>
      <c r="K290">
        <f>VLOOKUP($B290,'累積人數_量級_區域別'!$C$2:$T$13,9,0)</f>
        <v>1</v>
      </c>
      <c r="L290">
        <f>VLOOKUP($B290,'累積人數_量級_區域別'!$C$2:$T$13,10,0)</f>
        <v>1</v>
      </c>
      <c r="M290">
        <f>VLOOKUP($B290,'累積人數_量級_區域別'!$C$2:$T$13,11,0)</f>
        <v>1</v>
      </c>
      <c r="N290">
        <f>VLOOKUP($B290,'累積人數_量級_區域別'!$C$2:$T$13,12,0)</f>
        <v>1</v>
      </c>
      <c r="O290">
        <f>VLOOKUP($B290,'累積人數_量級_區域別'!$C$2:$T$13,13,0)</f>
        <v>1</v>
      </c>
      <c r="P290">
        <f>VLOOKUP($B290,'累積人數_量級_區域別'!$C$2:$T$13,14,0)</f>
        <v>1</v>
      </c>
      <c r="Q290">
        <f>VLOOKUP($B290,'累積人數_量級_區域別'!$C$2:$T$13,15,0)</f>
        <v>1</v>
      </c>
      <c r="R290">
        <f>VLOOKUP($B290,'累積人數_量級_區域別'!$C$2:$T$13,16,0)</f>
        <v>1</v>
      </c>
      <c r="S290">
        <f>VLOOKUP($B290,'累積人數_量級_區域別'!$C$2:$T$13,17,0)</f>
        <v>1</v>
      </c>
      <c r="T290">
        <f>VLOOKUP($B290,'累積人數_量級_區域別'!$C$2:$T$13,18,0)</f>
        <v>1</v>
      </c>
    </row>
    <row r="291">
      <c r="A291" s="5">
        <v>6.3000080029E10</v>
      </c>
      <c r="B291" s="5" t="s">
        <v>271</v>
      </c>
      <c r="C291" s="5" t="s">
        <v>300</v>
      </c>
      <c r="D291">
        <f>VLOOKUP(B291,'累積人數_量級_區域別'!$C$2:$T$13,2,0)</f>
        <v>1</v>
      </c>
      <c r="E291">
        <f>VLOOKUP($B291,'累積人數_量級_區域別'!$C$2:$T$13,3,0)</f>
        <v>1</v>
      </c>
      <c r="F291">
        <f>VLOOKUP($B291,'累積人數_量級_區域別'!$C$2:$T$13,4,0)</f>
        <v>0</v>
      </c>
      <c r="G291">
        <f>VLOOKUP($B291,'累積人數_量級_區域別'!$C$2:$T$13,5,0)</f>
        <v>1</v>
      </c>
      <c r="H291">
        <f>VLOOKUP($B291,'累積人數_量級_區域別'!$C$2:$T$13,6,0)</f>
        <v>1</v>
      </c>
      <c r="I291">
        <f>VLOOKUP($B291,'累積人數_量級_區域別'!$C$2:$T$13,7,0)</f>
        <v>1</v>
      </c>
      <c r="J291">
        <f>VLOOKUP($B291,'累積人數_量級_區域別'!$C$2:$T$13,8,0)</f>
        <v>1</v>
      </c>
      <c r="K291">
        <f>VLOOKUP($B291,'累積人數_量級_區域別'!$C$2:$T$13,9,0)</f>
        <v>1</v>
      </c>
      <c r="L291">
        <f>VLOOKUP($B291,'累積人數_量級_區域別'!$C$2:$T$13,10,0)</f>
        <v>1</v>
      </c>
      <c r="M291">
        <f>VLOOKUP($B291,'累積人數_量級_區域別'!$C$2:$T$13,11,0)</f>
        <v>1</v>
      </c>
      <c r="N291">
        <f>VLOOKUP($B291,'累積人數_量級_區域別'!$C$2:$T$13,12,0)</f>
        <v>1</v>
      </c>
      <c r="O291">
        <f>VLOOKUP($B291,'累積人數_量級_區域別'!$C$2:$T$13,13,0)</f>
        <v>1</v>
      </c>
      <c r="P291">
        <f>VLOOKUP($B291,'累積人數_量級_區域別'!$C$2:$T$13,14,0)</f>
        <v>1</v>
      </c>
      <c r="Q291">
        <f>VLOOKUP($B291,'累積人數_量級_區域別'!$C$2:$T$13,15,0)</f>
        <v>1</v>
      </c>
      <c r="R291">
        <f>VLOOKUP($B291,'累積人數_量級_區域別'!$C$2:$T$13,16,0)</f>
        <v>1</v>
      </c>
      <c r="S291">
        <f>VLOOKUP($B291,'累積人數_量級_區域別'!$C$2:$T$13,17,0)</f>
        <v>1</v>
      </c>
      <c r="T291">
        <f>VLOOKUP($B291,'累積人數_量級_區域別'!$C$2:$T$13,18,0)</f>
        <v>1</v>
      </c>
    </row>
    <row r="292">
      <c r="A292" s="5">
        <v>6.300008003E10</v>
      </c>
      <c r="B292" s="5" t="s">
        <v>271</v>
      </c>
      <c r="C292" s="5" t="s">
        <v>301</v>
      </c>
      <c r="D292">
        <f>VLOOKUP(B292,'累積人數_量級_區域別'!$C$2:$T$13,2,0)</f>
        <v>1</v>
      </c>
      <c r="E292">
        <f>VLOOKUP($B292,'累積人數_量級_區域別'!$C$2:$T$13,3,0)</f>
        <v>1</v>
      </c>
      <c r="F292">
        <f>VLOOKUP($B292,'累積人數_量級_區域別'!$C$2:$T$13,4,0)</f>
        <v>0</v>
      </c>
      <c r="G292">
        <f>VLOOKUP($B292,'累積人數_量級_區域別'!$C$2:$T$13,5,0)</f>
        <v>1</v>
      </c>
      <c r="H292">
        <f>VLOOKUP($B292,'累積人數_量級_區域別'!$C$2:$T$13,6,0)</f>
        <v>1</v>
      </c>
      <c r="I292">
        <f>VLOOKUP($B292,'累積人數_量級_區域別'!$C$2:$T$13,7,0)</f>
        <v>1</v>
      </c>
      <c r="J292">
        <f>VLOOKUP($B292,'累積人數_量級_區域別'!$C$2:$T$13,8,0)</f>
        <v>1</v>
      </c>
      <c r="K292">
        <f>VLOOKUP($B292,'累積人數_量級_區域別'!$C$2:$T$13,9,0)</f>
        <v>1</v>
      </c>
      <c r="L292">
        <f>VLOOKUP($B292,'累積人數_量級_區域別'!$C$2:$T$13,10,0)</f>
        <v>1</v>
      </c>
      <c r="M292">
        <f>VLOOKUP($B292,'累積人數_量級_區域別'!$C$2:$T$13,11,0)</f>
        <v>1</v>
      </c>
      <c r="N292">
        <f>VLOOKUP($B292,'累積人數_量級_區域別'!$C$2:$T$13,12,0)</f>
        <v>1</v>
      </c>
      <c r="O292">
        <f>VLOOKUP($B292,'累積人數_量級_區域別'!$C$2:$T$13,13,0)</f>
        <v>1</v>
      </c>
      <c r="P292">
        <f>VLOOKUP($B292,'累積人數_量級_區域別'!$C$2:$T$13,14,0)</f>
        <v>1</v>
      </c>
      <c r="Q292">
        <f>VLOOKUP($B292,'累積人數_量級_區域別'!$C$2:$T$13,15,0)</f>
        <v>1</v>
      </c>
      <c r="R292">
        <f>VLOOKUP($B292,'累積人數_量級_區域別'!$C$2:$T$13,16,0)</f>
        <v>1</v>
      </c>
      <c r="S292">
        <f>VLOOKUP($B292,'累積人數_量級_區域別'!$C$2:$T$13,17,0)</f>
        <v>1</v>
      </c>
      <c r="T292">
        <f>VLOOKUP($B292,'累積人數_量級_區域別'!$C$2:$T$13,18,0)</f>
        <v>1</v>
      </c>
    </row>
    <row r="293">
      <c r="A293" s="5">
        <v>6.3000080031E10</v>
      </c>
      <c r="B293" s="5" t="s">
        <v>271</v>
      </c>
      <c r="C293" s="5" t="s">
        <v>302</v>
      </c>
      <c r="D293">
        <f>VLOOKUP(B293,'累積人數_量級_區域別'!$C$2:$T$13,2,0)</f>
        <v>1</v>
      </c>
      <c r="E293">
        <f>VLOOKUP($B293,'累積人數_量級_區域別'!$C$2:$T$13,3,0)</f>
        <v>1</v>
      </c>
      <c r="F293">
        <f>VLOOKUP($B293,'累積人數_量級_區域別'!$C$2:$T$13,4,0)</f>
        <v>0</v>
      </c>
      <c r="G293">
        <f>VLOOKUP($B293,'累積人數_量級_區域別'!$C$2:$T$13,5,0)</f>
        <v>1</v>
      </c>
      <c r="H293">
        <f>VLOOKUP($B293,'累積人數_量級_區域別'!$C$2:$T$13,6,0)</f>
        <v>1</v>
      </c>
      <c r="I293">
        <f>VLOOKUP($B293,'累積人數_量級_區域別'!$C$2:$T$13,7,0)</f>
        <v>1</v>
      </c>
      <c r="J293">
        <f>VLOOKUP($B293,'累積人數_量級_區域別'!$C$2:$T$13,8,0)</f>
        <v>1</v>
      </c>
      <c r="K293">
        <f>VLOOKUP($B293,'累積人數_量級_區域別'!$C$2:$T$13,9,0)</f>
        <v>1</v>
      </c>
      <c r="L293">
        <f>VLOOKUP($B293,'累積人數_量級_區域別'!$C$2:$T$13,10,0)</f>
        <v>1</v>
      </c>
      <c r="M293">
        <f>VLOOKUP($B293,'累積人數_量級_區域別'!$C$2:$T$13,11,0)</f>
        <v>1</v>
      </c>
      <c r="N293">
        <f>VLOOKUP($B293,'累積人數_量級_區域別'!$C$2:$T$13,12,0)</f>
        <v>1</v>
      </c>
      <c r="O293">
        <f>VLOOKUP($B293,'累積人數_量級_區域別'!$C$2:$T$13,13,0)</f>
        <v>1</v>
      </c>
      <c r="P293">
        <f>VLOOKUP($B293,'累積人數_量級_區域別'!$C$2:$T$13,14,0)</f>
        <v>1</v>
      </c>
      <c r="Q293">
        <f>VLOOKUP($B293,'累積人數_量級_區域別'!$C$2:$T$13,15,0)</f>
        <v>1</v>
      </c>
      <c r="R293">
        <f>VLOOKUP($B293,'累積人數_量級_區域別'!$C$2:$T$13,16,0)</f>
        <v>1</v>
      </c>
      <c r="S293">
        <f>VLOOKUP($B293,'累積人數_量級_區域別'!$C$2:$T$13,17,0)</f>
        <v>1</v>
      </c>
      <c r="T293">
        <f>VLOOKUP($B293,'累積人數_量級_區域別'!$C$2:$T$13,18,0)</f>
        <v>1</v>
      </c>
    </row>
    <row r="294">
      <c r="A294" s="5">
        <v>6.3000080032E10</v>
      </c>
      <c r="B294" s="5" t="s">
        <v>271</v>
      </c>
      <c r="C294" s="5" t="s">
        <v>303</v>
      </c>
      <c r="D294">
        <f>VLOOKUP(B294,'累積人數_量級_區域別'!$C$2:$T$13,2,0)</f>
        <v>1</v>
      </c>
      <c r="E294">
        <f>VLOOKUP($B294,'累積人數_量級_區域別'!$C$2:$T$13,3,0)</f>
        <v>1</v>
      </c>
      <c r="F294">
        <f>VLOOKUP($B294,'累積人數_量級_區域別'!$C$2:$T$13,4,0)</f>
        <v>0</v>
      </c>
      <c r="G294">
        <f>VLOOKUP($B294,'累積人數_量級_區域別'!$C$2:$T$13,5,0)</f>
        <v>1</v>
      </c>
      <c r="H294">
        <f>VLOOKUP($B294,'累積人數_量級_區域別'!$C$2:$T$13,6,0)</f>
        <v>1</v>
      </c>
      <c r="I294">
        <f>VLOOKUP($B294,'累積人數_量級_區域別'!$C$2:$T$13,7,0)</f>
        <v>1</v>
      </c>
      <c r="J294">
        <f>VLOOKUP($B294,'累積人數_量級_區域別'!$C$2:$T$13,8,0)</f>
        <v>1</v>
      </c>
      <c r="K294">
        <f>VLOOKUP($B294,'累積人數_量級_區域別'!$C$2:$T$13,9,0)</f>
        <v>1</v>
      </c>
      <c r="L294">
        <f>VLOOKUP($B294,'累積人數_量級_區域別'!$C$2:$T$13,10,0)</f>
        <v>1</v>
      </c>
      <c r="M294">
        <f>VLOOKUP($B294,'累積人數_量級_區域別'!$C$2:$T$13,11,0)</f>
        <v>1</v>
      </c>
      <c r="N294">
        <f>VLOOKUP($B294,'累積人數_量級_區域別'!$C$2:$T$13,12,0)</f>
        <v>1</v>
      </c>
      <c r="O294">
        <f>VLOOKUP($B294,'累積人數_量級_區域別'!$C$2:$T$13,13,0)</f>
        <v>1</v>
      </c>
      <c r="P294">
        <f>VLOOKUP($B294,'累積人數_量級_區域別'!$C$2:$T$13,14,0)</f>
        <v>1</v>
      </c>
      <c r="Q294">
        <f>VLOOKUP($B294,'累積人數_量級_區域別'!$C$2:$T$13,15,0)</f>
        <v>1</v>
      </c>
      <c r="R294">
        <f>VLOOKUP($B294,'累積人數_量級_區域別'!$C$2:$T$13,16,0)</f>
        <v>1</v>
      </c>
      <c r="S294">
        <f>VLOOKUP($B294,'累積人數_量級_區域別'!$C$2:$T$13,17,0)</f>
        <v>1</v>
      </c>
      <c r="T294">
        <f>VLOOKUP($B294,'累積人數_量級_區域別'!$C$2:$T$13,18,0)</f>
        <v>1</v>
      </c>
    </row>
    <row r="295">
      <c r="A295" s="5">
        <v>6.3000080033E10</v>
      </c>
      <c r="B295" s="5" t="s">
        <v>271</v>
      </c>
      <c r="C295" s="5" t="s">
        <v>304</v>
      </c>
      <c r="D295">
        <f>VLOOKUP(B295,'累積人數_量級_區域別'!$C$2:$T$13,2,0)</f>
        <v>1</v>
      </c>
      <c r="E295">
        <f>VLOOKUP($B295,'累積人數_量級_區域別'!$C$2:$T$13,3,0)</f>
        <v>1</v>
      </c>
      <c r="F295">
        <f>VLOOKUP($B295,'累積人數_量級_區域別'!$C$2:$T$13,4,0)</f>
        <v>0</v>
      </c>
      <c r="G295">
        <f>VLOOKUP($B295,'累積人數_量級_區域別'!$C$2:$T$13,5,0)</f>
        <v>1</v>
      </c>
      <c r="H295">
        <f>VLOOKUP($B295,'累積人數_量級_區域別'!$C$2:$T$13,6,0)</f>
        <v>1</v>
      </c>
      <c r="I295">
        <f>VLOOKUP($B295,'累積人數_量級_區域別'!$C$2:$T$13,7,0)</f>
        <v>1</v>
      </c>
      <c r="J295">
        <f>VLOOKUP($B295,'累積人數_量級_區域別'!$C$2:$T$13,8,0)</f>
        <v>1</v>
      </c>
      <c r="K295">
        <f>VLOOKUP($B295,'累積人數_量級_區域別'!$C$2:$T$13,9,0)</f>
        <v>1</v>
      </c>
      <c r="L295">
        <f>VLOOKUP($B295,'累積人數_量級_區域別'!$C$2:$T$13,10,0)</f>
        <v>1</v>
      </c>
      <c r="M295">
        <f>VLOOKUP($B295,'累積人數_量級_區域別'!$C$2:$T$13,11,0)</f>
        <v>1</v>
      </c>
      <c r="N295">
        <f>VLOOKUP($B295,'累積人數_量級_區域別'!$C$2:$T$13,12,0)</f>
        <v>1</v>
      </c>
      <c r="O295">
        <f>VLOOKUP($B295,'累積人數_量級_區域別'!$C$2:$T$13,13,0)</f>
        <v>1</v>
      </c>
      <c r="P295">
        <f>VLOOKUP($B295,'累積人數_量級_區域別'!$C$2:$T$13,14,0)</f>
        <v>1</v>
      </c>
      <c r="Q295">
        <f>VLOOKUP($B295,'累積人數_量級_區域別'!$C$2:$T$13,15,0)</f>
        <v>1</v>
      </c>
      <c r="R295">
        <f>VLOOKUP($B295,'累積人數_量級_區域別'!$C$2:$T$13,16,0)</f>
        <v>1</v>
      </c>
      <c r="S295">
        <f>VLOOKUP($B295,'累積人數_量級_區域別'!$C$2:$T$13,17,0)</f>
        <v>1</v>
      </c>
      <c r="T295">
        <f>VLOOKUP($B295,'累積人數_量級_區域別'!$C$2:$T$13,18,0)</f>
        <v>1</v>
      </c>
    </row>
    <row r="296">
      <c r="A296" s="5">
        <v>6.3000080034E10</v>
      </c>
      <c r="B296" s="5" t="s">
        <v>271</v>
      </c>
      <c r="C296" s="5" t="s">
        <v>305</v>
      </c>
      <c r="D296">
        <f>VLOOKUP(B296,'累積人數_量級_區域別'!$C$2:$T$13,2,0)</f>
        <v>1</v>
      </c>
      <c r="E296">
        <f>VLOOKUP($B296,'累積人數_量級_區域別'!$C$2:$T$13,3,0)</f>
        <v>1</v>
      </c>
      <c r="F296">
        <f>VLOOKUP($B296,'累積人數_量級_區域別'!$C$2:$T$13,4,0)</f>
        <v>0</v>
      </c>
      <c r="G296">
        <f>VLOOKUP($B296,'累積人數_量級_區域別'!$C$2:$T$13,5,0)</f>
        <v>1</v>
      </c>
      <c r="H296">
        <f>VLOOKUP($B296,'累積人數_量級_區域別'!$C$2:$T$13,6,0)</f>
        <v>1</v>
      </c>
      <c r="I296">
        <f>VLOOKUP($B296,'累積人數_量級_區域別'!$C$2:$T$13,7,0)</f>
        <v>1</v>
      </c>
      <c r="J296">
        <f>VLOOKUP($B296,'累積人數_量級_區域別'!$C$2:$T$13,8,0)</f>
        <v>1</v>
      </c>
      <c r="K296">
        <f>VLOOKUP($B296,'累積人數_量級_區域別'!$C$2:$T$13,9,0)</f>
        <v>1</v>
      </c>
      <c r="L296">
        <f>VLOOKUP($B296,'累積人數_量級_區域別'!$C$2:$T$13,10,0)</f>
        <v>1</v>
      </c>
      <c r="M296">
        <f>VLOOKUP($B296,'累積人數_量級_區域別'!$C$2:$T$13,11,0)</f>
        <v>1</v>
      </c>
      <c r="N296">
        <f>VLOOKUP($B296,'累積人數_量級_區域別'!$C$2:$T$13,12,0)</f>
        <v>1</v>
      </c>
      <c r="O296">
        <f>VLOOKUP($B296,'累積人數_量級_區域別'!$C$2:$T$13,13,0)</f>
        <v>1</v>
      </c>
      <c r="P296">
        <f>VLOOKUP($B296,'累積人數_量級_區域別'!$C$2:$T$13,14,0)</f>
        <v>1</v>
      </c>
      <c r="Q296">
        <f>VLOOKUP($B296,'累積人數_量級_區域別'!$C$2:$T$13,15,0)</f>
        <v>1</v>
      </c>
      <c r="R296">
        <f>VLOOKUP($B296,'累積人數_量級_區域別'!$C$2:$T$13,16,0)</f>
        <v>1</v>
      </c>
      <c r="S296">
        <f>VLOOKUP($B296,'累積人數_量級_區域別'!$C$2:$T$13,17,0)</f>
        <v>1</v>
      </c>
      <c r="T296">
        <f>VLOOKUP($B296,'累積人數_量級_區域別'!$C$2:$T$13,18,0)</f>
        <v>1</v>
      </c>
    </row>
    <row r="297">
      <c r="A297" s="5">
        <v>6.3000080035E10</v>
      </c>
      <c r="B297" s="5" t="s">
        <v>271</v>
      </c>
      <c r="C297" s="5" t="s">
        <v>306</v>
      </c>
      <c r="D297">
        <f>VLOOKUP(B297,'累積人數_量級_區域別'!$C$2:$T$13,2,0)</f>
        <v>1</v>
      </c>
      <c r="E297">
        <f>VLOOKUP($B297,'累積人數_量級_區域別'!$C$2:$T$13,3,0)</f>
        <v>1</v>
      </c>
      <c r="F297">
        <f>VLOOKUP($B297,'累積人數_量級_區域別'!$C$2:$T$13,4,0)</f>
        <v>0</v>
      </c>
      <c r="G297">
        <f>VLOOKUP($B297,'累積人數_量級_區域別'!$C$2:$T$13,5,0)</f>
        <v>1</v>
      </c>
      <c r="H297">
        <f>VLOOKUP($B297,'累積人數_量級_區域別'!$C$2:$T$13,6,0)</f>
        <v>1</v>
      </c>
      <c r="I297">
        <f>VLOOKUP($B297,'累積人數_量級_區域別'!$C$2:$T$13,7,0)</f>
        <v>1</v>
      </c>
      <c r="J297">
        <f>VLOOKUP($B297,'累積人數_量級_區域別'!$C$2:$T$13,8,0)</f>
        <v>1</v>
      </c>
      <c r="K297">
        <f>VLOOKUP($B297,'累積人數_量級_區域別'!$C$2:$T$13,9,0)</f>
        <v>1</v>
      </c>
      <c r="L297">
        <f>VLOOKUP($B297,'累積人數_量級_區域別'!$C$2:$T$13,10,0)</f>
        <v>1</v>
      </c>
      <c r="M297">
        <f>VLOOKUP($B297,'累積人數_量級_區域別'!$C$2:$T$13,11,0)</f>
        <v>1</v>
      </c>
      <c r="N297">
        <f>VLOOKUP($B297,'累積人數_量級_區域別'!$C$2:$T$13,12,0)</f>
        <v>1</v>
      </c>
      <c r="O297">
        <f>VLOOKUP($B297,'累積人數_量級_區域別'!$C$2:$T$13,13,0)</f>
        <v>1</v>
      </c>
      <c r="P297">
        <f>VLOOKUP($B297,'累積人數_量級_區域別'!$C$2:$T$13,14,0)</f>
        <v>1</v>
      </c>
      <c r="Q297">
        <f>VLOOKUP($B297,'累積人數_量級_區域別'!$C$2:$T$13,15,0)</f>
        <v>1</v>
      </c>
      <c r="R297">
        <f>VLOOKUP($B297,'累積人數_量級_區域別'!$C$2:$T$13,16,0)</f>
        <v>1</v>
      </c>
      <c r="S297">
        <f>VLOOKUP($B297,'累積人數_量級_區域別'!$C$2:$T$13,17,0)</f>
        <v>1</v>
      </c>
      <c r="T297">
        <f>VLOOKUP($B297,'累積人數_量級_區域別'!$C$2:$T$13,18,0)</f>
        <v>1</v>
      </c>
    </row>
    <row r="298">
      <c r="A298" s="5">
        <v>6.3000080036E10</v>
      </c>
      <c r="B298" s="5" t="s">
        <v>271</v>
      </c>
      <c r="C298" s="5" t="s">
        <v>307</v>
      </c>
      <c r="D298">
        <f>VLOOKUP(B298,'累積人數_量級_區域別'!$C$2:$T$13,2,0)</f>
        <v>1</v>
      </c>
      <c r="E298">
        <f>VLOOKUP($B298,'累積人數_量級_區域別'!$C$2:$T$13,3,0)</f>
        <v>1</v>
      </c>
      <c r="F298">
        <f>VLOOKUP($B298,'累積人數_量級_區域別'!$C$2:$T$13,4,0)</f>
        <v>0</v>
      </c>
      <c r="G298">
        <f>VLOOKUP($B298,'累積人數_量級_區域別'!$C$2:$T$13,5,0)</f>
        <v>1</v>
      </c>
      <c r="H298">
        <f>VLOOKUP($B298,'累積人數_量級_區域別'!$C$2:$T$13,6,0)</f>
        <v>1</v>
      </c>
      <c r="I298">
        <f>VLOOKUP($B298,'累積人數_量級_區域別'!$C$2:$T$13,7,0)</f>
        <v>1</v>
      </c>
      <c r="J298">
        <f>VLOOKUP($B298,'累積人數_量級_區域別'!$C$2:$T$13,8,0)</f>
        <v>1</v>
      </c>
      <c r="K298">
        <f>VLOOKUP($B298,'累積人數_量級_區域別'!$C$2:$T$13,9,0)</f>
        <v>1</v>
      </c>
      <c r="L298">
        <f>VLOOKUP($B298,'累積人數_量級_區域別'!$C$2:$T$13,10,0)</f>
        <v>1</v>
      </c>
      <c r="M298">
        <f>VLOOKUP($B298,'累積人數_量級_區域別'!$C$2:$T$13,11,0)</f>
        <v>1</v>
      </c>
      <c r="N298">
        <f>VLOOKUP($B298,'累積人數_量級_區域別'!$C$2:$T$13,12,0)</f>
        <v>1</v>
      </c>
      <c r="O298">
        <f>VLOOKUP($B298,'累積人數_量級_區域別'!$C$2:$T$13,13,0)</f>
        <v>1</v>
      </c>
      <c r="P298">
        <f>VLOOKUP($B298,'累積人數_量級_區域別'!$C$2:$T$13,14,0)</f>
        <v>1</v>
      </c>
      <c r="Q298">
        <f>VLOOKUP($B298,'累積人數_量級_區域別'!$C$2:$T$13,15,0)</f>
        <v>1</v>
      </c>
      <c r="R298">
        <f>VLOOKUP($B298,'累積人數_量級_區域別'!$C$2:$T$13,16,0)</f>
        <v>1</v>
      </c>
      <c r="S298">
        <f>VLOOKUP($B298,'累積人數_量級_區域別'!$C$2:$T$13,17,0)</f>
        <v>1</v>
      </c>
      <c r="T298">
        <f>VLOOKUP($B298,'累積人數_量級_區域別'!$C$2:$T$13,18,0)</f>
        <v>1</v>
      </c>
    </row>
    <row r="299">
      <c r="A299" s="5">
        <v>6.3000080037E10</v>
      </c>
      <c r="B299" s="5" t="s">
        <v>271</v>
      </c>
      <c r="C299" s="5" t="s">
        <v>308</v>
      </c>
      <c r="D299">
        <f>VLOOKUP(B299,'累積人數_量級_區域別'!$C$2:$T$13,2,0)</f>
        <v>1</v>
      </c>
      <c r="E299">
        <f>VLOOKUP($B299,'累積人數_量級_區域別'!$C$2:$T$13,3,0)</f>
        <v>1</v>
      </c>
      <c r="F299">
        <f>VLOOKUP($B299,'累積人數_量級_區域別'!$C$2:$T$13,4,0)</f>
        <v>0</v>
      </c>
      <c r="G299">
        <f>VLOOKUP($B299,'累積人數_量級_區域別'!$C$2:$T$13,5,0)</f>
        <v>1</v>
      </c>
      <c r="H299">
        <f>VLOOKUP($B299,'累積人數_量級_區域別'!$C$2:$T$13,6,0)</f>
        <v>1</v>
      </c>
      <c r="I299">
        <f>VLOOKUP($B299,'累積人數_量級_區域別'!$C$2:$T$13,7,0)</f>
        <v>1</v>
      </c>
      <c r="J299">
        <f>VLOOKUP($B299,'累積人數_量級_區域別'!$C$2:$T$13,8,0)</f>
        <v>1</v>
      </c>
      <c r="K299">
        <f>VLOOKUP($B299,'累積人數_量級_區域別'!$C$2:$T$13,9,0)</f>
        <v>1</v>
      </c>
      <c r="L299">
        <f>VLOOKUP($B299,'累積人數_量級_區域別'!$C$2:$T$13,10,0)</f>
        <v>1</v>
      </c>
      <c r="M299">
        <f>VLOOKUP($B299,'累積人數_量級_區域別'!$C$2:$T$13,11,0)</f>
        <v>1</v>
      </c>
      <c r="N299">
        <f>VLOOKUP($B299,'累積人數_量級_區域別'!$C$2:$T$13,12,0)</f>
        <v>1</v>
      </c>
      <c r="O299">
        <f>VLOOKUP($B299,'累積人數_量級_區域別'!$C$2:$T$13,13,0)</f>
        <v>1</v>
      </c>
      <c r="P299">
        <f>VLOOKUP($B299,'累積人數_量級_區域別'!$C$2:$T$13,14,0)</f>
        <v>1</v>
      </c>
      <c r="Q299">
        <f>VLOOKUP($B299,'累積人數_量級_區域別'!$C$2:$T$13,15,0)</f>
        <v>1</v>
      </c>
      <c r="R299">
        <f>VLOOKUP($B299,'累積人數_量級_區域別'!$C$2:$T$13,16,0)</f>
        <v>1</v>
      </c>
      <c r="S299">
        <f>VLOOKUP($B299,'累積人數_量級_區域別'!$C$2:$T$13,17,0)</f>
        <v>1</v>
      </c>
      <c r="T299">
        <f>VLOOKUP($B299,'累積人數_量級_區域別'!$C$2:$T$13,18,0)</f>
        <v>1</v>
      </c>
    </row>
    <row r="300">
      <c r="A300" s="5">
        <v>6.3000080038E10</v>
      </c>
      <c r="B300" s="5" t="s">
        <v>271</v>
      </c>
      <c r="C300" s="5" t="s">
        <v>309</v>
      </c>
      <c r="D300">
        <f>VLOOKUP(B300,'累積人數_量級_區域別'!$C$2:$T$13,2,0)</f>
        <v>1</v>
      </c>
      <c r="E300">
        <f>VLOOKUP($B300,'累積人數_量級_區域別'!$C$2:$T$13,3,0)</f>
        <v>1</v>
      </c>
      <c r="F300">
        <f>VLOOKUP($B300,'累積人數_量級_區域別'!$C$2:$T$13,4,0)</f>
        <v>0</v>
      </c>
      <c r="G300">
        <f>VLOOKUP($B300,'累積人數_量級_區域別'!$C$2:$T$13,5,0)</f>
        <v>1</v>
      </c>
      <c r="H300">
        <f>VLOOKUP($B300,'累積人數_量級_區域別'!$C$2:$T$13,6,0)</f>
        <v>1</v>
      </c>
      <c r="I300">
        <f>VLOOKUP($B300,'累積人數_量級_區域別'!$C$2:$T$13,7,0)</f>
        <v>1</v>
      </c>
      <c r="J300">
        <f>VLOOKUP($B300,'累積人數_量級_區域別'!$C$2:$T$13,8,0)</f>
        <v>1</v>
      </c>
      <c r="K300">
        <f>VLOOKUP($B300,'累積人數_量級_區域別'!$C$2:$T$13,9,0)</f>
        <v>1</v>
      </c>
      <c r="L300">
        <f>VLOOKUP($B300,'累積人數_量級_區域別'!$C$2:$T$13,10,0)</f>
        <v>1</v>
      </c>
      <c r="M300">
        <f>VLOOKUP($B300,'累積人數_量級_區域別'!$C$2:$T$13,11,0)</f>
        <v>1</v>
      </c>
      <c r="N300">
        <f>VLOOKUP($B300,'累積人數_量級_區域別'!$C$2:$T$13,12,0)</f>
        <v>1</v>
      </c>
      <c r="O300">
        <f>VLOOKUP($B300,'累積人數_量級_區域別'!$C$2:$T$13,13,0)</f>
        <v>1</v>
      </c>
      <c r="P300">
        <f>VLOOKUP($B300,'累積人數_量級_區域別'!$C$2:$T$13,14,0)</f>
        <v>1</v>
      </c>
      <c r="Q300">
        <f>VLOOKUP($B300,'累積人數_量級_區域別'!$C$2:$T$13,15,0)</f>
        <v>1</v>
      </c>
      <c r="R300">
        <f>VLOOKUP($B300,'累積人數_量級_區域別'!$C$2:$T$13,16,0)</f>
        <v>1</v>
      </c>
      <c r="S300">
        <f>VLOOKUP($B300,'累積人數_量級_區域別'!$C$2:$T$13,17,0)</f>
        <v>1</v>
      </c>
      <c r="T300">
        <f>VLOOKUP($B300,'累積人數_量級_區域別'!$C$2:$T$13,18,0)</f>
        <v>1</v>
      </c>
    </row>
    <row r="301">
      <c r="A301" s="5">
        <v>6.3000080039E10</v>
      </c>
      <c r="B301" s="5" t="s">
        <v>271</v>
      </c>
      <c r="C301" s="5" t="s">
        <v>310</v>
      </c>
      <c r="D301">
        <f>VLOOKUP(B301,'累積人數_量級_區域別'!$C$2:$T$13,2,0)</f>
        <v>1</v>
      </c>
      <c r="E301">
        <f>VLOOKUP($B301,'累積人數_量級_區域別'!$C$2:$T$13,3,0)</f>
        <v>1</v>
      </c>
      <c r="F301">
        <f>VLOOKUP($B301,'累積人數_量級_區域別'!$C$2:$T$13,4,0)</f>
        <v>0</v>
      </c>
      <c r="G301">
        <f>VLOOKUP($B301,'累積人數_量級_區域別'!$C$2:$T$13,5,0)</f>
        <v>1</v>
      </c>
      <c r="H301">
        <f>VLOOKUP($B301,'累積人數_量級_區域別'!$C$2:$T$13,6,0)</f>
        <v>1</v>
      </c>
      <c r="I301">
        <f>VLOOKUP($B301,'累積人數_量級_區域別'!$C$2:$T$13,7,0)</f>
        <v>1</v>
      </c>
      <c r="J301">
        <f>VLOOKUP($B301,'累積人數_量級_區域別'!$C$2:$T$13,8,0)</f>
        <v>1</v>
      </c>
      <c r="K301">
        <f>VLOOKUP($B301,'累積人數_量級_區域別'!$C$2:$T$13,9,0)</f>
        <v>1</v>
      </c>
      <c r="L301">
        <f>VLOOKUP($B301,'累積人數_量級_區域別'!$C$2:$T$13,10,0)</f>
        <v>1</v>
      </c>
      <c r="M301">
        <f>VLOOKUP($B301,'累積人數_量級_區域別'!$C$2:$T$13,11,0)</f>
        <v>1</v>
      </c>
      <c r="N301">
        <f>VLOOKUP($B301,'累積人數_量級_區域別'!$C$2:$T$13,12,0)</f>
        <v>1</v>
      </c>
      <c r="O301">
        <f>VLOOKUP($B301,'累積人數_量級_區域別'!$C$2:$T$13,13,0)</f>
        <v>1</v>
      </c>
      <c r="P301">
        <f>VLOOKUP($B301,'累積人數_量級_區域別'!$C$2:$T$13,14,0)</f>
        <v>1</v>
      </c>
      <c r="Q301">
        <f>VLOOKUP($B301,'累積人數_量級_區域別'!$C$2:$T$13,15,0)</f>
        <v>1</v>
      </c>
      <c r="R301">
        <f>VLOOKUP($B301,'累積人數_量級_區域別'!$C$2:$T$13,16,0)</f>
        <v>1</v>
      </c>
      <c r="S301">
        <f>VLOOKUP($B301,'累積人數_量級_區域別'!$C$2:$T$13,17,0)</f>
        <v>1</v>
      </c>
      <c r="T301">
        <f>VLOOKUP($B301,'累積人數_量級_區域別'!$C$2:$T$13,18,0)</f>
        <v>1</v>
      </c>
    </row>
    <row r="302">
      <c r="A302" s="5">
        <v>6.300008004E10</v>
      </c>
      <c r="B302" s="5" t="s">
        <v>271</v>
      </c>
      <c r="C302" s="5" t="s">
        <v>311</v>
      </c>
      <c r="D302">
        <f>VLOOKUP(B302,'累積人數_量級_區域別'!$C$2:$T$13,2,0)</f>
        <v>1</v>
      </c>
      <c r="E302">
        <f>VLOOKUP($B302,'累積人數_量級_區域別'!$C$2:$T$13,3,0)</f>
        <v>1</v>
      </c>
      <c r="F302">
        <f>VLOOKUP($B302,'累積人數_量級_區域別'!$C$2:$T$13,4,0)</f>
        <v>0</v>
      </c>
      <c r="G302">
        <f>VLOOKUP($B302,'累積人數_量級_區域別'!$C$2:$T$13,5,0)</f>
        <v>1</v>
      </c>
      <c r="H302">
        <f>VLOOKUP($B302,'累積人數_量級_區域別'!$C$2:$T$13,6,0)</f>
        <v>1</v>
      </c>
      <c r="I302">
        <f>VLOOKUP($B302,'累積人數_量級_區域別'!$C$2:$T$13,7,0)</f>
        <v>1</v>
      </c>
      <c r="J302">
        <f>VLOOKUP($B302,'累積人數_量級_區域別'!$C$2:$T$13,8,0)</f>
        <v>1</v>
      </c>
      <c r="K302">
        <f>VLOOKUP($B302,'累積人數_量級_區域別'!$C$2:$T$13,9,0)</f>
        <v>1</v>
      </c>
      <c r="L302">
        <f>VLOOKUP($B302,'累積人數_量級_區域別'!$C$2:$T$13,10,0)</f>
        <v>1</v>
      </c>
      <c r="M302">
        <f>VLOOKUP($B302,'累積人數_量級_區域別'!$C$2:$T$13,11,0)</f>
        <v>1</v>
      </c>
      <c r="N302">
        <f>VLOOKUP($B302,'累積人數_量級_區域別'!$C$2:$T$13,12,0)</f>
        <v>1</v>
      </c>
      <c r="O302">
        <f>VLOOKUP($B302,'累積人數_量級_區域別'!$C$2:$T$13,13,0)</f>
        <v>1</v>
      </c>
      <c r="P302">
        <f>VLOOKUP($B302,'累積人數_量級_區域別'!$C$2:$T$13,14,0)</f>
        <v>1</v>
      </c>
      <c r="Q302">
        <f>VLOOKUP($B302,'累積人數_量級_區域別'!$C$2:$T$13,15,0)</f>
        <v>1</v>
      </c>
      <c r="R302">
        <f>VLOOKUP($B302,'累積人數_量級_區域別'!$C$2:$T$13,16,0)</f>
        <v>1</v>
      </c>
      <c r="S302">
        <f>VLOOKUP($B302,'累積人數_量級_區域別'!$C$2:$T$13,17,0)</f>
        <v>1</v>
      </c>
      <c r="T302">
        <f>VLOOKUP($B302,'累積人數_量級_區域別'!$C$2:$T$13,18,0)</f>
        <v>1</v>
      </c>
    </row>
    <row r="303">
      <c r="A303" s="5">
        <v>6.3000080041E10</v>
      </c>
      <c r="B303" s="5" t="s">
        <v>271</v>
      </c>
      <c r="C303" s="5" t="s">
        <v>312</v>
      </c>
      <c r="D303">
        <f>VLOOKUP(B303,'累積人數_量級_區域別'!$C$2:$T$13,2,0)</f>
        <v>1</v>
      </c>
      <c r="E303">
        <f>VLOOKUP($B303,'累積人數_量級_區域別'!$C$2:$T$13,3,0)</f>
        <v>1</v>
      </c>
      <c r="F303">
        <f>VLOOKUP($B303,'累積人數_量級_區域別'!$C$2:$T$13,4,0)</f>
        <v>0</v>
      </c>
      <c r="G303">
        <f>VLOOKUP($B303,'累積人數_量級_區域別'!$C$2:$T$13,5,0)</f>
        <v>1</v>
      </c>
      <c r="H303">
        <f>VLOOKUP($B303,'累積人數_量級_區域別'!$C$2:$T$13,6,0)</f>
        <v>1</v>
      </c>
      <c r="I303">
        <f>VLOOKUP($B303,'累積人數_量級_區域別'!$C$2:$T$13,7,0)</f>
        <v>1</v>
      </c>
      <c r="J303">
        <f>VLOOKUP($B303,'累積人數_量級_區域別'!$C$2:$T$13,8,0)</f>
        <v>1</v>
      </c>
      <c r="K303">
        <f>VLOOKUP($B303,'累積人數_量級_區域別'!$C$2:$T$13,9,0)</f>
        <v>1</v>
      </c>
      <c r="L303">
        <f>VLOOKUP($B303,'累積人數_量級_區域別'!$C$2:$T$13,10,0)</f>
        <v>1</v>
      </c>
      <c r="M303">
        <f>VLOOKUP($B303,'累積人數_量級_區域別'!$C$2:$T$13,11,0)</f>
        <v>1</v>
      </c>
      <c r="N303">
        <f>VLOOKUP($B303,'累積人數_量級_區域別'!$C$2:$T$13,12,0)</f>
        <v>1</v>
      </c>
      <c r="O303">
        <f>VLOOKUP($B303,'累積人數_量級_區域別'!$C$2:$T$13,13,0)</f>
        <v>1</v>
      </c>
      <c r="P303">
        <f>VLOOKUP($B303,'累積人數_量級_區域別'!$C$2:$T$13,14,0)</f>
        <v>1</v>
      </c>
      <c r="Q303">
        <f>VLOOKUP($B303,'累積人數_量級_區域別'!$C$2:$T$13,15,0)</f>
        <v>1</v>
      </c>
      <c r="R303">
        <f>VLOOKUP($B303,'累積人數_量級_區域別'!$C$2:$T$13,16,0)</f>
        <v>1</v>
      </c>
      <c r="S303">
        <f>VLOOKUP($B303,'累積人數_量級_區域別'!$C$2:$T$13,17,0)</f>
        <v>1</v>
      </c>
      <c r="T303">
        <f>VLOOKUP($B303,'累積人數_量級_區域別'!$C$2:$T$13,18,0)</f>
        <v>1</v>
      </c>
    </row>
    <row r="304">
      <c r="A304" s="5">
        <v>6.3000080042E10</v>
      </c>
      <c r="B304" s="5" t="s">
        <v>271</v>
      </c>
      <c r="C304" s="5" t="s">
        <v>313</v>
      </c>
      <c r="D304">
        <f>VLOOKUP(B304,'累積人數_量級_區域別'!$C$2:$T$13,2,0)</f>
        <v>1</v>
      </c>
      <c r="E304">
        <f>VLOOKUP($B304,'累積人數_量級_區域別'!$C$2:$T$13,3,0)</f>
        <v>1</v>
      </c>
      <c r="F304">
        <f>VLOOKUP($B304,'累積人數_量級_區域別'!$C$2:$T$13,4,0)</f>
        <v>0</v>
      </c>
      <c r="G304">
        <f>VLOOKUP($B304,'累積人數_量級_區域別'!$C$2:$T$13,5,0)</f>
        <v>1</v>
      </c>
      <c r="H304">
        <f>VLOOKUP($B304,'累積人數_量級_區域別'!$C$2:$T$13,6,0)</f>
        <v>1</v>
      </c>
      <c r="I304">
        <f>VLOOKUP($B304,'累積人數_量級_區域別'!$C$2:$T$13,7,0)</f>
        <v>1</v>
      </c>
      <c r="J304">
        <f>VLOOKUP($B304,'累積人數_量級_區域別'!$C$2:$T$13,8,0)</f>
        <v>1</v>
      </c>
      <c r="K304">
        <f>VLOOKUP($B304,'累積人數_量級_區域別'!$C$2:$T$13,9,0)</f>
        <v>1</v>
      </c>
      <c r="L304">
        <f>VLOOKUP($B304,'累積人數_量級_區域別'!$C$2:$T$13,10,0)</f>
        <v>1</v>
      </c>
      <c r="M304">
        <f>VLOOKUP($B304,'累積人數_量級_區域別'!$C$2:$T$13,11,0)</f>
        <v>1</v>
      </c>
      <c r="N304">
        <f>VLOOKUP($B304,'累積人數_量級_區域別'!$C$2:$T$13,12,0)</f>
        <v>1</v>
      </c>
      <c r="O304">
        <f>VLOOKUP($B304,'累積人數_量級_區域別'!$C$2:$T$13,13,0)</f>
        <v>1</v>
      </c>
      <c r="P304">
        <f>VLOOKUP($B304,'累積人數_量級_區域別'!$C$2:$T$13,14,0)</f>
        <v>1</v>
      </c>
      <c r="Q304">
        <f>VLOOKUP($B304,'累積人數_量級_區域別'!$C$2:$T$13,15,0)</f>
        <v>1</v>
      </c>
      <c r="R304">
        <f>VLOOKUP($B304,'累積人數_量級_區域別'!$C$2:$T$13,16,0)</f>
        <v>1</v>
      </c>
      <c r="S304">
        <f>VLOOKUP($B304,'累積人數_量級_區域別'!$C$2:$T$13,17,0)</f>
        <v>1</v>
      </c>
      <c r="T304">
        <f>VLOOKUP($B304,'累積人數_量級_區域別'!$C$2:$T$13,18,0)</f>
        <v>1</v>
      </c>
    </row>
    <row r="305">
      <c r="A305" s="5">
        <v>6.3000080043E10</v>
      </c>
      <c r="B305" s="5" t="s">
        <v>271</v>
      </c>
      <c r="C305" s="5" t="s">
        <v>314</v>
      </c>
      <c r="D305">
        <f>VLOOKUP(B305,'累積人數_量級_區域別'!$C$2:$T$13,2,0)</f>
        <v>1</v>
      </c>
      <c r="E305">
        <f>VLOOKUP($B305,'累積人數_量級_區域別'!$C$2:$T$13,3,0)</f>
        <v>1</v>
      </c>
      <c r="F305">
        <f>VLOOKUP($B305,'累積人數_量級_區域別'!$C$2:$T$13,4,0)</f>
        <v>0</v>
      </c>
      <c r="G305">
        <f>VLOOKUP($B305,'累積人數_量級_區域別'!$C$2:$T$13,5,0)</f>
        <v>1</v>
      </c>
      <c r="H305">
        <f>VLOOKUP($B305,'累積人數_量級_區域別'!$C$2:$T$13,6,0)</f>
        <v>1</v>
      </c>
      <c r="I305">
        <f>VLOOKUP($B305,'累積人數_量級_區域別'!$C$2:$T$13,7,0)</f>
        <v>1</v>
      </c>
      <c r="J305">
        <f>VLOOKUP($B305,'累積人數_量級_區域別'!$C$2:$T$13,8,0)</f>
        <v>1</v>
      </c>
      <c r="K305">
        <f>VLOOKUP($B305,'累積人數_量級_區域別'!$C$2:$T$13,9,0)</f>
        <v>1</v>
      </c>
      <c r="L305">
        <f>VLOOKUP($B305,'累積人數_量級_區域別'!$C$2:$T$13,10,0)</f>
        <v>1</v>
      </c>
      <c r="M305">
        <f>VLOOKUP($B305,'累積人數_量級_區域別'!$C$2:$T$13,11,0)</f>
        <v>1</v>
      </c>
      <c r="N305">
        <f>VLOOKUP($B305,'累積人數_量級_區域別'!$C$2:$T$13,12,0)</f>
        <v>1</v>
      </c>
      <c r="O305">
        <f>VLOOKUP($B305,'累積人數_量級_區域別'!$C$2:$T$13,13,0)</f>
        <v>1</v>
      </c>
      <c r="P305">
        <f>VLOOKUP($B305,'累積人數_量級_區域別'!$C$2:$T$13,14,0)</f>
        <v>1</v>
      </c>
      <c r="Q305">
        <f>VLOOKUP($B305,'累積人數_量級_區域別'!$C$2:$T$13,15,0)</f>
        <v>1</v>
      </c>
      <c r="R305">
        <f>VLOOKUP($B305,'累積人數_量級_區域別'!$C$2:$T$13,16,0)</f>
        <v>1</v>
      </c>
      <c r="S305">
        <f>VLOOKUP($B305,'累積人數_量級_區域別'!$C$2:$T$13,17,0)</f>
        <v>1</v>
      </c>
      <c r="T305">
        <f>VLOOKUP($B305,'累積人數_量級_區域別'!$C$2:$T$13,18,0)</f>
        <v>1</v>
      </c>
    </row>
    <row r="306">
      <c r="A306" s="5">
        <v>6.3000090001E10</v>
      </c>
      <c r="B306" s="5" t="s">
        <v>315</v>
      </c>
      <c r="C306" s="5" t="s">
        <v>316</v>
      </c>
      <c r="D306">
        <f>VLOOKUP(B306,'累積人數_量級_區域別'!$C$2:$T$13,2,0)</f>
        <v>0</v>
      </c>
      <c r="E306">
        <f>VLOOKUP($B306,'累積人數_量級_區域別'!$C$2:$T$13,3,0)</f>
        <v>1</v>
      </c>
      <c r="F306">
        <f>VLOOKUP($B306,'累積人數_量級_區域別'!$C$2:$T$13,4,0)</f>
        <v>1</v>
      </c>
      <c r="G306">
        <f>VLOOKUP($B306,'累積人數_量級_區域別'!$C$2:$T$13,5,0)</f>
        <v>1</v>
      </c>
      <c r="H306">
        <f>VLOOKUP($B306,'累積人數_量級_區域別'!$C$2:$T$13,6,0)</f>
        <v>1</v>
      </c>
      <c r="I306">
        <f>VLOOKUP($B306,'累積人數_量級_區域別'!$C$2:$T$13,7,0)</f>
        <v>1</v>
      </c>
      <c r="J306">
        <f>VLOOKUP($B306,'累積人數_量級_區域別'!$C$2:$T$13,8,0)</f>
        <v>1</v>
      </c>
      <c r="K306">
        <f>VLOOKUP($B306,'累積人數_量級_區域別'!$C$2:$T$13,9,0)</f>
        <v>1</v>
      </c>
      <c r="L306">
        <f>VLOOKUP($B306,'累積人數_量級_區域別'!$C$2:$T$13,10,0)</f>
        <v>1</v>
      </c>
      <c r="M306">
        <f>VLOOKUP($B306,'累積人數_量級_區域別'!$C$2:$T$13,11,0)</f>
        <v>1</v>
      </c>
      <c r="N306">
        <f>VLOOKUP($B306,'累積人數_量級_區域別'!$C$2:$T$13,12,0)</f>
        <v>1</v>
      </c>
      <c r="O306">
        <f>VLOOKUP($B306,'累積人數_量級_區域別'!$C$2:$T$13,13,0)</f>
        <v>1</v>
      </c>
      <c r="P306">
        <f>VLOOKUP($B306,'累積人數_量級_區域別'!$C$2:$T$13,14,0)</f>
        <v>1</v>
      </c>
      <c r="Q306">
        <f>VLOOKUP($B306,'累積人數_量級_區域別'!$C$2:$T$13,15,0)</f>
        <v>1</v>
      </c>
      <c r="R306">
        <f>VLOOKUP($B306,'累積人數_量級_區域別'!$C$2:$T$13,16,0)</f>
        <v>1</v>
      </c>
      <c r="S306">
        <f>VLOOKUP($B306,'累積人數_量級_區域別'!$C$2:$T$13,17,0)</f>
        <v>1</v>
      </c>
      <c r="T306">
        <f>VLOOKUP($B306,'累積人數_量級_區域別'!$C$2:$T$13,18,0)</f>
        <v>1</v>
      </c>
    </row>
    <row r="307">
      <c r="A307" s="5">
        <v>6.3000090002E10</v>
      </c>
      <c r="B307" s="5" t="s">
        <v>315</v>
      </c>
      <c r="C307" s="5" t="s">
        <v>317</v>
      </c>
      <c r="D307">
        <f>VLOOKUP(B307,'累積人數_量級_區域別'!$C$2:$T$13,2,0)</f>
        <v>0</v>
      </c>
      <c r="E307">
        <f>VLOOKUP($B307,'累積人數_量級_區域別'!$C$2:$T$13,3,0)</f>
        <v>1</v>
      </c>
      <c r="F307">
        <f>VLOOKUP($B307,'累積人數_量級_區域別'!$C$2:$T$13,4,0)</f>
        <v>1</v>
      </c>
      <c r="G307">
        <f>VLOOKUP($B307,'累積人數_量級_區域別'!$C$2:$T$13,5,0)</f>
        <v>1</v>
      </c>
      <c r="H307">
        <f>VLOOKUP($B307,'累積人數_量級_區域別'!$C$2:$T$13,6,0)</f>
        <v>1</v>
      </c>
      <c r="I307">
        <f>VLOOKUP($B307,'累積人數_量級_區域別'!$C$2:$T$13,7,0)</f>
        <v>1</v>
      </c>
      <c r="J307">
        <f>VLOOKUP($B307,'累積人數_量級_區域別'!$C$2:$T$13,8,0)</f>
        <v>1</v>
      </c>
      <c r="K307">
        <f>VLOOKUP($B307,'累積人數_量級_區域別'!$C$2:$T$13,9,0)</f>
        <v>1</v>
      </c>
      <c r="L307">
        <f>VLOOKUP($B307,'累積人數_量級_區域別'!$C$2:$T$13,10,0)</f>
        <v>1</v>
      </c>
      <c r="M307">
        <f>VLOOKUP($B307,'累積人數_量級_區域別'!$C$2:$T$13,11,0)</f>
        <v>1</v>
      </c>
      <c r="N307">
        <f>VLOOKUP($B307,'累積人數_量級_區域別'!$C$2:$T$13,12,0)</f>
        <v>1</v>
      </c>
      <c r="O307">
        <f>VLOOKUP($B307,'累積人數_量級_區域別'!$C$2:$T$13,13,0)</f>
        <v>1</v>
      </c>
      <c r="P307">
        <f>VLOOKUP($B307,'累積人數_量級_區域別'!$C$2:$T$13,14,0)</f>
        <v>1</v>
      </c>
      <c r="Q307">
        <f>VLOOKUP($B307,'累積人數_量級_區域別'!$C$2:$T$13,15,0)</f>
        <v>1</v>
      </c>
      <c r="R307">
        <f>VLOOKUP($B307,'累積人數_量級_區域別'!$C$2:$T$13,16,0)</f>
        <v>1</v>
      </c>
      <c r="S307">
        <f>VLOOKUP($B307,'累積人數_量級_區域別'!$C$2:$T$13,17,0)</f>
        <v>1</v>
      </c>
      <c r="T307">
        <f>VLOOKUP($B307,'累積人數_量級_區域別'!$C$2:$T$13,18,0)</f>
        <v>1</v>
      </c>
    </row>
    <row r="308">
      <c r="A308" s="5">
        <v>6.3000090003E10</v>
      </c>
      <c r="B308" s="5" t="s">
        <v>315</v>
      </c>
      <c r="C308" s="5" t="s">
        <v>318</v>
      </c>
      <c r="D308">
        <f>VLOOKUP(B308,'累積人數_量級_區域別'!$C$2:$T$13,2,0)</f>
        <v>0</v>
      </c>
      <c r="E308">
        <f>VLOOKUP($B308,'累積人數_量級_區域別'!$C$2:$T$13,3,0)</f>
        <v>1</v>
      </c>
      <c r="F308">
        <f>VLOOKUP($B308,'累積人數_量級_區域別'!$C$2:$T$13,4,0)</f>
        <v>1</v>
      </c>
      <c r="G308">
        <f>VLOOKUP($B308,'累積人數_量級_區域別'!$C$2:$T$13,5,0)</f>
        <v>1</v>
      </c>
      <c r="H308">
        <f>VLOOKUP($B308,'累積人數_量級_區域別'!$C$2:$T$13,6,0)</f>
        <v>1</v>
      </c>
      <c r="I308">
        <f>VLOOKUP($B308,'累積人數_量級_區域別'!$C$2:$T$13,7,0)</f>
        <v>1</v>
      </c>
      <c r="J308">
        <f>VLOOKUP($B308,'累積人數_量級_區域別'!$C$2:$T$13,8,0)</f>
        <v>1</v>
      </c>
      <c r="K308">
        <f>VLOOKUP($B308,'累積人數_量級_區域別'!$C$2:$T$13,9,0)</f>
        <v>1</v>
      </c>
      <c r="L308">
        <f>VLOOKUP($B308,'累積人數_量級_區域別'!$C$2:$T$13,10,0)</f>
        <v>1</v>
      </c>
      <c r="M308">
        <f>VLOOKUP($B308,'累積人數_量級_區域別'!$C$2:$T$13,11,0)</f>
        <v>1</v>
      </c>
      <c r="N308">
        <f>VLOOKUP($B308,'累積人數_量級_區域別'!$C$2:$T$13,12,0)</f>
        <v>1</v>
      </c>
      <c r="O308">
        <f>VLOOKUP($B308,'累積人數_量級_區域別'!$C$2:$T$13,13,0)</f>
        <v>1</v>
      </c>
      <c r="P308">
        <f>VLOOKUP($B308,'累積人數_量級_區域別'!$C$2:$T$13,14,0)</f>
        <v>1</v>
      </c>
      <c r="Q308">
        <f>VLOOKUP($B308,'累積人數_量級_區域別'!$C$2:$T$13,15,0)</f>
        <v>1</v>
      </c>
      <c r="R308">
        <f>VLOOKUP($B308,'累積人數_量級_區域別'!$C$2:$T$13,16,0)</f>
        <v>1</v>
      </c>
      <c r="S308">
        <f>VLOOKUP($B308,'累積人數_量級_區域別'!$C$2:$T$13,17,0)</f>
        <v>1</v>
      </c>
      <c r="T308">
        <f>VLOOKUP($B308,'累積人數_量級_區域別'!$C$2:$T$13,18,0)</f>
        <v>1</v>
      </c>
    </row>
    <row r="309">
      <c r="A309" s="5">
        <v>6.3000090004E10</v>
      </c>
      <c r="B309" s="5" t="s">
        <v>315</v>
      </c>
      <c r="C309" s="5" t="s">
        <v>319</v>
      </c>
      <c r="D309">
        <f>VLOOKUP(B309,'累積人數_量級_區域別'!$C$2:$T$13,2,0)</f>
        <v>0</v>
      </c>
      <c r="E309">
        <f>VLOOKUP($B309,'累積人數_量級_區域別'!$C$2:$T$13,3,0)</f>
        <v>1</v>
      </c>
      <c r="F309">
        <f>VLOOKUP($B309,'累積人數_量級_區域別'!$C$2:$T$13,4,0)</f>
        <v>1</v>
      </c>
      <c r="G309">
        <f>VLOOKUP($B309,'累積人數_量級_區域別'!$C$2:$T$13,5,0)</f>
        <v>1</v>
      </c>
      <c r="H309">
        <f>VLOOKUP($B309,'累積人數_量級_區域別'!$C$2:$T$13,6,0)</f>
        <v>1</v>
      </c>
      <c r="I309">
        <f>VLOOKUP($B309,'累積人數_量級_區域別'!$C$2:$T$13,7,0)</f>
        <v>1</v>
      </c>
      <c r="J309">
        <f>VLOOKUP($B309,'累積人數_量級_區域別'!$C$2:$T$13,8,0)</f>
        <v>1</v>
      </c>
      <c r="K309">
        <f>VLOOKUP($B309,'累積人數_量級_區域別'!$C$2:$T$13,9,0)</f>
        <v>1</v>
      </c>
      <c r="L309">
        <f>VLOOKUP($B309,'累積人數_量級_區域別'!$C$2:$T$13,10,0)</f>
        <v>1</v>
      </c>
      <c r="M309">
        <f>VLOOKUP($B309,'累積人數_量級_區域別'!$C$2:$T$13,11,0)</f>
        <v>1</v>
      </c>
      <c r="N309">
        <f>VLOOKUP($B309,'累積人數_量級_區域別'!$C$2:$T$13,12,0)</f>
        <v>1</v>
      </c>
      <c r="O309">
        <f>VLOOKUP($B309,'累積人數_量級_區域別'!$C$2:$T$13,13,0)</f>
        <v>1</v>
      </c>
      <c r="P309">
        <f>VLOOKUP($B309,'累積人數_量級_區域別'!$C$2:$T$13,14,0)</f>
        <v>1</v>
      </c>
      <c r="Q309">
        <f>VLOOKUP($B309,'累積人數_量級_區域別'!$C$2:$T$13,15,0)</f>
        <v>1</v>
      </c>
      <c r="R309">
        <f>VLOOKUP($B309,'累積人數_量級_區域別'!$C$2:$T$13,16,0)</f>
        <v>1</v>
      </c>
      <c r="S309">
        <f>VLOOKUP($B309,'累積人數_量級_區域別'!$C$2:$T$13,17,0)</f>
        <v>1</v>
      </c>
      <c r="T309">
        <f>VLOOKUP($B309,'累積人數_量級_區域別'!$C$2:$T$13,18,0)</f>
        <v>1</v>
      </c>
    </row>
    <row r="310">
      <c r="A310" s="5">
        <v>6.3000090005E10</v>
      </c>
      <c r="B310" s="5" t="s">
        <v>315</v>
      </c>
      <c r="C310" s="5" t="s">
        <v>320</v>
      </c>
      <c r="D310">
        <f>VLOOKUP(B310,'累積人數_量級_區域別'!$C$2:$T$13,2,0)</f>
        <v>0</v>
      </c>
      <c r="E310">
        <f>VLOOKUP($B310,'累積人數_量級_區域別'!$C$2:$T$13,3,0)</f>
        <v>1</v>
      </c>
      <c r="F310">
        <f>VLOOKUP($B310,'累積人數_量級_區域別'!$C$2:$T$13,4,0)</f>
        <v>1</v>
      </c>
      <c r="G310">
        <f>VLOOKUP($B310,'累積人數_量級_區域別'!$C$2:$T$13,5,0)</f>
        <v>1</v>
      </c>
      <c r="H310">
        <f>VLOOKUP($B310,'累積人數_量級_區域別'!$C$2:$T$13,6,0)</f>
        <v>1</v>
      </c>
      <c r="I310">
        <f>VLOOKUP($B310,'累積人數_量級_區域別'!$C$2:$T$13,7,0)</f>
        <v>1</v>
      </c>
      <c r="J310">
        <f>VLOOKUP($B310,'累積人數_量級_區域別'!$C$2:$T$13,8,0)</f>
        <v>1</v>
      </c>
      <c r="K310">
        <f>VLOOKUP($B310,'累積人數_量級_區域別'!$C$2:$T$13,9,0)</f>
        <v>1</v>
      </c>
      <c r="L310">
        <f>VLOOKUP($B310,'累積人數_量級_區域別'!$C$2:$T$13,10,0)</f>
        <v>1</v>
      </c>
      <c r="M310">
        <f>VLOOKUP($B310,'累積人數_量級_區域別'!$C$2:$T$13,11,0)</f>
        <v>1</v>
      </c>
      <c r="N310">
        <f>VLOOKUP($B310,'累積人數_量級_區域別'!$C$2:$T$13,12,0)</f>
        <v>1</v>
      </c>
      <c r="O310">
        <f>VLOOKUP($B310,'累積人數_量級_區域別'!$C$2:$T$13,13,0)</f>
        <v>1</v>
      </c>
      <c r="P310">
        <f>VLOOKUP($B310,'累積人數_量級_區域別'!$C$2:$T$13,14,0)</f>
        <v>1</v>
      </c>
      <c r="Q310">
        <f>VLOOKUP($B310,'累積人數_量級_區域別'!$C$2:$T$13,15,0)</f>
        <v>1</v>
      </c>
      <c r="R310">
        <f>VLOOKUP($B310,'累積人數_量級_區域別'!$C$2:$T$13,16,0)</f>
        <v>1</v>
      </c>
      <c r="S310">
        <f>VLOOKUP($B310,'累積人數_量級_區域別'!$C$2:$T$13,17,0)</f>
        <v>1</v>
      </c>
      <c r="T310">
        <f>VLOOKUP($B310,'累積人數_量級_區域別'!$C$2:$T$13,18,0)</f>
        <v>1</v>
      </c>
    </row>
    <row r="311">
      <c r="A311" s="5">
        <v>6.3000090006E10</v>
      </c>
      <c r="B311" s="5" t="s">
        <v>315</v>
      </c>
      <c r="C311" s="5" t="s">
        <v>321</v>
      </c>
      <c r="D311">
        <f>VLOOKUP(B311,'累積人數_量級_區域別'!$C$2:$T$13,2,0)</f>
        <v>0</v>
      </c>
      <c r="E311">
        <f>VLOOKUP($B311,'累積人數_量級_區域別'!$C$2:$T$13,3,0)</f>
        <v>1</v>
      </c>
      <c r="F311">
        <f>VLOOKUP($B311,'累積人數_量級_區域別'!$C$2:$T$13,4,0)</f>
        <v>1</v>
      </c>
      <c r="G311">
        <f>VLOOKUP($B311,'累積人數_量級_區域別'!$C$2:$T$13,5,0)</f>
        <v>1</v>
      </c>
      <c r="H311">
        <f>VLOOKUP($B311,'累積人數_量級_區域別'!$C$2:$T$13,6,0)</f>
        <v>1</v>
      </c>
      <c r="I311">
        <f>VLOOKUP($B311,'累積人數_量級_區域別'!$C$2:$T$13,7,0)</f>
        <v>1</v>
      </c>
      <c r="J311">
        <f>VLOOKUP($B311,'累積人數_量級_區域別'!$C$2:$T$13,8,0)</f>
        <v>1</v>
      </c>
      <c r="K311">
        <f>VLOOKUP($B311,'累積人數_量級_區域別'!$C$2:$T$13,9,0)</f>
        <v>1</v>
      </c>
      <c r="L311">
        <f>VLOOKUP($B311,'累積人數_量級_區域別'!$C$2:$T$13,10,0)</f>
        <v>1</v>
      </c>
      <c r="M311">
        <f>VLOOKUP($B311,'累積人數_量級_區域別'!$C$2:$T$13,11,0)</f>
        <v>1</v>
      </c>
      <c r="N311">
        <f>VLOOKUP($B311,'累積人數_量級_區域別'!$C$2:$T$13,12,0)</f>
        <v>1</v>
      </c>
      <c r="O311">
        <f>VLOOKUP($B311,'累積人數_量級_區域別'!$C$2:$T$13,13,0)</f>
        <v>1</v>
      </c>
      <c r="P311">
        <f>VLOOKUP($B311,'累積人數_量級_區域別'!$C$2:$T$13,14,0)</f>
        <v>1</v>
      </c>
      <c r="Q311">
        <f>VLOOKUP($B311,'累積人數_量級_區域別'!$C$2:$T$13,15,0)</f>
        <v>1</v>
      </c>
      <c r="R311">
        <f>VLOOKUP($B311,'累積人數_量級_區域別'!$C$2:$T$13,16,0)</f>
        <v>1</v>
      </c>
      <c r="S311">
        <f>VLOOKUP($B311,'累積人數_量級_區域別'!$C$2:$T$13,17,0)</f>
        <v>1</v>
      </c>
      <c r="T311">
        <f>VLOOKUP($B311,'累積人數_量級_區域別'!$C$2:$T$13,18,0)</f>
        <v>1</v>
      </c>
    </row>
    <row r="312">
      <c r="A312" s="5">
        <v>6.3000090007E10</v>
      </c>
      <c r="B312" s="5" t="s">
        <v>315</v>
      </c>
      <c r="C312" s="5" t="s">
        <v>322</v>
      </c>
      <c r="D312">
        <f>VLOOKUP(B312,'累積人數_量級_區域別'!$C$2:$T$13,2,0)</f>
        <v>0</v>
      </c>
      <c r="E312">
        <f>VLOOKUP($B312,'累積人數_量級_區域別'!$C$2:$T$13,3,0)</f>
        <v>1</v>
      </c>
      <c r="F312">
        <f>VLOOKUP($B312,'累積人數_量級_區域別'!$C$2:$T$13,4,0)</f>
        <v>1</v>
      </c>
      <c r="G312">
        <f>VLOOKUP($B312,'累積人數_量級_區域別'!$C$2:$T$13,5,0)</f>
        <v>1</v>
      </c>
      <c r="H312">
        <f>VLOOKUP($B312,'累積人數_量級_區域別'!$C$2:$T$13,6,0)</f>
        <v>1</v>
      </c>
      <c r="I312">
        <f>VLOOKUP($B312,'累積人數_量級_區域別'!$C$2:$T$13,7,0)</f>
        <v>1</v>
      </c>
      <c r="J312">
        <f>VLOOKUP($B312,'累積人數_量級_區域別'!$C$2:$T$13,8,0)</f>
        <v>1</v>
      </c>
      <c r="K312">
        <f>VLOOKUP($B312,'累積人數_量級_區域別'!$C$2:$T$13,9,0)</f>
        <v>1</v>
      </c>
      <c r="L312">
        <f>VLOOKUP($B312,'累積人數_量級_區域別'!$C$2:$T$13,10,0)</f>
        <v>1</v>
      </c>
      <c r="M312">
        <f>VLOOKUP($B312,'累積人數_量級_區域別'!$C$2:$T$13,11,0)</f>
        <v>1</v>
      </c>
      <c r="N312">
        <f>VLOOKUP($B312,'累積人數_量級_區域別'!$C$2:$T$13,12,0)</f>
        <v>1</v>
      </c>
      <c r="O312">
        <f>VLOOKUP($B312,'累積人數_量級_區域別'!$C$2:$T$13,13,0)</f>
        <v>1</v>
      </c>
      <c r="P312">
        <f>VLOOKUP($B312,'累積人數_量級_區域別'!$C$2:$T$13,14,0)</f>
        <v>1</v>
      </c>
      <c r="Q312">
        <f>VLOOKUP($B312,'累積人數_量級_區域別'!$C$2:$T$13,15,0)</f>
        <v>1</v>
      </c>
      <c r="R312">
        <f>VLOOKUP($B312,'累積人數_量級_區域別'!$C$2:$T$13,16,0)</f>
        <v>1</v>
      </c>
      <c r="S312">
        <f>VLOOKUP($B312,'累積人數_量級_區域別'!$C$2:$T$13,17,0)</f>
        <v>1</v>
      </c>
      <c r="T312">
        <f>VLOOKUP($B312,'累積人數_量級_區域別'!$C$2:$T$13,18,0)</f>
        <v>1</v>
      </c>
    </row>
    <row r="313">
      <c r="A313" s="5">
        <v>6.3000090008E10</v>
      </c>
      <c r="B313" s="5" t="s">
        <v>315</v>
      </c>
      <c r="C313" s="5" t="s">
        <v>323</v>
      </c>
      <c r="D313">
        <f>VLOOKUP(B313,'累積人數_量級_區域別'!$C$2:$T$13,2,0)</f>
        <v>0</v>
      </c>
      <c r="E313">
        <f>VLOOKUP($B313,'累積人數_量級_區域別'!$C$2:$T$13,3,0)</f>
        <v>1</v>
      </c>
      <c r="F313">
        <f>VLOOKUP($B313,'累積人數_量級_區域別'!$C$2:$T$13,4,0)</f>
        <v>1</v>
      </c>
      <c r="G313">
        <f>VLOOKUP($B313,'累積人數_量級_區域別'!$C$2:$T$13,5,0)</f>
        <v>1</v>
      </c>
      <c r="H313">
        <f>VLOOKUP($B313,'累積人數_量級_區域別'!$C$2:$T$13,6,0)</f>
        <v>1</v>
      </c>
      <c r="I313">
        <f>VLOOKUP($B313,'累積人數_量級_區域別'!$C$2:$T$13,7,0)</f>
        <v>1</v>
      </c>
      <c r="J313">
        <f>VLOOKUP($B313,'累積人數_量級_區域別'!$C$2:$T$13,8,0)</f>
        <v>1</v>
      </c>
      <c r="K313">
        <f>VLOOKUP($B313,'累積人數_量級_區域別'!$C$2:$T$13,9,0)</f>
        <v>1</v>
      </c>
      <c r="L313">
        <f>VLOOKUP($B313,'累積人數_量級_區域別'!$C$2:$T$13,10,0)</f>
        <v>1</v>
      </c>
      <c r="M313">
        <f>VLOOKUP($B313,'累積人數_量級_區域別'!$C$2:$T$13,11,0)</f>
        <v>1</v>
      </c>
      <c r="N313">
        <f>VLOOKUP($B313,'累積人數_量級_區域別'!$C$2:$T$13,12,0)</f>
        <v>1</v>
      </c>
      <c r="O313">
        <f>VLOOKUP($B313,'累積人數_量級_區域別'!$C$2:$T$13,13,0)</f>
        <v>1</v>
      </c>
      <c r="P313">
        <f>VLOOKUP($B313,'累積人數_量級_區域別'!$C$2:$T$13,14,0)</f>
        <v>1</v>
      </c>
      <c r="Q313">
        <f>VLOOKUP($B313,'累積人數_量級_區域別'!$C$2:$T$13,15,0)</f>
        <v>1</v>
      </c>
      <c r="R313">
        <f>VLOOKUP($B313,'累積人數_量級_區域別'!$C$2:$T$13,16,0)</f>
        <v>1</v>
      </c>
      <c r="S313">
        <f>VLOOKUP($B313,'累積人數_量級_區域別'!$C$2:$T$13,17,0)</f>
        <v>1</v>
      </c>
      <c r="T313">
        <f>VLOOKUP($B313,'累積人數_量級_區域別'!$C$2:$T$13,18,0)</f>
        <v>1</v>
      </c>
    </row>
    <row r="314">
      <c r="A314" s="5">
        <v>6.3000090009E10</v>
      </c>
      <c r="B314" s="5" t="s">
        <v>315</v>
      </c>
      <c r="C314" s="5" t="s">
        <v>324</v>
      </c>
      <c r="D314">
        <f>VLOOKUP(B314,'累積人數_量級_區域別'!$C$2:$T$13,2,0)</f>
        <v>0</v>
      </c>
      <c r="E314">
        <f>VLOOKUP($B314,'累積人數_量級_區域別'!$C$2:$T$13,3,0)</f>
        <v>1</v>
      </c>
      <c r="F314">
        <f>VLOOKUP($B314,'累積人數_量級_區域別'!$C$2:$T$13,4,0)</f>
        <v>1</v>
      </c>
      <c r="G314">
        <f>VLOOKUP($B314,'累積人數_量級_區域別'!$C$2:$T$13,5,0)</f>
        <v>1</v>
      </c>
      <c r="H314">
        <f>VLOOKUP($B314,'累積人數_量級_區域別'!$C$2:$T$13,6,0)</f>
        <v>1</v>
      </c>
      <c r="I314">
        <f>VLOOKUP($B314,'累積人數_量級_區域別'!$C$2:$T$13,7,0)</f>
        <v>1</v>
      </c>
      <c r="J314">
        <f>VLOOKUP($B314,'累積人數_量級_區域別'!$C$2:$T$13,8,0)</f>
        <v>1</v>
      </c>
      <c r="K314">
        <f>VLOOKUP($B314,'累積人數_量級_區域別'!$C$2:$T$13,9,0)</f>
        <v>1</v>
      </c>
      <c r="L314">
        <f>VLOOKUP($B314,'累積人數_量級_區域別'!$C$2:$T$13,10,0)</f>
        <v>1</v>
      </c>
      <c r="M314">
        <f>VLOOKUP($B314,'累積人數_量級_區域別'!$C$2:$T$13,11,0)</f>
        <v>1</v>
      </c>
      <c r="N314">
        <f>VLOOKUP($B314,'累積人數_量級_區域別'!$C$2:$T$13,12,0)</f>
        <v>1</v>
      </c>
      <c r="O314">
        <f>VLOOKUP($B314,'累積人數_量級_區域別'!$C$2:$T$13,13,0)</f>
        <v>1</v>
      </c>
      <c r="P314">
        <f>VLOOKUP($B314,'累積人數_量級_區域別'!$C$2:$T$13,14,0)</f>
        <v>1</v>
      </c>
      <c r="Q314">
        <f>VLOOKUP($B314,'累積人數_量級_區域別'!$C$2:$T$13,15,0)</f>
        <v>1</v>
      </c>
      <c r="R314">
        <f>VLOOKUP($B314,'累積人數_量級_區域別'!$C$2:$T$13,16,0)</f>
        <v>1</v>
      </c>
      <c r="S314">
        <f>VLOOKUP($B314,'累積人數_量級_區域別'!$C$2:$T$13,17,0)</f>
        <v>1</v>
      </c>
      <c r="T314">
        <f>VLOOKUP($B314,'累積人數_量級_區域別'!$C$2:$T$13,18,0)</f>
        <v>1</v>
      </c>
    </row>
    <row r="315">
      <c r="A315" s="5">
        <v>6.300009001E10</v>
      </c>
      <c r="B315" s="5" t="s">
        <v>315</v>
      </c>
      <c r="C315" s="5" t="s">
        <v>325</v>
      </c>
      <c r="D315">
        <f>VLOOKUP(B315,'累積人數_量級_區域別'!$C$2:$T$13,2,0)</f>
        <v>0</v>
      </c>
      <c r="E315">
        <f>VLOOKUP($B315,'累積人數_量級_區域別'!$C$2:$T$13,3,0)</f>
        <v>1</v>
      </c>
      <c r="F315">
        <f>VLOOKUP($B315,'累積人數_量級_區域別'!$C$2:$T$13,4,0)</f>
        <v>1</v>
      </c>
      <c r="G315">
        <f>VLOOKUP($B315,'累積人數_量級_區域別'!$C$2:$T$13,5,0)</f>
        <v>1</v>
      </c>
      <c r="H315">
        <f>VLOOKUP($B315,'累積人數_量級_區域別'!$C$2:$T$13,6,0)</f>
        <v>1</v>
      </c>
      <c r="I315">
        <f>VLOOKUP($B315,'累積人數_量級_區域別'!$C$2:$T$13,7,0)</f>
        <v>1</v>
      </c>
      <c r="J315">
        <f>VLOOKUP($B315,'累積人數_量級_區域別'!$C$2:$T$13,8,0)</f>
        <v>1</v>
      </c>
      <c r="K315">
        <f>VLOOKUP($B315,'累積人數_量級_區域別'!$C$2:$T$13,9,0)</f>
        <v>1</v>
      </c>
      <c r="L315">
        <f>VLOOKUP($B315,'累積人數_量級_區域別'!$C$2:$T$13,10,0)</f>
        <v>1</v>
      </c>
      <c r="M315">
        <f>VLOOKUP($B315,'累積人數_量級_區域別'!$C$2:$T$13,11,0)</f>
        <v>1</v>
      </c>
      <c r="N315">
        <f>VLOOKUP($B315,'累積人數_量級_區域別'!$C$2:$T$13,12,0)</f>
        <v>1</v>
      </c>
      <c r="O315">
        <f>VLOOKUP($B315,'累積人數_量級_區域別'!$C$2:$T$13,13,0)</f>
        <v>1</v>
      </c>
      <c r="P315">
        <f>VLOOKUP($B315,'累積人數_量級_區域別'!$C$2:$T$13,14,0)</f>
        <v>1</v>
      </c>
      <c r="Q315">
        <f>VLOOKUP($B315,'累積人數_量級_區域別'!$C$2:$T$13,15,0)</f>
        <v>1</v>
      </c>
      <c r="R315">
        <f>VLOOKUP($B315,'累積人數_量級_區域別'!$C$2:$T$13,16,0)</f>
        <v>1</v>
      </c>
      <c r="S315">
        <f>VLOOKUP($B315,'累積人數_量級_區域別'!$C$2:$T$13,17,0)</f>
        <v>1</v>
      </c>
      <c r="T315">
        <f>VLOOKUP($B315,'累積人數_量級_區域別'!$C$2:$T$13,18,0)</f>
        <v>1</v>
      </c>
    </row>
    <row r="316">
      <c r="A316" s="5">
        <v>6.3000090011E10</v>
      </c>
      <c r="B316" s="5" t="s">
        <v>315</v>
      </c>
      <c r="C316" s="5" t="s">
        <v>326</v>
      </c>
      <c r="D316">
        <f>VLOOKUP(B316,'累積人數_量級_區域別'!$C$2:$T$13,2,0)</f>
        <v>0</v>
      </c>
      <c r="E316">
        <f>VLOOKUP($B316,'累積人數_量級_區域別'!$C$2:$T$13,3,0)</f>
        <v>1</v>
      </c>
      <c r="F316">
        <f>VLOOKUP($B316,'累積人數_量級_區域別'!$C$2:$T$13,4,0)</f>
        <v>1</v>
      </c>
      <c r="G316">
        <f>VLOOKUP($B316,'累積人數_量級_區域別'!$C$2:$T$13,5,0)</f>
        <v>1</v>
      </c>
      <c r="H316">
        <f>VLOOKUP($B316,'累積人數_量級_區域別'!$C$2:$T$13,6,0)</f>
        <v>1</v>
      </c>
      <c r="I316">
        <f>VLOOKUP($B316,'累積人數_量級_區域別'!$C$2:$T$13,7,0)</f>
        <v>1</v>
      </c>
      <c r="J316">
        <f>VLOOKUP($B316,'累積人數_量級_區域別'!$C$2:$T$13,8,0)</f>
        <v>1</v>
      </c>
      <c r="K316">
        <f>VLOOKUP($B316,'累積人數_量級_區域別'!$C$2:$T$13,9,0)</f>
        <v>1</v>
      </c>
      <c r="L316">
        <f>VLOOKUP($B316,'累積人數_量級_區域別'!$C$2:$T$13,10,0)</f>
        <v>1</v>
      </c>
      <c r="M316">
        <f>VLOOKUP($B316,'累積人數_量級_區域別'!$C$2:$T$13,11,0)</f>
        <v>1</v>
      </c>
      <c r="N316">
        <f>VLOOKUP($B316,'累積人數_量級_區域別'!$C$2:$T$13,12,0)</f>
        <v>1</v>
      </c>
      <c r="O316">
        <f>VLOOKUP($B316,'累積人數_量級_區域別'!$C$2:$T$13,13,0)</f>
        <v>1</v>
      </c>
      <c r="P316">
        <f>VLOOKUP($B316,'累積人數_量級_區域別'!$C$2:$T$13,14,0)</f>
        <v>1</v>
      </c>
      <c r="Q316">
        <f>VLOOKUP($B316,'累積人數_量級_區域別'!$C$2:$T$13,15,0)</f>
        <v>1</v>
      </c>
      <c r="R316">
        <f>VLOOKUP($B316,'累積人數_量級_區域別'!$C$2:$T$13,16,0)</f>
        <v>1</v>
      </c>
      <c r="S316">
        <f>VLOOKUP($B316,'累積人數_量級_區域別'!$C$2:$T$13,17,0)</f>
        <v>1</v>
      </c>
      <c r="T316">
        <f>VLOOKUP($B316,'累積人數_量級_區域別'!$C$2:$T$13,18,0)</f>
        <v>1</v>
      </c>
    </row>
    <row r="317">
      <c r="A317" s="5">
        <v>6.3000090012E10</v>
      </c>
      <c r="B317" s="5" t="s">
        <v>315</v>
      </c>
      <c r="C317" s="5" t="s">
        <v>327</v>
      </c>
      <c r="D317">
        <f>VLOOKUP(B317,'累積人數_量級_區域別'!$C$2:$T$13,2,0)</f>
        <v>0</v>
      </c>
      <c r="E317">
        <f>VLOOKUP($B317,'累積人數_量級_區域別'!$C$2:$T$13,3,0)</f>
        <v>1</v>
      </c>
      <c r="F317">
        <f>VLOOKUP($B317,'累積人數_量級_區域別'!$C$2:$T$13,4,0)</f>
        <v>1</v>
      </c>
      <c r="G317">
        <f>VLOOKUP($B317,'累積人數_量級_區域別'!$C$2:$T$13,5,0)</f>
        <v>1</v>
      </c>
      <c r="H317">
        <f>VLOOKUP($B317,'累積人數_量級_區域別'!$C$2:$T$13,6,0)</f>
        <v>1</v>
      </c>
      <c r="I317">
        <f>VLOOKUP($B317,'累積人數_量級_區域別'!$C$2:$T$13,7,0)</f>
        <v>1</v>
      </c>
      <c r="J317">
        <f>VLOOKUP($B317,'累積人數_量級_區域別'!$C$2:$T$13,8,0)</f>
        <v>1</v>
      </c>
      <c r="K317">
        <f>VLOOKUP($B317,'累積人數_量級_區域別'!$C$2:$T$13,9,0)</f>
        <v>1</v>
      </c>
      <c r="L317">
        <f>VLOOKUP($B317,'累積人數_量級_區域別'!$C$2:$T$13,10,0)</f>
        <v>1</v>
      </c>
      <c r="M317">
        <f>VLOOKUP($B317,'累積人數_量級_區域別'!$C$2:$T$13,11,0)</f>
        <v>1</v>
      </c>
      <c r="N317">
        <f>VLOOKUP($B317,'累積人數_量級_區域別'!$C$2:$T$13,12,0)</f>
        <v>1</v>
      </c>
      <c r="O317">
        <f>VLOOKUP($B317,'累積人數_量級_區域別'!$C$2:$T$13,13,0)</f>
        <v>1</v>
      </c>
      <c r="P317">
        <f>VLOOKUP($B317,'累積人數_量級_區域別'!$C$2:$T$13,14,0)</f>
        <v>1</v>
      </c>
      <c r="Q317">
        <f>VLOOKUP($B317,'累積人數_量級_區域別'!$C$2:$T$13,15,0)</f>
        <v>1</v>
      </c>
      <c r="R317">
        <f>VLOOKUP($B317,'累積人數_量級_區域別'!$C$2:$T$13,16,0)</f>
        <v>1</v>
      </c>
      <c r="S317">
        <f>VLOOKUP($B317,'累積人數_量級_區域別'!$C$2:$T$13,17,0)</f>
        <v>1</v>
      </c>
      <c r="T317">
        <f>VLOOKUP($B317,'累積人數_量級_區域別'!$C$2:$T$13,18,0)</f>
        <v>1</v>
      </c>
    </row>
    <row r="318">
      <c r="A318" s="5">
        <v>6.3000090013E10</v>
      </c>
      <c r="B318" s="5" t="s">
        <v>315</v>
      </c>
      <c r="C318" s="5" t="s">
        <v>328</v>
      </c>
      <c r="D318">
        <f>VLOOKUP(B318,'累積人數_量級_區域別'!$C$2:$T$13,2,0)</f>
        <v>0</v>
      </c>
      <c r="E318">
        <f>VLOOKUP($B318,'累積人數_量級_區域別'!$C$2:$T$13,3,0)</f>
        <v>1</v>
      </c>
      <c r="F318">
        <f>VLOOKUP($B318,'累積人數_量級_區域別'!$C$2:$T$13,4,0)</f>
        <v>1</v>
      </c>
      <c r="G318">
        <f>VLOOKUP($B318,'累積人數_量級_區域別'!$C$2:$T$13,5,0)</f>
        <v>1</v>
      </c>
      <c r="H318">
        <f>VLOOKUP($B318,'累積人數_量級_區域別'!$C$2:$T$13,6,0)</f>
        <v>1</v>
      </c>
      <c r="I318">
        <f>VLOOKUP($B318,'累積人數_量級_區域別'!$C$2:$T$13,7,0)</f>
        <v>1</v>
      </c>
      <c r="J318">
        <f>VLOOKUP($B318,'累積人數_量級_區域別'!$C$2:$T$13,8,0)</f>
        <v>1</v>
      </c>
      <c r="K318">
        <f>VLOOKUP($B318,'累積人數_量級_區域別'!$C$2:$T$13,9,0)</f>
        <v>1</v>
      </c>
      <c r="L318">
        <f>VLOOKUP($B318,'累積人數_量級_區域別'!$C$2:$T$13,10,0)</f>
        <v>1</v>
      </c>
      <c r="M318">
        <f>VLOOKUP($B318,'累積人數_量級_區域別'!$C$2:$T$13,11,0)</f>
        <v>1</v>
      </c>
      <c r="N318">
        <f>VLOOKUP($B318,'累積人數_量級_區域別'!$C$2:$T$13,12,0)</f>
        <v>1</v>
      </c>
      <c r="O318">
        <f>VLOOKUP($B318,'累積人數_量級_區域別'!$C$2:$T$13,13,0)</f>
        <v>1</v>
      </c>
      <c r="P318">
        <f>VLOOKUP($B318,'累積人數_量級_區域別'!$C$2:$T$13,14,0)</f>
        <v>1</v>
      </c>
      <c r="Q318">
        <f>VLOOKUP($B318,'累積人數_量級_區域別'!$C$2:$T$13,15,0)</f>
        <v>1</v>
      </c>
      <c r="R318">
        <f>VLOOKUP($B318,'累積人數_量級_區域別'!$C$2:$T$13,16,0)</f>
        <v>1</v>
      </c>
      <c r="S318">
        <f>VLOOKUP($B318,'累積人數_量級_區域別'!$C$2:$T$13,17,0)</f>
        <v>1</v>
      </c>
      <c r="T318">
        <f>VLOOKUP($B318,'累積人數_量級_區域別'!$C$2:$T$13,18,0)</f>
        <v>1</v>
      </c>
    </row>
    <row r="319">
      <c r="A319" s="5">
        <v>6.3000090014E10</v>
      </c>
      <c r="B319" s="5" t="s">
        <v>315</v>
      </c>
      <c r="C319" s="5" t="s">
        <v>329</v>
      </c>
      <c r="D319">
        <f>VLOOKUP(B319,'累積人數_量級_區域別'!$C$2:$T$13,2,0)</f>
        <v>0</v>
      </c>
      <c r="E319">
        <f>VLOOKUP($B319,'累積人數_量級_區域別'!$C$2:$T$13,3,0)</f>
        <v>1</v>
      </c>
      <c r="F319">
        <f>VLOOKUP($B319,'累積人數_量級_區域別'!$C$2:$T$13,4,0)</f>
        <v>1</v>
      </c>
      <c r="G319">
        <f>VLOOKUP($B319,'累積人數_量級_區域別'!$C$2:$T$13,5,0)</f>
        <v>1</v>
      </c>
      <c r="H319">
        <f>VLOOKUP($B319,'累積人數_量級_區域別'!$C$2:$T$13,6,0)</f>
        <v>1</v>
      </c>
      <c r="I319">
        <f>VLOOKUP($B319,'累積人數_量級_區域別'!$C$2:$T$13,7,0)</f>
        <v>1</v>
      </c>
      <c r="J319">
        <f>VLOOKUP($B319,'累積人數_量級_區域別'!$C$2:$T$13,8,0)</f>
        <v>1</v>
      </c>
      <c r="K319">
        <f>VLOOKUP($B319,'累積人數_量級_區域別'!$C$2:$T$13,9,0)</f>
        <v>1</v>
      </c>
      <c r="L319">
        <f>VLOOKUP($B319,'累積人數_量級_區域別'!$C$2:$T$13,10,0)</f>
        <v>1</v>
      </c>
      <c r="M319">
        <f>VLOOKUP($B319,'累積人數_量級_區域別'!$C$2:$T$13,11,0)</f>
        <v>1</v>
      </c>
      <c r="N319">
        <f>VLOOKUP($B319,'累積人數_量級_區域別'!$C$2:$T$13,12,0)</f>
        <v>1</v>
      </c>
      <c r="O319">
        <f>VLOOKUP($B319,'累積人數_量級_區域別'!$C$2:$T$13,13,0)</f>
        <v>1</v>
      </c>
      <c r="P319">
        <f>VLOOKUP($B319,'累積人數_量級_區域別'!$C$2:$T$13,14,0)</f>
        <v>1</v>
      </c>
      <c r="Q319">
        <f>VLOOKUP($B319,'累積人數_量級_區域別'!$C$2:$T$13,15,0)</f>
        <v>1</v>
      </c>
      <c r="R319">
        <f>VLOOKUP($B319,'累積人數_量級_區域別'!$C$2:$T$13,16,0)</f>
        <v>1</v>
      </c>
      <c r="S319">
        <f>VLOOKUP($B319,'累積人數_量級_區域別'!$C$2:$T$13,17,0)</f>
        <v>1</v>
      </c>
      <c r="T319">
        <f>VLOOKUP($B319,'累積人數_量級_區域別'!$C$2:$T$13,18,0)</f>
        <v>1</v>
      </c>
    </row>
    <row r="320">
      <c r="A320" s="5">
        <v>6.3000090015E10</v>
      </c>
      <c r="B320" s="5" t="s">
        <v>315</v>
      </c>
      <c r="C320" s="5" t="s">
        <v>330</v>
      </c>
      <c r="D320">
        <f>VLOOKUP(B320,'累積人數_量級_區域別'!$C$2:$T$13,2,0)</f>
        <v>0</v>
      </c>
      <c r="E320">
        <f>VLOOKUP($B320,'累積人數_量級_區域別'!$C$2:$T$13,3,0)</f>
        <v>1</v>
      </c>
      <c r="F320">
        <f>VLOOKUP($B320,'累積人數_量級_區域別'!$C$2:$T$13,4,0)</f>
        <v>1</v>
      </c>
      <c r="G320">
        <f>VLOOKUP($B320,'累積人數_量級_區域別'!$C$2:$T$13,5,0)</f>
        <v>1</v>
      </c>
      <c r="H320">
        <f>VLOOKUP($B320,'累積人數_量級_區域別'!$C$2:$T$13,6,0)</f>
        <v>1</v>
      </c>
      <c r="I320">
        <f>VLOOKUP($B320,'累積人數_量級_區域別'!$C$2:$T$13,7,0)</f>
        <v>1</v>
      </c>
      <c r="J320">
        <f>VLOOKUP($B320,'累積人數_量級_區域別'!$C$2:$T$13,8,0)</f>
        <v>1</v>
      </c>
      <c r="K320">
        <f>VLOOKUP($B320,'累積人數_量級_區域別'!$C$2:$T$13,9,0)</f>
        <v>1</v>
      </c>
      <c r="L320">
        <f>VLOOKUP($B320,'累積人數_量級_區域別'!$C$2:$T$13,10,0)</f>
        <v>1</v>
      </c>
      <c r="M320">
        <f>VLOOKUP($B320,'累積人數_量級_區域別'!$C$2:$T$13,11,0)</f>
        <v>1</v>
      </c>
      <c r="N320">
        <f>VLOOKUP($B320,'累積人數_量級_區域別'!$C$2:$T$13,12,0)</f>
        <v>1</v>
      </c>
      <c r="O320">
        <f>VLOOKUP($B320,'累積人數_量級_區域別'!$C$2:$T$13,13,0)</f>
        <v>1</v>
      </c>
      <c r="P320">
        <f>VLOOKUP($B320,'累積人數_量級_區域別'!$C$2:$T$13,14,0)</f>
        <v>1</v>
      </c>
      <c r="Q320">
        <f>VLOOKUP($B320,'累積人數_量級_區域別'!$C$2:$T$13,15,0)</f>
        <v>1</v>
      </c>
      <c r="R320">
        <f>VLOOKUP($B320,'累積人數_量級_區域別'!$C$2:$T$13,16,0)</f>
        <v>1</v>
      </c>
      <c r="S320">
        <f>VLOOKUP($B320,'累積人數_量級_區域別'!$C$2:$T$13,17,0)</f>
        <v>1</v>
      </c>
      <c r="T320">
        <f>VLOOKUP($B320,'累積人數_量級_區域別'!$C$2:$T$13,18,0)</f>
        <v>1</v>
      </c>
    </row>
    <row r="321">
      <c r="A321" s="5">
        <v>6.3000090016E10</v>
      </c>
      <c r="B321" s="5" t="s">
        <v>315</v>
      </c>
      <c r="C321" s="5" t="s">
        <v>331</v>
      </c>
      <c r="D321">
        <f>VLOOKUP(B321,'累積人數_量級_區域別'!$C$2:$T$13,2,0)</f>
        <v>0</v>
      </c>
      <c r="E321">
        <f>VLOOKUP($B321,'累積人數_量級_區域別'!$C$2:$T$13,3,0)</f>
        <v>1</v>
      </c>
      <c r="F321">
        <f>VLOOKUP($B321,'累積人數_量級_區域別'!$C$2:$T$13,4,0)</f>
        <v>1</v>
      </c>
      <c r="G321">
        <f>VLOOKUP($B321,'累積人數_量級_區域別'!$C$2:$T$13,5,0)</f>
        <v>1</v>
      </c>
      <c r="H321">
        <f>VLOOKUP($B321,'累積人數_量級_區域別'!$C$2:$T$13,6,0)</f>
        <v>1</v>
      </c>
      <c r="I321">
        <f>VLOOKUP($B321,'累積人數_量級_區域別'!$C$2:$T$13,7,0)</f>
        <v>1</v>
      </c>
      <c r="J321">
        <f>VLOOKUP($B321,'累積人數_量級_區域別'!$C$2:$T$13,8,0)</f>
        <v>1</v>
      </c>
      <c r="K321">
        <f>VLOOKUP($B321,'累積人數_量級_區域別'!$C$2:$T$13,9,0)</f>
        <v>1</v>
      </c>
      <c r="L321">
        <f>VLOOKUP($B321,'累積人數_量級_區域別'!$C$2:$T$13,10,0)</f>
        <v>1</v>
      </c>
      <c r="M321">
        <f>VLOOKUP($B321,'累積人數_量級_區域別'!$C$2:$T$13,11,0)</f>
        <v>1</v>
      </c>
      <c r="N321">
        <f>VLOOKUP($B321,'累積人數_量級_區域別'!$C$2:$T$13,12,0)</f>
        <v>1</v>
      </c>
      <c r="O321">
        <f>VLOOKUP($B321,'累積人數_量級_區域別'!$C$2:$T$13,13,0)</f>
        <v>1</v>
      </c>
      <c r="P321">
        <f>VLOOKUP($B321,'累積人數_量級_區域別'!$C$2:$T$13,14,0)</f>
        <v>1</v>
      </c>
      <c r="Q321">
        <f>VLOOKUP($B321,'累積人數_量級_區域別'!$C$2:$T$13,15,0)</f>
        <v>1</v>
      </c>
      <c r="R321">
        <f>VLOOKUP($B321,'累積人數_量級_區域別'!$C$2:$T$13,16,0)</f>
        <v>1</v>
      </c>
      <c r="S321">
        <f>VLOOKUP($B321,'累積人數_量級_區域別'!$C$2:$T$13,17,0)</f>
        <v>1</v>
      </c>
      <c r="T321">
        <f>VLOOKUP($B321,'累積人數_量級_區域別'!$C$2:$T$13,18,0)</f>
        <v>1</v>
      </c>
    </row>
    <row r="322">
      <c r="A322" s="5">
        <v>6.3000090017E10</v>
      </c>
      <c r="B322" s="5" t="s">
        <v>315</v>
      </c>
      <c r="C322" s="5" t="s">
        <v>332</v>
      </c>
      <c r="D322">
        <f>VLOOKUP(B322,'累積人數_量級_區域別'!$C$2:$T$13,2,0)</f>
        <v>0</v>
      </c>
      <c r="E322">
        <f>VLOOKUP($B322,'累積人數_量級_區域別'!$C$2:$T$13,3,0)</f>
        <v>1</v>
      </c>
      <c r="F322">
        <f>VLOOKUP($B322,'累積人數_量級_區域別'!$C$2:$T$13,4,0)</f>
        <v>1</v>
      </c>
      <c r="G322">
        <f>VLOOKUP($B322,'累積人數_量級_區域別'!$C$2:$T$13,5,0)</f>
        <v>1</v>
      </c>
      <c r="H322">
        <f>VLOOKUP($B322,'累積人數_量級_區域別'!$C$2:$T$13,6,0)</f>
        <v>1</v>
      </c>
      <c r="I322">
        <f>VLOOKUP($B322,'累積人數_量級_區域別'!$C$2:$T$13,7,0)</f>
        <v>1</v>
      </c>
      <c r="J322">
        <f>VLOOKUP($B322,'累積人數_量級_區域別'!$C$2:$T$13,8,0)</f>
        <v>1</v>
      </c>
      <c r="K322">
        <f>VLOOKUP($B322,'累積人數_量級_區域別'!$C$2:$T$13,9,0)</f>
        <v>1</v>
      </c>
      <c r="L322">
        <f>VLOOKUP($B322,'累積人數_量級_區域別'!$C$2:$T$13,10,0)</f>
        <v>1</v>
      </c>
      <c r="M322">
        <f>VLOOKUP($B322,'累積人數_量級_區域別'!$C$2:$T$13,11,0)</f>
        <v>1</v>
      </c>
      <c r="N322">
        <f>VLOOKUP($B322,'累積人數_量級_區域別'!$C$2:$T$13,12,0)</f>
        <v>1</v>
      </c>
      <c r="O322">
        <f>VLOOKUP($B322,'累積人數_量級_區域別'!$C$2:$T$13,13,0)</f>
        <v>1</v>
      </c>
      <c r="P322">
        <f>VLOOKUP($B322,'累積人數_量級_區域別'!$C$2:$T$13,14,0)</f>
        <v>1</v>
      </c>
      <c r="Q322">
        <f>VLOOKUP($B322,'累積人數_量級_區域別'!$C$2:$T$13,15,0)</f>
        <v>1</v>
      </c>
      <c r="R322">
        <f>VLOOKUP($B322,'累積人數_量級_區域別'!$C$2:$T$13,16,0)</f>
        <v>1</v>
      </c>
      <c r="S322">
        <f>VLOOKUP($B322,'累積人數_量級_區域別'!$C$2:$T$13,17,0)</f>
        <v>1</v>
      </c>
      <c r="T322">
        <f>VLOOKUP($B322,'累積人數_量級_區域別'!$C$2:$T$13,18,0)</f>
        <v>1</v>
      </c>
    </row>
    <row r="323">
      <c r="A323" s="5">
        <v>6.3000090018E10</v>
      </c>
      <c r="B323" s="5" t="s">
        <v>315</v>
      </c>
      <c r="C323" s="5" t="s">
        <v>333</v>
      </c>
      <c r="D323">
        <f>VLOOKUP(B323,'累積人數_量級_區域別'!$C$2:$T$13,2,0)</f>
        <v>0</v>
      </c>
      <c r="E323">
        <f>VLOOKUP($B323,'累積人數_量級_區域別'!$C$2:$T$13,3,0)</f>
        <v>1</v>
      </c>
      <c r="F323">
        <f>VLOOKUP($B323,'累積人數_量級_區域別'!$C$2:$T$13,4,0)</f>
        <v>1</v>
      </c>
      <c r="G323">
        <f>VLOOKUP($B323,'累積人數_量級_區域別'!$C$2:$T$13,5,0)</f>
        <v>1</v>
      </c>
      <c r="H323">
        <f>VLOOKUP($B323,'累積人數_量級_區域別'!$C$2:$T$13,6,0)</f>
        <v>1</v>
      </c>
      <c r="I323">
        <f>VLOOKUP($B323,'累積人數_量級_區域別'!$C$2:$T$13,7,0)</f>
        <v>1</v>
      </c>
      <c r="J323">
        <f>VLOOKUP($B323,'累積人數_量級_區域別'!$C$2:$T$13,8,0)</f>
        <v>1</v>
      </c>
      <c r="K323">
        <f>VLOOKUP($B323,'累積人數_量級_區域別'!$C$2:$T$13,9,0)</f>
        <v>1</v>
      </c>
      <c r="L323">
        <f>VLOOKUP($B323,'累積人數_量級_區域別'!$C$2:$T$13,10,0)</f>
        <v>1</v>
      </c>
      <c r="M323">
        <f>VLOOKUP($B323,'累積人數_量級_區域別'!$C$2:$T$13,11,0)</f>
        <v>1</v>
      </c>
      <c r="N323">
        <f>VLOOKUP($B323,'累積人數_量級_區域別'!$C$2:$T$13,12,0)</f>
        <v>1</v>
      </c>
      <c r="O323">
        <f>VLOOKUP($B323,'累積人數_量級_區域別'!$C$2:$T$13,13,0)</f>
        <v>1</v>
      </c>
      <c r="P323">
        <f>VLOOKUP($B323,'累積人數_量級_區域別'!$C$2:$T$13,14,0)</f>
        <v>1</v>
      </c>
      <c r="Q323">
        <f>VLOOKUP($B323,'累積人數_量級_區域別'!$C$2:$T$13,15,0)</f>
        <v>1</v>
      </c>
      <c r="R323">
        <f>VLOOKUP($B323,'累積人數_量級_區域別'!$C$2:$T$13,16,0)</f>
        <v>1</v>
      </c>
      <c r="S323">
        <f>VLOOKUP($B323,'累積人數_量級_區域別'!$C$2:$T$13,17,0)</f>
        <v>1</v>
      </c>
      <c r="T323">
        <f>VLOOKUP($B323,'累積人數_量級_區域別'!$C$2:$T$13,18,0)</f>
        <v>1</v>
      </c>
    </row>
    <row r="324">
      <c r="A324" s="5">
        <v>6.3000090019E10</v>
      </c>
      <c r="B324" s="5" t="s">
        <v>315</v>
      </c>
      <c r="C324" s="5" t="s">
        <v>334</v>
      </c>
      <c r="D324">
        <f>VLOOKUP(B324,'累積人數_量級_區域別'!$C$2:$T$13,2,0)</f>
        <v>0</v>
      </c>
      <c r="E324">
        <f>VLOOKUP($B324,'累積人數_量級_區域別'!$C$2:$T$13,3,0)</f>
        <v>1</v>
      </c>
      <c r="F324">
        <f>VLOOKUP($B324,'累積人數_量級_區域別'!$C$2:$T$13,4,0)</f>
        <v>1</v>
      </c>
      <c r="G324">
        <f>VLOOKUP($B324,'累積人數_量級_區域別'!$C$2:$T$13,5,0)</f>
        <v>1</v>
      </c>
      <c r="H324">
        <f>VLOOKUP($B324,'累積人數_量級_區域別'!$C$2:$T$13,6,0)</f>
        <v>1</v>
      </c>
      <c r="I324">
        <f>VLOOKUP($B324,'累積人數_量級_區域別'!$C$2:$T$13,7,0)</f>
        <v>1</v>
      </c>
      <c r="J324">
        <f>VLOOKUP($B324,'累積人數_量級_區域別'!$C$2:$T$13,8,0)</f>
        <v>1</v>
      </c>
      <c r="K324">
        <f>VLOOKUP($B324,'累積人數_量級_區域別'!$C$2:$T$13,9,0)</f>
        <v>1</v>
      </c>
      <c r="L324">
        <f>VLOOKUP($B324,'累積人數_量級_區域別'!$C$2:$T$13,10,0)</f>
        <v>1</v>
      </c>
      <c r="M324">
        <f>VLOOKUP($B324,'累積人數_量級_區域別'!$C$2:$T$13,11,0)</f>
        <v>1</v>
      </c>
      <c r="N324">
        <f>VLOOKUP($B324,'累積人數_量級_區域別'!$C$2:$T$13,12,0)</f>
        <v>1</v>
      </c>
      <c r="O324">
        <f>VLOOKUP($B324,'累積人數_量級_區域別'!$C$2:$T$13,13,0)</f>
        <v>1</v>
      </c>
      <c r="P324">
        <f>VLOOKUP($B324,'累積人數_量級_區域別'!$C$2:$T$13,14,0)</f>
        <v>1</v>
      </c>
      <c r="Q324">
        <f>VLOOKUP($B324,'累積人數_量級_區域別'!$C$2:$T$13,15,0)</f>
        <v>1</v>
      </c>
      <c r="R324">
        <f>VLOOKUP($B324,'累積人數_量級_區域別'!$C$2:$T$13,16,0)</f>
        <v>1</v>
      </c>
      <c r="S324">
        <f>VLOOKUP($B324,'累積人數_量級_區域別'!$C$2:$T$13,17,0)</f>
        <v>1</v>
      </c>
      <c r="T324">
        <f>VLOOKUP($B324,'累積人數_量級_區域別'!$C$2:$T$13,18,0)</f>
        <v>1</v>
      </c>
    </row>
    <row r="325">
      <c r="A325" s="5">
        <v>6.300009002E10</v>
      </c>
      <c r="B325" s="5" t="s">
        <v>315</v>
      </c>
      <c r="C325" s="5" t="s">
        <v>335</v>
      </c>
      <c r="D325">
        <f>VLOOKUP(B325,'累積人數_量級_區域別'!$C$2:$T$13,2,0)</f>
        <v>0</v>
      </c>
      <c r="E325">
        <f>VLOOKUP($B325,'累積人數_量級_區域別'!$C$2:$T$13,3,0)</f>
        <v>1</v>
      </c>
      <c r="F325">
        <f>VLOOKUP($B325,'累積人數_量級_區域別'!$C$2:$T$13,4,0)</f>
        <v>1</v>
      </c>
      <c r="G325">
        <f>VLOOKUP($B325,'累積人數_量級_區域別'!$C$2:$T$13,5,0)</f>
        <v>1</v>
      </c>
      <c r="H325">
        <f>VLOOKUP($B325,'累積人數_量級_區域別'!$C$2:$T$13,6,0)</f>
        <v>1</v>
      </c>
      <c r="I325">
        <f>VLOOKUP($B325,'累積人數_量級_區域別'!$C$2:$T$13,7,0)</f>
        <v>1</v>
      </c>
      <c r="J325">
        <f>VLOOKUP($B325,'累積人數_量級_區域別'!$C$2:$T$13,8,0)</f>
        <v>1</v>
      </c>
      <c r="K325">
        <f>VLOOKUP($B325,'累積人數_量級_區域別'!$C$2:$T$13,9,0)</f>
        <v>1</v>
      </c>
      <c r="L325">
        <f>VLOOKUP($B325,'累積人數_量級_區域別'!$C$2:$T$13,10,0)</f>
        <v>1</v>
      </c>
      <c r="M325">
        <f>VLOOKUP($B325,'累積人數_量級_區域別'!$C$2:$T$13,11,0)</f>
        <v>1</v>
      </c>
      <c r="N325">
        <f>VLOOKUP($B325,'累積人數_量級_區域別'!$C$2:$T$13,12,0)</f>
        <v>1</v>
      </c>
      <c r="O325">
        <f>VLOOKUP($B325,'累積人數_量級_區域別'!$C$2:$T$13,13,0)</f>
        <v>1</v>
      </c>
      <c r="P325">
        <f>VLOOKUP($B325,'累積人數_量級_區域別'!$C$2:$T$13,14,0)</f>
        <v>1</v>
      </c>
      <c r="Q325">
        <f>VLOOKUP($B325,'累積人數_量級_區域別'!$C$2:$T$13,15,0)</f>
        <v>1</v>
      </c>
      <c r="R325">
        <f>VLOOKUP($B325,'累積人數_量級_區域別'!$C$2:$T$13,16,0)</f>
        <v>1</v>
      </c>
      <c r="S325">
        <f>VLOOKUP($B325,'累積人數_量級_區域別'!$C$2:$T$13,17,0)</f>
        <v>1</v>
      </c>
      <c r="T325">
        <f>VLOOKUP($B325,'累積人數_量級_區域別'!$C$2:$T$13,18,0)</f>
        <v>1</v>
      </c>
    </row>
    <row r="326">
      <c r="A326" s="5">
        <v>6.3000100001E10</v>
      </c>
      <c r="B326" s="5" t="s">
        <v>336</v>
      </c>
      <c r="C326" s="5" t="s">
        <v>337</v>
      </c>
      <c r="D326">
        <f>VLOOKUP(B326,'累積人數_量級_區域別'!$C$2:$T$13,2,0)</f>
        <v>0</v>
      </c>
      <c r="E326">
        <f>VLOOKUP($B326,'累積人數_量級_區域別'!$C$2:$T$13,3,0)</f>
        <v>1</v>
      </c>
      <c r="F326">
        <f>VLOOKUP($B326,'累積人數_量級_區域別'!$C$2:$T$13,4,0)</f>
        <v>1</v>
      </c>
      <c r="G326">
        <f>VLOOKUP($B326,'累積人數_量級_區域別'!$C$2:$T$13,5,0)</f>
        <v>1</v>
      </c>
      <c r="H326">
        <f>VLOOKUP($B326,'累積人數_量級_區域別'!$C$2:$T$13,6,0)</f>
        <v>1</v>
      </c>
      <c r="I326">
        <f>VLOOKUP($B326,'累積人數_量級_區域別'!$C$2:$T$13,7,0)</f>
        <v>1</v>
      </c>
      <c r="J326">
        <f>VLOOKUP($B326,'累積人數_量級_區域別'!$C$2:$T$13,8,0)</f>
        <v>1</v>
      </c>
      <c r="K326">
        <f>VLOOKUP($B326,'累積人數_量級_區域別'!$C$2:$T$13,9,0)</f>
        <v>1</v>
      </c>
      <c r="L326">
        <f>VLOOKUP($B326,'累積人數_量級_區域別'!$C$2:$T$13,10,0)</f>
        <v>1</v>
      </c>
      <c r="M326">
        <f>VLOOKUP($B326,'累積人數_量級_區域別'!$C$2:$T$13,11,0)</f>
        <v>1</v>
      </c>
      <c r="N326">
        <f>VLOOKUP($B326,'累積人數_量級_區域別'!$C$2:$T$13,12,0)</f>
        <v>1</v>
      </c>
      <c r="O326">
        <f>VLOOKUP($B326,'累積人數_量級_區域別'!$C$2:$T$13,13,0)</f>
        <v>1</v>
      </c>
      <c r="P326">
        <f>VLOOKUP($B326,'累積人數_量級_區域別'!$C$2:$T$13,14,0)</f>
        <v>1</v>
      </c>
      <c r="Q326">
        <f>VLOOKUP($B326,'累積人數_量級_區域別'!$C$2:$T$13,15,0)</f>
        <v>1</v>
      </c>
      <c r="R326">
        <f>VLOOKUP($B326,'累積人數_量級_區域別'!$C$2:$T$13,16,0)</f>
        <v>1</v>
      </c>
      <c r="S326">
        <f>VLOOKUP($B326,'累積人數_量級_區域別'!$C$2:$T$13,17,0)</f>
        <v>1</v>
      </c>
      <c r="T326">
        <f>VLOOKUP($B326,'累積人數_量級_區域別'!$C$2:$T$13,18,0)</f>
        <v>1</v>
      </c>
    </row>
    <row r="327">
      <c r="A327" s="5">
        <v>6.3000100002E10</v>
      </c>
      <c r="B327" s="5" t="s">
        <v>336</v>
      </c>
      <c r="C327" s="5" t="s">
        <v>338</v>
      </c>
      <c r="D327">
        <f>VLOOKUP(B327,'累積人數_量級_區域別'!$C$2:$T$13,2,0)</f>
        <v>0</v>
      </c>
      <c r="E327">
        <f>VLOOKUP($B327,'累積人數_量級_區域別'!$C$2:$T$13,3,0)</f>
        <v>1</v>
      </c>
      <c r="F327">
        <f>VLOOKUP($B327,'累積人數_量級_區域別'!$C$2:$T$13,4,0)</f>
        <v>1</v>
      </c>
      <c r="G327">
        <f>VLOOKUP($B327,'累積人數_量級_區域別'!$C$2:$T$13,5,0)</f>
        <v>1</v>
      </c>
      <c r="H327">
        <f>VLOOKUP($B327,'累積人數_量級_區域別'!$C$2:$T$13,6,0)</f>
        <v>1</v>
      </c>
      <c r="I327">
        <f>VLOOKUP($B327,'累積人數_量級_區域別'!$C$2:$T$13,7,0)</f>
        <v>1</v>
      </c>
      <c r="J327">
        <f>VLOOKUP($B327,'累積人數_量級_區域別'!$C$2:$T$13,8,0)</f>
        <v>1</v>
      </c>
      <c r="K327">
        <f>VLOOKUP($B327,'累積人數_量級_區域別'!$C$2:$T$13,9,0)</f>
        <v>1</v>
      </c>
      <c r="L327">
        <f>VLOOKUP($B327,'累積人數_量級_區域別'!$C$2:$T$13,10,0)</f>
        <v>1</v>
      </c>
      <c r="M327">
        <f>VLOOKUP($B327,'累積人數_量級_區域別'!$C$2:$T$13,11,0)</f>
        <v>1</v>
      </c>
      <c r="N327">
        <f>VLOOKUP($B327,'累積人數_量級_區域別'!$C$2:$T$13,12,0)</f>
        <v>1</v>
      </c>
      <c r="O327">
        <f>VLOOKUP($B327,'累積人數_量級_區域別'!$C$2:$T$13,13,0)</f>
        <v>1</v>
      </c>
      <c r="P327">
        <f>VLOOKUP($B327,'累積人數_量級_區域別'!$C$2:$T$13,14,0)</f>
        <v>1</v>
      </c>
      <c r="Q327">
        <f>VLOOKUP($B327,'累積人數_量級_區域別'!$C$2:$T$13,15,0)</f>
        <v>1</v>
      </c>
      <c r="R327">
        <f>VLOOKUP($B327,'累積人數_量級_區域別'!$C$2:$T$13,16,0)</f>
        <v>1</v>
      </c>
      <c r="S327">
        <f>VLOOKUP($B327,'累積人數_量級_區域別'!$C$2:$T$13,17,0)</f>
        <v>1</v>
      </c>
      <c r="T327">
        <f>VLOOKUP($B327,'累積人數_量級_區域別'!$C$2:$T$13,18,0)</f>
        <v>1</v>
      </c>
    </row>
    <row r="328">
      <c r="A328" s="5">
        <v>6.3000100003E10</v>
      </c>
      <c r="B328" s="5" t="s">
        <v>336</v>
      </c>
      <c r="C328" s="5" t="s">
        <v>339</v>
      </c>
      <c r="D328">
        <f>VLOOKUP(B328,'累積人數_量級_區域別'!$C$2:$T$13,2,0)</f>
        <v>0</v>
      </c>
      <c r="E328">
        <f>VLOOKUP($B328,'累積人數_量級_區域別'!$C$2:$T$13,3,0)</f>
        <v>1</v>
      </c>
      <c r="F328">
        <f>VLOOKUP($B328,'累積人數_量級_區域別'!$C$2:$T$13,4,0)</f>
        <v>1</v>
      </c>
      <c r="G328">
        <f>VLOOKUP($B328,'累積人數_量級_區域別'!$C$2:$T$13,5,0)</f>
        <v>1</v>
      </c>
      <c r="H328">
        <f>VLOOKUP($B328,'累積人數_量級_區域別'!$C$2:$T$13,6,0)</f>
        <v>1</v>
      </c>
      <c r="I328">
        <f>VLOOKUP($B328,'累積人數_量級_區域別'!$C$2:$T$13,7,0)</f>
        <v>1</v>
      </c>
      <c r="J328">
        <f>VLOOKUP($B328,'累積人數_量級_區域別'!$C$2:$T$13,8,0)</f>
        <v>1</v>
      </c>
      <c r="K328">
        <f>VLOOKUP($B328,'累積人數_量級_區域別'!$C$2:$T$13,9,0)</f>
        <v>1</v>
      </c>
      <c r="L328">
        <f>VLOOKUP($B328,'累積人數_量級_區域別'!$C$2:$T$13,10,0)</f>
        <v>1</v>
      </c>
      <c r="M328">
        <f>VLOOKUP($B328,'累積人數_量級_區域別'!$C$2:$T$13,11,0)</f>
        <v>1</v>
      </c>
      <c r="N328">
        <f>VLOOKUP($B328,'累積人數_量級_區域別'!$C$2:$T$13,12,0)</f>
        <v>1</v>
      </c>
      <c r="O328">
        <f>VLOOKUP($B328,'累積人數_量級_區域別'!$C$2:$T$13,13,0)</f>
        <v>1</v>
      </c>
      <c r="P328">
        <f>VLOOKUP($B328,'累積人數_量級_區域別'!$C$2:$T$13,14,0)</f>
        <v>1</v>
      </c>
      <c r="Q328">
        <f>VLOOKUP($B328,'累積人數_量級_區域別'!$C$2:$T$13,15,0)</f>
        <v>1</v>
      </c>
      <c r="R328">
        <f>VLOOKUP($B328,'累積人數_量級_區域別'!$C$2:$T$13,16,0)</f>
        <v>1</v>
      </c>
      <c r="S328">
        <f>VLOOKUP($B328,'累積人數_量級_區域別'!$C$2:$T$13,17,0)</f>
        <v>1</v>
      </c>
      <c r="T328">
        <f>VLOOKUP($B328,'累積人數_量級_區域別'!$C$2:$T$13,18,0)</f>
        <v>1</v>
      </c>
    </row>
    <row r="329">
      <c r="A329" s="5">
        <v>6.3000100005E10</v>
      </c>
      <c r="B329" s="5" t="s">
        <v>336</v>
      </c>
      <c r="C329" s="5" t="s">
        <v>340</v>
      </c>
      <c r="D329">
        <f>VLOOKUP(B329,'累積人數_量級_區域別'!$C$2:$T$13,2,0)</f>
        <v>0</v>
      </c>
      <c r="E329">
        <f>VLOOKUP($B329,'累積人數_量級_區域別'!$C$2:$T$13,3,0)</f>
        <v>1</v>
      </c>
      <c r="F329">
        <f>VLOOKUP($B329,'累積人數_量級_區域別'!$C$2:$T$13,4,0)</f>
        <v>1</v>
      </c>
      <c r="G329">
        <f>VLOOKUP($B329,'累積人數_量級_區域別'!$C$2:$T$13,5,0)</f>
        <v>1</v>
      </c>
      <c r="H329">
        <f>VLOOKUP($B329,'累積人數_量級_區域別'!$C$2:$T$13,6,0)</f>
        <v>1</v>
      </c>
      <c r="I329">
        <f>VLOOKUP($B329,'累積人數_量級_區域別'!$C$2:$T$13,7,0)</f>
        <v>1</v>
      </c>
      <c r="J329">
        <f>VLOOKUP($B329,'累積人數_量級_區域別'!$C$2:$T$13,8,0)</f>
        <v>1</v>
      </c>
      <c r="K329">
        <f>VLOOKUP($B329,'累積人數_量級_區域別'!$C$2:$T$13,9,0)</f>
        <v>1</v>
      </c>
      <c r="L329">
        <f>VLOOKUP($B329,'累積人數_量級_區域別'!$C$2:$T$13,10,0)</f>
        <v>1</v>
      </c>
      <c r="M329">
        <f>VLOOKUP($B329,'累積人數_量級_區域別'!$C$2:$T$13,11,0)</f>
        <v>1</v>
      </c>
      <c r="N329">
        <f>VLOOKUP($B329,'累積人數_量級_區域別'!$C$2:$T$13,12,0)</f>
        <v>1</v>
      </c>
      <c r="O329">
        <f>VLOOKUP($B329,'累積人數_量級_區域別'!$C$2:$T$13,13,0)</f>
        <v>1</v>
      </c>
      <c r="P329">
        <f>VLOOKUP($B329,'累積人數_量級_區域別'!$C$2:$T$13,14,0)</f>
        <v>1</v>
      </c>
      <c r="Q329">
        <f>VLOOKUP($B329,'累積人數_量級_區域別'!$C$2:$T$13,15,0)</f>
        <v>1</v>
      </c>
      <c r="R329">
        <f>VLOOKUP($B329,'累積人數_量級_區域別'!$C$2:$T$13,16,0)</f>
        <v>1</v>
      </c>
      <c r="S329">
        <f>VLOOKUP($B329,'累積人數_量級_區域別'!$C$2:$T$13,17,0)</f>
        <v>1</v>
      </c>
      <c r="T329">
        <f>VLOOKUP($B329,'累積人數_量級_區域別'!$C$2:$T$13,18,0)</f>
        <v>1</v>
      </c>
    </row>
    <row r="330">
      <c r="A330" s="5">
        <v>6.3000100006E10</v>
      </c>
      <c r="B330" s="5" t="s">
        <v>336</v>
      </c>
      <c r="C330" s="5" t="s">
        <v>341</v>
      </c>
      <c r="D330">
        <f>VLOOKUP(B330,'累積人數_量級_區域別'!$C$2:$T$13,2,0)</f>
        <v>0</v>
      </c>
      <c r="E330">
        <f>VLOOKUP($B330,'累積人數_量級_區域別'!$C$2:$T$13,3,0)</f>
        <v>1</v>
      </c>
      <c r="F330">
        <f>VLOOKUP($B330,'累積人數_量級_區域別'!$C$2:$T$13,4,0)</f>
        <v>1</v>
      </c>
      <c r="G330">
        <f>VLOOKUP($B330,'累積人數_量級_區域別'!$C$2:$T$13,5,0)</f>
        <v>1</v>
      </c>
      <c r="H330">
        <f>VLOOKUP($B330,'累積人數_量級_區域別'!$C$2:$T$13,6,0)</f>
        <v>1</v>
      </c>
      <c r="I330">
        <f>VLOOKUP($B330,'累積人數_量級_區域別'!$C$2:$T$13,7,0)</f>
        <v>1</v>
      </c>
      <c r="J330">
        <f>VLOOKUP($B330,'累積人數_量級_區域別'!$C$2:$T$13,8,0)</f>
        <v>1</v>
      </c>
      <c r="K330">
        <f>VLOOKUP($B330,'累積人數_量級_區域別'!$C$2:$T$13,9,0)</f>
        <v>1</v>
      </c>
      <c r="L330">
        <f>VLOOKUP($B330,'累積人數_量級_區域別'!$C$2:$T$13,10,0)</f>
        <v>1</v>
      </c>
      <c r="M330">
        <f>VLOOKUP($B330,'累積人數_量級_區域別'!$C$2:$T$13,11,0)</f>
        <v>1</v>
      </c>
      <c r="N330">
        <f>VLOOKUP($B330,'累積人數_量級_區域別'!$C$2:$T$13,12,0)</f>
        <v>1</v>
      </c>
      <c r="O330">
        <f>VLOOKUP($B330,'累積人數_量級_區域別'!$C$2:$T$13,13,0)</f>
        <v>1</v>
      </c>
      <c r="P330">
        <f>VLOOKUP($B330,'累積人數_量級_區域別'!$C$2:$T$13,14,0)</f>
        <v>1</v>
      </c>
      <c r="Q330">
        <f>VLOOKUP($B330,'累積人數_量級_區域別'!$C$2:$T$13,15,0)</f>
        <v>1</v>
      </c>
      <c r="R330">
        <f>VLOOKUP($B330,'累積人數_量級_區域別'!$C$2:$T$13,16,0)</f>
        <v>1</v>
      </c>
      <c r="S330">
        <f>VLOOKUP($B330,'累積人數_量級_區域別'!$C$2:$T$13,17,0)</f>
        <v>1</v>
      </c>
      <c r="T330">
        <f>VLOOKUP($B330,'累積人數_量級_區域別'!$C$2:$T$13,18,0)</f>
        <v>1</v>
      </c>
    </row>
    <row r="331">
      <c r="A331" s="5">
        <v>6.3000100007E10</v>
      </c>
      <c r="B331" s="5" t="s">
        <v>336</v>
      </c>
      <c r="C331" s="5" t="s">
        <v>342</v>
      </c>
      <c r="D331">
        <f>VLOOKUP(B331,'累積人數_量級_區域別'!$C$2:$T$13,2,0)</f>
        <v>0</v>
      </c>
      <c r="E331">
        <f>VLOOKUP($B331,'累積人數_量級_區域別'!$C$2:$T$13,3,0)</f>
        <v>1</v>
      </c>
      <c r="F331">
        <f>VLOOKUP($B331,'累積人數_量級_區域別'!$C$2:$T$13,4,0)</f>
        <v>1</v>
      </c>
      <c r="G331">
        <f>VLOOKUP($B331,'累積人數_量級_區域別'!$C$2:$T$13,5,0)</f>
        <v>1</v>
      </c>
      <c r="H331">
        <f>VLOOKUP($B331,'累積人數_量級_區域別'!$C$2:$T$13,6,0)</f>
        <v>1</v>
      </c>
      <c r="I331">
        <f>VLOOKUP($B331,'累積人數_量級_區域別'!$C$2:$T$13,7,0)</f>
        <v>1</v>
      </c>
      <c r="J331">
        <f>VLOOKUP($B331,'累積人數_量級_區域別'!$C$2:$T$13,8,0)</f>
        <v>1</v>
      </c>
      <c r="K331">
        <f>VLOOKUP($B331,'累積人數_量級_區域別'!$C$2:$T$13,9,0)</f>
        <v>1</v>
      </c>
      <c r="L331">
        <f>VLOOKUP($B331,'累積人數_量級_區域別'!$C$2:$T$13,10,0)</f>
        <v>1</v>
      </c>
      <c r="M331">
        <f>VLOOKUP($B331,'累積人數_量級_區域別'!$C$2:$T$13,11,0)</f>
        <v>1</v>
      </c>
      <c r="N331">
        <f>VLOOKUP($B331,'累積人數_量級_區域別'!$C$2:$T$13,12,0)</f>
        <v>1</v>
      </c>
      <c r="O331">
        <f>VLOOKUP($B331,'累積人數_量級_區域別'!$C$2:$T$13,13,0)</f>
        <v>1</v>
      </c>
      <c r="P331">
        <f>VLOOKUP($B331,'累積人數_量級_區域別'!$C$2:$T$13,14,0)</f>
        <v>1</v>
      </c>
      <c r="Q331">
        <f>VLOOKUP($B331,'累積人數_量級_區域別'!$C$2:$T$13,15,0)</f>
        <v>1</v>
      </c>
      <c r="R331">
        <f>VLOOKUP($B331,'累積人數_量級_區域別'!$C$2:$T$13,16,0)</f>
        <v>1</v>
      </c>
      <c r="S331">
        <f>VLOOKUP($B331,'累積人數_量級_區域別'!$C$2:$T$13,17,0)</f>
        <v>1</v>
      </c>
      <c r="T331">
        <f>VLOOKUP($B331,'累積人數_量級_區域別'!$C$2:$T$13,18,0)</f>
        <v>1</v>
      </c>
    </row>
    <row r="332">
      <c r="A332" s="5">
        <v>6.3000100008E10</v>
      </c>
      <c r="B332" s="5" t="s">
        <v>336</v>
      </c>
      <c r="C332" s="5" t="s">
        <v>343</v>
      </c>
      <c r="D332">
        <f>VLOOKUP(B332,'累積人數_量級_區域別'!$C$2:$T$13,2,0)</f>
        <v>0</v>
      </c>
      <c r="E332">
        <f>VLOOKUP($B332,'累積人數_量級_區域別'!$C$2:$T$13,3,0)</f>
        <v>1</v>
      </c>
      <c r="F332">
        <f>VLOOKUP($B332,'累積人數_量級_區域別'!$C$2:$T$13,4,0)</f>
        <v>1</v>
      </c>
      <c r="G332">
        <f>VLOOKUP($B332,'累積人數_量級_區域別'!$C$2:$T$13,5,0)</f>
        <v>1</v>
      </c>
      <c r="H332">
        <f>VLOOKUP($B332,'累積人數_量級_區域別'!$C$2:$T$13,6,0)</f>
        <v>1</v>
      </c>
      <c r="I332">
        <f>VLOOKUP($B332,'累積人數_量級_區域別'!$C$2:$T$13,7,0)</f>
        <v>1</v>
      </c>
      <c r="J332">
        <f>VLOOKUP($B332,'累積人數_量級_區域別'!$C$2:$T$13,8,0)</f>
        <v>1</v>
      </c>
      <c r="K332">
        <f>VLOOKUP($B332,'累積人數_量級_區域別'!$C$2:$T$13,9,0)</f>
        <v>1</v>
      </c>
      <c r="L332">
        <f>VLOOKUP($B332,'累積人數_量級_區域別'!$C$2:$T$13,10,0)</f>
        <v>1</v>
      </c>
      <c r="M332">
        <f>VLOOKUP($B332,'累積人數_量級_區域別'!$C$2:$T$13,11,0)</f>
        <v>1</v>
      </c>
      <c r="N332">
        <f>VLOOKUP($B332,'累積人數_量級_區域別'!$C$2:$T$13,12,0)</f>
        <v>1</v>
      </c>
      <c r="O332">
        <f>VLOOKUP($B332,'累積人數_量級_區域別'!$C$2:$T$13,13,0)</f>
        <v>1</v>
      </c>
      <c r="P332">
        <f>VLOOKUP($B332,'累積人數_量級_區域別'!$C$2:$T$13,14,0)</f>
        <v>1</v>
      </c>
      <c r="Q332">
        <f>VLOOKUP($B332,'累積人數_量級_區域別'!$C$2:$T$13,15,0)</f>
        <v>1</v>
      </c>
      <c r="R332">
        <f>VLOOKUP($B332,'累積人數_量級_區域別'!$C$2:$T$13,16,0)</f>
        <v>1</v>
      </c>
      <c r="S332">
        <f>VLOOKUP($B332,'累積人數_量級_區域別'!$C$2:$T$13,17,0)</f>
        <v>1</v>
      </c>
      <c r="T332">
        <f>VLOOKUP($B332,'累積人數_量級_區域別'!$C$2:$T$13,18,0)</f>
        <v>1</v>
      </c>
    </row>
    <row r="333">
      <c r="A333" s="5">
        <v>6.3000100009E10</v>
      </c>
      <c r="B333" s="5" t="s">
        <v>336</v>
      </c>
      <c r="C333" s="5" t="s">
        <v>344</v>
      </c>
      <c r="D333">
        <f>VLOOKUP(B333,'累積人數_量級_區域別'!$C$2:$T$13,2,0)</f>
        <v>0</v>
      </c>
      <c r="E333">
        <f>VLOOKUP($B333,'累積人數_量級_區域別'!$C$2:$T$13,3,0)</f>
        <v>1</v>
      </c>
      <c r="F333">
        <f>VLOOKUP($B333,'累積人數_量級_區域別'!$C$2:$T$13,4,0)</f>
        <v>1</v>
      </c>
      <c r="G333">
        <f>VLOOKUP($B333,'累積人數_量級_區域別'!$C$2:$T$13,5,0)</f>
        <v>1</v>
      </c>
      <c r="H333">
        <f>VLOOKUP($B333,'累積人數_量級_區域別'!$C$2:$T$13,6,0)</f>
        <v>1</v>
      </c>
      <c r="I333">
        <f>VLOOKUP($B333,'累積人數_量級_區域別'!$C$2:$T$13,7,0)</f>
        <v>1</v>
      </c>
      <c r="J333">
        <f>VLOOKUP($B333,'累積人數_量級_區域別'!$C$2:$T$13,8,0)</f>
        <v>1</v>
      </c>
      <c r="K333">
        <f>VLOOKUP($B333,'累積人數_量級_區域別'!$C$2:$T$13,9,0)</f>
        <v>1</v>
      </c>
      <c r="L333">
        <f>VLOOKUP($B333,'累積人數_量級_區域別'!$C$2:$T$13,10,0)</f>
        <v>1</v>
      </c>
      <c r="M333">
        <f>VLOOKUP($B333,'累積人數_量級_區域別'!$C$2:$T$13,11,0)</f>
        <v>1</v>
      </c>
      <c r="N333">
        <f>VLOOKUP($B333,'累積人數_量級_區域別'!$C$2:$T$13,12,0)</f>
        <v>1</v>
      </c>
      <c r="O333">
        <f>VLOOKUP($B333,'累積人數_量級_區域別'!$C$2:$T$13,13,0)</f>
        <v>1</v>
      </c>
      <c r="P333">
        <f>VLOOKUP($B333,'累積人數_量級_區域別'!$C$2:$T$13,14,0)</f>
        <v>1</v>
      </c>
      <c r="Q333">
        <f>VLOOKUP($B333,'累積人數_量級_區域別'!$C$2:$T$13,15,0)</f>
        <v>1</v>
      </c>
      <c r="R333">
        <f>VLOOKUP($B333,'累積人數_量級_區域別'!$C$2:$T$13,16,0)</f>
        <v>1</v>
      </c>
      <c r="S333">
        <f>VLOOKUP($B333,'累積人數_量級_區域別'!$C$2:$T$13,17,0)</f>
        <v>1</v>
      </c>
      <c r="T333">
        <f>VLOOKUP($B333,'累積人數_量級_區域別'!$C$2:$T$13,18,0)</f>
        <v>1</v>
      </c>
    </row>
    <row r="334">
      <c r="A334" s="5">
        <v>6.300010001E10</v>
      </c>
      <c r="B334" s="5" t="s">
        <v>336</v>
      </c>
      <c r="C334" s="5" t="s">
        <v>345</v>
      </c>
      <c r="D334">
        <f>VLOOKUP(B334,'累積人數_量級_區域別'!$C$2:$T$13,2,0)</f>
        <v>0</v>
      </c>
      <c r="E334">
        <f>VLOOKUP($B334,'累積人數_量級_區域別'!$C$2:$T$13,3,0)</f>
        <v>1</v>
      </c>
      <c r="F334">
        <f>VLOOKUP($B334,'累積人數_量級_區域別'!$C$2:$T$13,4,0)</f>
        <v>1</v>
      </c>
      <c r="G334">
        <f>VLOOKUP($B334,'累積人數_量級_區域別'!$C$2:$T$13,5,0)</f>
        <v>1</v>
      </c>
      <c r="H334">
        <f>VLOOKUP($B334,'累積人數_量級_區域別'!$C$2:$T$13,6,0)</f>
        <v>1</v>
      </c>
      <c r="I334">
        <f>VLOOKUP($B334,'累積人數_量級_區域別'!$C$2:$T$13,7,0)</f>
        <v>1</v>
      </c>
      <c r="J334">
        <f>VLOOKUP($B334,'累積人數_量級_區域別'!$C$2:$T$13,8,0)</f>
        <v>1</v>
      </c>
      <c r="K334">
        <f>VLOOKUP($B334,'累積人數_量級_區域別'!$C$2:$T$13,9,0)</f>
        <v>1</v>
      </c>
      <c r="L334">
        <f>VLOOKUP($B334,'累積人數_量級_區域別'!$C$2:$T$13,10,0)</f>
        <v>1</v>
      </c>
      <c r="M334">
        <f>VLOOKUP($B334,'累積人數_量級_區域別'!$C$2:$T$13,11,0)</f>
        <v>1</v>
      </c>
      <c r="N334">
        <f>VLOOKUP($B334,'累積人數_量級_區域別'!$C$2:$T$13,12,0)</f>
        <v>1</v>
      </c>
      <c r="O334">
        <f>VLOOKUP($B334,'累積人數_量級_區域別'!$C$2:$T$13,13,0)</f>
        <v>1</v>
      </c>
      <c r="P334">
        <f>VLOOKUP($B334,'累積人數_量級_區域別'!$C$2:$T$13,14,0)</f>
        <v>1</v>
      </c>
      <c r="Q334">
        <f>VLOOKUP($B334,'累積人數_量級_區域別'!$C$2:$T$13,15,0)</f>
        <v>1</v>
      </c>
      <c r="R334">
        <f>VLOOKUP($B334,'累積人數_量級_區域別'!$C$2:$T$13,16,0)</f>
        <v>1</v>
      </c>
      <c r="S334">
        <f>VLOOKUP($B334,'累積人數_量級_區域別'!$C$2:$T$13,17,0)</f>
        <v>1</v>
      </c>
      <c r="T334">
        <f>VLOOKUP($B334,'累積人數_量級_區域別'!$C$2:$T$13,18,0)</f>
        <v>1</v>
      </c>
    </row>
    <row r="335">
      <c r="A335" s="5">
        <v>6.3000100011E10</v>
      </c>
      <c r="B335" s="5" t="s">
        <v>336</v>
      </c>
      <c r="C335" s="5" t="s">
        <v>346</v>
      </c>
      <c r="D335">
        <f>VLOOKUP(B335,'累積人數_量級_區域別'!$C$2:$T$13,2,0)</f>
        <v>0</v>
      </c>
      <c r="E335">
        <f>VLOOKUP($B335,'累積人數_量級_區域別'!$C$2:$T$13,3,0)</f>
        <v>1</v>
      </c>
      <c r="F335">
        <f>VLOOKUP($B335,'累積人數_量級_區域別'!$C$2:$T$13,4,0)</f>
        <v>1</v>
      </c>
      <c r="G335">
        <f>VLOOKUP($B335,'累積人數_量級_區域別'!$C$2:$T$13,5,0)</f>
        <v>1</v>
      </c>
      <c r="H335">
        <f>VLOOKUP($B335,'累積人數_量級_區域別'!$C$2:$T$13,6,0)</f>
        <v>1</v>
      </c>
      <c r="I335">
        <f>VLOOKUP($B335,'累積人數_量級_區域別'!$C$2:$T$13,7,0)</f>
        <v>1</v>
      </c>
      <c r="J335">
        <f>VLOOKUP($B335,'累積人數_量級_區域別'!$C$2:$T$13,8,0)</f>
        <v>1</v>
      </c>
      <c r="K335">
        <f>VLOOKUP($B335,'累積人數_量級_區域別'!$C$2:$T$13,9,0)</f>
        <v>1</v>
      </c>
      <c r="L335">
        <f>VLOOKUP($B335,'累積人數_量級_區域別'!$C$2:$T$13,10,0)</f>
        <v>1</v>
      </c>
      <c r="M335">
        <f>VLOOKUP($B335,'累積人數_量級_區域別'!$C$2:$T$13,11,0)</f>
        <v>1</v>
      </c>
      <c r="N335">
        <f>VLOOKUP($B335,'累積人數_量級_區域別'!$C$2:$T$13,12,0)</f>
        <v>1</v>
      </c>
      <c r="O335">
        <f>VLOOKUP($B335,'累積人數_量級_區域別'!$C$2:$T$13,13,0)</f>
        <v>1</v>
      </c>
      <c r="P335">
        <f>VLOOKUP($B335,'累積人數_量級_區域別'!$C$2:$T$13,14,0)</f>
        <v>1</v>
      </c>
      <c r="Q335">
        <f>VLOOKUP($B335,'累積人數_量級_區域別'!$C$2:$T$13,15,0)</f>
        <v>1</v>
      </c>
      <c r="R335">
        <f>VLOOKUP($B335,'累積人數_量級_區域別'!$C$2:$T$13,16,0)</f>
        <v>1</v>
      </c>
      <c r="S335">
        <f>VLOOKUP($B335,'累積人數_量級_區域別'!$C$2:$T$13,17,0)</f>
        <v>1</v>
      </c>
      <c r="T335">
        <f>VLOOKUP($B335,'累積人數_量級_區域別'!$C$2:$T$13,18,0)</f>
        <v>1</v>
      </c>
    </row>
    <row r="336">
      <c r="A336" s="5">
        <v>6.3000100012E10</v>
      </c>
      <c r="B336" s="5" t="s">
        <v>336</v>
      </c>
      <c r="C336" s="5" t="s">
        <v>347</v>
      </c>
      <c r="D336">
        <f>VLOOKUP(B336,'累積人數_量級_區域別'!$C$2:$T$13,2,0)</f>
        <v>0</v>
      </c>
      <c r="E336">
        <f>VLOOKUP($B336,'累積人數_量級_區域別'!$C$2:$T$13,3,0)</f>
        <v>1</v>
      </c>
      <c r="F336">
        <f>VLOOKUP($B336,'累積人數_量級_區域別'!$C$2:$T$13,4,0)</f>
        <v>1</v>
      </c>
      <c r="G336">
        <f>VLOOKUP($B336,'累積人數_量級_區域別'!$C$2:$T$13,5,0)</f>
        <v>1</v>
      </c>
      <c r="H336">
        <f>VLOOKUP($B336,'累積人數_量級_區域別'!$C$2:$T$13,6,0)</f>
        <v>1</v>
      </c>
      <c r="I336">
        <f>VLOOKUP($B336,'累積人數_量級_區域別'!$C$2:$T$13,7,0)</f>
        <v>1</v>
      </c>
      <c r="J336">
        <f>VLOOKUP($B336,'累積人數_量級_區域別'!$C$2:$T$13,8,0)</f>
        <v>1</v>
      </c>
      <c r="K336">
        <f>VLOOKUP($B336,'累積人數_量級_區域別'!$C$2:$T$13,9,0)</f>
        <v>1</v>
      </c>
      <c r="L336">
        <f>VLOOKUP($B336,'累積人數_量級_區域別'!$C$2:$T$13,10,0)</f>
        <v>1</v>
      </c>
      <c r="M336">
        <f>VLOOKUP($B336,'累積人數_量級_區域別'!$C$2:$T$13,11,0)</f>
        <v>1</v>
      </c>
      <c r="N336">
        <f>VLOOKUP($B336,'累積人數_量級_區域別'!$C$2:$T$13,12,0)</f>
        <v>1</v>
      </c>
      <c r="O336">
        <f>VLOOKUP($B336,'累積人數_量級_區域別'!$C$2:$T$13,13,0)</f>
        <v>1</v>
      </c>
      <c r="P336">
        <f>VLOOKUP($B336,'累積人數_量級_區域別'!$C$2:$T$13,14,0)</f>
        <v>1</v>
      </c>
      <c r="Q336">
        <f>VLOOKUP($B336,'累積人數_量級_區域別'!$C$2:$T$13,15,0)</f>
        <v>1</v>
      </c>
      <c r="R336">
        <f>VLOOKUP($B336,'累積人數_量級_區域別'!$C$2:$T$13,16,0)</f>
        <v>1</v>
      </c>
      <c r="S336">
        <f>VLOOKUP($B336,'累積人數_量級_區域別'!$C$2:$T$13,17,0)</f>
        <v>1</v>
      </c>
      <c r="T336">
        <f>VLOOKUP($B336,'累積人數_量級_區域別'!$C$2:$T$13,18,0)</f>
        <v>1</v>
      </c>
    </row>
    <row r="337">
      <c r="A337" s="5">
        <v>6.3000100013E10</v>
      </c>
      <c r="B337" s="5" t="s">
        <v>336</v>
      </c>
      <c r="C337" s="5" t="s">
        <v>348</v>
      </c>
      <c r="D337">
        <f>VLOOKUP(B337,'累積人數_量級_區域別'!$C$2:$T$13,2,0)</f>
        <v>0</v>
      </c>
      <c r="E337">
        <f>VLOOKUP($B337,'累積人數_量級_區域別'!$C$2:$T$13,3,0)</f>
        <v>1</v>
      </c>
      <c r="F337">
        <f>VLOOKUP($B337,'累積人數_量級_區域別'!$C$2:$T$13,4,0)</f>
        <v>1</v>
      </c>
      <c r="G337">
        <f>VLOOKUP($B337,'累積人數_量級_區域別'!$C$2:$T$13,5,0)</f>
        <v>1</v>
      </c>
      <c r="H337">
        <f>VLOOKUP($B337,'累積人數_量級_區域別'!$C$2:$T$13,6,0)</f>
        <v>1</v>
      </c>
      <c r="I337">
        <f>VLOOKUP($B337,'累積人數_量級_區域別'!$C$2:$T$13,7,0)</f>
        <v>1</v>
      </c>
      <c r="J337">
        <f>VLOOKUP($B337,'累積人數_量級_區域別'!$C$2:$T$13,8,0)</f>
        <v>1</v>
      </c>
      <c r="K337">
        <f>VLOOKUP($B337,'累積人數_量級_區域別'!$C$2:$T$13,9,0)</f>
        <v>1</v>
      </c>
      <c r="L337">
        <f>VLOOKUP($B337,'累積人數_量級_區域別'!$C$2:$T$13,10,0)</f>
        <v>1</v>
      </c>
      <c r="M337">
        <f>VLOOKUP($B337,'累積人數_量級_區域別'!$C$2:$T$13,11,0)</f>
        <v>1</v>
      </c>
      <c r="N337">
        <f>VLOOKUP($B337,'累積人數_量級_區域別'!$C$2:$T$13,12,0)</f>
        <v>1</v>
      </c>
      <c r="O337">
        <f>VLOOKUP($B337,'累積人數_量級_區域別'!$C$2:$T$13,13,0)</f>
        <v>1</v>
      </c>
      <c r="P337">
        <f>VLOOKUP($B337,'累積人數_量級_區域別'!$C$2:$T$13,14,0)</f>
        <v>1</v>
      </c>
      <c r="Q337">
        <f>VLOOKUP($B337,'累積人數_量級_區域別'!$C$2:$T$13,15,0)</f>
        <v>1</v>
      </c>
      <c r="R337">
        <f>VLOOKUP($B337,'累積人數_量級_區域別'!$C$2:$T$13,16,0)</f>
        <v>1</v>
      </c>
      <c r="S337">
        <f>VLOOKUP($B337,'累積人數_量級_區域別'!$C$2:$T$13,17,0)</f>
        <v>1</v>
      </c>
      <c r="T337">
        <f>VLOOKUP($B337,'累積人數_量級_區域別'!$C$2:$T$13,18,0)</f>
        <v>1</v>
      </c>
    </row>
    <row r="338">
      <c r="A338" s="5">
        <v>6.3000100014E10</v>
      </c>
      <c r="B338" s="5" t="s">
        <v>336</v>
      </c>
      <c r="C338" s="5" t="s">
        <v>349</v>
      </c>
      <c r="D338">
        <f>VLOOKUP(B338,'累積人數_量級_區域別'!$C$2:$T$13,2,0)</f>
        <v>0</v>
      </c>
      <c r="E338">
        <f>VLOOKUP($B338,'累積人數_量級_區域別'!$C$2:$T$13,3,0)</f>
        <v>1</v>
      </c>
      <c r="F338">
        <f>VLOOKUP($B338,'累積人數_量級_區域別'!$C$2:$T$13,4,0)</f>
        <v>1</v>
      </c>
      <c r="G338">
        <f>VLOOKUP($B338,'累積人數_量級_區域別'!$C$2:$T$13,5,0)</f>
        <v>1</v>
      </c>
      <c r="H338">
        <f>VLOOKUP($B338,'累積人數_量級_區域別'!$C$2:$T$13,6,0)</f>
        <v>1</v>
      </c>
      <c r="I338">
        <f>VLOOKUP($B338,'累積人數_量級_區域別'!$C$2:$T$13,7,0)</f>
        <v>1</v>
      </c>
      <c r="J338">
        <f>VLOOKUP($B338,'累積人數_量級_區域別'!$C$2:$T$13,8,0)</f>
        <v>1</v>
      </c>
      <c r="K338">
        <f>VLOOKUP($B338,'累積人數_量級_區域別'!$C$2:$T$13,9,0)</f>
        <v>1</v>
      </c>
      <c r="L338">
        <f>VLOOKUP($B338,'累積人數_量級_區域別'!$C$2:$T$13,10,0)</f>
        <v>1</v>
      </c>
      <c r="M338">
        <f>VLOOKUP($B338,'累積人數_量級_區域別'!$C$2:$T$13,11,0)</f>
        <v>1</v>
      </c>
      <c r="N338">
        <f>VLOOKUP($B338,'累積人數_量級_區域別'!$C$2:$T$13,12,0)</f>
        <v>1</v>
      </c>
      <c r="O338">
        <f>VLOOKUP($B338,'累積人數_量級_區域別'!$C$2:$T$13,13,0)</f>
        <v>1</v>
      </c>
      <c r="P338">
        <f>VLOOKUP($B338,'累積人數_量級_區域別'!$C$2:$T$13,14,0)</f>
        <v>1</v>
      </c>
      <c r="Q338">
        <f>VLOOKUP($B338,'累積人數_量級_區域別'!$C$2:$T$13,15,0)</f>
        <v>1</v>
      </c>
      <c r="R338">
        <f>VLOOKUP($B338,'累積人數_量級_區域別'!$C$2:$T$13,16,0)</f>
        <v>1</v>
      </c>
      <c r="S338">
        <f>VLOOKUP($B338,'累積人數_量級_區域別'!$C$2:$T$13,17,0)</f>
        <v>1</v>
      </c>
      <c r="T338">
        <f>VLOOKUP($B338,'累積人數_量級_區域別'!$C$2:$T$13,18,0)</f>
        <v>1</v>
      </c>
    </row>
    <row r="339">
      <c r="A339" s="5">
        <v>6.3000100015E10</v>
      </c>
      <c r="B339" s="5" t="s">
        <v>336</v>
      </c>
      <c r="C339" s="5" t="s">
        <v>350</v>
      </c>
      <c r="D339">
        <f>VLOOKUP(B339,'累積人數_量級_區域別'!$C$2:$T$13,2,0)</f>
        <v>0</v>
      </c>
      <c r="E339">
        <f>VLOOKUP($B339,'累積人數_量級_區域別'!$C$2:$T$13,3,0)</f>
        <v>1</v>
      </c>
      <c r="F339">
        <f>VLOOKUP($B339,'累積人數_量級_區域別'!$C$2:$T$13,4,0)</f>
        <v>1</v>
      </c>
      <c r="G339">
        <f>VLOOKUP($B339,'累積人數_量級_區域別'!$C$2:$T$13,5,0)</f>
        <v>1</v>
      </c>
      <c r="H339">
        <f>VLOOKUP($B339,'累積人數_量級_區域別'!$C$2:$T$13,6,0)</f>
        <v>1</v>
      </c>
      <c r="I339">
        <f>VLOOKUP($B339,'累積人數_量級_區域別'!$C$2:$T$13,7,0)</f>
        <v>1</v>
      </c>
      <c r="J339">
        <f>VLOOKUP($B339,'累積人數_量級_區域別'!$C$2:$T$13,8,0)</f>
        <v>1</v>
      </c>
      <c r="K339">
        <f>VLOOKUP($B339,'累積人數_量級_區域別'!$C$2:$T$13,9,0)</f>
        <v>1</v>
      </c>
      <c r="L339">
        <f>VLOOKUP($B339,'累積人數_量級_區域別'!$C$2:$T$13,10,0)</f>
        <v>1</v>
      </c>
      <c r="M339">
        <f>VLOOKUP($B339,'累積人數_量級_區域別'!$C$2:$T$13,11,0)</f>
        <v>1</v>
      </c>
      <c r="N339">
        <f>VLOOKUP($B339,'累積人數_量級_區域別'!$C$2:$T$13,12,0)</f>
        <v>1</v>
      </c>
      <c r="O339">
        <f>VLOOKUP($B339,'累積人數_量級_區域別'!$C$2:$T$13,13,0)</f>
        <v>1</v>
      </c>
      <c r="P339">
        <f>VLOOKUP($B339,'累積人數_量級_區域別'!$C$2:$T$13,14,0)</f>
        <v>1</v>
      </c>
      <c r="Q339">
        <f>VLOOKUP($B339,'累積人數_量級_區域別'!$C$2:$T$13,15,0)</f>
        <v>1</v>
      </c>
      <c r="R339">
        <f>VLOOKUP($B339,'累積人數_量級_區域別'!$C$2:$T$13,16,0)</f>
        <v>1</v>
      </c>
      <c r="S339">
        <f>VLOOKUP($B339,'累積人數_量級_區域別'!$C$2:$T$13,17,0)</f>
        <v>1</v>
      </c>
      <c r="T339">
        <f>VLOOKUP($B339,'累積人數_量級_區域別'!$C$2:$T$13,18,0)</f>
        <v>1</v>
      </c>
    </row>
    <row r="340">
      <c r="A340" s="5">
        <v>6.3000100016E10</v>
      </c>
      <c r="B340" s="5" t="s">
        <v>336</v>
      </c>
      <c r="C340" s="5" t="s">
        <v>351</v>
      </c>
      <c r="D340">
        <f>VLOOKUP(B340,'累積人數_量級_區域別'!$C$2:$T$13,2,0)</f>
        <v>0</v>
      </c>
      <c r="E340">
        <f>VLOOKUP($B340,'累積人數_量級_區域別'!$C$2:$T$13,3,0)</f>
        <v>1</v>
      </c>
      <c r="F340">
        <f>VLOOKUP($B340,'累積人數_量級_區域別'!$C$2:$T$13,4,0)</f>
        <v>1</v>
      </c>
      <c r="G340">
        <f>VLOOKUP($B340,'累積人數_量級_區域別'!$C$2:$T$13,5,0)</f>
        <v>1</v>
      </c>
      <c r="H340">
        <f>VLOOKUP($B340,'累積人數_量級_區域別'!$C$2:$T$13,6,0)</f>
        <v>1</v>
      </c>
      <c r="I340">
        <f>VLOOKUP($B340,'累積人數_量級_區域別'!$C$2:$T$13,7,0)</f>
        <v>1</v>
      </c>
      <c r="J340">
        <f>VLOOKUP($B340,'累積人數_量級_區域別'!$C$2:$T$13,8,0)</f>
        <v>1</v>
      </c>
      <c r="K340">
        <f>VLOOKUP($B340,'累積人數_量級_區域別'!$C$2:$T$13,9,0)</f>
        <v>1</v>
      </c>
      <c r="L340">
        <f>VLOOKUP($B340,'累積人數_量級_區域別'!$C$2:$T$13,10,0)</f>
        <v>1</v>
      </c>
      <c r="M340">
        <f>VLOOKUP($B340,'累積人數_量級_區域別'!$C$2:$T$13,11,0)</f>
        <v>1</v>
      </c>
      <c r="N340">
        <f>VLOOKUP($B340,'累積人數_量級_區域別'!$C$2:$T$13,12,0)</f>
        <v>1</v>
      </c>
      <c r="O340">
        <f>VLOOKUP($B340,'累積人數_量級_區域別'!$C$2:$T$13,13,0)</f>
        <v>1</v>
      </c>
      <c r="P340">
        <f>VLOOKUP($B340,'累積人數_量級_區域別'!$C$2:$T$13,14,0)</f>
        <v>1</v>
      </c>
      <c r="Q340">
        <f>VLOOKUP($B340,'累積人數_量級_區域別'!$C$2:$T$13,15,0)</f>
        <v>1</v>
      </c>
      <c r="R340">
        <f>VLOOKUP($B340,'累積人數_量級_區域別'!$C$2:$T$13,16,0)</f>
        <v>1</v>
      </c>
      <c r="S340">
        <f>VLOOKUP($B340,'累積人數_量級_區域別'!$C$2:$T$13,17,0)</f>
        <v>1</v>
      </c>
      <c r="T340">
        <f>VLOOKUP($B340,'累積人數_量級_區域別'!$C$2:$T$13,18,0)</f>
        <v>1</v>
      </c>
    </row>
    <row r="341">
      <c r="A341" s="5">
        <v>6.3000100017E10</v>
      </c>
      <c r="B341" s="5" t="s">
        <v>336</v>
      </c>
      <c r="C341" s="5" t="s">
        <v>352</v>
      </c>
      <c r="D341">
        <f>VLOOKUP(B341,'累積人數_量級_區域別'!$C$2:$T$13,2,0)</f>
        <v>0</v>
      </c>
      <c r="E341">
        <f>VLOOKUP($B341,'累積人數_量級_區域別'!$C$2:$T$13,3,0)</f>
        <v>1</v>
      </c>
      <c r="F341">
        <f>VLOOKUP($B341,'累積人數_量級_區域別'!$C$2:$T$13,4,0)</f>
        <v>1</v>
      </c>
      <c r="G341">
        <f>VLOOKUP($B341,'累積人數_量級_區域別'!$C$2:$T$13,5,0)</f>
        <v>1</v>
      </c>
      <c r="H341">
        <f>VLOOKUP($B341,'累積人數_量級_區域別'!$C$2:$T$13,6,0)</f>
        <v>1</v>
      </c>
      <c r="I341">
        <f>VLOOKUP($B341,'累積人數_量級_區域別'!$C$2:$T$13,7,0)</f>
        <v>1</v>
      </c>
      <c r="J341">
        <f>VLOOKUP($B341,'累積人數_量級_區域別'!$C$2:$T$13,8,0)</f>
        <v>1</v>
      </c>
      <c r="K341">
        <f>VLOOKUP($B341,'累積人數_量級_區域別'!$C$2:$T$13,9,0)</f>
        <v>1</v>
      </c>
      <c r="L341">
        <f>VLOOKUP($B341,'累積人數_量級_區域別'!$C$2:$T$13,10,0)</f>
        <v>1</v>
      </c>
      <c r="M341">
        <f>VLOOKUP($B341,'累積人數_量級_區域別'!$C$2:$T$13,11,0)</f>
        <v>1</v>
      </c>
      <c r="N341">
        <f>VLOOKUP($B341,'累積人數_量級_區域別'!$C$2:$T$13,12,0)</f>
        <v>1</v>
      </c>
      <c r="O341">
        <f>VLOOKUP($B341,'累積人數_量級_區域別'!$C$2:$T$13,13,0)</f>
        <v>1</v>
      </c>
      <c r="P341">
        <f>VLOOKUP($B341,'累積人數_量級_區域別'!$C$2:$T$13,14,0)</f>
        <v>1</v>
      </c>
      <c r="Q341">
        <f>VLOOKUP($B341,'累積人數_量級_區域別'!$C$2:$T$13,15,0)</f>
        <v>1</v>
      </c>
      <c r="R341">
        <f>VLOOKUP($B341,'累積人數_量級_區域別'!$C$2:$T$13,16,0)</f>
        <v>1</v>
      </c>
      <c r="S341">
        <f>VLOOKUP($B341,'累積人數_量級_區域別'!$C$2:$T$13,17,0)</f>
        <v>1</v>
      </c>
      <c r="T341">
        <f>VLOOKUP($B341,'累積人數_量級_區域別'!$C$2:$T$13,18,0)</f>
        <v>1</v>
      </c>
    </row>
    <row r="342">
      <c r="A342" s="5">
        <v>6.3000100018E10</v>
      </c>
      <c r="B342" s="5" t="s">
        <v>336</v>
      </c>
      <c r="C342" s="5" t="s">
        <v>353</v>
      </c>
      <c r="D342">
        <f>VLOOKUP(B342,'累積人數_量級_區域別'!$C$2:$T$13,2,0)</f>
        <v>0</v>
      </c>
      <c r="E342">
        <f>VLOOKUP($B342,'累積人數_量級_區域別'!$C$2:$T$13,3,0)</f>
        <v>1</v>
      </c>
      <c r="F342">
        <f>VLOOKUP($B342,'累積人數_量級_區域別'!$C$2:$T$13,4,0)</f>
        <v>1</v>
      </c>
      <c r="G342">
        <f>VLOOKUP($B342,'累積人數_量級_區域別'!$C$2:$T$13,5,0)</f>
        <v>1</v>
      </c>
      <c r="H342">
        <f>VLOOKUP($B342,'累積人數_量級_區域別'!$C$2:$T$13,6,0)</f>
        <v>1</v>
      </c>
      <c r="I342">
        <f>VLOOKUP($B342,'累積人數_量級_區域別'!$C$2:$T$13,7,0)</f>
        <v>1</v>
      </c>
      <c r="J342">
        <f>VLOOKUP($B342,'累積人數_量級_區域別'!$C$2:$T$13,8,0)</f>
        <v>1</v>
      </c>
      <c r="K342">
        <f>VLOOKUP($B342,'累積人數_量級_區域別'!$C$2:$T$13,9,0)</f>
        <v>1</v>
      </c>
      <c r="L342">
        <f>VLOOKUP($B342,'累積人數_量級_區域別'!$C$2:$T$13,10,0)</f>
        <v>1</v>
      </c>
      <c r="M342">
        <f>VLOOKUP($B342,'累積人數_量級_區域別'!$C$2:$T$13,11,0)</f>
        <v>1</v>
      </c>
      <c r="N342">
        <f>VLOOKUP($B342,'累積人數_量級_區域別'!$C$2:$T$13,12,0)</f>
        <v>1</v>
      </c>
      <c r="O342">
        <f>VLOOKUP($B342,'累積人數_量級_區域別'!$C$2:$T$13,13,0)</f>
        <v>1</v>
      </c>
      <c r="P342">
        <f>VLOOKUP($B342,'累積人數_量級_區域別'!$C$2:$T$13,14,0)</f>
        <v>1</v>
      </c>
      <c r="Q342">
        <f>VLOOKUP($B342,'累積人數_量級_區域別'!$C$2:$T$13,15,0)</f>
        <v>1</v>
      </c>
      <c r="R342">
        <f>VLOOKUP($B342,'累積人數_量級_區域別'!$C$2:$T$13,16,0)</f>
        <v>1</v>
      </c>
      <c r="S342">
        <f>VLOOKUP($B342,'累積人數_量級_區域別'!$C$2:$T$13,17,0)</f>
        <v>1</v>
      </c>
      <c r="T342">
        <f>VLOOKUP($B342,'累積人數_量級_區域別'!$C$2:$T$13,18,0)</f>
        <v>1</v>
      </c>
    </row>
    <row r="343">
      <c r="A343" s="5">
        <v>6.3000100019E10</v>
      </c>
      <c r="B343" s="5" t="s">
        <v>336</v>
      </c>
      <c r="C343" s="5" t="s">
        <v>354</v>
      </c>
      <c r="D343">
        <f>VLOOKUP(B343,'累積人數_量級_區域別'!$C$2:$T$13,2,0)</f>
        <v>0</v>
      </c>
      <c r="E343">
        <f>VLOOKUP($B343,'累積人數_量級_區域別'!$C$2:$T$13,3,0)</f>
        <v>1</v>
      </c>
      <c r="F343">
        <f>VLOOKUP($B343,'累積人數_量級_區域別'!$C$2:$T$13,4,0)</f>
        <v>1</v>
      </c>
      <c r="G343">
        <f>VLOOKUP($B343,'累積人數_量級_區域別'!$C$2:$T$13,5,0)</f>
        <v>1</v>
      </c>
      <c r="H343">
        <f>VLOOKUP($B343,'累積人數_量級_區域別'!$C$2:$T$13,6,0)</f>
        <v>1</v>
      </c>
      <c r="I343">
        <f>VLOOKUP($B343,'累積人數_量級_區域別'!$C$2:$T$13,7,0)</f>
        <v>1</v>
      </c>
      <c r="J343">
        <f>VLOOKUP($B343,'累積人數_量級_區域別'!$C$2:$T$13,8,0)</f>
        <v>1</v>
      </c>
      <c r="K343">
        <f>VLOOKUP($B343,'累積人數_量級_區域別'!$C$2:$T$13,9,0)</f>
        <v>1</v>
      </c>
      <c r="L343">
        <f>VLOOKUP($B343,'累積人數_量級_區域別'!$C$2:$T$13,10,0)</f>
        <v>1</v>
      </c>
      <c r="M343">
        <f>VLOOKUP($B343,'累積人數_量級_區域別'!$C$2:$T$13,11,0)</f>
        <v>1</v>
      </c>
      <c r="N343">
        <f>VLOOKUP($B343,'累積人數_量級_區域別'!$C$2:$T$13,12,0)</f>
        <v>1</v>
      </c>
      <c r="O343">
        <f>VLOOKUP($B343,'累積人數_量級_區域別'!$C$2:$T$13,13,0)</f>
        <v>1</v>
      </c>
      <c r="P343">
        <f>VLOOKUP($B343,'累積人數_量級_區域別'!$C$2:$T$13,14,0)</f>
        <v>1</v>
      </c>
      <c r="Q343">
        <f>VLOOKUP($B343,'累積人數_量級_區域別'!$C$2:$T$13,15,0)</f>
        <v>1</v>
      </c>
      <c r="R343">
        <f>VLOOKUP($B343,'累積人數_量級_區域別'!$C$2:$T$13,16,0)</f>
        <v>1</v>
      </c>
      <c r="S343">
        <f>VLOOKUP($B343,'累積人數_量級_區域別'!$C$2:$T$13,17,0)</f>
        <v>1</v>
      </c>
      <c r="T343">
        <f>VLOOKUP($B343,'累積人數_量級_區域別'!$C$2:$T$13,18,0)</f>
        <v>1</v>
      </c>
    </row>
    <row r="344">
      <c r="A344" s="5">
        <v>6.300010002E10</v>
      </c>
      <c r="B344" s="5" t="s">
        <v>336</v>
      </c>
      <c r="C344" s="5" t="s">
        <v>355</v>
      </c>
      <c r="D344">
        <f>VLOOKUP(B344,'累積人數_量級_區域別'!$C$2:$T$13,2,0)</f>
        <v>0</v>
      </c>
      <c r="E344">
        <f>VLOOKUP($B344,'累積人數_量級_區域別'!$C$2:$T$13,3,0)</f>
        <v>1</v>
      </c>
      <c r="F344">
        <f>VLOOKUP($B344,'累積人數_量級_區域別'!$C$2:$T$13,4,0)</f>
        <v>1</v>
      </c>
      <c r="G344">
        <f>VLOOKUP($B344,'累積人數_量級_區域別'!$C$2:$T$13,5,0)</f>
        <v>1</v>
      </c>
      <c r="H344">
        <f>VLOOKUP($B344,'累積人數_量級_區域別'!$C$2:$T$13,6,0)</f>
        <v>1</v>
      </c>
      <c r="I344">
        <f>VLOOKUP($B344,'累積人數_量級_區域別'!$C$2:$T$13,7,0)</f>
        <v>1</v>
      </c>
      <c r="J344">
        <f>VLOOKUP($B344,'累積人數_量級_區域別'!$C$2:$T$13,8,0)</f>
        <v>1</v>
      </c>
      <c r="K344">
        <f>VLOOKUP($B344,'累積人數_量級_區域別'!$C$2:$T$13,9,0)</f>
        <v>1</v>
      </c>
      <c r="L344">
        <f>VLOOKUP($B344,'累積人數_量級_區域別'!$C$2:$T$13,10,0)</f>
        <v>1</v>
      </c>
      <c r="M344">
        <f>VLOOKUP($B344,'累積人數_量級_區域別'!$C$2:$T$13,11,0)</f>
        <v>1</v>
      </c>
      <c r="N344">
        <f>VLOOKUP($B344,'累積人數_量級_區域別'!$C$2:$T$13,12,0)</f>
        <v>1</v>
      </c>
      <c r="O344">
        <f>VLOOKUP($B344,'累積人數_量級_區域別'!$C$2:$T$13,13,0)</f>
        <v>1</v>
      </c>
      <c r="P344">
        <f>VLOOKUP($B344,'累積人數_量級_區域別'!$C$2:$T$13,14,0)</f>
        <v>1</v>
      </c>
      <c r="Q344">
        <f>VLOOKUP($B344,'累積人數_量級_區域別'!$C$2:$T$13,15,0)</f>
        <v>1</v>
      </c>
      <c r="R344">
        <f>VLOOKUP($B344,'累積人數_量級_區域別'!$C$2:$T$13,16,0)</f>
        <v>1</v>
      </c>
      <c r="S344">
        <f>VLOOKUP($B344,'累積人數_量級_區域別'!$C$2:$T$13,17,0)</f>
        <v>1</v>
      </c>
      <c r="T344">
        <f>VLOOKUP($B344,'累積人數_量級_區域別'!$C$2:$T$13,18,0)</f>
        <v>1</v>
      </c>
    </row>
    <row r="345">
      <c r="A345" s="5">
        <v>6.3000100021E10</v>
      </c>
      <c r="B345" s="5" t="s">
        <v>336</v>
      </c>
      <c r="C345" s="5" t="s">
        <v>356</v>
      </c>
      <c r="D345">
        <f>VLOOKUP(B345,'累積人數_量級_區域別'!$C$2:$T$13,2,0)</f>
        <v>0</v>
      </c>
      <c r="E345">
        <f>VLOOKUP($B345,'累積人數_量級_區域別'!$C$2:$T$13,3,0)</f>
        <v>1</v>
      </c>
      <c r="F345">
        <f>VLOOKUP($B345,'累積人數_量級_區域別'!$C$2:$T$13,4,0)</f>
        <v>1</v>
      </c>
      <c r="G345">
        <f>VLOOKUP($B345,'累積人數_量級_區域別'!$C$2:$T$13,5,0)</f>
        <v>1</v>
      </c>
      <c r="H345">
        <f>VLOOKUP($B345,'累積人數_量級_區域別'!$C$2:$T$13,6,0)</f>
        <v>1</v>
      </c>
      <c r="I345">
        <f>VLOOKUP($B345,'累積人數_量級_區域別'!$C$2:$T$13,7,0)</f>
        <v>1</v>
      </c>
      <c r="J345">
        <f>VLOOKUP($B345,'累積人數_量級_區域別'!$C$2:$T$13,8,0)</f>
        <v>1</v>
      </c>
      <c r="K345">
        <f>VLOOKUP($B345,'累積人數_量級_區域別'!$C$2:$T$13,9,0)</f>
        <v>1</v>
      </c>
      <c r="L345">
        <f>VLOOKUP($B345,'累積人數_量級_區域別'!$C$2:$T$13,10,0)</f>
        <v>1</v>
      </c>
      <c r="M345">
        <f>VLOOKUP($B345,'累積人數_量級_區域別'!$C$2:$T$13,11,0)</f>
        <v>1</v>
      </c>
      <c r="N345">
        <f>VLOOKUP($B345,'累積人數_量級_區域別'!$C$2:$T$13,12,0)</f>
        <v>1</v>
      </c>
      <c r="O345">
        <f>VLOOKUP($B345,'累積人數_量級_區域別'!$C$2:$T$13,13,0)</f>
        <v>1</v>
      </c>
      <c r="P345">
        <f>VLOOKUP($B345,'累積人數_量級_區域別'!$C$2:$T$13,14,0)</f>
        <v>1</v>
      </c>
      <c r="Q345">
        <f>VLOOKUP($B345,'累積人數_量級_區域別'!$C$2:$T$13,15,0)</f>
        <v>1</v>
      </c>
      <c r="R345">
        <f>VLOOKUP($B345,'累積人數_量級_區域別'!$C$2:$T$13,16,0)</f>
        <v>1</v>
      </c>
      <c r="S345">
        <f>VLOOKUP($B345,'累積人數_量級_區域別'!$C$2:$T$13,17,0)</f>
        <v>1</v>
      </c>
      <c r="T345">
        <f>VLOOKUP($B345,'累積人數_量級_區域別'!$C$2:$T$13,18,0)</f>
        <v>1</v>
      </c>
    </row>
    <row r="346">
      <c r="A346" s="5">
        <v>6.3000100022E10</v>
      </c>
      <c r="B346" s="5" t="s">
        <v>336</v>
      </c>
      <c r="C346" s="5" t="s">
        <v>357</v>
      </c>
      <c r="D346">
        <f>VLOOKUP(B346,'累積人數_量級_區域別'!$C$2:$T$13,2,0)</f>
        <v>0</v>
      </c>
      <c r="E346">
        <f>VLOOKUP($B346,'累積人數_量級_區域別'!$C$2:$T$13,3,0)</f>
        <v>1</v>
      </c>
      <c r="F346">
        <f>VLOOKUP($B346,'累積人數_量級_區域別'!$C$2:$T$13,4,0)</f>
        <v>1</v>
      </c>
      <c r="G346">
        <f>VLOOKUP($B346,'累積人數_量級_區域別'!$C$2:$T$13,5,0)</f>
        <v>1</v>
      </c>
      <c r="H346">
        <f>VLOOKUP($B346,'累積人數_量級_區域別'!$C$2:$T$13,6,0)</f>
        <v>1</v>
      </c>
      <c r="I346">
        <f>VLOOKUP($B346,'累積人數_量級_區域別'!$C$2:$T$13,7,0)</f>
        <v>1</v>
      </c>
      <c r="J346">
        <f>VLOOKUP($B346,'累積人數_量級_區域別'!$C$2:$T$13,8,0)</f>
        <v>1</v>
      </c>
      <c r="K346">
        <f>VLOOKUP($B346,'累積人數_量級_區域別'!$C$2:$T$13,9,0)</f>
        <v>1</v>
      </c>
      <c r="L346">
        <f>VLOOKUP($B346,'累積人數_量級_區域別'!$C$2:$T$13,10,0)</f>
        <v>1</v>
      </c>
      <c r="M346">
        <f>VLOOKUP($B346,'累積人數_量級_區域別'!$C$2:$T$13,11,0)</f>
        <v>1</v>
      </c>
      <c r="N346">
        <f>VLOOKUP($B346,'累積人數_量級_區域別'!$C$2:$T$13,12,0)</f>
        <v>1</v>
      </c>
      <c r="O346">
        <f>VLOOKUP($B346,'累積人數_量級_區域別'!$C$2:$T$13,13,0)</f>
        <v>1</v>
      </c>
      <c r="P346">
        <f>VLOOKUP($B346,'累積人數_量級_區域別'!$C$2:$T$13,14,0)</f>
        <v>1</v>
      </c>
      <c r="Q346">
        <f>VLOOKUP($B346,'累積人數_量級_區域別'!$C$2:$T$13,15,0)</f>
        <v>1</v>
      </c>
      <c r="R346">
        <f>VLOOKUP($B346,'累積人數_量級_區域別'!$C$2:$T$13,16,0)</f>
        <v>1</v>
      </c>
      <c r="S346">
        <f>VLOOKUP($B346,'累積人數_量級_區域別'!$C$2:$T$13,17,0)</f>
        <v>1</v>
      </c>
      <c r="T346">
        <f>VLOOKUP($B346,'累積人數_量級_區域別'!$C$2:$T$13,18,0)</f>
        <v>1</v>
      </c>
    </row>
    <row r="347">
      <c r="A347" s="5">
        <v>6.3000100023E10</v>
      </c>
      <c r="B347" s="5" t="s">
        <v>336</v>
      </c>
      <c r="C347" s="5" t="s">
        <v>358</v>
      </c>
      <c r="D347">
        <f>VLOOKUP(B347,'累積人數_量級_區域別'!$C$2:$T$13,2,0)</f>
        <v>0</v>
      </c>
      <c r="E347">
        <f>VLOOKUP($B347,'累積人數_量級_區域別'!$C$2:$T$13,3,0)</f>
        <v>1</v>
      </c>
      <c r="F347">
        <f>VLOOKUP($B347,'累積人數_量級_區域別'!$C$2:$T$13,4,0)</f>
        <v>1</v>
      </c>
      <c r="G347">
        <f>VLOOKUP($B347,'累積人數_量級_區域別'!$C$2:$T$13,5,0)</f>
        <v>1</v>
      </c>
      <c r="H347">
        <f>VLOOKUP($B347,'累積人數_量級_區域別'!$C$2:$T$13,6,0)</f>
        <v>1</v>
      </c>
      <c r="I347">
        <f>VLOOKUP($B347,'累積人數_量級_區域別'!$C$2:$T$13,7,0)</f>
        <v>1</v>
      </c>
      <c r="J347">
        <f>VLOOKUP($B347,'累積人數_量級_區域別'!$C$2:$T$13,8,0)</f>
        <v>1</v>
      </c>
      <c r="K347">
        <f>VLOOKUP($B347,'累積人數_量級_區域別'!$C$2:$T$13,9,0)</f>
        <v>1</v>
      </c>
      <c r="L347">
        <f>VLOOKUP($B347,'累積人數_量級_區域別'!$C$2:$T$13,10,0)</f>
        <v>1</v>
      </c>
      <c r="M347">
        <f>VLOOKUP($B347,'累積人數_量級_區域別'!$C$2:$T$13,11,0)</f>
        <v>1</v>
      </c>
      <c r="N347">
        <f>VLOOKUP($B347,'累積人數_量級_區域別'!$C$2:$T$13,12,0)</f>
        <v>1</v>
      </c>
      <c r="O347">
        <f>VLOOKUP($B347,'累積人數_量級_區域別'!$C$2:$T$13,13,0)</f>
        <v>1</v>
      </c>
      <c r="P347">
        <f>VLOOKUP($B347,'累積人數_量級_區域別'!$C$2:$T$13,14,0)</f>
        <v>1</v>
      </c>
      <c r="Q347">
        <f>VLOOKUP($B347,'累積人數_量級_區域別'!$C$2:$T$13,15,0)</f>
        <v>1</v>
      </c>
      <c r="R347">
        <f>VLOOKUP($B347,'累積人數_量級_區域別'!$C$2:$T$13,16,0)</f>
        <v>1</v>
      </c>
      <c r="S347">
        <f>VLOOKUP($B347,'累積人數_量級_區域別'!$C$2:$T$13,17,0)</f>
        <v>1</v>
      </c>
      <c r="T347">
        <f>VLOOKUP($B347,'累積人數_量級_區域別'!$C$2:$T$13,18,0)</f>
        <v>1</v>
      </c>
    </row>
    <row r="348">
      <c r="A348" s="5">
        <v>6.3000100024E10</v>
      </c>
      <c r="B348" s="5" t="s">
        <v>336</v>
      </c>
      <c r="C348" s="5" t="s">
        <v>359</v>
      </c>
      <c r="D348">
        <f>VLOOKUP(B348,'累積人數_量級_區域別'!$C$2:$T$13,2,0)</f>
        <v>0</v>
      </c>
      <c r="E348">
        <f>VLOOKUP($B348,'累積人數_量級_區域別'!$C$2:$T$13,3,0)</f>
        <v>1</v>
      </c>
      <c r="F348">
        <f>VLOOKUP($B348,'累積人數_量級_區域別'!$C$2:$T$13,4,0)</f>
        <v>1</v>
      </c>
      <c r="G348">
        <f>VLOOKUP($B348,'累積人數_量級_區域別'!$C$2:$T$13,5,0)</f>
        <v>1</v>
      </c>
      <c r="H348">
        <f>VLOOKUP($B348,'累積人數_量級_區域別'!$C$2:$T$13,6,0)</f>
        <v>1</v>
      </c>
      <c r="I348">
        <f>VLOOKUP($B348,'累積人數_量級_區域別'!$C$2:$T$13,7,0)</f>
        <v>1</v>
      </c>
      <c r="J348">
        <f>VLOOKUP($B348,'累積人數_量級_區域別'!$C$2:$T$13,8,0)</f>
        <v>1</v>
      </c>
      <c r="K348">
        <f>VLOOKUP($B348,'累積人數_量級_區域別'!$C$2:$T$13,9,0)</f>
        <v>1</v>
      </c>
      <c r="L348">
        <f>VLOOKUP($B348,'累積人數_量級_區域別'!$C$2:$T$13,10,0)</f>
        <v>1</v>
      </c>
      <c r="M348">
        <f>VLOOKUP($B348,'累積人數_量級_區域別'!$C$2:$T$13,11,0)</f>
        <v>1</v>
      </c>
      <c r="N348">
        <f>VLOOKUP($B348,'累積人數_量級_區域別'!$C$2:$T$13,12,0)</f>
        <v>1</v>
      </c>
      <c r="O348">
        <f>VLOOKUP($B348,'累積人數_量級_區域別'!$C$2:$T$13,13,0)</f>
        <v>1</v>
      </c>
      <c r="P348">
        <f>VLOOKUP($B348,'累積人數_量級_區域別'!$C$2:$T$13,14,0)</f>
        <v>1</v>
      </c>
      <c r="Q348">
        <f>VLOOKUP($B348,'累積人數_量級_區域別'!$C$2:$T$13,15,0)</f>
        <v>1</v>
      </c>
      <c r="R348">
        <f>VLOOKUP($B348,'累積人數_量級_區域別'!$C$2:$T$13,16,0)</f>
        <v>1</v>
      </c>
      <c r="S348">
        <f>VLOOKUP($B348,'累積人數_量級_區域別'!$C$2:$T$13,17,0)</f>
        <v>1</v>
      </c>
      <c r="T348">
        <f>VLOOKUP($B348,'累積人數_量級_區域別'!$C$2:$T$13,18,0)</f>
        <v>1</v>
      </c>
    </row>
    <row r="349">
      <c r="A349" s="5">
        <v>6.3000100025E10</v>
      </c>
      <c r="B349" s="5" t="s">
        <v>336</v>
      </c>
      <c r="C349" s="5" t="s">
        <v>360</v>
      </c>
      <c r="D349">
        <f>VLOOKUP(B349,'累積人數_量級_區域別'!$C$2:$T$13,2,0)</f>
        <v>0</v>
      </c>
      <c r="E349">
        <f>VLOOKUP($B349,'累積人數_量級_區域別'!$C$2:$T$13,3,0)</f>
        <v>1</v>
      </c>
      <c r="F349">
        <f>VLOOKUP($B349,'累積人數_量級_區域別'!$C$2:$T$13,4,0)</f>
        <v>1</v>
      </c>
      <c r="G349">
        <f>VLOOKUP($B349,'累積人數_量級_區域別'!$C$2:$T$13,5,0)</f>
        <v>1</v>
      </c>
      <c r="H349">
        <f>VLOOKUP($B349,'累積人數_量級_區域別'!$C$2:$T$13,6,0)</f>
        <v>1</v>
      </c>
      <c r="I349">
        <f>VLOOKUP($B349,'累積人數_量級_區域別'!$C$2:$T$13,7,0)</f>
        <v>1</v>
      </c>
      <c r="J349">
        <f>VLOOKUP($B349,'累積人數_量級_區域別'!$C$2:$T$13,8,0)</f>
        <v>1</v>
      </c>
      <c r="K349">
        <f>VLOOKUP($B349,'累積人數_量級_區域別'!$C$2:$T$13,9,0)</f>
        <v>1</v>
      </c>
      <c r="L349">
        <f>VLOOKUP($B349,'累積人數_量級_區域別'!$C$2:$T$13,10,0)</f>
        <v>1</v>
      </c>
      <c r="M349">
        <f>VLOOKUP($B349,'累積人數_量級_區域別'!$C$2:$T$13,11,0)</f>
        <v>1</v>
      </c>
      <c r="N349">
        <f>VLOOKUP($B349,'累積人數_量級_區域別'!$C$2:$T$13,12,0)</f>
        <v>1</v>
      </c>
      <c r="O349">
        <f>VLOOKUP($B349,'累積人數_量級_區域別'!$C$2:$T$13,13,0)</f>
        <v>1</v>
      </c>
      <c r="P349">
        <f>VLOOKUP($B349,'累積人數_量級_區域別'!$C$2:$T$13,14,0)</f>
        <v>1</v>
      </c>
      <c r="Q349">
        <f>VLOOKUP($B349,'累積人數_量級_區域別'!$C$2:$T$13,15,0)</f>
        <v>1</v>
      </c>
      <c r="R349">
        <f>VLOOKUP($B349,'累積人數_量級_區域別'!$C$2:$T$13,16,0)</f>
        <v>1</v>
      </c>
      <c r="S349">
        <f>VLOOKUP($B349,'累積人數_量級_區域別'!$C$2:$T$13,17,0)</f>
        <v>1</v>
      </c>
      <c r="T349">
        <f>VLOOKUP($B349,'累積人數_量級_區域別'!$C$2:$T$13,18,0)</f>
        <v>1</v>
      </c>
    </row>
    <row r="350">
      <c r="A350" s="5">
        <v>6.3000100026E10</v>
      </c>
      <c r="B350" s="5" t="s">
        <v>336</v>
      </c>
      <c r="C350" s="5" t="s">
        <v>361</v>
      </c>
      <c r="D350">
        <f>VLOOKUP(B350,'累積人數_量級_區域別'!$C$2:$T$13,2,0)</f>
        <v>0</v>
      </c>
      <c r="E350">
        <f>VLOOKUP($B350,'累積人數_量級_區域別'!$C$2:$T$13,3,0)</f>
        <v>1</v>
      </c>
      <c r="F350">
        <f>VLOOKUP($B350,'累積人數_量級_區域別'!$C$2:$T$13,4,0)</f>
        <v>1</v>
      </c>
      <c r="G350">
        <f>VLOOKUP($B350,'累積人數_量級_區域別'!$C$2:$T$13,5,0)</f>
        <v>1</v>
      </c>
      <c r="H350">
        <f>VLOOKUP($B350,'累積人數_量級_區域別'!$C$2:$T$13,6,0)</f>
        <v>1</v>
      </c>
      <c r="I350">
        <f>VLOOKUP($B350,'累積人數_量級_區域別'!$C$2:$T$13,7,0)</f>
        <v>1</v>
      </c>
      <c r="J350">
        <f>VLOOKUP($B350,'累積人數_量級_區域別'!$C$2:$T$13,8,0)</f>
        <v>1</v>
      </c>
      <c r="K350">
        <f>VLOOKUP($B350,'累積人數_量級_區域別'!$C$2:$T$13,9,0)</f>
        <v>1</v>
      </c>
      <c r="L350">
        <f>VLOOKUP($B350,'累積人數_量級_區域別'!$C$2:$T$13,10,0)</f>
        <v>1</v>
      </c>
      <c r="M350">
        <f>VLOOKUP($B350,'累積人數_量級_區域別'!$C$2:$T$13,11,0)</f>
        <v>1</v>
      </c>
      <c r="N350">
        <f>VLOOKUP($B350,'累積人數_量級_區域別'!$C$2:$T$13,12,0)</f>
        <v>1</v>
      </c>
      <c r="O350">
        <f>VLOOKUP($B350,'累積人數_量級_區域別'!$C$2:$T$13,13,0)</f>
        <v>1</v>
      </c>
      <c r="P350">
        <f>VLOOKUP($B350,'累積人數_量級_區域別'!$C$2:$T$13,14,0)</f>
        <v>1</v>
      </c>
      <c r="Q350">
        <f>VLOOKUP($B350,'累積人數_量級_區域別'!$C$2:$T$13,15,0)</f>
        <v>1</v>
      </c>
      <c r="R350">
        <f>VLOOKUP($B350,'累積人數_量級_區域別'!$C$2:$T$13,16,0)</f>
        <v>1</v>
      </c>
      <c r="S350">
        <f>VLOOKUP($B350,'累積人數_量級_區域別'!$C$2:$T$13,17,0)</f>
        <v>1</v>
      </c>
      <c r="T350">
        <f>VLOOKUP($B350,'累積人數_量級_區域別'!$C$2:$T$13,18,0)</f>
        <v>1</v>
      </c>
    </row>
    <row r="351">
      <c r="A351" s="5">
        <v>6.3000100027E10</v>
      </c>
      <c r="B351" s="5" t="s">
        <v>336</v>
      </c>
      <c r="C351" s="5" t="s">
        <v>362</v>
      </c>
      <c r="D351">
        <f>VLOOKUP(B351,'累積人數_量級_區域別'!$C$2:$T$13,2,0)</f>
        <v>0</v>
      </c>
      <c r="E351">
        <f>VLOOKUP($B351,'累積人數_量級_區域別'!$C$2:$T$13,3,0)</f>
        <v>1</v>
      </c>
      <c r="F351">
        <f>VLOOKUP($B351,'累積人數_量級_區域別'!$C$2:$T$13,4,0)</f>
        <v>1</v>
      </c>
      <c r="G351">
        <f>VLOOKUP($B351,'累積人數_量級_區域別'!$C$2:$T$13,5,0)</f>
        <v>1</v>
      </c>
      <c r="H351">
        <f>VLOOKUP($B351,'累積人數_量級_區域別'!$C$2:$T$13,6,0)</f>
        <v>1</v>
      </c>
      <c r="I351">
        <f>VLOOKUP($B351,'累積人數_量級_區域別'!$C$2:$T$13,7,0)</f>
        <v>1</v>
      </c>
      <c r="J351">
        <f>VLOOKUP($B351,'累積人數_量級_區域別'!$C$2:$T$13,8,0)</f>
        <v>1</v>
      </c>
      <c r="K351">
        <f>VLOOKUP($B351,'累積人數_量級_區域別'!$C$2:$T$13,9,0)</f>
        <v>1</v>
      </c>
      <c r="L351">
        <f>VLOOKUP($B351,'累積人數_量級_區域別'!$C$2:$T$13,10,0)</f>
        <v>1</v>
      </c>
      <c r="M351">
        <f>VLOOKUP($B351,'累積人數_量級_區域別'!$C$2:$T$13,11,0)</f>
        <v>1</v>
      </c>
      <c r="N351">
        <f>VLOOKUP($B351,'累積人數_量級_區域別'!$C$2:$T$13,12,0)</f>
        <v>1</v>
      </c>
      <c r="O351">
        <f>VLOOKUP($B351,'累積人數_量級_區域別'!$C$2:$T$13,13,0)</f>
        <v>1</v>
      </c>
      <c r="P351">
        <f>VLOOKUP($B351,'累積人數_量級_區域別'!$C$2:$T$13,14,0)</f>
        <v>1</v>
      </c>
      <c r="Q351">
        <f>VLOOKUP($B351,'累積人數_量級_區域別'!$C$2:$T$13,15,0)</f>
        <v>1</v>
      </c>
      <c r="R351">
        <f>VLOOKUP($B351,'累積人數_量級_區域別'!$C$2:$T$13,16,0)</f>
        <v>1</v>
      </c>
      <c r="S351">
        <f>VLOOKUP($B351,'累積人數_量級_區域別'!$C$2:$T$13,17,0)</f>
        <v>1</v>
      </c>
      <c r="T351">
        <f>VLOOKUP($B351,'累積人數_量級_區域別'!$C$2:$T$13,18,0)</f>
        <v>1</v>
      </c>
    </row>
    <row r="352">
      <c r="A352" s="5">
        <v>6.3000100028E10</v>
      </c>
      <c r="B352" s="5" t="s">
        <v>336</v>
      </c>
      <c r="C352" s="5" t="s">
        <v>363</v>
      </c>
      <c r="D352">
        <f>VLOOKUP(B352,'累積人數_量級_區域別'!$C$2:$T$13,2,0)</f>
        <v>0</v>
      </c>
      <c r="E352">
        <f>VLOOKUP($B352,'累積人數_量級_區域別'!$C$2:$T$13,3,0)</f>
        <v>1</v>
      </c>
      <c r="F352">
        <f>VLOOKUP($B352,'累積人數_量級_區域別'!$C$2:$T$13,4,0)</f>
        <v>1</v>
      </c>
      <c r="G352">
        <f>VLOOKUP($B352,'累積人數_量級_區域別'!$C$2:$T$13,5,0)</f>
        <v>1</v>
      </c>
      <c r="H352">
        <f>VLOOKUP($B352,'累積人數_量級_區域別'!$C$2:$T$13,6,0)</f>
        <v>1</v>
      </c>
      <c r="I352">
        <f>VLOOKUP($B352,'累積人數_量級_區域別'!$C$2:$T$13,7,0)</f>
        <v>1</v>
      </c>
      <c r="J352">
        <f>VLOOKUP($B352,'累積人數_量級_區域別'!$C$2:$T$13,8,0)</f>
        <v>1</v>
      </c>
      <c r="K352">
        <f>VLOOKUP($B352,'累積人數_量級_區域別'!$C$2:$T$13,9,0)</f>
        <v>1</v>
      </c>
      <c r="L352">
        <f>VLOOKUP($B352,'累積人數_量級_區域別'!$C$2:$T$13,10,0)</f>
        <v>1</v>
      </c>
      <c r="M352">
        <f>VLOOKUP($B352,'累積人數_量級_區域別'!$C$2:$T$13,11,0)</f>
        <v>1</v>
      </c>
      <c r="N352">
        <f>VLOOKUP($B352,'累積人數_量級_區域別'!$C$2:$T$13,12,0)</f>
        <v>1</v>
      </c>
      <c r="O352">
        <f>VLOOKUP($B352,'累積人數_量級_區域別'!$C$2:$T$13,13,0)</f>
        <v>1</v>
      </c>
      <c r="P352">
        <f>VLOOKUP($B352,'累積人數_量級_區域別'!$C$2:$T$13,14,0)</f>
        <v>1</v>
      </c>
      <c r="Q352">
        <f>VLOOKUP($B352,'累積人數_量級_區域別'!$C$2:$T$13,15,0)</f>
        <v>1</v>
      </c>
      <c r="R352">
        <f>VLOOKUP($B352,'累積人數_量級_區域別'!$C$2:$T$13,16,0)</f>
        <v>1</v>
      </c>
      <c r="S352">
        <f>VLOOKUP($B352,'累積人數_量級_區域別'!$C$2:$T$13,17,0)</f>
        <v>1</v>
      </c>
      <c r="T352">
        <f>VLOOKUP($B352,'累積人數_量級_區域別'!$C$2:$T$13,18,0)</f>
        <v>1</v>
      </c>
    </row>
    <row r="353">
      <c r="A353" s="5">
        <v>6.3000100029E10</v>
      </c>
      <c r="B353" s="5" t="s">
        <v>336</v>
      </c>
      <c r="C353" s="5" t="s">
        <v>364</v>
      </c>
      <c r="D353">
        <f>VLOOKUP(B353,'累積人數_量級_區域別'!$C$2:$T$13,2,0)</f>
        <v>0</v>
      </c>
      <c r="E353">
        <f>VLOOKUP($B353,'累積人數_量級_區域別'!$C$2:$T$13,3,0)</f>
        <v>1</v>
      </c>
      <c r="F353">
        <f>VLOOKUP($B353,'累積人數_量級_區域別'!$C$2:$T$13,4,0)</f>
        <v>1</v>
      </c>
      <c r="G353">
        <f>VLOOKUP($B353,'累積人數_量級_區域別'!$C$2:$T$13,5,0)</f>
        <v>1</v>
      </c>
      <c r="H353">
        <f>VLOOKUP($B353,'累積人數_量級_區域別'!$C$2:$T$13,6,0)</f>
        <v>1</v>
      </c>
      <c r="I353">
        <f>VLOOKUP($B353,'累積人數_量級_區域別'!$C$2:$T$13,7,0)</f>
        <v>1</v>
      </c>
      <c r="J353">
        <f>VLOOKUP($B353,'累積人數_量級_區域別'!$C$2:$T$13,8,0)</f>
        <v>1</v>
      </c>
      <c r="K353">
        <f>VLOOKUP($B353,'累積人數_量級_區域別'!$C$2:$T$13,9,0)</f>
        <v>1</v>
      </c>
      <c r="L353">
        <f>VLOOKUP($B353,'累積人數_量級_區域別'!$C$2:$T$13,10,0)</f>
        <v>1</v>
      </c>
      <c r="M353">
        <f>VLOOKUP($B353,'累積人數_量級_區域別'!$C$2:$T$13,11,0)</f>
        <v>1</v>
      </c>
      <c r="N353">
        <f>VLOOKUP($B353,'累積人數_量級_區域別'!$C$2:$T$13,12,0)</f>
        <v>1</v>
      </c>
      <c r="O353">
        <f>VLOOKUP($B353,'累積人數_量級_區域別'!$C$2:$T$13,13,0)</f>
        <v>1</v>
      </c>
      <c r="P353">
        <f>VLOOKUP($B353,'累積人數_量級_區域別'!$C$2:$T$13,14,0)</f>
        <v>1</v>
      </c>
      <c r="Q353">
        <f>VLOOKUP($B353,'累積人數_量級_區域別'!$C$2:$T$13,15,0)</f>
        <v>1</v>
      </c>
      <c r="R353">
        <f>VLOOKUP($B353,'累積人數_量級_區域別'!$C$2:$T$13,16,0)</f>
        <v>1</v>
      </c>
      <c r="S353">
        <f>VLOOKUP($B353,'累積人數_量級_區域別'!$C$2:$T$13,17,0)</f>
        <v>1</v>
      </c>
      <c r="T353">
        <f>VLOOKUP($B353,'累積人數_量級_區域別'!$C$2:$T$13,18,0)</f>
        <v>1</v>
      </c>
    </row>
    <row r="354">
      <c r="A354" s="5">
        <v>6.300010003E10</v>
      </c>
      <c r="B354" s="5" t="s">
        <v>336</v>
      </c>
      <c r="C354" s="5" t="s">
        <v>365</v>
      </c>
      <c r="D354">
        <f>VLOOKUP(B354,'累積人數_量級_區域別'!$C$2:$T$13,2,0)</f>
        <v>0</v>
      </c>
      <c r="E354">
        <f>VLOOKUP($B354,'累積人數_量級_區域別'!$C$2:$T$13,3,0)</f>
        <v>1</v>
      </c>
      <c r="F354">
        <f>VLOOKUP($B354,'累積人數_量級_區域別'!$C$2:$T$13,4,0)</f>
        <v>1</v>
      </c>
      <c r="G354">
        <f>VLOOKUP($B354,'累積人數_量級_區域別'!$C$2:$T$13,5,0)</f>
        <v>1</v>
      </c>
      <c r="H354">
        <f>VLOOKUP($B354,'累積人數_量級_區域別'!$C$2:$T$13,6,0)</f>
        <v>1</v>
      </c>
      <c r="I354">
        <f>VLOOKUP($B354,'累積人數_量級_區域別'!$C$2:$T$13,7,0)</f>
        <v>1</v>
      </c>
      <c r="J354">
        <f>VLOOKUP($B354,'累積人數_量級_區域別'!$C$2:$T$13,8,0)</f>
        <v>1</v>
      </c>
      <c r="K354">
        <f>VLOOKUP($B354,'累積人數_量級_區域別'!$C$2:$T$13,9,0)</f>
        <v>1</v>
      </c>
      <c r="L354">
        <f>VLOOKUP($B354,'累積人數_量級_區域別'!$C$2:$T$13,10,0)</f>
        <v>1</v>
      </c>
      <c r="M354">
        <f>VLOOKUP($B354,'累積人數_量級_區域別'!$C$2:$T$13,11,0)</f>
        <v>1</v>
      </c>
      <c r="N354">
        <f>VLOOKUP($B354,'累積人數_量級_區域別'!$C$2:$T$13,12,0)</f>
        <v>1</v>
      </c>
      <c r="O354">
        <f>VLOOKUP($B354,'累積人數_量級_區域別'!$C$2:$T$13,13,0)</f>
        <v>1</v>
      </c>
      <c r="P354">
        <f>VLOOKUP($B354,'累積人數_量級_區域別'!$C$2:$T$13,14,0)</f>
        <v>1</v>
      </c>
      <c r="Q354">
        <f>VLOOKUP($B354,'累積人數_量級_區域別'!$C$2:$T$13,15,0)</f>
        <v>1</v>
      </c>
      <c r="R354">
        <f>VLOOKUP($B354,'累積人數_量級_區域別'!$C$2:$T$13,16,0)</f>
        <v>1</v>
      </c>
      <c r="S354">
        <f>VLOOKUP($B354,'累積人數_量級_區域別'!$C$2:$T$13,17,0)</f>
        <v>1</v>
      </c>
      <c r="T354">
        <f>VLOOKUP($B354,'累積人數_量級_區域別'!$C$2:$T$13,18,0)</f>
        <v>1</v>
      </c>
    </row>
    <row r="355">
      <c r="A355" s="5">
        <v>6.3000100031E10</v>
      </c>
      <c r="B355" s="5" t="s">
        <v>336</v>
      </c>
      <c r="C355" s="5" t="s">
        <v>366</v>
      </c>
      <c r="D355">
        <f>VLOOKUP(B355,'累積人數_量級_區域別'!$C$2:$T$13,2,0)</f>
        <v>0</v>
      </c>
      <c r="E355">
        <f>VLOOKUP($B355,'累積人數_量級_區域別'!$C$2:$T$13,3,0)</f>
        <v>1</v>
      </c>
      <c r="F355">
        <f>VLOOKUP($B355,'累積人數_量級_區域別'!$C$2:$T$13,4,0)</f>
        <v>1</v>
      </c>
      <c r="G355">
        <f>VLOOKUP($B355,'累積人數_量級_區域別'!$C$2:$T$13,5,0)</f>
        <v>1</v>
      </c>
      <c r="H355">
        <f>VLOOKUP($B355,'累積人數_量級_區域別'!$C$2:$T$13,6,0)</f>
        <v>1</v>
      </c>
      <c r="I355">
        <f>VLOOKUP($B355,'累積人數_量級_區域別'!$C$2:$T$13,7,0)</f>
        <v>1</v>
      </c>
      <c r="J355">
        <f>VLOOKUP($B355,'累積人數_量級_區域別'!$C$2:$T$13,8,0)</f>
        <v>1</v>
      </c>
      <c r="K355">
        <f>VLOOKUP($B355,'累積人數_量級_區域別'!$C$2:$T$13,9,0)</f>
        <v>1</v>
      </c>
      <c r="L355">
        <f>VLOOKUP($B355,'累積人數_量級_區域別'!$C$2:$T$13,10,0)</f>
        <v>1</v>
      </c>
      <c r="M355">
        <f>VLOOKUP($B355,'累積人數_量級_區域別'!$C$2:$T$13,11,0)</f>
        <v>1</v>
      </c>
      <c r="N355">
        <f>VLOOKUP($B355,'累積人數_量級_區域別'!$C$2:$T$13,12,0)</f>
        <v>1</v>
      </c>
      <c r="O355">
        <f>VLOOKUP($B355,'累積人數_量級_區域別'!$C$2:$T$13,13,0)</f>
        <v>1</v>
      </c>
      <c r="P355">
        <f>VLOOKUP($B355,'累積人數_量級_區域別'!$C$2:$T$13,14,0)</f>
        <v>1</v>
      </c>
      <c r="Q355">
        <f>VLOOKUP($B355,'累積人數_量級_區域別'!$C$2:$T$13,15,0)</f>
        <v>1</v>
      </c>
      <c r="R355">
        <f>VLOOKUP($B355,'累積人數_量級_區域別'!$C$2:$T$13,16,0)</f>
        <v>1</v>
      </c>
      <c r="S355">
        <f>VLOOKUP($B355,'累積人數_量級_區域別'!$C$2:$T$13,17,0)</f>
        <v>1</v>
      </c>
      <c r="T355">
        <f>VLOOKUP($B355,'累積人數_量級_區域別'!$C$2:$T$13,18,0)</f>
        <v>1</v>
      </c>
    </row>
    <row r="356">
      <c r="A356" s="5">
        <v>6.3000100032E10</v>
      </c>
      <c r="B356" s="5" t="s">
        <v>336</v>
      </c>
      <c r="C356" s="5" t="s">
        <v>367</v>
      </c>
      <c r="D356">
        <f>VLOOKUP(B356,'累積人數_量級_區域別'!$C$2:$T$13,2,0)</f>
        <v>0</v>
      </c>
      <c r="E356">
        <f>VLOOKUP($B356,'累積人數_量級_區域別'!$C$2:$T$13,3,0)</f>
        <v>1</v>
      </c>
      <c r="F356">
        <f>VLOOKUP($B356,'累積人數_量級_區域別'!$C$2:$T$13,4,0)</f>
        <v>1</v>
      </c>
      <c r="G356">
        <f>VLOOKUP($B356,'累積人數_量級_區域別'!$C$2:$T$13,5,0)</f>
        <v>1</v>
      </c>
      <c r="H356">
        <f>VLOOKUP($B356,'累積人數_量級_區域別'!$C$2:$T$13,6,0)</f>
        <v>1</v>
      </c>
      <c r="I356">
        <f>VLOOKUP($B356,'累積人數_量級_區域別'!$C$2:$T$13,7,0)</f>
        <v>1</v>
      </c>
      <c r="J356">
        <f>VLOOKUP($B356,'累積人數_量級_區域別'!$C$2:$T$13,8,0)</f>
        <v>1</v>
      </c>
      <c r="K356">
        <f>VLOOKUP($B356,'累積人數_量級_區域別'!$C$2:$T$13,9,0)</f>
        <v>1</v>
      </c>
      <c r="L356">
        <f>VLOOKUP($B356,'累積人數_量級_區域別'!$C$2:$T$13,10,0)</f>
        <v>1</v>
      </c>
      <c r="M356">
        <f>VLOOKUP($B356,'累積人數_量級_區域別'!$C$2:$T$13,11,0)</f>
        <v>1</v>
      </c>
      <c r="N356">
        <f>VLOOKUP($B356,'累積人數_量級_區域別'!$C$2:$T$13,12,0)</f>
        <v>1</v>
      </c>
      <c r="O356">
        <f>VLOOKUP($B356,'累積人數_量級_區域別'!$C$2:$T$13,13,0)</f>
        <v>1</v>
      </c>
      <c r="P356">
        <f>VLOOKUP($B356,'累積人數_量級_區域別'!$C$2:$T$13,14,0)</f>
        <v>1</v>
      </c>
      <c r="Q356">
        <f>VLOOKUP($B356,'累積人數_量級_區域別'!$C$2:$T$13,15,0)</f>
        <v>1</v>
      </c>
      <c r="R356">
        <f>VLOOKUP($B356,'累積人數_量級_區域別'!$C$2:$T$13,16,0)</f>
        <v>1</v>
      </c>
      <c r="S356">
        <f>VLOOKUP($B356,'累積人數_量級_區域別'!$C$2:$T$13,17,0)</f>
        <v>1</v>
      </c>
      <c r="T356">
        <f>VLOOKUP($B356,'累積人數_量級_區域別'!$C$2:$T$13,18,0)</f>
        <v>1</v>
      </c>
    </row>
    <row r="357">
      <c r="A357" s="5">
        <v>6.3000100033E10</v>
      </c>
      <c r="B357" s="5" t="s">
        <v>336</v>
      </c>
      <c r="C357" s="5" t="s">
        <v>368</v>
      </c>
      <c r="D357">
        <f>VLOOKUP(B357,'累積人數_量級_區域別'!$C$2:$T$13,2,0)</f>
        <v>0</v>
      </c>
      <c r="E357">
        <f>VLOOKUP($B357,'累積人數_量級_區域別'!$C$2:$T$13,3,0)</f>
        <v>1</v>
      </c>
      <c r="F357">
        <f>VLOOKUP($B357,'累積人數_量級_區域別'!$C$2:$T$13,4,0)</f>
        <v>1</v>
      </c>
      <c r="G357">
        <f>VLOOKUP($B357,'累積人數_量級_區域別'!$C$2:$T$13,5,0)</f>
        <v>1</v>
      </c>
      <c r="H357">
        <f>VLOOKUP($B357,'累積人數_量級_區域別'!$C$2:$T$13,6,0)</f>
        <v>1</v>
      </c>
      <c r="I357">
        <f>VLOOKUP($B357,'累積人數_量級_區域別'!$C$2:$T$13,7,0)</f>
        <v>1</v>
      </c>
      <c r="J357">
        <f>VLOOKUP($B357,'累積人數_量級_區域別'!$C$2:$T$13,8,0)</f>
        <v>1</v>
      </c>
      <c r="K357">
        <f>VLOOKUP($B357,'累積人數_量級_區域別'!$C$2:$T$13,9,0)</f>
        <v>1</v>
      </c>
      <c r="L357">
        <f>VLOOKUP($B357,'累積人數_量級_區域別'!$C$2:$T$13,10,0)</f>
        <v>1</v>
      </c>
      <c r="M357">
        <f>VLOOKUP($B357,'累積人數_量級_區域別'!$C$2:$T$13,11,0)</f>
        <v>1</v>
      </c>
      <c r="N357">
        <f>VLOOKUP($B357,'累積人數_量級_區域別'!$C$2:$T$13,12,0)</f>
        <v>1</v>
      </c>
      <c r="O357">
        <f>VLOOKUP($B357,'累積人數_量級_區域別'!$C$2:$T$13,13,0)</f>
        <v>1</v>
      </c>
      <c r="P357">
        <f>VLOOKUP($B357,'累積人數_量級_區域別'!$C$2:$T$13,14,0)</f>
        <v>1</v>
      </c>
      <c r="Q357">
        <f>VLOOKUP($B357,'累積人數_量級_區域別'!$C$2:$T$13,15,0)</f>
        <v>1</v>
      </c>
      <c r="R357">
        <f>VLOOKUP($B357,'累積人數_量級_區域別'!$C$2:$T$13,16,0)</f>
        <v>1</v>
      </c>
      <c r="S357">
        <f>VLOOKUP($B357,'累積人數_量級_區域別'!$C$2:$T$13,17,0)</f>
        <v>1</v>
      </c>
      <c r="T357">
        <f>VLOOKUP($B357,'累積人數_量級_區域別'!$C$2:$T$13,18,0)</f>
        <v>1</v>
      </c>
    </row>
    <row r="358">
      <c r="A358" s="5">
        <v>6.3000100034E10</v>
      </c>
      <c r="B358" s="5" t="s">
        <v>336</v>
      </c>
      <c r="C358" s="5" t="s">
        <v>369</v>
      </c>
      <c r="D358">
        <f>VLOOKUP(B358,'累積人數_量級_區域別'!$C$2:$T$13,2,0)</f>
        <v>0</v>
      </c>
      <c r="E358">
        <f>VLOOKUP($B358,'累積人數_量級_區域別'!$C$2:$T$13,3,0)</f>
        <v>1</v>
      </c>
      <c r="F358">
        <f>VLOOKUP($B358,'累積人數_量級_區域別'!$C$2:$T$13,4,0)</f>
        <v>1</v>
      </c>
      <c r="G358">
        <f>VLOOKUP($B358,'累積人數_量級_區域別'!$C$2:$T$13,5,0)</f>
        <v>1</v>
      </c>
      <c r="H358">
        <f>VLOOKUP($B358,'累積人數_量級_區域別'!$C$2:$T$13,6,0)</f>
        <v>1</v>
      </c>
      <c r="I358">
        <f>VLOOKUP($B358,'累積人數_量級_區域別'!$C$2:$T$13,7,0)</f>
        <v>1</v>
      </c>
      <c r="J358">
        <f>VLOOKUP($B358,'累積人數_量級_區域別'!$C$2:$T$13,8,0)</f>
        <v>1</v>
      </c>
      <c r="K358">
        <f>VLOOKUP($B358,'累積人數_量級_區域別'!$C$2:$T$13,9,0)</f>
        <v>1</v>
      </c>
      <c r="L358">
        <f>VLOOKUP($B358,'累積人數_量級_區域別'!$C$2:$T$13,10,0)</f>
        <v>1</v>
      </c>
      <c r="M358">
        <f>VLOOKUP($B358,'累積人數_量級_區域別'!$C$2:$T$13,11,0)</f>
        <v>1</v>
      </c>
      <c r="N358">
        <f>VLOOKUP($B358,'累積人數_量級_區域別'!$C$2:$T$13,12,0)</f>
        <v>1</v>
      </c>
      <c r="O358">
        <f>VLOOKUP($B358,'累積人數_量級_區域別'!$C$2:$T$13,13,0)</f>
        <v>1</v>
      </c>
      <c r="P358">
        <f>VLOOKUP($B358,'累積人數_量級_區域別'!$C$2:$T$13,14,0)</f>
        <v>1</v>
      </c>
      <c r="Q358">
        <f>VLOOKUP($B358,'累積人數_量級_區域別'!$C$2:$T$13,15,0)</f>
        <v>1</v>
      </c>
      <c r="R358">
        <f>VLOOKUP($B358,'累積人數_量級_區域別'!$C$2:$T$13,16,0)</f>
        <v>1</v>
      </c>
      <c r="S358">
        <f>VLOOKUP($B358,'累積人數_量級_區域別'!$C$2:$T$13,17,0)</f>
        <v>1</v>
      </c>
      <c r="T358">
        <f>VLOOKUP($B358,'累積人數_量級_區域別'!$C$2:$T$13,18,0)</f>
        <v>1</v>
      </c>
    </row>
    <row r="359">
      <c r="A359" s="5">
        <v>6.3000100035E10</v>
      </c>
      <c r="B359" s="5" t="s">
        <v>336</v>
      </c>
      <c r="C359" s="5" t="s">
        <v>370</v>
      </c>
      <c r="D359">
        <f>VLOOKUP(B359,'累積人數_量級_區域別'!$C$2:$T$13,2,0)</f>
        <v>0</v>
      </c>
      <c r="E359">
        <f>VLOOKUP($B359,'累積人數_量級_區域別'!$C$2:$T$13,3,0)</f>
        <v>1</v>
      </c>
      <c r="F359">
        <f>VLOOKUP($B359,'累積人數_量級_區域別'!$C$2:$T$13,4,0)</f>
        <v>1</v>
      </c>
      <c r="G359">
        <f>VLOOKUP($B359,'累積人數_量級_區域別'!$C$2:$T$13,5,0)</f>
        <v>1</v>
      </c>
      <c r="H359">
        <f>VLOOKUP($B359,'累積人數_量級_區域別'!$C$2:$T$13,6,0)</f>
        <v>1</v>
      </c>
      <c r="I359">
        <f>VLOOKUP($B359,'累積人數_量級_區域別'!$C$2:$T$13,7,0)</f>
        <v>1</v>
      </c>
      <c r="J359">
        <f>VLOOKUP($B359,'累積人數_量級_區域別'!$C$2:$T$13,8,0)</f>
        <v>1</v>
      </c>
      <c r="K359">
        <f>VLOOKUP($B359,'累積人數_量級_區域別'!$C$2:$T$13,9,0)</f>
        <v>1</v>
      </c>
      <c r="L359">
        <f>VLOOKUP($B359,'累積人數_量級_區域別'!$C$2:$T$13,10,0)</f>
        <v>1</v>
      </c>
      <c r="M359">
        <f>VLOOKUP($B359,'累積人數_量級_區域別'!$C$2:$T$13,11,0)</f>
        <v>1</v>
      </c>
      <c r="N359">
        <f>VLOOKUP($B359,'累積人數_量級_區域別'!$C$2:$T$13,12,0)</f>
        <v>1</v>
      </c>
      <c r="O359">
        <f>VLOOKUP($B359,'累積人數_量級_區域別'!$C$2:$T$13,13,0)</f>
        <v>1</v>
      </c>
      <c r="P359">
        <f>VLOOKUP($B359,'累積人數_量級_區域別'!$C$2:$T$13,14,0)</f>
        <v>1</v>
      </c>
      <c r="Q359">
        <f>VLOOKUP($B359,'累積人數_量級_區域別'!$C$2:$T$13,15,0)</f>
        <v>1</v>
      </c>
      <c r="R359">
        <f>VLOOKUP($B359,'累積人數_量級_區域別'!$C$2:$T$13,16,0)</f>
        <v>1</v>
      </c>
      <c r="S359">
        <f>VLOOKUP($B359,'累積人數_量級_區域別'!$C$2:$T$13,17,0)</f>
        <v>1</v>
      </c>
      <c r="T359">
        <f>VLOOKUP($B359,'累積人數_量級_區域別'!$C$2:$T$13,18,0)</f>
        <v>1</v>
      </c>
    </row>
    <row r="360">
      <c r="A360" s="5">
        <v>6.3000100036E10</v>
      </c>
      <c r="B360" s="5" t="s">
        <v>336</v>
      </c>
      <c r="C360" s="5" t="s">
        <v>371</v>
      </c>
      <c r="D360">
        <f>VLOOKUP(B360,'累積人數_量級_區域別'!$C$2:$T$13,2,0)</f>
        <v>0</v>
      </c>
      <c r="E360">
        <f>VLOOKUP($B360,'累積人數_量級_區域別'!$C$2:$T$13,3,0)</f>
        <v>1</v>
      </c>
      <c r="F360">
        <f>VLOOKUP($B360,'累積人數_量級_區域別'!$C$2:$T$13,4,0)</f>
        <v>1</v>
      </c>
      <c r="G360">
        <f>VLOOKUP($B360,'累積人數_量級_區域別'!$C$2:$T$13,5,0)</f>
        <v>1</v>
      </c>
      <c r="H360">
        <f>VLOOKUP($B360,'累積人數_量級_區域別'!$C$2:$T$13,6,0)</f>
        <v>1</v>
      </c>
      <c r="I360">
        <f>VLOOKUP($B360,'累積人數_量級_區域別'!$C$2:$T$13,7,0)</f>
        <v>1</v>
      </c>
      <c r="J360">
        <f>VLOOKUP($B360,'累積人數_量級_區域別'!$C$2:$T$13,8,0)</f>
        <v>1</v>
      </c>
      <c r="K360">
        <f>VLOOKUP($B360,'累積人數_量級_區域別'!$C$2:$T$13,9,0)</f>
        <v>1</v>
      </c>
      <c r="L360">
        <f>VLOOKUP($B360,'累積人數_量級_區域別'!$C$2:$T$13,10,0)</f>
        <v>1</v>
      </c>
      <c r="M360">
        <f>VLOOKUP($B360,'累積人數_量級_區域別'!$C$2:$T$13,11,0)</f>
        <v>1</v>
      </c>
      <c r="N360">
        <f>VLOOKUP($B360,'累積人數_量級_區域別'!$C$2:$T$13,12,0)</f>
        <v>1</v>
      </c>
      <c r="O360">
        <f>VLOOKUP($B360,'累積人數_量級_區域別'!$C$2:$T$13,13,0)</f>
        <v>1</v>
      </c>
      <c r="P360">
        <f>VLOOKUP($B360,'累積人數_量級_區域別'!$C$2:$T$13,14,0)</f>
        <v>1</v>
      </c>
      <c r="Q360">
        <f>VLOOKUP($B360,'累積人數_量級_區域別'!$C$2:$T$13,15,0)</f>
        <v>1</v>
      </c>
      <c r="R360">
        <f>VLOOKUP($B360,'累積人數_量級_區域別'!$C$2:$T$13,16,0)</f>
        <v>1</v>
      </c>
      <c r="S360">
        <f>VLOOKUP($B360,'累積人數_量級_區域別'!$C$2:$T$13,17,0)</f>
        <v>1</v>
      </c>
      <c r="T360">
        <f>VLOOKUP($B360,'累積人數_量級_區域別'!$C$2:$T$13,18,0)</f>
        <v>1</v>
      </c>
    </row>
    <row r="361">
      <c r="A361" s="5">
        <v>6.3000100037E10</v>
      </c>
      <c r="B361" s="5" t="s">
        <v>336</v>
      </c>
      <c r="C361" s="5" t="s">
        <v>372</v>
      </c>
      <c r="D361">
        <f>VLOOKUP(B361,'累積人數_量級_區域別'!$C$2:$T$13,2,0)</f>
        <v>0</v>
      </c>
      <c r="E361">
        <f>VLOOKUP($B361,'累積人數_量級_區域別'!$C$2:$T$13,3,0)</f>
        <v>1</v>
      </c>
      <c r="F361">
        <f>VLOOKUP($B361,'累積人數_量級_區域別'!$C$2:$T$13,4,0)</f>
        <v>1</v>
      </c>
      <c r="G361">
        <f>VLOOKUP($B361,'累積人數_量級_區域別'!$C$2:$T$13,5,0)</f>
        <v>1</v>
      </c>
      <c r="H361">
        <f>VLOOKUP($B361,'累積人數_量級_區域別'!$C$2:$T$13,6,0)</f>
        <v>1</v>
      </c>
      <c r="I361">
        <f>VLOOKUP($B361,'累積人數_量級_區域別'!$C$2:$T$13,7,0)</f>
        <v>1</v>
      </c>
      <c r="J361">
        <f>VLOOKUP($B361,'累積人數_量級_區域別'!$C$2:$T$13,8,0)</f>
        <v>1</v>
      </c>
      <c r="K361">
        <f>VLOOKUP($B361,'累積人數_量級_區域別'!$C$2:$T$13,9,0)</f>
        <v>1</v>
      </c>
      <c r="L361">
        <f>VLOOKUP($B361,'累積人數_量級_區域別'!$C$2:$T$13,10,0)</f>
        <v>1</v>
      </c>
      <c r="M361">
        <f>VLOOKUP($B361,'累積人數_量級_區域別'!$C$2:$T$13,11,0)</f>
        <v>1</v>
      </c>
      <c r="N361">
        <f>VLOOKUP($B361,'累積人數_量級_區域別'!$C$2:$T$13,12,0)</f>
        <v>1</v>
      </c>
      <c r="O361">
        <f>VLOOKUP($B361,'累積人數_量級_區域別'!$C$2:$T$13,13,0)</f>
        <v>1</v>
      </c>
      <c r="P361">
        <f>VLOOKUP($B361,'累積人數_量級_區域別'!$C$2:$T$13,14,0)</f>
        <v>1</v>
      </c>
      <c r="Q361">
        <f>VLOOKUP($B361,'累積人數_量級_區域別'!$C$2:$T$13,15,0)</f>
        <v>1</v>
      </c>
      <c r="R361">
        <f>VLOOKUP($B361,'累積人數_量級_區域別'!$C$2:$T$13,16,0)</f>
        <v>1</v>
      </c>
      <c r="S361">
        <f>VLOOKUP($B361,'累積人數_量級_區域別'!$C$2:$T$13,17,0)</f>
        <v>1</v>
      </c>
      <c r="T361">
        <f>VLOOKUP($B361,'累積人數_量級_區域別'!$C$2:$T$13,18,0)</f>
        <v>1</v>
      </c>
    </row>
    <row r="362">
      <c r="A362" s="5">
        <v>6.3000100038E10</v>
      </c>
      <c r="B362" s="5" t="s">
        <v>336</v>
      </c>
      <c r="C362" s="5" t="s">
        <v>373</v>
      </c>
      <c r="D362">
        <f>VLOOKUP(B362,'累積人數_量級_區域別'!$C$2:$T$13,2,0)</f>
        <v>0</v>
      </c>
      <c r="E362">
        <f>VLOOKUP($B362,'累積人數_量級_區域別'!$C$2:$T$13,3,0)</f>
        <v>1</v>
      </c>
      <c r="F362">
        <f>VLOOKUP($B362,'累積人數_量級_區域別'!$C$2:$T$13,4,0)</f>
        <v>1</v>
      </c>
      <c r="G362">
        <f>VLOOKUP($B362,'累積人數_量級_區域別'!$C$2:$T$13,5,0)</f>
        <v>1</v>
      </c>
      <c r="H362">
        <f>VLOOKUP($B362,'累積人數_量級_區域別'!$C$2:$T$13,6,0)</f>
        <v>1</v>
      </c>
      <c r="I362">
        <f>VLOOKUP($B362,'累積人數_量級_區域別'!$C$2:$T$13,7,0)</f>
        <v>1</v>
      </c>
      <c r="J362">
        <f>VLOOKUP($B362,'累積人數_量級_區域別'!$C$2:$T$13,8,0)</f>
        <v>1</v>
      </c>
      <c r="K362">
        <f>VLOOKUP($B362,'累積人數_量級_區域別'!$C$2:$T$13,9,0)</f>
        <v>1</v>
      </c>
      <c r="L362">
        <f>VLOOKUP($B362,'累積人數_量級_區域別'!$C$2:$T$13,10,0)</f>
        <v>1</v>
      </c>
      <c r="M362">
        <f>VLOOKUP($B362,'累積人數_量級_區域別'!$C$2:$T$13,11,0)</f>
        <v>1</v>
      </c>
      <c r="N362">
        <f>VLOOKUP($B362,'累積人數_量級_區域別'!$C$2:$T$13,12,0)</f>
        <v>1</v>
      </c>
      <c r="O362">
        <f>VLOOKUP($B362,'累積人數_量級_區域別'!$C$2:$T$13,13,0)</f>
        <v>1</v>
      </c>
      <c r="P362">
        <f>VLOOKUP($B362,'累積人數_量級_區域別'!$C$2:$T$13,14,0)</f>
        <v>1</v>
      </c>
      <c r="Q362">
        <f>VLOOKUP($B362,'累積人數_量級_區域別'!$C$2:$T$13,15,0)</f>
        <v>1</v>
      </c>
      <c r="R362">
        <f>VLOOKUP($B362,'累積人數_量級_區域別'!$C$2:$T$13,16,0)</f>
        <v>1</v>
      </c>
      <c r="S362">
        <f>VLOOKUP($B362,'累積人數_量級_區域別'!$C$2:$T$13,17,0)</f>
        <v>1</v>
      </c>
      <c r="T362">
        <f>VLOOKUP($B362,'累積人數_量級_區域別'!$C$2:$T$13,18,0)</f>
        <v>1</v>
      </c>
    </row>
    <row r="363">
      <c r="A363" s="5">
        <v>6.3000100039E10</v>
      </c>
      <c r="B363" s="5" t="s">
        <v>336</v>
      </c>
      <c r="C363" s="5" t="s">
        <v>374</v>
      </c>
      <c r="D363">
        <f>VLOOKUP(B363,'累積人數_量級_區域別'!$C$2:$T$13,2,0)</f>
        <v>0</v>
      </c>
      <c r="E363">
        <f>VLOOKUP($B363,'累積人數_量級_區域別'!$C$2:$T$13,3,0)</f>
        <v>1</v>
      </c>
      <c r="F363">
        <f>VLOOKUP($B363,'累積人數_量級_區域別'!$C$2:$T$13,4,0)</f>
        <v>1</v>
      </c>
      <c r="G363">
        <f>VLOOKUP($B363,'累積人數_量級_區域別'!$C$2:$T$13,5,0)</f>
        <v>1</v>
      </c>
      <c r="H363">
        <f>VLOOKUP($B363,'累積人數_量級_區域別'!$C$2:$T$13,6,0)</f>
        <v>1</v>
      </c>
      <c r="I363">
        <f>VLOOKUP($B363,'累積人數_量級_區域別'!$C$2:$T$13,7,0)</f>
        <v>1</v>
      </c>
      <c r="J363">
        <f>VLOOKUP($B363,'累積人數_量級_區域別'!$C$2:$T$13,8,0)</f>
        <v>1</v>
      </c>
      <c r="K363">
        <f>VLOOKUP($B363,'累積人數_量級_區域別'!$C$2:$T$13,9,0)</f>
        <v>1</v>
      </c>
      <c r="L363">
        <f>VLOOKUP($B363,'累積人數_量級_區域別'!$C$2:$T$13,10,0)</f>
        <v>1</v>
      </c>
      <c r="M363">
        <f>VLOOKUP($B363,'累積人數_量級_區域別'!$C$2:$T$13,11,0)</f>
        <v>1</v>
      </c>
      <c r="N363">
        <f>VLOOKUP($B363,'累積人數_量級_區域別'!$C$2:$T$13,12,0)</f>
        <v>1</v>
      </c>
      <c r="O363">
        <f>VLOOKUP($B363,'累積人數_量級_區域別'!$C$2:$T$13,13,0)</f>
        <v>1</v>
      </c>
      <c r="P363">
        <f>VLOOKUP($B363,'累積人數_量級_區域別'!$C$2:$T$13,14,0)</f>
        <v>1</v>
      </c>
      <c r="Q363">
        <f>VLOOKUP($B363,'累積人數_量級_區域別'!$C$2:$T$13,15,0)</f>
        <v>1</v>
      </c>
      <c r="R363">
        <f>VLOOKUP($B363,'累積人數_量級_區域別'!$C$2:$T$13,16,0)</f>
        <v>1</v>
      </c>
      <c r="S363">
        <f>VLOOKUP($B363,'累積人數_量級_區域別'!$C$2:$T$13,17,0)</f>
        <v>1</v>
      </c>
      <c r="T363">
        <f>VLOOKUP($B363,'累積人數_量級_區域別'!$C$2:$T$13,18,0)</f>
        <v>1</v>
      </c>
    </row>
    <row r="364">
      <c r="A364" s="5">
        <v>6.300010004E10</v>
      </c>
      <c r="B364" s="5" t="s">
        <v>336</v>
      </c>
      <c r="C364" s="5" t="s">
        <v>375</v>
      </c>
      <c r="D364">
        <f>VLOOKUP(B364,'累積人數_量級_區域別'!$C$2:$T$13,2,0)</f>
        <v>0</v>
      </c>
      <c r="E364">
        <f>VLOOKUP($B364,'累積人數_量級_區域別'!$C$2:$T$13,3,0)</f>
        <v>1</v>
      </c>
      <c r="F364">
        <f>VLOOKUP($B364,'累積人數_量級_區域別'!$C$2:$T$13,4,0)</f>
        <v>1</v>
      </c>
      <c r="G364">
        <f>VLOOKUP($B364,'累積人數_量級_區域別'!$C$2:$T$13,5,0)</f>
        <v>1</v>
      </c>
      <c r="H364">
        <f>VLOOKUP($B364,'累積人數_量級_區域別'!$C$2:$T$13,6,0)</f>
        <v>1</v>
      </c>
      <c r="I364">
        <f>VLOOKUP($B364,'累積人數_量級_區域別'!$C$2:$T$13,7,0)</f>
        <v>1</v>
      </c>
      <c r="J364">
        <f>VLOOKUP($B364,'累積人數_量級_區域別'!$C$2:$T$13,8,0)</f>
        <v>1</v>
      </c>
      <c r="K364">
        <f>VLOOKUP($B364,'累積人數_量級_區域別'!$C$2:$T$13,9,0)</f>
        <v>1</v>
      </c>
      <c r="L364">
        <f>VLOOKUP($B364,'累積人數_量級_區域別'!$C$2:$T$13,10,0)</f>
        <v>1</v>
      </c>
      <c r="M364">
        <f>VLOOKUP($B364,'累積人數_量級_區域別'!$C$2:$T$13,11,0)</f>
        <v>1</v>
      </c>
      <c r="N364">
        <f>VLOOKUP($B364,'累積人數_量級_區域別'!$C$2:$T$13,12,0)</f>
        <v>1</v>
      </c>
      <c r="O364">
        <f>VLOOKUP($B364,'累積人數_量級_區域別'!$C$2:$T$13,13,0)</f>
        <v>1</v>
      </c>
      <c r="P364">
        <f>VLOOKUP($B364,'累積人數_量級_區域別'!$C$2:$T$13,14,0)</f>
        <v>1</v>
      </c>
      <c r="Q364">
        <f>VLOOKUP($B364,'累積人數_量級_區域別'!$C$2:$T$13,15,0)</f>
        <v>1</v>
      </c>
      <c r="R364">
        <f>VLOOKUP($B364,'累積人數_量級_區域別'!$C$2:$T$13,16,0)</f>
        <v>1</v>
      </c>
      <c r="S364">
        <f>VLOOKUP($B364,'累積人數_量級_區域別'!$C$2:$T$13,17,0)</f>
        <v>1</v>
      </c>
      <c r="T364">
        <f>VLOOKUP($B364,'累積人數_量級_區域別'!$C$2:$T$13,18,0)</f>
        <v>1</v>
      </c>
    </row>
    <row r="365">
      <c r="A365" s="5">
        <v>6.3000110001E10</v>
      </c>
      <c r="B365" s="5" t="s">
        <v>376</v>
      </c>
      <c r="C365" s="5" t="s">
        <v>377</v>
      </c>
      <c r="D365">
        <f>VLOOKUP(B365,'累積人數_量級_區域別'!$C$2:$T$13,2,0)</f>
        <v>0</v>
      </c>
      <c r="E365">
        <f>VLOOKUP($B365,'累積人數_量級_區域別'!$C$2:$T$13,3,0)</f>
        <v>1</v>
      </c>
      <c r="F365">
        <f>VLOOKUP($B365,'累積人數_量級_區域別'!$C$2:$T$13,4,0)</f>
        <v>1</v>
      </c>
      <c r="G365">
        <f>VLOOKUP($B365,'累積人數_量級_區域別'!$C$2:$T$13,5,0)</f>
        <v>0</v>
      </c>
      <c r="H365">
        <f>VLOOKUP($B365,'累積人數_量級_區域別'!$C$2:$T$13,6,0)</f>
        <v>1</v>
      </c>
      <c r="I365">
        <f>VLOOKUP($B365,'累積人數_量級_區域別'!$C$2:$T$13,7,0)</f>
        <v>1</v>
      </c>
      <c r="J365">
        <f>VLOOKUP($B365,'累積人數_量級_區域別'!$C$2:$T$13,8,0)</f>
        <v>1</v>
      </c>
      <c r="K365">
        <f>VLOOKUP($B365,'累積人數_量級_區域別'!$C$2:$T$13,9,0)</f>
        <v>1</v>
      </c>
      <c r="L365">
        <f>VLOOKUP($B365,'累積人數_量級_區域別'!$C$2:$T$13,10,0)</f>
        <v>1</v>
      </c>
      <c r="M365">
        <f>VLOOKUP($B365,'累積人數_量級_區域別'!$C$2:$T$13,11,0)</f>
        <v>1</v>
      </c>
      <c r="N365">
        <f>VLOOKUP($B365,'累積人數_量級_區域別'!$C$2:$T$13,12,0)</f>
        <v>1</v>
      </c>
      <c r="O365">
        <f>VLOOKUP($B365,'累積人數_量級_區域別'!$C$2:$T$13,13,0)</f>
        <v>1</v>
      </c>
      <c r="P365">
        <f>VLOOKUP($B365,'累積人數_量級_區域別'!$C$2:$T$13,14,0)</f>
        <v>1</v>
      </c>
      <c r="Q365">
        <f>VLOOKUP($B365,'累積人數_量級_區域別'!$C$2:$T$13,15,0)</f>
        <v>1</v>
      </c>
      <c r="R365">
        <f>VLOOKUP($B365,'累積人數_量級_區域別'!$C$2:$T$13,16,0)</f>
        <v>1</v>
      </c>
      <c r="S365">
        <f>VLOOKUP($B365,'累積人數_量級_區域別'!$C$2:$T$13,17,0)</f>
        <v>1</v>
      </c>
      <c r="T365">
        <f>VLOOKUP($B365,'累積人數_量級_區域別'!$C$2:$T$13,18,0)</f>
        <v>1</v>
      </c>
    </row>
    <row r="366">
      <c r="A366" s="5">
        <v>6.3000110002E10</v>
      </c>
      <c r="B366" s="5" t="s">
        <v>376</v>
      </c>
      <c r="C366" s="5" t="s">
        <v>378</v>
      </c>
      <c r="D366">
        <f>VLOOKUP(B366,'累積人數_量級_區域別'!$C$2:$T$13,2,0)</f>
        <v>0</v>
      </c>
      <c r="E366">
        <f>VLOOKUP($B366,'累積人數_量級_區域別'!$C$2:$T$13,3,0)</f>
        <v>1</v>
      </c>
      <c r="F366">
        <f>VLOOKUP($B366,'累積人數_量級_區域別'!$C$2:$T$13,4,0)</f>
        <v>1</v>
      </c>
      <c r="G366">
        <f>VLOOKUP($B366,'累積人數_量級_區域別'!$C$2:$T$13,5,0)</f>
        <v>0</v>
      </c>
      <c r="H366">
        <f>VLOOKUP($B366,'累積人數_量級_區域別'!$C$2:$T$13,6,0)</f>
        <v>1</v>
      </c>
      <c r="I366">
        <f>VLOOKUP($B366,'累積人數_量級_區域別'!$C$2:$T$13,7,0)</f>
        <v>1</v>
      </c>
      <c r="J366">
        <f>VLOOKUP($B366,'累積人數_量級_區域別'!$C$2:$T$13,8,0)</f>
        <v>1</v>
      </c>
      <c r="K366">
        <f>VLOOKUP($B366,'累積人數_量級_區域別'!$C$2:$T$13,9,0)</f>
        <v>1</v>
      </c>
      <c r="L366">
        <f>VLOOKUP($B366,'累積人數_量級_區域別'!$C$2:$T$13,10,0)</f>
        <v>1</v>
      </c>
      <c r="M366">
        <f>VLOOKUP($B366,'累積人數_量級_區域別'!$C$2:$T$13,11,0)</f>
        <v>1</v>
      </c>
      <c r="N366">
        <f>VLOOKUP($B366,'累積人數_量級_區域別'!$C$2:$T$13,12,0)</f>
        <v>1</v>
      </c>
      <c r="O366">
        <f>VLOOKUP($B366,'累積人數_量級_區域別'!$C$2:$T$13,13,0)</f>
        <v>1</v>
      </c>
      <c r="P366">
        <f>VLOOKUP($B366,'累積人數_量級_區域別'!$C$2:$T$13,14,0)</f>
        <v>1</v>
      </c>
      <c r="Q366">
        <f>VLOOKUP($B366,'累積人數_量級_區域別'!$C$2:$T$13,15,0)</f>
        <v>1</v>
      </c>
      <c r="R366">
        <f>VLOOKUP($B366,'累積人數_量級_區域別'!$C$2:$T$13,16,0)</f>
        <v>1</v>
      </c>
      <c r="S366">
        <f>VLOOKUP($B366,'累積人數_量級_區域別'!$C$2:$T$13,17,0)</f>
        <v>1</v>
      </c>
      <c r="T366">
        <f>VLOOKUP($B366,'累積人數_量級_區域別'!$C$2:$T$13,18,0)</f>
        <v>1</v>
      </c>
    </row>
    <row r="367">
      <c r="A367" s="5">
        <v>6.3000110003E10</v>
      </c>
      <c r="B367" s="5" t="s">
        <v>376</v>
      </c>
      <c r="C367" s="5" t="s">
        <v>379</v>
      </c>
      <c r="D367">
        <f>VLOOKUP(B367,'累積人數_量級_區域別'!$C$2:$T$13,2,0)</f>
        <v>0</v>
      </c>
      <c r="E367">
        <f>VLOOKUP($B367,'累積人數_量級_區域別'!$C$2:$T$13,3,0)</f>
        <v>1</v>
      </c>
      <c r="F367">
        <f>VLOOKUP($B367,'累積人數_量級_區域別'!$C$2:$T$13,4,0)</f>
        <v>1</v>
      </c>
      <c r="G367">
        <f>VLOOKUP($B367,'累積人數_量級_區域別'!$C$2:$T$13,5,0)</f>
        <v>0</v>
      </c>
      <c r="H367">
        <f>VLOOKUP($B367,'累積人數_量級_區域別'!$C$2:$T$13,6,0)</f>
        <v>1</v>
      </c>
      <c r="I367">
        <f>VLOOKUP($B367,'累積人數_量級_區域別'!$C$2:$T$13,7,0)</f>
        <v>1</v>
      </c>
      <c r="J367">
        <f>VLOOKUP($B367,'累積人數_量級_區域別'!$C$2:$T$13,8,0)</f>
        <v>1</v>
      </c>
      <c r="K367">
        <f>VLOOKUP($B367,'累積人數_量級_區域別'!$C$2:$T$13,9,0)</f>
        <v>1</v>
      </c>
      <c r="L367">
        <f>VLOOKUP($B367,'累積人數_量級_區域別'!$C$2:$T$13,10,0)</f>
        <v>1</v>
      </c>
      <c r="M367">
        <f>VLOOKUP($B367,'累積人數_量級_區域別'!$C$2:$T$13,11,0)</f>
        <v>1</v>
      </c>
      <c r="N367">
        <f>VLOOKUP($B367,'累積人數_量級_區域別'!$C$2:$T$13,12,0)</f>
        <v>1</v>
      </c>
      <c r="O367">
        <f>VLOOKUP($B367,'累積人數_量級_區域別'!$C$2:$T$13,13,0)</f>
        <v>1</v>
      </c>
      <c r="P367">
        <f>VLOOKUP($B367,'累積人數_量級_區域別'!$C$2:$T$13,14,0)</f>
        <v>1</v>
      </c>
      <c r="Q367">
        <f>VLOOKUP($B367,'累積人數_量級_區域別'!$C$2:$T$13,15,0)</f>
        <v>1</v>
      </c>
      <c r="R367">
        <f>VLOOKUP($B367,'累積人數_量級_區域別'!$C$2:$T$13,16,0)</f>
        <v>1</v>
      </c>
      <c r="S367">
        <f>VLOOKUP($B367,'累積人數_量級_區域別'!$C$2:$T$13,17,0)</f>
        <v>1</v>
      </c>
      <c r="T367">
        <f>VLOOKUP($B367,'累積人數_量級_區域別'!$C$2:$T$13,18,0)</f>
        <v>1</v>
      </c>
    </row>
    <row r="368">
      <c r="A368" s="5">
        <v>6.3000110004E10</v>
      </c>
      <c r="B368" s="5" t="s">
        <v>376</v>
      </c>
      <c r="C368" s="5" t="s">
        <v>380</v>
      </c>
      <c r="D368">
        <f>VLOOKUP(B368,'累積人數_量級_區域別'!$C$2:$T$13,2,0)</f>
        <v>0</v>
      </c>
      <c r="E368">
        <f>VLOOKUP($B368,'累積人數_量級_區域別'!$C$2:$T$13,3,0)</f>
        <v>1</v>
      </c>
      <c r="F368">
        <f>VLOOKUP($B368,'累積人數_量級_區域別'!$C$2:$T$13,4,0)</f>
        <v>1</v>
      </c>
      <c r="G368">
        <f>VLOOKUP($B368,'累積人數_量級_區域別'!$C$2:$T$13,5,0)</f>
        <v>0</v>
      </c>
      <c r="H368">
        <f>VLOOKUP($B368,'累積人數_量級_區域別'!$C$2:$T$13,6,0)</f>
        <v>1</v>
      </c>
      <c r="I368">
        <f>VLOOKUP($B368,'累積人數_量級_區域別'!$C$2:$T$13,7,0)</f>
        <v>1</v>
      </c>
      <c r="J368">
        <f>VLOOKUP($B368,'累積人數_量級_區域別'!$C$2:$T$13,8,0)</f>
        <v>1</v>
      </c>
      <c r="K368">
        <f>VLOOKUP($B368,'累積人數_量級_區域別'!$C$2:$T$13,9,0)</f>
        <v>1</v>
      </c>
      <c r="L368">
        <f>VLOOKUP($B368,'累積人數_量級_區域別'!$C$2:$T$13,10,0)</f>
        <v>1</v>
      </c>
      <c r="M368">
        <f>VLOOKUP($B368,'累積人數_量級_區域別'!$C$2:$T$13,11,0)</f>
        <v>1</v>
      </c>
      <c r="N368">
        <f>VLOOKUP($B368,'累積人數_量級_區域別'!$C$2:$T$13,12,0)</f>
        <v>1</v>
      </c>
      <c r="O368">
        <f>VLOOKUP($B368,'累積人數_量級_區域別'!$C$2:$T$13,13,0)</f>
        <v>1</v>
      </c>
      <c r="P368">
        <f>VLOOKUP($B368,'累積人數_量級_區域別'!$C$2:$T$13,14,0)</f>
        <v>1</v>
      </c>
      <c r="Q368">
        <f>VLOOKUP($B368,'累積人數_量級_區域別'!$C$2:$T$13,15,0)</f>
        <v>1</v>
      </c>
      <c r="R368">
        <f>VLOOKUP($B368,'累積人數_量級_區域別'!$C$2:$T$13,16,0)</f>
        <v>1</v>
      </c>
      <c r="S368">
        <f>VLOOKUP($B368,'累積人數_量級_區域別'!$C$2:$T$13,17,0)</f>
        <v>1</v>
      </c>
      <c r="T368">
        <f>VLOOKUP($B368,'累積人數_量級_區域別'!$C$2:$T$13,18,0)</f>
        <v>1</v>
      </c>
    </row>
    <row r="369">
      <c r="A369" s="5">
        <v>6.3000110005E10</v>
      </c>
      <c r="B369" s="5" t="s">
        <v>376</v>
      </c>
      <c r="C369" s="5" t="s">
        <v>381</v>
      </c>
      <c r="D369">
        <f>VLOOKUP(B369,'累積人數_量級_區域別'!$C$2:$T$13,2,0)</f>
        <v>0</v>
      </c>
      <c r="E369">
        <f>VLOOKUP($B369,'累積人數_量級_區域別'!$C$2:$T$13,3,0)</f>
        <v>1</v>
      </c>
      <c r="F369">
        <f>VLOOKUP($B369,'累積人數_量級_區域別'!$C$2:$T$13,4,0)</f>
        <v>1</v>
      </c>
      <c r="G369">
        <f>VLOOKUP($B369,'累積人數_量級_區域別'!$C$2:$T$13,5,0)</f>
        <v>0</v>
      </c>
      <c r="H369">
        <f>VLOOKUP($B369,'累積人數_量級_區域別'!$C$2:$T$13,6,0)</f>
        <v>1</v>
      </c>
      <c r="I369">
        <f>VLOOKUP($B369,'累積人數_量級_區域別'!$C$2:$T$13,7,0)</f>
        <v>1</v>
      </c>
      <c r="J369">
        <f>VLOOKUP($B369,'累積人數_量級_區域別'!$C$2:$T$13,8,0)</f>
        <v>1</v>
      </c>
      <c r="K369">
        <f>VLOOKUP($B369,'累積人數_量級_區域別'!$C$2:$T$13,9,0)</f>
        <v>1</v>
      </c>
      <c r="L369">
        <f>VLOOKUP($B369,'累積人數_量級_區域別'!$C$2:$T$13,10,0)</f>
        <v>1</v>
      </c>
      <c r="M369">
        <f>VLOOKUP($B369,'累積人數_量級_區域別'!$C$2:$T$13,11,0)</f>
        <v>1</v>
      </c>
      <c r="N369">
        <f>VLOOKUP($B369,'累積人數_量級_區域別'!$C$2:$T$13,12,0)</f>
        <v>1</v>
      </c>
      <c r="O369">
        <f>VLOOKUP($B369,'累積人數_量級_區域別'!$C$2:$T$13,13,0)</f>
        <v>1</v>
      </c>
      <c r="P369">
        <f>VLOOKUP($B369,'累積人數_量級_區域別'!$C$2:$T$13,14,0)</f>
        <v>1</v>
      </c>
      <c r="Q369">
        <f>VLOOKUP($B369,'累積人數_量級_區域別'!$C$2:$T$13,15,0)</f>
        <v>1</v>
      </c>
      <c r="R369">
        <f>VLOOKUP($B369,'累積人數_量級_區域別'!$C$2:$T$13,16,0)</f>
        <v>1</v>
      </c>
      <c r="S369">
        <f>VLOOKUP($B369,'累積人數_量級_區域別'!$C$2:$T$13,17,0)</f>
        <v>1</v>
      </c>
      <c r="T369">
        <f>VLOOKUP($B369,'累積人數_量級_區域別'!$C$2:$T$13,18,0)</f>
        <v>1</v>
      </c>
    </row>
    <row r="370">
      <c r="A370" s="5">
        <v>6.3000110006E10</v>
      </c>
      <c r="B370" s="5" t="s">
        <v>376</v>
      </c>
      <c r="C370" s="5" t="s">
        <v>382</v>
      </c>
      <c r="D370">
        <f>VLOOKUP(B370,'累積人數_量級_區域別'!$C$2:$T$13,2,0)</f>
        <v>0</v>
      </c>
      <c r="E370">
        <f>VLOOKUP($B370,'累積人數_量級_區域別'!$C$2:$T$13,3,0)</f>
        <v>1</v>
      </c>
      <c r="F370">
        <f>VLOOKUP($B370,'累積人數_量級_區域別'!$C$2:$T$13,4,0)</f>
        <v>1</v>
      </c>
      <c r="G370">
        <f>VLOOKUP($B370,'累積人數_量級_區域別'!$C$2:$T$13,5,0)</f>
        <v>0</v>
      </c>
      <c r="H370">
        <f>VLOOKUP($B370,'累積人數_量級_區域別'!$C$2:$T$13,6,0)</f>
        <v>1</v>
      </c>
      <c r="I370">
        <f>VLOOKUP($B370,'累積人數_量級_區域別'!$C$2:$T$13,7,0)</f>
        <v>1</v>
      </c>
      <c r="J370">
        <f>VLOOKUP($B370,'累積人數_量級_區域別'!$C$2:$T$13,8,0)</f>
        <v>1</v>
      </c>
      <c r="K370">
        <f>VLOOKUP($B370,'累積人數_量級_區域別'!$C$2:$T$13,9,0)</f>
        <v>1</v>
      </c>
      <c r="L370">
        <f>VLOOKUP($B370,'累積人數_量級_區域別'!$C$2:$T$13,10,0)</f>
        <v>1</v>
      </c>
      <c r="M370">
        <f>VLOOKUP($B370,'累積人數_量級_區域別'!$C$2:$T$13,11,0)</f>
        <v>1</v>
      </c>
      <c r="N370">
        <f>VLOOKUP($B370,'累積人數_量級_區域別'!$C$2:$T$13,12,0)</f>
        <v>1</v>
      </c>
      <c r="O370">
        <f>VLOOKUP($B370,'累積人數_量級_區域別'!$C$2:$T$13,13,0)</f>
        <v>1</v>
      </c>
      <c r="P370">
        <f>VLOOKUP($B370,'累積人數_量級_區域別'!$C$2:$T$13,14,0)</f>
        <v>1</v>
      </c>
      <c r="Q370">
        <f>VLOOKUP($B370,'累積人數_量級_區域別'!$C$2:$T$13,15,0)</f>
        <v>1</v>
      </c>
      <c r="R370">
        <f>VLOOKUP($B370,'累積人數_量級_區域別'!$C$2:$T$13,16,0)</f>
        <v>1</v>
      </c>
      <c r="S370">
        <f>VLOOKUP($B370,'累積人數_量級_區域別'!$C$2:$T$13,17,0)</f>
        <v>1</v>
      </c>
      <c r="T370">
        <f>VLOOKUP($B370,'累積人數_量級_區域別'!$C$2:$T$13,18,0)</f>
        <v>1</v>
      </c>
    </row>
    <row r="371">
      <c r="A371" s="5">
        <v>6.3000110007E10</v>
      </c>
      <c r="B371" s="5" t="s">
        <v>376</v>
      </c>
      <c r="C371" s="5" t="s">
        <v>383</v>
      </c>
      <c r="D371">
        <f>VLOOKUP(B371,'累積人數_量級_區域別'!$C$2:$T$13,2,0)</f>
        <v>0</v>
      </c>
      <c r="E371">
        <f>VLOOKUP($B371,'累積人數_量級_區域別'!$C$2:$T$13,3,0)</f>
        <v>1</v>
      </c>
      <c r="F371">
        <f>VLOOKUP($B371,'累積人數_量級_區域別'!$C$2:$T$13,4,0)</f>
        <v>1</v>
      </c>
      <c r="G371">
        <f>VLOOKUP($B371,'累積人數_量級_區域別'!$C$2:$T$13,5,0)</f>
        <v>0</v>
      </c>
      <c r="H371">
        <f>VLOOKUP($B371,'累積人數_量級_區域別'!$C$2:$T$13,6,0)</f>
        <v>1</v>
      </c>
      <c r="I371">
        <f>VLOOKUP($B371,'累積人數_量級_區域別'!$C$2:$T$13,7,0)</f>
        <v>1</v>
      </c>
      <c r="J371">
        <f>VLOOKUP($B371,'累積人數_量級_區域別'!$C$2:$T$13,8,0)</f>
        <v>1</v>
      </c>
      <c r="K371">
        <f>VLOOKUP($B371,'累積人數_量級_區域別'!$C$2:$T$13,9,0)</f>
        <v>1</v>
      </c>
      <c r="L371">
        <f>VLOOKUP($B371,'累積人數_量級_區域別'!$C$2:$T$13,10,0)</f>
        <v>1</v>
      </c>
      <c r="M371">
        <f>VLOOKUP($B371,'累積人數_量級_區域別'!$C$2:$T$13,11,0)</f>
        <v>1</v>
      </c>
      <c r="N371">
        <f>VLOOKUP($B371,'累積人數_量級_區域別'!$C$2:$T$13,12,0)</f>
        <v>1</v>
      </c>
      <c r="O371">
        <f>VLOOKUP($B371,'累積人數_量級_區域別'!$C$2:$T$13,13,0)</f>
        <v>1</v>
      </c>
      <c r="P371">
        <f>VLOOKUP($B371,'累積人數_量級_區域別'!$C$2:$T$13,14,0)</f>
        <v>1</v>
      </c>
      <c r="Q371">
        <f>VLOOKUP($B371,'累積人數_量級_區域別'!$C$2:$T$13,15,0)</f>
        <v>1</v>
      </c>
      <c r="R371">
        <f>VLOOKUP($B371,'累積人數_量級_區域別'!$C$2:$T$13,16,0)</f>
        <v>1</v>
      </c>
      <c r="S371">
        <f>VLOOKUP($B371,'累積人數_量級_區域別'!$C$2:$T$13,17,0)</f>
        <v>1</v>
      </c>
      <c r="T371">
        <f>VLOOKUP($B371,'累積人數_量級_區域別'!$C$2:$T$13,18,0)</f>
        <v>1</v>
      </c>
    </row>
    <row r="372">
      <c r="A372" s="5">
        <v>6.3000110008E10</v>
      </c>
      <c r="B372" s="5" t="s">
        <v>376</v>
      </c>
      <c r="C372" s="5" t="s">
        <v>384</v>
      </c>
      <c r="D372">
        <f>VLOOKUP(B372,'累積人數_量級_區域別'!$C$2:$T$13,2,0)</f>
        <v>0</v>
      </c>
      <c r="E372">
        <f>VLOOKUP($B372,'累積人數_量級_區域別'!$C$2:$T$13,3,0)</f>
        <v>1</v>
      </c>
      <c r="F372">
        <f>VLOOKUP($B372,'累積人數_量級_區域別'!$C$2:$T$13,4,0)</f>
        <v>1</v>
      </c>
      <c r="G372">
        <f>VLOOKUP($B372,'累積人數_量級_區域別'!$C$2:$T$13,5,0)</f>
        <v>0</v>
      </c>
      <c r="H372">
        <f>VLOOKUP($B372,'累積人數_量級_區域別'!$C$2:$T$13,6,0)</f>
        <v>1</v>
      </c>
      <c r="I372">
        <f>VLOOKUP($B372,'累積人數_量級_區域別'!$C$2:$T$13,7,0)</f>
        <v>1</v>
      </c>
      <c r="J372">
        <f>VLOOKUP($B372,'累積人數_量級_區域別'!$C$2:$T$13,8,0)</f>
        <v>1</v>
      </c>
      <c r="K372">
        <f>VLOOKUP($B372,'累積人數_量級_區域別'!$C$2:$T$13,9,0)</f>
        <v>1</v>
      </c>
      <c r="L372">
        <f>VLOOKUP($B372,'累積人數_量級_區域別'!$C$2:$T$13,10,0)</f>
        <v>1</v>
      </c>
      <c r="M372">
        <f>VLOOKUP($B372,'累積人數_量級_區域別'!$C$2:$T$13,11,0)</f>
        <v>1</v>
      </c>
      <c r="N372">
        <f>VLOOKUP($B372,'累積人數_量級_區域別'!$C$2:$T$13,12,0)</f>
        <v>1</v>
      </c>
      <c r="O372">
        <f>VLOOKUP($B372,'累積人數_量級_區域別'!$C$2:$T$13,13,0)</f>
        <v>1</v>
      </c>
      <c r="P372">
        <f>VLOOKUP($B372,'累積人數_量級_區域別'!$C$2:$T$13,14,0)</f>
        <v>1</v>
      </c>
      <c r="Q372">
        <f>VLOOKUP($B372,'累積人數_量級_區域別'!$C$2:$T$13,15,0)</f>
        <v>1</v>
      </c>
      <c r="R372">
        <f>VLOOKUP($B372,'累積人數_量級_區域別'!$C$2:$T$13,16,0)</f>
        <v>1</v>
      </c>
      <c r="S372">
        <f>VLOOKUP($B372,'累積人數_量級_區域別'!$C$2:$T$13,17,0)</f>
        <v>1</v>
      </c>
      <c r="T372">
        <f>VLOOKUP($B372,'累積人數_量級_區域別'!$C$2:$T$13,18,0)</f>
        <v>1</v>
      </c>
    </row>
    <row r="373">
      <c r="A373" s="5">
        <v>6.3000110009E10</v>
      </c>
      <c r="B373" s="5" t="s">
        <v>376</v>
      </c>
      <c r="C373" s="5" t="s">
        <v>385</v>
      </c>
      <c r="D373">
        <f>VLOOKUP(B373,'累積人數_量級_區域別'!$C$2:$T$13,2,0)</f>
        <v>0</v>
      </c>
      <c r="E373">
        <f>VLOOKUP($B373,'累積人數_量級_區域別'!$C$2:$T$13,3,0)</f>
        <v>1</v>
      </c>
      <c r="F373">
        <f>VLOOKUP($B373,'累積人數_量級_區域別'!$C$2:$T$13,4,0)</f>
        <v>1</v>
      </c>
      <c r="G373">
        <f>VLOOKUP($B373,'累積人數_量級_區域別'!$C$2:$T$13,5,0)</f>
        <v>0</v>
      </c>
      <c r="H373">
        <f>VLOOKUP($B373,'累積人數_量級_區域別'!$C$2:$T$13,6,0)</f>
        <v>1</v>
      </c>
      <c r="I373">
        <f>VLOOKUP($B373,'累積人數_量級_區域別'!$C$2:$T$13,7,0)</f>
        <v>1</v>
      </c>
      <c r="J373">
        <f>VLOOKUP($B373,'累積人數_量級_區域別'!$C$2:$T$13,8,0)</f>
        <v>1</v>
      </c>
      <c r="K373">
        <f>VLOOKUP($B373,'累積人數_量級_區域別'!$C$2:$T$13,9,0)</f>
        <v>1</v>
      </c>
      <c r="L373">
        <f>VLOOKUP($B373,'累積人數_量級_區域別'!$C$2:$T$13,10,0)</f>
        <v>1</v>
      </c>
      <c r="M373">
        <f>VLOOKUP($B373,'累積人數_量級_區域別'!$C$2:$T$13,11,0)</f>
        <v>1</v>
      </c>
      <c r="N373">
        <f>VLOOKUP($B373,'累積人數_量級_區域別'!$C$2:$T$13,12,0)</f>
        <v>1</v>
      </c>
      <c r="O373">
        <f>VLOOKUP($B373,'累積人數_量級_區域別'!$C$2:$T$13,13,0)</f>
        <v>1</v>
      </c>
      <c r="P373">
        <f>VLOOKUP($B373,'累積人數_量級_區域別'!$C$2:$T$13,14,0)</f>
        <v>1</v>
      </c>
      <c r="Q373">
        <f>VLOOKUP($B373,'累積人數_量級_區域別'!$C$2:$T$13,15,0)</f>
        <v>1</v>
      </c>
      <c r="R373">
        <f>VLOOKUP($B373,'累積人數_量級_區域別'!$C$2:$T$13,16,0)</f>
        <v>1</v>
      </c>
      <c r="S373">
        <f>VLOOKUP($B373,'累積人數_量級_區域別'!$C$2:$T$13,17,0)</f>
        <v>1</v>
      </c>
      <c r="T373">
        <f>VLOOKUP($B373,'累積人數_量級_區域別'!$C$2:$T$13,18,0)</f>
        <v>1</v>
      </c>
    </row>
    <row r="374">
      <c r="A374" s="5">
        <v>6.300011001E10</v>
      </c>
      <c r="B374" s="5" t="s">
        <v>376</v>
      </c>
      <c r="C374" s="5" t="s">
        <v>386</v>
      </c>
      <c r="D374">
        <f>VLOOKUP(B374,'累積人數_量級_區域別'!$C$2:$T$13,2,0)</f>
        <v>0</v>
      </c>
      <c r="E374">
        <f>VLOOKUP($B374,'累積人數_量級_區域別'!$C$2:$T$13,3,0)</f>
        <v>1</v>
      </c>
      <c r="F374">
        <f>VLOOKUP($B374,'累積人數_量級_區域別'!$C$2:$T$13,4,0)</f>
        <v>1</v>
      </c>
      <c r="G374">
        <f>VLOOKUP($B374,'累積人數_量級_區域別'!$C$2:$T$13,5,0)</f>
        <v>0</v>
      </c>
      <c r="H374">
        <f>VLOOKUP($B374,'累積人數_量級_區域別'!$C$2:$T$13,6,0)</f>
        <v>1</v>
      </c>
      <c r="I374">
        <f>VLOOKUP($B374,'累積人數_量級_區域別'!$C$2:$T$13,7,0)</f>
        <v>1</v>
      </c>
      <c r="J374">
        <f>VLOOKUP($B374,'累積人數_量級_區域別'!$C$2:$T$13,8,0)</f>
        <v>1</v>
      </c>
      <c r="K374">
        <f>VLOOKUP($B374,'累積人數_量級_區域別'!$C$2:$T$13,9,0)</f>
        <v>1</v>
      </c>
      <c r="L374">
        <f>VLOOKUP($B374,'累積人數_量級_區域別'!$C$2:$T$13,10,0)</f>
        <v>1</v>
      </c>
      <c r="M374">
        <f>VLOOKUP($B374,'累積人數_量級_區域別'!$C$2:$T$13,11,0)</f>
        <v>1</v>
      </c>
      <c r="N374">
        <f>VLOOKUP($B374,'累積人數_量級_區域別'!$C$2:$T$13,12,0)</f>
        <v>1</v>
      </c>
      <c r="O374">
        <f>VLOOKUP($B374,'累積人數_量級_區域別'!$C$2:$T$13,13,0)</f>
        <v>1</v>
      </c>
      <c r="P374">
        <f>VLOOKUP($B374,'累積人數_量級_區域別'!$C$2:$T$13,14,0)</f>
        <v>1</v>
      </c>
      <c r="Q374">
        <f>VLOOKUP($B374,'累積人數_量級_區域別'!$C$2:$T$13,15,0)</f>
        <v>1</v>
      </c>
      <c r="R374">
        <f>VLOOKUP($B374,'累積人數_量級_區域別'!$C$2:$T$13,16,0)</f>
        <v>1</v>
      </c>
      <c r="S374">
        <f>VLOOKUP($B374,'累積人數_量級_區域別'!$C$2:$T$13,17,0)</f>
        <v>1</v>
      </c>
      <c r="T374">
        <f>VLOOKUP($B374,'累積人數_量級_區域別'!$C$2:$T$13,18,0)</f>
        <v>1</v>
      </c>
    </row>
    <row r="375">
      <c r="A375" s="5">
        <v>6.3000110011E10</v>
      </c>
      <c r="B375" s="5" t="s">
        <v>376</v>
      </c>
      <c r="C375" s="5" t="s">
        <v>387</v>
      </c>
      <c r="D375">
        <f>VLOOKUP(B375,'累積人數_量級_區域別'!$C$2:$T$13,2,0)</f>
        <v>0</v>
      </c>
      <c r="E375">
        <f>VLOOKUP($B375,'累積人數_量級_區域別'!$C$2:$T$13,3,0)</f>
        <v>1</v>
      </c>
      <c r="F375">
        <f>VLOOKUP($B375,'累積人數_量級_區域別'!$C$2:$T$13,4,0)</f>
        <v>1</v>
      </c>
      <c r="G375">
        <f>VLOOKUP($B375,'累積人數_量級_區域別'!$C$2:$T$13,5,0)</f>
        <v>0</v>
      </c>
      <c r="H375">
        <f>VLOOKUP($B375,'累積人數_量級_區域別'!$C$2:$T$13,6,0)</f>
        <v>1</v>
      </c>
      <c r="I375">
        <f>VLOOKUP($B375,'累積人數_量級_區域別'!$C$2:$T$13,7,0)</f>
        <v>1</v>
      </c>
      <c r="J375">
        <f>VLOOKUP($B375,'累積人數_量級_區域別'!$C$2:$T$13,8,0)</f>
        <v>1</v>
      </c>
      <c r="K375">
        <f>VLOOKUP($B375,'累積人數_量級_區域別'!$C$2:$T$13,9,0)</f>
        <v>1</v>
      </c>
      <c r="L375">
        <f>VLOOKUP($B375,'累積人數_量級_區域別'!$C$2:$T$13,10,0)</f>
        <v>1</v>
      </c>
      <c r="M375">
        <f>VLOOKUP($B375,'累積人數_量級_區域別'!$C$2:$T$13,11,0)</f>
        <v>1</v>
      </c>
      <c r="N375">
        <f>VLOOKUP($B375,'累積人數_量級_區域別'!$C$2:$T$13,12,0)</f>
        <v>1</v>
      </c>
      <c r="O375">
        <f>VLOOKUP($B375,'累積人數_量級_區域別'!$C$2:$T$13,13,0)</f>
        <v>1</v>
      </c>
      <c r="P375">
        <f>VLOOKUP($B375,'累積人數_量級_區域別'!$C$2:$T$13,14,0)</f>
        <v>1</v>
      </c>
      <c r="Q375">
        <f>VLOOKUP($B375,'累積人數_量級_區域別'!$C$2:$T$13,15,0)</f>
        <v>1</v>
      </c>
      <c r="R375">
        <f>VLOOKUP($B375,'累積人數_量級_區域別'!$C$2:$T$13,16,0)</f>
        <v>1</v>
      </c>
      <c r="S375">
        <f>VLOOKUP($B375,'累積人數_量級_區域別'!$C$2:$T$13,17,0)</f>
        <v>1</v>
      </c>
      <c r="T375">
        <f>VLOOKUP($B375,'累積人數_量級_區域別'!$C$2:$T$13,18,0)</f>
        <v>1</v>
      </c>
    </row>
    <row r="376">
      <c r="A376" s="5">
        <v>6.3000110012E10</v>
      </c>
      <c r="B376" s="5" t="s">
        <v>376</v>
      </c>
      <c r="C376" s="5" t="s">
        <v>388</v>
      </c>
      <c r="D376">
        <f>VLOOKUP(B376,'累積人數_量級_區域別'!$C$2:$T$13,2,0)</f>
        <v>0</v>
      </c>
      <c r="E376">
        <f>VLOOKUP($B376,'累積人數_量級_區域別'!$C$2:$T$13,3,0)</f>
        <v>1</v>
      </c>
      <c r="F376">
        <f>VLOOKUP($B376,'累積人數_量級_區域別'!$C$2:$T$13,4,0)</f>
        <v>1</v>
      </c>
      <c r="G376">
        <f>VLOOKUP($B376,'累積人數_量級_區域別'!$C$2:$T$13,5,0)</f>
        <v>0</v>
      </c>
      <c r="H376">
        <f>VLOOKUP($B376,'累積人數_量級_區域別'!$C$2:$T$13,6,0)</f>
        <v>1</v>
      </c>
      <c r="I376">
        <f>VLOOKUP($B376,'累積人數_量級_區域別'!$C$2:$T$13,7,0)</f>
        <v>1</v>
      </c>
      <c r="J376">
        <f>VLOOKUP($B376,'累積人數_量級_區域別'!$C$2:$T$13,8,0)</f>
        <v>1</v>
      </c>
      <c r="K376">
        <f>VLOOKUP($B376,'累積人數_量級_區域別'!$C$2:$T$13,9,0)</f>
        <v>1</v>
      </c>
      <c r="L376">
        <f>VLOOKUP($B376,'累積人數_量級_區域別'!$C$2:$T$13,10,0)</f>
        <v>1</v>
      </c>
      <c r="M376">
        <f>VLOOKUP($B376,'累積人數_量級_區域別'!$C$2:$T$13,11,0)</f>
        <v>1</v>
      </c>
      <c r="N376">
        <f>VLOOKUP($B376,'累積人數_量級_區域別'!$C$2:$T$13,12,0)</f>
        <v>1</v>
      </c>
      <c r="O376">
        <f>VLOOKUP($B376,'累積人數_量級_區域別'!$C$2:$T$13,13,0)</f>
        <v>1</v>
      </c>
      <c r="P376">
        <f>VLOOKUP($B376,'累積人數_量級_區域別'!$C$2:$T$13,14,0)</f>
        <v>1</v>
      </c>
      <c r="Q376">
        <f>VLOOKUP($B376,'累積人數_量級_區域別'!$C$2:$T$13,15,0)</f>
        <v>1</v>
      </c>
      <c r="R376">
        <f>VLOOKUP($B376,'累積人數_量級_區域別'!$C$2:$T$13,16,0)</f>
        <v>1</v>
      </c>
      <c r="S376">
        <f>VLOOKUP($B376,'累積人數_量級_區域別'!$C$2:$T$13,17,0)</f>
        <v>1</v>
      </c>
      <c r="T376">
        <f>VLOOKUP($B376,'累積人數_量級_區域別'!$C$2:$T$13,18,0)</f>
        <v>1</v>
      </c>
    </row>
    <row r="377">
      <c r="A377" s="5">
        <v>6.3000110013E10</v>
      </c>
      <c r="B377" s="5" t="s">
        <v>376</v>
      </c>
      <c r="C377" s="5" t="s">
        <v>389</v>
      </c>
      <c r="D377">
        <f>VLOOKUP(B377,'累積人數_量級_區域別'!$C$2:$T$13,2,0)</f>
        <v>0</v>
      </c>
      <c r="E377">
        <f>VLOOKUP($B377,'累積人數_量級_區域別'!$C$2:$T$13,3,0)</f>
        <v>1</v>
      </c>
      <c r="F377">
        <f>VLOOKUP($B377,'累積人數_量級_區域別'!$C$2:$T$13,4,0)</f>
        <v>1</v>
      </c>
      <c r="G377">
        <f>VLOOKUP($B377,'累積人數_量級_區域別'!$C$2:$T$13,5,0)</f>
        <v>0</v>
      </c>
      <c r="H377">
        <f>VLOOKUP($B377,'累積人數_量級_區域別'!$C$2:$T$13,6,0)</f>
        <v>1</v>
      </c>
      <c r="I377">
        <f>VLOOKUP($B377,'累積人數_量級_區域別'!$C$2:$T$13,7,0)</f>
        <v>1</v>
      </c>
      <c r="J377">
        <f>VLOOKUP($B377,'累積人數_量級_區域別'!$C$2:$T$13,8,0)</f>
        <v>1</v>
      </c>
      <c r="K377">
        <f>VLOOKUP($B377,'累積人數_量級_區域別'!$C$2:$T$13,9,0)</f>
        <v>1</v>
      </c>
      <c r="L377">
        <f>VLOOKUP($B377,'累積人數_量級_區域別'!$C$2:$T$13,10,0)</f>
        <v>1</v>
      </c>
      <c r="M377">
        <f>VLOOKUP($B377,'累積人數_量級_區域別'!$C$2:$T$13,11,0)</f>
        <v>1</v>
      </c>
      <c r="N377">
        <f>VLOOKUP($B377,'累積人數_量級_區域別'!$C$2:$T$13,12,0)</f>
        <v>1</v>
      </c>
      <c r="O377">
        <f>VLOOKUP($B377,'累積人數_量級_區域別'!$C$2:$T$13,13,0)</f>
        <v>1</v>
      </c>
      <c r="P377">
        <f>VLOOKUP($B377,'累積人數_量級_區域別'!$C$2:$T$13,14,0)</f>
        <v>1</v>
      </c>
      <c r="Q377">
        <f>VLOOKUP($B377,'累積人數_量級_區域別'!$C$2:$T$13,15,0)</f>
        <v>1</v>
      </c>
      <c r="R377">
        <f>VLOOKUP($B377,'累積人數_量級_區域別'!$C$2:$T$13,16,0)</f>
        <v>1</v>
      </c>
      <c r="S377">
        <f>VLOOKUP($B377,'累積人數_量級_區域別'!$C$2:$T$13,17,0)</f>
        <v>1</v>
      </c>
      <c r="T377">
        <f>VLOOKUP($B377,'累積人數_量級_區域別'!$C$2:$T$13,18,0)</f>
        <v>1</v>
      </c>
    </row>
    <row r="378">
      <c r="A378" s="5">
        <v>6.3000110014E10</v>
      </c>
      <c r="B378" s="5" t="s">
        <v>376</v>
      </c>
      <c r="C378" s="5" t="s">
        <v>390</v>
      </c>
      <c r="D378">
        <f>VLOOKUP(B378,'累積人數_量級_區域別'!$C$2:$T$13,2,0)</f>
        <v>0</v>
      </c>
      <c r="E378">
        <f>VLOOKUP($B378,'累積人數_量級_區域別'!$C$2:$T$13,3,0)</f>
        <v>1</v>
      </c>
      <c r="F378">
        <f>VLOOKUP($B378,'累積人數_量級_區域別'!$C$2:$T$13,4,0)</f>
        <v>1</v>
      </c>
      <c r="G378">
        <f>VLOOKUP($B378,'累積人數_量級_區域別'!$C$2:$T$13,5,0)</f>
        <v>0</v>
      </c>
      <c r="H378">
        <f>VLOOKUP($B378,'累積人數_量級_區域別'!$C$2:$T$13,6,0)</f>
        <v>1</v>
      </c>
      <c r="I378">
        <f>VLOOKUP($B378,'累積人數_量級_區域別'!$C$2:$T$13,7,0)</f>
        <v>1</v>
      </c>
      <c r="J378">
        <f>VLOOKUP($B378,'累積人數_量級_區域別'!$C$2:$T$13,8,0)</f>
        <v>1</v>
      </c>
      <c r="K378">
        <f>VLOOKUP($B378,'累積人數_量級_區域別'!$C$2:$T$13,9,0)</f>
        <v>1</v>
      </c>
      <c r="L378">
        <f>VLOOKUP($B378,'累積人數_量級_區域別'!$C$2:$T$13,10,0)</f>
        <v>1</v>
      </c>
      <c r="M378">
        <f>VLOOKUP($B378,'累積人數_量級_區域別'!$C$2:$T$13,11,0)</f>
        <v>1</v>
      </c>
      <c r="N378">
        <f>VLOOKUP($B378,'累積人數_量級_區域別'!$C$2:$T$13,12,0)</f>
        <v>1</v>
      </c>
      <c r="O378">
        <f>VLOOKUP($B378,'累積人數_量級_區域別'!$C$2:$T$13,13,0)</f>
        <v>1</v>
      </c>
      <c r="P378">
        <f>VLOOKUP($B378,'累積人數_量級_區域別'!$C$2:$T$13,14,0)</f>
        <v>1</v>
      </c>
      <c r="Q378">
        <f>VLOOKUP($B378,'累積人數_量級_區域別'!$C$2:$T$13,15,0)</f>
        <v>1</v>
      </c>
      <c r="R378">
        <f>VLOOKUP($B378,'累積人數_量級_區域別'!$C$2:$T$13,16,0)</f>
        <v>1</v>
      </c>
      <c r="S378">
        <f>VLOOKUP($B378,'累積人數_量級_區域別'!$C$2:$T$13,17,0)</f>
        <v>1</v>
      </c>
      <c r="T378">
        <f>VLOOKUP($B378,'累積人數_量級_區域別'!$C$2:$T$13,18,0)</f>
        <v>1</v>
      </c>
    </row>
    <row r="379">
      <c r="A379" s="5">
        <v>6.3000110015E10</v>
      </c>
      <c r="B379" s="5" t="s">
        <v>376</v>
      </c>
      <c r="C379" s="5" t="s">
        <v>391</v>
      </c>
      <c r="D379">
        <f>VLOOKUP(B379,'累積人數_量級_區域別'!$C$2:$T$13,2,0)</f>
        <v>0</v>
      </c>
      <c r="E379">
        <f>VLOOKUP($B379,'累積人數_量級_區域別'!$C$2:$T$13,3,0)</f>
        <v>1</v>
      </c>
      <c r="F379">
        <f>VLOOKUP($B379,'累積人數_量級_區域別'!$C$2:$T$13,4,0)</f>
        <v>1</v>
      </c>
      <c r="G379">
        <f>VLOOKUP($B379,'累積人數_量級_區域別'!$C$2:$T$13,5,0)</f>
        <v>0</v>
      </c>
      <c r="H379">
        <f>VLOOKUP($B379,'累積人數_量級_區域別'!$C$2:$T$13,6,0)</f>
        <v>1</v>
      </c>
      <c r="I379">
        <f>VLOOKUP($B379,'累積人數_量級_區域別'!$C$2:$T$13,7,0)</f>
        <v>1</v>
      </c>
      <c r="J379">
        <f>VLOOKUP($B379,'累積人數_量級_區域別'!$C$2:$T$13,8,0)</f>
        <v>1</v>
      </c>
      <c r="K379">
        <f>VLOOKUP($B379,'累積人數_量級_區域別'!$C$2:$T$13,9,0)</f>
        <v>1</v>
      </c>
      <c r="L379">
        <f>VLOOKUP($B379,'累積人數_量級_區域別'!$C$2:$T$13,10,0)</f>
        <v>1</v>
      </c>
      <c r="M379">
        <f>VLOOKUP($B379,'累積人數_量級_區域別'!$C$2:$T$13,11,0)</f>
        <v>1</v>
      </c>
      <c r="N379">
        <f>VLOOKUP($B379,'累積人數_量級_區域別'!$C$2:$T$13,12,0)</f>
        <v>1</v>
      </c>
      <c r="O379">
        <f>VLOOKUP($B379,'累積人數_量級_區域別'!$C$2:$T$13,13,0)</f>
        <v>1</v>
      </c>
      <c r="P379">
        <f>VLOOKUP($B379,'累積人數_量級_區域別'!$C$2:$T$13,14,0)</f>
        <v>1</v>
      </c>
      <c r="Q379">
        <f>VLOOKUP($B379,'累積人數_量級_區域別'!$C$2:$T$13,15,0)</f>
        <v>1</v>
      </c>
      <c r="R379">
        <f>VLOOKUP($B379,'累積人數_量級_區域別'!$C$2:$T$13,16,0)</f>
        <v>1</v>
      </c>
      <c r="S379">
        <f>VLOOKUP($B379,'累積人數_量級_區域別'!$C$2:$T$13,17,0)</f>
        <v>1</v>
      </c>
      <c r="T379">
        <f>VLOOKUP($B379,'累積人數_量級_區域別'!$C$2:$T$13,18,0)</f>
        <v>1</v>
      </c>
    </row>
    <row r="380">
      <c r="A380" s="5">
        <v>6.3000110016E10</v>
      </c>
      <c r="B380" s="5" t="s">
        <v>376</v>
      </c>
      <c r="C380" s="5" t="s">
        <v>392</v>
      </c>
      <c r="D380">
        <f>VLOOKUP(B380,'累積人數_量級_區域別'!$C$2:$T$13,2,0)</f>
        <v>0</v>
      </c>
      <c r="E380">
        <f>VLOOKUP($B380,'累積人數_量級_區域別'!$C$2:$T$13,3,0)</f>
        <v>1</v>
      </c>
      <c r="F380">
        <f>VLOOKUP($B380,'累積人數_量級_區域別'!$C$2:$T$13,4,0)</f>
        <v>1</v>
      </c>
      <c r="G380">
        <f>VLOOKUP($B380,'累積人數_量級_區域別'!$C$2:$T$13,5,0)</f>
        <v>0</v>
      </c>
      <c r="H380">
        <f>VLOOKUP($B380,'累積人數_量級_區域別'!$C$2:$T$13,6,0)</f>
        <v>1</v>
      </c>
      <c r="I380">
        <f>VLOOKUP($B380,'累積人數_量級_區域別'!$C$2:$T$13,7,0)</f>
        <v>1</v>
      </c>
      <c r="J380">
        <f>VLOOKUP($B380,'累積人數_量級_區域別'!$C$2:$T$13,8,0)</f>
        <v>1</v>
      </c>
      <c r="K380">
        <f>VLOOKUP($B380,'累積人數_量級_區域別'!$C$2:$T$13,9,0)</f>
        <v>1</v>
      </c>
      <c r="L380">
        <f>VLOOKUP($B380,'累積人數_量級_區域別'!$C$2:$T$13,10,0)</f>
        <v>1</v>
      </c>
      <c r="M380">
        <f>VLOOKUP($B380,'累積人數_量級_區域別'!$C$2:$T$13,11,0)</f>
        <v>1</v>
      </c>
      <c r="N380">
        <f>VLOOKUP($B380,'累積人數_量級_區域別'!$C$2:$T$13,12,0)</f>
        <v>1</v>
      </c>
      <c r="O380">
        <f>VLOOKUP($B380,'累積人數_量級_區域別'!$C$2:$T$13,13,0)</f>
        <v>1</v>
      </c>
      <c r="P380">
        <f>VLOOKUP($B380,'累積人數_量級_區域別'!$C$2:$T$13,14,0)</f>
        <v>1</v>
      </c>
      <c r="Q380">
        <f>VLOOKUP($B380,'累積人數_量級_區域別'!$C$2:$T$13,15,0)</f>
        <v>1</v>
      </c>
      <c r="R380">
        <f>VLOOKUP($B380,'累積人數_量級_區域別'!$C$2:$T$13,16,0)</f>
        <v>1</v>
      </c>
      <c r="S380">
        <f>VLOOKUP($B380,'累積人數_量級_區域別'!$C$2:$T$13,17,0)</f>
        <v>1</v>
      </c>
      <c r="T380">
        <f>VLOOKUP($B380,'累積人數_量級_區域別'!$C$2:$T$13,18,0)</f>
        <v>1</v>
      </c>
    </row>
    <row r="381">
      <c r="A381" s="5">
        <v>6.3000110017E10</v>
      </c>
      <c r="B381" s="5" t="s">
        <v>376</v>
      </c>
      <c r="C381" s="5" t="s">
        <v>393</v>
      </c>
      <c r="D381">
        <f>VLOOKUP(B381,'累積人數_量級_區域別'!$C$2:$T$13,2,0)</f>
        <v>0</v>
      </c>
      <c r="E381">
        <f>VLOOKUP($B381,'累積人數_量級_區域別'!$C$2:$T$13,3,0)</f>
        <v>1</v>
      </c>
      <c r="F381">
        <f>VLOOKUP($B381,'累積人數_量級_區域別'!$C$2:$T$13,4,0)</f>
        <v>1</v>
      </c>
      <c r="G381">
        <f>VLOOKUP($B381,'累積人數_量級_區域別'!$C$2:$T$13,5,0)</f>
        <v>0</v>
      </c>
      <c r="H381">
        <f>VLOOKUP($B381,'累積人數_量級_區域別'!$C$2:$T$13,6,0)</f>
        <v>1</v>
      </c>
      <c r="I381">
        <f>VLOOKUP($B381,'累積人數_量級_區域別'!$C$2:$T$13,7,0)</f>
        <v>1</v>
      </c>
      <c r="J381">
        <f>VLOOKUP($B381,'累積人數_量級_區域別'!$C$2:$T$13,8,0)</f>
        <v>1</v>
      </c>
      <c r="K381">
        <f>VLOOKUP($B381,'累積人數_量級_區域別'!$C$2:$T$13,9,0)</f>
        <v>1</v>
      </c>
      <c r="L381">
        <f>VLOOKUP($B381,'累積人數_量級_區域別'!$C$2:$T$13,10,0)</f>
        <v>1</v>
      </c>
      <c r="M381">
        <f>VLOOKUP($B381,'累積人數_量級_區域別'!$C$2:$T$13,11,0)</f>
        <v>1</v>
      </c>
      <c r="N381">
        <f>VLOOKUP($B381,'累積人數_量級_區域別'!$C$2:$T$13,12,0)</f>
        <v>1</v>
      </c>
      <c r="O381">
        <f>VLOOKUP($B381,'累積人數_量級_區域別'!$C$2:$T$13,13,0)</f>
        <v>1</v>
      </c>
      <c r="P381">
        <f>VLOOKUP($B381,'累積人數_量級_區域別'!$C$2:$T$13,14,0)</f>
        <v>1</v>
      </c>
      <c r="Q381">
        <f>VLOOKUP($B381,'累積人數_量級_區域別'!$C$2:$T$13,15,0)</f>
        <v>1</v>
      </c>
      <c r="R381">
        <f>VLOOKUP($B381,'累積人數_量級_區域別'!$C$2:$T$13,16,0)</f>
        <v>1</v>
      </c>
      <c r="S381">
        <f>VLOOKUP($B381,'累積人數_量級_區域別'!$C$2:$T$13,17,0)</f>
        <v>1</v>
      </c>
      <c r="T381">
        <f>VLOOKUP($B381,'累積人數_量級_區域別'!$C$2:$T$13,18,0)</f>
        <v>1</v>
      </c>
    </row>
    <row r="382">
      <c r="A382" s="5">
        <v>6.3000110018E10</v>
      </c>
      <c r="B382" s="5" t="s">
        <v>376</v>
      </c>
      <c r="C382" s="5" t="s">
        <v>394</v>
      </c>
      <c r="D382">
        <f>VLOOKUP(B382,'累積人數_量級_區域別'!$C$2:$T$13,2,0)</f>
        <v>0</v>
      </c>
      <c r="E382">
        <f>VLOOKUP($B382,'累積人數_量級_區域別'!$C$2:$T$13,3,0)</f>
        <v>1</v>
      </c>
      <c r="F382">
        <f>VLOOKUP($B382,'累積人數_量級_區域別'!$C$2:$T$13,4,0)</f>
        <v>1</v>
      </c>
      <c r="G382">
        <f>VLOOKUP($B382,'累積人數_量級_區域別'!$C$2:$T$13,5,0)</f>
        <v>0</v>
      </c>
      <c r="H382">
        <f>VLOOKUP($B382,'累積人數_量級_區域別'!$C$2:$T$13,6,0)</f>
        <v>1</v>
      </c>
      <c r="I382">
        <f>VLOOKUP($B382,'累積人數_量級_區域別'!$C$2:$T$13,7,0)</f>
        <v>1</v>
      </c>
      <c r="J382">
        <f>VLOOKUP($B382,'累積人數_量級_區域別'!$C$2:$T$13,8,0)</f>
        <v>1</v>
      </c>
      <c r="K382">
        <f>VLOOKUP($B382,'累積人數_量級_區域別'!$C$2:$T$13,9,0)</f>
        <v>1</v>
      </c>
      <c r="L382">
        <f>VLOOKUP($B382,'累積人數_量級_區域別'!$C$2:$T$13,10,0)</f>
        <v>1</v>
      </c>
      <c r="M382">
        <f>VLOOKUP($B382,'累積人數_量級_區域別'!$C$2:$T$13,11,0)</f>
        <v>1</v>
      </c>
      <c r="N382">
        <f>VLOOKUP($B382,'累積人數_量級_區域別'!$C$2:$T$13,12,0)</f>
        <v>1</v>
      </c>
      <c r="O382">
        <f>VLOOKUP($B382,'累積人數_量級_區域別'!$C$2:$T$13,13,0)</f>
        <v>1</v>
      </c>
      <c r="P382">
        <f>VLOOKUP($B382,'累積人數_量級_區域別'!$C$2:$T$13,14,0)</f>
        <v>1</v>
      </c>
      <c r="Q382">
        <f>VLOOKUP($B382,'累積人數_量級_區域別'!$C$2:$T$13,15,0)</f>
        <v>1</v>
      </c>
      <c r="R382">
        <f>VLOOKUP($B382,'累積人數_量級_區域別'!$C$2:$T$13,16,0)</f>
        <v>1</v>
      </c>
      <c r="S382">
        <f>VLOOKUP($B382,'累積人數_量級_區域別'!$C$2:$T$13,17,0)</f>
        <v>1</v>
      </c>
      <c r="T382">
        <f>VLOOKUP($B382,'累積人數_量級_區域別'!$C$2:$T$13,18,0)</f>
        <v>1</v>
      </c>
    </row>
    <row r="383">
      <c r="A383" s="5">
        <v>6.3000110019E10</v>
      </c>
      <c r="B383" s="5" t="s">
        <v>376</v>
      </c>
      <c r="C383" s="5" t="s">
        <v>395</v>
      </c>
      <c r="D383">
        <f>VLOOKUP(B383,'累積人數_量級_區域別'!$C$2:$T$13,2,0)</f>
        <v>0</v>
      </c>
      <c r="E383">
        <f>VLOOKUP($B383,'累積人數_量級_區域別'!$C$2:$T$13,3,0)</f>
        <v>1</v>
      </c>
      <c r="F383">
        <f>VLOOKUP($B383,'累積人數_量級_區域別'!$C$2:$T$13,4,0)</f>
        <v>1</v>
      </c>
      <c r="G383">
        <f>VLOOKUP($B383,'累積人數_量級_區域別'!$C$2:$T$13,5,0)</f>
        <v>0</v>
      </c>
      <c r="H383">
        <f>VLOOKUP($B383,'累積人數_量級_區域別'!$C$2:$T$13,6,0)</f>
        <v>1</v>
      </c>
      <c r="I383">
        <f>VLOOKUP($B383,'累積人數_量級_區域別'!$C$2:$T$13,7,0)</f>
        <v>1</v>
      </c>
      <c r="J383">
        <f>VLOOKUP($B383,'累積人數_量級_區域別'!$C$2:$T$13,8,0)</f>
        <v>1</v>
      </c>
      <c r="K383">
        <f>VLOOKUP($B383,'累積人數_量級_區域別'!$C$2:$T$13,9,0)</f>
        <v>1</v>
      </c>
      <c r="L383">
        <f>VLOOKUP($B383,'累積人數_量級_區域別'!$C$2:$T$13,10,0)</f>
        <v>1</v>
      </c>
      <c r="M383">
        <f>VLOOKUP($B383,'累積人數_量級_區域別'!$C$2:$T$13,11,0)</f>
        <v>1</v>
      </c>
      <c r="N383">
        <f>VLOOKUP($B383,'累積人數_量級_區域別'!$C$2:$T$13,12,0)</f>
        <v>1</v>
      </c>
      <c r="O383">
        <f>VLOOKUP($B383,'累積人數_量級_區域別'!$C$2:$T$13,13,0)</f>
        <v>1</v>
      </c>
      <c r="P383">
        <f>VLOOKUP($B383,'累積人數_量級_區域別'!$C$2:$T$13,14,0)</f>
        <v>1</v>
      </c>
      <c r="Q383">
        <f>VLOOKUP($B383,'累積人數_量級_區域別'!$C$2:$T$13,15,0)</f>
        <v>1</v>
      </c>
      <c r="R383">
        <f>VLOOKUP($B383,'累積人數_量級_區域別'!$C$2:$T$13,16,0)</f>
        <v>1</v>
      </c>
      <c r="S383">
        <f>VLOOKUP($B383,'累積人數_量級_區域別'!$C$2:$T$13,17,0)</f>
        <v>1</v>
      </c>
      <c r="T383">
        <f>VLOOKUP($B383,'累積人數_量級_區域別'!$C$2:$T$13,18,0)</f>
        <v>1</v>
      </c>
    </row>
    <row r="384">
      <c r="A384" s="5">
        <v>6.300011002E10</v>
      </c>
      <c r="B384" s="5" t="s">
        <v>376</v>
      </c>
      <c r="C384" s="5" t="s">
        <v>396</v>
      </c>
      <c r="D384">
        <f>VLOOKUP(B384,'累積人數_量級_區域別'!$C$2:$T$13,2,0)</f>
        <v>0</v>
      </c>
      <c r="E384">
        <f>VLOOKUP($B384,'累積人數_量級_區域別'!$C$2:$T$13,3,0)</f>
        <v>1</v>
      </c>
      <c r="F384">
        <f>VLOOKUP($B384,'累積人數_量級_區域別'!$C$2:$T$13,4,0)</f>
        <v>1</v>
      </c>
      <c r="G384">
        <f>VLOOKUP($B384,'累積人數_量級_區域別'!$C$2:$T$13,5,0)</f>
        <v>0</v>
      </c>
      <c r="H384">
        <f>VLOOKUP($B384,'累積人數_量級_區域別'!$C$2:$T$13,6,0)</f>
        <v>1</v>
      </c>
      <c r="I384">
        <f>VLOOKUP($B384,'累積人數_量級_區域別'!$C$2:$T$13,7,0)</f>
        <v>1</v>
      </c>
      <c r="J384">
        <f>VLOOKUP($B384,'累積人數_量級_區域別'!$C$2:$T$13,8,0)</f>
        <v>1</v>
      </c>
      <c r="K384">
        <f>VLOOKUP($B384,'累積人數_量級_區域別'!$C$2:$T$13,9,0)</f>
        <v>1</v>
      </c>
      <c r="L384">
        <f>VLOOKUP($B384,'累積人數_量級_區域別'!$C$2:$T$13,10,0)</f>
        <v>1</v>
      </c>
      <c r="M384">
        <f>VLOOKUP($B384,'累積人數_量級_區域別'!$C$2:$T$13,11,0)</f>
        <v>1</v>
      </c>
      <c r="N384">
        <f>VLOOKUP($B384,'累積人數_量級_區域別'!$C$2:$T$13,12,0)</f>
        <v>1</v>
      </c>
      <c r="O384">
        <f>VLOOKUP($B384,'累積人數_量級_區域別'!$C$2:$T$13,13,0)</f>
        <v>1</v>
      </c>
      <c r="P384">
        <f>VLOOKUP($B384,'累積人數_量級_區域別'!$C$2:$T$13,14,0)</f>
        <v>1</v>
      </c>
      <c r="Q384">
        <f>VLOOKUP($B384,'累積人數_量級_區域別'!$C$2:$T$13,15,0)</f>
        <v>1</v>
      </c>
      <c r="R384">
        <f>VLOOKUP($B384,'累積人數_量級_區域別'!$C$2:$T$13,16,0)</f>
        <v>1</v>
      </c>
      <c r="S384">
        <f>VLOOKUP($B384,'累積人數_量級_區域別'!$C$2:$T$13,17,0)</f>
        <v>1</v>
      </c>
      <c r="T384">
        <f>VLOOKUP($B384,'累積人數_量級_區域別'!$C$2:$T$13,18,0)</f>
        <v>1</v>
      </c>
    </row>
    <row r="385">
      <c r="A385" s="5">
        <v>6.3000110021E10</v>
      </c>
      <c r="B385" s="5" t="s">
        <v>376</v>
      </c>
      <c r="C385" s="5" t="s">
        <v>397</v>
      </c>
      <c r="D385">
        <f>VLOOKUP(B385,'累積人數_量級_區域別'!$C$2:$T$13,2,0)</f>
        <v>0</v>
      </c>
      <c r="E385">
        <f>VLOOKUP($B385,'累積人數_量級_區域別'!$C$2:$T$13,3,0)</f>
        <v>1</v>
      </c>
      <c r="F385">
        <f>VLOOKUP($B385,'累積人數_量級_區域別'!$C$2:$T$13,4,0)</f>
        <v>1</v>
      </c>
      <c r="G385">
        <f>VLOOKUP($B385,'累積人數_量級_區域別'!$C$2:$T$13,5,0)</f>
        <v>0</v>
      </c>
      <c r="H385">
        <f>VLOOKUP($B385,'累積人數_量級_區域別'!$C$2:$T$13,6,0)</f>
        <v>1</v>
      </c>
      <c r="I385">
        <f>VLOOKUP($B385,'累積人數_量級_區域別'!$C$2:$T$13,7,0)</f>
        <v>1</v>
      </c>
      <c r="J385">
        <f>VLOOKUP($B385,'累積人數_量級_區域別'!$C$2:$T$13,8,0)</f>
        <v>1</v>
      </c>
      <c r="K385">
        <f>VLOOKUP($B385,'累積人數_量級_區域別'!$C$2:$T$13,9,0)</f>
        <v>1</v>
      </c>
      <c r="L385">
        <f>VLOOKUP($B385,'累積人數_量級_區域別'!$C$2:$T$13,10,0)</f>
        <v>1</v>
      </c>
      <c r="M385">
        <f>VLOOKUP($B385,'累積人數_量級_區域別'!$C$2:$T$13,11,0)</f>
        <v>1</v>
      </c>
      <c r="N385">
        <f>VLOOKUP($B385,'累積人數_量級_區域別'!$C$2:$T$13,12,0)</f>
        <v>1</v>
      </c>
      <c r="O385">
        <f>VLOOKUP($B385,'累積人數_量級_區域別'!$C$2:$T$13,13,0)</f>
        <v>1</v>
      </c>
      <c r="P385">
        <f>VLOOKUP($B385,'累積人數_量級_區域別'!$C$2:$T$13,14,0)</f>
        <v>1</v>
      </c>
      <c r="Q385">
        <f>VLOOKUP($B385,'累積人數_量級_區域別'!$C$2:$T$13,15,0)</f>
        <v>1</v>
      </c>
      <c r="R385">
        <f>VLOOKUP($B385,'累積人數_量級_區域別'!$C$2:$T$13,16,0)</f>
        <v>1</v>
      </c>
      <c r="S385">
        <f>VLOOKUP($B385,'累積人數_量級_區域別'!$C$2:$T$13,17,0)</f>
        <v>1</v>
      </c>
      <c r="T385">
        <f>VLOOKUP($B385,'累積人數_量級_區域別'!$C$2:$T$13,18,0)</f>
        <v>1</v>
      </c>
    </row>
    <row r="386">
      <c r="A386" s="5">
        <v>6.3000110022E10</v>
      </c>
      <c r="B386" s="5" t="s">
        <v>376</v>
      </c>
      <c r="C386" s="5" t="s">
        <v>398</v>
      </c>
      <c r="D386">
        <f>VLOOKUP(B386,'累積人數_量級_區域別'!$C$2:$T$13,2,0)</f>
        <v>0</v>
      </c>
      <c r="E386">
        <f>VLOOKUP($B386,'累積人數_量級_區域別'!$C$2:$T$13,3,0)</f>
        <v>1</v>
      </c>
      <c r="F386">
        <f>VLOOKUP($B386,'累積人數_量級_區域別'!$C$2:$T$13,4,0)</f>
        <v>1</v>
      </c>
      <c r="G386">
        <f>VLOOKUP($B386,'累積人數_量級_區域別'!$C$2:$T$13,5,0)</f>
        <v>0</v>
      </c>
      <c r="H386">
        <f>VLOOKUP($B386,'累積人數_量級_區域別'!$C$2:$T$13,6,0)</f>
        <v>1</v>
      </c>
      <c r="I386">
        <f>VLOOKUP($B386,'累積人數_量級_區域別'!$C$2:$T$13,7,0)</f>
        <v>1</v>
      </c>
      <c r="J386">
        <f>VLOOKUP($B386,'累積人數_量級_區域別'!$C$2:$T$13,8,0)</f>
        <v>1</v>
      </c>
      <c r="K386">
        <f>VLOOKUP($B386,'累積人數_量級_區域別'!$C$2:$T$13,9,0)</f>
        <v>1</v>
      </c>
      <c r="L386">
        <f>VLOOKUP($B386,'累積人數_量級_區域別'!$C$2:$T$13,10,0)</f>
        <v>1</v>
      </c>
      <c r="M386">
        <f>VLOOKUP($B386,'累積人數_量級_區域別'!$C$2:$T$13,11,0)</f>
        <v>1</v>
      </c>
      <c r="N386">
        <f>VLOOKUP($B386,'累積人數_量級_區域別'!$C$2:$T$13,12,0)</f>
        <v>1</v>
      </c>
      <c r="O386">
        <f>VLOOKUP($B386,'累積人數_量級_區域別'!$C$2:$T$13,13,0)</f>
        <v>1</v>
      </c>
      <c r="P386">
        <f>VLOOKUP($B386,'累積人數_量級_區域別'!$C$2:$T$13,14,0)</f>
        <v>1</v>
      </c>
      <c r="Q386">
        <f>VLOOKUP($B386,'累積人數_量級_區域別'!$C$2:$T$13,15,0)</f>
        <v>1</v>
      </c>
      <c r="R386">
        <f>VLOOKUP($B386,'累積人數_量級_區域別'!$C$2:$T$13,16,0)</f>
        <v>1</v>
      </c>
      <c r="S386">
        <f>VLOOKUP($B386,'累積人數_量級_區域別'!$C$2:$T$13,17,0)</f>
        <v>1</v>
      </c>
      <c r="T386">
        <f>VLOOKUP($B386,'累積人數_量級_區域別'!$C$2:$T$13,18,0)</f>
        <v>1</v>
      </c>
    </row>
    <row r="387">
      <c r="A387" s="5">
        <v>6.3000110023E10</v>
      </c>
      <c r="B387" s="5" t="s">
        <v>376</v>
      </c>
      <c r="C387" s="5" t="s">
        <v>399</v>
      </c>
      <c r="D387">
        <f>VLOOKUP(B387,'累積人數_量級_區域別'!$C$2:$T$13,2,0)</f>
        <v>0</v>
      </c>
      <c r="E387">
        <f>VLOOKUP($B387,'累積人數_量級_區域別'!$C$2:$T$13,3,0)</f>
        <v>1</v>
      </c>
      <c r="F387">
        <f>VLOOKUP($B387,'累積人數_量級_區域別'!$C$2:$T$13,4,0)</f>
        <v>1</v>
      </c>
      <c r="G387">
        <f>VLOOKUP($B387,'累積人數_量級_區域別'!$C$2:$T$13,5,0)</f>
        <v>0</v>
      </c>
      <c r="H387">
        <f>VLOOKUP($B387,'累積人數_量級_區域別'!$C$2:$T$13,6,0)</f>
        <v>1</v>
      </c>
      <c r="I387">
        <f>VLOOKUP($B387,'累積人數_量級_區域別'!$C$2:$T$13,7,0)</f>
        <v>1</v>
      </c>
      <c r="J387">
        <f>VLOOKUP($B387,'累積人數_量級_區域別'!$C$2:$T$13,8,0)</f>
        <v>1</v>
      </c>
      <c r="K387">
        <f>VLOOKUP($B387,'累積人數_量級_區域別'!$C$2:$T$13,9,0)</f>
        <v>1</v>
      </c>
      <c r="L387">
        <f>VLOOKUP($B387,'累積人數_量級_區域別'!$C$2:$T$13,10,0)</f>
        <v>1</v>
      </c>
      <c r="M387">
        <f>VLOOKUP($B387,'累積人數_量級_區域別'!$C$2:$T$13,11,0)</f>
        <v>1</v>
      </c>
      <c r="N387">
        <f>VLOOKUP($B387,'累積人數_量級_區域別'!$C$2:$T$13,12,0)</f>
        <v>1</v>
      </c>
      <c r="O387">
        <f>VLOOKUP($B387,'累積人數_量級_區域別'!$C$2:$T$13,13,0)</f>
        <v>1</v>
      </c>
      <c r="P387">
        <f>VLOOKUP($B387,'累積人數_量級_區域別'!$C$2:$T$13,14,0)</f>
        <v>1</v>
      </c>
      <c r="Q387">
        <f>VLOOKUP($B387,'累積人數_量級_區域別'!$C$2:$T$13,15,0)</f>
        <v>1</v>
      </c>
      <c r="R387">
        <f>VLOOKUP($B387,'累積人數_量級_區域別'!$C$2:$T$13,16,0)</f>
        <v>1</v>
      </c>
      <c r="S387">
        <f>VLOOKUP($B387,'累積人數_量級_區域別'!$C$2:$T$13,17,0)</f>
        <v>1</v>
      </c>
      <c r="T387">
        <f>VLOOKUP($B387,'累積人數_量級_區域別'!$C$2:$T$13,18,0)</f>
        <v>1</v>
      </c>
    </row>
    <row r="388">
      <c r="A388" s="5">
        <v>6.3000110024E10</v>
      </c>
      <c r="B388" s="5" t="s">
        <v>376</v>
      </c>
      <c r="C388" s="5" t="s">
        <v>400</v>
      </c>
      <c r="D388">
        <f>VLOOKUP(B388,'累積人數_量級_區域別'!$C$2:$T$13,2,0)</f>
        <v>0</v>
      </c>
      <c r="E388">
        <f>VLOOKUP($B388,'累積人數_量級_區域別'!$C$2:$T$13,3,0)</f>
        <v>1</v>
      </c>
      <c r="F388">
        <f>VLOOKUP($B388,'累積人數_量級_區域別'!$C$2:$T$13,4,0)</f>
        <v>1</v>
      </c>
      <c r="G388">
        <f>VLOOKUP($B388,'累積人數_量級_區域別'!$C$2:$T$13,5,0)</f>
        <v>0</v>
      </c>
      <c r="H388">
        <f>VLOOKUP($B388,'累積人數_量級_區域別'!$C$2:$T$13,6,0)</f>
        <v>1</v>
      </c>
      <c r="I388">
        <f>VLOOKUP($B388,'累積人數_量級_區域別'!$C$2:$T$13,7,0)</f>
        <v>1</v>
      </c>
      <c r="J388">
        <f>VLOOKUP($B388,'累積人數_量級_區域別'!$C$2:$T$13,8,0)</f>
        <v>1</v>
      </c>
      <c r="K388">
        <f>VLOOKUP($B388,'累積人數_量級_區域別'!$C$2:$T$13,9,0)</f>
        <v>1</v>
      </c>
      <c r="L388">
        <f>VLOOKUP($B388,'累積人數_量級_區域別'!$C$2:$T$13,10,0)</f>
        <v>1</v>
      </c>
      <c r="M388">
        <f>VLOOKUP($B388,'累積人數_量級_區域別'!$C$2:$T$13,11,0)</f>
        <v>1</v>
      </c>
      <c r="N388">
        <f>VLOOKUP($B388,'累積人數_量級_區域別'!$C$2:$T$13,12,0)</f>
        <v>1</v>
      </c>
      <c r="O388">
        <f>VLOOKUP($B388,'累積人數_量級_區域別'!$C$2:$T$13,13,0)</f>
        <v>1</v>
      </c>
      <c r="P388">
        <f>VLOOKUP($B388,'累積人數_量級_區域別'!$C$2:$T$13,14,0)</f>
        <v>1</v>
      </c>
      <c r="Q388">
        <f>VLOOKUP($B388,'累積人數_量級_區域別'!$C$2:$T$13,15,0)</f>
        <v>1</v>
      </c>
      <c r="R388">
        <f>VLOOKUP($B388,'累積人數_量級_區域別'!$C$2:$T$13,16,0)</f>
        <v>1</v>
      </c>
      <c r="S388">
        <f>VLOOKUP($B388,'累積人數_量級_區域別'!$C$2:$T$13,17,0)</f>
        <v>1</v>
      </c>
      <c r="T388">
        <f>VLOOKUP($B388,'累積人數_量級_區域別'!$C$2:$T$13,18,0)</f>
        <v>1</v>
      </c>
    </row>
    <row r="389">
      <c r="A389" s="5">
        <v>6.3000110025E10</v>
      </c>
      <c r="B389" s="5" t="s">
        <v>376</v>
      </c>
      <c r="C389" s="5" t="s">
        <v>401</v>
      </c>
      <c r="D389">
        <f>VLOOKUP(B389,'累積人數_量級_區域別'!$C$2:$T$13,2,0)</f>
        <v>0</v>
      </c>
      <c r="E389">
        <f>VLOOKUP($B389,'累積人數_量級_區域別'!$C$2:$T$13,3,0)</f>
        <v>1</v>
      </c>
      <c r="F389">
        <f>VLOOKUP($B389,'累積人數_量級_區域別'!$C$2:$T$13,4,0)</f>
        <v>1</v>
      </c>
      <c r="G389">
        <f>VLOOKUP($B389,'累積人數_量級_區域別'!$C$2:$T$13,5,0)</f>
        <v>0</v>
      </c>
      <c r="H389">
        <f>VLOOKUP($B389,'累積人數_量級_區域別'!$C$2:$T$13,6,0)</f>
        <v>1</v>
      </c>
      <c r="I389">
        <f>VLOOKUP($B389,'累積人數_量級_區域別'!$C$2:$T$13,7,0)</f>
        <v>1</v>
      </c>
      <c r="J389">
        <f>VLOOKUP($B389,'累積人數_量級_區域別'!$C$2:$T$13,8,0)</f>
        <v>1</v>
      </c>
      <c r="K389">
        <f>VLOOKUP($B389,'累積人數_量級_區域別'!$C$2:$T$13,9,0)</f>
        <v>1</v>
      </c>
      <c r="L389">
        <f>VLOOKUP($B389,'累積人數_量級_區域別'!$C$2:$T$13,10,0)</f>
        <v>1</v>
      </c>
      <c r="M389">
        <f>VLOOKUP($B389,'累積人數_量級_區域別'!$C$2:$T$13,11,0)</f>
        <v>1</v>
      </c>
      <c r="N389">
        <f>VLOOKUP($B389,'累積人數_量級_區域別'!$C$2:$T$13,12,0)</f>
        <v>1</v>
      </c>
      <c r="O389">
        <f>VLOOKUP($B389,'累積人數_量級_區域別'!$C$2:$T$13,13,0)</f>
        <v>1</v>
      </c>
      <c r="P389">
        <f>VLOOKUP($B389,'累積人數_量級_區域別'!$C$2:$T$13,14,0)</f>
        <v>1</v>
      </c>
      <c r="Q389">
        <f>VLOOKUP($B389,'累積人數_量級_區域別'!$C$2:$T$13,15,0)</f>
        <v>1</v>
      </c>
      <c r="R389">
        <f>VLOOKUP($B389,'累積人數_量級_區域別'!$C$2:$T$13,16,0)</f>
        <v>1</v>
      </c>
      <c r="S389">
        <f>VLOOKUP($B389,'累積人數_量級_區域別'!$C$2:$T$13,17,0)</f>
        <v>1</v>
      </c>
      <c r="T389">
        <f>VLOOKUP($B389,'累積人數_量級_區域別'!$C$2:$T$13,18,0)</f>
        <v>1</v>
      </c>
    </row>
    <row r="390">
      <c r="A390" s="5">
        <v>6.3000110026E10</v>
      </c>
      <c r="B390" s="5" t="s">
        <v>376</v>
      </c>
      <c r="C390" s="5" t="s">
        <v>402</v>
      </c>
      <c r="D390">
        <f>VLOOKUP(B390,'累積人數_量級_區域別'!$C$2:$T$13,2,0)</f>
        <v>0</v>
      </c>
      <c r="E390">
        <f>VLOOKUP($B390,'累積人數_量級_區域別'!$C$2:$T$13,3,0)</f>
        <v>1</v>
      </c>
      <c r="F390">
        <f>VLOOKUP($B390,'累積人數_量級_區域別'!$C$2:$T$13,4,0)</f>
        <v>1</v>
      </c>
      <c r="G390">
        <f>VLOOKUP($B390,'累積人數_量級_區域別'!$C$2:$T$13,5,0)</f>
        <v>0</v>
      </c>
      <c r="H390">
        <f>VLOOKUP($B390,'累積人數_量級_區域別'!$C$2:$T$13,6,0)</f>
        <v>1</v>
      </c>
      <c r="I390">
        <f>VLOOKUP($B390,'累積人數_量級_區域別'!$C$2:$T$13,7,0)</f>
        <v>1</v>
      </c>
      <c r="J390">
        <f>VLOOKUP($B390,'累積人數_量級_區域別'!$C$2:$T$13,8,0)</f>
        <v>1</v>
      </c>
      <c r="K390">
        <f>VLOOKUP($B390,'累積人數_量級_區域別'!$C$2:$T$13,9,0)</f>
        <v>1</v>
      </c>
      <c r="L390">
        <f>VLOOKUP($B390,'累積人數_量級_區域別'!$C$2:$T$13,10,0)</f>
        <v>1</v>
      </c>
      <c r="M390">
        <f>VLOOKUP($B390,'累積人數_量級_區域別'!$C$2:$T$13,11,0)</f>
        <v>1</v>
      </c>
      <c r="N390">
        <f>VLOOKUP($B390,'累積人數_量級_區域別'!$C$2:$T$13,12,0)</f>
        <v>1</v>
      </c>
      <c r="O390">
        <f>VLOOKUP($B390,'累積人數_量級_區域別'!$C$2:$T$13,13,0)</f>
        <v>1</v>
      </c>
      <c r="P390">
        <f>VLOOKUP($B390,'累積人數_量級_區域別'!$C$2:$T$13,14,0)</f>
        <v>1</v>
      </c>
      <c r="Q390">
        <f>VLOOKUP($B390,'累積人數_量級_區域別'!$C$2:$T$13,15,0)</f>
        <v>1</v>
      </c>
      <c r="R390">
        <f>VLOOKUP($B390,'累積人數_量級_區域別'!$C$2:$T$13,16,0)</f>
        <v>1</v>
      </c>
      <c r="S390">
        <f>VLOOKUP($B390,'累積人數_量級_區域別'!$C$2:$T$13,17,0)</f>
        <v>1</v>
      </c>
      <c r="T390">
        <f>VLOOKUP($B390,'累積人數_量級_區域別'!$C$2:$T$13,18,0)</f>
        <v>1</v>
      </c>
    </row>
    <row r="391">
      <c r="A391" s="5">
        <v>6.3000110027E10</v>
      </c>
      <c r="B391" s="5" t="s">
        <v>376</v>
      </c>
      <c r="C391" s="5" t="s">
        <v>403</v>
      </c>
      <c r="D391">
        <f>VLOOKUP(B391,'累積人數_量級_區域別'!$C$2:$T$13,2,0)</f>
        <v>0</v>
      </c>
      <c r="E391">
        <f>VLOOKUP($B391,'累積人數_量級_區域別'!$C$2:$T$13,3,0)</f>
        <v>1</v>
      </c>
      <c r="F391">
        <f>VLOOKUP($B391,'累積人數_量級_區域別'!$C$2:$T$13,4,0)</f>
        <v>1</v>
      </c>
      <c r="G391">
        <f>VLOOKUP($B391,'累積人數_量級_區域別'!$C$2:$T$13,5,0)</f>
        <v>0</v>
      </c>
      <c r="H391">
        <f>VLOOKUP($B391,'累積人數_量級_區域別'!$C$2:$T$13,6,0)</f>
        <v>1</v>
      </c>
      <c r="I391">
        <f>VLOOKUP($B391,'累積人數_量級_區域別'!$C$2:$T$13,7,0)</f>
        <v>1</v>
      </c>
      <c r="J391">
        <f>VLOOKUP($B391,'累積人數_量級_區域別'!$C$2:$T$13,8,0)</f>
        <v>1</v>
      </c>
      <c r="K391">
        <f>VLOOKUP($B391,'累積人數_量級_區域別'!$C$2:$T$13,9,0)</f>
        <v>1</v>
      </c>
      <c r="L391">
        <f>VLOOKUP($B391,'累積人數_量級_區域別'!$C$2:$T$13,10,0)</f>
        <v>1</v>
      </c>
      <c r="M391">
        <f>VLOOKUP($B391,'累積人數_量級_區域別'!$C$2:$T$13,11,0)</f>
        <v>1</v>
      </c>
      <c r="N391">
        <f>VLOOKUP($B391,'累積人數_量級_區域別'!$C$2:$T$13,12,0)</f>
        <v>1</v>
      </c>
      <c r="O391">
        <f>VLOOKUP($B391,'累積人數_量級_區域別'!$C$2:$T$13,13,0)</f>
        <v>1</v>
      </c>
      <c r="P391">
        <f>VLOOKUP($B391,'累積人數_量級_區域別'!$C$2:$T$13,14,0)</f>
        <v>1</v>
      </c>
      <c r="Q391">
        <f>VLOOKUP($B391,'累積人數_量級_區域別'!$C$2:$T$13,15,0)</f>
        <v>1</v>
      </c>
      <c r="R391">
        <f>VLOOKUP($B391,'累積人數_量級_區域別'!$C$2:$T$13,16,0)</f>
        <v>1</v>
      </c>
      <c r="S391">
        <f>VLOOKUP($B391,'累積人數_量級_區域別'!$C$2:$T$13,17,0)</f>
        <v>1</v>
      </c>
      <c r="T391">
        <f>VLOOKUP($B391,'累積人數_量級_區域別'!$C$2:$T$13,18,0)</f>
        <v>1</v>
      </c>
    </row>
    <row r="392">
      <c r="A392" s="5">
        <v>6.3000110028E10</v>
      </c>
      <c r="B392" s="5" t="s">
        <v>376</v>
      </c>
      <c r="C392" s="5" t="s">
        <v>404</v>
      </c>
      <c r="D392">
        <f>VLOOKUP(B392,'累積人數_量級_區域別'!$C$2:$T$13,2,0)</f>
        <v>0</v>
      </c>
      <c r="E392">
        <f>VLOOKUP($B392,'累積人數_量級_區域別'!$C$2:$T$13,3,0)</f>
        <v>1</v>
      </c>
      <c r="F392">
        <f>VLOOKUP($B392,'累積人數_量級_區域別'!$C$2:$T$13,4,0)</f>
        <v>1</v>
      </c>
      <c r="G392">
        <f>VLOOKUP($B392,'累積人數_量級_區域別'!$C$2:$T$13,5,0)</f>
        <v>0</v>
      </c>
      <c r="H392">
        <f>VLOOKUP($B392,'累積人數_量級_區域別'!$C$2:$T$13,6,0)</f>
        <v>1</v>
      </c>
      <c r="I392">
        <f>VLOOKUP($B392,'累積人數_量級_區域別'!$C$2:$T$13,7,0)</f>
        <v>1</v>
      </c>
      <c r="J392">
        <f>VLOOKUP($B392,'累積人數_量級_區域別'!$C$2:$T$13,8,0)</f>
        <v>1</v>
      </c>
      <c r="K392">
        <f>VLOOKUP($B392,'累積人數_量級_區域別'!$C$2:$T$13,9,0)</f>
        <v>1</v>
      </c>
      <c r="L392">
        <f>VLOOKUP($B392,'累積人數_量級_區域別'!$C$2:$T$13,10,0)</f>
        <v>1</v>
      </c>
      <c r="M392">
        <f>VLOOKUP($B392,'累積人數_量級_區域別'!$C$2:$T$13,11,0)</f>
        <v>1</v>
      </c>
      <c r="N392">
        <f>VLOOKUP($B392,'累積人數_量級_區域別'!$C$2:$T$13,12,0)</f>
        <v>1</v>
      </c>
      <c r="O392">
        <f>VLOOKUP($B392,'累積人數_量級_區域別'!$C$2:$T$13,13,0)</f>
        <v>1</v>
      </c>
      <c r="P392">
        <f>VLOOKUP($B392,'累積人數_量級_區域別'!$C$2:$T$13,14,0)</f>
        <v>1</v>
      </c>
      <c r="Q392">
        <f>VLOOKUP($B392,'累積人數_量級_區域別'!$C$2:$T$13,15,0)</f>
        <v>1</v>
      </c>
      <c r="R392">
        <f>VLOOKUP($B392,'累積人數_量級_區域別'!$C$2:$T$13,16,0)</f>
        <v>1</v>
      </c>
      <c r="S392">
        <f>VLOOKUP($B392,'累積人數_量級_區域別'!$C$2:$T$13,17,0)</f>
        <v>1</v>
      </c>
      <c r="T392">
        <f>VLOOKUP($B392,'累積人數_量級_區域別'!$C$2:$T$13,18,0)</f>
        <v>1</v>
      </c>
    </row>
    <row r="393">
      <c r="A393" s="5">
        <v>6.3000110029E10</v>
      </c>
      <c r="B393" s="5" t="s">
        <v>376</v>
      </c>
      <c r="C393" s="5" t="s">
        <v>405</v>
      </c>
      <c r="D393">
        <f>VLOOKUP(B393,'累積人數_量級_區域別'!$C$2:$T$13,2,0)</f>
        <v>0</v>
      </c>
      <c r="E393">
        <f>VLOOKUP($B393,'累積人數_量級_區域別'!$C$2:$T$13,3,0)</f>
        <v>1</v>
      </c>
      <c r="F393">
        <f>VLOOKUP($B393,'累積人數_量級_區域別'!$C$2:$T$13,4,0)</f>
        <v>1</v>
      </c>
      <c r="G393">
        <f>VLOOKUP($B393,'累積人數_量級_區域別'!$C$2:$T$13,5,0)</f>
        <v>0</v>
      </c>
      <c r="H393">
        <f>VLOOKUP($B393,'累積人數_量級_區域別'!$C$2:$T$13,6,0)</f>
        <v>1</v>
      </c>
      <c r="I393">
        <f>VLOOKUP($B393,'累積人數_量級_區域別'!$C$2:$T$13,7,0)</f>
        <v>1</v>
      </c>
      <c r="J393">
        <f>VLOOKUP($B393,'累積人數_量級_區域別'!$C$2:$T$13,8,0)</f>
        <v>1</v>
      </c>
      <c r="K393">
        <f>VLOOKUP($B393,'累積人數_量級_區域別'!$C$2:$T$13,9,0)</f>
        <v>1</v>
      </c>
      <c r="L393">
        <f>VLOOKUP($B393,'累積人數_量級_區域別'!$C$2:$T$13,10,0)</f>
        <v>1</v>
      </c>
      <c r="M393">
        <f>VLOOKUP($B393,'累積人數_量級_區域別'!$C$2:$T$13,11,0)</f>
        <v>1</v>
      </c>
      <c r="N393">
        <f>VLOOKUP($B393,'累積人數_量級_區域別'!$C$2:$T$13,12,0)</f>
        <v>1</v>
      </c>
      <c r="O393">
        <f>VLOOKUP($B393,'累積人數_量級_區域別'!$C$2:$T$13,13,0)</f>
        <v>1</v>
      </c>
      <c r="P393">
        <f>VLOOKUP($B393,'累積人數_量級_區域別'!$C$2:$T$13,14,0)</f>
        <v>1</v>
      </c>
      <c r="Q393">
        <f>VLOOKUP($B393,'累積人數_量級_區域別'!$C$2:$T$13,15,0)</f>
        <v>1</v>
      </c>
      <c r="R393">
        <f>VLOOKUP($B393,'累積人數_量級_區域別'!$C$2:$T$13,16,0)</f>
        <v>1</v>
      </c>
      <c r="S393">
        <f>VLOOKUP($B393,'累積人數_量級_區域別'!$C$2:$T$13,17,0)</f>
        <v>1</v>
      </c>
      <c r="T393">
        <f>VLOOKUP($B393,'累積人數_量級_區域別'!$C$2:$T$13,18,0)</f>
        <v>1</v>
      </c>
    </row>
    <row r="394">
      <c r="A394" s="5">
        <v>6.300011003E10</v>
      </c>
      <c r="B394" s="5" t="s">
        <v>376</v>
      </c>
      <c r="C394" s="5" t="s">
        <v>406</v>
      </c>
      <c r="D394">
        <f>VLOOKUP(B394,'累積人數_量級_區域別'!$C$2:$T$13,2,0)</f>
        <v>0</v>
      </c>
      <c r="E394">
        <f>VLOOKUP($B394,'累積人數_量級_區域別'!$C$2:$T$13,3,0)</f>
        <v>1</v>
      </c>
      <c r="F394">
        <f>VLOOKUP($B394,'累積人數_量級_區域別'!$C$2:$T$13,4,0)</f>
        <v>1</v>
      </c>
      <c r="G394">
        <f>VLOOKUP($B394,'累積人數_量級_區域別'!$C$2:$T$13,5,0)</f>
        <v>0</v>
      </c>
      <c r="H394">
        <f>VLOOKUP($B394,'累積人數_量級_區域別'!$C$2:$T$13,6,0)</f>
        <v>1</v>
      </c>
      <c r="I394">
        <f>VLOOKUP($B394,'累積人數_量級_區域別'!$C$2:$T$13,7,0)</f>
        <v>1</v>
      </c>
      <c r="J394">
        <f>VLOOKUP($B394,'累積人數_量級_區域別'!$C$2:$T$13,8,0)</f>
        <v>1</v>
      </c>
      <c r="K394">
        <f>VLOOKUP($B394,'累積人數_量級_區域別'!$C$2:$T$13,9,0)</f>
        <v>1</v>
      </c>
      <c r="L394">
        <f>VLOOKUP($B394,'累積人數_量級_區域別'!$C$2:$T$13,10,0)</f>
        <v>1</v>
      </c>
      <c r="M394">
        <f>VLOOKUP($B394,'累積人數_量級_區域別'!$C$2:$T$13,11,0)</f>
        <v>1</v>
      </c>
      <c r="N394">
        <f>VLOOKUP($B394,'累積人數_量級_區域別'!$C$2:$T$13,12,0)</f>
        <v>1</v>
      </c>
      <c r="O394">
        <f>VLOOKUP($B394,'累積人數_量級_區域別'!$C$2:$T$13,13,0)</f>
        <v>1</v>
      </c>
      <c r="P394">
        <f>VLOOKUP($B394,'累積人數_量級_區域別'!$C$2:$T$13,14,0)</f>
        <v>1</v>
      </c>
      <c r="Q394">
        <f>VLOOKUP($B394,'累積人數_量級_區域別'!$C$2:$T$13,15,0)</f>
        <v>1</v>
      </c>
      <c r="R394">
        <f>VLOOKUP($B394,'累積人數_量級_區域別'!$C$2:$T$13,16,0)</f>
        <v>1</v>
      </c>
      <c r="S394">
        <f>VLOOKUP($B394,'累積人數_量級_區域別'!$C$2:$T$13,17,0)</f>
        <v>1</v>
      </c>
      <c r="T394">
        <f>VLOOKUP($B394,'累積人數_量級_區域別'!$C$2:$T$13,18,0)</f>
        <v>1</v>
      </c>
    </row>
    <row r="395">
      <c r="A395" s="5">
        <v>6.3000110031E10</v>
      </c>
      <c r="B395" s="5" t="s">
        <v>376</v>
      </c>
      <c r="C395" s="5" t="s">
        <v>407</v>
      </c>
      <c r="D395">
        <f>VLOOKUP(B395,'累積人數_量級_區域別'!$C$2:$T$13,2,0)</f>
        <v>0</v>
      </c>
      <c r="E395">
        <f>VLOOKUP($B395,'累積人數_量級_區域別'!$C$2:$T$13,3,0)</f>
        <v>1</v>
      </c>
      <c r="F395">
        <f>VLOOKUP($B395,'累積人數_量級_區域別'!$C$2:$T$13,4,0)</f>
        <v>1</v>
      </c>
      <c r="G395">
        <f>VLOOKUP($B395,'累積人數_量級_區域別'!$C$2:$T$13,5,0)</f>
        <v>0</v>
      </c>
      <c r="H395">
        <f>VLOOKUP($B395,'累積人數_量級_區域別'!$C$2:$T$13,6,0)</f>
        <v>1</v>
      </c>
      <c r="I395">
        <f>VLOOKUP($B395,'累積人數_量級_區域別'!$C$2:$T$13,7,0)</f>
        <v>1</v>
      </c>
      <c r="J395">
        <f>VLOOKUP($B395,'累積人數_量級_區域別'!$C$2:$T$13,8,0)</f>
        <v>1</v>
      </c>
      <c r="K395">
        <f>VLOOKUP($B395,'累積人數_量級_區域別'!$C$2:$T$13,9,0)</f>
        <v>1</v>
      </c>
      <c r="L395">
        <f>VLOOKUP($B395,'累積人數_量級_區域別'!$C$2:$T$13,10,0)</f>
        <v>1</v>
      </c>
      <c r="M395">
        <f>VLOOKUP($B395,'累積人數_量級_區域別'!$C$2:$T$13,11,0)</f>
        <v>1</v>
      </c>
      <c r="N395">
        <f>VLOOKUP($B395,'累積人數_量級_區域別'!$C$2:$T$13,12,0)</f>
        <v>1</v>
      </c>
      <c r="O395">
        <f>VLOOKUP($B395,'累積人數_量級_區域別'!$C$2:$T$13,13,0)</f>
        <v>1</v>
      </c>
      <c r="P395">
        <f>VLOOKUP($B395,'累積人數_量級_區域別'!$C$2:$T$13,14,0)</f>
        <v>1</v>
      </c>
      <c r="Q395">
        <f>VLOOKUP($B395,'累積人數_量級_區域別'!$C$2:$T$13,15,0)</f>
        <v>1</v>
      </c>
      <c r="R395">
        <f>VLOOKUP($B395,'累積人數_量級_區域別'!$C$2:$T$13,16,0)</f>
        <v>1</v>
      </c>
      <c r="S395">
        <f>VLOOKUP($B395,'累積人數_量級_區域別'!$C$2:$T$13,17,0)</f>
        <v>1</v>
      </c>
      <c r="T395">
        <f>VLOOKUP($B395,'累積人數_量級_區域別'!$C$2:$T$13,18,0)</f>
        <v>1</v>
      </c>
    </row>
    <row r="396">
      <c r="A396" s="5">
        <v>6.3000110032E10</v>
      </c>
      <c r="B396" s="5" t="s">
        <v>376</v>
      </c>
      <c r="C396" s="5" t="s">
        <v>408</v>
      </c>
      <c r="D396">
        <f>VLOOKUP(B396,'累積人數_量級_區域別'!$C$2:$T$13,2,0)</f>
        <v>0</v>
      </c>
      <c r="E396">
        <f>VLOOKUP($B396,'累積人數_量級_區域別'!$C$2:$T$13,3,0)</f>
        <v>1</v>
      </c>
      <c r="F396">
        <f>VLOOKUP($B396,'累積人數_量級_區域別'!$C$2:$T$13,4,0)</f>
        <v>1</v>
      </c>
      <c r="G396">
        <f>VLOOKUP($B396,'累積人數_量級_區域別'!$C$2:$T$13,5,0)</f>
        <v>0</v>
      </c>
      <c r="H396">
        <f>VLOOKUP($B396,'累積人數_量級_區域別'!$C$2:$T$13,6,0)</f>
        <v>1</v>
      </c>
      <c r="I396">
        <f>VLOOKUP($B396,'累積人數_量級_區域別'!$C$2:$T$13,7,0)</f>
        <v>1</v>
      </c>
      <c r="J396">
        <f>VLOOKUP($B396,'累積人數_量級_區域別'!$C$2:$T$13,8,0)</f>
        <v>1</v>
      </c>
      <c r="K396">
        <f>VLOOKUP($B396,'累積人數_量級_區域別'!$C$2:$T$13,9,0)</f>
        <v>1</v>
      </c>
      <c r="L396">
        <f>VLOOKUP($B396,'累積人數_量級_區域別'!$C$2:$T$13,10,0)</f>
        <v>1</v>
      </c>
      <c r="M396">
        <f>VLOOKUP($B396,'累積人數_量級_區域別'!$C$2:$T$13,11,0)</f>
        <v>1</v>
      </c>
      <c r="N396">
        <f>VLOOKUP($B396,'累積人數_量級_區域別'!$C$2:$T$13,12,0)</f>
        <v>1</v>
      </c>
      <c r="O396">
        <f>VLOOKUP($B396,'累積人數_量級_區域別'!$C$2:$T$13,13,0)</f>
        <v>1</v>
      </c>
      <c r="P396">
        <f>VLOOKUP($B396,'累積人數_量級_區域別'!$C$2:$T$13,14,0)</f>
        <v>1</v>
      </c>
      <c r="Q396">
        <f>VLOOKUP($B396,'累積人數_量級_區域別'!$C$2:$T$13,15,0)</f>
        <v>1</v>
      </c>
      <c r="R396">
        <f>VLOOKUP($B396,'累積人數_量級_區域別'!$C$2:$T$13,16,0)</f>
        <v>1</v>
      </c>
      <c r="S396">
        <f>VLOOKUP($B396,'累積人數_量級_區域別'!$C$2:$T$13,17,0)</f>
        <v>1</v>
      </c>
      <c r="T396">
        <f>VLOOKUP($B396,'累積人數_量級_區域別'!$C$2:$T$13,18,0)</f>
        <v>1</v>
      </c>
    </row>
    <row r="397">
      <c r="A397" s="5">
        <v>6.3000110033E10</v>
      </c>
      <c r="B397" s="5" t="s">
        <v>376</v>
      </c>
      <c r="C397" s="5" t="s">
        <v>409</v>
      </c>
      <c r="D397">
        <f>VLOOKUP(B397,'累積人數_量級_區域別'!$C$2:$T$13,2,0)</f>
        <v>0</v>
      </c>
      <c r="E397">
        <f>VLOOKUP($B397,'累積人數_量級_區域別'!$C$2:$T$13,3,0)</f>
        <v>1</v>
      </c>
      <c r="F397">
        <f>VLOOKUP($B397,'累積人數_量級_區域別'!$C$2:$T$13,4,0)</f>
        <v>1</v>
      </c>
      <c r="G397">
        <f>VLOOKUP($B397,'累積人數_量級_區域別'!$C$2:$T$13,5,0)</f>
        <v>0</v>
      </c>
      <c r="H397">
        <f>VLOOKUP($B397,'累積人數_量級_區域別'!$C$2:$T$13,6,0)</f>
        <v>1</v>
      </c>
      <c r="I397">
        <f>VLOOKUP($B397,'累積人數_量級_區域別'!$C$2:$T$13,7,0)</f>
        <v>1</v>
      </c>
      <c r="J397">
        <f>VLOOKUP($B397,'累積人數_量級_區域別'!$C$2:$T$13,8,0)</f>
        <v>1</v>
      </c>
      <c r="K397">
        <f>VLOOKUP($B397,'累積人數_量級_區域別'!$C$2:$T$13,9,0)</f>
        <v>1</v>
      </c>
      <c r="L397">
        <f>VLOOKUP($B397,'累積人數_量級_區域別'!$C$2:$T$13,10,0)</f>
        <v>1</v>
      </c>
      <c r="M397">
        <f>VLOOKUP($B397,'累積人數_量級_區域別'!$C$2:$T$13,11,0)</f>
        <v>1</v>
      </c>
      <c r="N397">
        <f>VLOOKUP($B397,'累積人數_量級_區域別'!$C$2:$T$13,12,0)</f>
        <v>1</v>
      </c>
      <c r="O397">
        <f>VLOOKUP($B397,'累積人數_量級_區域別'!$C$2:$T$13,13,0)</f>
        <v>1</v>
      </c>
      <c r="P397">
        <f>VLOOKUP($B397,'累積人數_量級_區域別'!$C$2:$T$13,14,0)</f>
        <v>1</v>
      </c>
      <c r="Q397">
        <f>VLOOKUP($B397,'累積人數_量級_區域別'!$C$2:$T$13,15,0)</f>
        <v>1</v>
      </c>
      <c r="R397">
        <f>VLOOKUP($B397,'累積人數_量級_區域別'!$C$2:$T$13,16,0)</f>
        <v>1</v>
      </c>
      <c r="S397">
        <f>VLOOKUP($B397,'累積人數_量級_區域別'!$C$2:$T$13,17,0)</f>
        <v>1</v>
      </c>
      <c r="T397">
        <f>VLOOKUP($B397,'累積人數_量級_區域別'!$C$2:$T$13,18,0)</f>
        <v>1</v>
      </c>
    </row>
    <row r="398">
      <c r="A398" s="5">
        <v>6.3000110034E10</v>
      </c>
      <c r="B398" s="5" t="s">
        <v>376</v>
      </c>
      <c r="C398" s="5" t="s">
        <v>410</v>
      </c>
      <c r="D398">
        <f>VLOOKUP(B398,'累積人數_量級_區域別'!$C$2:$T$13,2,0)</f>
        <v>0</v>
      </c>
      <c r="E398">
        <f>VLOOKUP($B398,'累積人數_量級_區域別'!$C$2:$T$13,3,0)</f>
        <v>1</v>
      </c>
      <c r="F398">
        <f>VLOOKUP($B398,'累積人數_量級_區域別'!$C$2:$T$13,4,0)</f>
        <v>1</v>
      </c>
      <c r="G398">
        <f>VLOOKUP($B398,'累積人數_量級_區域別'!$C$2:$T$13,5,0)</f>
        <v>0</v>
      </c>
      <c r="H398">
        <f>VLOOKUP($B398,'累積人數_量級_區域別'!$C$2:$T$13,6,0)</f>
        <v>1</v>
      </c>
      <c r="I398">
        <f>VLOOKUP($B398,'累積人數_量級_區域別'!$C$2:$T$13,7,0)</f>
        <v>1</v>
      </c>
      <c r="J398">
        <f>VLOOKUP($B398,'累積人數_量級_區域別'!$C$2:$T$13,8,0)</f>
        <v>1</v>
      </c>
      <c r="K398">
        <f>VLOOKUP($B398,'累積人數_量級_區域別'!$C$2:$T$13,9,0)</f>
        <v>1</v>
      </c>
      <c r="L398">
        <f>VLOOKUP($B398,'累積人數_量級_區域別'!$C$2:$T$13,10,0)</f>
        <v>1</v>
      </c>
      <c r="M398">
        <f>VLOOKUP($B398,'累積人數_量級_區域別'!$C$2:$T$13,11,0)</f>
        <v>1</v>
      </c>
      <c r="N398">
        <f>VLOOKUP($B398,'累積人數_量級_區域別'!$C$2:$T$13,12,0)</f>
        <v>1</v>
      </c>
      <c r="O398">
        <f>VLOOKUP($B398,'累積人數_量級_區域別'!$C$2:$T$13,13,0)</f>
        <v>1</v>
      </c>
      <c r="P398">
        <f>VLOOKUP($B398,'累積人數_量級_區域別'!$C$2:$T$13,14,0)</f>
        <v>1</v>
      </c>
      <c r="Q398">
        <f>VLOOKUP($B398,'累積人數_量級_區域別'!$C$2:$T$13,15,0)</f>
        <v>1</v>
      </c>
      <c r="R398">
        <f>VLOOKUP($B398,'累積人數_量級_區域別'!$C$2:$T$13,16,0)</f>
        <v>1</v>
      </c>
      <c r="S398">
        <f>VLOOKUP($B398,'累積人數_量級_區域別'!$C$2:$T$13,17,0)</f>
        <v>1</v>
      </c>
      <c r="T398">
        <f>VLOOKUP($B398,'累積人數_量級_區域別'!$C$2:$T$13,18,0)</f>
        <v>1</v>
      </c>
    </row>
    <row r="399">
      <c r="A399" s="5">
        <v>6.3000110035E10</v>
      </c>
      <c r="B399" s="5" t="s">
        <v>376</v>
      </c>
      <c r="C399" s="5" t="s">
        <v>411</v>
      </c>
      <c r="D399">
        <f>VLOOKUP(B399,'累積人數_量級_區域別'!$C$2:$T$13,2,0)</f>
        <v>0</v>
      </c>
      <c r="E399">
        <f>VLOOKUP($B399,'累積人數_量級_區域別'!$C$2:$T$13,3,0)</f>
        <v>1</v>
      </c>
      <c r="F399">
        <f>VLOOKUP($B399,'累積人數_量級_區域別'!$C$2:$T$13,4,0)</f>
        <v>1</v>
      </c>
      <c r="G399">
        <f>VLOOKUP($B399,'累積人數_量級_區域別'!$C$2:$T$13,5,0)</f>
        <v>0</v>
      </c>
      <c r="H399">
        <f>VLOOKUP($B399,'累積人數_量級_區域別'!$C$2:$T$13,6,0)</f>
        <v>1</v>
      </c>
      <c r="I399">
        <f>VLOOKUP($B399,'累積人數_量級_區域別'!$C$2:$T$13,7,0)</f>
        <v>1</v>
      </c>
      <c r="J399">
        <f>VLOOKUP($B399,'累積人數_量級_區域別'!$C$2:$T$13,8,0)</f>
        <v>1</v>
      </c>
      <c r="K399">
        <f>VLOOKUP($B399,'累積人數_量級_區域別'!$C$2:$T$13,9,0)</f>
        <v>1</v>
      </c>
      <c r="L399">
        <f>VLOOKUP($B399,'累積人數_量級_區域別'!$C$2:$T$13,10,0)</f>
        <v>1</v>
      </c>
      <c r="M399">
        <f>VLOOKUP($B399,'累積人數_量級_區域別'!$C$2:$T$13,11,0)</f>
        <v>1</v>
      </c>
      <c r="N399">
        <f>VLOOKUP($B399,'累積人數_量級_區域別'!$C$2:$T$13,12,0)</f>
        <v>1</v>
      </c>
      <c r="O399">
        <f>VLOOKUP($B399,'累積人數_量級_區域別'!$C$2:$T$13,13,0)</f>
        <v>1</v>
      </c>
      <c r="P399">
        <f>VLOOKUP($B399,'累積人數_量級_區域別'!$C$2:$T$13,14,0)</f>
        <v>1</v>
      </c>
      <c r="Q399">
        <f>VLOOKUP($B399,'累積人數_量級_區域別'!$C$2:$T$13,15,0)</f>
        <v>1</v>
      </c>
      <c r="R399">
        <f>VLOOKUP($B399,'累積人數_量級_區域別'!$C$2:$T$13,16,0)</f>
        <v>1</v>
      </c>
      <c r="S399">
        <f>VLOOKUP($B399,'累積人數_量級_區域別'!$C$2:$T$13,17,0)</f>
        <v>1</v>
      </c>
      <c r="T399">
        <f>VLOOKUP($B399,'累積人數_量級_區域別'!$C$2:$T$13,18,0)</f>
        <v>1</v>
      </c>
    </row>
    <row r="400">
      <c r="A400" s="5">
        <v>6.3000110036E10</v>
      </c>
      <c r="B400" s="5" t="s">
        <v>376</v>
      </c>
      <c r="C400" s="5" t="s">
        <v>412</v>
      </c>
      <c r="D400">
        <f>VLOOKUP(B400,'累積人數_量級_區域別'!$C$2:$T$13,2,0)</f>
        <v>0</v>
      </c>
      <c r="E400">
        <f>VLOOKUP($B400,'累積人數_量級_區域別'!$C$2:$T$13,3,0)</f>
        <v>1</v>
      </c>
      <c r="F400">
        <f>VLOOKUP($B400,'累積人數_量級_區域別'!$C$2:$T$13,4,0)</f>
        <v>1</v>
      </c>
      <c r="G400">
        <f>VLOOKUP($B400,'累積人數_量級_區域別'!$C$2:$T$13,5,0)</f>
        <v>0</v>
      </c>
      <c r="H400">
        <f>VLOOKUP($B400,'累積人數_量級_區域別'!$C$2:$T$13,6,0)</f>
        <v>1</v>
      </c>
      <c r="I400">
        <f>VLOOKUP($B400,'累積人數_量級_區域別'!$C$2:$T$13,7,0)</f>
        <v>1</v>
      </c>
      <c r="J400">
        <f>VLOOKUP($B400,'累積人數_量級_區域別'!$C$2:$T$13,8,0)</f>
        <v>1</v>
      </c>
      <c r="K400">
        <f>VLOOKUP($B400,'累積人數_量級_區域別'!$C$2:$T$13,9,0)</f>
        <v>1</v>
      </c>
      <c r="L400">
        <f>VLOOKUP($B400,'累積人數_量級_區域別'!$C$2:$T$13,10,0)</f>
        <v>1</v>
      </c>
      <c r="M400">
        <f>VLOOKUP($B400,'累積人數_量級_區域別'!$C$2:$T$13,11,0)</f>
        <v>1</v>
      </c>
      <c r="N400">
        <f>VLOOKUP($B400,'累積人數_量級_區域別'!$C$2:$T$13,12,0)</f>
        <v>1</v>
      </c>
      <c r="O400">
        <f>VLOOKUP($B400,'累積人數_量級_區域別'!$C$2:$T$13,13,0)</f>
        <v>1</v>
      </c>
      <c r="P400">
        <f>VLOOKUP($B400,'累積人數_量級_區域別'!$C$2:$T$13,14,0)</f>
        <v>1</v>
      </c>
      <c r="Q400">
        <f>VLOOKUP($B400,'累積人數_量級_區域別'!$C$2:$T$13,15,0)</f>
        <v>1</v>
      </c>
      <c r="R400">
        <f>VLOOKUP($B400,'累積人數_量級_區域別'!$C$2:$T$13,16,0)</f>
        <v>1</v>
      </c>
      <c r="S400">
        <f>VLOOKUP($B400,'累積人數_量級_區域別'!$C$2:$T$13,17,0)</f>
        <v>1</v>
      </c>
      <c r="T400">
        <f>VLOOKUP($B400,'累積人數_量級_區域別'!$C$2:$T$13,18,0)</f>
        <v>1</v>
      </c>
    </row>
    <row r="401">
      <c r="A401" s="5">
        <v>6.3000110037E10</v>
      </c>
      <c r="B401" s="5" t="s">
        <v>376</v>
      </c>
      <c r="C401" s="5" t="s">
        <v>413</v>
      </c>
      <c r="D401">
        <f>VLOOKUP(B401,'累積人數_量級_區域別'!$C$2:$T$13,2,0)</f>
        <v>0</v>
      </c>
      <c r="E401">
        <f>VLOOKUP($B401,'累積人數_量級_區域別'!$C$2:$T$13,3,0)</f>
        <v>1</v>
      </c>
      <c r="F401">
        <f>VLOOKUP($B401,'累積人數_量級_區域別'!$C$2:$T$13,4,0)</f>
        <v>1</v>
      </c>
      <c r="G401">
        <f>VLOOKUP($B401,'累積人數_量級_區域別'!$C$2:$T$13,5,0)</f>
        <v>0</v>
      </c>
      <c r="H401">
        <f>VLOOKUP($B401,'累積人數_量級_區域別'!$C$2:$T$13,6,0)</f>
        <v>1</v>
      </c>
      <c r="I401">
        <f>VLOOKUP($B401,'累積人數_量級_區域別'!$C$2:$T$13,7,0)</f>
        <v>1</v>
      </c>
      <c r="J401">
        <f>VLOOKUP($B401,'累積人數_量級_區域別'!$C$2:$T$13,8,0)</f>
        <v>1</v>
      </c>
      <c r="K401">
        <f>VLOOKUP($B401,'累積人數_量級_區域別'!$C$2:$T$13,9,0)</f>
        <v>1</v>
      </c>
      <c r="L401">
        <f>VLOOKUP($B401,'累積人數_量級_區域別'!$C$2:$T$13,10,0)</f>
        <v>1</v>
      </c>
      <c r="M401">
        <f>VLOOKUP($B401,'累積人數_量級_區域別'!$C$2:$T$13,11,0)</f>
        <v>1</v>
      </c>
      <c r="N401">
        <f>VLOOKUP($B401,'累積人數_量級_區域別'!$C$2:$T$13,12,0)</f>
        <v>1</v>
      </c>
      <c r="O401">
        <f>VLOOKUP($B401,'累積人數_量級_區域別'!$C$2:$T$13,13,0)</f>
        <v>1</v>
      </c>
      <c r="P401">
        <f>VLOOKUP($B401,'累積人數_量級_區域別'!$C$2:$T$13,14,0)</f>
        <v>1</v>
      </c>
      <c r="Q401">
        <f>VLOOKUP($B401,'累積人數_量級_區域別'!$C$2:$T$13,15,0)</f>
        <v>1</v>
      </c>
      <c r="R401">
        <f>VLOOKUP($B401,'累積人數_量級_區域別'!$C$2:$T$13,16,0)</f>
        <v>1</v>
      </c>
      <c r="S401">
        <f>VLOOKUP($B401,'累積人數_量級_區域別'!$C$2:$T$13,17,0)</f>
        <v>1</v>
      </c>
      <c r="T401">
        <f>VLOOKUP($B401,'累積人數_量級_區域別'!$C$2:$T$13,18,0)</f>
        <v>1</v>
      </c>
    </row>
    <row r="402">
      <c r="A402" s="5">
        <v>6.3000110038E10</v>
      </c>
      <c r="B402" s="5" t="s">
        <v>376</v>
      </c>
      <c r="C402" s="5" t="s">
        <v>414</v>
      </c>
      <c r="D402">
        <f>VLOOKUP(B402,'累積人數_量級_區域別'!$C$2:$T$13,2,0)</f>
        <v>0</v>
      </c>
      <c r="E402">
        <f>VLOOKUP($B402,'累積人數_量級_區域別'!$C$2:$T$13,3,0)</f>
        <v>1</v>
      </c>
      <c r="F402">
        <f>VLOOKUP($B402,'累積人數_量級_區域別'!$C$2:$T$13,4,0)</f>
        <v>1</v>
      </c>
      <c r="G402">
        <f>VLOOKUP($B402,'累積人數_量級_區域別'!$C$2:$T$13,5,0)</f>
        <v>0</v>
      </c>
      <c r="H402">
        <f>VLOOKUP($B402,'累積人數_量級_區域別'!$C$2:$T$13,6,0)</f>
        <v>1</v>
      </c>
      <c r="I402">
        <f>VLOOKUP($B402,'累積人數_量級_區域別'!$C$2:$T$13,7,0)</f>
        <v>1</v>
      </c>
      <c r="J402">
        <f>VLOOKUP($B402,'累積人數_量級_區域別'!$C$2:$T$13,8,0)</f>
        <v>1</v>
      </c>
      <c r="K402">
        <f>VLOOKUP($B402,'累積人數_量級_區域別'!$C$2:$T$13,9,0)</f>
        <v>1</v>
      </c>
      <c r="L402">
        <f>VLOOKUP($B402,'累積人數_量級_區域別'!$C$2:$T$13,10,0)</f>
        <v>1</v>
      </c>
      <c r="M402">
        <f>VLOOKUP($B402,'累積人數_量級_區域別'!$C$2:$T$13,11,0)</f>
        <v>1</v>
      </c>
      <c r="N402">
        <f>VLOOKUP($B402,'累積人數_量級_區域別'!$C$2:$T$13,12,0)</f>
        <v>1</v>
      </c>
      <c r="O402">
        <f>VLOOKUP($B402,'累積人數_量級_區域別'!$C$2:$T$13,13,0)</f>
        <v>1</v>
      </c>
      <c r="P402">
        <f>VLOOKUP($B402,'累積人數_量級_區域別'!$C$2:$T$13,14,0)</f>
        <v>1</v>
      </c>
      <c r="Q402">
        <f>VLOOKUP($B402,'累積人數_量級_區域別'!$C$2:$T$13,15,0)</f>
        <v>1</v>
      </c>
      <c r="R402">
        <f>VLOOKUP($B402,'累積人數_量級_區域別'!$C$2:$T$13,16,0)</f>
        <v>1</v>
      </c>
      <c r="S402">
        <f>VLOOKUP($B402,'累積人數_量級_區域別'!$C$2:$T$13,17,0)</f>
        <v>1</v>
      </c>
      <c r="T402">
        <f>VLOOKUP($B402,'累積人數_量級_區域別'!$C$2:$T$13,18,0)</f>
        <v>1</v>
      </c>
    </row>
    <row r="403">
      <c r="A403" s="5">
        <v>6.3000110039E10</v>
      </c>
      <c r="B403" s="5" t="s">
        <v>376</v>
      </c>
      <c r="C403" s="5" t="s">
        <v>415</v>
      </c>
      <c r="D403">
        <f>VLOOKUP(B403,'累積人數_量級_區域別'!$C$2:$T$13,2,0)</f>
        <v>0</v>
      </c>
      <c r="E403">
        <f>VLOOKUP($B403,'累積人數_量級_區域別'!$C$2:$T$13,3,0)</f>
        <v>1</v>
      </c>
      <c r="F403">
        <f>VLOOKUP($B403,'累積人數_量級_區域別'!$C$2:$T$13,4,0)</f>
        <v>1</v>
      </c>
      <c r="G403">
        <f>VLOOKUP($B403,'累積人數_量級_區域別'!$C$2:$T$13,5,0)</f>
        <v>0</v>
      </c>
      <c r="H403">
        <f>VLOOKUP($B403,'累積人數_量級_區域別'!$C$2:$T$13,6,0)</f>
        <v>1</v>
      </c>
      <c r="I403">
        <f>VLOOKUP($B403,'累積人數_量級_區域別'!$C$2:$T$13,7,0)</f>
        <v>1</v>
      </c>
      <c r="J403">
        <f>VLOOKUP($B403,'累積人數_量級_區域別'!$C$2:$T$13,8,0)</f>
        <v>1</v>
      </c>
      <c r="K403">
        <f>VLOOKUP($B403,'累積人數_量級_區域別'!$C$2:$T$13,9,0)</f>
        <v>1</v>
      </c>
      <c r="L403">
        <f>VLOOKUP($B403,'累積人數_量級_區域別'!$C$2:$T$13,10,0)</f>
        <v>1</v>
      </c>
      <c r="M403">
        <f>VLOOKUP($B403,'累積人數_量級_區域別'!$C$2:$T$13,11,0)</f>
        <v>1</v>
      </c>
      <c r="N403">
        <f>VLOOKUP($B403,'累積人數_量級_區域別'!$C$2:$T$13,12,0)</f>
        <v>1</v>
      </c>
      <c r="O403">
        <f>VLOOKUP($B403,'累積人數_量級_區域別'!$C$2:$T$13,13,0)</f>
        <v>1</v>
      </c>
      <c r="P403">
        <f>VLOOKUP($B403,'累積人數_量級_區域別'!$C$2:$T$13,14,0)</f>
        <v>1</v>
      </c>
      <c r="Q403">
        <f>VLOOKUP($B403,'累積人數_量級_區域別'!$C$2:$T$13,15,0)</f>
        <v>1</v>
      </c>
      <c r="R403">
        <f>VLOOKUP($B403,'累積人數_量級_區域別'!$C$2:$T$13,16,0)</f>
        <v>1</v>
      </c>
      <c r="S403">
        <f>VLOOKUP($B403,'累積人數_量級_區域別'!$C$2:$T$13,17,0)</f>
        <v>1</v>
      </c>
      <c r="T403">
        <f>VLOOKUP($B403,'累積人數_量級_區域別'!$C$2:$T$13,18,0)</f>
        <v>1</v>
      </c>
    </row>
    <row r="404">
      <c r="A404" s="5">
        <v>6.300011004E10</v>
      </c>
      <c r="B404" s="5" t="s">
        <v>376</v>
      </c>
      <c r="C404" s="5" t="s">
        <v>416</v>
      </c>
      <c r="D404">
        <f>VLOOKUP(B404,'累積人數_量級_區域別'!$C$2:$T$13,2,0)</f>
        <v>0</v>
      </c>
      <c r="E404">
        <f>VLOOKUP($B404,'累積人數_量級_區域別'!$C$2:$T$13,3,0)</f>
        <v>1</v>
      </c>
      <c r="F404">
        <f>VLOOKUP($B404,'累積人數_量級_區域別'!$C$2:$T$13,4,0)</f>
        <v>1</v>
      </c>
      <c r="G404">
        <f>VLOOKUP($B404,'累積人數_量級_區域別'!$C$2:$T$13,5,0)</f>
        <v>0</v>
      </c>
      <c r="H404">
        <f>VLOOKUP($B404,'累積人數_量級_區域別'!$C$2:$T$13,6,0)</f>
        <v>1</v>
      </c>
      <c r="I404">
        <f>VLOOKUP($B404,'累積人數_量級_區域別'!$C$2:$T$13,7,0)</f>
        <v>1</v>
      </c>
      <c r="J404">
        <f>VLOOKUP($B404,'累積人數_量級_區域別'!$C$2:$T$13,8,0)</f>
        <v>1</v>
      </c>
      <c r="K404">
        <f>VLOOKUP($B404,'累積人數_量級_區域別'!$C$2:$T$13,9,0)</f>
        <v>1</v>
      </c>
      <c r="L404">
        <f>VLOOKUP($B404,'累積人數_量級_區域別'!$C$2:$T$13,10,0)</f>
        <v>1</v>
      </c>
      <c r="M404">
        <f>VLOOKUP($B404,'累積人數_量級_區域別'!$C$2:$T$13,11,0)</f>
        <v>1</v>
      </c>
      <c r="N404">
        <f>VLOOKUP($B404,'累積人數_量級_區域別'!$C$2:$T$13,12,0)</f>
        <v>1</v>
      </c>
      <c r="O404">
        <f>VLOOKUP($B404,'累積人數_量級_區域別'!$C$2:$T$13,13,0)</f>
        <v>1</v>
      </c>
      <c r="P404">
        <f>VLOOKUP($B404,'累積人數_量級_區域別'!$C$2:$T$13,14,0)</f>
        <v>1</v>
      </c>
      <c r="Q404">
        <f>VLOOKUP($B404,'累積人數_量級_區域別'!$C$2:$T$13,15,0)</f>
        <v>1</v>
      </c>
      <c r="R404">
        <f>VLOOKUP($B404,'累積人數_量級_區域別'!$C$2:$T$13,16,0)</f>
        <v>1</v>
      </c>
      <c r="S404">
        <f>VLOOKUP($B404,'累積人數_量級_區域別'!$C$2:$T$13,17,0)</f>
        <v>1</v>
      </c>
      <c r="T404">
        <f>VLOOKUP($B404,'累積人數_量級_區域別'!$C$2:$T$13,18,0)</f>
        <v>1</v>
      </c>
    </row>
    <row r="405">
      <c r="A405" s="5">
        <v>6.3000110041E10</v>
      </c>
      <c r="B405" s="5" t="s">
        <v>376</v>
      </c>
      <c r="C405" s="5" t="s">
        <v>417</v>
      </c>
      <c r="D405">
        <f>VLOOKUP(B405,'累積人數_量級_區域別'!$C$2:$T$13,2,0)</f>
        <v>0</v>
      </c>
      <c r="E405">
        <f>VLOOKUP($B405,'累積人數_量級_區域別'!$C$2:$T$13,3,0)</f>
        <v>1</v>
      </c>
      <c r="F405">
        <f>VLOOKUP($B405,'累積人數_量級_區域別'!$C$2:$T$13,4,0)</f>
        <v>1</v>
      </c>
      <c r="G405">
        <f>VLOOKUP($B405,'累積人數_量級_區域別'!$C$2:$T$13,5,0)</f>
        <v>0</v>
      </c>
      <c r="H405">
        <f>VLOOKUP($B405,'累積人數_量級_區域別'!$C$2:$T$13,6,0)</f>
        <v>1</v>
      </c>
      <c r="I405">
        <f>VLOOKUP($B405,'累積人數_量級_區域別'!$C$2:$T$13,7,0)</f>
        <v>1</v>
      </c>
      <c r="J405">
        <f>VLOOKUP($B405,'累積人數_量級_區域別'!$C$2:$T$13,8,0)</f>
        <v>1</v>
      </c>
      <c r="K405">
        <f>VLOOKUP($B405,'累積人數_量級_區域別'!$C$2:$T$13,9,0)</f>
        <v>1</v>
      </c>
      <c r="L405">
        <f>VLOOKUP($B405,'累積人數_量級_區域別'!$C$2:$T$13,10,0)</f>
        <v>1</v>
      </c>
      <c r="M405">
        <f>VLOOKUP($B405,'累積人數_量級_區域別'!$C$2:$T$13,11,0)</f>
        <v>1</v>
      </c>
      <c r="N405">
        <f>VLOOKUP($B405,'累積人數_量級_區域別'!$C$2:$T$13,12,0)</f>
        <v>1</v>
      </c>
      <c r="O405">
        <f>VLOOKUP($B405,'累積人數_量級_區域別'!$C$2:$T$13,13,0)</f>
        <v>1</v>
      </c>
      <c r="P405">
        <f>VLOOKUP($B405,'累積人數_量級_區域別'!$C$2:$T$13,14,0)</f>
        <v>1</v>
      </c>
      <c r="Q405">
        <f>VLOOKUP($B405,'累積人數_量級_區域別'!$C$2:$T$13,15,0)</f>
        <v>1</v>
      </c>
      <c r="R405">
        <f>VLOOKUP($B405,'累積人數_量級_區域別'!$C$2:$T$13,16,0)</f>
        <v>1</v>
      </c>
      <c r="S405">
        <f>VLOOKUP($B405,'累積人數_量級_區域別'!$C$2:$T$13,17,0)</f>
        <v>1</v>
      </c>
      <c r="T405">
        <f>VLOOKUP($B405,'累積人數_量級_區域別'!$C$2:$T$13,18,0)</f>
        <v>1</v>
      </c>
    </row>
    <row r="406">
      <c r="A406" s="5">
        <v>6.3000110042E10</v>
      </c>
      <c r="B406" s="5" t="s">
        <v>376</v>
      </c>
      <c r="C406" s="5" t="s">
        <v>418</v>
      </c>
      <c r="D406">
        <f>VLOOKUP(B406,'累積人數_量級_區域別'!$C$2:$T$13,2,0)</f>
        <v>0</v>
      </c>
      <c r="E406">
        <f>VLOOKUP($B406,'累積人數_量級_區域別'!$C$2:$T$13,3,0)</f>
        <v>1</v>
      </c>
      <c r="F406">
        <f>VLOOKUP($B406,'累積人數_量級_區域別'!$C$2:$T$13,4,0)</f>
        <v>1</v>
      </c>
      <c r="G406">
        <f>VLOOKUP($B406,'累積人數_量級_區域別'!$C$2:$T$13,5,0)</f>
        <v>0</v>
      </c>
      <c r="H406">
        <f>VLOOKUP($B406,'累積人數_量級_區域別'!$C$2:$T$13,6,0)</f>
        <v>1</v>
      </c>
      <c r="I406">
        <f>VLOOKUP($B406,'累積人數_量級_區域別'!$C$2:$T$13,7,0)</f>
        <v>1</v>
      </c>
      <c r="J406">
        <f>VLOOKUP($B406,'累積人數_量級_區域別'!$C$2:$T$13,8,0)</f>
        <v>1</v>
      </c>
      <c r="K406">
        <f>VLOOKUP($B406,'累積人數_量級_區域別'!$C$2:$T$13,9,0)</f>
        <v>1</v>
      </c>
      <c r="L406">
        <f>VLOOKUP($B406,'累積人數_量級_區域別'!$C$2:$T$13,10,0)</f>
        <v>1</v>
      </c>
      <c r="M406">
        <f>VLOOKUP($B406,'累積人數_量級_區域別'!$C$2:$T$13,11,0)</f>
        <v>1</v>
      </c>
      <c r="N406">
        <f>VLOOKUP($B406,'累積人數_量級_區域別'!$C$2:$T$13,12,0)</f>
        <v>1</v>
      </c>
      <c r="O406">
        <f>VLOOKUP($B406,'累積人數_量級_區域別'!$C$2:$T$13,13,0)</f>
        <v>1</v>
      </c>
      <c r="P406">
        <f>VLOOKUP($B406,'累積人數_量級_區域別'!$C$2:$T$13,14,0)</f>
        <v>1</v>
      </c>
      <c r="Q406">
        <f>VLOOKUP($B406,'累積人數_量級_區域別'!$C$2:$T$13,15,0)</f>
        <v>1</v>
      </c>
      <c r="R406">
        <f>VLOOKUP($B406,'累積人數_量級_區域別'!$C$2:$T$13,16,0)</f>
        <v>1</v>
      </c>
      <c r="S406">
        <f>VLOOKUP($B406,'累積人數_量級_區域別'!$C$2:$T$13,17,0)</f>
        <v>1</v>
      </c>
      <c r="T406">
        <f>VLOOKUP($B406,'累積人數_量級_區域別'!$C$2:$T$13,18,0)</f>
        <v>1</v>
      </c>
    </row>
    <row r="407">
      <c r="A407" s="5">
        <v>6.3000110043E10</v>
      </c>
      <c r="B407" s="5" t="s">
        <v>376</v>
      </c>
      <c r="C407" s="5" t="s">
        <v>419</v>
      </c>
      <c r="D407">
        <f>VLOOKUP(B407,'累積人數_量級_區域別'!$C$2:$T$13,2,0)</f>
        <v>0</v>
      </c>
      <c r="E407">
        <f>VLOOKUP($B407,'累積人數_量級_區域別'!$C$2:$T$13,3,0)</f>
        <v>1</v>
      </c>
      <c r="F407">
        <f>VLOOKUP($B407,'累積人數_量級_區域別'!$C$2:$T$13,4,0)</f>
        <v>1</v>
      </c>
      <c r="G407">
        <f>VLOOKUP($B407,'累積人數_量級_區域別'!$C$2:$T$13,5,0)</f>
        <v>0</v>
      </c>
      <c r="H407">
        <f>VLOOKUP($B407,'累積人數_量級_區域別'!$C$2:$T$13,6,0)</f>
        <v>1</v>
      </c>
      <c r="I407">
        <f>VLOOKUP($B407,'累積人數_量級_區域別'!$C$2:$T$13,7,0)</f>
        <v>1</v>
      </c>
      <c r="J407">
        <f>VLOOKUP($B407,'累積人數_量級_區域別'!$C$2:$T$13,8,0)</f>
        <v>1</v>
      </c>
      <c r="K407">
        <f>VLOOKUP($B407,'累積人數_量級_區域別'!$C$2:$T$13,9,0)</f>
        <v>1</v>
      </c>
      <c r="L407">
        <f>VLOOKUP($B407,'累積人數_量級_區域別'!$C$2:$T$13,10,0)</f>
        <v>1</v>
      </c>
      <c r="M407">
        <f>VLOOKUP($B407,'累積人數_量級_區域別'!$C$2:$T$13,11,0)</f>
        <v>1</v>
      </c>
      <c r="N407">
        <f>VLOOKUP($B407,'累積人數_量級_區域別'!$C$2:$T$13,12,0)</f>
        <v>1</v>
      </c>
      <c r="O407">
        <f>VLOOKUP($B407,'累積人數_量級_區域別'!$C$2:$T$13,13,0)</f>
        <v>1</v>
      </c>
      <c r="P407">
        <f>VLOOKUP($B407,'累積人數_量級_區域別'!$C$2:$T$13,14,0)</f>
        <v>1</v>
      </c>
      <c r="Q407">
        <f>VLOOKUP($B407,'累積人數_量級_區域別'!$C$2:$T$13,15,0)</f>
        <v>1</v>
      </c>
      <c r="R407">
        <f>VLOOKUP($B407,'累積人數_量級_區域別'!$C$2:$T$13,16,0)</f>
        <v>1</v>
      </c>
      <c r="S407">
        <f>VLOOKUP($B407,'累積人數_量級_區域別'!$C$2:$T$13,17,0)</f>
        <v>1</v>
      </c>
      <c r="T407">
        <f>VLOOKUP($B407,'累積人數_量級_區域別'!$C$2:$T$13,18,0)</f>
        <v>1</v>
      </c>
    </row>
    <row r="408">
      <c r="A408" s="5">
        <v>6.3000110044E10</v>
      </c>
      <c r="B408" s="5" t="s">
        <v>376</v>
      </c>
      <c r="C408" s="5" t="s">
        <v>420</v>
      </c>
      <c r="D408">
        <f>VLOOKUP(B408,'累積人數_量級_區域別'!$C$2:$T$13,2,0)</f>
        <v>0</v>
      </c>
      <c r="E408">
        <f>VLOOKUP($B408,'累積人數_量級_區域別'!$C$2:$T$13,3,0)</f>
        <v>1</v>
      </c>
      <c r="F408">
        <f>VLOOKUP($B408,'累積人數_量級_區域別'!$C$2:$T$13,4,0)</f>
        <v>1</v>
      </c>
      <c r="G408">
        <f>VLOOKUP($B408,'累積人數_量級_區域別'!$C$2:$T$13,5,0)</f>
        <v>0</v>
      </c>
      <c r="H408">
        <f>VLOOKUP($B408,'累積人數_量級_區域別'!$C$2:$T$13,6,0)</f>
        <v>1</v>
      </c>
      <c r="I408">
        <f>VLOOKUP($B408,'累積人數_量級_區域別'!$C$2:$T$13,7,0)</f>
        <v>1</v>
      </c>
      <c r="J408">
        <f>VLOOKUP($B408,'累積人數_量級_區域別'!$C$2:$T$13,8,0)</f>
        <v>1</v>
      </c>
      <c r="K408">
        <f>VLOOKUP($B408,'累積人數_量級_區域別'!$C$2:$T$13,9,0)</f>
        <v>1</v>
      </c>
      <c r="L408">
        <f>VLOOKUP($B408,'累積人數_量級_區域別'!$C$2:$T$13,10,0)</f>
        <v>1</v>
      </c>
      <c r="M408">
        <f>VLOOKUP($B408,'累積人數_量級_區域別'!$C$2:$T$13,11,0)</f>
        <v>1</v>
      </c>
      <c r="N408">
        <f>VLOOKUP($B408,'累積人數_量級_區域別'!$C$2:$T$13,12,0)</f>
        <v>1</v>
      </c>
      <c r="O408">
        <f>VLOOKUP($B408,'累積人數_量級_區域別'!$C$2:$T$13,13,0)</f>
        <v>1</v>
      </c>
      <c r="P408">
        <f>VLOOKUP($B408,'累積人數_量級_區域別'!$C$2:$T$13,14,0)</f>
        <v>1</v>
      </c>
      <c r="Q408">
        <f>VLOOKUP($B408,'累積人數_量級_區域別'!$C$2:$T$13,15,0)</f>
        <v>1</v>
      </c>
      <c r="R408">
        <f>VLOOKUP($B408,'累積人數_量級_區域別'!$C$2:$T$13,16,0)</f>
        <v>1</v>
      </c>
      <c r="S408">
        <f>VLOOKUP($B408,'累積人數_量級_區域別'!$C$2:$T$13,17,0)</f>
        <v>1</v>
      </c>
      <c r="T408">
        <f>VLOOKUP($B408,'累積人數_量級_區域別'!$C$2:$T$13,18,0)</f>
        <v>1</v>
      </c>
    </row>
    <row r="409">
      <c r="A409" s="5">
        <v>6.3000110045E10</v>
      </c>
      <c r="B409" s="5" t="s">
        <v>376</v>
      </c>
      <c r="C409" s="5" t="s">
        <v>255</v>
      </c>
      <c r="D409">
        <f>VLOOKUP(B409,'累積人數_量級_區域別'!$C$2:$T$13,2,0)</f>
        <v>0</v>
      </c>
      <c r="E409">
        <f>VLOOKUP($B409,'累積人數_量級_區域別'!$C$2:$T$13,3,0)</f>
        <v>1</v>
      </c>
      <c r="F409">
        <f>VLOOKUP($B409,'累積人數_量級_區域別'!$C$2:$T$13,4,0)</f>
        <v>1</v>
      </c>
      <c r="G409">
        <f>VLOOKUP($B409,'累積人數_量級_區域別'!$C$2:$T$13,5,0)</f>
        <v>0</v>
      </c>
      <c r="H409">
        <f>VLOOKUP($B409,'累積人數_量級_區域別'!$C$2:$T$13,6,0)</f>
        <v>1</v>
      </c>
      <c r="I409">
        <f>VLOOKUP($B409,'累積人數_量級_區域別'!$C$2:$T$13,7,0)</f>
        <v>1</v>
      </c>
      <c r="J409">
        <f>VLOOKUP($B409,'累積人數_量級_區域別'!$C$2:$T$13,8,0)</f>
        <v>1</v>
      </c>
      <c r="K409">
        <f>VLOOKUP($B409,'累積人數_量級_區域別'!$C$2:$T$13,9,0)</f>
        <v>1</v>
      </c>
      <c r="L409">
        <f>VLOOKUP($B409,'累積人數_量級_區域別'!$C$2:$T$13,10,0)</f>
        <v>1</v>
      </c>
      <c r="M409">
        <f>VLOOKUP($B409,'累積人數_量級_區域別'!$C$2:$T$13,11,0)</f>
        <v>1</v>
      </c>
      <c r="N409">
        <f>VLOOKUP($B409,'累積人數_量級_區域別'!$C$2:$T$13,12,0)</f>
        <v>1</v>
      </c>
      <c r="O409">
        <f>VLOOKUP($B409,'累積人數_量級_區域別'!$C$2:$T$13,13,0)</f>
        <v>1</v>
      </c>
      <c r="P409">
        <f>VLOOKUP($B409,'累積人數_量級_區域別'!$C$2:$T$13,14,0)</f>
        <v>1</v>
      </c>
      <c r="Q409">
        <f>VLOOKUP($B409,'累積人數_量級_區域別'!$C$2:$T$13,15,0)</f>
        <v>1</v>
      </c>
      <c r="R409">
        <f>VLOOKUP($B409,'累積人數_量級_區域別'!$C$2:$T$13,16,0)</f>
        <v>1</v>
      </c>
      <c r="S409">
        <f>VLOOKUP($B409,'累積人數_量級_區域別'!$C$2:$T$13,17,0)</f>
        <v>1</v>
      </c>
      <c r="T409">
        <f>VLOOKUP($B409,'累積人數_量級_區域別'!$C$2:$T$13,18,0)</f>
        <v>1</v>
      </c>
    </row>
    <row r="410">
      <c r="A410" s="5">
        <v>6.3000110046E10</v>
      </c>
      <c r="B410" s="5" t="s">
        <v>376</v>
      </c>
      <c r="C410" s="5" t="s">
        <v>421</v>
      </c>
      <c r="D410">
        <f>VLOOKUP(B410,'累積人數_量級_區域別'!$C$2:$T$13,2,0)</f>
        <v>0</v>
      </c>
      <c r="E410">
        <f>VLOOKUP($B410,'累積人數_量級_區域別'!$C$2:$T$13,3,0)</f>
        <v>1</v>
      </c>
      <c r="F410">
        <f>VLOOKUP($B410,'累積人數_量級_區域別'!$C$2:$T$13,4,0)</f>
        <v>1</v>
      </c>
      <c r="G410">
        <f>VLOOKUP($B410,'累積人數_量級_區域別'!$C$2:$T$13,5,0)</f>
        <v>0</v>
      </c>
      <c r="H410">
        <f>VLOOKUP($B410,'累積人數_量級_區域別'!$C$2:$T$13,6,0)</f>
        <v>1</v>
      </c>
      <c r="I410">
        <f>VLOOKUP($B410,'累積人數_量級_區域別'!$C$2:$T$13,7,0)</f>
        <v>1</v>
      </c>
      <c r="J410">
        <f>VLOOKUP($B410,'累積人數_量級_區域別'!$C$2:$T$13,8,0)</f>
        <v>1</v>
      </c>
      <c r="K410">
        <f>VLOOKUP($B410,'累積人數_量級_區域別'!$C$2:$T$13,9,0)</f>
        <v>1</v>
      </c>
      <c r="L410">
        <f>VLOOKUP($B410,'累積人數_量級_區域別'!$C$2:$T$13,10,0)</f>
        <v>1</v>
      </c>
      <c r="M410">
        <f>VLOOKUP($B410,'累積人數_量級_區域別'!$C$2:$T$13,11,0)</f>
        <v>1</v>
      </c>
      <c r="N410">
        <f>VLOOKUP($B410,'累積人數_量級_區域別'!$C$2:$T$13,12,0)</f>
        <v>1</v>
      </c>
      <c r="O410">
        <f>VLOOKUP($B410,'累積人數_量級_區域別'!$C$2:$T$13,13,0)</f>
        <v>1</v>
      </c>
      <c r="P410">
        <f>VLOOKUP($B410,'累積人數_量級_區域別'!$C$2:$T$13,14,0)</f>
        <v>1</v>
      </c>
      <c r="Q410">
        <f>VLOOKUP($B410,'累積人數_量級_區域別'!$C$2:$T$13,15,0)</f>
        <v>1</v>
      </c>
      <c r="R410">
        <f>VLOOKUP($B410,'累積人數_量級_區域別'!$C$2:$T$13,16,0)</f>
        <v>1</v>
      </c>
      <c r="S410">
        <f>VLOOKUP($B410,'累積人數_量級_區域別'!$C$2:$T$13,17,0)</f>
        <v>1</v>
      </c>
      <c r="T410">
        <f>VLOOKUP($B410,'累積人數_量級_區域別'!$C$2:$T$13,18,0)</f>
        <v>1</v>
      </c>
    </row>
    <row r="411">
      <c r="A411" s="5">
        <v>6.3000110047E10</v>
      </c>
      <c r="B411" s="5" t="s">
        <v>376</v>
      </c>
      <c r="C411" s="5" t="s">
        <v>422</v>
      </c>
      <c r="D411">
        <f>VLOOKUP(B411,'累積人數_量級_區域別'!$C$2:$T$13,2,0)</f>
        <v>0</v>
      </c>
      <c r="E411">
        <f>VLOOKUP($B411,'累積人數_量級_區域別'!$C$2:$T$13,3,0)</f>
        <v>1</v>
      </c>
      <c r="F411">
        <f>VLOOKUP($B411,'累積人數_量級_區域別'!$C$2:$T$13,4,0)</f>
        <v>1</v>
      </c>
      <c r="G411">
        <f>VLOOKUP($B411,'累積人數_量級_區域別'!$C$2:$T$13,5,0)</f>
        <v>0</v>
      </c>
      <c r="H411">
        <f>VLOOKUP($B411,'累積人數_量級_區域別'!$C$2:$T$13,6,0)</f>
        <v>1</v>
      </c>
      <c r="I411">
        <f>VLOOKUP($B411,'累積人數_量級_區域別'!$C$2:$T$13,7,0)</f>
        <v>1</v>
      </c>
      <c r="J411">
        <f>VLOOKUP($B411,'累積人數_量級_區域別'!$C$2:$T$13,8,0)</f>
        <v>1</v>
      </c>
      <c r="K411">
        <f>VLOOKUP($B411,'累積人數_量級_區域別'!$C$2:$T$13,9,0)</f>
        <v>1</v>
      </c>
      <c r="L411">
        <f>VLOOKUP($B411,'累積人數_量級_區域別'!$C$2:$T$13,10,0)</f>
        <v>1</v>
      </c>
      <c r="M411">
        <f>VLOOKUP($B411,'累積人數_量級_區域別'!$C$2:$T$13,11,0)</f>
        <v>1</v>
      </c>
      <c r="N411">
        <f>VLOOKUP($B411,'累積人數_量級_區域別'!$C$2:$T$13,12,0)</f>
        <v>1</v>
      </c>
      <c r="O411">
        <f>VLOOKUP($B411,'累積人數_量級_區域別'!$C$2:$T$13,13,0)</f>
        <v>1</v>
      </c>
      <c r="P411">
        <f>VLOOKUP($B411,'累積人數_量級_區域別'!$C$2:$T$13,14,0)</f>
        <v>1</v>
      </c>
      <c r="Q411">
        <f>VLOOKUP($B411,'累積人數_量級_區域別'!$C$2:$T$13,15,0)</f>
        <v>1</v>
      </c>
      <c r="R411">
        <f>VLOOKUP($B411,'累積人數_量級_區域別'!$C$2:$T$13,16,0)</f>
        <v>1</v>
      </c>
      <c r="S411">
        <f>VLOOKUP($B411,'累積人數_量級_區域別'!$C$2:$T$13,17,0)</f>
        <v>1</v>
      </c>
      <c r="T411">
        <f>VLOOKUP($B411,'累積人數_量級_區域別'!$C$2:$T$13,18,0)</f>
        <v>1</v>
      </c>
    </row>
    <row r="412">
      <c r="A412" s="5">
        <v>6.3000110048E10</v>
      </c>
      <c r="B412" s="5" t="s">
        <v>376</v>
      </c>
      <c r="C412" s="5" t="s">
        <v>423</v>
      </c>
      <c r="D412">
        <f>VLOOKUP(B412,'累積人數_量級_區域別'!$C$2:$T$13,2,0)</f>
        <v>0</v>
      </c>
      <c r="E412">
        <f>VLOOKUP($B412,'累積人數_量級_區域別'!$C$2:$T$13,3,0)</f>
        <v>1</v>
      </c>
      <c r="F412">
        <f>VLOOKUP($B412,'累積人數_量級_區域別'!$C$2:$T$13,4,0)</f>
        <v>1</v>
      </c>
      <c r="G412">
        <f>VLOOKUP($B412,'累積人數_量級_區域別'!$C$2:$T$13,5,0)</f>
        <v>0</v>
      </c>
      <c r="H412">
        <f>VLOOKUP($B412,'累積人數_量級_區域別'!$C$2:$T$13,6,0)</f>
        <v>1</v>
      </c>
      <c r="I412">
        <f>VLOOKUP($B412,'累積人數_量級_區域別'!$C$2:$T$13,7,0)</f>
        <v>1</v>
      </c>
      <c r="J412">
        <f>VLOOKUP($B412,'累積人數_量級_區域別'!$C$2:$T$13,8,0)</f>
        <v>1</v>
      </c>
      <c r="K412">
        <f>VLOOKUP($B412,'累積人數_量級_區域別'!$C$2:$T$13,9,0)</f>
        <v>1</v>
      </c>
      <c r="L412">
        <f>VLOOKUP($B412,'累積人數_量級_區域別'!$C$2:$T$13,10,0)</f>
        <v>1</v>
      </c>
      <c r="M412">
        <f>VLOOKUP($B412,'累積人數_量級_區域別'!$C$2:$T$13,11,0)</f>
        <v>1</v>
      </c>
      <c r="N412">
        <f>VLOOKUP($B412,'累積人數_量級_區域別'!$C$2:$T$13,12,0)</f>
        <v>1</v>
      </c>
      <c r="O412">
        <f>VLOOKUP($B412,'累積人數_量級_區域別'!$C$2:$T$13,13,0)</f>
        <v>1</v>
      </c>
      <c r="P412">
        <f>VLOOKUP($B412,'累積人數_量級_區域別'!$C$2:$T$13,14,0)</f>
        <v>1</v>
      </c>
      <c r="Q412">
        <f>VLOOKUP($B412,'累積人數_量級_區域別'!$C$2:$T$13,15,0)</f>
        <v>1</v>
      </c>
      <c r="R412">
        <f>VLOOKUP($B412,'累積人數_量級_區域別'!$C$2:$T$13,16,0)</f>
        <v>1</v>
      </c>
      <c r="S412">
        <f>VLOOKUP($B412,'累積人數_量級_區域別'!$C$2:$T$13,17,0)</f>
        <v>1</v>
      </c>
      <c r="T412">
        <f>VLOOKUP($B412,'累積人數_量級_區域別'!$C$2:$T$13,18,0)</f>
        <v>1</v>
      </c>
    </row>
    <row r="413">
      <c r="A413" s="5">
        <v>6.3000110049E10</v>
      </c>
      <c r="B413" s="5" t="s">
        <v>376</v>
      </c>
      <c r="C413" s="5" t="s">
        <v>424</v>
      </c>
      <c r="D413">
        <f>VLOOKUP(B413,'累積人數_量級_區域別'!$C$2:$T$13,2,0)</f>
        <v>0</v>
      </c>
      <c r="E413">
        <f>VLOOKUP($B413,'累積人數_量級_區域別'!$C$2:$T$13,3,0)</f>
        <v>1</v>
      </c>
      <c r="F413">
        <f>VLOOKUP($B413,'累積人數_量級_區域別'!$C$2:$T$13,4,0)</f>
        <v>1</v>
      </c>
      <c r="G413">
        <f>VLOOKUP($B413,'累積人數_量級_區域別'!$C$2:$T$13,5,0)</f>
        <v>0</v>
      </c>
      <c r="H413">
        <f>VLOOKUP($B413,'累積人數_量級_區域別'!$C$2:$T$13,6,0)</f>
        <v>1</v>
      </c>
      <c r="I413">
        <f>VLOOKUP($B413,'累積人數_量級_區域別'!$C$2:$T$13,7,0)</f>
        <v>1</v>
      </c>
      <c r="J413">
        <f>VLOOKUP($B413,'累積人數_量級_區域別'!$C$2:$T$13,8,0)</f>
        <v>1</v>
      </c>
      <c r="K413">
        <f>VLOOKUP($B413,'累積人數_量級_區域別'!$C$2:$T$13,9,0)</f>
        <v>1</v>
      </c>
      <c r="L413">
        <f>VLOOKUP($B413,'累積人數_量級_區域別'!$C$2:$T$13,10,0)</f>
        <v>1</v>
      </c>
      <c r="M413">
        <f>VLOOKUP($B413,'累積人數_量級_區域別'!$C$2:$T$13,11,0)</f>
        <v>1</v>
      </c>
      <c r="N413">
        <f>VLOOKUP($B413,'累積人數_量級_區域別'!$C$2:$T$13,12,0)</f>
        <v>1</v>
      </c>
      <c r="O413">
        <f>VLOOKUP($B413,'累積人數_量級_區域別'!$C$2:$T$13,13,0)</f>
        <v>1</v>
      </c>
      <c r="P413">
        <f>VLOOKUP($B413,'累積人數_量級_區域別'!$C$2:$T$13,14,0)</f>
        <v>1</v>
      </c>
      <c r="Q413">
        <f>VLOOKUP($B413,'累積人數_量級_區域別'!$C$2:$T$13,15,0)</f>
        <v>1</v>
      </c>
      <c r="R413">
        <f>VLOOKUP($B413,'累積人數_量級_區域別'!$C$2:$T$13,16,0)</f>
        <v>1</v>
      </c>
      <c r="S413">
        <f>VLOOKUP($B413,'累積人數_量級_區域別'!$C$2:$T$13,17,0)</f>
        <v>1</v>
      </c>
      <c r="T413">
        <f>VLOOKUP($B413,'累積人數_量級_區域別'!$C$2:$T$13,18,0)</f>
        <v>1</v>
      </c>
    </row>
    <row r="414">
      <c r="A414" s="5">
        <v>6.300011005E10</v>
      </c>
      <c r="B414" s="5" t="s">
        <v>376</v>
      </c>
      <c r="C414" s="5" t="s">
        <v>425</v>
      </c>
      <c r="D414">
        <f>VLOOKUP(B414,'累積人數_量級_區域別'!$C$2:$T$13,2,0)</f>
        <v>0</v>
      </c>
      <c r="E414">
        <f>VLOOKUP($B414,'累積人數_量級_區域別'!$C$2:$T$13,3,0)</f>
        <v>1</v>
      </c>
      <c r="F414">
        <f>VLOOKUP($B414,'累積人數_量級_區域別'!$C$2:$T$13,4,0)</f>
        <v>1</v>
      </c>
      <c r="G414">
        <f>VLOOKUP($B414,'累積人數_量級_區域別'!$C$2:$T$13,5,0)</f>
        <v>0</v>
      </c>
      <c r="H414">
        <f>VLOOKUP($B414,'累積人數_量級_區域別'!$C$2:$T$13,6,0)</f>
        <v>1</v>
      </c>
      <c r="I414">
        <f>VLOOKUP($B414,'累積人數_量級_區域別'!$C$2:$T$13,7,0)</f>
        <v>1</v>
      </c>
      <c r="J414">
        <f>VLOOKUP($B414,'累積人數_量級_區域別'!$C$2:$T$13,8,0)</f>
        <v>1</v>
      </c>
      <c r="K414">
        <f>VLOOKUP($B414,'累積人數_量級_區域別'!$C$2:$T$13,9,0)</f>
        <v>1</v>
      </c>
      <c r="L414">
        <f>VLOOKUP($B414,'累積人數_量級_區域別'!$C$2:$T$13,10,0)</f>
        <v>1</v>
      </c>
      <c r="M414">
        <f>VLOOKUP($B414,'累積人數_量級_區域別'!$C$2:$T$13,11,0)</f>
        <v>1</v>
      </c>
      <c r="N414">
        <f>VLOOKUP($B414,'累積人數_量級_區域別'!$C$2:$T$13,12,0)</f>
        <v>1</v>
      </c>
      <c r="O414">
        <f>VLOOKUP($B414,'累積人數_量級_區域別'!$C$2:$T$13,13,0)</f>
        <v>1</v>
      </c>
      <c r="P414">
        <f>VLOOKUP($B414,'累積人數_量級_區域別'!$C$2:$T$13,14,0)</f>
        <v>1</v>
      </c>
      <c r="Q414">
        <f>VLOOKUP($B414,'累積人數_量級_區域別'!$C$2:$T$13,15,0)</f>
        <v>1</v>
      </c>
      <c r="R414">
        <f>VLOOKUP($B414,'累積人數_量級_區域別'!$C$2:$T$13,16,0)</f>
        <v>1</v>
      </c>
      <c r="S414">
        <f>VLOOKUP($B414,'累積人數_量級_區域別'!$C$2:$T$13,17,0)</f>
        <v>1</v>
      </c>
      <c r="T414">
        <f>VLOOKUP($B414,'累積人數_量級_區域別'!$C$2:$T$13,18,0)</f>
        <v>1</v>
      </c>
    </row>
    <row r="415">
      <c r="A415" s="5">
        <v>6.3000110051E10</v>
      </c>
      <c r="B415" s="5" t="s">
        <v>376</v>
      </c>
      <c r="C415" s="5" t="s">
        <v>426</v>
      </c>
      <c r="D415">
        <f>VLOOKUP(B415,'累積人數_量級_區域別'!$C$2:$T$13,2,0)</f>
        <v>0</v>
      </c>
      <c r="E415">
        <f>VLOOKUP($B415,'累積人數_量級_區域別'!$C$2:$T$13,3,0)</f>
        <v>1</v>
      </c>
      <c r="F415">
        <f>VLOOKUP($B415,'累積人數_量級_區域別'!$C$2:$T$13,4,0)</f>
        <v>1</v>
      </c>
      <c r="G415">
        <f>VLOOKUP($B415,'累積人數_量級_區域別'!$C$2:$T$13,5,0)</f>
        <v>0</v>
      </c>
      <c r="H415">
        <f>VLOOKUP($B415,'累積人數_量級_區域別'!$C$2:$T$13,6,0)</f>
        <v>1</v>
      </c>
      <c r="I415">
        <f>VLOOKUP($B415,'累積人數_量級_區域別'!$C$2:$T$13,7,0)</f>
        <v>1</v>
      </c>
      <c r="J415">
        <f>VLOOKUP($B415,'累積人數_量級_區域別'!$C$2:$T$13,8,0)</f>
        <v>1</v>
      </c>
      <c r="K415">
        <f>VLOOKUP($B415,'累積人數_量級_區域別'!$C$2:$T$13,9,0)</f>
        <v>1</v>
      </c>
      <c r="L415">
        <f>VLOOKUP($B415,'累積人數_量級_區域別'!$C$2:$T$13,10,0)</f>
        <v>1</v>
      </c>
      <c r="M415">
        <f>VLOOKUP($B415,'累積人數_量級_區域別'!$C$2:$T$13,11,0)</f>
        <v>1</v>
      </c>
      <c r="N415">
        <f>VLOOKUP($B415,'累積人數_量級_區域別'!$C$2:$T$13,12,0)</f>
        <v>1</v>
      </c>
      <c r="O415">
        <f>VLOOKUP($B415,'累積人數_量級_區域別'!$C$2:$T$13,13,0)</f>
        <v>1</v>
      </c>
      <c r="P415">
        <f>VLOOKUP($B415,'累積人數_量級_區域別'!$C$2:$T$13,14,0)</f>
        <v>1</v>
      </c>
      <c r="Q415">
        <f>VLOOKUP($B415,'累積人數_量級_區域別'!$C$2:$T$13,15,0)</f>
        <v>1</v>
      </c>
      <c r="R415">
        <f>VLOOKUP($B415,'累積人數_量級_區域別'!$C$2:$T$13,16,0)</f>
        <v>1</v>
      </c>
      <c r="S415">
        <f>VLOOKUP($B415,'累積人數_量級_區域別'!$C$2:$T$13,17,0)</f>
        <v>1</v>
      </c>
      <c r="T415">
        <f>VLOOKUP($B415,'累積人數_量級_區域別'!$C$2:$T$13,18,0)</f>
        <v>1</v>
      </c>
    </row>
    <row r="416">
      <c r="A416" s="5">
        <v>6.3000120001E10</v>
      </c>
      <c r="B416" s="5" t="s">
        <v>427</v>
      </c>
      <c r="C416" s="5" t="s">
        <v>428</v>
      </c>
      <c r="D416">
        <f>VLOOKUP(B416,'累積人數_量級_區域別'!$C$2:$T$13,2,0)</f>
        <v>1</v>
      </c>
      <c r="E416">
        <f>VLOOKUP($B416,'累積人數_量級_區域別'!$C$2:$T$13,3,0)</f>
        <v>1</v>
      </c>
      <c r="F416">
        <f>VLOOKUP($B416,'累積人數_量級_區域別'!$C$2:$T$13,4,0)</f>
        <v>1</v>
      </c>
      <c r="G416">
        <f>VLOOKUP($B416,'累積人數_量級_區域別'!$C$2:$T$13,5,0)</f>
        <v>1</v>
      </c>
      <c r="H416">
        <f>VLOOKUP($B416,'累積人數_量級_區域別'!$C$2:$T$13,6,0)</f>
        <v>1</v>
      </c>
      <c r="I416">
        <f>VLOOKUP($B416,'累積人數_量級_區域別'!$C$2:$T$13,7,0)</f>
        <v>1</v>
      </c>
      <c r="J416">
        <f>VLOOKUP($B416,'累積人數_量級_區域別'!$C$2:$T$13,8,0)</f>
        <v>1</v>
      </c>
      <c r="K416">
        <f>VLOOKUP($B416,'累積人數_量級_區域別'!$C$2:$T$13,9,0)</f>
        <v>1</v>
      </c>
      <c r="L416">
        <f>VLOOKUP($B416,'累積人數_量級_區域別'!$C$2:$T$13,10,0)</f>
        <v>2</v>
      </c>
      <c r="M416">
        <f>VLOOKUP($B416,'累積人數_量級_區域別'!$C$2:$T$13,11,0)</f>
        <v>1</v>
      </c>
      <c r="N416">
        <f>VLOOKUP($B416,'累積人數_量級_區域別'!$C$2:$T$13,12,0)</f>
        <v>2</v>
      </c>
      <c r="O416">
        <f>VLOOKUP($B416,'累積人數_量級_區域別'!$C$2:$T$13,13,0)</f>
        <v>2</v>
      </c>
      <c r="P416">
        <f>VLOOKUP($B416,'累積人數_量級_區域別'!$C$2:$T$13,14,0)</f>
        <v>2</v>
      </c>
      <c r="Q416">
        <f>VLOOKUP($B416,'累積人數_量級_區域別'!$C$2:$T$13,15,0)</f>
        <v>1</v>
      </c>
      <c r="R416">
        <f>VLOOKUP($B416,'累積人數_量級_區域別'!$C$2:$T$13,16,0)</f>
        <v>1</v>
      </c>
      <c r="S416">
        <f>VLOOKUP($B416,'累積人數_量級_區域別'!$C$2:$T$13,17,0)</f>
        <v>1</v>
      </c>
      <c r="T416">
        <f>VLOOKUP($B416,'累積人數_量級_區域別'!$C$2:$T$13,18,0)</f>
        <v>1</v>
      </c>
    </row>
    <row r="417">
      <c r="A417" s="5">
        <v>6.3000120002E10</v>
      </c>
      <c r="B417" s="5" t="s">
        <v>427</v>
      </c>
      <c r="C417" s="5" t="s">
        <v>429</v>
      </c>
      <c r="D417">
        <f>VLOOKUP(B417,'累積人數_量級_區域別'!$C$2:$T$13,2,0)</f>
        <v>1</v>
      </c>
      <c r="E417">
        <f>VLOOKUP($B417,'累積人數_量級_區域別'!$C$2:$T$13,3,0)</f>
        <v>1</v>
      </c>
      <c r="F417">
        <f>VLOOKUP($B417,'累積人數_量級_區域別'!$C$2:$T$13,4,0)</f>
        <v>1</v>
      </c>
      <c r="G417">
        <f>VLOOKUP($B417,'累積人數_量級_區域別'!$C$2:$T$13,5,0)</f>
        <v>1</v>
      </c>
      <c r="H417">
        <f>VLOOKUP($B417,'累積人數_量級_區域別'!$C$2:$T$13,6,0)</f>
        <v>1</v>
      </c>
      <c r="I417">
        <f>VLOOKUP($B417,'累積人數_量級_區域別'!$C$2:$T$13,7,0)</f>
        <v>1</v>
      </c>
      <c r="J417">
        <f>VLOOKUP($B417,'累積人數_量級_區域別'!$C$2:$T$13,8,0)</f>
        <v>1</v>
      </c>
      <c r="K417">
        <f>VLOOKUP($B417,'累積人數_量級_區域別'!$C$2:$T$13,9,0)</f>
        <v>1</v>
      </c>
      <c r="L417">
        <f>VLOOKUP($B417,'累積人數_量級_區域別'!$C$2:$T$13,10,0)</f>
        <v>2</v>
      </c>
      <c r="M417">
        <f>VLOOKUP($B417,'累積人數_量級_區域別'!$C$2:$T$13,11,0)</f>
        <v>1</v>
      </c>
      <c r="N417">
        <f>VLOOKUP($B417,'累積人數_量級_區域別'!$C$2:$T$13,12,0)</f>
        <v>2</v>
      </c>
      <c r="O417">
        <f>VLOOKUP($B417,'累積人數_量級_區域別'!$C$2:$T$13,13,0)</f>
        <v>2</v>
      </c>
      <c r="P417">
        <f>VLOOKUP($B417,'累積人數_量級_區域別'!$C$2:$T$13,14,0)</f>
        <v>2</v>
      </c>
      <c r="Q417">
        <f>VLOOKUP($B417,'累積人數_量級_區域別'!$C$2:$T$13,15,0)</f>
        <v>1</v>
      </c>
      <c r="R417">
        <f>VLOOKUP($B417,'累積人數_量級_區域別'!$C$2:$T$13,16,0)</f>
        <v>1</v>
      </c>
      <c r="S417">
        <f>VLOOKUP($B417,'累積人數_量級_區域別'!$C$2:$T$13,17,0)</f>
        <v>1</v>
      </c>
      <c r="T417">
        <f>VLOOKUP($B417,'累積人數_量級_區域別'!$C$2:$T$13,18,0)</f>
        <v>1</v>
      </c>
    </row>
    <row r="418">
      <c r="A418" s="5">
        <v>6.3000120003E10</v>
      </c>
      <c r="B418" s="5" t="s">
        <v>427</v>
      </c>
      <c r="C418" s="5" t="s">
        <v>430</v>
      </c>
      <c r="D418">
        <f>VLOOKUP(B418,'累積人數_量級_區域別'!$C$2:$T$13,2,0)</f>
        <v>1</v>
      </c>
      <c r="E418">
        <f>VLOOKUP($B418,'累積人數_量級_區域別'!$C$2:$T$13,3,0)</f>
        <v>1</v>
      </c>
      <c r="F418">
        <f>VLOOKUP($B418,'累積人數_量級_區域別'!$C$2:$T$13,4,0)</f>
        <v>1</v>
      </c>
      <c r="G418">
        <f>VLOOKUP($B418,'累積人數_量級_區域別'!$C$2:$T$13,5,0)</f>
        <v>1</v>
      </c>
      <c r="H418">
        <f>VLOOKUP($B418,'累積人數_量級_區域別'!$C$2:$T$13,6,0)</f>
        <v>1</v>
      </c>
      <c r="I418">
        <f>VLOOKUP($B418,'累積人數_量級_區域別'!$C$2:$T$13,7,0)</f>
        <v>1</v>
      </c>
      <c r="J418">
        <f>VLOOKUP($B418,'累積人數_量級_區域別'!$C$2:$T$13,8,0)</f>
        <v>1</v>
      </c>
      <c r="K418">
        <f>VLOOKUP($B418,'累積人數_量級_區域別'!$C$2:$T$13,9,0)</f>
        <v>1</v>
      </c>
      <c r="L418">
        <f>VLOOKUP($B418,'累積人數_量級_區域別'!$C$2:$T$13,10,0)</f>
        <v>2</v>
      </c>
      <c r="M418">
        <f>VLOOKUP($B418,'累積人數_量級_區域別'!$C$2:$T$13,11,0)</f>
        <v>1</v>
      </c>
      <c r="N418">
        <f>VLOOKUP($B418,'累積人數_量級_區域別'!$C$2:$T$13,12,0)</f>
        <v>2</v>
      </c>
      <c r="O418">
        <f>VLOOKUP($B418,'累積人數_量級_區域別'!$C$2:$T$13,13,0)</f>
        <v>2</v>
      </c>
      <c r="P418">
        <f>VLOOKUP($B418,'累積人數_量級_區域別'!$C$2:$T$13,14,0)</f>
        <v>2</v>
      </c>
      <c r="Q418">
        <f>VLOOKUP($B418,'累積人數_量級_區域別'!$C$2:$T$13,15,0)</f>
        <v>1</v>
      </c>
      <c r="R418">
        <f>VLOOKUP($B418,'累積人數_量級_區域別'!$C$2:$T$13,16,0)</f>
        <v>1</v>
      </c>
      <c r="S418">
        <f>VLOOKUP($B418,'累積人數_量級_區域別'!$C$2:$T$13,17,0)</f>
        <v>1</v>
      </c>
      <c r="T418">
        <f>VLOOKUP($B418,'累積人數_量級_區域別'!$C$2:$T$13,18,0)</f>
        <v>1</v>
      </c>
    </row>
    <row r="419">
      <c r="A419" s="5">
        <v>6.3000120004E10</v>
      </c>
      <c r="B419" s="5" t="s">
        <v>427</v>
      </c>
      <c r="C419" s="5" t="s">
        <v>431</v>
      </c>
      <c r="D419">
        <f>VLOOKUP(B419,'累積人數_量級_區域別'!$C$2:$T$13,2,0)</f>
        <v>1</v>
      </c>
      <c r="E419">
        <f>VLOOKUP($B419,'累積人數_量級_區域別'!$C$2:$T$13,3,0)</f>
        <v>1</v>
      </c>
      <c r="F419">
        <f>VLOOKUP($B419,'累積人數_量級_區域別'!$C$2:$T$13,4,0)</f>
        <v>1</v>
      </c>
      <c r="G419">
        <f>VLOOKUP($B419,'累積人數_量級_區域別'!$C$2:$T$13,5,0)</f>
        <v>1</v>
      </c>
      <c r="H419">
        <f>VLOOKUP($B419,'累積人數_量級_區域別'!$C$2:$T$13,6,0)</f>
        <v>1</v>
      </c>
      <c r="I419">
        <f>VLOOKUP($B419,'累積人數_量級_區域別'!$C$2:$T$13,7,0)</f>
        <v>1</v>
      </c>
      <c r="J419">
        <f>VLOOKUP($B419,'累積人數_量級_區域別'!$C$2:$T$13,8,0)</f>
        <v>1</v>
      </c>
      <c r="K419">
        <f>VLOOKUP($B419,'累積人數_量級_區域別'!$C$2:$T$13,9,0)</f>
        <v>1</v>
      </c>
      <c r="L419">
        <f>VLOOKUP($B419,'累積人數_量級_區域別'!$C$2:$T$13,10,0)</f>
        <v>2</v>
      </c>
      <c r="M419">
        <f>VLOOKUP($B419,'累積人數_量級_區域別'!$C$2:$T$13,11,0)</f>
        <v>1</v>
      </c>
      <c r="N419">
        <f>VLOOKUP($B419,'累積人數_量級_區域別'!$C$2:$T$13,12,0)</f>
        <v>2</v>
      </c>
      <c r="O419">
        <f>VLOOKUP($B419,'累積人數_量級_區域別'!$C$2:$T$13,13,0)</f>
        <v>2</v>
      </c>
      <c r="P419">
        <f>VLOOKUP($B419,'累積人數_量級_區域別'!$C$2:$T$13,14,0)</f>
        <v>2</v>
      </c>
      <c r="Q419">
        <f>VLOOKUP($B419,'累積人數_量級_區域別'!$C$2:$T$13,15,0)</f>
        <v>1</v>
      </c>
      <c r="R419">
        <f>VLOOKUP($B419,'累積人數_量級_區域別'!$C$2:$T$13,16,0)</f>
        <v>1</v>
      </c>
      <c r="S419">
        <f>VLOOKUP($B419,'累積人數_量級_區域別'!$C$2:$T$13,17,0)</f>
        <v>1</v>
      </c>
      <c r="T419">
        <f>VLOOKUP($B419,'累積人數_量級_區域別'!$C$2:$T$13,18,0)</f>
        <v>1</v>
      </c>
    </row>
    <row r="420">
      <c r="A420" s="5">
        <v>6.3000120005E10</v>
      </c>
      <c r="B420" s="5" t="s">
        <v>427</v>
      </c>
      <c r="C420" s="5" t="s">
        <v>432</v>
      </c>
      <c r="D420">
        <f>VLOOKUP(B420,'累積人數_量級_區域別'!$C$2:$T$13,2,0)</f>
        <v>1</v>
      </c>
      <c r="E420">
        <f>VLOOKUP($B420,'累積人數_量級_區域別'!$C$2:$T$13,3,0)</f>
        <v>1</v>
      </c>
      <c r="F420">
        <f>VLOOKUP($B420,'累積人數_量級_區域別'!$C$2:$T$13,4,0)</f>
        <v>1</v>
      </c>
      <c r="G420">
        <f>VLOOKUP($B420,'累積人數_量級_區域別'!$C$2:$T$13,5,0)</f>
        <v>1</v>
      </c>
      <c r="H420">
        <f>VLOOKUP($B420,'累積人數_量級_區域別'!$C$2:$T$13,6,0)</f>
        <v>1</v>
      </c>
      <c r="I420">
        <f>VLOOKUP($B420,'累積人數_量級_區域別'!$C$2:$T$13,7,0)</f>
        <v>1</v>
      </c>
      <c r="J420">
        <f>VLOOKUP($B420,'累積人數_量級_區域別'!$C$2:$T$13,8,0)</f>
        <v>1</v>
      </c>
      <c r="K420">
        <f>VLOOKUP($B420,'累積人數_量級_區域別'!$C$2:$T$13,9,0)</f>
        <v>1</v>
      </c>
      <c r="L420">
        <f>VLOOKUP($B420,'累積人數_量級_區域別'!$C$2:$T$13,10,0)</f>
        <v>2</v>
      </c>
      <c r="M420">
        <f>VLOOKUP($B420,'累積人數_量級_區域別'!$C$2:$T$13,11,0)</f>
        <v>1</v>
      </c>
      <c r="N420">
        <f>VLOOKUP($B420,'累積人數_量級_區域別'!$C$2:$T$13,12,0)</f>
        <v>2</v>
      </c>
      <c r="O420">
        <f>VLOOKUP($B420,'累積人數_量級_區域別'!$C$2:$T$13,13,0)</f>
        <v>2</v>
      </c>
      <c r="P420">
        <f>VLOOKUP($B420,'累積人數_量級_區域別'!$C$2:$T$13,14,0)</f>
        <v>2</v>
      </c>
      <c r="Q420">
        <f>VLOOKUP($B420,'累積人數_量級_區域別'!$C$2:$T$13,15,0)</f>
        <v>1</v>
      </c>
      <c r="R420">
        <f>VLOOKUP($B420,'累積人數_量級_區域別'!$C$2:$T$13,16,0)</f>
        <v>1</v>
      </c>
      <c r="S420">
        <f>VLOOKUP($B420,'累積人數_量級_區域別'!$C$2:$T$13,17,0)</f>
        <v>1</v>
      </c>
      <c r="T420">
        <f>VLOOKUP($B420,'累積人數_量級_區域別'!$C$2:$T$13,18,0)</f>
        <v>1</v>
      </c>
    </row>
    <row r="421">
      <c r="A421" s="5">
        <v>6.3000120006E10</v>
      </c>
      <c r="B421" s="5" t="s">
        <v>427</v>
      </c>
      <c r="C421" s="5" t="s">
        <v>433</v>
      </c>
      <c r="D421">
        <f>VLOOKUP(B421,'累積人數_量級_區域別'!$C$2:$T$13,2,0)</f>
        <v>1</v>
      </c>
      <c r="E421">
        <f>VLOOKUP($B421,'累積人數_量級_區域別'!$C$2:$T$13,3,0)</f>
        <v>1</v>
      </c>
      <c r="F421">
        <f>VLOOKUP($B421,'累積人數_量級_區域別'!$C$2:$T$13,4,0)</f>
        <v>1</v>
      </c>
      <c r="G421">
        <f>VLOOKUP($B421,'累積人數_量級_區域別'!$C$2:$T$13,5,0)</f>
        <v>1</v>
      </c>
      <c r="H421">
        <f>VLOOKUP($B421,'累積人數_量級_區域別'!$C$2:$T$13,6,0)</f>
        <v>1</v>
      </c>
      <c r="I421">
        <f>VLOOKUP($B421,'累積人數_量級_區域別'!$C$2:$T$13,7,0)</f>
        <v>1</v>
      </c>
      <c r="J421">
        <f>VLOOKUP($B421,'累積人數_量級_區域別'!$C$2:$T$13,8,0)</f>
        <v>1</v>
      </c>
      <c r="K421">
        <f>VLOOKUP($B421,'累積人數_量級_區域別'!$C$2:$T$13,9,0)</f>
        <v>1</v>
      </c>
      <c r="L421">
        <f>VLOOKUP($B421,'累積人數_量級_區域別'!$C$2:$T$13,10,0)</f>
        <v>2</v>
      </c>
      <c r="M421">
        <f>VLOOKUP($B421,'累積人數_量級_區域別'!$C$2:$T$13,11,0)</f>
        <v>1</v>
      </c>
      <c r="N421">
        <f>VLOOKUP($B421,'累積人數_量級_區域別'!$C$2:$T$13,12,0)</f>
        <v>2</v>
      </c>
      <c r="O421">
        <f>VLOOKUP($B421,'累積人數_量級_區域別'!$C$2:$T$13,13,0)</f>
        <v>2</v>
      </c>
      <c r="P421">
        <f>VLOOKUP($B421,'累積人數_量級_區域別'!$C$2:$T$13,14,0)</f>
        <v>2</v>
      </c>
      <c r="Q421">
        <f>VLOOKUP($B421,'累積人數_量級_區域別'!$C$2:$T$13,15,0)</f>
        <v>1</v>
      </c>
      <c r="R421">
        <f>VLOOKUP($B421,'累積人數_量級_區域別'!$C$2:$T$13,16,0)</f>
        <v>1</v>
      </c>
      <c r="S421">
        <f>VLOOKUP($B421,'累積人數_量級_區域別'!$C$2:$T$13,17,0)</f>
        <v>1</v>
      </c>
      <c r="T421">
        <f>VLOOKUP($B421,'累積人數_量級_區域別'!$C$2:$T$13,18,0)</f>
        <v>1</v>
      </c>
    </row>
    <row r="422">
      <c r="A422" s="5">
        <v>6.3000120007E10</v>
      </c>
      <c r="B422" s="5" t="s">
        <v>427</v>
      </c>
      <c r="C422" s="5" t="s">
        <v>434</v>
      </c>
      <c r="D422">
        <f>VLOOKUP(B422,'累積人數_量級_區域別'!$C$2:$T$13,2,0)</f>
        <v>1</v>
      </c>
      <c r="E422">
        <f>VLOOKUP($B422,'累積人數_量級_區域別'!$C$2:$T$13,3,0)</f>
        <v>1</v>
      </c>
      <c r="F422">
        <f>VLOOKUP($B422,'累積人數_量級_區域別'!$C$2:$T$13,4,0)</f>
        <v>1</v>
      </c>
      <c r="G422">
        <f>VLOOKUP($B422,'累積人數_量級_區域別'!$C$2:$T$13,5,0)</f>
        <v>1</v>
      </c>
      <c r="H422">
        <f>VLOOKUP($B422,'累積人數_量級_區域別'!$C$2:$T$13,6,0)</f>
        <v>1</v>
      </c>
      <c r="I422">
        <f>VLOOKUP($B422,'累積人數_量級_區域別'!$C$2:$T$13,7,0)</f>
        <v>1</v>
      </c>
      <c r="J422">
        <f>VLOOKUP($B422,'累積人數_量級_區域別'!$C$2:$T$13,8,0)</f>
        <v>1</v>
      </c>
      <c r="K422">
        <f>VLOOKUP($B422,'累積人數_量級_區域別'!$C$2:$T$13,9,0)</f>
        <v>1</v>
      </c>
      <c r="L422">
        <f>VLOOKUP($B422,'累積人數_量級_區域別'!$C$2:$T$13,10,0)</f>
        <v>2</v>
      </c>
      <c r="M422">
        <f>VLOOKUP($B422,'累積人數_量級_區域別'!$C$2:$T$13,11,0)</f>
        <v>1</v>
      </c>
      <c r="N422">
        <f>VLOOKUP($B422,'累積人數_量級_區域別'!$C$2:$T$13,12,0)</f>
        <v>2</v>
      </c>
      <c r="O422">
        <f>VLOOKUP($B422,'累積人數_量級_區域別'!$C$2:$T$13,13,0)</f>
        <v>2</v>
      </c>
      <c r="P422">
        <f>VLOOKUP($B422,'累積人數_量級_區域別'!$C$2:$T$13,14,0)</f>
        <v>2</v>
      </c>
      <c r="Q422">
        <f>VLOOKUP($B422,'累積人數_量級_區域別'!$C$2:$T$13,15,0)</f>
        <v>1</v>
      </c>
      <c r="R422">
        <f>VLOOKUP($B422,'累積人數_量級_區域別'!$C$2:$T$13,16,0)</f>
        <v>1</v>
      </c>
      <c r="S422">
        <f>VLOOKUP($B422,'累積人數_量級_區域別'!$C$2:$T$13,17,0)</f>
        <v>1</v>
      </c>
      <c r="T422">
        <f>VLOOKUP($B422,'累積人數_量級_區域別'!$C$2:$T$13,18,0)</f>
        <v>1</v>
      </c>
    </row>
    <row r="423">
      <c r="A423" s="5">
        <v>6.3000120008E10</v>
      </c>
      <c r="B423" s="5" t="s">
        <v>427</v>
      </c>
      <c r="C423" s="5" t="s">
        <v>435</v>
      </c>
      <c r="D423">
        <f>VLOOKUP(B423,'累積人數_量級_區域別'!$C$2:$T$13,2,0)</f>
        <v>1</v>
      </c>
      <c r="E423">
        <f>VLOOKUP($B423,'累積人數_量級_區域別'!$C$2:$T$13,3,0)</f>
        <v>1</v>
      </c>
      <c r="F423">
        <f>VLOOKUP($B423,'累積人數_量級_區域別'!$C$2:$T$13,4,0)</f>
        <v>1</v>
      </c>
      <c r="G423">
        <f>VLOOKUP($B423,'累積人數_量級_區域別'!$C$2:$T$13,5,0)</f>
        <v>1</v>
      </c>
      <c r="H423">
        <f>VLOOKUP($B423,'累積人數_量級_區域別'!$C$2:$T$13,6,0)</f>
        <v>1</v>
      </c>
      <c r="I423">
        <f>VLOOKUP($B423,'累積人數_量級_區域別'!$C$2:$T$13,7,0)</f>
        <v>1</v>
      </c>
      <c r="J423">
        <f>VLOOKUP($B423,'累積人數_量級_區域別'!$C$2:$T$13,8,0)</f>
        <v>1</v>
      </c>
      <c r="K423">
        <f>VLOOKUP($B423,'累積人數_量級_區域別'!$C$2:$T$13,9,0)</f>
        <v>1</v>
      </c>
      <c r="L423">
        <f>VLOOKUP($B423,'累積人數_量級_區域別'!$C$2:$T$13,10,0)</f>
        <v>2</v>
      </c>
      <c r="M423">
        <f>VLOOKUP($B423,'累積人數_量級_區域別'!$C$2:$T$13,11,0)</f>
        <v>1</v>
      </c>
      <c r="N423">
        <f>VLOOKUP($B423,'累積人數_量級_區域別'!$C$2:$T$13,12,0)</f>
        <v>2</v>
      </c>
      <c r="O423">
        <f>VLOOKUP($B423,'累積人數_量級_區域別'!$C$2:$T$13,13,0)</f>
        <v>2</v>
      </c>
      <c r="P423">
        <f>VLOOKUP($B423,'累積人數_量級_區域別'!$C$2:$T$13,14,0)</f>
        <v>2</v>
      </c>
      <c r="Q423">
        <f>VLOOKUP($B423,'累積人數_量級_區域別'!$C$2:$T$13,15,0)</f>
        <v>1</v>
      </c>
      <c r="R423">
        <f>VLOOKUP($B423,'累積人數_量級_區域別'!$C$2:$T$13,16,0)</f>
        <v>1</v>
      </c>
      <c r="S423">
        <f>VLOOKUP($B423,'累積人數_量級_區域別'!$C$2:$T$13,17,0)</f>
        <v>1</v>
      </c>
      <c r="T423">
        <f>VLOOKUP($B423,'累積人數_量級_區域別'!$C$2:$T$13,18,0)</f>
        <v>1</v>
      </c>
    </row>
    <row r="424">
      <c r="A424" s="5">
        <v>6.3000120009E10</v>
      </c>
      <c r="B424" s="5" t="s">
        <v>427</v>
      </c>
      <c r="C424" s="5" t="s">
        <v>436</v>
      </c>
      <c r="D424">
        <f>VLOOKUP(B424,'累積人數_量級_區域別'!$C$2:$T$13,2,0)</f>
        <v>1</v>
      </c>
      <c r="E424">
        <f>VLOOKUP($B424,'累積人數_量級_區域別'!$C$2:$T$13,3,0)</f>
        <v>1</v>
      </c>
      <c r="F424">
        <f>VLOOKUP($B424,'累積人數_量級_區域別'!$C$2:$T$13,4,0)</f>
        <v>1</v>
      </c>
      <c r="G424">
        <f>VLOOKUP($B424,'累積人數_量級_區域別'!$C$2:$T$13,5,0)</f>
        <v>1</v>
      </c>
      <c r="H424">
        <f>VLOOKUP($B424,'累積人數_量級_區域別'!$C$2:$T$13,6,0)</f>
        <v>1</v>
      </c>
      <c r="I424">
        <f>VLOOKUP($B424,'累積人數_量級_區域別'!$C$2:$T$13,7,0)</f>
        <v>1</v>
      </c>
      <c r="J424">
        <f>VLOOKUP($B424,'累積人數_量級_區域別'!$C$2:$T$13,8,0)</f>
        <v>1</v>
      </c>
      <c r="K424">
        <f>VLOOKUP($B424,'累積人數_量級_區域別'!$C$2:$T$13,9,0)</f>
        <v>1</v>
      </c>
      <c r="L424">
        <f>VLOOKUP($B424,'累積人數_量級_區域別'!$C$2:$T$13,10,0)</f>
        <v>2</v>
      </c>
      <c r="M424">
        <f>VLOOKUP($B424,'累積人數_量級_區域別'!$C$2:$T$13,11,0)</f>
        <v>1</v>
      </c>
      <c r="N424">
        <f>VLOOKUP($B424,'累積人數_量級_區域別'!$C$2:$T$13,12,0)</f>
        <v>2</v>
      </c>
      <c r="O424">
        <f>VLOOKUP($B424,'累積人數_量級_區域別'!$C$2:$T$13,13,0)</f>
        <v>2</v>
      </c>
      <c r="P424">
        <f>VLOOKUP($B424,'累積人數_量級_區域別'!$C$2:$T$13,14,0)</f>
        <v>2</v>
      </c>
      <c r="Q424">
        <f>VLOOKUP($B424,'累積人數_量級_區域別'!$C$2:$T$13,15,0)</f>
        <v>1</v>
      </c>
      <c r="R424">
        <f>VLOOKUP($B424,'累積人數_量級_區域別'!$C$2:$T$13,16,0)</f>
        <v>1</v>
      </c>
      <c r="S424">
        <f>VLOOKUP($B424,'累積人數_量級_區域別'!$C$2:$T$13,17,0)</f>
        <v>1</v>
      </c>
      <c r="T424">
        <f>VLOOKUP($B424,'累積人數_量級_區域別'!$C$2:$T$13,18,0)</f>
        <v>1</v>
      </c>
    </row>
    <row r="425">
      <c r="A425" s="5">
        <v>6.300012001E10</v>
      </c>
      <c r="B425" s="5" t="s">
        <v>427</v>
      </c>
      <c r="C425" s="5" t="s">
        <v>437</v>
      </c>
      <c r="D425">
        <f>VLOOKUP(B425,'累積人數_量級_區域別'!$C$2:$T$13,2,0)</f>
        <v>1</v>
      </c>
      <c r="E425">
        <f>VLOOKUP($B425,'累積人數_量級_區域別'!$C$2:$T$13,3,0)</f>
        <v>1</v>
      </c>
      <c r="F425">
        <f>VLOOKUP($B425,'累積人數_量級_區域別'!$C$2:$T$13,4,0)</f>
        <v>1</v>
      </c>
      <c r="G425">
        <f>VLOOKUP($B425,'累積人數_量級_區域別'!$C$2:$T$13,5,0)</f>
        <v>1</v>
      </c>
      <c r="H425">
        <f>VLOOKUP($B425,'累積人數_量級_區域別'!$C$2:$T$13,6,0)</f>
        <v>1</v>
      </c>
      <c r="I425">
        <f>VLOOKUP($B425,'累積人數_量級_區域別'!$C$2:$T$13,7,0)</f>
        <v>1</v>
      </c>
      <c r="J425">
        <f>VLOOKUP($B425,'累積人數_量級_區域別'!$C$2:$T$13,8,0)</f>
        <v>1</v>
      </c>
      <c r="K425">
        <f>VLOOKUP($B425,'累積人數_量級_區域別'!$C$2:$T$13,9,0)</f>
        <v>1</v>
      </c>
      <c r="L425">
        <f>VLOOKUP($B425,'累積人數_量級_區域別'!$C$2:$T$13,10,0)</f>
        <v>2</v>
      </c>
      <c r="M425">
        <f>VLOOKUP($B425,'累積人數_量級_區域別'!$C$2:$T$13,11,0)</f>
        <v>1</v>
      </c>
      <c r="N425">
        <f>VLOOKUP($B425,'累積人數_量級_區域別'!$C$2:$T$13,12,0)</f>
        <v>2</v>
      </c>
      <c r="O425">
        <f>VLOOKUP($B425,'累積人數_量級_區域別'!$C$2:$T$13,13,0)</f>
        <v>2</v>
      </c>
      <c r="P425">
        <f>VLOOKUP($B425,'累積人數_量級_區域別'!$C$2:$T$13,14,0)</f>
        <v>2</v>
      </c>
      <c r="Q425">
        <f>VLOOKUP($B425,'累積人數_量級_區域別'!$C$2:$T$13,15,0)</f>
        <v>1</v>
      </c>
      <c r="R425">
        <f>VLOOKUP($B425,'累積人數_量級_區域別'!$C$2:$T$13,16,0)</f>
        <v>1</v>
      </c>
      <c r="S425">
        <f>VLOOKUP($B425,'累積人數_量級_區域別'!$C$2:$T$13,17,0)</f>
        <v>1</v>
      </c>
      <c r="T425">
        <f>VLOOKUP($B425,'累積人數_量級_區域別'!$C$2:$T$13,18,0)</f>
        <v>1</v>
      </c>
    </row>
    <row r="426">
      <c r="A426" s="5">
        <v>6.3000120011E10</v>
      </c>
      <c r="B426" s="5" t="s">
        <v>427</v>
      </c>
      <c r="C426" s="5" t="s">
        <v>438</v>
      </c>
      <c r="D426">
        <f>VLOOKUP(B426,'累積人數_量級_區域別'!$C$2:$T$13,2,0)</f>
        <v>1</v>
      </c>
      <c r="E426">
        <f>VLOOKUP($B426,'累積人數_量級_區域別'!$C$2:$T$13,3,0)</f>
        <v>1</v>
      </c>
      <c r="F426">
        <f>VLOOKUP($B426,'累積人數_量級_區域別'!$C$2:$T$13,4,0)</f>
        <v>1</v>
      </c>
      <c r="G426">
        <f>VLOOKUP($B426,'累積人數_量級_區域別'!$C$2:$T$13,5,0)</f>
        <v>1</v>
      </c>
      <c r="H426">
        <f>VLOOKUP($B426,'累積人數_量級_區域別'!$C$2:$T$13,6,0)</f>
        <v>1</v>
      </c>
      <c r="I426">
        <f>VLOOKUP($B426,'累積人數_量級_區域別'!$C$2:$T$13,7,0)</f>
        <v>1</v>
      </c>
      <c r="J426">
        <f>VLOOKUP($B426,'累積人數_量級_區域別'!$C$2:$T$13,8,0)</f>
        <v>1</v>
      </c>
      <c r="K426">
        <f>VLOOKUP($B426,'累積人數_量級_區域別'!$C$2:$T$13,9,0)</f>
        <v>1</v>
      </c>
      <c r="L426">
        <f>VLOOKUP($B426,'累積人數_量級_區域別'!$C$2:$T$13,10,0)</f>
        <v>2</v>
      </c>
      <c r="M426">
        <f>VLOOKUP($B426,'累積人數_量級_區域別'!$C$2:$T$13,11,0)</f>
        <v>1</v>
      </c>
      <c r="N426">
        <f>VLOOKUP($B426,'累積人數_量級_區域別'!$C$2:$T$13,12,0)</f>
        <v>2</v>
      </c>
      <c r="O426">
        <f>VLOOKUP($B426,'累積人數_量級_區域別'!$C$2:$T$13,13,0)</f>
        <v>2</v>
      </c>
      <c r="P426">
        <f>VLOOKUP($B426,'累積人數_量級_區域別'!$C$2:$T$13,14,0)</f>
        <v>2</v>
      </c>
      <c r="Q426">
        <f>VLOOKUP($B426,'累積人數_量級_區域別'!$C$2:$T$13,15,0)</f>
        <v>1</v>
      </c>
      <c r="R426">
        <f>VLOOKUP($B426,'累積人數_量級_區域別'!$C$2:$T$13,16,0)</f>
        <v>1</v>
      </c>
      <c r="S426">
        <f>VLOOKUP($B426,'累積人數_量級_區域別'!$C$2:$T$13,17,0)</f>
        <v>1</v>
      </c>
      <c r="T426">
        <f>VLOOKUP($B426,'累積人數_量級_區域別'!$C$2:$T$13,18,0)</f>
        <v>1</v>
      </c>
    </row>
    <row r="427">
      <c r="A427" s="5">
        <v>6.3000120012E10</v>
      </c>
      <c r="B427" s="5" t="s">
        <v>427</v>
      </c>
      <c r="C427" s="5" t="s">
        <v>439</v>
      </c>
      <c r="D427">
        <f>VLOOKUP(B427,'累積人數_量級_區域別'!$C$2:$T$13,2,0)</f>
        <v>1</v>
      </c>
      <c r="E427">
        <f>VLOOKUP($B427,'累積人數_量級_區域別'!$C$2:$T$13,3,0)</f>
        <v>1</v>
      </c>
      <c r="F427">
        <f>VLOOKUP($B427,'累積人數_量級_區域別'!$C$2:$T$13,4,0)</f>
        <v>1</v>
      </c>
      <c r="G427">
        <f>VLOOKUP($B427,'累積人數_量級_區域別'!$C$2:$T$13,5,0)</f>
        <v>1</v>
      </c>
      <c r="H427">
        <f>VLOOKUP($B427,'累積人數_量級_區域別'!$C$2:$T$13,6,0)</f>
        <v>1</v>
      </c>
      <c r="I427">
        <f>VLOOKUP($B427,'累積人數_量級_區域別'!$C$2:$T$13,7,0)</f>
        <v>1</v>
      </c>
      <c r="J427">
        <f>VLOOKUP($B427,'累積人數_量級_區域別'!$C$2:$T$13,8,0)</f>
        <v>1</v>
      </c>
      <c r="K427">
        <f>VLOOKUP($B427,'累積人數_量級_區域別'!$C$2:$T$13,9,0)</f>
        <v>1</v>
      </c>
      <c r="L427">
        <f>VLOOKUP($B427,'累積人數_量級_區域別'!$C$2:$T$13,10,0)</f>
        <v>2</v>
      </c>
      <c r="M427">
        <f>VLOOKUP($B427,'累積人數_量級_區域別'!$C$2:$T$13,11,0)</f>
        <v>1</v>
      </c>
      <c r="N427">
        <f>VLOOKUP($B427,'累積人數_量級_區域別'!$C$2:$T$13,12,0)</f>
        <v>2</v>
      </c>
      <c r="O427">
        <f>VLOOKUP($B427,'累積人數_量級_區域別'!$C$2:$T$13,13,0)</f>
        <v>2</v>
      </c>
      <c r="P427">
        <f>VLOOKUP($B427,'累積人數_量級_區域別'!$C$2:$T$13,14,0)</f>
        <v>2</v>
      </c>
      <c r="Q427">
        <f>VLOOKUP($B427,'累積人數_量級_區域別'!$C$2:$T$13,15,0)</f>
        <v>1</v>
      </c>
      <c r="R427">
        <f>VLOOKUP($B427,'累積人數_量級_區域別'!$C$2:$T$13,16,0)</f>
        <v>1</v>
      </c>
      <c r="S427">
        <f>VLOOKUP($B427,'累積人數_量級_區域別'!$C$2:$T$13,17,0)</f>
        <v>1</v>
      </c>
      <c r="T427">
        <f>VLOOKUP($B427,'累積人數_量級_區域別'!$C$2:$T$13,18,0)</f>
        <v>1</v>
      </c>
    </row>
    <row r="428">
      <c r="A428" s="5">
        <v>6.3000120013E10</v>
      </c>
      <c r="B428" s="5" t="s">
        <v>427</v>
      </c>
      <c r="C428" s="5" t="s">
        <v>440</v>
      </c>
      <c r="D428">
        <f>VLOOKUP(B428,'累積人數_量級_區域別'!$C$2:$T$13,2,0)</f>
        <v>1</v>
      </c>
      <c r="E428">
        <f>VLOOKUP($B428,'累積人數_量級_區域別'!$C$2:$T$13,3,0)</f>
        <v>1</v>
      </c>
      <c r="F428">
        <f>VLOOKUP($B428,'累積人數_量級_區域別'!$C$2:$T$13,4,0)</f>
        <v>1</v>
      </c>
      <c r="G428">
        <f>VLOOKUP($B428,'累積人數_量級_區域別'!$C$2:$T$13,5,0)</f>
        <v>1</v>
      </c>
      <c r="H428">
        <f>VLOOKUP($B428,'累積人數_量級_區域別'!$C$2:$T$13,6,0)</f>
        <v>1</v>
      </c>
      <c r="I428">
        <f>VLOOKUP($B428,'累積人數_量級_區域別'!$C$2:$T$13,7,0)</f>
        <v>1</v>
      </c>
      <c r="J428">
        <f>VLOOKUP($B428,'累積人數_量級_區域別'!$C$2:$T$13,8,0)</f>
        <v>1</v>
      </c>
      <c r="K428">
        <f>VLOOKUP($B428,'累積人數_量級_區域別'!$C$2:$T$13,9,0)</f>
        <v>1</v>
      </c>
      <c r="L428">
        <f>VLOOKUP($B428,'累積人數_量級_區域別'!$C$2:$T$13,10,0)</f>
        <v>2</v>
      </c>
      <c r="M428">
        <f>VLOOKUP($B428,'累積人數_量級_區域別'!$C$2:$T$13,11,0)</f>
        <v>1</v>
      </c>
      <c r="N428">
        <f>VLOOKUP($B428,'累積人數_量級_區域別'!$C$2:$T$13,12,0)</f>
        <v>2</v>
      </c>
      <c r="O428">
        <f>VLOOKUP($B428,'累積人數_量級_區域別'!$C$2:$T$13,13,0)</f>
        <v>2</v>
      </c>
      <c r="P428">
        <f>VLOOKUP($B428,'累積人數_量級_區域別'!$C$2:$T$13,14,0)</f>
        <v>2</v>
      </c>
      <c r="Q428">
        <f>VLOOKUP($B428,'累積人數_量級_區域別'!$C$2:$T$13,15,0)</f>
        <v>1</v>
      </c>
      <c r="R428">
        <f>VLOOKUP($B428,'累積人數_量級_區域別'!$C$2:$T$13,16,0)</f>
        <v>1</v>
      </c>
      <c r="S428">
        <f>VLOOKUP($B428,'累積人數_量級_區域別'!$C$2:$T$13,17,0)</f>
        <v>1</v>
      </c>
      <c r="T428">
        <f>VLOOKUP($B428,'累積人數_量級_區域別'!$C$2:$T$13,18,0)</f>
        <v>1</v>
      </c>
    </row>
    <row r="429">
      <c r="A429" s="5">
        <v>6.3000120014E10</v>
      </c>
      <c r="B429" s="5" t="s">
        <v>427</v>
      </c>
      <c r="C429" s="5" t="s">
        <v>441</v>
      </c>
      <c r="D429">
        <f>VLOOKUP(B429,'累積人數_量級_區域別'!$C$2:$T$13,2,0)</f>
        <v>1</v>
      </c>
      <c r="E429">
        <f>VLOOKUP($B429,'累積人數_量級_區域別'!$C$2:$T$13,3,0)</f>
        <v>1</v>
      </c>
      <c r="F429">
        <f>VLOOKUP($B429,'累積人數_量級_區域別'!$C$2:$T$13,4,0)</f>
        <v>1</v>
      </c>
      <c r="G429">
        <f>VLOOKUP($B429,'累積人數_量級_區域別'!$C$2:$T$13,5,0)</f>
        <v>1</v>
      </c>
      <c r="H429">
        <f>VLOOKUP($B429,'累積人數_量級_區域別'!$C$2:$T$13,6,0)</f>
        <v>1</v>
      </c>
      <c r="I429">
        <f>VLOOKUP($B429,'累積人數_量級_區域別'!$C$2:$T$13,7,0)</f>
        <v>1</v>
      </c>
      <c r="J429">
        <f>VLOOKUP($B429,'累積人數_量級_區域別'!$C$2:$T$13,8,0)</f>
        <v>1</v>
      </c>
      <c r="K429">
        <f>VLOOKUP($B429,'累積人數_量級_區域別'!$C$2:$T$13,9,0)</f>
        <v>1</v>
      </c>
      <c r="L429">
        <f>VLOOKUP($B429,'累積人數_量級_區域別'!$C$2:$T$13,10,0)</f>
        <v>2</v>
      </c>
      <c r="M429">
        <f>VLOOKUP($B429,'累積人數_量級_區域別'!$C$2:$T$13,11,0)</f>
        <v>1</v>
      </c>
      <c r="N429">
        <f>VLOOKUP($B429,'累積人數_量級_區域別'!$C$2:$T$13,12,0)</f>
        <v>2</v>
      </c>
      <c r="O429">
        <f>VLOOKUP($B429,'累積人數_量級_區域別'!$C$2:$T$13,13,0)</f>
        <v>2</v>
      </c>
      <c r="P429">
        <f>VLOOKUP($B429,'累積人數_量級_區域別'!$C$2:$T$13,14,0)</f>
        <v>2</v>
      </c>
      <c r="Q429">
        <f>VLOOKUP($B429,'累積人數_量級_區域別'!$C$2:$T$13,15,0)</f>
        <v>1</v>
      </c>
      <c r="R429">
        <f>VLOOKUP($B429,'累積人數_量級_區域別'!$C$2:$T$13,16,0)</f>
        <v>1</v>
      </c>
      <c r="S429">
        <f>VLOOKUP($B429,'累積人數_量級_區域別'!$C$2:$T$13,17,0)</f>
        <v>1</v>
      </c>
      <c r="T429">
        <f>VLOOKUP($B429,'累積人數_量級_區域別'!$C$2:$T$13,18,0)</f>
        <v>1</v>
      </c>
    </row>
    <row r="430">
      <c r="A430" s="5">
        <v>6.3000120015E10</v>
      </c>
      <c r="B430" s="5" t="s">
        <v>427</v>
      </c>
      <c r="C430" s="5" t="s">
        <v>442</v>
      </c>
      <c r="D430">
        <f>VLOOKUP(B430,'累積人數_量級_區域別'!$C$2:$T$13,2,0)</f>
        <v>1</v>
      </c>
      <c r="E430">
        <f>VLOOKUP($B430,'累積人數_量級_區域別'!$C$2:$T$13,3,0)</f>
        <v>1</v>
      </c>
      <c r="F430">
        <f>VLOOKUP($B430,'累積人數_量級_區域別'!$C$2:$T$13,4,0)</f>
        <v>1</v>
      </c>
      <c r="G430">
        <f>VLOOKUP($B430,'累積人數_量級_區域別'!$C$2:$T$13,5,0)</f>
        <v>1</v>
      </c>
      <c r="H430">
        <f>VLOOKUP($B430,'累積人數_量級_區域別'!$C$2:$T$13,6,0)</f>
        <v>1</v>
      </c>
      <c r="I430">
        <f>VLOOKUP($B430,'累積人數_量級_區域別'!$C$2:$T$13,7,0)</f>
        <v>1</v>
      </c>
      <c r="J430">
        <f>VLOOKUP($B430,'累積人數_量級_區域別'!$C$2:$T$13,8,0)</f>
        <v>1</v>
      </c>
      <c r="K430">
        <f>VLOOKUP($B430,'累積人數_量級_區域別'!$C$2:$T$13,9,0)</f>
        <v>1</v>
      </c>
      <c r="L430">
        <f>VLOOKUP($B430,'累積人數_量級_區域別'!$C$2:$T$13,10,0)</f>
        <v>2</v>
      </c>
      <c r="M430">
        <f>VLOOKUP($B430,'累積人數_量級_區域別'!$C$2:$T$13,11,0)</f>
        <v>1</v>
      </c>
      <c r="N430">
        <f>VLOOKUP($B430,'累積人數_量級_區域別'!$C$2:$T$13,12,0)</f>
        <v>2</v>
      </c>
      <c r="O430">
        <f>VLOOKUP($B430,'累積人數_量級_區域別'!$C$2:$T$13,13,0)</f>
        <v>2</v>
      </c>
      <c r="P430">
        <f>VLOOKUP($B430,'累積人數_量級_區域別'!$C$2:$T$13,14,0)</f>
        <v>2</v>
      </c>
      <c r="Q430">
        <f>VLOOKUP($B430,'累積人數_量級_區域別'!$C$2:$T$13,15,0)</f>
        <v>1</v>
      </c>
      <c r="R430">
        <f>VLOOKUP($B430,'累積人數_量級_區域別'!$C$2:$T$13,16,0)</f>
        <v>1</v>
      </c>
      <c r="S430">
        <f>VLOOKUP($B430,'累積人數_量級_區域別'!$C$2:$T$13,17,0)</f>
        <v>1</v>
      </c>
      <c r="T430">
        <f>VLOOKUP($B430,'累積人數_量級_區域別'!$C$2:$T$13,18,0)</f>
        <v>1</v>
      </c>
    </row>
    <row r="431">
      <c r="A431" s="5">
        <v>6.3000120016E10</v>
      </c>
      <c r="B431" s="5" t="s">
        <v>427</v>
      </c>
      <c r="C431" s="5" t="s">
        <v>443</v>
      </c>
      <c r="D431">
        <f>VLOOKUP(B431,'累積人數_量級_區域別'!$C$2:$T$13,2,0)</f>
        <v>1</v>
      </c>
      <c r="E431">
        <f>VLOOKUP($B431,'累積人數_量級_區域別'!$C$2:$T$13,3,0)</f>
        <v>1</v>
      </c>
      <c r="F431">
        <f>VLOOKUP($B431,'累積人數_量級_區域別'!$C$2:$T$13,4,0)</f>
        <v>1</v>
      </c>
      <c r="G431">
        <f>VLOOKUP($B431,'累積人數_量級_區域別'!$C$2:$T$13,5,0)</f>
        <v>1</v>
      </c>
      <c r="H431">
        <f>VLOOKUP($B431,'累積人數_量級_區域別'!$C$2:$T$13,6,0)</f>
        <v>1</v>
      </c>
      <c r="I431">
        <f>VLOOKUP($B431,'累積人數_量級_區域別'!$C$2:$T$13,7,0)</f>
        <v>1</v>
      </c>
      <c r="J431">
        <f>VLOOKUP($B431,'累積人數_量級_區域別'!$C$2:$T$13,8,0)</f>
        <v>1</v>
      </c>
      <c r="K431">
        <f>VLOOKUP($B431,'累積人數_量級_區域別'!$C$2:$T$13,9,0)</f>
        <v>1</v>
      </c>
      <c r="L431">
        <f>VLOOKUP($B431,'累積人數_量級_區域別'!$C$2:$T$13,10,0)</f>
        <v>2</v>
      </c>
      <c r="M431">
        <f>VLOOKUP($B431,'累積人數_量級_區域別'!$C$2:$T$13,11,0)</f>
        <v>1</v>
      </c>
      <c r="N431">
        <f>VLOOKUP($B431,'累積人數_量級_區域別'!$C$2:$T$13,12,0)</f>
        <v>2</v>
      </c>
      <c r="O431">
        <f>VLOOKUP($B431,'累積人數_量級_區域別'!$C$2:$T$13,13,0)</f>
        <v>2</v>
      </c>
      <c r="P431">
        <f>VLOOKUP($B431,'累積人數_量級_區域別'!$C$2:$T$13,14,0)</f>
        <v>2</v>
      </c>
      <c r="Q431">
        <f>VLOOKUP($B431,'累積人數_量級_區域別'!$C$2:$T$13,15,0)</f>
        <v>1</v>
      </c>
      <c r="R431">
        <f>VLOOKUP($B431,'累積人數_量級_區域別'!$C$2:$T$13,16,0)</f>
        <v>1</v>
      </c>
      <c r="S431">
        <f>VLOOKUP($B431,'累積人數_量級_區域別'!$C$2:$T$13,17,0)</f>
        <v>1</v>
      </c>
      <c r="T431">
        <f>VLOOKUP($B431,'累積人數_量級_區域別'!$C$2:$T$13,18,0)</f>
        <v>1</v>
      </c>
    </row>
    <row r="432">
      <c r="A432" s="5">
        <v>6.3000120017E10</v>
      </c>
      <c r="B432" s="5" t="s">
        <v>427</v>
      </c>
      <c r="C432" s="5" t="s">
        <v>444</v>
      </c>
      <c r="D432">
        <f>VLOOKUP(B432,'累積人數_量級_區域別'!$C$2:$T$13,2,0)</f>
        <v>1</v>
      </c>
      <c r="E432">
        <f>VLOOKUP($B432,'累積人數_量級_區域別'!$C$2:$T$13,3,0)</f>
        <v>1</v>
      </c>
      <c r="F432">
        <f>VLOOKUP($B432,'累積人數_量級_區域別'!$C$2:$T$13,4,0)</f>
        <v>1</v>
      </c>
      <c r="G432">
        <f>VLOOKUP($B432,'累積人數_量級_區域別'!$C$2:$T$13,5,0)</f>
        <v>1</v>
      </c>
      <c r="H432">
        <f>VLOOKUP($B432,'累積人數_量級_區域別'!$C$2:$T$13,6,0)</f>
        <v>1</v>
      </c>
      <c r="I432">
        <f>VLOOKUP($B432,'累積人數_量級_區域別'!$C$2:$T$13,7,0)</f>
        <v>1</v>
      </c>
      <c r="J432">
        <f>VLOOKUP($B432,'累積人數_量級_區域別'!$C$2:$T$13,8,0)</f>
        <v>1</v>
      </c>
      <c r="K432">
        <f>VLOOKUP($B432,'累積人數_量級_區域別'!$C$2:$T$13,9,0)</f>
        <v>1</v>
      </c>
      <c r="L432">
        <f>VLOOKUP($B432,'累積人數_量級_區域別'!$C$2:$T$13,10,0)</f>
        <v>2</v>
      </c>
      <c r="M432">
        <f>VLOOKUP($B432,'累積人數_量級_區域別'!$C$2:$T$13,11,0)</f>
        <v>1</v>
      </c>
      <c r="N432">
        <f>VLOOKUP($B432,'累積人數_量級_區域別'!$C$2:$T$13,12,0)</f>
        <v>2</v>
      </c>
      <c r="O432">
        <f>VLOOKUP($B432,'累積人數_量級_區域別'!$C$2:$T$13,13,0)</f>
        <v>2</v>
      </c>
      <c r="P432">
        <f>VLOOKUP($B432,'累積人數_量級_區域別'!$C$2:$T$13,14,0)</f>
        <v>2</v>
      </c>
      <c r="Q432">
        <f>VLOOKUP($B432,'累積人數_量級_區域別'!$C$2:$T$13,15,0)</f>
        <v>1</v>
      </c>
      <c r="R432">
        <f>VLOOKUP($B432,'累積人數_量級_區域別'!$C$2:$T$13,16,0)</f>
        <v>1</v>
      </c>
      <c r="S432">
        <f>VLOOKUP($B432,'累積人數_量級_區域別'!$C$2:$T$13,17,0)</f>
        <v>1</v>
      </c>
      <c r="T432">
        <f>VLOOKUP($B432,'累積人數_量級_區域別'!$C$2:$T$13,18,0)</f>
        <v>1</v>
      </c>
    </row>
    <row r="433">
      <c r="A433" s="5">
        <v>6.3000120018E10</v>
      </c>
      <c r="B433" s="5" t="s">
        <v>427</v>
      </c>
      <c r="C433" s="5" t="s">
        <v>445</v>
      </c>
      <c r="D433">
        <f>VLOOKUP(B433,'累積人數_量級_區域別'!$C$2:$T$13,2,0)</f>
        <v>1</v>
      </c>
      <c r="E433">
        <f>VLOOKUP($B433,'累積人數_量級_區域別'!$C$2:$T$13,3,0)</f>
        <v>1</v>
      </c>
      <c r="F433">
        <f>VLOOKUP($B433,'累積人數_量級_區域別'!$C$2:$T$13,4,0)</f>
        <v>1</v>
      </c>
      <c r="G433">
        <f>VLOOKUP($B433,'累積人數_量級_區域別'!$C$2:$T$13,5,0)</f>
        <v>1</v>
      </c>
      <c r="H433">
        <f>VLOOKUP($B433,'累積人數_量級_區域別'!$C$2:$T$13,6,0)</f>
        <v>1</v>
      </c>
      <c r="I433">
        <f>VLOOKUP($B433,'累積人數_量級_區域別'!$C$2:$T$13,7,0)</f>
        <v>1</v>
      </c>
      <c r="J433">
        <f>VLOOKUP($B433,'累積人數_量級_區域別'!$C$2:$T$13,8,0)</f>
        <v>1</v>
      </c>
      <c r="K433">
        <f>VLOOKUP($B433,'累積人數_量級_區域別'!$C$2:$T$13,9,0)</f>
        <v>1</v>
      </c>
      <c r="L433">
        <f>VLOOKUP($B433,'累積人數_量級_區域別'!$C$2:$T$13,10,0)</f>
        <v>2</v>
      </c>
      <c r="M433">
        <f>VLOOKUP($B433,'累積人數_量級_區域別'!$C$2:$T$13,11,0)</f>
        <v>1</v>
      </c>
      <c r="N433">
        <f>VLOOKUP($B433,'累積人數_量級_區域別'!$C$2:$T$13,12,0)</f>
        <v>2</v>
      </c>
      <c r="O433">
        <f>VLOOKUP($B433,'累積人數_量級_區域別'!$C$2:$T$13,13,0)</f>
        <v>2</v>
      </c>
      <c r="P433">
        <f>VLOOKUP($B433,'累積人數_量級_區域別'!$C$2:$T$13,14,0)</f>
        <v>2</v>
      </c>
      <c r="Q433">
        <f>VLOOKUP($B433,'累積人數_量級_區域別'!$C$2:$T$13,15,0)</f>
        <v>1</v>
      </c>
      <c r="R433">
        <f>VLOOKUP($B433,'累積人數_量級_區域別'!$C$2:$T$13,16,0)</f>
        <v>1</v>
      </c>
      <c r="S433">
        <f>VLOOKUP($B433,'累積人數_量級_區域別'!$C$2:$T$13,17,0)</f>
        <v>1</v>
      </c>
      <c r="T433">
        <f>VLOOKUP($B433,'累積人數_量級_區域別'!$C$2:$T$13,18,0)</f>
        <v>1</v>
      </c>
    </row>
    <row r="434">
      <c r="A434" s="5">
        <v>6.3000120019E10</v>
      </c>
      <c r="B434" s="5" t="s">
        <v>427</v>
      </c>
      <c r="C434" s="5" t="s">
        <v>446</v>
      </c>
      <c r="D434">
        <f>VLOOKUP(B434,'累積人數_量級_區域別'!$C$2:$T$13,2,0)</f>
        <v>1</v>
      </c>
      <c r="E434">
        <f>VLOOKUP($B434,'累積人數_量級_區域別'!$C$2:$T$13,3,0)</f>
        <v>1</v>
      </c>
      <c r="F434">
        <f>VLOOKUP($B434,'累積人數_量級_區域別'!$C$2:$T$13,4,0)</f>
        <v>1</v>
      </c>
      <c r="G434">
        <f>VLOOKUP($B434,'累積人數_量級_區域別'!$C$2:$T$13,5,0)</f>
        <v>1</v>
      </c>
      <c r="H434">
        <f>VLOOKUP($B434,'累積人數_量級_區域別'!$C$2:$T$13,6,0)</f>
        <v>1</v>
      </c>
      <c r="I434">
        <f>VLOOKUP($B434,'累積人數_量級_區域別'!$C$2:$T$13,7,0)</f>
        <v>1</v>
      </c>
      <c r="J434">
        <f>VLOOKUP($B434,'累積人數_量級_區域別'!$C$2:$T$13,8,0)</f>
        <v>1</v>
      </c>
      <c r="K434">
        <f>VLOOKUP($B434,'累積人數_量級_區域別'!$C$2:$T$13,9,0)</f>
        <v>1</v>
      </c>
      <c r="L434">
        <f>VLOOKUP($B434,'累積人數_量級_區域別'!$C$2:$T$13,10,0)</f>
        <v>2</v>
      </c>
      <c r="M434">
        <f>VLOOKUP($B434,'累積人數_量級_區域別'!$C$2:$T$13,11,0)</f>
        <v>1</v>
      </c>
      <c r="N434">
        <f>VLOOKUP($B434,'累積人數_量級_區域別'!$C$2:$T$13,12,0)</f>
        <v>2</v>
      </c>
      <c r="O434">
        <f>VLOOKUP($B434,'累積人數_量級_區域別'!$C$2:$T$13,13,0)</f>
        <v>2</v>
      </c>
      <c r="P434">
        <f>VLOOKUP($B434,'累積人數_量級_區域別'!$C$2:$T$13,14,0)</f>
        <v>2</v>
      </c>
      <c r="Q434">
        <f>VLOOKUP($B434,'累積人數_量級_區域別'!$C$2:$T$13,15,0)</f>
        <v>1</v>
      </c>
      <c r="R434">
        <f>VLOOKUP($B434,'累積人數_量級_區域別'!$C$2:$T$13,16,0)</f>
        <v>1</v>
      </c>
      <c r="S434">
        <f>VLOOKUP($B434,'累積人數_量級_區域別'!$C$2:$T$13,17,0)</f>
        <v>1</v>
      </c>
      <c r="T434">
        <f>VLOOKUP($B434,'累積人數_量級_區域別'!$C$2:$T$13,18,0)</f>
        <v>1</v>
      </c>
    </row>
    <row r="435">
      <c r="A435" s="5">
        <v>6.300012002E10</v>
      </c>
      <c r="B435" s="5" t="s">
        <v>427</v>
      </c>
      <c r="C435" s="5" t="s">
        <v>447</v>
      </c>
      <c r="D435">
        <f>VLOOKUP(B435,'累積人數_量級_區域別'!$C$2:$T$13,2,0)</f>
        <v>1</v>
      </c>
      <c r="E435">
        <f>VLOOKUP($B435,'累積人數_量級_區域別'!$C$2:$T$13,3,0)</f>
        <v>1</v>
      </c>
      <c r="F435">
        <f>VLOOKUP($B435,'累積人數_量級_區域別'!$C$2:$T$13,4,0)</f>
        <v>1</v>
      </c>
      <c r="G435">
        <f>VLOOKUP($B435,'累積人數_量級_區域別'!$C$2:$T$13,5,0)</f>
        <v>1</v>
      </c>
      <c r="H435">
        <f>VLOOKUP($B435,'累積人數_量級_區域別'!$C$2:$T$13,6,0)</f>
        <v>1</v>
      </c>
      <c r="I435">
        <f>VLOOKUP($B435,'累積人數_量級_區域別'!$C$2:$T$13,7,0)</f>
        <v>1</v>
      </c>
      <c r="J435">
        <f>VLOOKUP($B435,'累積人數_量級_區域別'!$C$2:$T$13,8,0)</f>
        <v>1</v>
      </c>
      <c r="K435">
        <f>VLOOKUP($B435,'累積人數_量級_區域別'!$C$2:$T$13,9,0)</f>
        <v>1</v>
      </c>
      <c r="L435">
        <f>VLOOKUP($B435,'累積人數_量級_區域別'!$C$2:$T$13,10,0)</f>
        <v>2</v>
      </c>
      <c r="M435">
        <f>VLOOKUP($B435,'累積人數_量級_區域別'!$C$2:$T$13,11,0)</f>
        <v>1</v>
      </c>
      <c r="N435">
        <f>VLOOKUP($B435,'累積人數_量級_區域別'!$C$2:$T$13,12,0)</f>
        <v>2</v>
      </c>
      <c r="O435">
        <f>VLOOKUP($B435,'累積人數_量級_區域別'!$C$2:$T$13,13,0)</f>
        <v>2</v>
      </c>
      <c r="P435">
        <f>VLOOKUP($B435,'累積人數_量級_區域別'!$C$2:$T$13,14,0)</f>
        <v>2</v>
      </c>
      <c r="Q435">
        <f>VLOOKUP($B435,'累積人數_量級_區域別'!$C$2:$T$13,15,0)</f>
        <v>1</v>
      </c>
      <c r="R435">
        <f>VLOOKUP($B435,'累積人數_量級_區域別'!$C$2:$T$13,16,0)</f>
        <v>1</v>
      </c>
      <c r="S435">
        <f>VLOOKUP($B435,'累積人數_量級_區域別'!$C$2:$T$13,17,0)</f>
        <v>1</v>
      </c>
      <c r="T435">
        <f>VLOOKUP($B435,'累積人數_量級_區域別'!$C$2:$T$13,18,0)</f>
        <v>1</v>
      </c>
    </row>
    <row r="436">
      <c r="A436" s="5">
        <v>6.3000120021E10</v>
      </c>
      <c r="B436" s="5" t="s">
        <v>427</v>
      </c>
      <c r="C436" s="5" t="s">
        <v>448</v>
      </c>
      <c r="D436">
        <f>VLOOKUP(B436,'累積人數_量級_區域別'!$C$2:$T$13,2,0)</f>
        <v>1</v>
      </c>
      <c r="E436">
        <f>VLOOKUP($B436,'累積人數_量級_區域別'!$C$2:$T$13,3,0)</f>
        <v>1</v>
      </c>
      <c r="F436">
        <f>VLOOKUP($B436,'累積人數_量級_區域別'!$C$2:$T$13,4,0)</f>
        <v>1</v>
      </c>
      <c r="G436">
        <f>VLOOKUP($B436,'累積人數_量級_區域別'!$C$2:$T$13,5,0)</f>
        <v>1</v>
      </c>
      <c r="H436">
        <f>VLOOKUP($B436,'累積人數_量級_區域別'!$C$2:$T$13,6,0)</f>
        <v>1</v>
      </c>
      <c r="I436">
        <f>VLOOKUP($B436,'累積人數_量級_區域別'!$C$2:$T$13,7,0)</f>
        <v>1</v>
      </c>
      <c r="J436">
        <f>VLOOKUP($B436,'累積人數_量級_區域別'!$C$2:$T$13,8,0)</f>
        <v>1</v>
      </c>
      <c r="K436">
        <f>VLOOKUP($B436,'累積人數_量級_區域別'!$C$2:$T$13,9,0)</f>
        <v>1</v>
      </c>
      <c r="L436">
        <f>VLOOKUP($B436,'累積人數_量級_區域別'!$C$2:$T$13,10,0)</f>
        <v>2</v>
      </c>
      <c r="M436">
        <f>VLOOKUP($B436,'累積人數_量級_區域別'!$C$2:$T$13,11,0)</f>
        <v>1</v>
      </c>
      <c r="N436">
        <f>VLOOKUP($B436,'累積人數_量級_區域別'!$C$2:$T$13,12,0)</f>
        <v>2</v>
      </c>
      <c r="O436">
        <f>VLOOKUP($B436,'累積人數_量級_區域別'!$C$2:$T$13,13,0)</f>
        <v>2</v>
      </c>
      <c r="P436">
        <f>VLOOKUP($B436,'累積人數_量級_區域別'!$C$2:$T$13,14,0)</f>
        <v>2</v>
      </c>
      <c r="Q436">
        <f>VLOOKUP($B436,'累積人數_量級_區域別'!$C$2:$T$13,15,0)</f>
        <v>1</v>
      </c>
      <c r="R436">
        <f>VLOOKUP($B436,'累積人數_量級_區域別'!$C$2:$T$13,16,0)</f>
        <v>1</v>
      </c>
      <c r="S436">
        <f>VLOOKUP($B436,'累積人數_量級_區域別'!$C$2:$T$13,17,0)</f>
        <v>1</v>
      </c>
      <c r="T436">
        <f>VLOOKUP($B436,'累積人數_量級_區域別'!$C$2:$T$13,18,0)</f>
        <v>1</v>
      </c>
    </row>
    <row r="437">
      <c r="A437" s="5">
        <v>6.3000120022E10</v>
      </c>
      <c r="B437" s="5" t="s">
        <v>427</v>
      </c>
      <c r="C437" s="5" t="s">
        <v>166</v>
      </c>
      <c r="D437">
        <f>VLOOKUP(B437,'累積人數_量級_區域別'!$C$2:$T$13,2,0)</f>
        <v>1</v>
      </c>
      <c r="E437">
        <f>VLOOKUP($B437,'累積人數_量級_區域別'!$C$2:$T$13,3,0)</f>
        <v>1</v>
      </c>
      <c r="F437">
        <f>VLOOKUP($B437,'累積人數_量級_區域別'!$C$2:$T$13,4,0)</f>
        <v>1</v>
      </c>
      <c r="G437">
        <f>VLOOKUP($B437,'累積人數_量級_區域別'!$C$2:$T$13,5,0)</f>
        <v>1</v>
      </c>
      <c r="H437">
        <f>VLOOKUP($B437,'累積人數_量級_區域別'!$C$2:$T$13,6,0)</f>
        <v>1</v>
      </c>
      <c r="I437">
        <f>VLOOKUP($B437,'累積人數_量級_區域別'!$C$2:$T$13,7,0)</f>
        <v>1</v>
      </c>
      <c r="J437">
        <f>VLOOKUP($B437,'累積人數_量級_區域別'!$C$2:$T$13,8,0)</f>
        <v>1</v>
      </c>
      <c r="K437">
        <f>VLOOKUP($B437,'累積人數_量級_區域別'!$C$2:$T$13,9,0)</f>
        <v>1</v>
      </c>
      <c r="L437">
        <f>VLOOKUP($B437,'累積人數_量級_區域別'!$C$2:$T$13,10,0)</f>
        <v>2</v>
      </c>
      <c r="M437">
        <f>VLOOKUP($B437,'累積人數_量級_區域別'!$C$2:$T$13,11,0)</f>
        <v>1</v>
      </c>
      <c r="N437">
        <f>VLOOKUP($B437,'累積人數_量級_區域別'!$C$2:$T$13,12,0)</f>
        <v>2</v>
      </c>
      <c r="O437">
        <f>VLOOKUP($B437,'累積人數_量級_區域別'!$C$2:$T$13,13,0)</f>
        <v>2</v>
      </c>
      <c r="P437">
        <f>VLOOKUP($B437,'累積人數_量級_區域別'!$C$2:$T$13,14,0)</f>
        <v>2</v>
      </c>
      <c r="Q437">
        <f>VLOOKUP($B437,'累積人數_量級_區域別'!$C$2:$T$13,15,0)</f>
        <v>1</v>
      </c>
      <c r="R437">
        <f>VLOOKUP($B437,'累積人數_量級_區域別'!$C$2:$T$13,16,0)</f>
        <v>1</v>
      </c>
      <c r="S437">
        <f>VLOOKUP($B437,'累積人數_量級_區域別'!$C$2:$T$13,17,0)</f>
        <v>1</v>
      </c>
      <c r="T437">
        <f>VLOOKUP($B437,'累積人數_量級_區域別'!$C$2:$T$13,18,0)</f>
        <v>1</v>
      </c>
    </row>
    <row r="438">
      <c r="A438" s="5">
        <v>6.3000120023E10</v>
      </c>
      <c r="B438" s="5" t="s">
        <v>427</v>
      </c>
      <c r="C438" s="5" t="s">
        <v>449</v>
      </c>
      <c r="D438">
        <f>VLOOKUP(B438,'累積人數_量級_區域別'!$C$2:$T$13,2,0)</f>
        <v>1</v>
      </c>
      <c r="E438">
        <f>VLOOKUP($B438,'累積人數_量級_區域別'!$C$2:$T$13,3,0)</f>
        <v>1</v>
      </c>
      <c r="F438">
        <f>VLOOKUP($B438,'累積人數_量級_區域別'!$C$2:$T$13,4,0)</f>
        <v>1</v>
      </c>
      <c r="G438">
        <f>VLOOKUP($B438,'累積人數_量級_區域別'!$C$2:$T$13,5,0)</f>
        <v>1</v>
      </c>
      <c r="H438">
        <f>VLOOKUP($B438,'累積人數_量級_區域別'!$C$2:$T$13,6,0)</f>
        <v>1</v>
      </c>
      <c r="I438">
        <f>VLOOKUP($B438,'累積人數_量級_區域別'!$C$2:$T$13,7,0)</f>
        <v>1</v>
      </c>
      <c r="J438">
        <f>VLOOKUP($B438,'累積人數_量級_區域別'!$C$2:$T$13,8,0)</f>
        <v>1</v>
      </c>
      <c r="K438">
        <f>VLOOKUP($B438,'累積人數_量級_區域別'!$C$2:$T$13,9,0)</f>
        <v>1</v>
      </c>
      <c r="L438">
        <f>VLOOKUP($B438,'累積人數_量級_區域別'!$C$2:$T$13,10,0)</f>
        <v>2</v>
      </c>
      <c r="M438">
        <f>VLOOKUP($B438,'累積人數_量級_區域別'!$C$2:$T$13,11,0)</f>
        <v>1</v>
      </c>
      <c r="N438">
        <f>VLOOKUP($B438,'累積人數_量級_區域別'!$C$2:$T$13,12,0)</f>
        <v>2</v>
      </c>
      <c r="O438">
        <f>VLOOKUP($B438,'累積人數_量級_區域別'!$C$2:$T$13,13,0)</f>
        <v>2</v>
      </c>
      <c r="P438">
        <f>VLOOKUP($B438,'累積人數_量級_區域別'!$C$2:$T$13,14,0)</f>
        <v>2</v>
      </c>
      <c r="Q438">
        <f>VLOOKUP($B438,'累積人數_量級_區域別'!$C$2:$T$13,15,0)</f>
        <v>1</v>
      </c>
      <c r="R438">
        <f>VLOOKUP($B438,'累積人數_量級_區域別'!$C$2:$T$13,16,0)</f>
        <v>1</v>
      </c>
      <c r="S438">
        <f>VLOOKUP($B438,'累積人數_量級_區域別'!$C$2:$T$13,17,0)</f>
        <v>1</v>
      </c>
      <c r="T438">
        <f>VLOOKUP($B438,'累積人數_量級_區域別'!$C$2:$T$13,18,0)</f>
        <v>1</v>
      </c>
    </row>
    <row r="439">
      <c r="A439" s="5">
        <v>6.3000120024E10</v>
      </c>
      <c r="B439" s="5" t="s">
        <v>427</v>
      </c>
      <c r="C439" s="5" t="s">
        <v>450</v>
      </c>
      <c r="D439">
        <f>VLOOKUP(B439,'累積人數_量級_區域別'!$C$2:$T$13,2,0)</f>
        <v>1</v>
      </c>
      <c r="E439">
        <f>VLOOKUP($B439,'累積人數_量級_區域別'!$C$2:$T$13,3,0)</f>
        <v>1</v>
      </c>
      <c r="F439">
        <f>VLOOKUP($B439,'累積人數_量級_區域別'!$C$2:$T$13,4,0)</f>
        <v>1</v>
      </c>
      <c r="G439">
        <f>VLOOKUP($B439,'累積人數_量級_區域別'!$C$2:$T$13,5,0)</f>
        <v>1</v>
      </c>
      <c r="H439">
        <f>VLOOKUP($B439,'累積人數_量級_區域別'!$C$2:$T$13,6,0)</f>
        <v>1</v>
      </c>
      <c r="I439">
        <f>VLOOKUP($B439,'累積人數_量級_區域別'!$C$2:$T$13,7,0)</f>
        <v>1</v>
      </c>
      <c r="J439">
        <f>VLOOKUP($B439,'累積人數_量級_區域別'!$C$2:$T$13,8,0)</f>
        <v>1</v>
      </c>
      <c r="K439">
        <f>VLOOKUP($B439,'累積人數_量級_區域別'!$C$2:$T$13,9,0)</f>
        <v>1</v>
      </c>
      <c r="L439">
        <f>VLOOKUP($B439,'累積人數_量級_區域別'!$C$2:$T$13,10,0)</f>
        <v>2</v>
      </c>
      <c r="M439">
        <f>VLOOKUP($B439,'累積人數_量級_區域別'!$C$2:$T$13,11,0)</f>
        <v>1</v>
      </c>
      <c r="N439">
        <f>VLOOKUP($B439,'累積人數_量級_區域別'!$C$2:$T$13,12,0)</f>
        <v>2</v>
      </c>
      <c r="O439">
        <f>VLOOKUP($B439,'累積人數_量級_區域別'!$C$2:$T$13,13,0)</f>
        <v>2</v>
      </c>
      <c r="P439">
        <f>VLOOKUP($B439,'累積人數_量級_區域別'!$C$2:$T$13,14,0)</f>
        <v>2</v>
      </c>
      <c r="Q439">
        <f>VLOOKUP($B439,'累積人數_量級_區域別'!$C$2:$T$13,15,0)</f>
        <v>1</v>
      </c>
      <c r="R439">
        <f>VLOOKUP($B439,'累積人數_量級_區域別'!$C$2:$T$13,16,0)</f>
        <v>1</v>
      </c>
      <c r="S439">
        <f>VLOOKUP($B439,'累積人數_量級_區域別'!$C$2:$T$13,17,0)</f>
        <v>1</v>
      </c>
      <c r="T439">
        <f>VLOOKUP($B439,'累積人數_量級_區域別'!$C$2:$T$13,18,0)</f>
        <v>1</v>
      </c>
    </row>
    <row r="440">
      <c r="A440" s="5">
        <v>6.3000120025E10</v>
      </c>
      <c r="B440" s="5" t="s">
        <v>427</v>
      </c>
      <c r="C440" s="5" t="s">
        <v>451</v>
      </c>
      <c r="D440">
        <f>VLOOKUP(B440,'累積人數_量級_區域別'!$C$2:$T$13,2,0)</f>
        <v>1</v>
      </c>
      <c r="E440">
        <f>VLOOKUP($B440,'累積人數_量級_區域別'!$C$2:$T$13,3,0)</f>
        <v>1</v>
      </c>
      <c r="F440">
        <f>VLOOKUP($B440,'累積人數_量級_區域別'!$C$2:$T$13,4,0)</f>
        <v>1</v>
      </c>
      <c r="G440">
        <f>VLOOKUP($B440,'累積人數_量級_區域別'!$C$2:$T$13,5,0)</f>
        <v>1</v>
      </c>
      <c r="H440">
        <f>VLOOKUP($B440,'累積人數_量級_區域別'!$C$2:$T$13,6,0)</f>
        <v>1</v>
      </c>
      <c r="I440">
        <f>VLOOKUP($B440,'累積人數_量級_區域別'!$C$2:$T$13,7,0)</f>
        <v>1</v>
      </c>
      <c r="J440">
        <f>VLOOKUP($B440,'累積人數_量級_區域別'!$C$2:$T$13,8,0)</f>
        <v>1</v>
      </c>
      <c r="K440">
        <f>VLOOKUP($B440,'累積人數_量級_區域別'!$C$2:$T$13,9,0)</f>
        <v>1</v>
      </c>
      <c r="L440">
        <f>VLOOKUP($B440,'累積人數_量級_區域別'!$C$2:$T$13,10,0)</f>
        <v>2</v>
      </c>
      <c r="M440">
        <f>VLOOKUP($B440,'累積人數_量級_區域別'!$C$2:$T$13,11,0)</f>
        <v>1</v>
      </c>
      <c r="N440">
        <f>VLOOKUP($B440,'累積人數_量級_區域別'!$C$2:$T$13,12,0)</f>
        <v>2</v>
      </c>
      <c r="O440">
        <f>VLOOKUP($B440,'累積人數_量級_區域別'!$C$2:$T$13,13,0)</f>
        <v>2</v>
      </c>
      <c r="P440">
        <f>VLOOKUP($B440,'累積人數_量級_區域別'!$C$2:$T$13,14,0)</f>
        <v>2</v>
      </c>
      <c r="Q440">
        <f>VLOOKUP($B440,'累積人數_量級_區域別'!$C$2:$T$13,15,0)</f>
        <v>1</v>
      </c>
      <c r="R440">
        <f>VLOOKUP($B440,'累積人數_量級_區域別'!$C$2:$T$13,16,0)</f>
        <v>1</v>
      </c>
      <c r="S440">
        <f>VLOOKUP($B440,'累積人數_量級_區域別'!$C$2:$T$13,17,0)</f>
        <v>1</v>
      </c>
      <c r="T440">
        <f>VLOOKUP($B440,'累積人數_量級_區域別'!$C$2:$T$13,18,0)</f>
        <v>1</v>
      </c>
    </row>
    <row r="441">
      <c r="A441" s="5">
        <v>6.3000120026E10</v>
      </c>
      <c r="B441" s="5" t="s">
        <v>427</v>
      </c>
      <c r="C441" s="5" t="s">
        <v>452</v>
      </c>
      <c r="D441">
        <f>VLOOKUP(B441,'累積人數_量級_區域別'!$C$2:$T$13,2,0)</f>
        <v>1</v>
      </c>
      <c r="E441">
        <f>VLOOKUP($B441,'累積人數_量級_區域別'!$C$2:$T$13,3,0)</f>
        <v>1</v>
      </c>
      <c r="F441">
        <f>VLOOKUP($B441,'累積人數_量級_區域別'!$C$2:$T$13,4,0)</f>
        <v>1</v>
      </c>
      <c r="G441">
        <f>VLOOKUP($B441,'累積人數_量級_區域別'!$C$2:$T$13,5,0)</f>
        <v>1</v>
      </c>
      <c r="H441">
        <f>VLOOKUP($B441,'累積人數_量級_區域別'!$C$2:$T$13,6,0)</f>
        <v>1</v>
      </c>
      <c r="I441">
        <f>VLOOKUP($B441,'累積人數_量級_區域別'!$C$2:$T$13,7,0)</f>
        <v>1</v>
      </c>
      <c r="J441">
        <f>VLOOKUP($B441,'累積人數_量級_區域別'!$C$2:$T$13,8,0)</f>
        <v>1</v>
      </c>
      <c r="K441">
        <f>VLOOKUP($B441,'累積人數_量級_區域別'!$C$2:$T$13,9,0)</f>
        <v>1</v>
      </c>
      <c r="L441">
        <f>VLOOKUP($B441,'累積人數_量級_區域別'!$C$2:$T$13,10,0)</f>
        <v>2</v>
      </c>
      <c r="M441">
        <f>VLOOKUP($B441,'累積人數_量級_區域別'!$C$2:$T$13,11,0)</f>
        <v>1</v>
      </c>
      <c r="N441">
        <f>VLOOKUP($B441,'累積人數_量級_區域別'!$C$2:$T$13,12,0)</f>
        <v>2</v>
      </c>
      <c r="O441">
        <f>VLOOKUP($B441,'累積人數_量級_區域別'!$C$2:$T$13,13,0)</f>
        <v>2</v>
      </c>
      <c r="P441">
        <f>VLOOKUP($B441,'累積人數_量級_區域別'!$C$2:$T$13,14,0)</f>
        <v>2</v>
      </c>
      <c r="Q441">
        <f>VLOOKUP($B441,'累積人數_量級_區域別'!$C$2:$T$13,15,0)</f>
        <v>1</v>
      </c>
      <c r="R441">
        <f>VLOOKUP($B441,'累積人數_量級_區域別'!$C$2:$T$13,16,0)</f>
        <v>1</v>
      </c>
      <c r="S441">
        <f>VLOOKUP($B441,'累積人數_量級_區域別'!$C$2:$T$13,17,0)</f>
        <v>1</v>
      </c>
      <c r="T441">
        <f>VLOOKUP($B441,'累積人數_量級_區域別'!$C$2:$T$13,18,0)</f>
        <v>1</v>
      </c>
    </row>
    <row r="442">
      <c r="A442" s="5">
        <v>6.3000120027E10</v>
      </c>
      <c r="B442" s="5" t="s">
        <v>427</v>
      </c>
      <c r="C442" s="5" t="s">
        <v>453</v>
      </c>
      <c r="D442">
        <f>VLOOKUP(B442,'累積人數_量級_區域別'!$C$2:$T$13,2,0)</f>
        <v>1</v>
      </c>
      <c r="E442">
        <f>VLOOKUP($B442,'累積人數_量級_區域別'!$C$2:$T$13,3,0)</f>
        <v>1</v>
      </c>
      <c r="F442">
        <f>VLOOKUP($B442,'累積人數_量級_區域別'!$C$2:$T$13,4,0)</f>
        <v>1</v>
      </c>
      <c r="G442">
        <f>VLOOKUP($B442,'累積人數_量級_區域別'!$C$2:$T$13,5,0)</f>
        <v>1</v>
      </c>
      <c r="H442">
        <f>VLOOKUP($B442,'累積人數_量級_區域別'!$C$2:$T$13,6,0)</f>
        <v>1</v>
      </c>
      <c r="I442">
        <f>VLOOKUP($B442,'累積人數_量級_區域別'!$C$2:$T$13,7,0)</f>
        <v>1</v>
      </c>
      <c r="J442">
        <f>VLOOKUP($B442,'累積人數_量級_區域別'!$C$2:$T$13,8,0)</f>
        <v>1</v>
      </c>
      <c r="K442">
        <f>VLOOKUP($B442,'累積人數_量級_區域別'!$C$2:$T$13,9,0)</f>
        <v>1</v>
      </c>
      <c r="L442">
        <f>VLOOKUP($B442,'累積人數_量級_區域別'!$C$2:$T$13,10,0)</f>
        <v>2</v>
      </c>
      <c r="M442">
        <f>VLOOKUP($B442,'累積人數_量級_區域別'!$C$2:$T$13,11,0)</f>
        <v>1</v>
      </c>
      <c r="N442">
        <f>VLOOKUP($B442,'累積人數_量級_區域別'!$C$2:$T$13,12,0)</f>
        <v>2</v>
      </c>
      <c r="O442">
        <f>VLOOKUP($B442,'累積人數_量級_區域別'!$C$2:$T$13,13,0)</f>
        <v>2</v>
      </c>
      <c r="P442">
        <f>VLOOKUP($B442,'累積人數_量級_區域別'!$C$2:$T$13,14,0)</f>
        <v>2</v>
      </c>
      <c r="Q442">
        <f>VLOOKUP($B442,'累積人數_量級_區域別'!$C$2:$T$13,15,0)</f>
        <v>1</v>
      </c>
      <c r="R442">
        <f>VLOOKUP($B442,'累積人數_量級_區域別'!$C$2:$T$13,16,0)</f>
        <v>1</v>
      </c>
      <c r="S442">
        <f>VLOOKUP($B442,'累積人數_量級_區域別'!$C$2:$T$13,17,0)</f>
        <v>1</v>
      </c>
      <c r="T442">
        <f>VLOOKUP($B442,'累積人數_量級_區域別'!$C$2:$T$13,18,0)</f>
        <v>1</v>
      </c>
    </row>
    <row r="443">
      <c r="A443" s="5">
        <v>6.3000120028E10</v>
      </c>
      <c r="B443" s="5" t="s">
        <v>427</v>
      </c>
      <c r="C443" s="5" t="s">
        <v>454</v>
      </c>
      <c r="D443">
        <f>VLOOKUP(B443,'累積人數_量級_區域別'!$C$2:$T$13,2,0)</f>
        <v>1</v>
      </c>
      <c r="E443">
        <f>VLOOKUP($B443,'累積人數_量級_區域別'!$C$2:$T$13,3,0)</f>
        <v>1</v>
      </c>
      <c r="F443">
        <f>VLOOKUP($B443,'累積人數_量級_區域別'!$C$2:$T$13,4,0)</f>
        <v>1</v>
      </c>
      <c r="G443">
        <f>VLOOKUP($B443,'累積人數_量級_區域別'!$C$2:$T$13,5,0)</f>
        <v>1</v>
      </c>
      <c r="H443">
        <f>VLOOKUP($B443,'累積人數_量級_區域別'!$C$2:$T$13,6,0)</f>
        <v>1</v>
      </c>
      <c r="I443">
        <f>VLOOKUP($B443,'累積人數_量級_區域別'!$C$2:$T$13,7,0)</f>
        <v>1</v>
      </c>
      <c r="J443">
        <f>VLOOKUP($B443,'累積人數_量級_區域別'!$C$2:$T$13,8,0)</f>
        <v>1</v>
      </c>
      <c r="K443">
        <f>VLOOKUP($B443,'累積人數_量級_區域別'!$C$2:$T$13,9,0)</f>
        <v>1</v>
      </c>
      <c r="L443">
        <f>VLOOKUP($B443,'累積人數_量級_區域別'!$C$2:$T$13,10,0)</f>
        <v>2</v>
      </c>
      <c r="M443">
        <f>VLOOKUP($B443,'累積人數_量級_區域別'!$C$2:$T$13,11,0)</f>
        <v>1</v>
      </c>
      <c r="N443">
        <f>VLOOKUP($B443,'累積人數_量級_區域別'!$C$2:$T$13,12,0)</f>
        <v>2</v>
      </c>
      <c r="O443">
        <f>VLOOKUP($B443,'累積人數_量級_區域別'!$C$2:$T$13,13,0)</f>
        <v>2</v>
      </c>
      <c r="P443">
        <f>VLOOKUP($B443,'累積人數_量級_區域別'!$C$2:$T$13,14,0)</f>
        <v>2</v>
      </c>
      <c r="Q443">
        <f>VLOOKUP($B443,'累積人數_量級_區域別'!$C$2:$T$13,15,0)</f>
        <v>1</v>
      </c>
      <c r="R443">
        <f>VLOOKUP($B443,'累積人數_量級_區域別'!$C$2:$T$13,16,0)</f>
        <v>1</v>
      </c>
      <c r="S443">
        <f>VLOOKUP($B443,'累積人數_量級_區域別'!$C$2:$T$13,17,0)</f>
        <v>1</v>
      </c>
      <c r="T443">
        <f>VLOOKUP($B443,'累積人數_量級_區域別'!$C$2:$T$13,18,0)</f>
        <v>1</v>
      </c>
    </row>
    <row r="444">
      <c r="A444" s="5">
        <v>6.3000120029E10</v>
      </c>
      <c r="B444" s="5" t="s">
        <v>427</v>
      </c>
      <c r="C444" s="5" t="s">
        <v>455</v>
      </c>
      <c r="D444">
        <f>VLOOKUP(B444,'累積人數_量級_區域別'!$C$2:$T$13,2,0)</f>
        <v>1</v>
      </c>
      <c r="E444">
        <f>VLOOKUP($B444,'累積人數_量級_區域別'!$C$2:$T$13,3,0)</f>
        <v>1</v>
      </c>
      <c r="F444">
        <f>VLOOKUP($B444,'累積人數_量級_區域別'!$C$2:$T$13,4,0)</f>
        <v>1</v>
      </c>
      <c r="G444">
        <f>VLOOKUP($B444,'累積人數_量級_區域別'!$C$2:$T$13,5,0)</f>
        <v>1</v>
      </c>
      <c r="H444">
        <f>VLOOKUP($B444,'累積人數_量級_區域別'!$C$2:$T$13,6,0)</f>
        <v>1</v>
      </c>
      <c r="I444">
        <f>VLOOKUP($B444,'累積人數_量級_區域別'!$C$2:$T$13,7,0)</f>
        <v>1</v>
      </c>
      <c r="J444">
        <f>VLOOKUP($B444,'累積人數_量級_區域別'!$C$2:$T$13,8,0)</f>
        <v>1</v>
      </c>
      <c r="K444">
        <f>VLOOKUP($B444,'累積人數_量級_區域別'!$C$2:$T$13,9,0)</f>
        <v>1</v>
      </c>
      <c r="L444">
        <f>VLOOKUP($B444,'累積人數_量級_區域別'!$C$2:$T$13,10,0)</f>
        <v>2</v>
      </c>
      <c r="M444">
        <f>VLOOKUP($B444,'累積人數_量級_區域別'!$C$2:$T$13,11,0)</f>
        <v>1</v>
      </c>
      <c r="N444">
        <f>VLOOKUP($B444,'累積人數_量級_區域別'!$C$2:$T$13,12,0)</f>
        <v>2</v>
      </c>
      <c r="O444">
        <f>VLOOKUP($B444,'累積人數_量級_區域別'!$C$2:$T$13,13,0)</f>
        <v>2</v>
      </c>
      <c r="P444">
        <f>VLOOKUP($B444,'累積人數_量級_區域別'!$C$2:$T$13,14,0)</f>
        <v>2</v>
      </c>
      <c r="Q444">
        <f>VLOOKUP($B444,'累積人數_量級_區域別'!$C$2:$T$13,15,0)</f>
        <v>1</v>
      </c>
      <c r="R444">
        <f>VLOOKUP($B444,'累積人數_量級_區域別'!$C$2:$T$13,16,0)</f>
        <v>1</v>
      </c>
      <c r="S444">
        <f>VLOOKUP($B444,'累積人數_量級_區域別'!$C$2:$T$13,17,0)</f>
        <v>1</v>
      </c>
      <c r="T444">
        <f>VLOOKUP($B444,'累積人數_量級_區域別'!$C$2:$T$13,18,0)</f>
        <v>1</v>
      </c>
    </row>
    <row r="445">
      <c r="A445" s="5">
        <v>6.300012003E10</v>
      </c>
      <c r="B445" s="5" t="s">
        <v>427</v>
      </c>
      <c r="C445" s="5" t="s">
        <v>456</v>
      </c>
      <c r="D445">
        <f>VLOOKUP(B445,'累積人數_量級_區域別'!$C$2:$T$13,2,0)</f>
        <v>1</v>
      </c>
      <c r="E445">
        <f>VLOOKUP($B445,'累積人數_量級_區域別'!$C$2:$T$13,3,0)</f>
        <v>1</v>
      </c>
      <c r="F445">
        <f>VLOOKUP($B445,'累積人數_量級_區域別'!$C$2:$T$13,4,0)</f>
        <v>1</v>
      </c>
      <c r="G445">
        <f>VLOOKUP($B445,'累積人數_量級_區域別'!$C$2:$T$13,5,0)</f>
        <v>1</v>
      </c>
      <c r="H445">
        <f>VLOOKUP($B445,'累積人數_量級_區域別'!$C$2:$T$13,6,0)</f>
        <v>1</v>
      </c>
      <c r="I445">
        <f>VLOOKUP($B445,'累積人數_量級_區域別'!$C$2:$T$13,7,0)</f>
        <v>1</v>
      </c>
      <c r="J445">
        <f>VLOOKUP($B445,'累積人數_量級_區域別'!$C$2:$T$13,8,0)</f>
        <v>1</v>
      </c>
      <c r="K445">
        <f>VLOOKUP($B445,'累積人數_量級_區域別'!$C$2:$T$13,9,0)</f>
        <v>1</v>
      </c>
      <c r="L445">
        <f>VLOOKUP($B445,'累積人數_量級_區域別'!$C$2:$T$13,10,0)</f>
        <v>2</v>
      </c>
      <c r="M445">
        <f>VLOOKUP($B445,'累積人數_量級_區域別'!$C$2:$T$13,11,0)</f>
        <v>1</v>
      </c>
      <c r="N445">
        <f>VLOOKUP($B445,'累積人數_量級_區域別'!$C$2:$T$13,12,0)</f>
        <v>2</v>
      </c>
      <c r="O445">
        <f>VLOOKUP($B445,'累積人數_量級_區域別'!$C$2:$T$13,13,0)</f>
        <v>2</v>
      </c>
      <c r="P445">
        <f>VLOOKUP($B445,'累積人數_量級_區域別'!$C$2:$T$13,14,0)</f>
        <v>2</v>
      </c>
      <c r="Q445">
        <f>VLOOKUP($B445,'累積人數_量級_區域別'!$C$2:$T$13,15,0)</f>
        <v>1</v>
      </c>
      <c r="R445">
        <f>VLOOKUP($B445,'累積人數_量級_區域別'!$C$2:$T$13,16,0)</f>
        <v>1</v>
      </c>
      <c r="S445">
        <f>VLOOKUP($B445,'累積人數_量級_區域別'!$C$2:$T$13,17,0)</f>
        <v>1</v>
      </c>
      <c r="T445">
        <f>VLOOKUP($B445,'累積人數_量級_區域別'!$C$2:$T$13,18,0)</f>
        <v>1</v>
      </c>
    </row>
    <row r="446">
      <c r="A446" s="5">
        <v>6.3000120031E10</v>
      </c>
      <c r="B446" s="5" t="s">
        <v>427</v>
      </c>
      <c r="C446" s="5" t="s">
        <v>457</v>
      </c>
      <c r="D446">
        <f>VLOOKUP(B446,'累積人數_量級_區域別'!$C$2:$T$13,2,0)</f>
        <v>1</v>
      </c>
      <c r="E446">
        <f>VLOOKUP($B446,'累積人數_量級_區域別'!$C$2:$T$13,3,0)</f>
        <v>1</v>
      </c>
      <c r="F446">
        <f>VLOOKUP($B446,'累積人數_量級_區域別'!$C$2:$T$13,4,0)</f>
        <v>1</v>
      </c>
      <c r="G446">
        <f>VLOOKUP($B446,'累積人數_量級_區域別'!$C$2:$T$13,5,0)</f>
        <v>1</v>
      </c>
      <c r="H446">
        <f>VLOOKUP($B446,'累積人數_量級_區域別'!$C$2:$T$13,6,0)</f>
        <v>1</v>
      </c>
      <c r="I446">
        <f>VLOOKUP($B446,'累積人數_量級_區域別'!$C$2:$T$13,7,0)</f>
        <v>1</v>
      </c>
      <c r="J446">
        <f>VLOOKUP($B446,'累積人數_量級_區域別'!$C$2:$T$13,8,0)</f>
        <v>1</v>
      </c>
      <c r="K446">
        <f>VLOOKUP($B446,'累積人數_量級_區域別'!$C$2:$T$13,9,0)</f>
        <v>1</v>
      </c>
      <c r="L446">
        <f>VLOOKUP($B446,'累積人數_量級_區域別'!$C$2:$T$13,10,0)</f>
        <v>2</v>
      </c>
      <c r="M446">
        <f>VLOOKUP($B446,'累積人數_量級_區域別'!$C$2:$T$13,11,0)</f>
        <v>1</v>
      </c>
      <c r="N446">
        <f>VLOOKUP($B446,'累積人數_量級_區域別'!$C$2:$T$13,12,0)</f>
        <v>2</v>
      </c>
      <c r="O446">
        <f>VLOOKUP($B446,'累積人數_量級_區域別'!$C$2:$T$13,13,0)</f>
        <v>2</v>
      </c>
      <c r="P446">
        <f>VLOOKUP($B446,'累積人數_量級_區域別'!$C$2:$T$13,14,0)</f>
        <v>2</v>
      </c>
      <c r="Q446">
        <f>VLOOKUP($B446,'累積人數_量級_區域別'!$C$2:$T$13,15,0)</f>
        <v>1</v>
      </c>
      <c r="R446">
        <f>VLOOKUP($B446,'累積人數_量級_區域別'!$C$2:$T$13,16,0)</f>
        <v>1</v>
      </c>
      <c r="S446">
        <f>VLOOKUP($B446,'累積人數_量級_區域別'!$C$2:$T$13,17,0)</f>
        <v>1</v>
      </c>
      <c r="T446">
        <f>VLOOKUP($B446,'累積人數_量級_區域別'!$C$2:$T$13,18,0)</f>
        <v>1</v>
      </c>
    </row>
    <row r="447">
      <c r="A447" s="5">
        <v>6.3000120032E10</v>
      </c>
      <c r="B447" s="5" t="s">
        <v>427</v>
      </c>
      <c r="C447" s="5" t="s">
        <v>458</v>
      </c>
      <c r="D447">
        <f>VLOOKUP(B447,'累積人數_量級_區域別'!$C$2:$T$13,2,0)</f>
        <v>1</v>
      </c>
      <c r="E447">
        <f>VLOOKUP($B447,'累積人數_量級_區域別'!$C$2:$T$13,3,0)</f>
        <v>1</v>
      </c>
      <c r="F447">
        <f>VLOOKUP($B447,'累積人數_量級_區域別'!$C$2:$T$13,4,0)</f>
        <v>1</v>
      </c>
      <c r="G447">
        <f>VLOOKUP($B447,'累積人數_量級_區域別'!$C$2:$T$13,5,0)</f>
        <v>1</v>
      </c>
      <c r="H447">
        <f>VLOOKUP($B447,'累積人數_量級_區域別'!$C$2:$T$13,6,0)</f>
        <v>1</v>
      </c>
      <c r="I447">
        <f>VLOOKUP($B447,'累積人數_量級_區域別'!$C$2:$T$13,7,0)</f>
        <v>1</v>
      </c>
      <c r="J447">
        <f>VLOOKUP($B447,'累積人數_量級_區域別'!$C$2:$T$13,8,0)</f>
        <v>1</v>
      </c>
      <c r="K447">
        <f>VLOOKUP($B447,'累積人數_量級_區域別'!$C$2:$T$13,9,0)</f>
        <v>1</v>
      </c>
      <c r="L447">
        <f>VLOOKUP($B447,'累積人數_量級_區域別'!$C$2:$T$13,10,0)</f>
        <v>2</v>
      </c>
      <c r="M447">
        <f>VLOOKUP($B447,'累積人數_量級_區域別'!$C$2:$T$13,11,0)</f>
        <v>1</v>
      </c>
      <c r="N447">
        <f>VLOOKUP($B447,'累積人數_量級_區域別'!$C$2:$T$13,12,0)</f>
        <v>2</v>
      </c>
      <c r="O447">
        <f>VLOOKUP($B447,'累積人數_量級_區域別'!$C$2:$T$13,13,0)</f>
        <v>2</v>
      </c>
      <c r="P447">
        <f>VLOOKUP($B447,'累積人數_量級_區域別'!$C$2:$T$13,14,0)</f>
        <v>2</v>
      </c>
      <c r="Q447">
        <f>VLOOKUP($B447,'累積人數_量級_區域別'!$C$2:$T$13,15,0)</f>
        <v>1</v>
      </c>
      <c r="R447">
        <f>VLOOKUP($B447,'累積人數_量級_區域別'!$C$2:$T$13,16,0)</f>
        <v>1</v>
      </c>
      <c r="S447">
        <f>VLOOKUP($B447,'累積人數_量級_區域別'!$C$2:$T$13,17,0)</f>
        <v>1</v>
      </c>
      <c r="T447">
        <f>VLOOKUP($B447,'累積人數_量級_區域別'!$C$2:$T$13,18,0)</f>
        <v>1</v>
      </c>
    </row>
    <row r="448">
      <c r="A448" s="5">
        <v>6.3000120033E10</v>
      </c>
      <c r="B448" s="5" t="s">
        <v>427</v>
      </c>
      <c r="C448" s="5" t="s">
        <v>459</v>
      </c>
      <c r="D448">
        <f>VLOOKUP(B448,'累積人數_量級_區域別'!$C$2:$T$13,2,0)</f>
        <v>1</v>
      </c>
      <c r="E448">
        <f>VLOOKUP($B448,'累積人數_量級_區域別'!$C$2:$T$13,3,0)</f>
        <v>1</v>
      </c>
      <c r="F448">
        <f>VLOOKUP($B448,'累積人數_量級_區域別'!$C$2:$T$13,4,0)</f>
        <v>1</v>
      </c>
      <c r="G448">
        <f>VLOOKUP($B448,'累積人數_量級_區域別'!$C$2:$T$13,5,0)</f>
        <v>1</v>
      </c>
      <c r="H448">
        <f>VLOOKUP($B448,'累積人數_量級_區域別'!$C$2:$T$13,6,0)</f>
        <v>1</v>
      </c>
      <c r="I448">
        <f>VLOOKUP($B448,'累積人數_量級_區域別'!$C$2:$T$13,7,0)</f>
        <v>1</v>
      </c>
      <c r="J448">
        <f>VLOOKUP($B448,'累積人數_量級_區域別'!$C$2:$T$13,8,0)</f>
        <v>1</v>
      </c>
      <c r="K448">
        <f>VLOOKUP($B448,'累積人數_量級_區域別'!$C$2:$T$13,9,0)</f>
        <v>1</v>
      </c>
      <c r="L448">
        <f>VLOOKUP($B448,'累積人數_量級_區域別'!$C$2:$T$13,10,0)</f>
        <v>2</v>
      </c>
      <c r="M448">
        <f>VLOOKUP($B448,'累積人數_量級_區域別'!$C$2:$T$13,11,0)</f>
        <v>1</v>
      </c>
      <c r="N448">
        <f>VLOOKUP($B448,'累積人數_量級_區域別'!$C$2:$T$13,12,0)</f>
        <v>2</v>
      </c>
      <c r="O448">
        <f>VLOOKUP($B448,'累積人數_量級_區域別'!$C$2:$T$13,13,0)</f>
        <v>2</v>
      </c>
      <c r="P448">
        <f>VLOOKUP($B448,'累積人數_量級_區域別'!$C$2:$T$13,14,0)</f>
        <v>2</v>
      </c>
      <c r="Q448">
        <f>VLOOKUP($B448,'累積人數_量級_區域別'!$C$2:$T$13,15,0)</f>
        <v>1</v>
      </c>
      <c r="R448">
        <f>VLOOKUP($B448,'累積人數_量級_區域別'!$C$2:$T$13,16,0)</f>
        <v>1</v>
      </c>
      <c r="S448">
        <f>VLOOKUP($B448,'累積人數_量級_區域別'!$C$2:$T$13,17,0)</f>
        <v>1</v>
      </c>
      <c r="T448">
        <f>VLOOKUP($B448,'累積人數_量級_區域別'!$C$2:$T$13,18,0)</f>
        <v>1</v>
      </c>
    </row>
    <row r="449">
      <c r="A449" s="5">
        <v>6.3000120034E10</v>
      </c>
      <c r="B449" s="5" t="s">
        <v>427</v>
      </c>
      <c r="C449" s="5" t="s">
        <v>460</v>
      </c>
      <c r="D449">
        <f>VLOOKUP(B449,'累積人數_量級_區域別'!$C$2:$T$13,2,0)</f>
        <v>1</v>
      </c>
      <c r="E449">
        <f>VLOOKUP($B449,'累積人數_量級_區域別'!$C$2:$T$13,3,0)</f>
        <v>1</v>
      </c>
      <c r="F449">
        <f>VLOOKUP($B449,'累積人數_量級_區域別'!$C$2:$T$13,4,0)</f>
        <v>1</v>
      </c>
      <c r="G449">
        <f>VLOOKUP($B449,'累積人數_量級_區域別'!$C$2:$T$13,5,0)</f>
        <v>1</v>
      </c>
      <c r="H449">
        <f>VLOOKUP($B449,'累積人數_量級_區域別'!$C$2:$T$13,6,0)</f>
        <v>1</v>
      </c>
      <c r="I449">
        <f>VLOOKUP($B449,'累積人數_量級_區域別'!$C$2:$T$13,7,0)</f>
        <v>1</v>
      </c>
      <c r="J449">
        <f>VLOOKUP($B449,'累積人數_量級_區域別'!$C$2:$T$13,8,0)</f>
        <v>1</v>
      </c>
      <c r="K449">
        <f>VLOOKUP($B449,'累積人數_量級_區域別'!$C$2:$T$13,9,0)</f>
        <v>1</v>
      </c>
      <c r="L449">
        <f>VLOOKUP($B449,'累積人數_量級_區域別'!$C$2:$T$13,10,0)</f>
        <v>2</v>
      </c>
      <c r="M449">
        <f>VLOOKUP($B449,'累積人數_量級_區域別'!$C$2:$T$13,11,0)</f>
        <v>1</v>
      </c>
      <c r="N449">
        <f>VLOOKUP($B449,'累積人數_量級_區域別'!$C$2:$T$13,12,0)</f>
        <v>2</v>
      </c>
      <c r="O449">
        <f>VLOOKUP($B449,'累積人數_量級_區域別'!$C$2:$T$13,13,0)</f>
        <v>2</v>
      </c>
      <c r="P449">
        <f>VLOOKUP($B449,'累積人數_量級_區域別'!$C$2:$T$13,14,0)</f>
        <v>2</v>
      </c>
      <c r="Q449">
        <f>VLOOKUP($B449,'累積人數_量級_區域別'!$C$2:$T$13,15,0)</f>
        <v>1</v>
      </c>
      <c r="R449">
        <f>VLOOKUP($B449,'累積人數_量級_區域別'!$C$2:$T$13,16,0)</f>
        <v>1</v>
      </c>
      <c r="S449">
        <f>VLOOKUP($B449,'累積人數_量級_區域別'!$C$2:$T$13,17,0)</f>
        <v>1</v>
      </c>
      <c r="T449">
        <f>VLOOKUP($B449,'累積人數_量級_區域別'!$C$2:$T$13,18,0)</f>
        <v>1</v>
      </c>
    </row>
    <row r="450">
      <c r="A450" s="5">
        <v>6.3000120035E10</v>
      </c>
      <c r="B450" s="5" t="s">
        <v>427</v>
      </c>
      <c r="C450" s="5" t="s">
        <v>461</v>
      </c>
      <c r="D450">
        <f>VLOOKUP(B450,'累積人數_量級_區域別'!$C$2:$T$13,2,0)</f>
        <v>1</v>
      </c>
      <c r="E450">
        <f>VLOOKUP($B450,'累積人數_量級_區域別'!$C$2:$T$13,3,0)</f>
        <v>1</v>
      </c>
      <c r="F450">
        <f>VLOOKUP($B450,'累積人數_量級_區域別'!$C$2:$T$13,4,0)</f>
        <v>1</v>
      </c>
      <c r="G450">
        <f>VLOOKUP($B450,'累積人數_量級_區域別'!$C$2:$T$13,5,0)</f>
        <v>1</v>
      </c>
      <c r="H450">
        <f>VLOOKUP($B450,'累積人數_量級_區域別'!$C$2:$T$13,6,0)</f>
        <v>1</v>
      </c>
      <c r="I450">
        <f>VLOOKUP($B450,'累積人數_量級_區域別'!$C$2:$T$13,7,0)</f>
        <v>1</v>
      </c>
      <c r="J450">
        <f>VLOOKUP($B450,'累積人數_量級_區域別'!$C$2:$T$13,8,0)</f>
        <v>1</v>
      </c>
      <c r="K450">
        <f>VLOOKUP($B450,'累積人數_量級_區域別'!$C$2:$T$13,9,0)</f>
        <v>1</v>
      </c>
      <c r="L450">
        <f>VLOOKUP($B450,'累積人數_量級_區域別'!$C$2:$T$13,10,0)</f>
        <v>2</v>
      </c>
      <c r="M450">
        <f>VLOOKUP($B450,'累積人數_量級_區域別'!$C$2:$T$13,11,0)</f>
        <v>1</v>
      </c>
      <c r="N450">
        <f>VLOOKUP($B450,'累積人數_量級_區域別'!$C$2:$T$13,12,0)</f>
        <v>2</v>
      </c>
      <c r="O450">
        <f>VLOOKUP($B450,'累積人數_量級_區域別'!$C$2:$T$13,13,0)</f>
        <v>2</v>
      </c>
      <c r="P450">
        <f>VLOOKUP($B450,'累積人數_量級_區域別'!$C$2:$T$13,14,0)</f>
        <v>2</v>
      </c>
      <c r="Q450">
        <f>VLOOKUP($B450,'累積人數_量級_區域別'!$C$2:$T$13,15,0)</f>
        <v>1</v>
      </c>
      <c r="R450">
        <f>VLOOKUP($B450,'累積人數_量級_區域別'!$C$2:$T$13,16,0)</f>
        <v>1</v>
      </c>
      <c r="S450">
        <f>VLOOKUP($B450,'累積人數_量級_區域別'!$C$2:$T$13,17,0)</f>
        <v>1</v>
      </c>
      <c r="T450">
        <f>VLOOKUP($B450,'累積人數_量級_區域別'!$C$2:$T$13,18,0)</f>
        <v>1</v>
      </c>
    </row>
    <row r="451">
      <c r="A451" s="5">
        <v>6.3000120036E10</v>
      </c>
      <c r="B451" s="5" t="s">
        <v>427</v>
      </c>
      <c r="C451" s="5" t="s">
        <v>462</v>
      </c>
      <c r="D451">
        <f>VLOOKUP(B451,'累積人數_量級_區域別'!$C$2:$T$13,2,0)</f>
        <v>1</v>
      </c>
      <c r="E451">
        <f>VLOOKUP($B451,'累積人數_量級_區域別'!$C$2:$T$13,3,0)</f>
        <v>1</v>
      </c>
      <c r="F451">
        <f>VLOOKUP($B451,'累積人數_量級_區域別'!$C$2:$T$13,4,0)</f>
        <v>1</v>
      </c>
      <c r="G451">
        <f>VLOOKUP($B451,'累積人數_量級_區域別'!$C$2:$T$13,5,0)</f>
        <v>1</v>
      </c>
      <c r="H451">
        <f>VLOOKUP($B451,'累積人數_量級_區域別'!$C$2:$T$13,6,0)</f>
        <v>1</v>
      </c>
      <c r="I451">
        <f>VLOOKUP($B451,'累積人數_量級_區域別'!$C$2:$T$13,7,0)</f>
        <v>1</v>
      </c>
      <c r="J451">
        <f>VLOOKUP($B451,'累積人數_量級_區域別'!$C$2:$T$13,8,0)</f>
        <v>1</v>
      </c>
      <c r="K451">
        <f>VLOOKUP($B451,'累積人數_量級_區域別'!$C$2:$T$13,9,0)</f>
        <v>1</v>
      </c>
      <c r="L451">
        <f>VLOOKUP($B451,'累積人數_量級_區域別'!$C$2:$T$13,10,0)</f>
        <v>2</v>
      </c>
      <c r="M451">
        <f>VLOOKUP($B451,'累積人數_量級_區域別'!$C$2:$T$13,11,0)</f>
        <v>1</v>
      </c>
      <c r="N451">
        <f>VLOOKUP($B451,'累積人數_量級_區域別'!$C$2:$T$13,12,0)</f>
        <v>2</v>
      </c>
      <c r="O451">
        <f>VLOOKUP($B451,'累積人數_量級_區域別'!$C$2:$T$13,13,0)</f>
        <v>2</v>
      </c>
      <c r="P451">
        <f>VLOOKUP($B451,'累積人數_量級_區域別'!$C$2:$T$13,14,0)</f>
        <v>2</v>
      </c>
      <c r="Q451">
        <f>VLOOKUP($B451,'累積人數_量級_區域別'!$C$2:$T$13,15,0)</f>
        <v>1</v>
      </c>
      <c r="R451">
        <f>VLOOKUP($B451,'累積人數_量級_區域別'!$C$2:$T$13,16,0)</f>
        <v>1</v>
      </c>
      <c r="S451">
        <f>VLOOKUP($B451,'累積人數_量級_區域別'!$C$2:$T$13,17,0)</f>
        <v>1</v>
      </c>
      <c r="T451">
        <f>VLOOKUP($B451,'累積人數_量級_區域別'!$C$2:$T$13,18,0)</f>
        <v>1</v>
      </c>
    </row>
    <row r="452">
      <c r="A452" s="5">
        <v>6.3000120037E10</v>
      </c>
      <c r="B452" s="5" t="s">
        <v>427</v>
      </c>
      <c r="C452" s="5" t="s">
        <v>463</v>
      </c>
      <c r="D452">
        <f>VLOOKUP(B452,'累積人數_量級_區域別'!$C$2:$T$13,2,0)</f>
        <v>1</v>
      </c>
      <c r="E452">
        <f>VLOOKUP($B452,'累積人數_量級_區域別'!$C$2:$T$13,3,0)</f>
        <v>1</v>
      </c>
      <c r="F452">
        <f>VLOOKUP($B452,'累積人數_量級_區域別'!$C$2:$T$13,4,0)</f>
        <v>1</v>
      </c>
      <c r="G452">
        <f>VLOOKUP($B452,'累積人數_量級_區域別'!$C$2:$T$13,5,0)</f>
        <v>1</v>
      </c>
      <c r="H452">
        <f>VLOOKUP($B452,'累積人數_量級_區域別'!$C$2:$T$13,6,0)</f>
        <v>1</v>
      </c>
      <c r="I452">
        <f>VLOOKUP($B452,'累積人數_量級_區域別'!$C$2:$T$13,7,0)</f>
        <v>1</v>
      </c>
      <c r="J452">
        <f>VLOOKUP($B452,'累積人數_量級_區域別'!$C$2:$T$13,8,0)</f>
        <v>1</v>
      </c>
      <c r="K452">
        <f>VLOOKUP($B452,'累積人數_量級_區域別'!$C$2:$T$13,9,0)</f>
        <v>1</v>
      </c>
      <c r="L452">
        <f>VLOOKUP($B452,'累積人數_量級_區域別'!$C$2:$T$13,10,0)</f>
        <v>2</v>
      </c>
      <c r="M452">
        <f>VLOOKUP($B452,'累積人數_量級_區域別'!$C$2:$T$13,11,0)</f>
        <v>1</v>
      </c>
      <c r="N452">
        <f>VLOOKUP($B452,'累積人數_量級_區域別'!$C$2:$T$13,12,0)</f>
        <v>2</v>
      </c>
      <c r="O452">
        <f>VLOOKUP($B452,'累積人數_量級_區域別'!$C$2:$T$13,13,0)</f>
        <v>2</v>
      </c>
      <c r="P452">
        <f>VLOOKUP($B452,'累積人數_量級_區域別'!$C$2:$T$13,14,0)</f>
        <v>2</v>
      </c>
      <c r="Q452">
        <f>VLOOKUP($B452,'累積人數_量級_區域別'!$C$2:$T$13,15,0)</f>
        <v>1</v>
      </c>
      <c r="R452">
        <f>VLOOKUP($B452,'累積人數_量級_區域別'!$C$2:$T$13,16,0)</f>
        <v>1</v>
      </c>
      <c r="S452">
        <f>VLOOKUP($B452,'累積人數_量級_區域別'!$C$2:$T$13,17,0)</f>
        <v>1</v>
      </c>
      <c r="T452">
        <f>VLOOKUP($B452,'累積人數_量級_區域別'!$C$2:$T$13,18,0)</f>
        <v>1</v>
      </c>
    </row>
    <row r="453">
      <c r="A453" s="5">
        <v>6.3000120038E10</v>
      </c>
      <c r="B453" s="5" t="s">
        <v>427</v>
      </c>
      <c r="C453" s="5" t="s">
        <v>464</v>
      </c>
      <c r="D453">
        <f>VLOOKUP(B453,'累積人數_量級_區域別'!$C$2:$T$13,2,0)</f>
        <v>1</v>
      </c>
      <c r="E453">
        <f>VLOOKUP($B453,'累積人數_量級_區域別'!$C$2:$T$13,3,0)</f>
        <v>1</v>
      </c>
      <c r="F453">
        <f>VLOOKUP($B453,'累積人數_量級_區域別'!$C$2:$T$13,4,0)</f>
        <v>1</v>
      </c>
      <c r="G453">
        <f>VLOOKUP($B453,'累積人數_量級_區域別'!$C$2:$T$13,5,0)</f>
        <v>1</v>
      </c>
      <c r="H453">
        <f>VLOOKUP($B453,'累積人數_量級_區域別'!$C$2:$T$13,6,0)</f>
        <v>1</v>
      </c>
      <c r="I453">
        <f>VLOOKUP($B453,'累積人數_量級_區域別'!$C$2:$T$13,7,0)</f>
        <v>1</v>
      </c>
      <c r="J453">
        <f>VLOOKUP($B453,'累積人數_量級_區域別'!$C$2:$T$13,8,0)</f>
        <v>1</v>
      </c>
      <c r="K453">
        <f>VLOOKUP($B453,'累積人數_量級_區域別'!$C$2:$T$13,9,0)</f>
        <v>1</v>
      </c>
      <c r="L453">
        <f>VLOOKUP($B453,'累積人數_量級_區域別'!$C$2:$T$13,10,0)</f>
        <v>2</v>
      </c>
      <c r="M453">
        <f>VLOOKUP($B453,'累積人數_量級_區域別'!$C$2:$T$13,11,0)</f>
        <v>1</v>
      </c>
      <c r="N453">
        <f>VLOOKUP($B453,'累積人數_量級_區域別'!$C$2:$T$13,12,0)</f>
        <v>2</v>
      </c>
      <c r="O453">
        <f>VLOOKUP($B453,'累積人數_量級_區域別'!$C$2:$T$13,13,0)</f>
        <v>2</v>
      </c>
      <c r="P453">
        <f>VLOOKUP($B453,'累積人數_量級_區域別'!$C$2:$T$13,14,0)</f>
        <v>2</v>
      </c>
      <c r="Q453">
        <f>VLOOKUP($B453,'累積人數_量級_區域別'!$C$2:$T$13,15,0)</f>
        <v>1</v>
      </c>
      <c r="R453">
        <f>VLOOKUP($B453,'累積人數_量級_區域別'!$C$2:$T$13,16,0)</f>
        <v>1</v>
      </c>
      <c r="S453">
        <f>VLOOKUP($B453,'累積人數_量級_區域別'!$C$2:$T$13,17,0)</f>
        <v>1</v>
      </c>
      <c r="T453">
        <f>VLOOKUP($B453,'累積人數_量級_區域別'!$C$2:$T$13,18,0)</f>
        <v>1</v>
      </c>
    </row>
    <row r="454">
      <c r="A454" s="5">
        <v>6.3000120039E10</v>
      </c>
      <c r="B454" s="5" t="s">
        <v>427</v>
      </c>
      <c r="C454" s="5" t="s">
        <v>465</v>
      </c>
      <c r="D454">
        <f>VLOOKUP(B454,'累積人數_量級_區域別'!$C$2:$T$13,2,0)</f>
        <v>1</v>
      </c>
      <c r="E454">
        <f>VLOOKUP($B454,'累積人數_量級_區域別'!$C$2:$T$13,3,0)</f>
        <v>1</v>
      </c>
      <c r="F454">
        <f>VLOOKUP($B454,'累積人數_量級_區域別'!$C$2:$T$13,4,0)</f>
        <v>1</v>
      </c>
      <c r="G454">
        <f>VLOOKUP($B454,'累積人數_量級_區域別'!$C$2:$T$13,5,0)</f>
        <v>1</v>
      </c>
      <c r="H454">
        <f>VLOOKUP($B454,'累積人數_量級_區域別'!$C$2:$T$13,6,0)</f>
        <v>1</v>
      </c>
      <c r="I454">
        <f>VLOOKUP($B454,'累積人數_量級_區域別'!$C$2:$T$13,7,0)</f>
        <v>1</v>
      </c>
      <c r="J454">
        <f>VLOOKUP($B454,'累積人數_量級_區域別'!$C$2:$T$13,8,0)</f>
        <v>1</v>
      </c>
      <c r="K454">
        <f>VLOOKUP($B454,'累積人數_量級_區域別'!$C$2:$T$13,9,0)</f>
        <v>1</v>
      </c>
      <c r="L454">
        <f>VLOOKUP($B454,'累積人數_量級_區域別'!$C$2:$T$13,10,0)</f>
        <v>2</v>
      </c>
      <c r="M454">
        <f>VLOOKUP($B454,'累積人數_量級_區域別'!$C$2:$T$13,11,0)</f>
        <v>1</v>
      </c>
      <c r="N454">
        <f>VLOOKUP($B454,'累積人數_量級_區域別'!$C$2:$T$13,12,0)</f>
        <v>2</v>
      </c>
      <c r="O454">
        <f>VLOOKUP($B454,'累積人數_量級_區域別'!$C$2:$T$13,13,0)</f>
        <v>2</v>
      </c>
      <c r="P454">
        <f>VLOOKUP($B454,'累積人數_量級_區域別'!$C$2:$T$13,14,0)</f>
        <v>2</v>
      </c>
      <c r="Q454">
        <f>VLOOKUP($B454,'累積人數_量級_區域別'!$C$2:$T$13,15,0)</f>
        <v>1</v>
      </c>
      <c r="R454">
        <f>VLOOKUP($B454,'累積人數_量級_區域別'!$C$2:$T$13,16,0)</f>
        <v>1</v>
      </c>
      <c r="S454">
        <f>VLOOKUP($B454,'累積人數_量級_區域別'!$C$2:$T$13,17,0)</f>
        <v>1</v>
      </c>
      <c r="T454">
        <f>VLOOKUP($B454,'累積人數_量級_區域別'!$C$2:$T$13,18,0)</f>
        <v>1</v>
      </c>
    </row>
    <row r="455">
      <c r="A455" s="5">
        <v>6.300012004E10</v>
      </c>
      <c r="B455" s="5" t="s">
        <v>427</v>
      </c>
      <c r="C455" s="5" t="s">
        <v>466</v>
      </c>
      <c r="D455">
        <f>VLOOKUP(B455,'累積人數_量級_區域別'!$C$2:$T$13,2,0)</f>
        <v>1</v>
      </c>
      <c r="E455">
        <f>VLOOKUP($B455,'累積人數_量級_區域別'!$C$2:$T$13,3,0)</f>
        <v>1</v>
      </c>
      <c r="F455">
        <f>VLOOKUP($B455,'累積人數_量級_區域別'!$C$2:$T$13,4,0)</f>
        <v>1</v>
      </c>
      <c r="G455">
        <f>VLOOKUP($B455,'累積人數_量級_區域別'!$C$2:$T$13,5,0)</f>
        <v>1</v>
      </c>
      <c r="H455">
        <f>VLOOKUP($B455,'累積人數_量級_區域別'!$C$2:$T$13,6,0)</f>
        <v>1</v>
      </c>
      <c r="I455">
        <f>VLOOKUP($B455,'累積人數_量級_區域別'!$C$2:$T$13,7,0)</f>
        <v>1</v>
      </c>
      <c r="J455">
        <f>VLOOKUP($B455,'累積人數_量級_區域別'!$C$2:$T$13,8,0)</f>
        <v>1</v>
      </c>
      <c r="K455">
        <f>VLOOKUP($B455,'累積人數_量級_區域別'!$C$2:$T$13,9,0)</f>
        <v>1</v>
      </c>
      <c r="L455">
        <f>VLOOKUP($B455,'累積人數_量級_區域別'!$C$2:$T$13,10,0)</f>
        <v>2</v>
      </c>
      <c r="M455">
        <f>VLOOKUP($B455,'累積人數_量級_區域別'!$C$2:$T$13,11,0)</f>
        <v>1</v>
      </c>
      <c r="N455">
        <f>VLOOKUP($B455,'累積人數_量級_區域別'!$C$2:$T$13,12,0)</f>
        <v>2</v>
      </c>
      <c r="O455">
        <f>VLOOKUP($B455,'累積人數_量級_區域別'!$C$2:$T$13,13,0)</f>
        <v>2</v>
      </c>
      <c r="P455">
        <f>VLOOKUP($B455,'累積人數_量級_區域別'!$C$2:$T$13,14,0)</f>
        <v>2</v>
      </c>
      <c r="Q455">
        <f>VLOOKUP($B455,'累積人數_量級_區域別'!$C$2:$T$13,15,0)</f>
        <v>1</v>
      </c>
      <c r="R455">
        <f>VLOOKUP($B455,'累積人數_量級_區域別'!$C$2:$T$13,16,0)</f>
        <v>1</v>
      </c>
      <c r="S455">
        <f>VLOOKUP($B455,'累積人數_量級_區域別'!$C$2:$T$13,17,0)</f>
        <v>1</v>
      </c>
      <c r="T455">
        <f>VLOOKUP($B455,'累積人數_量級_區域別'!$C$2:$T$13,18,0)</f>
        <v>1</v>
      </c>
    </row>
    <row r="456">
      <c r="A456" s="5">
        <v>6.3000120041E10</v>
      </c>
      <c r="B456" s="5" t="s">
        <v>427</v>
      </c>
      <c r="C456" s="5" t="s">
        <v>467</v>
      </c>
      <c r="D456">
        <f>VLOOKUP(B456,'累積人數_量級_區域別'!$C$2:$T$13,2,0)</f>
        <v>1</v>
      </c>
      <c r="E456">
        <f>VLOOKUP($B456,'累積人數_量級_區域別'!$C$2:$T$13,3,0)</f>
        <v>1</v>
      </c>
      <c r="F456">
        <f>VLOOKUP($B456,'累積人數_量級_區域別'!$C$2:$T$13,4,0)</f>
        <v>1</v>
      </c>
      <c r="G456">
        <f>VLOOKUP($B456,'累積人數_量級_區域別'!$C$2:$T$13,5,0)</f>
        <v>1</v>
      </c>
      <c r="H456">
        <f>VLOOKUP($B456,'累積人數_量級_區域別'!$C$2:$T$13,6,0)</f>
        <v>1</v>
      </c>
      <c r="I456">
        <f>VLOOKUP($B456,'累積人數_量級_區域別'!$C$2:$T$13,7,0)</f>
        <v>1</v>
      </c>
      <c r="J456">
        <f>VLOOKUP($B456,'累積人數_量級_區域別'!$C$2:$T$13,8,0)</f>
        <v>1</v>
      </c>
      <c r="K456">
        <f>VLOOKUP($B456,'累積人數_量級_區域別'!$C$2:$T$13,9,0)</f>
        <v>1</v>
      </c>
      <c r="L456">
        <f>VLOOKUP($B456,'累積人數_量級_區域別'!$C$2:$T$13,10,0)</f>
        <v>2</v>
      </c>
      <c r="M456">
        <f>VLOOKUP($B456,'累積人數_量級_區域別'!$C$2:$T$13,11,0)</f>
        <v>1</v>
      </c>
      <c r="N456">
        <f>VLOOKUP($B456,'累積人數_量級_區域別'!$C$2:$T$13,12,0)</f>
        <v>2</v>
      </c>
      <c r="O456">
        <f>VLOOKUP($B456,'累積人數_量級_區域別'!$C$2:$T$13,13,0)</f>
        <v>2</v>
      </c>
      <c r="P456">
        <f>VLOOKUP($B456,'累積人數_量級_區域別'!$C$2:$T$13,14,0)</f>
        <v>2</v>
      </c>
      <c r="Q456">
        <f>VLOOKUP($B456,'累積人數_量級_區域別'!$C$2:$T$13,15,0)</f>
        <v>1</v>
      </c>
      <c r="R456">
        <f>VLOOKUP($B456,'累積人數_量級_區域別'!$C$2:$T$13,16,0)</f>
        <v>1</v>
      </c>
      <c r="S456">
        <f>VLOOKUP($B456,'累積人數_量級_區域別'!$C$2:$T$13,17,0)</f>
        <v>1</v>
      </c>
      <c r="T456">
        <f>VLOOKUP($B456,'累積人數_量級_區域別'!$C$2:$T$13,18,0)</f>
        <v>1</v>
      </c>
    </row>
    <row r="457">
      <c r="A457" s="5">
        <v>6.3000120042E10</v>
      </c>
      <c r="B457" s="5" t="s">
        <v>427</v>
      </c>
      <c r="C457" s="5" t="s">
        <v>468</v>
      </c>
      <c r="D457">
        <f>VLOOKUP(B457,'累積人數_量級_區域別'!$C$2:$T$13,2,0)</f>
        <v>1</v>
      </c>
      <c r="E457">
        <f>VLOOKUP($B457,'累積人數_量級_區域別'!$C$2:$T$13,3,0)</f>
        <v>1</v>
      </c>
      <c r="F457">
        <f>VLOOKUP($B457,'累積人數_量級_區域別'!$C$2:$T$13,4,0)</f>
        <v>1</v>
      </c>
      <c r="G457">
        <f>VLOOKUP($B457,'累積人數_量級_區域別'!$C$2:$T$13,5,0)</f>
        <v>1</v>
      </c>
      <c r="H457">
        <f>VLOOKUP($B457,'累積人數_量級_區域別'!$C$2:$T$13,6,0)</f>
        <v>1</v>
      </c>
      <c r="I457">
        <f>VLOOKUP($B457,'累積人數_量級_區域別'!$C$2:$T$13,7,0)</f>
        <v>1</v>
      </c>
      <c r="J457">
        <f>VLOOKUP($B457,'累積人數_量級_區域別'!$C$2:$T$13,8,0)</f>
        <v>1</v>
      </c>
      <c r="K457">
        <f>VLOOKUP($B457,'累積人數_量級_區域別'!$C$2:$T$13,9,0)</f>
        <v>1</v>
      </c>
      <c r="L457">
        <f>VLOOKUP($B457,'累積人數_量級_區域別'!$C$2:$T$13,10,0)</f>
        <v>2</v>
      </c>
      <c r="M457">
        <f>VLOOKUP($B457,'累積人數_量級_區域別'!$C$2:$T$13,11,0)</f>
        <v>1</v>
      </c>
      <c r="N457">
        <f>VLOOKUP($B457,'累積人數_量級_區域別'!$C$2:$T$13,12,0)</f>
        <v>2</v>
      </c>
      <c r="O457">
        <f>VLOOKUP($B457,'累積人數_量級_區域別'!$C$2:$T$13,13,0)</f>
        <v>2</v>
      </c>
      <c r="P457">
        <f>VLOOKUP($B457,'累積人數_量級_區域別'!$C$2:$T$13,14,0)</f>
        <v>2</v>
      </c>
      <c r="Q457">
        <f>VLOOKUP($B457,'累積人數_量級_區域別'!$C$2:$T$13,15,0)</f>
        <v>1</v>
      </c>
      <c r="R457">
        <f>VLOOKUP($B457,'累積人數_量級_區域別'!$C$2:$T$13,16,0)</f>
        <v>1</v>
      </c>
      <c r="S457">
        <f>VLOOKUP($B457,'累積人數_量級_區域別'!$C$2:$T$13,17,0)</f>
        <v>1</v>
      </c>
      <c r="T457">
        <f>VLOOKUP($B457,'累積人數_量級_區域別'!$C$2:$T$13,18,0)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0"/>
  </cols>
  <sheetData>
    <row r="1">
      <c r="A1" s="5" t="s">
        <v>0</v>
      </c>
      <c r="B1" s="5" t="s">
        <v>1</v>
      </c>
      <c r="C1" s="5" t="s">
        <v>2</v>
      </c>
      <c r="D1" s="5" t="s">
        <v>472</v>
      </c>
      <c r="E1" s="5" t="s">
        <v>503</v>
      </c>
      <c r="F1" s="5" t="s">
        <v>492</v>
      </c>
      <c r="G1" s="5" t="s">
        <v>493</v>
      </c>
      <c r="H1" s="5" t="s">
        <v>494</v>
      </c>
      <c r="I1" s="5" t="s">
        <v>495</v>
      </c>
      <c r="J1" s="5" t="s">
        <v>496</v>
      </c>
      <c r="K1" s="5" t="s">
        <v>497</v>
      </c>
      <c r="L1" s="5" t="s">
        <v>498</v>
      </c>
      <c r="M1" s="5"/>
    </row>
    <row r="2">
      <c r="A2" s="5">
        <v>6.3000010002E10</v>
      </c>
      <c r="B2" s="5" t="s">
        <v>3</v>
      </c>
      <c r="C2" s="5" t="s">
        <v>4</v>
      </c>
      <c r="D2" s="5">
        <v>5279.0</v>
      </c>
      <c r="E2" s="5">
        <v>1314712.5435</v>
      </c>
      <c r="F2" s="5">
        <v>4015.3264119214664</v>
      </c>
      <c r="G2" s="5">
        <v>0.0</v>
      </c>
      <c r="H2" s="5">
        <v>0.0</v>
      </c>
      <c r="I2" s="5">
        <v>0.0</v>
      </c>
      <c r="J2" s="5"/>
      <c r="K2" s="16">
        <v>1.0</v>
      </c>
      <c r="L2" s="5">
        <v>1125.0</v>
      </c>
    </row>
    <row r="3">
      <c r="A3" s="5">
        <v>6.3000010003E10</v>
      </c>
      <c r="B3" s="5" t="s">
        <v>3</v>
      </c>
      <c r="C3" s="5" t="s">
        <v>5</v>
      </c>
      <c r="D3" s="5">
        <v>8076.0</v>
      </c>
      <c r="E3" s="5">
        <v>257478.9811</v>
      </c>
      <c r="F3" s="5">
        <v>31365.667075027897</v>
      </c>
      <c r="G3" s="5">
        <v>0.0</v>
      </c>
      <c r="H3" s="5">
        <v>0.0</v>
      </c>
      <c r="I3" s="5">
        <v>0.0</v>
      </c>
      <c r="J3" s="5"/>
      <c r="K3" s="16">
        <v>1.0</v>
      </c>
      <c r="L3" s="5">
        <v>1815.0</v>
      </c>
    </row>
    <row r="4">
      <c r="A4" s="5">
        <v>6.3000010004E10</v>
      </c>
      <c r="B4" s="5" t="s">
        <v>3</v>
      </c>
      <c r="C4" s="5" t="s">
        <v>6</v>
      </c>
      <c r="D4" s="5">
        <v>6760.0</v>
      </c>
      <c r="E4" s="5">
        <v>132074.3575</v>
      </c>
      <c r="F4" s="5">
        <v>51183.28892873849</v>
      </c>
      <c r="G4" s="5">
        <v>0.0</v>
      </c>
      <c r="H4" s="5">
        <v>1.0</v>
      </c>
      <c r="I4" s="5">
        <v>0.0</v>
      </c>
      <c r="K4" s="16">
        <v>1.0</v>
      </c>
      <c r="L4" s="5">
        <v>1578.0</v>
      </c>
    </row>
    <row r="5">
      <c r="A5" s="5">
        <v>6.3000010005E10</v>
      </c>
      <c r="B5" s="5" t="s">
        <v>3</v>
      </c>
      <c r="C5" s="5" t="s">
        <v>7</v>
      </c>
      <c r="D5" s="5">
        <v>4569.0</v>
      </c>
      <c r="E5" s="5">
        <v>115467.2666</v>
      </c>
      <c r="F5" s="5">
        <v>39569.65583872235</v>
      </c>
      <c r="G5" s="5">
        <v>0.0</v>
      </c>
      <c r="H5" s="5">
        <v>0.0</v>
      </c>
      <c r="I5" s="5">
        <v>0.0</v>
      </c>
      <c r="K5" s="5">
        <v>0.0</v>
      </c>
      <c r="L5" s="5">
        <v>1026.0</v>
      </c>
    </row>
    <row r="6">
      <c r="A6" s="5">
        <v>6.3000010006E10</v>
      </c>
      <c r="B6" s="5" t="s">
        <v>3</v>
      </c>
      <c r="C6" s="5" t="s">
        <v>8</v>
      </c>
      <c r="D6" s="5">
        <v>5181.0</v>
      </c>
      <c r="E6" s="5">
        <v>101145.5588</v>
      </c>
      <c r="F6" s="5">
        <v>51223.20803273866</v>
      </c>
      <c r="G6" s="5">
        <v>0.0</v>
      </c>
      <c r="H6" s="5">
        <v>0.0</v>
      </c>
      <c r="I6" s="5">
        <v>0.0</v>
      </c>
      <c r="K6" s="16">
        <v>1.0</v>
      </c>
      <c r="L6" s="5">
        <v>1119.0</v>
      </c>
    </row>
    <row r="7">
      <c r="A7" s="5">
        <v>6.3000010007E10</v>
      </c>
      <c r="B7" s="5" t="s">
        <v>3</v>
      </c>
      <c r="C7" s="5" t="s">
        <v>9</v>
      </c>
      <c r="D7" s="5">
        <v>4984.0</v>
      </c>
      <c r="E7" s="5">
        <v>351050.6105</v>
      </c>
      <c r="F7" s="5">
        <v>14197.383086448157</v>
      </c>
      <c r="G7" s="5">
        <v>0.0</v>
      </c>
      <c r="H7" s="5">
        <v>0.0</v>
      </c>
      <c r="I7" s="5">
        <v>1.0</v>
      </c>
      <c r="K7" s="5">
        <v>0.0</v>
      </c>
      <c r="L7" s="5">
        <v>1083.0</v>
      </c>
    </row>
    <row r="8">
      <c r="A8" s="5">
        <v>6.3000010008E10</v>
      </c>
      <c r="B8" s="5" t="s">
        <v>3</v>
      </c>
      <c r="C8" s="5" t="s">
        <v>10</v>
      </c>
      <c r="D8" s="5">
        <v>4600.0</v>
      </c>
      <c r="E8" s="5">
        <v>57830.3253</v>
      </c>
      <c r="F8" s="5">
        <v>79543.04210009346</v>
      </c>
      <c r="G8" s="5">
        <v>1.0</v>
      </c>
      <c r="H8" s="5">
        <v>0.0</v>
      </c>
      <c r="I8" s="5">
        <v>0.0</v>
      </c>
      <c r="K8" s="5">
        <v>0.0</v>
      </c>
      <c r="L8" s="5">
        <v>997.0</v>
      </c>
    </row>
    <row r="9">
      <c r="A9" s="5">
        <v>6.3000010009E10</v>
      </c>
      <c r="B9" s="5" t="s">
        <v>3</v>
      </c>
      <c r="C9" s="5" t="s">
        <v>11</v>
      </c>
      <c r="D9" s="5">
        <v>4619.0</v>
      </c>
      <c r="E9" s="5">
        <v>142076.4304</v>
      </c>
      <c r="F9" s="5">
        <v>32510.670397586226</v>
      </c>
      <c r="G9" s="5">
        <v>0.0</v>
      </c>
      <c r="H9" s="5">
        <v>0.0</v>
      </c>
      <c r="I9" s="5">
        <v>0.0</v>
      </c>
      <c r="K9" s="16">
        <v>1.0</v>
      </c>
      <c r="L9" s="5">
        <v>934.0</v>
      </c>
    </row>
    <row r="10">
      <c r="A10" s="5">
        <v>6.300001001E10</v>
      </c>
      <c r="B10" s="5" t="s">
        <v>3</v>
      </c>
      <c r="C10" s="5" t="s">
        <v>12</v>
      </c>
      <c r="D10" s="5">
        <v>4601.0</v>
      </c>
      <c r="E10" s="5">
        <v>2249537.5842</v>
      </c>
      <c r="F10" s="5">
        <v>2045.3092370253717</v>
      </c>
      <c r="G10" s="5">
        <v>0.0</v>
      </c>
      <c r="H10" s="5">
        <v>0.0</v>
      </c>
      <c r="I10" s="5">
        <v>0.0</v>
      </c>
      <c r="K10" s="5">
        <v>0.0</v>
      </c>
      <c r="L10" s="5">
        <v>951.0</v>
      </c>
    </row>
    <row r="11">
      <c r="A11" s="5">
        <v>6.3000010011E10</v>
      </c>
      <c r="B11" s="5" t="s">
        <v>3</v>
      </c>
      <c r="C11" s="5" t="s">
        <v>13</v>
      </c>
      <c r="D11" s="5">
        <v>6876.0</v>
      </c>
      <c r="E11" s="5">
        <v>189589.796</v>
      </c>
      <c r="F11" s="5">
        <v>36267.77466441284</v>
      </c>
      <c r="G11" s="5">
        <v>0.0</v>
      </c>
      <c r="H11" s="5">
        <v>0.0</v>
      </c>
      <c r="I11" s="5">
        <v>0.0</v>
      </c>
      <c r="K11" s="16">
        <v>2.0</v>
      </c>
      <c r="L11" s="5">
        <v>1745.0</v>
      </c>
    </row>
    <row r="12">
      <c r="A12" s="5">
        <v>6.3000010012E10</v>
      </c>
      <c r="B12" s="5" t="s">
        <v>3</v>
      </c>
      <c r="C12" s="5" t="s">
        <v>14</v>
      </c>
      <c r="D12" s="5">
        <v>11080.0</v>
      </c>
      <c r="E12" s="5">
        <v>225629.5145</v>
      </c>
      <c r="F12" s="5">
        <v>49107.05066468598</v>
      </c>
      <c r="G12" s="5">
        <v>0.0</v>
      </c>
      <c r="H12" s="5">
        <v>1.0</v>
      </c>
      <c r="I12" s="5">
        <v>0.0</v>
      </c>
      <c r="J12" s="5">
        <v>1.0</v>
      </c>
      <c r="K12" s="5">
        <v>0.0</v>
      </c>
      <c r="L12" s="5">
        <v>1913.0</v>
      </c>
    </row>
    <row r="13">
      <c r="A13" s="5">
        <v>6.3000010013E10</v>
      </c>
      <c r="B13" s="5" t="s">
        <v>3</v>
      </c>
      <c r="C13" s="5" t="s">
        <v>15</v>
      </c>
      <c r="D13" s="5">
        <v>2793.0</v>
      </c>
      <c r="E13" s="5">
        <v>53507.6207</v>
      </c>
      <c r="F13" s="5">
        <v>52198.172212878824</v>
      </c>
      <c r="G13" s="5">
        <v>0.0</v>
      </c>
      <c r="H13" s="5">
        <v>0.0</v>
      </c>
      <c r="I13" s="5">
        <v>0.0</v>
      </c>
      <c r="K13" s="5">
        <v>0.0</v>
      </c>
      <c r="L13" s="5">
        <v>572.0</v>
      </c>
    </row>
    <row r="14">
      <c r="A14" s="5">
        <v>6.3000010014E10</v>
      </c>
      <c r="B14" s="5" t="s">
        <v>3</v>
      </c>
      <c r="C14" s="5" t="s">
        <v>16</v>
      </c>
      <c r="D14" s="5">
        <v>4392.0</v>
      </c>
      <c r="E14" s="5">
        <v>91497.322</v>
      </c>
      <c r="F14" s="5">
        <v>48001.4048935771</v>
      </c>
      <c r="G14" s="5">
        <v>0.0</v>
      </c>
      <c r="H14" s="5">
        <v>0.0</v>
      </c>
      <c r="I14" s="5">
        <v>0.0</v>
      </c>
      <c r="K14" s="16">
        <v>4.0</v>
      </c>
      <c r="L14" s="5">
        <v>999.0</v>
      </c>
    </row>
    <row r="15">
      <c r="A15" s="5">
        <v>6.3000010015E10</v>
      </c>
      <c r="B15" s="5" t="s">
        <v>3</v>
      </c>
      <c r="C15" s="5" t="s">
        <v>17</v>
      </c>
      <c r="D15" s="5">
        <v>6687.0</v>
      </c>
      <c r="E15" s="5">
        <v>196156.69</v>
      </c>
      <c r="F15" s="5">
        <v>34090.0939957745</v>
      </c>
      <c r="G15" s="5">
        <v>0.0</v>
      </c>
      <c r="H15" s="5">
        <v>1.0</v>
      </c>
      <c r="I15" s="5">
        <v>0.0</v>
      </c>
      <c r="K15" s="16">
        <v>3.0</v>
      </c>
      <c r="L15" s="5">
        <v>1368.0</v>
      </c>
    </row>
    <row r="16">
      <c r="A16" s="5">
        <v>6.3000010016E10</v>
      </c>
      <c r="B16" s="5" t="s">
        <v>3</v>
      </c>
      <c r="C16" s="5" t="s">
        <v>18</v>
      </c>
      <c r="D16" s="5">
        <v>8633.0</v>
      </c>
      <c r="E16" s="5">
        <v>271853.031</v>
      </c>
      <c r="F16" s="5">
        <v>31756.12928884357</v>
      </c>
      <c r="G16" s="5">
        <v>1.0</v>
      </c>
      <c r="H16" s="5">
        <v>0.0</v>
      </c>
      <c r="I16" s="5">
        <v>0.0</v>
      </c>
      <c r="K16" s="5">
        <v>0.0</v>
      </c>
      <c r="L16" s="5">
        <v>2164.0</v>
      </c>
    </row>
    <row r="17">
      <c r="A17" s="5">
        <v>6.3000010017E10</v>
      </c>
      <c r="B17" s="5" t="s">
        <v>3</v>
      </c>
      <c r="C17" s="5" t="s">
        <v>19</v>
      </c>
      <c r="D17" s="5">
        <v>6064.0</v>
      </c>
      <c r="E17" s="5">
        <v>213209.7172</v>
      </c>
      <c r="F17" s="5">
        <v>28441.480433613182</v>
      </c>
      <c r="G17" s="5">
        <v>0.0</v>
      </c>
      <c r="H17" s="5">
        <v>0.0</v>
      </c>
      <c r="I17" s="5">
        <v>0.0</v>
      </c>
      <c r="K17" s="16">
        <v>2.0</v>
      </c>
      <c r="L17" s="5">
        <v>1495.0</v>
      </c>
    </row>
    <row r="18">
      <c r="A18" s="5">
        <v>6.3000010018E10</v>
      </c>
      <c r="B18" s="5" t="s">
        <v>3</v>
      </c>
      <c r="C18" s="5" t="s">
        <v>20</v>
      </c>
      <c r="D18" s="5">
        <v>8050.0</v>
      </c>
      <c r="E18" s="5">
        <v>316166.5951</v>
      </c>
      <c r="F18" s="5">
        <v>25461.26037589099</v>
      </c>
      <c r="G18" s="5">
        <v>0.0</v>
      </c>
      <c r="H18" s="5">
        <v>0.0</v>
      </c>
      <c r="I18" s="5">
        <v>0.0</v>
      </c>
      <c r="J18" s="5">
        <v>2.0</v>
      </c>
      <c r="K18" s="16">
        <v>8.0</v>
      </c>
      <c r="L18" s="5">
        <v>1615.0</v>
      </c>
    </row>
    <row r="19">
      <c r="A19" s="5">
        <v>6.3000010019E10</v>
      </c>
      <c r="B19" s="5" t="s">
        <v>3</v>
      </c>
      <c r="C19" s="5" t="s">
        <v>21</v>
      </c>
      <c r="D19" s="5">
        <v>8303.0</v>
      </c>
      <c r="E19" s="5">
        <v>209459.2268</v>
      </c>
      <c r="F19" s="5">
        <v>39640.17306302784</v>
      </c>
      <c r="G19" s="5">
        <v>0.0</v>
      </c>
      <c r="H19" s="5">
        <v>0.0</v>
      </c>
      <c r="I19" s="5">
        <v>0.0</v>
      </c>
      <c r="K19" s="16">
        <v>3.0</v>
      </c>
      <c r="L19" s="5">
        <v>1718.0</v>
      </c>
    </row>
    <row r="20">
      <c r="A20" s="5">
        <v>6.300001002E10</v>
      </c>
      <c r="B20" s="5" t="s">
        <v>3</v>
      </c>
      <c r="C20" s="5" t="s">
        <v>22</v>
      </c>
      <c r="D20" s="5">
        <v>5303.0</v>
      </c>
      <c r="E20" s="5">
        <v>129232.5666</v>
      </c>
      <c r="F20" s="5">
        <v>41034.54833032775</v>
      </c>
      <c r="G20" s="5">
        <v>0.0</v>
      </c>
      <c r="H20" s="5">
        <v>0.0</v>
      </c>
      <c r="I20" s="5">
        <v>0.0</v>
      </c>
      <c r="K20" s="5">
        <v>0.0</v>
      </c>
      <c r="L20" s="5">
        <v>1056.0</v>
      </c>
    </row>
    <row r="21">
      <c r="A21" s="5">
        <v>6.3000010021E10</v>
      </c>
      <c r="B21" s="5" t="s">
        <v>3</v>
      </c>
      <c r="C21" s="5" t="s">
        <v>23</v>
      </c>
      <c r="D21" s="5">
        <v>9169.0</v>
      </c>
      <c r="E21" s="5">
        <v>155930.7242</v>
      </c>
      <c r="F21" s="5">
        <v>58801.75345199865</v>
      </c>
      <c r="G21" s="5">
        <v>1.0</v>
      </c>
      <c r="H21" s="5">
        <v>0.0</v>
      </c>
      <c r="I21" s="5">
        <v>0.0</v>
      </c>
      <c r="K21" s="5">
        <v>0.0</v>
      </c>
      <c r="L21" s="5">
        <v>2036.0</v>
      </c>
    </row>
    <row r="22">
      <c r="A22" s="5">
        <v>6.3000010022E10</v>
      </c>
      <c r="B22" s="5" t="s">
        <v>3</v>
      </c>
      <c r="C22" s="5" t="s">
        <v>24</v>
      </c>
      <c r="D22" s="5">
        <v>8065.0</v>
      </c>
      <c r="E22" s="5">
        <v>215310.4275</v>
      </c>
      <c r="F22" s="5">
        <v>37457.54487436518</v>
      </c>
      <c r="G22" s="5">
        <v>0.0</v>
      </c>
      <c r="H22" s="5">
        <v>1.0</v>
      </c>
      <c r="I22" s="5">
        <v>0.0</v>
      </c>
      <c r="K22" s="16">
        <v>2.0</v>
      </c>
      <c r="L22" s="5">
        <v>1846.0</v>
      </c>
    </row>
    <row r="23">
      <c r="A23" s="5">
        <v>6.3000010024E10</v>
      </c>
      <c r="B23" s="5" t="s">
        <v>3</v>
      </c>
      <c r="C23" s="5" t="s">
        <v>25</v>
      </c>
      <c r="D23" s="5">
        <v>7794.0</v>
      </c>
      <c r="E23" s="5">
        <v>153660.4124</v>
      </c>
      <c r="F23" s="5">
        <v>50722.237941878644</v>
      </c>
      <c r="G23" s="5">
        <v>0.0</v>
      </c>
      <c r="H23" s="5">
        <v>0.0</v>
      </c>
      <c r="I23" s="5">
        <v>0.0</v>
      </c>
      <c r="K23" s="5">
        <v>0.0</v>
      </c>
      <c r="L23" s="5">
        <v>1653.0</v>
      </c>
    </row>
    <row r="24">
      <c r="A24" s="5">
        <v>6.3000010025E10</v>
      </c>
      <c r="B24" s="5" t="s">
        <v>3</v>
      </c>
      <c r="C24" s="5" t="s">
        <v>26</v>
      </c>
      <c r="D24" s="5">
        <v>6150.0</v>
      </c>
      <c r="E24" s="5">
        <v>163007.9437</v>
      </c>
      <c r="F24" s="5">
        <v>37728.22268906396</v>
      </c>
      <c r="G24" s="5">
        <v>0.0</v>
      </c>
      <c r="H24" s="5">
        <v>0.0</v>
      </c>
      <c r="I24" s="5">
        <v>0.0</v>
      </c>
      <c r="K24" s="16">
        <v>1.0</v>
      </c>
      <c r="L24" s="5">
        <v>1357.0</v>
      </c>
    </row>
    <row r="25">
      <c r="A25" s="5">
        <v>6.3000010026E10</v>
      </c>
      <c r="B25" s="5" t="s">
        <v>3</v>
      </c>
      <c r="C25" s="5" t="s">
        <v>27</v>
      </c>
      <c r="D25" s="5">
        <v>10339.0</v>
      </c>
      <c r="E25" s="5">
        <v>356801.723</v>
      </c>
      <c r="F25" s="5">
        <v>28976.878006836305</v>
      </c>
      <c r="G25" s="5">
        <v>0.0</v>
      </c>
      <c r="H25" s="5">
        <v>0.0</v>
      </c>
      <c r="I25" s="5">
        <v>0.0</v>
      </c>
      <c r="K25" s="16">
        <v>2.0</v>
      </c>
      <c r="L25" s="5">
        <v>1559.0</v>
      </c>
    </row>
    <row r="26">
      <c r="A26" s="5">
        <v>6.3000010027E10</v>
      </c>
      <c r="B26" s="5" t="s">
        <v>3</v>
      </c>
      <c r="C26" s="5" t="s">
        <v>28</v>
      </c>
      <c r="D26" s="5">
        <v>4413.0</v>
      </c>
      <c r="E26" s="5">
        <v>94409.2187</v>
      </c>
      <c r="F26" s="5">
        <v>46743.31660367824</v>
      </c>
      <c r="G26" s="5">
        <v>0.0</v>
      </c>
      <c r="H26" s="5">
        <v>0.0</v>
      </c>
      <c r="I26" s="5">
        <v>0.0</v>
      </c>
      <c r="K26" s="5">
        <v>0.0</v>
      </c>
      <c r="L26" s="5">
        <v>634.0</v>
      </c>
    </row>
    <row r="27">
      <c r="A27" s="5">
        <v>6.3000010028E10</v>
      </c>
      <c r="B27" s="5" t="s">
        <v>3</v>
      </c>
      <c r="C27" s="5" t="s">
        <v>29</v>
      </c>
      <c r="D27" s="5">
        <v>3720.0</v>
      </c>
      <c r="E27" s="5">
        <v>218549.9303</v>
      </c>
      <c r="F27" s="5">
        <v>17021.28202417459</v>
      </c>
      <c r="G27" s="5">
        <v>0.0</v>
      </c>
      <c r="H27" s="5">
        <v>0.0</v>
      </c>
      <c r="I27" s="5">
        <v>0.0</v>
      </c>
      <c r="K27" s="16">
        <v>1.0</v>
      </c>
      <c r="L27" s="5">
        <v>693.0</v>
      </c>
    </row>
    <row r="28">
      <c r="A28" s="5">
        <v>6.3000010029E10</v>
      </c>
      <c r="B28" s="5" t="s">
        <v>3</v>
      </c>
      <c r="C28" s="5" t="s">
        <v>30</v>
      </c>
      <c r="D28" s="5">
        <v>4140.0</v>
      </c>
      <c r="E28" s="5">
        <v>62547.8528</v>
      </c>
      <c r="F28" s="5">
        <v>66189.32248942046</v>
      </c>
      <c r="G28" s="5">
        <v>0.0</v>
      </c>
      <c r="H28" s="5">
        <v>0.0</v>
      </c>
      <c r="I28" s="5">
        <v>0.0</v>
      </c>
      <c r="J28" s="5">
        <v>1.0</v>
      </c>
      <c r="K28" s="16">
        <v>2.0</v>
      </c>
      <c r="L28" s="5">
        <v>791.0</v>
      </c>
    </row>
    <row r="29">
      <c r="A29" s="5">
        <v>6.300001003E10</v>
      </c>
      <c r="B29" s="5" t="s">
        <v>3</v>
      </c>
      <c r="C29" s="5" t="s">
        <v>31</v>
      </c>
      <c r="D29" s="5">
        <v>7132.0</v>
      </c>
      <c r="E29" s="5">
        <v>141869.4992</v>
      </c>
      <c r="F29" s="5">
        <v>50271.55266084142</v>
      </c>
      <c r="G29" s="5">
        <v>0.0</v>
      </c>
      <c r="H29" s="5">
        <v>0.0</v>
      </c>
      <c r="I29" s="5">
        <v>0.0</v>
      </c>
      <c r="K29" s="5">
        <v>0.0</v>
      </c>
      <c r="L29" s="5">
        <v>1358.0</v>
      </c>
    </row>
    <row r="30">
      <c r="A30" s="5">
        <v>6.3000010031E10</v>
      </c>
      <c r="B30" s="5" t="s">
        <v>3</v>
      </c>
      <c r="C30" s="5" t="s">
        <v>32</v>
      </c>
      <c r="D30" s="5">
        <v>3405.0</v>
      </c>
      <c r="E30" s="5">
        <v>53876.4366</v>
      </c>
      <c r="F30" s="5">
        <v>63200.17088880744</v>
      </c>
      <c r="G30" s="5">
        <v>0.0</v>
      </c>
      <c r="H30" s="5">
        <v>0.0</v>
      </c>
      <c r="I30" s="5">
        <v>0.0</v>
      </c>
      <c r="K30" s="16">
        <v>1.0</v>
      </c>
      <c r="L30" s="5">
        <v>606.0</v>
      </c>
    </row>
    <row r="31">
      <c r="A31" s="5">
        <v>6.3000010032E10</v>
      </c>
      <c r="B31" s="5" t="s">
        <v>3</v>
      </c>
      <c r="C31" s="5" t="s">
        <v>33</v>
      </c>
      <c r="D31" s="5">
        <v>4776.0</v>
      </c>
      <c r="E31" s="5">
        <v>89051.5191</v>
      </c>
      <c r="F31" s="5">
        <v>53631.87566330915</v>
      </c>
      <c r="G31" s="5">
        <v>0.0</v>
      </c>
      <c r="H31" s="5">
        <v>0.0</v>
      </c>
      <c r="I31" s="5">
        <v>0.0</v>
      </c>
      <c r="K31" s="5">
        <v>0.0</v>
      </c>
      <c r="L31" s="5">
        <v>804.0</v>
      </c>
    </row>
    <row r="32">
      <c r="A32" s="5">
        <v>6.3000010033E10</v>
      </c>
      <c r="B32" s="5" t="s">
        <v>3</v>
      </c>
      <c r="C32" s="5" t="s">
        <v>34</v>
      </c>
      <c r="D32" s="5">
        <v>6409.0</v>
      </c>
      <c r="E32" s="5">
        <v>128774.5023</v>
      </c>
      <c r="F32" s="5">
        <v>49769.16924958677</v>
      </c>
      <c r="G32" s="5">
        <v>0.0</v>
      </c>
      <c r="H32" s="5">
        <v>0.0</v>
      </c>
      <c r="I32" s="5">
        <v>0.0</v>
      </c>
      <c r="K32" s="16">
        <v>2.0</v>
      </c>
      <c r="L32" s="5">
        <v>1236.0</v>
      </c>
    </row>
    <row r="33">
      <c r="A33" s="5">
        <v>6.3000010034E10</v>
      </c>
      <c r="B33" s="5" t="s">
        <v>3</v>
      </c>
      <c r="C33" s="5" t="s">
        <v>35</v>
      </c>
      <c r="D33" s="5">
        <v>2653.0</v>
      </c>
      <c r="E33" s="5">
        <v>78221.7506</v>
      </c>
      <c r="F33" s="5">
        <v>33916.39767264426</v>
      </c>
      <c r="G33" s="5">
        <v>0.0</v>
      </c>
      <c r="H33" s="5">
        <v>0.0</v>
      </c>
      <c r="I33" s="5">
        <v>0.0</v>
      </c>
      <c r="K33" s="16">
        <v>2.0</v>
      </c>
      <c r="L33" s="5">
        <v>567.0</v>
      </c>
    </row>
    <row r="34">
      <c r="A34" s="5">
        <v>6.3000010035E10</v>
      </c>
      <c r="B34" s="5" t="s">
        <v>3</v>
      </c>
      <c r="C34" s="5" t="s">
        <v>36</v>
      </c>
      <c r="D34" s="5">
        <v>3588.0</v>
      </c>
      <c r="E34" s="5">
        <v>176435.458</v>
      </c>
      <c r="F34" s="5">
        <v>20336.04832425464</v>
      </c>
      <c r="G34" s="5">
        <v>0.0</v>
      </c>
      <c r="H34" s="5">
        <v>0.0</v>
      </c>
      <c r="I34" s="5">
        <v>0.0</v>
      </c>
      <c r="K34" s="5">
        <v>0.0</v>
      </c>
      <c r="L34" s="5">
        <v>834.0</v>
      </c>
    </row>
    <row r="35">
      <c r="A35" s="5">
        <v>6.3000020001E10</v>
      </c>
      <c r="B35" s="5" t="s">
        <v>37</v>
      </c>
      <c r="C35" s="5" t="s">
        <v>38</v>
      </c>
      <c r="D35" s="5">
        <v>5723.0</v>
      </c>
      <c r="E35" s="5">
        <v>512980.8916</v>
      </c>
      <c r="F35" s="5">
        <v>11156.360975064437</v>
      </c>
      <c r="G35" s="5">
        <v>0.0</v>
      </c>
      <c r="H35" s="5">
        <v>0.0</v>
      </c>
      <c r="I35" s="5">
        <v>0.0</v>
      </c>
      <c r="K35" s="16">
        <v>1.0</v>
      </c>
      <c r="L35" s="5">
        <v>1465.0</v>
      </c>
    </row>
    <row r="36">
      <c r="A36" s="5">
        <v>6.3000020002E10</v>
      </c>
      <c r="B36" s="5" t="s">
        <v>37</v>
      </c>
      <c r="C36" s="5" t="s">
        <v>39</v>
      </c>
      <c r="D36" s="5">
        <v>4576.0</v>
      </c>
      <c r="E36" s="5">
        <v>74337.873</v>
      </c>
      <c r="F36" s="5">
        <v>61556.77873645913</v>
      </c>
      <c r="G36" s="5">
        <v>0.0</v>
      </c>
      <c r="H36" s="5">
        <v>0.0</v>
      </c>
      <c r="I36" s="5">
        <v>0.0</v>
      </c>
      <c r="K36" s="5">
        <v>0.0</v>
      </c>
      <c r="L36" s="5">
        <v>1038.0</v>
      </c>
    </row>
    <row r="37">
      <c r="A37" s="5">
        <v>6.3000020003E10</v>
      </c>
      <c r="B37" s="5" t="s">
        <v>37</v>
      </c>
      <c r="C37" s="5" t="s">
        <v>40</v>
      </c>
      <c r="D37" s="5">
        <v>2611.0</v>
      </c>
      <c r="E37" s="5">
        <v>270047.4327</v>
      </c>
      <c r="F37" s="5">
        <v>9668.671810335638</v>
      </c>
      <c r="G37" s="5">
        <v>0.0</v>
      </c>
      <c r="H37" s="5">
        <v>0.0</v>
      </c>
      <c r="I37" s="5">
        <v>0.0</v>
      </c>
      <c r="J37" s="5">
        <v>1.0</v>
      </c>
      <c r="K37" s="16">
        <v>1.0</v>
      </c>
      <c r="L37" s="5">
        <v>685.0</v>
      </c>
    </row>
    <row r="38">
      <c r="A38" s="5">
        <v>6.3000020004E10</v>
      </c>
      <c r="B38" s="5" t="s">
        <v>37</v>
      </c>
      <c r="C38" s="5" t="s">
        <v>41</v>
      </c>
      <c r="D38" s="5">
        <v>3364.0</v>
      </c>
      <c r="E38" s="5">
        <v>81792.1732</v>
      </c>
      <c r="F38" s="5">
        <v>41128.629652305164</v>
      </c>
      <c r="G38" s="5">
        <v>0.0</v>
      </c>
      <c r="H38" s="5">
        <v>0.0</v>
      </c>
      <c r="I38" s="5">
        <v>0.0</v>
      </c>
      <c r="K38" s="16">
        <v>1.0</v>
      </c>
      <c r="L38" s="5">
        <v>725.0</v>
      </c>
    </row>
    <row r="39">
      <c r="A39" s="5">
        <v>6.3000020005E10</v>
      </c>
      <c r="B39" s="5" t="s">
        <v>37</v>
      </c>
      <c r="C39" s="5" t="s">
        <v>42</v>
      </c>
      <c r="D39" s="5">
        <v>3280.0</v>
      </c>
      <c r="E39" s="5">
        <v>576419.4039</v>
      </c>
      <c r="F39" s="5">
        <v>5690.301155387597</v>
      </c>
      <c r="G39" s="5">
        <v>0.0</v>
      </c>
      <c r="H39" s="5">
        <v>0.0</v>
      </c>
      <c r="I39" s="5">
        <v>0.0</v>
      </c>
      <c r="K39" s="5">
        <v>0.0</v>
      </c>
      <c r="L39" s="5">
        <v>771.0</v>
      </c>
    </row>
    <row r="40">
      <c r="A40" s="5">
        <v>6.3000020006E10</v>
      </c>
      <c r="B40" s="5" t="s">
        <v>37</v>
      </c>
      <c r="C40" s="5" t="s">
        <v>43</v>
      </c>
      <c r="D40" s="5">
        <v>5521.0</v>
      </c>
      <c r="E40" s="5">
        <v>248945.8008</v>
      </c>
      <c r="F40" s="5">
        <v>22177.51808730248</v>
      </c>
      <c r="G40" s="5">
        <v>0.0</v>
      </c>
      <c r="H40" s="5">
        <v>0.0</v>
      </c>
      <c r="I40" s="5">
        <v>0.0</v>
      </c>
      <c r="K40" s="16">
        <v>1.0</v>
      </c>
      <c r="L40" s="5">
        <v>1358.0</v>
      </c>
    </row>
    <row r="41">
      <c r="A41" s="5">
        <v>6.3000020007E10</v>
      </c>
      <c r="B41" s="5" t="s">
        <v>37</v>
      </c>
      <c r="C41" s="5" t="s">
        <v>44</v>
      </c>
      <c r="D41" s="5">
        <v>5112.0</v>
      </c>
      <c r="E41" s="5">
        <v>110302.3588</v>
      </c>
      <c r="F41" s="5">
        <v>46345.337086299915</v>
      </c>
      <c r="G41" s="5">
        <v>0.0</v>
      </c>
      <c r="H41" s="5">
        <v>0.0</v>
      </c>
      <c r="I41" s="5">
        <v>0.0</v>
      </c>
      <c r="K41" s="16">
        <v>2.0</v>
      </c>
      <c r="L41" s="5">
        <v>1033.0</v>
      </c>
    </row>
    <row r="42">
      <c r="A42" s="5">
        <v>6.3000020008E10</v>
      </c>
      <c r="B42" s="5" t="s">
        <v>37</v>
      </c>
      <c r="C42" s="5" t="s">
        <v>45</v>
      </c>
      <c r="D42" s="5">
        <v>7827.0</v>
      </c>
      <c r="E42" s="5">
        <v>167219.1943</v>
      </c>
      <c r="F42" s="5">
        <v>46806.827605914375</v>
      </c>
      <c r="G42" s="5">
        <v>0.0</v>
      </c>
      <c r="H42" s="5">
        <v>0.0</v>
      </c>
      <c r="I42" s="5">
        <v>0.0</v>
      </c>
      <c r="K42" s="5">
        <v>0.0</v>
      </c>
      <c r="L42" s="5">
        <v>1508.0</v>
      </c>
    </row>
    <row r="43">
      <c r="A43" s="5">
        <v>6.3000020009E10</v>
      </c>
      <c r="B43" s="5" t="s">
        <v>37</v>
      </c>
      <c r="C43" s="5" t="s">
        <v>46</v>
      </c>
      <c r="D43" s="5">
        <v>10832.0</v>
      </c>
      <c r="E43" s="5">
        <v>501817.0878</v>
      </c>
      <c r="F43" s="5">
        <v>21585.554305231453</v>
      </c>
      <c r="G43" s="5">
        <v>0.0</v>
      </c>
      <c r="H43" s="5">
        <v>0.0</v>
      </c>
      <c r="I43" s="5">
        <v>0.0</v>
      </c>
      <c r="K43" s="16">
        <v>1.0</v>
      </c>
      <c r="L43" s="5">
        <v>2010.0</v>
      </c>
    </row>
    <row r="44">
      <c r="A44" s="5">
        <v>6.300002001E10</v>
      </c>
      <c r="B44" s="5" t="s">
        <v>37</v>
      </c>
      <c r="C44" s="5" t="s">
        <v>47</v>
      </c>
      <c r="D44" s="5">
        <v>3771.0</v>
      </c>
      <c r="E44" s="5">
        <v>63780.8463</v>
      </c>
      <c r="F44" s="5">
        <v>59124.33306799819</v>
      </c>
      <c r="G44" s="5">
        <v>0.0</v>
      </c>
      <c r="H44" s="5">
        <v>0.0</v>
      </c>
      <c r="I44" s="5">
        <v>0.0</v>
      </c>
      <c r="K44" s="16">
        <v>1.0</v>
      </c>
      <c r="L44" s="5">
        <v>656.0</v>
      </c>
    </row>
    <row r="45">
      <c r="A45" s="5">
        <v>6.3000020011E10</v>
      </c>
      <c r="B45" s="5" t="s">
        <v>37</v>
      </c>
      <c r="C45" s="5" t="s">
        <v>48</v>
      </c>
      <c r="D45" s="5">
        <v>5007.0</v>
      </c>
      <c r="E45" s="5">
        <v>160923.4384</v>
      </c>
      <c r="F45" s="5">
        <v>31114.174850989264</v>
      </c>
      <c r="G45" s="5">
        <v>1.0</v>
      </c>
      <c r="H45" s="5">
        <v>0.0</v>
      </c>
      <c r="I45" s="5">
        <v>0.0</v>
      </c>
      <c r="K45" s="16">
        <v>1.0</v>
      </c>
      <c r="L45" s="5">
        <v>935.0</v>
      </c>
    </row>
    <row r="46">
      <c r="A46" s="5">
        <v>6.3000020012E10</v>
      </c>
      <c r="B46" s="5" t="s">
        <v>37</v>
      </c>
      <c r="C46" s="5" t="s">
        <v>49</v>
      </c>
      <c r="D46" s="5">
        <v>3558.0</v>
      </c>
      <c r="E46" s="5">
        <v>85503.2625</v>
      </c>
      <c r="F46" s="5">
        <v>41612.44724433761</v>
      </c>
      <c r="G46" s="5">
        <v>0.0</v>
      </c>
      <c r="H46" s="5">
        <v>0.0</v>
      </c>
      <c r="I46" s="5">
        <v>0.0</v>
      </c>
      <c r="K46" s="16">
        <v>1.0</v>
      </c>
      <c r="L46" s="5">
        <v>764.0</v>
      </c>
    </row>
    <row r="47">
      <c r="A47" s="5">
        <v>6.3000020013E10</v>
      </c>
      <c r="B47" s="5" t="s">
        <v>37</v>
      </c>
      <c r="C47" s="5" t="s">
        <v>50</v>
      </c>
      <c r="D47" s="5">
        <v>4669.0</v>
      </c>
      <c r="E47" s="5">
        <v>80935.463</v>
      </c>
      <c r="F47" s="5">
        <v>57687.93835157278</v>
      </c>
      <c r="G47" s="5">
        <v>0.0</v>
      </c>
      <c r="H47" s="5">
        <v>0.0</v>
      </c>
      <c r="I47" s="5">
        <v>0.0</v>
      </c>
      <c r="J47" s="5">
        <v>1.0</v>
      </c>
      <c r="K47" s="5">
        <v>0.0</v>
      </c>
      <c r="L47" s="5">
        <v>999.0</v>
      </c>
    </row>
    <row r="48">
      <c r="A48" s="5">
        <v>6.3000020014E10</v>
      </c>
      <c r="B48" s="5" t="s">
        <v>37</v>
      </c>
      <c r="C48" s="5" t="s">
        <v>51</v>
      </c>
      <c r="D48" s="5">
        <v>3928.0</v>
      </c>
      <c r="E48" s="5">
        <v>114932.5634</v>
      </c>
      <c r="F48" s="5">
        <v>34176.56305401782</v>
      </c>
      <c r="G48" s="5">
        <v>0.0</v>
      </c>
      <c r="H48" s="5">
        <v>0.0</v>
      </c>
      <c r="I48" s="5">
        <v>0.0</v>
      </c>
      <c r="K48" s="16">
        <v>1.0</v>
      </c>
      <c r="L48" s="5">
        <v>692.0</v>
      </c>
    </row>
    <row r="49">
      <c r="A49" s="5">
        <v>6.3000020015E10</v>
      </c>
      <c r="B49" s="5" t="s">
        <v>37</v>
      </c>
      <c r="C49" s="5" t="s">
        <v>52</v>
      </c>
      <c r="D49" s="5">
        <v>4140.0</v>
      </c>
      <c r="E49" s="5">
        <v>87507.1484</v>
      </c>
      <c r="F49" s="5">
        <v>47310.42064216093</v>
      </c>
      <c r="G49" s="5">
        <v>0.0</v>
      </c>
      <c r="H49" s="5">
        <v>0.0</v>
      </c>
      <c r="I49" s="5">
        <v>0.0</v>
      </c>
      <c r="J49" s="5">
        <v>1.0</v>
      </c>
      <c r="K49" s="5">
        <v>0.0</v>
      </c>
      <c r="L49" s="5">
        <v>807.0</v>
      </c>
    </row>
    <row r="50">
      <c r="A50" s="5">
        <v>6.3000020016E10</v>
      </c>
      <c r="B50" s="5" t="s">
        <v>37</v>
      </c>
      <c r="C50" s="5" t="s">
        <v>53</v>
      </c>
      <c r="D50" s="5">
        <v>5422.0</v>
      </c>
      <c r="E50" s="5">
        <v>154694.3134</v>
      </c>
      <c r="F50" s="5">
        <v>35049.76932138476</v>
      </c>
      <c r="G50" s="5">
        <v>0.0</v>
      </c>
      <c r="H50" s="5">
        <v>0.0</v>
      </c>
      <c r="I50" s="5">
        <v>0.0</v>
      </c>
      <c r="K50" s="16">
        <v>2.0</v>
      </c>
      <c r="L50" s="5">
        <v>1189.0</v>
      </c>
    </row>
    <row r="51">
      <c r="A51" s="5">
        <v>6.3000020017E10</v>
      </c>
      <c r="B51" s="5" t="s">
        <v>37</v>
      </c>
      <c r="C51" s="5" t="s">
        <v>54</v>
      </c>
      <c r="D51" s="5">
        <v>5133.0</v>
      </c>
      <c r="E51" s="5">
        <v>56921.5815</v>
      </c>
      <c r="F51" s="5">
        <v>90176.69335136094</v>
      </c>
      <c r="G51" s="5">
        <v>0.0</v>
      </c>
      <c r="H51" s="5">
        <v>0.0</v>
      </c>
      <c r="I51" s="5">
        <v>0.0</v>
      </c>
      <c r="K51" s="5">
        <v>0.0</v>
      </c>
      <c r="L51" s="5">
        <v>1170.0</v>
      </c>
    </row>
    <row r="52">
      <c r="A52" s="5">
        <v>6.3000020018E10</v>
      </c>
      <c r="B52" s="5" t="s">
        <v>37</v>
      </c>
      <c r="C52" s="5" t="s">
        <v>55</v>
      </c>
      <c r="D52" s="5">
        <v>4860.0</v>
      </c>
      <c r="E52" s="5">
        <v>138372.5258</v>
      </c>
      <c r="F52" s="5">
        <v>35122.579225188936</v>
      </c>
      <c r="G52" s="5">
        <v>0.0</v>
      </c>
      <c r="H52" s="5">
        <v>0.0</v>
      </c>
      <c r="I52" s="5">
        <v>0.0</v>
      </c>
      <c r="K52" s="16">
        <v>1.0</v>
      </c>
      <c r="L52" s="5">
        <v>1054.0</v>
      </c>
    </row>
    <row r="53">
      <c r="A53" s="5">
        <v>6.3000020019E10</v>
      </c>
      <c r="B53" s="5" t="s">
        <v>37</v>
      </c>
      <c r="C53" s="5" t="s">
        <v>56</v>
      </c>
      <c r="D53" s="5">
        <v>4420.0</v>
      </c>
      <c r="E53" s="5">
        <v>103913.1753</v>
      </c>
      <c r="F53" s="5">
        <v>42535.510893968414</v>
      </c>
      <c r="G53" s="5">
        <v>0.0</v>
      </c>
      <c r="H53" s="5">
        <v>0.0</v>
      </c>
      <c r="K53" s="16">
        <v>1.0</v>
      </c>
      <c r="L53" s="5">
        <v>767.0</v>
      </c>
    </row>
    <row r="54">
      <c r="A54" s="5">
        <v>6.300002002E10</v>
      </c>
      <c r="B54" s="5" t="s">
        <v>37</v>
      </c>
      <c r="C54" s="5" t="s">
        <v>57</v>
      </c>
      <c r="D54" s="5">
        <v>7707.0</v>
      </c>
      <c r="E54" s="5">
        <v>90355.989</v>
      </c>
      <c r="F54" s="5">
        <v>85295.95088600049</v>
      </c>
      <c r="G54" s="5">
        <v>0.0</v>
      </c>
      <c r="H54" s="5">
        <v>1.0</v>
      </c>
      <c r="I54" s="5">
        <v>0.0</v>
      </c>
      <c r="K54" s="16">
        <v>2.0</v>
      </c>
      <c r="L54" s="5">
        <v>1424.0</v>
      </c>
    </row>
    <row r="55">
      <c r="A55" s="5">
        <v>6.3000020021E10</v>
      </c>
      <c r="B55" s="5" t="s">
        <v>37</v>
      </c>
      <c r="C55" s="5" t="s">
        <v>58</v>
      </c>
      <c r="D55" s="5">
        <v>2185.0</v>
      </c>
      <c r="E55" s="5">
        <v>751677.7684</v>
      </c>
      <c r="F55" s="5">
        <v>2906.830681783937</v>
      </c>
      <c r="G55" s="5">
        <v>0.0</v>
      </c>
      <c r="H55" s="5">
        <v>0.0</v>
      </c>
      <c r="I55" s="5">
        <v>0.0</v>
      </c>
      <c r="K55" s="16">
        <v>4.0</v>
      </c>
      <c r="L55" s="5">
        <v>441.0</v>
      </c>
    </row>
    <row r="56">
      <c r="A56" s="5">
        <v>6.3000020022E10</v>
      </c>
      <c r="B56" s="5" t="s">
        <v>37</v>
      </c>
      <c r="C56" s="5" t="s">
        <v>59</v>
      </c>
      <c r="D56" s="5">
        <v>6870.0</v>
      </c>
      <c r="E56" s="5">
        <v>209429.1273</v>
      </c>
      <c r="F56" s="5">
        <v>32803.45999894734</v>
      </c>
      <c r="G56" s="5">
        <v>0.0</v>
      </c>
      <c r="H56" s="5">
        <v>0.0</v>
      </c>
      <c r="I56" s="5">
        <v>0.0</v>
      </c>
      <c r="K56" s="5">
        <v>0.0</v>
      </c>
      <c r="L56" s="5">
        <v>1299.0</v>
      </c>
    </row>
    <row r="57">
      <c r="A57" s="5">
        <v>6.3000020023E10</v>
      </c>
      <c r="B57" s="5" t="s">
        <v>37</v>
      </c>
      <c r="C57" s="5" t="s">
        <v>60</v>
      </c>
      <c r="D57" s="5">
        <v>4780.0</v>
      </c>
      <c r="E57" s="5">
        <v>110934.7205</v>
      </c>
      <c r="F57" s="5">
        <v>43088.4035084399</v>
      </c>
      <c r="G57" s="5">
        <v>0.0</v>
      </c>
      <c r="H57" s="5">
        <v>0.0</v>
      </c>
      <c r="I57" s="5">
        <v>0.0</v>
      </c>
      <c r="K57" s="5">
        <v>0.0</v>
      </c>
      <c r="L57" s="5">
        <v>1196.0</v>
      </c>
    </row>
    <row r="58">
      <c r="A58" s="5">
        <v>6.3000020024E10</v>
      </c>
      <c r="B58" s="5" t="s">
        <v>37</v>
      </c>
      <c r="C58" s="5" t="s">
        <v>61</v>
      </c>
      <c r="D58" s="5">
        <v>4299.0</v>
      </c>
      <c r="E58" s="5">
        <v>141207.8296</v>
      </c>
      <c r="F58" s="5">
        <v>30444.487477626382</v>
      </c>
      <c r="G58" s="5">
        <v>0.0</v>
      </c>
      <c r="H58" s="5">
        <v>0.0</v>
      </c>
      <c r="I58" s="5">
        <v>0.0</v>
      </c>
      <c r="K58" s="16">
        <v>1.0</v>
      </c>
      <c r="L58" s="5">
        <v>938.0</v>
      </c>
    </row>
    <row r="59">
      <c r="A59" s="5">
        <v>6.3000020025E10</v>
      </c>
      <c r="B59" s="5" t="s">
        <v>37</v>
      </c>
      <c r="C59" s="5" t="s">
        <v>62</v>
      </c>
      <c r="D59" s="5">
        <v>7738.0</v>
      </c>
      <c r="E59" s="5">
        <v>845767.5513</v>
      </c>
      <c r="F59" s="5">
        <v>9149.085925685122</v>
      </c>
      <c r="G59" s="5">
        <v>0.0</v>
      </c>
      <c r="H59" s="5">
        <v>0.0</v>
      </c>
      <c r="I59" s="5">
        <v>0.0</v>
      </c>
      <c r="K59" s="16">
        <v>2.0</v>
      </c>
      <c r="L59" s="5">
        <v>1533.0</v>
      </c>
    </row>
    <row r="60">
      <c r="A60" s="5">
        <v>6.3000020026E10</v>
      </c>
      <c r="B60" s="5" t="s">
        <v>37</v>
      </c>
      <c r="C60" s="5" t="s">
        <v>63</v>
      </c>
      <c r="D60" s="5">
        <v>5912.0</v>
      </c>
      <c r="E60" s="5">
        <v>117656.3412</v>
      </c>
      <c r="F60" s="5">
        <v>50248.035419955755</v>
      </c>
      <c r="G60" s="5">
        <v>1.0</v>
      </c>
      <c r="H60" s="5">
        <v>0.0</v>
      </c>
      <c r="I60" s="5">
        <v>0.0</v>
      </c>
      <c r="K60" s="5">
        <v>0.0</v>
      </c>
      <c r="L60" s="5">
        <v>1298.0</v>
      </c>
    </row>
    <row r="61">
      <c r="A61" s="5">
        <v>6.3000020027E10</v>
      </c>
      <c r="B61" s="5" t="s">
        <v>37</v>
      </c>
      <c r="C61" s="5" t="s">
        <v>64</v>
      </c>
      <c r="D61" s="5">
        <v>3895.0</v>
      </c>
      <c r="E61" s="5">
        <v>131948.3938</v>
      </c>
      <c r="F61" s="5">
        <v>29519.116435049782</v>
      </c>
      <c r="G61" s="5">
        <v>0.0</v>
      </c>
      <c r="H61" s="5">
        <v>0.0</v>
      </c>
      <c r="I61" s="5">
        <v>0.0</v>
      </c>
      <c r="K61" s="5">
        <v>0.0</v>
      </c>
      <c r="L61" s="5">
        <v>874.0</v>
      </c>
    </row>
    <row r="62">
      <c r="A62" s="5">
        <v>6.3000020028E10</v>
      </c>
      <c r="B62" s="5" t="s">
        <v>37</v>
      </c>
      <c r="C62" s="5" t="s">
        <v>65</v>
      </c>
      <c r="D62" s="5">
        <v>5145.0</v>
      </c>
      <c r="E62" s="5">
        <v>214185.307</v>
      </c>
      <c r="F62" s="5">
        <v>24021.25557566841</v>
      </c>
      <c r="G62" s="5">
        <v>0.0</v>
      </c>
      <c r="H62" s="5">
        <v>0.0</v>
      </c>
      <c r="I62" s="5">
        <v>0.0</v>
      </c>
      <c r="K62" s="5">
        <v>0.0</v>
      </c>
      <c r="L62" s="5">
        <v>1129.0</v>
      </c>
    </row>
    <row r="63">
      <c r="A63" s="5">
        <v>6.3000020029E10</v>
      </c>
      <c r="B63" s="5" t="s">
        <v>37</v>
      </c>
      <c r="C63" s="5" t="s">
        <v>66</v>
      </c>
      <c r="D63" s="5">
        <v>6367.0</v>
      </c>
      <c r="E63" s="5">
        <v>371603.9498</v>
      </c>
      <c r="F63" s="5">
        <v>17133.83295152478</v>
      </c>
      <c r="G63" s="5">
        <v>0.0</v>
      </c>
      <c r="H63" s="5">
        <v>0.0</v>
      </c>
      <c r="I63" s="5">
        <v>0.0</v>
      </c>
      <c r="K63" s="16">
        <v>2.0</v>
      </c>
      <c r="L63" s="5">
        <v>1226.0</v>
      </c>
    </row>
    <row r="64">
      <c r="A64" s="5">
        <v>6.300002003E10</v>
      </c>
      <c r="B64" s="5" t="s">
        <v>37</v>
      </c>
      <c r="C64" s="5" t="s">
        <v>67</v>
      </c>
      <c r="D64" s="5">
        <v>8718.0</v>
      </c>
      <c r="E64" s="5">
        <v>295464.8764</v>
      </c>
      <c r="F64" s="5">
        <v>29506.045206529325</v>
      </c>
      <c r="G64" s="5">
        <v>1.0</v>
      </c>
      <c r="H64" s="5">
        <v>0.0</v>
      </c>
      <c r="I64" s="5">
        <v>0.0</v>
      </c>
      <c r="K64" s="16">
        <v>1.0</v>
      </c>
      <c r="L64" s="5">
        <v>1976.0</v>
      </c>
    </row>
    <row r="65">
      <c r="A65" s="5">
        <v>6.3000020031E10</v>
      </c>
      <c r="B65" s="5" t="s">
        <v>37</v>
      </c>
      <c r="C65" s="5" t="s">
        <v>68</v>
      </c>
      <c r="D65" s="5">
        <v>5178.0</v>
      </c>
      <c r="E65" s="5">
        <v>560740.5031</v>
      </c>
      <c r="F65" s="5">
        <v>9234.217916084042</v>
      </c>
      <c r="G65" s="5">
        <v>0.0</v>
      </c>
      <c r="H65" s="5">
        <v>0.0</v>
      </c>
      <c r="I65" s="5">
        <v>0.0</v>
      </c>
      <c r="K65" s="16">
        <v>2.0</v>
      </c>
      <c r="L65" s="5">
        <v>1200.0</v>
      </c>
    </row>
    <row r="66">
      <c r="A66" s="5">
        <v>6.3000020032E10</v>
      </c>
      <c r="B66" s="5" t="s">
        <v>37</v>
      </c>
      <c r="C66" s="5" t="s">
        <v>69</v>
      </c>
      <c r="D66" s="5">
        <v>6616.0</v>
      </c>
      <c r="E66" s="5">
        <v>1273641.7975</v>
      </c>
      <c r="F66" s="5">
        <v>5194.553141225721</v>
      </c>
      <c r="G66" s="5">
        <v>0.0</v>
      </c>
      <c r="H66" s="5">
        <v>0.0</v>
      </c>
      <c r="I66" s="5">
        <v>0.0</v>
      </c>
      <c r="K66" s="16">
        <v>1.0</v>
      </c>
      <c r="L66" s="5">
        <v>1440.0</v>
      </c>
    </row>
    <row r="67">
      <c r="A67" s="5">
        <v>6.3000020033E10</v>
      </c>
      <c r="B67" s="5" t="s">
        <v>37</v>
      </c>
      <c r="C67" s="5" t="s">
        <v>70</v>
      </c>
      <c r="D67" s="5">
        <v>7540.0</v>
      </c>
      <c r="E67" s="5">
        <v>703173.6005</v>
      </c>
      <c r="F67" s="5">
        <v>10722.814387000013</v>
      </c>
      <c r="G67" s="5">
        <v>0.0</v>
      </c>
      <c r="H67" s="5">
        <v>0.0</v>
      </c>
      <c r="I67" s="5">
        <v>0.0</v>
      </c>
      <c r="K67" s="16">
        <v>2.0</v>
      </c>
      <c r="L67" s="5">
        <v>1390.0</v>
      </c>
    </row>
    <row r="68">
      <c r="A68" s="5">
        <v>6.3000020034E10</v>
      </c>
      <c r="B68" s="5" t="s">
        <v>37</v>
      </c>
      <c r="C68" s="5" t="s">
        <v>71</v>
      </c>
      <c r="D68" s="5">
        <v>4522.0</v>
      </c>
      <c r="E68" s="5">
        <v>112072.5601</v>
      </c>
      <c r="F68" s="5">
        <v>40348.859667032804</v>
      </c>
      <c r="G68" s="5">
        <v>0.0</v>
      </c>
      <c r="H68" s="5">
        <v>0.0</v>
      </c>
      <c r="I68" s="5">
        <v>0.0</v>
      </c>
      <c r="K68" s="16">
        <v>2.0</v>
      </c>
      <c r="L68" s="5">
        <v>1073.0</v>
      </c>
    </row>
    <row r="69">
      <c r="A69" s="5">
        <v>6.3000020035E10</v>
      </c>
      <c r="B69" s="5" t="s">
        <v>37</v>
      </c>
      <c r="C69" s="5" t="s">
        <v>72</v>
      </c>
      <c r="D69" s="5">
        <v>3801.0</v>
      </c>
      <c r="E69" s="5">
        <v>177221.2175</v>
      </c>
      <c r="F69" s="5">
        <v>21447.77049621612</v>
      </c>
      <c r="G69" s="5">
        <v>0.0</v>
      </c>
      <c r="H69" s="5">
        <v>0.0</v>
      </c>
      <c r="I69" s="5">
        <v>0.0</v>
      </c>
      <c r="K69" s="16">
        <v>1.0</v>
      </c>
      <c r="L69" s="5">
        <v>831.0</v>
      </c>
    </row>
    <row r="70">
      <c r="A70" s="5">
        <v>6.3000020036E10</v>
      </c>
      <c r="B70" s="5" t="s">
        <v>37</v>
      </c>
      <c r="C70" s="5" t="s">
        <v>73</v>
      </c>
      <c r="D70" s="5">
        <v>7025.0</v>
      </c>
      <c r="E70" s="5">
        <v>258575.7092</v>
      </c>
      <c r="F70" s="5">
        <v>27168.058522335476</v>
      </c>
      <c r="G70" s="5">
        <v>0.0</v>
      </c>
      <c r="H70" s="5">
        <v>0.0</v>
      </c>
      <c r="I70" s="5">
        <v>0.0</v>
      </c>
      <c r="K70" s="16">
        <v>1.0</v>
      </c>
      <c r="L70" s="5">
        <v>1418.0</v>
      </c>
    </row>
    <row r="71">
      <c r="A71" s="5">
        <v>6.3000020037E10</v>
      </c>
      <c r="B71" s="5" t="s">
        <v>37</v>
      </c>
      <c r="C71" s="5" t="s">
        <v>74</v>
      </c>
      <c r="D71" s="5">
        <v>3051.0</v>
      </c>
      <c r="E71" s="5">
        <v>57793.5672</v>
      </c>
      <c r="F71" s="5">
        <v>52791.34249390994</v>
      </c>
      <c r="G71" s="5">
        <v>0.0</v>
      </c>
      <c r="H71" s="5">
        <v>0.0</v>
      </c>
      <c r="I71" s="5">
        <v>0.0</v>
      </c>
      <c r="K71" s="16">
        <v>1.0</v>
      </c>
      <c r="L71" s="5">
        <v>715.0</v>
      </c>
    </row>
    <row r="72">
      <c r="A72" s="5">
        <v>6.3000020038E10</v>
      </c>
      <c r="B72" s="5" t="s">
        <v>37</v>
      </c>
      <c r="C72" s="5" t="s">
        <v>75</v>
      </c>
      <c r="D72" s="5">
        <v>3935.0</v>
      </c>
      <c r="E72" s="5">
        <v>185054.8011</v>
      </c>
      <c r="F72" s="5">
        <v>21263.971410682843</v>
      </c>
      <c r="G72" s="5">
        <v>1.0</v>
      </c>
      <c r="H72" s="5">
        <v>0.0</v>
      </c>
      <c r="I72" s="5">
        <v>0.0</v>
      </c>
      <c r="K72" s="5">
        <v>0.0</v>
      </c>
      <c r="L72" s="5">
        <v>845.0</v>
      </c>
    </row>
    <row r="73">
      <c r="A73" s="5">
        <v>6.3000020039E10</v>
      </c>
      <c r="B73" s="5" t="s">
        <v>37</v>
      </c>
      <c r="C73" s="5" t="s">
        <v>76</v>
      </c>
      <c r="D73" s="5">
        <v>6874.0</v>
      </c>
      <c r="E73" s="5">
        <v>131288.7831</v>
      </c>
      <c r="F73" s="5">
        <v>52357.86209370387</v>
      </c>
      <c r="G73" s="5">
        <v>0.0</v>
      </c>
      <c r="H73" s="5">
        <v>0.0</v>
      </c>
      <c r="I73" s="5">
        <v>0.0</v>
      </c>
      <c r="K73" s="16">
        <v>1.0</v>
      </c>
      <c r="L73" s="5">
        <v>1418.0</v>
      </c>
    </row>
    <row r="74">
      <c r="A74" s="5">
        <v>6.300002004E10</v>
      </c>
      <c r="B74" s="5" t="s">
        <v>37</v>
      </c>
      <c r="C74" s="5" t="s">
        <v>77</v>
      </c>
      <c r="D74" s="5">
        <v>4698.0</v>
      </c>
      <c r="E74" s="5">
        <v>144124.1668</v>
      </c>
      <c r="F74" s="5">
        <v>32596.89269544488</v>
      </c>
      <c r="G74" s="5">
        <v>1.0</v>
      </c>
      <c r="H74" s="5">
        <v>0.0</v>
      </c>
      <c r="I74" s="5">
        <v>0.0</v>
      </c>
      <c r="K74" s="16">
        <v>1.0</v>
      </c>
      <c r="L74" s="5">
        <v>1014.0</v>
      </c>
    </row>
    <row r="75">
      <c r="A75" s="5">
        <v>6.3000020041E10</v>
      </c>
      <c r="B75" s="5" t="s">
        <v>37</v>
      </c>
      <c r="C75" s="5" t="s">
        <v>78</v>
      </c>
      <c r="D75" s="5">
        <v>1949.0</v>
      </c>
      <c r="E75" s="5">
        <v>718352.6456</v>
      </c>
      <c r="F75" s="5">
        <v>2713.1521153821445</v>
      </c>
      <c r="G75" s="5">
        <v>0.0</v>
      </c>
      <c r="H75" s="5">
        <v>0.0</v>
      </c>
      <c r="I75" s="5">
        <v>0.0</v>
      </c>
      <c r="K75" s="16">
        <v>2.0</v>
      </c>
      <c r="L75" s="5">
        <v>496.0</v>
      </c>
    </row>
    <row r="76">
      <c r="A76" s="5">
        <v>6.3000030001E10</v>
      </c>
      <c r="B76" s="5" t="s">
        <v>79</v>
      </c>
      <c r="C76" s="5" t="s">
        <v>80</v>
      </c>
      <c r="D76" s="5">
        <v>5684.0</v>
      </c>
      <c r="E76" s="5">
        <v>145719.3851</v>
      </c>
      <c r="F76" s="5">
        <v>39006.47807496135</v>
      </c>
      <c r="G76" s="5">
        <v>0.0</v>
      </c>
      <c r="H76" s="5">
        <v>0.0</v>
      </c>
      <c r="I76" s="5">
        <v>0.0</v>
      </c>
      <c r="K76" s="16">
        <v>2.0</v>
      </c>
      <c r="L76" s="5">
        <v>1356.0</v>
      </c>
    </row>
    <row r="77">
      <c r="A77" s="5">
        <v>6.3000030002E10</v>
      </c>
      <c r="B77" s="5" t="s">
        <v>79</v>
      </c>
      <c r="C77" s="5" t="s">
        <v>81</v>
      </c>
      <c r="D77" s="5">
        <v>5790.0</v>
      </c>
      <c r="E77" s="5">
        <v>120744.2072</v>
      </c>
      <c r="F77" s="5">
        <v>47952.61101354103</v>
      </c>
      <c r="G77" s="5">
        <v>0.0</v>
      </c>
      <c r="H77" s="5">
        <v>0.0</v>
      </c>
      <c r="I77" s="5">
        <v>0.0</v>
      </c>
      <c r="K77" s="16">
        <v>1.0</v>
      </c>
      <c r="L77" s="5">
        <v>1055.0</v>
      </c>
    </row>
    <row r="78">
      <c r="A78" s="5">
        <v>6.3000030003E10</v>
      </c>
      <c r="B78" s="5" t="s">
        <v>79</v>
      </c>
      <c r="C78" s="5" t="s">
        <v>82</v>
      </c>
      <c r="D78" s="5">
        <v>7080.0</v>
      </c>
      <c r="E78" s="5">
        <v>298015.6826</v>
      </c>
      <c r="F78" s="5">
        <v>23757.139014401655</v>
      </c>
      <c r="G78" s="5">
        <v>0.0</v>
      </c>
      <c r="H78" s="5">
        <v>0.0</v>
      </c>
      <c r="I78" s="5">
        <v>0.0</v>
      </c>
      <c r="J78" s="5">
        <v>1.0</v>
      </c>
      <c r="K78" s="5">
        <v>0.0</v>
      </c>
      <c r="L78" s="5">
        <v>1258.0</v>
      </c>
    </row>
    <row r="79">
      <c r="A79" s="5">
        <v>6.3000030004E10</v>
      </c>
      <c r="B79" s="5" t="s">
        <v>79</v>
      </c>
      <c r="C79" s="5" t="s">
        <v>83</v>
      </c>
      <c r="D79" s="5">
        <v>8285.0</v>
      </c>
      <c r="E79" s="5">
        <v>261579.4839</v>
      </c>
      <c r="F79" s="5">
        <v>31672.973264093212</v>
      </c>
      <c r="G79" s="5">
        <v>1.0</v>
      </c>
      <c r="H79" s="5">
        <v>0.0</v>
      </c>
      <c r="I79" s="5">
        <v>0.0</v>
      </c>
      <c r="K79" s="16">
        <v>4.0</v>
      </c>
      <c r="L79" s="5">
        <v>1915.0</v>
      </c>
    </row>
    <row r="80">
      <c r="A80" s="5">
        <v>6.3000030005E10</v>
      </c>
      <c r="B80" s="5" t="s">
        <v>79</v>
      </c>
      <c r="C80" s="5" t="s">
        <v>84</v>
      </c>
      <c r="D80" s="5">
        <v>5125.0</v>
      </c>
      <c r="E80" s="5">
        <v>211108.1926</v>
      </c>
      <c r="F80" s="5">
        <v>24276.651402679858</v>
      </c>
      <c r="G80" s="5">
        <v>0.0</v>
      </c>
      <c r="H80" s="5">
        <v>0.0</v>
      </c>
      <c r="I80" s="5">
        <v>0.0</v>
      </c>
      <c r="K80" s="5">
        <v>0.0</v>
      </c>
      <c r="L80" s="5">
        <v>1386.0</v>
      </c>
    </row>
    <row r="81">
      <c r="A81" s="5">
        <v>6.3000030006E10</v>
      </c>
      <c r="B81" s="5" t="s">
        <v>79</v>
      </c>
      <c r="C81" s="5" t="s">
        <v>85</v>
      </c>
      <c r="D81" s="5">
        <v>5352.0</v>
      </c>
      <c r="E81" s="5">
        <v>245795.6055</v>
      </c>
      <c r="F81" s="5">
        <v>21774.18912397927</v>
      </c>
      <c r="G81" s="5">
        <v>0.0</v>
      </c>
      <c r="H81" s="5">
        <v>1.0</v>
      </c>
      <c r="I81" s="5">
        <v>0.0</v>
      </c>
      <c r="K81" s="16">
        <v>1.0</v>
      </c>
      <c r="L81" s="5">
        <v>1474.0</v>
      </c>
    </row>
    <row r="82">
      <c r="A82" s="5">
        <v>6.3000030007E10</v>
      </c>
      <c r="B82" s="5" t="s">
        <v>79</v>
      </c>
      <c r="C82" s="5" t="s">
        <v>86</v>
      </c>
      <c r="D82" s="5">
        <v>6643.0</v>
      </c>
      <c r="E82" s="5">
        <v>335565.6313</v>
      </c>
      <c r="F82" s="5">
        <v>19796.425439234186</v>
      </c>
      <c r="G82" s="5">
        <v>0.0</v>
      </c>
      <c r="H82" s="5">
        <v>0.0</v>
      </c>
      <c r="I82" s="5">
        <v>0.0</v>
      </c>
      <c r="K82" s="16">
        <v>3.0</v>
      </c>
      <c r="L82" s="5">
        <v>1679.0</v>
      </c>
    </row>
    <row r="83">
      <c r="A83" s="5">
        <v>6.3000030008E10</v>
      </c>
      <c r="B83" s="5" t="s">
        <v>79</v>
      </c>
      <c r="C83" s="5" t="s">
        <v>87</v>
      </c>
      <c r="D83" s="5">
        <v>3036.0</v>
      </c>
      <c r="E83" s="5">
        <v>133618.5058</v>
      </c>
      <c r="F83" s="5">
        <v>22721.403609648805</v>
      </c>
      <c r="G83" s="5">
        <v>0.0</v>
      </c>
      <c r="H83" s="5">
        <v>0.0</v>
      </c>
      <c r="I83" s="5">
        <v>0.0</v>
      </c>
      <c r="K83" s="5">
        <v>0.0</v>
      </c>
      <c r="L83" s="5">
        <v>930.0</v>
      </c>
    </row>
    <row r="84">
      <c r="A84" s="5">
        <v>6.3000030009E10</v>
      </c>
      <c r="B84" s="5" t="s">
        <v>79</v>
      </c>
      <c r="C84" s="5" t="s">
        <v>88</v>
      </c>
      <c r="D84" s="5">
        <v>3888.0</v>
      </c>
      <c r="E84" s="5">
        <v>104297.5131</v>
      </c>
      <c r="F84" s="5">
        <v>37277.97417635646</v>
      </c>
      <c r="G84" s="5">
        <v>0.0</v>
      </c>
      <c r="H84" s="5">
        <v>0.0</v>
      </c>
      <c r="I84" s="5">
        <v>0.0</v>
      </c>
      <c r="K84" s="16">
        <v>1.0</v>
      </c>
      <c r="L84" s="5">
        <v>1016.0</v>
      </c>
    </row>
    <row r="85">
      <c r="A85" s="5">
        <v>6.300003001E10</v>
      </c>
      <c r="B85" s="5" t="s">
        <v>79</v>
      </c>
      <c r="C85" s="5" t="s">
        <v>89</v>
      </c>
      <c r="D85" s="5">
        <v>7430.0</v>
      </c>
      <c r="E85" s="5">
        <v>193404.6561</v>
      </c>
      <c r="F85" s="5">
        <v>38416.862085048844</v>
      </c>
      <c r="G85" s="5">
        <v>0.0</v>
      </c>
      <c r="H85" s="5">
        <v>0.0</v>
      </c>
      <c r="I85" s="5">
        <v>1.0</v>
      </c>
      <c r="K85" s="5">
        <v>0.0</v>
      </c>
      <c r="L85" s="5">
        <v>1821.0</v>
      </c>
    </row>
    <row r="86">
      <c r="A86" s="5">
        <v>6.3000030011E10</v>
      </c>
      <c r="B86" s="5" t="s">
        <v>79</v>
      </c>
      <c r="C86" s="5" t="s">
        <v>90</v>
      </c>
      <c r="D86" s="5">
        <v>5970.0</v>
      </c>
      <c r="E86" s="5">
        <v>147016.5163</v>
      </c>
      <c r="F86" s="5">
        <v>40607.68239003634</v>
      </c>
      <c r="G86" s="5">
        <v>0.0</v>
      </c>
      <c r="H86" s="5">
        <v>1.0</v>
      </c>
      <c r="I86" s="5">
        <v>0.0</v>
      </c>
      <c r="K86" s="16">
        <v>3.0</v>
      </c>
      <c r="L86" s="5">
        <v>1294.0</v>
      </c>
    </row>
    <row r="87">
      <c r="A87" s="5">
        <v>6.3000030012E10</v>
      </c>
      <c r="B87" s="5" t="s">
        <v>79</v>
      </c>
      <c r="C87" s="5" t="s">
        <v>91</v>
      </c>
      <c r="D87" s="5">
        <v>5349.0</v>
      </c>
      <c r="E87" s="5">
        <v>99339.6675</v>
      </c>
      <c r="F87" s="5">
        <v>53845.55973070879</v>
      </c>
      <c r="G87" s="5">
        <v>0.0</v>
      </c>
      <c r="H87" s="5">
        <v>0.0</v>
      </c>
      <c r="I87" s="5">
        <v>0.0</v>
      </c>
      <c r="K87" s="5">
        <v>0.0</v>
      </c>
      <c r="L87" s="5">
        <v>974.0</v>
      </c>
    </row>
    <row r="88">
      <c r="A88" s="5">
        <v>6.3000030013E10</v>
      </c>
      <c r="B88" s="5" t="s">
        <v>79</v>
      </c>
      <c r="C88" s="5" t="s">
        <v>92</v>
      </c>
      <c r="D88" s="5">
        <v>4283.0</v>
      </c>
      <c r="E88" s="5">
        <v>106398.1942</v>
      </c>
      <c r="F88" s="5">
        <v>40254.44258902657</v>
      </c>
      <c r="G88" s="5">
        <v>0.0</v>
      </c>
      <c r="H88" s="5">
        <v>1.0</v>
      </c>
      <c r="I88" s="5">
        <v>0.0</v>
      </c>
      <c r="K88" s="16">
        <v>1.0</v>
      </c>
      <c r="L88" s="5">
        <v>980.0</v>
      </c>
    </row>
    <row r="89">
      <c r="A89" s="5">
        <v>6.3000030014E10</v>
      </c>
      <c r="B89" s="5" t="s">
        <v>79</v>
      </c>
      <c r="C89" s="5" t="s">
        <v>93</v>
      </c>
      <c r="D89" s="5">
        <v>7545.0</v>
      </c>
      <c r="E89" s="5">
        <v>223345.0215</v>
      </c>
      <c r="F89" s="5">
        <v>33781.81411578946</v>
      </c>
      <c r="G89" s="5">
        <v>0.0</v>
      </c>
      <c r="H89" s="5">
        <v>0.0</v>
      </c>
      <c r="I89" s="5">
        <v>0.0</v>
      </c>
      <c r="K89" s="16">
        <v>3.0</v>
      </c>
      <c r="L89" s="5">
        <v>1502.0</v>
      </c>
    </row>
    <row r="90">
      <c r="A90" s="5">
        <v>6.3000030015E10</v>
      </c>
      <c r="B90" s="5" t="s">
        <v>79</v>
      </c>
      <c r="C90" s="5" t="s">
        <v>94</v>
      </c>
      <c r="D90" s="5">
        <v>8498.0</v>
      </c>
      <c r="E90" s="5">
        <v>175326.1899</v>
      </c>
      <c r="F90" s="5">
        <v>48469.655359800876</v>
      </c>
      <c r="G90" s="5">
        <v>0.0</v>
      </c>
      <c r="H90" s="5">
        <v>1.0</v>
      </c>
      <c r="I90" s="5">
        <v>0.0</v>
      </c>
      <c r="K90" s="16">
        <v>2.0</v>
      </c>
      <c r="L90" s="5">
        <v>1694.0</v>
      </c>
    </row>
    <row r="91">
      <c r="A91" s="5">
        <v>6.3000030016E10</v>
      </c>
      <c r="B91" s="5" t="s">
        <v>79</v>
      </c>
      <c r="C91" s="5" t="s">
        <v>95</v>
      </c>
      <c r="D91" s="5">
        <v>6486.0</v>
      </c>
      <c r="E91" s="5">
        <v>159258.1963</v>
      </c>
      <c r="F91" s="5">
        <v>40726.31833517757</v>
      </c>
      <c r="G91" s="5">
        <v>0.0</v>
      </c>
      <c r="H91" s="5">
        <v>0.0</v>
      </c>
      <c r="I91" s="5">
        <v>0.0</v>
      </c>
      <c r="J91" s="5">
        <v>1.0</v>
      </c>
      <c r="K91" s="16">
        <v>2.0</v>
      </c>
      <c r="L91" s="5">
        <v>1152.0</v>
      </c>
    </row>
    <row r="92">
      <c r="A92" s="5">
        <v>6.3000030017E10</v>
      </c>
      <c r="B92" s="5" t="s">
        <v>79</v>
      </c>
      <c r="C92" s="5" t="s">
        <v>96</v>
      </c>
      <c r="D92" s="5">
        <v>6812.0</v>
      </c>
      <c r="E92" s="5">
        <v>141851.389</v>
      </c>
      <c r="F92" s="5">
        <v>48022.08880732215</v>
      </c>
      <c r="G92" s="5">
        <v>0.0</v>
      </c>
      <c r="H92" s="5">
        <v>0.0</v>
      </c>
      <c r="I92" s="5">
        <v>0.0</v>
      </c>
      <c r="K92" s="5">
        <v>0.0</v>
      </c>
      <c r="L92" s="5">
        <v>1132.0</v>
      </c>
    </row>
    <row r="93">
      <c r="A93" s="5">
        <v>6.3000030018E10</v>
      </c>
      <c r="B93" s="5" t="s">
        <v>79</v>
      </c>
      <c r="C93" s="5" t="s">
        <v>97</v>
      </c>
      <c r="D93" s="5">
        <v>3952.0</v>
      </c>
      <c r="E93" s="5">
        <v>121314.6263</v>
      </c>
      <c r="F93" s="5">
        <v>32576.451171081913</v>
      </c>
      <c r="G93" s="5">
        <v>0.0</v>
      </c>
      <c r="H93" s="5">
        <v>0.0</v>
      </c>
      <c r="I93" s="5">
        <v>0.0</v>
      </c>
      <c r="K93" s="16">
        <v>1.0</v>
      </c>
      <c r="L93" s="5">
        <v>719.0</v>
      </c>
    </row>
    <row r="94">
      <c r="A94" s="5">
        <v>6.3000030019E10</v>
      </c>
      <c r="B94" s="5" t="s">
        <v>79</v>
      </c>
      <c r="C94" s="5" t="s">
        <v>98</v>
      </c>
      <c r="D94" s="5">
        <v>4101.0</v>
      </c>
      <c r="E94" s="5">
        <v>127468.7247</v>
      </c>
      <c r="F94" s="5">
        <v>32172.597707020126</v>
      </c>
      <c r="G94" s="5">
        <v>0.0</v>
      </c>
      <c r="H94" s="5">
        <v>0.0</v>
      </c>
      <c r="I94" s="5">
        <v>0.0</v>
      </c>
      <c r="J94" s="5">
        <v>1.0</v>
      </c>
      <c r="K94" s="5">
        <v>0.0</v>
      </c>
      <c r="L94" s="5">
        <v>601.0</v>
      </c>
    </row>
    <row r="95">
      <c r="A95" s="5">
        <v>6.300003002E10</v>
      </c>
      <c r="B95" s="5" t="s">
        <v>79</v>
      </c>
      <c r="C95" s="5" t="s">
        <v>99</v>
      </c>
      <c r="D95" s="5">
        <v>4061.0</v>
      </c>
      <c r="E95" s="5">
        <v>138362.1761</v>
      </c>
      <c r="F95" s="5">
        <v>29350.506868762666</v>
      </c>
      <c r="G95" s="5">
        <v>0.0</v>
      </c>
      <c r="H95" s="5">
        <v>0.0</v>
      </c>
      <c r="I95" s="5">
        <v>0.0</v>
      </c>
      <c r="K95" s="5">
        <v>0.0</v>
      </c>
      <c r="L95" s="5">
        <v>738.0</v>
      </c>
    </row>
    <row r="96">
      <c r="A96" s="5">
        <v>6.3000030021E10</v>
      </c>
      <c r="B96" s="5" t="s">
        <v>79</v>
      </c>
      <c r="C96" s="5" t="s">
        <v>100</v>
      </c>
      <c r="D96" s="5">
        <v>6275.0</v>
      </c>
      <c r="E96" s="5">
        <v>107832.7056</v>
      </c>
      <c r="F96" s="5">
        <v>58191.992541453954</v>
      </c>
      <c r="G96" s="5">
        <v>0.0</v>
      </c>
      <c r="H96" s="5">
        <v>0.0</v>
      </c>
      <c r="I96" s="5">
        <v>0.0</v>
      </c>
      <c r="K96" s="16">
        <v>2.0</v>
      </c>
      <c r="L96" s="5">
        <v>1021.0</v>
      </c>
    </row>
    <row r="97">
      <c r="A97" s="5">
        <v>6.3000030022E10</v>
      </c>
      <c r="B97" s="5" t="s">
        <v>79</v>
      </c>
      <c r="C97" s="5" t="s">
        <v>101</v>
      </c>
      <c r="D97" s="5">
        <v>6755.0</v>
      </c>
      <c r="E97" s="5">
        <v>220956.1476</v>
      </c>
      <c r="F97" s="5">
        <v>30571.67711046751</v>
      </c>
      <c r="G97" s="5">
        <v>0.0</v>
      </c>
      <c r="H97" s="5">
        <v>0.0</v>
      </c>
      <c r="I97" s="5">
        <v>0.0</v>
      </c>
      <c r="K97" s="16">
        <v>1.0</v>
      </c>
      <c r="L97" s="5">
        <v>1550.0</v>
      </c>
    </row>
    <row r="98">
      <c r="A98" s="5">
        <v>6.3000030023E10</v>
      </c>
      <c r="B98" s="5" t="s">
        <v>79</v>
      </c>
      <c r="C98" s="5" t="s">
        <v>102</v>
      </c>
      <c r="D98" s="5">
        <v>7043.0</v>
      </c>
      <c r="E98" s="5">
        <v>92617.2235</v>
      </c>
      <c r="F98" s="5">
        <v>76044.17120105097</v>
      </c>
      <c r="G98" s="5">
        <v>0.0</v>
      </c>
      <c r="H98" s="5">
        <v>1.0</v>
      </c>
      <c r="I98" s="5">
        <v>0.0</v>
      </c>
      <c r="K98" s="5">
        <v>0.0</v>
      </c>
      <c r="L98" s="5">
        <v>1324.0</v>
      </c>
    </row>
    <row r="99">
      <c r="A99" s="5">
        <v>6.3000030026E10</v>
      </c>
      <c r="B99" s="5" t="s">
        <v>79</v>
      </c>
      <c r="C99" s="5" t="s">
        <v>103</v>
      </c>
      <c r="D99" s="5">
        <v>3438.0</v>
      </c>
      <c r="E99" s="5">
        <v>88302.2061</v>
      </c>
      <c r="F99" s="5">
        <v>38934.47459406113</v>
      </c>
      <c r="G99" s="5">
        <v>0.0</v>
      </c>
      <c r="H99" s="5">
        <v>0.0</v>
      </c>
      <c r="I99" s="5">
        <v>0.0</v>
      </c>
      <c r="J99" s="5">
        <v>1.0</v>
      </c>
      <c r="K99" s="5">
        <v>0.0</v>
      </c>
      <c r="L99" s="5">
        <v>883.0</v>
      </c>
    </row>
    <row r="100">
      <c r="A100" s="5">
        <v>6.3000030027E10</v>
      </c>
      <c r="B100" s="5" t="s">
        <v>79</v>
      </c>
      <c r="C100" s="5" t="s">
        <v>104</v>
      </c>
      <c r="D100" s="5">
        <v>4653.0</v>
      </c>
      <c r="E100" s="5">
        <v>159614.5425</v>
      </c>
      <c r="F100" s="5">
        <v>29151.479101598776</v>
      </c>
      <c r="G100" s="5">
        <v>0.0</v>
      </c>
      <c r="H100" s="5">
        <v>0.0</v>
      </c>
      <c r="I100" s="5">
        <v>0.0</v>
      </c>
      <c r="K100" s="16">
        <v>1.0</v>
      </c>
      <c r="L100" s="5">
        <v>1141.0</v>
      </c>
    </row>
    <row r="101">
      <c r="A101" s="5">
        <v>6.3000030028E10</v>
      </c>
      <c r="B101" s="5" t="s">
        <v>79</v>
      </c>
      <c r="C101" s="5" t="s">
        <v>105</v>
      </c>
      <c r="D101" s="5">
        <v>7066.0</v>
      </c>
      <c r="E101" s="5">
        <v>125350.1379</v>
      </c>
      <c r="F101" s="5">
        <v>56370.101528224965</v>
      </c>
      <c r="G101" s="5">
        <v>0.0</v>
      </c>
      <c r="H101" s="5">
        <v>0.0</v>
      </c>
      <c r="I101" s="5">
        <v>0.0</v>
      </c>
      <c r="K101" s="16">
        <v>1.0</v>
      </c>
      <c r="L101" s="5">
        <v>1309.0</v>
      </c>
    </row>
    <row r="102">
      <c r="A102" s="5">
        <v>6.3000030029E10</v>
      </c>
      <c r="B102" s="5" t="s">
        <v>79</v>
      </c>
      <c r="C102" s="5" t="s">
        <v>106</v>
      </c>
      <c r="D102" s="5">
        <v>4933.0</v>
      </c>
      <c r="E102" s="5">
        <v>135664.4364</v>
      </c>
      <c r="F102" s="5">
        <v>36361.7771237798</v>
      </c>
      <c r="G102" s="5">
        <v>0.0</v>
      </c>
      <c r="H102" s="5">
        <v>1.0</v>
      </c>
      <c r="I102" s="5">
        <v>0.0</v>
      </c>
      <c r="K102" s="16">
        <v>1.0</v>
      </c>
      <c r="L102" s="5">
        <v>1139.0</v>
      </c>
    </row>
    <row r="103">
      <c r="A103" s="5">
        <v>6.300003003E10</v>
      </c>
      <c r="B103" s="5" t="s">
        <v>79</v>
      </c>
      <c r="C103" s="5" t="s">
        <v>107</v>
      </c>
      <c r="D103" s="5">
        <v>5260.0</v>
      </c>
      <c r="E103" s="5">
        <v>172704.4904</v>
      </c>
      <c r="F103" s="5">
        <v>30456.648740385033</v>
      </c>
      <c r="G103" s="5">
        <v>0.0</v>
      </c>
      <c r="H103" s="5">
        <v>0.0</v>
      </c>
      <c r="I103" s="5">
        <v>0.0</v>
      </c>
      <c r="K103" s="16">
        <v>1.0</v>
      </c>
      <c r="L103" s="5">
        <v>1291.0</v>
      </c>
    </row>
    <row r="104">
      <c r="A104" s="5">
        <v>6.3000030031E10</v>
      </c>
      <c r="B104" s="5" t="s">
        <v>79</v>
      </c>
      <c r="C104" s="5" t="s">
        <v>108</v>
      </c>
      <c r="D104" s="5">
        <v>6130.0</v>
      </c>
      <c r="E104" s="5">
        <v>118782.3129</v>
      </c>
      <c r="F104" s="5">
        <v>51607.00991873008</v>
      </c>
      <c r="G104" s="5">
        <v>0.0</v>
      </c>
      <c r="H104" s="5">
        <v>0.0</v>
      </c>
      <c r="I104" s="5">
        <v>0.0</v>
      </c>
      <c r="K104" s="16">
        <v>2.0</v>
      </c>
      <c r="L104" s="5">
        <v>1255.0</v>
      </c>
    </row>
    <row r="105">
      <c r="A105" s="5">
        <v>6.3000030032E10</v>
      </c>
      <c r="B105" s="5" t="s">
        <v>79</v>
      </c>
      <c r="C105" s="5" t="s">
        <v>109</v>
      </c>
      <c r="D105" s="5">
        <v>5362.0</v>
      </c>
      <c r="E105" s="5">
        <v>118324.7371</v>
      </c>
      <c r="F105" s="5">
        <v>45315.96799972945</v>
      </c>
      <c r="G105" s="5">
        <v>0.0</v>
      </c>
      <c r="H105" s="5">
        <v>0.0</v>
      </c>
      <c r="I105" s="5">
        <v>0.0</v>
      </c>
      <c r="K105" s="16">
        <v>1.0</v>
      </c>
      <c r="L105" s="5">
        <v>1157.0</v>
      </c>
    </row>
    <row r="106">
      <c r="A106" s="5">
        <v>6.3000030033E10</v>
      </c>
      <c r="B106" s="5" t="s">
        <v>79</v>
      </c>
      <c r="C106" s="5" t="s">
        <v>110</v>
      </c>
      <c r="D106" s="5">
        <v>4074.0</v>
      </c>
      <c r="E106" s="5">
        <v>73305.0574</v>
      </c>
      <c r="F106" s="5">
        <v>55575.974489312655</v>
      </c>
      <c r="G106" s="5">
        <v>0.0</v>
      </c>
      <c r="H106" s="5">
        <v>0.0</v>
      </c>
      <c r="I106" s="5">
        <v>0.0</v>
      </c>
      <c r="K106" s="16">
        <v>2.0</v>
      </c>
      <c r="L106" s="5">
        <v>818.0</v>
      </c>
    </row>
    <row r="107">
      <c r="A107" s="5">
        <v>6.3000030034E10</v>
      </c>
      <c r="B107" s="5" t="s">
        <v>79</v>
      </c>
      <c r="C107" s="5" t="s">
        <v>111</v>
      </c>
      <c r="D107" s="5">
        <v>4392.0</v>
      </c>
      <c r="E107" s="5">
        <v>111619.1357</v>
      </c>
      <c r="F107" s="5">
        <v>39348.09181648232</v>
      </c>
      <c r="G107" s="5">
        <v>0.0</v>
      </c>
      <c r="H107" s="5">
        <v>0.0</v>
      </c>
      <c r="I107" s="5">
        <v>0.0</v>
      </c>
      <c r="K107" s="16">
        <v>1.0</v>
      </c>
      <c r="L107" s="5">
        <v>956.0</v>
      </c>
    </row>
    <row r="108">
      <c r="A108" s="5">
        <v>6.3000030035E10</v>
      </c>
      <c r="B108" s="5" t="s">
        <v>79</v>
      </c>
      <c r="C108" s="5" t="s">
        <v>112</v>
      </c>
      <c r="D108" s="5">
        <v>4343.0</v>
      </c>
      <c r="E108" s="5">
        <v>131773.6235</v>
      </c>
      <c r="F108" s="5">
        <v>32958.03731161723</v>
      </c>
      <c r="G108" s="5">
        <v>0.0</v>
      </c>
      <c r="H108" s="5">
        <v>0.0</v>
      </c>
      <c r="I108" s="5">
        <v>0.0</v>
      </c>
      <c r="K108" s="5">
        <v>0.0</v>
      </c>
      <c r="L108" s="5">
        <v>1132.0</v>
      </c>
    </row>
    <row r="109">
      <c r="A109" s="5">
        <v>6.3000030036E10</v>
      </c>
      <c r="B109" s="5" t="s">
        <v>79</v>
      </c>
      <c r="C109" s="5" t="s">
        <v>113</v>
      </c>
      <c r="D109" s="5">
        <v>5691.0</v>
      </c>
      <c r="E109" s="5">
        <v>142822.9935</v>
      </c>
      <c r="F109" s="5">
        <v>39846.52513252356</v>
      </c>
      <c r="G109" s="5">
        <v>0.0</v>
      </c>
      <c r="H109" s="5">
        <v>1.0</v>
      </c>
      <c r="I109" s="5">
        <v>0.0</v>
      </c>
      <c r="K109" s="16">
        <v>2.0</v>
      </c>
      <c r="L109" s="5">
        <v>1451.0</v>
      </c>
    </row>
    <row r="110">
      <c r="A110" s="5">
        <v>6.3000030037E10</v>
      </c>
      <c r="B110" s="5" t="s">
        <v>79</v>
      </c>
      <c r="C110" s="5" t="s">
        <v>114</v>
      </c>
      <c r="D110" s="5">
        <v>6798.0</v>
      </c>
      <c r="E110" s="5">
        <v>68505.234</v>
      </c>
      <c r="F110" s="5">
        <v>99233.29361957949</v>
      </c>
      <c r="G110" s="5">
        <v>0.0</v>
      </c>
      <c r="H110" s="5">
        <v>0.0</v>
      </c>
      <c r="I110" s="5">
        <v>0.0</v>
      </c>
      <c r="K110" s="5">
        <v>0.0</v>
      </c>
      <c r="L110" s="5">
        <v>1553.0</v>
      </c>
    </row>
    <row r="111">
      <c r="A111" s="5">
        <v>6.3000030038E10</v>
      </c>
      <c r="B111" s="5" t="s">
        <v>79</v>
      </c>
      <c r="C111" s="5" t="s">
        <v>115</v>
      </c>
      <c r="D111" s="5">
        <v>3741.0</v>
      </c>
      <c r="E111" s="5">
        <v>144986.1262</v>
      </c>
      <c r="F111" s="5">
        <v>25802.468815805907</v>
      </c>
      <c r="G111" s="5">
        <v>0.0</v>
      </c>
      <c r="H111" s="5">
        <v>0.0</v>
      </c>
      <c r="I111" s="5">
        <v>0.0</v>
      </c>
      <c r="K111" s="16">
        <v>2.0</v>
      </c>
      <c r="L111" s="5">
        <v>817.0</v>
      </c>
    </row>
    <row r="112">
      <c r="A112" s="5">
        <v>6.3000030039E10</v>
      </c>
      <c r="B112" s="5" t="s">
        <v>79</v>
      </c>
      <c r="C112" s="5" t="s">
        <v>116</v>
      </c>
      <c r="D112" s="5">
        <v>2363.0</v>
      </c>
      <c r="E112" s="5">
        <v>193531.7905</v>
      </c>
      <c r="F112" s="5">
        <v>12209.88031937833</v>
      </c>
      <c r="G112" s="5">
        <v>0.0</v>
      </c>
      <c r="H112" s="5">
        <v>0.0</v>
      </c>
      <c r="I112" s="5">
        <v>0.0</v>
      </c>
      <c r="K112" s="5">
        <v>0.0</v>
      </c>
      <c r="L112" s="5">
        <v>432.0</v>
      </c>
    </row>
    <row r="113">
      <c r="A113" s="5">
        <v>6.300003004E10</v>
      </c>
      <c r="B113" s="5" t="s">
        <v>79</v>
      </c>
      <c r="C113" s="5" t="s">
        <v>117</v>
      </c>
      <c r="D113" s="5">
        <v>10110.0</v>
      </c>
      <c r="E113" s="5">
        <v>173267.8063</v>
      </c>
      <c r="F113" s="5">
        <v>58348.9813594991</v>
      </c>
      <c r="G113" s="5">
        <v>0.0</v>
      </c>
      <c r="H113" s="5">
        <v>0.0</v>
      </c>
      <c r="I113" s="5">
        <v>0.0</v>
      </c>
      <c r="K113" s="5">
        <v>0.0</v>
      </c>
      <c r="L113" s="5">
        <v>1680.0</v>
      </c>
    </row>
    <row r="114">
      <c r="A114" s="5">
        <v>6.3000030041E10</v>
      </c>
      <c r="B114" s="5" t="s">
        <v>79</v>
      </c>
      <c r="C114" s="5" t="s">
        <v>118</v>
      </c>
      <c r="D114" s="5">
        <v>4652.0</v>
      </c>
      <c r="E114" s="5">
        <v>511256.6366</v>
      </c>
      <c r="F114" s="5">
        <v>9099.148386487665</v>
      </c>
      <c r="G114" s="5">
        <v>0.0</v>
      </c>
      <c r="H114" s="5">
        <v>0.0</v>
      </c>
      <c r="I114" s="5">
        <v>0.0</v>
      </c>
      <c r="K114" s="16">
        <v>4.0</v>
      </c>
      <c r="L114" s="5">
        <v>989.0</v>
      </c>
    </row>
    <row r="115">
      <c r="A115" s="5">
        <v>6.3000030043E10</v>
      </c>
      <c r="B115" s="5" t="s">
        <v>79</v>
      </c>
      <c r="C115" s="5" t="s">
        <v>119</v>
      </c>
      <c r="D115" s="5">
        <v>8622.0</v>
      </c>
      <c r="E115" s="5">
        <v>193839.2922</v>
      </c>
      <c r="F115" s="5">
        <v>44480.145909241</v>
      </c>
      <c r="G115" s="5">
        <v>0.0</v>
      </c>
      <c r="H115" s="5">
        <v>0.0</v>
      </c>
      <c r="I115" s="5">
        <v>0.0</v>
      </c>
      <c r="K115" s="16">
        <v>7.0</v>
      </c>
      <c r="L115" s="5">
        <v>1903.0</v>
      </c>
    </row>
    <row r="116">
      <c r="A116" s="5">
        <v>6.3000030044E10</v>
      </c>
      <c r="B116" s="5" t="s">
        <v>79</v>
      </c>
      <c r="C116" s="5" t="s">
        <v>120</v>
      </c>
      <c r="D116" s="5">
        <v>5718.0</v>
      </c>
      <c r="E116" s="5">
        <v>274734.3169</v>
      </c>
      <c r="F116" s="5">
        <v>20812.834976422997</v>
      </c>
      <c r="G116" s="5">
        <v>0.0</v>
      </c>
      <c r="H116" s="5">
        <v>0.0</v>
      </c>
      <c r="I116" s="5">
        <v>0.0</v>
      </c>
      <c r="K116" s="5">
        <v>0.0</v>
      </c>
      <c r="L116" s="5">
        <v>1233.0</v>
      </c>
    </row>
    <row r="117">
      <c r="A117" s="5">
        <v>6.3000030046E10</v>
      </c>
      <c r="B117" s="5" t="s">
        <v>79</v>
      </c>
      <c r="C117" s="5" t="s">
        <v>121</v>
      </c>
      <c r="D117" s="5">
        <v>5512.0</v>
      </c>
      <c r="E117" s="5">
        <v>252831.2386</v>
      </c>
      <c r="F117" s="5">
        <v>21801.103497026495</v>
      </c>
      <c r="G117" s="5">
        <v>0.0</v>
      </c>
      <c r="H117" s="5">
        <v>0.0</v>
      </c>
      <c r="I117" s="5">
        <v>0.0</v>
      </c>
      <c r="K117" s="5">
        <v>0.0</v>
      </c>
      <c r="L117" s="5">
        <v>1061.0</v>
      </c>
    </row>
    <row r="118">
      <c r="A118" s="5">
        <v>6.3000030047E10</v>
      </c>
      <c r="B118" s="5" t="s">
        <v>79</v>
      </c>
      <c r="C118" s="5" t="s">
        <v>122</v>
      </c>
      <c r="D118" s="5">
        <v>7578.0</v>
      </c>
      <c r="E118" s="5">
        <v>313366.8302</v>
      </c>
      <c r="F118" s="5">
        <v>24182.521153127458</v>
      </c>
      <c r="G118" s="5">
        <v>0.0</v>
      </c>
      <c r="H118" s="5">
        <v>0.0</v>
      </c>
      <c r="I118" s="5">
        <v>0.0</v>
      </c>
      <c r="K118" s="16">
        <v>1.0</v>
      </c>
      <c r="L118" s="5">
        <v>1687.0</v>
      </c>
    </row>
    <row r="119">
      <c r="A119" s="5">
        <v>6.3000030048E10</v>
      </c>
      <c r="B119" s="5" t="s">
        <v>79</v>
      </c>
      <c r="C119" s="5" t="s">
        <v>123</v>
      </c>
      <c r="D119" s="5">
        <v>4513.0</v>
      </c>
      <c r="E119" s="5">
        <v>506028.0781</v>
      </c>
      <c r="F119" s="5">
        <v>8918.477442882433</v>
      </c>
      <c r="G119" s="5">
        <v>0.0</v>
      </c>
      <c r="H119" s="5">
        <v>0.0</v>
      </c>
      <c r="I119" s="5">
        <v>0.0</v>
      </c>
      <c r="K119" s="16">
        <v>1.0</v>
      </c>
      <c r="L119" s="5">
        <v>923.0</v>
      </c>
    </row>
    <row r="120">
      <c r="A120" s="5">
        <v>6.3000030049E10</v>
      </c>
      <c r="B120" s="5" t="s">
        <v>79</v>
      </c>
      <c r="C120" s="5" t="s">
        <v>124</v>
      </c>
      <c r="D120" s="5">
        <v>4869.0</v>
      </c>
      <c r="E120" s="5">
        <v>143074.9444</v>
      </c>
      <c r="F120" s="5">
        <v>34031.11579332544</v>
      </c>
      <c r="G120" s="5">
        <v>0.0</v>
      </c>
      <c r="H120" s="5">
        <v>0.0</v>
      </c>
      <c r="I120" s="5">
        <v>0.0</v>
      </c>
      <c r="K120" s="5">
        <v>0.0</v>
      </c>
      <c r="L120" s="5">
        <v>1152.0</v>
      </c>
    </row>
    <row r="121">
      <c r="A121" s="5">
        <v>6.300003005E10</v>
      </c>
      <c r="B121" s="5" t="s">
        <v>79</v>
      </c>
      <c r="C121" s="5" t="s">
        <v>125</v>
      </c>
      <c r="D121" s="5">
        <v>6197.0</v>
      </c>
      <c r="E121" s="5">
        <v>167388.713</v>
      </c>
      <c r="F121" s="5">
        <v>37021.61208444204</v>
      </c>
      <c r="G121" s="5">
        <v>0.0</v>
      </c>
      <c r="H121" s="5">
        <v>0.0</v>
      </c>
      <c r="I121" s="5">
        <v>0.0</v>
      </c>
      <c r="K121" s="16">
        <v>1.0</v>
      </c>
      <c r="L121" s="5">
        <v>1546.0</v>
      </c>
    </row>
    <row r="122">
      <c r="A122" s="5">
        <v>6.3000030051E10</v>
      </c>
      <c r="B122" s="5" t="s">
        <v>79</v>
      </c>
      <c r="C122" s="5" t="s">
        <v>126</v>
      </c>
      <c r="D122" s="5">
        <v>6469.0</v>
      </c>
      <c r="E122" s="5">
        <v>175582.4916</v>
      </c>
      <c r="F122" s="5">
        <v>36843.081226670554</v>
      </c>
      <c r="G122" s="5">
        <v>0.0</v>
      </c>
      <c r="H122" s="5">
        <v>0.0</v>
      </c>
      <c r="I122" s="5">
        <v>0.0</v>
      </c>
      <c r="K122" s="16">
        <v>2.0</v>
      </c>
      <c r="L122" s="5">
        <v>1447.0</v>
      </c>
    </row>
    <row r="123">
      <c r="A123" s="5">
        <v>6.3000030052E10</v>
      </c>
      <c r="B123" s="5" t="s">
        <v>79</v>
      </c>
      <c r="C123" s="5" t="s">
        <v>127</v>
      </c>
      <c r="D123" s="5">
        <v>4662.0</v>
      </c>
      <c r="E123" s="5">
        <v>108181.7291</v>
      </c>
      <c r="F123" s="5">
        <v>43094.153132740044</v>
      </c>
      <c r="G123" s="5">
        <v>0.0</v>
      </c>
      <c r="H123" s="5">
        <v>1.0</v>
      </c>
      <c r="I123" s="5">
        <v>0.0</v>
      </c>
      <c r="K123" s="16">
        <v>1.0</v>
      </c>
      <c r="L123" s="5">
        <v>1114.0</v>
      </c>
    </row>
    <row r="124">
      <c r="A124" s="5">
        <v>6.3000030053E10</v>
      </c>
      <c r="B124" s="5" t="s">
        <v>79</v>
      </c>
      <c r="C124" s="5" t="s">
        <v>128</v>
      </c>
      <c r="D124" s="5">
        <v>6364.0</v>
      </c>
      <c r="E124" s="5">
        <v>132897.5443</v>
      </c>
      <c r="F124" s="5">
        <v>47886.51312949806</v>
      </c>
      <c r="G124" s="5">
        <v>0.0</v>
      </c>
      <c r="H124" s="5">
        <v>0.0</v>
      </c>
      <c r="I124" s="5">
        <v>0.0</v>
      </c>
      <c r="K124" s="5">
        <v>0.0</v>
      </c>
      <c r="L124" s="5">
        <v>1443.0</v>
      </c>
    </row>
    <row r="125">
      <c r="A125" s="5">
        <v>6.3000030054E10</v>
      </c>
      <c r="B125" s="5" t="s">
        <v>79</v>
      </c>
      <c r="C125" s="5" t="s">
        <v>129</v>
      </c>
      <c r="D125" s="5">
        <v>4222.0</v>
      </c>
      <c r="E125" s="5">
        <v>134670.3727</v>
      </c>
      <c r="F125" s="5">
        <v>31350.622377835</v>
      </c>
      <c r="G125" s="5">
        <v>0.0</v>
      </c>
      <c r="H125" s="5">
        <v>0.0</v>
      </c>
      <c r="I125" s="5">
        <v>0.0</v>
      </c>
      <c r="K125" s="16">
        <v>1.0</v>
      </c>
      <c r="L125" s="5">
        <v>1000.0</v>
      </c>
    </row>
    <row r="126">
      <c r="A126" s="5">
        <v>6.3000030055E10</v>
      </c>
      <c r="B126" s="5" t="s">
        <v>79</v>
      </c>
      <c r="C126" s="5" t="s">
        <v>130</v>
      </c>
      <c r="D126" s="5">
        <v>6273.0</v>
      </c>
      <c r="E126" s="5">
        <v>121741.3002</v>
      </c>
      <c r="F126" s="5">
        <v>51527.295911038746</v>
      </c>
      <c r="G126" s="5">
        <v>0.0</v>
      </c>
      <c r="H126" s="5">
        <v>0.0</v>
      </c>
      <c r="I126" s="5">
        <v>0.0</v>
      </c>
      <c r="K126" s="5">
        <v>0.0</v>
      </c>
      <c r="L126" s="5">
        <v>1632.0</v>
      </c>
    </row>
    <row r="127">
      <c r="A127" s="5">
        <v>6.3000030056E10</v>
      </c>
      <c r="B127" s="5" t="s">
        <v>79</v>
      </c>
      <c r="C127" s="5" t="s">
        <v>131</v>
      </c>
      <c r="D127" s="5">
        <v>7732.0</v>
      </c>
      <c r="E127" s="5">
        <v>136309.7394</v>
      </c>
      <c r="F127" s="5">
        <v>56723.753079084825</v>
      </c>
      <c r="G127" s="5">
        <v>0.0</v>
      </c>
      <c r="H127" s="5">
        <v>1.0</v>
      </c>
      <c r="I127" s="5">
        <v>0.0</v>
      </c>
      <c r="K127" s="16">
        <v>1.0</v>
      </c>
      <c r="L127" s="5">
        <v>1782.0</v>
      </c>
    </row>
    <row r="128">
      <c r="A128" s="5">
        <v>6.3000030057E10</v>
      </c>
      <c r="B128" s="5" t="s">
        <v>79</v>
      </c>
      <c r="C128" s="5" t="s">
        <v>132</v>
      </c>
      <c r="D128" s="5">
        <v>2643.0</v>
      </c>
      <c r="E128" s="5">
        <v>2290066.7273</v>
      </c>
      <c r="F128" s="5">
        <v>1154.114842372349</v>
      </c>
      <c r="G128" s="5">
        <v>0.0</v>
      </c>
      <c r="H128" s="5">
        <v>0.0</v>
      </c>
      <c r="I128" s="5">
        <v>0.0</v>
      </c>
      <c r="K128" s="5">
        <v>0.0</v>
      </c>
      <c r="L128" s="5">
        <v>630.0</v>
      </c>
    </row>
    <row r="129">
      <c r="A129" s="5">
        <v>6.3000040001E10</v>
      </c>
      <c r="B129" s="5" t="s">
        <v>133</v>
      </c>
      <c r="C129" s="5" t="s">
        <v>134</v>
      </c>
      <c r="D129" s="5">
        <v>3264.0</v>
      </c>
      <c r="E129" s="5">
        <v>114168.1833</v>
      </c>
      <c r="F129" s="5">
        <v>28589.401229440427</v>
      </c>
      <c r="G129" s="5">
        <v>0.0</v>
      </c>
      <c r="H129" s="5">
        <v>0.0</v>
      </c>
      <c r="I129" s="5">
        <v>0.0</v>
      </c>
      <c r="K129" s="5">
        <v>0.0</v>
      </c>
      <c r="L129" s="5">
        <v>707.0</v>
      </c>
    </row>
    <row r="130">
      <c r="A130" s="5">
        <v>6.3000040002E10</v>
      </c>
      <c r="B130" s="5" t="s">
        <v>133</v>
      </c>
      <c r="C130" s="5" t="s">
        <v>135</v>
      </c>
      <c r="D130" s="5">
        <v>5187.0</v>
      </c>
      <c r="E130" s="5">
        <v>132312.6097</v>
      </c>
      <c r="F130" s="5">
        <v>39202.61274991691</v>
      </c>
      <c r="G130" s="5">
        <v>0.0</v>
      </c>
      <c r="H130" s="5">
        <v>0.0</v>
      </c>
      <c r="I130" s="5">
        <v>0.0</v>
      </c>
      <c r="K130" s="16">
        <v>2.0</v>
      </c>
      <c r="L130" s="5">
        <v>978.0</v>
      </c>
    </row>
    <row r="131">
      <c r="A131" s="5">
        <v>6.3000040003E10</v>
      </c>
      <c r="B131" s="5" t="s">
        <v>133</v>
      </c>
      <c r="C131" s="5" t="s">
        <v>136</v>
      </c>
      <c r="D131" s="5">
        <v>3600.0</v>
      </c>
      <c r="E131" s="5">
        <v>148970.0152</v>
      </c>
      <c r="F131" s="5">
        <v>24165.936985149747</v>
      </c>
      <c r="G131" s="5">
        <v>0.0</v>
      </c>
      <c r="H131" s="5">
        <v>0.0</v>
      </c>
      <c r="I131" s="5">
        <v>0.0</v>
      </c>
      <c r="K131" s="16">
        <v>2.0</v>
      </c>
      <c r="L131" s="5">
        <v>819.0</v>
      </c>
    </row>
    <row r="132">
      <c r="A132" s="5">
        <v>6.3000040004E10</v>
      </c>
      <c r="B132" s="5" t="s">
        <v>133</v>
      </c>
      <c r="C132" s="5" t="s">
        <v>137</v>
      </c>
      <c r="D132" s="5">
        <v>4446.0</v>
      </c>
      <c r="E132" s="5">
        <v>217105.0749</v>
      </c>
      <c r="F132" s="5">
        <v>20478.56321206612</v>
      </c>
      <c r="G132" s="5">
        <v>0.0</v>
      </c>
      <c r="H132" s="5">
        <v>0.0</v>
      </c>
      <c r="I132" s="5">
        <v>0.0</v>
      </c>
      <c r="K132" s="5">
        <v>0.0</v>
      </c>
      <c r="L132" s="5">
        <v>1113.0</v>
      </c>
    </row>
    <row r="133">
      <c r="A133" s="5">
        <v>6.3000040005E10</v>
      </c>
      <c r="B133" s="5" t="s">
        <v>133</v>
      </c>
      <c r="C133" s="5" t="s">
        <v>138</v>
      </c>
      <c r="D133" s="5">
        <v>2576.0</v>
      </c>
      <c r="E133" s="5">
        <v>154502.1185</v>
      </c>
      <c r="F133" s="5">
        <v>16672.910540058387</v>
      </c>
      <c r="G133" s="5">
        <v>0.0</v>
      </c>
      <c r="H133" s="5">
        <v>0.0</v>
      </c>
      <c r="I133" s="5">
        <v>0.0</v>
      </c>
      <c r="K133" s="16">
        <v>1.0</v>
      </c>
      <c r="L133" s="5">
        <v>584.0</v>
      </c>
    </row>
    <row r="134">
      <c r="A134" s="5">
        <v>6.3000040006E10</v>
      </c>
      <c r="B134" s="5" t="s">
        <v>133</v>
      </c>
      <c r="C134" s="5" t="s">
        <v>139</v>
      </c>
      <c r="D134" s="5">
        <v>6668.0</v>
      </c>
      <c r="E134" s="5">
        <v>165031.84</v>
      </c>
      <c r="F134" s="5">
        <v>40404.32440188512</v>
      </c>
      <c r="G134" s="5">
        <v>0.0</v>
      </c>
      <c r="H134" s="5">
        <v>1.0</v>
      </c>
      <c r="I134" s="5">
        <v>0.0</v>
      </c>
      <c r="K134" s="16">
        <v>4.0</v>
      </c>
      <c r="L134" s="5">
        <v>1310.0</v>
      </c>
    </row>
    <row r="135">
      <c r="A135" s="5">
        <v>6.3000040007E10</v>
      </c>
      <c r="B135" s="5" t="s">
        <v>133</v>
      </c>
      <c r="C135" s="5" t="s">
        <v>140</v>
      </c>
      <c r="D135" s="5">
        <v>4129.0</v>
      </c>
      <c r="E135" s="5">
        <v>123933.7107</v>
      </c>
      <c r="F135" s="5">
        <v>33316.19764048589</v>
      </c>
      <c r="G135" s="5">
        <v>0.0</v>
      </c>
      <c r="H135" s="5">
        <v>0.0</v>
      </c>
      <c r="I135" s="5">
        <v>0.0</v>
      </c>
      <c r="K135" s="16">
        <v>1.0</v>
      </c>
      <c r="L135" s="5">
        <v>864.0</v>
      </c>
    </row>
    <row r="136">
      <c r="A136" s="5">
        <v>6.3000040008E10</v>
      </c>
      <c r="B136" s="5" t="s">
        <v>133</v>
      </c>
      <c r="C136" s="5" t="s">
        <v>141</v>
      </c>
      <c r="D136" s="5">
        <v>7195.0</v>
      </c>
      <c r="E136" s="5">
        <v>331104.5035</v>
      </c>
      <c r="F136" s="5">
        <v>21730.29941889631</v>
      </c>
      <c r="G136" s="5">
        <v>0.0</v>
      </c>
      <c r="H136" s="5">
        <v>0.0</v>
      </c>
      <c r="I136" s="5">
        <v>0.0</v>
      </c>
      <c r="K136" s="16">
        <v>7.0</v>
      </c>
      <c r="L136" s="5">
        <v>1382.0</v>
      </c>
    </row>
    <row r="137">
      <c r="A137" s="5">
        <v>6.3000040009E10</v>
      </c>
      <c r="B137" s="5" t="s">
        <v>133</v>
      </c>
      <c r="C137" s="5" t="s">
        <v>142</v>
      </c>
      <c r="D137" s="5">
        <v>3964.0</v>
      </c>
      <c r="E137" s="5">
        <v>122811.8325</v>
      </c>
      <c r="F137" s="5">
        <v>32277.02021301571</v>
      </c>
      <c r="G137" s="5">
        <v>0.0</v>
      </c>
      <c r="H137" s="5">
        <v>0.0</v>
      </c>
      <c r="I137" s="5">
        <v>0.0</v>
      </c>
      <c r="K137" s="5">
        <v>0.0</v>
      </c>
      <c r="L137" s="5">
        <v>851.0</v>
      </c>
    </row>
    <row r="138">
      <c r="A138" s="5">
        <v>6.300004001E10</v>
      </c>
      <c r="B138" s="5" t="s">
        <v>133</v>
      </c>
      <c r="C138" s="5" t="s">
        <v>143</v>
      </c>
      <c r="D138" s="5">
        <v>4976.0</v>
      </c>
      <c r="E138" s="5">
        <v>132288.415</v>
      </c>
      <c r="F138" s="5">
        <v>37614.78282130751</v>
      </c>
      <c r="G138" s="5">
        <v>0.0</v>
      </c>
      <c r="H138" s="5">
        <v>1.0</v>
      </c>
      <c r="I138" s="5">
        <v>0.0</v>
      </c>
      <c r="K138" s="16">
        <v>2.0</v>
      </c>
      <c r="L138" s="5">
        <v>925.0</v>
      </c>
    </row>
    <row r="139">
      <c r="A139" s="5">
        <v>6.3000040011E10</v>
      </c>
      <c r="B139" s="5" t="s">
        <v>133</v>
      </c>
      <c r="C139" s="5" t="s">
        <v>144</v>
      </c>
      <c r="D139" s="5">
        <v>5409.0</v>
      </c>
      <c r="E139" s="5">
        <v>107835.7799</v>
      </c>
      <c r="F139" s="5">
        <v>50159.60384406697</v>
      </c>
      <c r="G139" s="5">
        <v>0.0</v>
      </c>
      <c r="H139" s="5">
        <v>1.0</v>
      </c>
      <c r="I139" s="5">
        <v>0.0</v>
      </c>
      <c r="K139" s="5">
        <v>0.0</v>
      </c>
      <c r="L139" s="5">
        <v>1147.0</v>
      </c>
    </row>
    <row r="140">
      <c r="A140" s="5">
        <v>6.3000040012E10</v>
      </c>
      <c r="B140" s="5" t="s">
        <v>133</v>
      </c>
      <c r="C140" s="5" t="s">
        <v>145</v>
      </c>
      <c r="D140" s="5">
        <v>4155.0</v>
      </c>
      <c r="E140" s="5">
        <v>605580.4677</v>
      </c>
      <c r="F140" s="5">
        <v>6861.18562538968</v>
      </c>
      <c r="G140" s="5">
        <v>0.0</v>
      </c>
      <c r="H140" s="5">
        <v>0.0</v>
      </c>
      <c r="I140" s="5">
        <v>0.0</v>
      </c>
      <c r="K140" s="16">
        <v>5.0</v>
      </c>
      <c r="L140" s="5">
        <v>820.0</v>
      </c>
    </row>
    <row r="141">
      <c r="A141" s="5">
        <v>6.3000040013E10</v>
      </c>
      <c r="B141" s="5" t="s">
        <v>133</v>
      </c>
      <c r="C141" s="5" t="s">
        <v>146</v>
      </c>
      <c r="D141" s="5">
        <v>3721.0</v>
      </c>
      <c r="E141" s="5">
        <v>2466261.4745</v>
      </c>
      <c r="F141" s="5">
        <v>1508.761353357466</v>
      </c>
      <c r="G141" s="5">
        <v>0.0</v>
      </c>
      <c r="H141" s="5">
        <v>0.0</v>
      </c>
      <c r="I141" s="5">
        <v>0.0</v>
      </c>
      <c r="K141" s="16">
        <v>4.0</v>
      </c>
      <c r="L141" s="5">
        <v>840.0</v>
      </c>
    </row>
    <row r="142">
      <c r="A142" s="5">
        <v>6.3000040014E10</v>
      </c>
      <c r="B142" s="5" t="s">
        <v>133</v>
      </c>
      <c r="C142" s="5" t="s">
        <v>147</v>
      </c>
      <c r="D142" s="5">
        <v>9251.0</v>
      </c>
      <c r="E142" s="5">
        <v>664044.3799</v>
      </c>
      <c r="F142" s="5">
        <v>13931.297786743002</v>
      </c>
      <c r="G142" s="5">
        <v>0.0</v>
      </c>
      <c r="H142" s="5">
        <v>0.0</v>
      </c>
      <c r="I142" s="5">
        <v>0.0</v>
      </c>
      <c r="K142" s="16">
        <v>3.0</v>
      </c>
      <c r="L142" s="5">
        <v>1950.0</v>
      </c>
    </row>
    <row r="143">
      <c r="A143" s="5">
        <v>6.3000040015E10</v>
      </c>
      <c r="B143" s="5" t="s">
        <v>133</v>
      </c>
      <c r="C143" s="5" t="s">
        <v>148</v>
      </c>
      <c r="D143" s="5">
        <v>6881.0</v>
      </c>
      <c r="E143" s="5">
        <v>648682.3188</v>
      </c>
      <c r="F143" s="5">
        <v>10607.657709445803</v>
      </c>
      <c r="G143" s="5">
        <v>0.0</v>
      </c>
      <c r="H143" s="5">
        <v>0.0</v>
      </c>
      <c r="I143" s="5">
        <v>0.0</v>
      </c>
      <c r="K143" s="16">
        <v>2.0</v>
      </c>
      <c r="L143" s="5">
        <v>1016.0</v>
      </c>
    </row>
    <row r="144">
      <c r="A144" s="5">
        <v>6.3000040016E10</v>
      </c>
      <c r="B144" s="5" t="s">
        <v>133</v>
      </c>
      <c r="C144" s="5" t="s">
        <v>149</v>
      </c>
      <c r="D144" s="5">
        <v>9582.0</v>
      </c>
      <c r="E144" s="5">
        <v>262316.2365</v>
      </c>
      <c r="F144" s="5">
        <v>36528.42892170725</v>
      </c>
      <c r="G144" s="5">
        <v>0.0</v>
      </c>
      <c r="H144" s="5">
        <v>0.0</v>
      </c>
      <c r="I144" s="5">
        <v>0.0</v>
      </c>
      <c r="K144" s="5">
        <v>0.0</v>
      </c>
      <c r="L144" s="5">
        <v>1596.0</v>
      </c>
    </row>
    <row r="145">
      <c r="A145" s="5">
        <v>6.3000040017E10</v>
      </c>
      <c r="B145" s="5" t="s">
        <v>133</v>
      </c>
      <c r="C145" s="5" t="s">
        <v>150</v>
      </c>
      <c r="D145" s="5">
        <v>1089.0</v>
      </c>
      <c r="E145" s="5">
        <v>1343248.4255</v>
      </c>
      <c r="F145" s="5">
        <v>810.7212182993176</v>
      </c>
      <c r="G145" s="5">
        <v>0.0</v>
      </c>
      <c r="H145" s="5">
        <v>0.0</v>
      </c>
      <c r="I145" s="5">
        <v>0.0</v>
      </c>
      <c r="K145" s="16">
        <v>2.0</v>
      </c>
      <c r="L145" s="5">
        <v>211.0</v>
      </c>
    </row>
    <row r="146">
      <c r="A146" s="5">
        <v>6.3000040018E10</v>
      </c>
      <c r="B146" s="5" t="s">
        <v>133</v>
      </c>
      <c r="C146" s="5" t="s">
        <v>151</v>
      </c>
      <c r="D146" s="5">
        <v>5122.0</v>
      </c>
      <c r="E146" s="5">
        <v>109866.7917</v>
      </c>
      <c r="F146" s="5">
        <v>46620.09257525265</v>
      </c>
      <c r="G146" s="5">
        <v>0.0</v>
      </c>
      <c r="H146" s="5">
        <v>1.0</v>
      </c>
      <c r="I146" s="5">
        <v>0.0</v>
      </c>
      <c r="K146" s="5">
        <v>0.0</v>
      </c>
      <c r="L146" s="5">
        <v>975.0</v>
      </c>
    </row>
    <row r="147">
      <c r="A147" s="5">
        <v>6.3000040019E10</v>
      </c>
      <c r="B147" s="5" t="s">
        <v>133</v>
      </c>
      <c r="C147" s="5" t="s">
        <v>152</v>
      </c>
      <c r="D147" s="5">
        <v>4846.0</v>
      </c>
      <c r="E147" s="5">
        <v>627127.7377</v>
      </c>
      <c r="F147" s="5">
        <v>7727.293354576811</v>
      </c>
      <c r="G147" s="5">
        <v>0.0</v>
      </c>
      <c r="H147" s="5">
        <v>0.0</v>
      </c>
      <c r="I147" s="5">
        <v>0.0</v>
      </c>
      <c r="K147" s="16">
        <v>2.0</v>
      </c>
      <c r="L147" s="5">
        <v>963.0</v>
      </c>
    </row>
    <row r="148">
      <c r="A148" s="5">
        <v>6.300004002E10</v>
      </c>
      <c r="B148" s="5" t="s">
        <v>133</v>
      </c>
      <c r="C148" s="5" t="s">
        <v>153</v>
      </c>
      <c r="D148" s="5">
        <v>5146.0</v>
      </c>
      <c r="E148" s="5">
        <v>138994.3055</v>
      </c>
      <c r="F148" s="5">
        <v>37023.099482302176</v>
      </c>
      <c r="G148" s="5">
        <v>0.0</v>
      </c>
      <c r="H148" s="5">
        <v>0.0</v>
      </c>
      <c r="I148" s="5">
        <v>0.0</v>
      </c>
      <c r="K148" s="5">
        <v>0.0</v>
      </c>
      <c r="L148" s="5">
        <v>1052.0</v>
      </c>
    </row>
    <row r="149">
      <c r="A149" s="5">
        <v>6.3000040021E10</v>
      </c>
      <c r="B149" s="5" t="s">
        <v>133</v>
      </c>
      <c r="C149" s="5" t="s">
        <v>154</v>
      </c>
      <c r="D149" s="5">
        <v>6448.0</v>
      </c>
      <c r="E149" s="5">
        <v>194739.218</v>
      </c>
      <c r="F149" s="5">
        <v>33110.94737989551</v>
      </c>
      <c r="G149" s="5">
        <v>0.0</v>
      </c>
      <c r="H149" s="5">
        <v>0.0</v>
      </c>
      <c r="I149" s="5">
        <v>0.0</v>
      </c>
      <c r="K149" s="16">
        <v>2.0</v>
      </c>
      <c r="L149" s="5">
        <v>1419.0</v>
      </c>
    </row>
    <row r="150">
      <c r="A150" s="5">
        <v>6.3000040022E10</v>
      </c>
      <c r="B150" s="5" t="s">
        <v>133</v>
      </c>
      <c r="C150" s="5" t="s">
        <v>155</v>
      </c>
      <c r="D150" s="5">
        <v>4679.0</v>
      </c>
      <c r="E150" s="5">
        <v>135761.9917</v>
      </c>
      <c r="F150" s="5">
        <v>34464.72714056389</v>
      </c>
      <c r="G150" s="5">
        <v>0.0</v>
      </c>
      <c r="H150" s="5">
        <v>1.0</v>
      </c>
      <c r="I150" s="5">
        <v>0.0</v>
      </c>
      <c r="K150" s="5">
        <v>0.0</v>
      </c>
      <c r="L150" s="5">
        <v>1053.0</v>
      </c>
    </row>
    <row r="151">
      <c r="A151" s="5">
        <v>6.3000040023E10</v>
      </c>
      <c r="B151" s="5" t="s">
        <v>133</v>
      </c>
      <c r="C151" s="5" t="s">
        <v>156</v>
      </c>
      <c r="D151" s="5">
        <v>4934.0</v>
      </c>
      <c r="E151" s="5">
        <v>146115.692</v>
      </c>
      <c r="F151" s="5">
        <v>33767.76260280107</v>
      </c>
      <c r="G151" s="5">
        <v>0.0</v>
      </c>
      <c r="H151" s="5">
        <v>0.0</v>
      </c>
      <c r="I151" s="5">
        <v>0.0</v>
      </c>
      <c r="K151" s="16">
        <v>3.0</v>
      </c>
      <c r="L151" s="5">
        <v>1089.0</v>
      </c>
    </row>
    <row r="152">
      <c r="A152" s="5">
        <v>6.3000040024E10</v>
      </c>
      <c r="B152" s="5" t="s">
        <v>133</v>
      </c>
      <c r="C152" s="5" t="s">
        <v>157</v>
      </c>
      <c r="D152" s="5">
        <v>7328.0</v>
      </c>
      <c r="E152" s="5">
        <v>177781.8132</v>
      </c>
      <c r="F152" s="5">
        <v>41219.064358153366</v>
      </c>
      <c r="G152" s="5">
        <v>0.0</v>
      </c>
      <c r="H152" s="5">
        <v>0.0</v>
      </c>
      <c r="I152" s="5">
        <v>0.0</v>
      </c>
      <c r="K152" s="16">
        <v>2.0</v>
      </c>
      <c r="L152" s="5">
        <v>1707.0</v>
      </c>
    </row>
    <row r="153">
      <c r="A153" s="5">
        <v>6.3000040025E10</v>
      </c>
      <c r="B153" s="5" t="s">
        <v>133</v>
      </c>
      <c r="C153" s="5" t="s">
        <v>158</v>
      </c>
      <c r="D153" s="5">
        <v>7930.0</v>
      </c>
      <c r="E153" s="5">
        <v>196251.1884</v>
      </c>
      <c r="F153" s="5">
        <v>40407.39862342663</v>
      </c>
      <c r="G153" s="5">
        <v>0.0</v>
      </c>
      <c r="H153" s="5">
        <v>0.0</v>
      </c>
      <c r="I153" s="5">
        <v>0.0</v>
      </c>
      <c r="K153" s="5">
        <v>0.0</v>
      </c>
      <c r="L153" s="5">
        <v>1580.0</v>
      </c>
    </row>
    <row r="154">
      <c r="A154" s="5">
        <v>6.3000040026E10</v>
      </c>
      <c r="B154" s="5" t="s">
        <v>133</v>
      </c>
      <c r="C154" s="5" t="s">
        <v>159</v>
      </c>
      <c r="D154" s="5">
        <v>4250.0</v>
      </c>
      <c r="E154" s="5">
        <v>123809.5376</v>
      </c>
      <c r="F154" s="5">
        <v>34326.91925343238</v>
      </c>
      <c r="G154" s="5">
        <v>0.0</v>
      </c>
      <c r="H154" s="5">
        <v>0.0</v>
      </c>
      <c r="I154" s="5">
        <v>0.0</v>
      </c>
      <c r="K154" s="5">
        <v>0.0</v>
      </c>
      <c r="L154" s="5">
        <v>766.0</v>
      </c>
    </row>
    <row r="155">
      <c r="A155" s="5">
        <v>6.3000040027E10</v>
      </c>
      <c r="B155" s="5" t="s">
        <v>133</v>
      </c>
      <c r="C155" s="5" t="s">
        <v>160</v>
      </c>
      <c r="D155" s="5">
        <v>7385.0</v>
      </c>
      <c r="E155" s="5">
        <v>202013.2304</v>
      </c>
      <c r="F155" s="5">
        <v>36557.01156492174</v>
      </c>
      <c r="G155" s="5">
        <v>0.0</v>
      </c>
      <c r="H155" s="5">
        <v>0.0</v>
      </c>
      <c r="I155" s="5">
        <v>0.0</v>
      </c>
      <c r="K155" s="5">
        <v>0.0</v>
      </c>
      <c r="L155" s="5">
        <v>1605.0</v>
      </c>
    </row>
    <row r="156">
      <c r="A156" s="5">
        <v>6.3000040028E10</v>
      </c>
      <c r="B156" s="5" t="s">
        <v>133</v>
      </c>
      <c r="C156" s="5" t="s">
        <v>161</v>
      </c>
      <c r="D156" s="5">
        <v>6870.0</v>
      </c>
      <c r="E156" s="5">
        <v>171379.7908</v>
      </c>
      <c r="F156" s="5">
        <v>40086.406734019656</v>
      </c>
      <c r="G156" s="5">
        <v>0.0</v>
      </c>
      <c r="H156" s="5">
        <v>0.0</v>
      </c>
      <c r="I156" s="5">
        <v>0.0</v>
      </c>
      <c r="K156" s="5">
        <v>0.0</v>
      </c>
      <c r="L156" s="5">
        <v>1462.0</v>
      </c>
    </row>
    <row r="157">
      <c r="A157" s="5">
        <v>6.3000040029E10</v>
      </c>
      <c r="B157" s="5" t="s">
        <v>133</v>
      </c>
      <c r="C157" s="5" t="s">
        <v>162</v>
      </c>
      <c r="D157" s="5">
        <v>7418.0</v>
      </c>
      <c r="E157" s="5">
        <v>195408.1527</v>
      </c>
      <c r="F157" s="5">
        <v>37961.56863213619</v>
      </c>
      <c r="G157" s="5">
        <v>0.0</v>
      </c>
      <c r="H157" s="5">
        <v>0.0</v>
      </c>
      <c r="I157" s="5">
        <v>0.0</v>
      </c>
      <c r="K157" s="16">
        <v>1.0</v>
      </c>
      <c r="L157" s="5">
        <v>1749.0</v>
      </c>
    </row>
    <row r="158">
      <c r="A158" s="5">
        <v>6.300004003E10</v>
      </c>
      <c r="B158" s="5" t="s">
        <v>133</v>
      </c>
      <c r="C158" s="5" t="s">
        <v>163</v>
      </c>
      <c r="D158" s="5">
        <v>5770.0</v>
      </c>
      <c r="E158" s="5">
        <v>191987.9706</v>
      </c>
      <c r="F158" s="5">
        <v>30053.96630824119</v>
      </c>
      <c r="G158" s="5">
        <v>0.0</v>
      </c>
      <c r="H158" s="5">
        <v>0.0</v>
      </c>
      <c r="I158" s="5">
        <v>0.0</v>
      </c>
      <c r="K158" s="16">
        <v>3.0</v>
      </c>
      <c r="L158" s="5">
        <v>1106.0</v>
      </c>
    </row>
    <row r="159">
      <c r="A159" s="5">
        <v>6.3000040031E10</v>
      </c>
      <c r="B159" s="5" t="s">
        <v>133</v>
      </c>
      <c r="C159" s="5" t="s">
        <v>164</v>
      </c>
      <c r="D159" s="5">
        <v>5104.0</v>
      </c>
      <c r="E159" s="5">
        <v>171179.3081</v>
      </c>
      <c r="F159" s="5">
        <v>29816.687873386727</v>
      </c>
      <c r="G159" s="5">
        <v>0.0</v>
      </c>
      <c r="H159" s="5">
        <v>0.0</v>
      </c>
      <c r="I159" s="5">
        <v>0.0</v>
      </c>
      <c r="K159" s="5">
        <v>0.0</v>
      </c>
      <c r="L159" s="5">
        <v>1169.0</v>
      </c>
    </row>
    <row r="160">
      <c r="A160" s="5">
        <v>6.3000040032E10</v>
      </c>
      <c r="B160" s="5" t="s">
        <v>133</v>
      </c>
      <c r="C160" s="5" t="s">
        <v>165</v>
      </c>
      <c r="D160" s="5">
        <v>5405.0</v>
      </c>
      <c r="E160" s="5">
        <v>252478.2333</v>
      </c>
      <c r="F160" s="5">
        <v>21407.78604695663</v>
      </c>
      <c r="G160" s="5">
        <v>0.0</v>
      </c>
      <c r="H160" s="5">
        <v>0.0</v>
      </c>
      <c r="I160" s="5">
        <v>0.0</v>
      </c>
      <c r="K160" s="16">
        <v>6.0</v>
      </c>
      <c r="L160" s="5">
        <v>1180.0</v>
      </c>
    </row>
    <row r="161">
      <c r="A161" s="5">
        <v>6.3000040033E10</v>
      </c>
      <c r="B161" s="5" t="s">
        <v>133</v>
      </c>
      <c r="C161" s="5" t="s">
        <v>166</v>
      </c>
      <c r="D161" s="5">
        <v>3701.0</v>
      </c>
      <c r="E161" s="5">
        <v>248507.65</v>
      </c>
      <c r="F161" s="5">
        <v>14892.901687332362</v>
      </c>
      <c r="G161" s="5">
        <v>0.0</v>
      </c>
      <c r="H161" s="5">
        <v>0.0</v>
      </c>
      <c r="I161" s="5">
        <v>0.0</v>
      </c>
      <c r="K161" s="16">
        <v>2.0</v>
      </c>
      <c r="L161" s="5">
        <v>726.0</v>
      </c>
    </row>
    <row r="162">
      <c r="A162" s="5">
        <v>6.3000040034E10</v>
      </c>
      <c r="B162" s="5" t="s">
        <v>133</v>
      </c>
      <c r="C162" s="5" t="s">
        <v>167</v>
      </c>
      <c r="D162" s="5">
        <v>5872.0</v>
      </c>
      <c r="E162" s="5">
        <v>185279.1306</v>
      </c>
      <c r="F162" s="5">
        <v>31692.72211600069</v>
      </c>
      <c r="G162" s="5">
        <v>0.0</v>
      </c>
      <c r="H162" s="5">
        <v>0.0</v>
      </c>
      <c r="I162" s="5">
        <v>0.0</v>
      </c>
      <c r="K162" s="16">
        <v>2.0</v>
      </c>
      <c r="L162" s="5">
        <v>1156.0</v>
      </c>
    </row>
    <row r="163">
      <c r="A163" s="5">
        <v>6.3000040035E10</v>
      </c>
      <c r="B163" s="5" t="s">
        <v>133</v>
      </c>
      <c r="C163" s="5" t="s">
        <v>168</v>
      </c>
      <c r="D163" s="5">
        <v>4913.0</v>
      </c>
      <c r="E163" s="5">
        <v>68945.1202</v>
      </c>
      <c r="F163" s="5">
        <v>71259.57552540462</v>
      </c>
      <c r="G163" s="5">
        <v>0.0</v>
      </c>
      <c r="H163" s="5">
        <v>0.0</v>
      </c>
      <c r="I163" s="5">
        <v>0.0</v>
      </c>
      <c r="K163" s="5">
        <v>0.0</v>
      </c>
      <c r="L163" s="5">
        <v>1056.0</v>
      </c>
    </row>
    <row r="164">
      <c r="A164" s="5">
        <v>6.3000040036E10</v>
      </c>
      <c r="B164" s="5" t="s">
        <v>133</v>
      </c>
      <c r="C164" s="5" t="s">
        <v>169</v>
      </c>
      <c r="D164" s="5">
        <v>4592.0</v>
      </c>
      <c r="E164" s="5">
        <v>277388.0387</v>
      </c>
      <c r="F164" s="5">
        <v>16554.426865414804</v>
      </c>
      <c r="G164" s="5">
        <v>0.0</v>
      </c>
      <c r="H164" s="5">
        <v>1.0</v>
      </c>
      <c r="I164" s="5">
        <v>0.0</v>
      </c>
      <c r="K164" s="16">
        <v>2.0</v>
      </c>
      <c r="L164" s="5">
        <v>930.0</v>
      </c>
    </row>
    <row r="165">
      <c r="A165" s="5">
        <v>6.3000040037E10</v>
      </c>
      <c r="B165" s="5" t="s">
        <v>133</v>
      </c>
      <c r="C165" s="5" t="s">
        <v>170</v>
      </c>
      <c r="D165" s="5">
        <v>3217.0</v>
      </c>
      <c r="E165" s="5">
        <v>185589.218</v>
      </c>
      <c r="F165" s="5">
        <v>17333.981115217586</v>
      </c>
      <c r="G165" s="5">
        <v>0.0</v>
      </c>
      <c r="H165" s="5">
        <v>0.0</v>
      </c>
      <c r="I165" s="5">
        <v>0.0</v>
      </c>
      <c r="K165" s="5">
        <v>0.0</v>
      </c>
      <c r="L165" s="5">
        <v>733.0</v>
      </c>
    </row>
    <row r="166">
      <c r="A166" s="5">
        <v>6.3000040038E10</v>
      </c>
      <c r="B166" s="5" t="s">
        <v>133</v>
      </c>
      <c r="C166" s="5" t="s">
        <v>171</v>
      </c>
      <c r="D166" s="5">
        <v>2971.0</v>
      </c>
      <c r="E166" s="5">
        <v>129579.1826</v>
      </c>
      <c r="F166" s="5">
        <v>22928.065607353197</v>
      </c>
      <c r="G166" s="5">
        <v>0.0</v>
      </c>
      <c r="H166" s="5">
        <v>0.0</v>
      </c>
      <c r="I166" s="5">
        <v>0.0</v>
      </c>
      <c r="K166" s="16">
        <v>2.0</v>
      </c>
      <c r="L166" s="5">
        <v>612.0</v>
      </c>
    </row>
    <row r="167">
      <c r="A167" s="5">
        <v>6.3000040039E10</v>
      </c>
      <c r="B167" s="5" t="s">
        <v>133</v>
      </c>
      <c r="C167" s="5" t="s">
        <v>172</v>
      </c>
      <c r="D167" s="5">
        <v>6130.0</v>
      </c>
      <c r="E167" s="5">
        <v>290553.071</v>
      </c>
      <c r="F167" s="5">
        <v>21097.69474782113</v>
      </c>
      <c r="G167" s="5">
        <v>0.0</v>
      </c>
      <c r="H167" s="5">
        <v>0.0</v>
      </c>
      <c r="I167" s="5">
        <v>0.0</v>
      </c>
      <c r="K167" s="16">
        <v>6.0</v>
      </c>
      <c r="L167" s="5">
        <v>1443.0</v>
      </c>
    </row>
    <row r="168">
      <c r="A168" s="5">
        <v>6.300004004E10</v>
      </c>
      <c r="B168" s="5" t="s">
        <v>133</v>
      </c>
      <c r="C168" s="5" t="s">
        <v>173</v>
      </c>
      <c r="D168" s="5">
        <v>4751.0</v>
      </c>
      <c r="E168" s="5">
        <v>222400.9219</v>
      </c>
      <c r="F168" s="5">
        <v>21362.32152012496</v>
      </c>
      <c r="G168" s="5">
        <v>0.0</v>
      </c>
      <c r="H168" s="5">
        <v>1.0</v>
      </c>
      <c r="I168" s="5">
        <v>0.0</v>
      </c>
      <c r="K168" s="16">
        <v>1.0</v>
      </c>
      <c r="L168" s="5">
        <v>989.0</v>
      </c>
    </row>
    <row r="169">
      <c r="A169" s="5">
        <v>6.3000040041E10</v>
      </c>
      <c r="B169" s="5" t="s">
        <v>133</v>
      </c>
      <c r="C169" s="5" t="s">
        <v>174</v>
      </c>
      <c r="D169" s="5">
        <v>8148.0</v>
      </c>
      <c r="E169" s="5">
        <v>1066287.4189</v>
      </c>
      <c r="F169" s="5">
        <v>7641.466883671584</v>
      </c>
      <c r="G169" s="5">
        <v>0.0</v>
      </c>
      <c r="H169" s="5">
        <v>0.0</v>
      </c>
      <c r="I169" s="5">
        <v>0.0</v>
      </c>
      <c r="K169" s="16">
        <v>2.0</v>
      </c>
      <c r="L169" s="5">
        <v>1046.0</v>
      </c>
    </row>
    <row r="170">
      <c r="A170" s="5">
        <v>6.3000040042E10</v>
      </c>
      <c r="B170" s="5" t="s">
        <v>133</v>
      </c>
      <c r="C170" s="5" t="s">
        <v>175</v>
      </c>
      <c r="D170" s="5">
        <v>2656.0</v>
      </c>
      <c r="E170" s="5">
        <v>424202.629</v>
      </c>
      <c r="F170" s="5">
        <v>6261.158744492363</v>
      </c>
      <c r="G170" s="5">
        <v>0.0</v>
      </c>
      <c r="H170" s="5">
        <v>0.0</v>
      </c>
      <c r="I170" s="5">
        <v>0.0</v>
      </c>
      <c r="K170" s="16">
        <v>2.0</v>
      </c>
      <c r="L170" s="5">
        <v>561.0</v>
      </c>
    </row>
    <row r="171">
      <c r="A171" s="5">
        <v>6.3000050001E10</v>
      </c>
      <c r="B171" s="5" t="s">
        <v>176</v>
      </c>
      <c r="C171" s="5" t="s">
        <v>177</v>
      </c>
      <c r="D171" s="5">
        <v>3031.0</v>
      </c>
      <c r="E171" s="5">
        <v>394135.6459</v>
      </c>
      <c r="F171" s="5">
        <v>7690.245811385009</v>
      </c>
      <c r="G171" s="5">
        <v>0.0</v>
      </c>
      <c r="H171" s="5">
        <v>0.0</v>
      </c>
      <c r="I171" s="5">
        <v>0.0</v>
      </c>
      <c r="K171" s="16">
        <v>1.0</v>
      </c>
      <c r="L171" s="5">
        <v>671.0</v>
      </c>
    </row>
    <row r="172">
      <c r="A172" s="5">
        <v>6.3000050002E10</v>
      </c>
      <c r="B172" s="5" t="s">
        <v>176</v>
      </c>
      <c r="C172" s="5" t="s">
        <v>178</v>
      </c>
      <c r="D172" s="5">
        <v>2575.0</v>
      </c>
      <c r="E172" s="5">
        <v>297070.6375</v>
      </c>
      <c r="F172" s="5">
        <v>8667.972108148857</v>
      </c>
      <c r="G172" s="5">
        <v>0.0</v>
      </c>
      <c r="H172" s="5">
        <v>0.0</v>
      </c>
      <c r="I172" s="5">
        <v>0.0</v>
      </c>
      <c r="K172" s="5">
        <v>0.0</v>
      </c>
      <c r="L172" s="5">
        <v>414.0</v>
      </c>
    </row>
    <row r="173">
      <c r="A173" s="5">
        <v>6.3000050003E10</v>
      </c>
      <c r="B173" s="5" t="s">
        <v>176</v>
      </c>
      <c r="C173" s="5" t="s">
        <v>179</v>
      </c>
      <c r="D173" s="5">
        <v>2597.0</v>
      </c>
      <c r="E173" s="5">
        <v>104515.4362</v>
      </c>
      <c r="F173" s="5">
        <v>24848.00422236577</v>
      </c>
      <c r="G173" s="5">
        <v>0.0</v>
      </c>
      <c r="H173" s="5">
        <v>0.0</v>
      </c>
      <c r="I173" s="5">
        <v>0.0</v>
      </c>
      <c r="K173" s="16">
        <v>1.0</v>
      </c>
      <c r="L173" s="5">
        <v>603.0</v>
      </c>
    </row>
    <row r="174">
      <c r="A174" s="5">
        <v>6.3000050004E10</v>
      </c>
      <c r="B174" s="5" t="s">
        <v>176</v>
      </c>
      <c r="C174" s="5" t="s">
        <v>180</v>
      </c>
      <c r="D174" s="5">
        <v>4780.0</v>
      </c>
      <c r="E174" s="5">
        <v>404036.2729</v>
      </c>
      <c r="F174" s="5">
        <v>11830.620963041756</v>
      </c>
      <c r="G174" s="5">
        <v>0.0</v>
      </c>
      <c r="H174" s="5">
        <v>0.0</v>
      </c>
      <c r="I174" s="5">
        <v>0.0</v>
      </c>
      <c r="K174" s="16">
        <v>4.0</v>
      </c>
      <c r="L174" s="5">
        <v>975.0</v>
      </c>
    </row>
    <row r="175">
      <c r="A175" s="5">
        <v>6.3000050005E10</v>
      </c>
      <c r="B175" s="5" t="s">
        <v>176</v>
      </c>
      <c r="C175" s="5" t="s">
        <v>181</v>
      </c>
      <c r="D175" s="5">
        <v>4402.0</v>
      </c>
      <c r="E175" s="5">
        <v>153150.7656</v>
      </c>
      <c r="F175" s="5">
        <v>28742.918670724554</v>
      </c>
      <c r="G175" s="5">
        <v>0.0</v>
      </c>
      <c r="H175" s="5">
        <v>0.0</v>
      </c>
      <c r="I175" s="5">
        <v>0.0</v>
      </c>
      <c r="K175" s="5">
        <v>0.0</v>
      </c>
      <c r="L175" s="5">
        <v>1086.0</v>
      </c>
    </row>
    <row r="176">
      <c r="A176" s="5">
        <v>6.3000050006E10</v>
      </c>
      <c r="B176" s="5" t="s">
        <v>176</v>
      </c>
      <c r="C176" s="5" t="s">
        <v>182</v>
      </c>
      <c r="D176" s="5">
        <v>5879.0</v>
      </c>
      <c r="E176" s="5">
        <v>118282.7599</v>
      </c>
      <c r="F176" s="5">
        <v>49702.9322360274</v>
      </c>
      <c r="G176" s="5">
        <v>0.0</v>
      </c>
      <c r="H176" s="5">
        <v>0.0</v>
      </c>
      <c r="I176" s="5">
        <v>0.0</v>
      </c>
      <c r="K176" s="16">
        <v>1.0</v>
      </c>
      <c r="L176" s="5">
        <v>1440.0</v>
      </c>
    </row>
    <row r="177">
      <c r="A177" s="5">
        <v>6.3000050007E10</v>
      </c>
      <c r="B177" s="5" t="s">
        <v>176</v>
      </c>
      <c r="C177" s="5" t="s">
        <v>183</v>
      </c>
      <c r="D177" s="5">
        <v>5654.0</v>
      </c>
      <c r="E177" s="5">
        <v>161986.4832</v>
      </c>
      <c r="F177" s="5">
        <v>34904.146866496085</v>
      </c>
      <c r="G177" s="5">
        <v>0.0</v>
      </c>
      <c r="H177" s="5">
        <v>0.0</v>
      </c>
      <c r="I177" s="5">
        <v>0.0</v>
      </c>
      <c r="K177" s="16">
        <v>1.0</v>
      </c>
      <c r="L177" s="5">
        <v>1298.0</v>
      </c>
    </row>
    <row r="178">
      <c r="A178" s="5">
        <v>6.3000050008E10</v>
      </c>
      <c r="B178" s="5" t="s">
        <v>176</v>
      </c>
      <c r="C178" s="5" t="s">
        <v>184</v>
      </c>
      <c r="D178" s="5">
        <v>3189.0</v>
      </c>
      <c r="E178" s="5">
        <v>89694.0256</v>
      </c>
      <c r="F178" s="5">
        <v>35554.20752572399</v>
      </c>
      <c r="G178" s="5">
        <v>0.0</v>
      </c>
      <c r="H178" s="5">
        <v>1.0</v>
      </c>
      <c r="I178" s="5">
        <v>0.0</v>
      </c>
      <c r="K178" s="16">
        <v>1.0</v>
      </c>
      <c r="L178" s="5">
        <v>765.0</v>
      </c>
    </row>
    <row r="179">
      <c r="A179" s="5">
        <v>6.3000050009E10</v>
      </c>
      <c r="B179" s="5" t="s">
        <v>176</v>
      </c>
      <c r="C179" s="5" t="s">
        <v>185</v>
      </c>
      <c r="D179" s="5">
        <v>5449.0</v>
      </c>
      <c r="E179" s="5">
        <v>113660.6907</v>
      </c>
      <c r="F179" s="5">
        <v>47940.93689244139</v>
      </c>
      <c r="G179" s="5">
        <v>0.0</v>
      </c>
      <c r="H179" s="5">
        <v>0.0</v>
      </c>
      <c r="I179" s="5">
        <v>0.0</v>
      </c>
      <c r="K179" s="16">
        <v>1.0</v>
      </c>
      <c r="L179" s="5">
        <v>1201.0</v>
      </c>
    </row>
    <row r="180">
      <c r="A180" s="5">
        <v>6.300005001E10</v>
      </c>
      <c r="B180" s="5" t="s">
        <v>176</v>
      </c>
      <c r="C180" s="5" t="s">
        <v>186</v>
      </c>
      <c r="D180" s="5">
        <v>4208.0</v>
      </c>
      <c r="E180" s="5">
        <v>223827.6116</v>
      </c>
      <c r="F180" s="5">
        <v>18800.182738491054</v>
      </c>
      <c r="G180" s="5">
        <v>0.0</v>
      </c>
      <c r="H180" s="5">
        <v>0.0</v>
      </c>
      <c r="I180" s="5">
        <v>0.0</v>
      </c>
      <c r="K180" s="16">
        <v>2.0</v>
      </c>
      <c r="L180" s="5">
        <v>939.0</v>
      </c>
    </row>
    <row r="181">
      <c r="A181" s="5">
        <v>6.3000050011E10</v>
      </c>
      <c r="B181" s="5" t="s">
        <v>176</v>
      </c>
      <c r="C181" s="5" t="s">
        <v>187</v>
      </c>
      <c r="D181" s="5">
        <v>6281.0</v>
      </c>
      <c r="E181" s="5">
        <v>141108.8469</v>
      </c>
      <c r="F181" s="5">
        <v>44511.737839167334</v>
      </c>
      <c r="G181" s="5">
        <v>0.0</v>
      </c>
      <c r="H181" s="5">
        <v>0.0</v>
      </c>
      <c r="I181" s="5">
        <v>0.0</v>
      </c>
      <c r="K181" s="5">
        <v>0.0</v>
      </c>
      <c r="L181" s="5">
        <v>1159.0</v>
      </c>
    </row>
    <row r="182">
      <c r="A182" s="5">
        <v>6.3000050012E10</v>
      </c>
      <c r="B182" s="5" t="s">
        <v>176</v>
      </c>
      <c r="C182" s="5" t="s">
        <v>188</v>
      </c>
      <c r="D182" s="5">
        <v>4770.0</v>
      </c>
      <c r="E182" s="5">
        <v>96176.2858</v>
      </c>
      <c r="F182" s="5">
        <v>49596.4255671017</v>
      </c>
      <c r="G182" s="5">
        <v>0.0</v>
      </c>
      <c r="H182" s="5">
        <v>1.0</v>
      </c>
      <c r="I182" s="5">
        <v>0.0</v>
      </c>
      <c r="K182" s="5">
        <v>0.0</v>
      </c>
      <c r="L182" s="5">
        <v>1128.0</v>
      </c>
    </row>
    <row r="183">
      <c r="A183" s="5">
        <v>6.3000050013E10</v>
      </c>
      <c r="B183" s="5" t="s">
        <v>176</v>
      </c>
      <c r="C183" s="5" t="s">
        <v>189</v>
      </c>
      <c r="D183" s="5">
        <v>3976.0</v>
      </c>
      <c r="E183" s="5">
        <v>80528.0428</v>
      </c>
      <c r="F183" s="5">
        <v>49374.10449518587</v>
      </c>
      <c r="G183" s="5">
        <v>0.0</v>
      </c>
      <c r="H183" s="5">
        <v>0.0</v>
      </c>
      <c r="I183" s="5">
        <v>0.0</v>
      </c>
      <c r="K183" s="5">
        <v>0.0</v>
      </c>
      <c r="L183" s="5">
        <v>581.0</v>
      </c>
    </row>
    <row r="184">
      <c r="A184" s="5">
        <v>6.3000050014E10</v>
      </c>
      <c r="B184" s="5" t="s">
        <v>176</v>
      </c>
      <c r="C184" s="5" t="s">
        <v>190</v>
      </c>
      <c r="D184" s="5">
        <v>6129.0</v>
      </c>
      <c r="E184" s="5">
        <v>100851.9289</v>
      </c>
      <c r="F184" s="5">
        <v>60772.26352385611</v>
      </c>
      <c r="G184" s="5">
        <v>0.0</v>
      </c>
      <c r="H184" s="5">
        <v>0.0</v>
      </c>
      <c r="I184" s="5">
        <v>0.0</v>
      </c>
      <c r="K184" s="16">
        <v>1.0</v>
      </c>
      <c r="L184" s="5">
        <v>1280.0</v>
      </c>
    </row>
    <row r="185">
      <c r="A185" s="5">
        <v>6.3000050015E10</v>
      </c>
      <c r="B185" s="5" t="s">
        <v>176</v>
      </c>
      <c r="C185" s="5" t="s">
        <v>191</v>
      </c>
      <c r="D185" s="5">
        <v>4890.0</v>
      </c>
      <c r="E185" s="5">
        <v>94555.3844</v>
      </c>
      <c r="F185" s="5">
        <v>51715.72228307709</v>
      </c>
      <c r="G185" s="5">
        <v>0.0</v>
      </c>
      <c r="H185" s="5">
        <v>0.0</v>
      </c>
      <c r="I185" s="5">
        <v>0.0</v>
      </c>
      <c r="K185" s="5">
        <v>0.0</v>
      </c>
      <c r="L185" s="5">
        <v>684.0</v>
      </c>
    </row>
    <row r="186">
      <c r="A186" s="5">
        <v>6.3000050016E10</v>
      </c>
      <c r="B186" s="5" t="s">
        <v>176</v>
      </c>
      <c r="C186" s="5" t="s">
        <v>192</v>
      </c>
      <c r="D186" s="5">
        <v>3461.0</v>
      </c>
      <c r="E186" s="5">
        <v>80550.3324</v>
      </c>
      <c r="F186" s="5">
        <v>42966.92387081944</v>
      </c>
      <c r="G186" s="5">
        <v>0.0</v>
      </c>
      <c r="H186" s="5">
        <v>1.0</v>
      </c>
      <c r="I186" s="5">
        <v>0.0</v>
      </c>
      <c r="K186" s="5">
        <v>0.0</v>
      </c>
      <c r="L186" s="5">
        <v>611.0</v>
      </c>
    </row>
    <row r="187">
      <c r="A187" s="5">
        <v>6.3000050017E10</v>
      </c>
      <c r="B187" s="5" t="s">
        <v>176</v>
      </c>
      <c r="C187" s="5" t="s">
        <v>193</v>
      </c>
      <c r="D187" s="5">
        <v>2850.0</v>
      </c>
      <c r="E187" s="5">
        <v>318549.7916</v>
      </c>
      <c r="F187" s="5">
        <v>8946.795995957575</v>
      </c>
      <c r="G187" s="5">
        <v>0.0</v>
      </c>
      <c r="H187" s="5">
        <v>0.0</v>
      </c>
      <c r="I187" s="5">
        <v>0.0</v>
      </c>
      <c r="K187" s="16">
        <v>1.0</v>
      </c>
      <c r="L187" s="5">
        <v>576.0</v>
      </c>
    </row>
    <row r="188">
      <c r="A188" s="5">
        <v>6.3000050018E10</v>
      </c>
      <c r="B188" s="5" t="s">
        <v>176</v>
      </c>
      <c r="C188" s="5" t="s">
        <v>194</v>
      </c>
      <c r="D188" s="5">
        <v>3536.0</v>
      </c>
      <c r="E188" s="5">
        <v>160683.6762</v>
      </c>
      <c r="F188" s="5">
        <v>22005.96901703199</v>
      </c>
      <c r="G188" s="5">
        <v>0.0</v>
      </c>
      <c r="H188" s="5">
        <v>0.0</v>
      </c>
      <c r="I188" s="5">
        <v>0.0</v>
      </c>
      <c r="K188" s="16">
        <v>1.0</v>
      </c>
      <c r="L188" s="5">
        <v>605.0</v>
      </c>
    </row>
    <row r="189">
      <c r="A189" s="5">
        <v>6.3000050019E10</v>
      </c>
      <c r="B189" s="5" t="s">
        <v>176</v>
      </c>
      <c r="C189" s="5" t="s">
        <v>195</v>
      </c>
      <c r="D189" s="5">
        <v>12118.0</v>
      </c>
      <c r="E189" s="5">
        <v>240507.4587</v>
      </c>
      <c r="F189" s="5">
        <v>50385.13177720422</v>
      </c>
      <c r="G189" s="5">
        <v>0.0</v>
      </c>
      <c r="H189" s="5">
        <v>0.0</v>
      </c>
      <c r="I189" s="5">
        <v>0.0</v>
      </c>
      <c r="K189" s="16">
        <v>2.0</v>
      </c>
      <c r="L189" s="5">
        <v>1702.0</v>
      </c>
    </row>
    <row r="190">
      <c r="A190" s="5">
        <v>6.300005002E10</v>
      </c>
      <c r="B190" s="5" t="s">
        <v>176</v>
      </c>
      <c r="C190" s="5" t="s">
        <v>196</v>
      </c>
      <c r="D190" s="5">
        <v>5630.0</v>
      </c>
      <c r="E190" s="5">
        <v>221671.9399</v>
      </c>
      <c r="F190" s="5">
        <v>25397.89204957465</v>
      </c>
      <c r="G190" s="5">
        <v>0.0</v>
      </c>
      <c r="H190" s="5">
        <v>0.0</v>
      </c>
      <c r="I190" s="5">
        <v>0.0</v>
      </c>
      <c r="K190" s="5">
        <v>0.0</v>
      </c>
      <c r="L190" s="5">
        <v>900.0</v>
      </c>
    </row>
    <row r="191">
      <c r="A191" s="5">
        <v>6.3000050021E10</v>
      </c>
      <c r="B191" s="5" t="s">
        <v>176</v>
      </c>
      <c r="C191" s="5" t="s">
        <v>197</v>
      </c>
      <c r="D191" s="5">
        <v>9693.0</v>
      </c>
      <c r="E191" s="5">
        <v>154092.3277</v>
      </c>
      <c r="F191" s="5">
        <v>62903.845666288806</v>
      </c>
      <c r="G191" s="5">
        <v>0.0</v>
      </c>
      <c r="H191" s="5">
        <v>0.0</v>
      </c>
      <c r="I191" s="5">
        <v>0.0</v>
      </c>
      <c r="K191" s="16">
        <v>1.0</v>
      </c>
      <c r="L191" s="5">
        <v>1301.0</v>
      </c>
    </row>
    <row r="192">
      <c r="A192" s="5">
        <v>6.3000050022E10</v>
      </c>
      <c r="B192" s="5" t="s">
        <v>176</v>
      </c>
      <c r="C192" s="5" t="s">
        <v>198</v>
      </c>
      <c r="D192" s="5">
        <v>1780.0</v>
      </c>
      <c r="E192" s="5">
        <v>590472.6652</v>
      </c>
      <c r="F192" s="5">
        <v>3014.534126481694</v>
      </c>
      <c r="G192" s="5">
        <v>0.0</v>
      </c>
      <c r="H192" s="5">
        <v>0.0</v>
      </c>
      <c r="I192" s="5">
        <v>0.0</v>
      </c>
      <c r="K192" s="5">
        <v>0.0</v>
      </c>
      <c r="L192" s="5">
        <v>226.0</v>
      </c>
    </row>
    <row r="193">
      <c r="A193" s="5">
        <v>6.3000050023E10</v>
      </c>
      <c r="B193" s="5" t="s">
        <v>176</v>
      </c>
      <c r="C193" s="5" t="s">
        <v>199</v>
      </c>
      <c r="D193" s="5">
        <v>3941.0</v>
      </c>
      <c r="E193" s="5">
        <v>297711.3849</v>
      </c>
      <c r="F193" s="5">
        <v>13237.652974956822</v>
      </c>
      <c r="G193" s="5">
        <v>0.0</v>
      </c>
      <c r="H193" s="5">
        <v>0.0</v>
      </c>
      <c r="I193" s="5">
        <v>0.0</v>
      </c>
      <c r="K193" s="16">
        <v>1.0</v>
      </c>
      <c r="L193" s="5">
        <v>725.0</v>
      </c>
    </row>
    <row r="194">
      <c r="A194" s="5">
        <v>6.3000050024E10</v>
      </c>
      <c r="B194" s="5" t="s">
        <v>176</v>
      </c>
      <c r="C194" s="5" t="s">
        <v>200</v>
      </c>
      <c r="D194" s="5">
        <v>3545.0</v>
      </c>
      <c r="E194" s="5">
        <v>615462.2793</v>
      </c>
      <c r="F194" s="5">
        <v>5759.898078614871</v>
      </c>
      <c r="G194" s="5">
        <v>0.0</v>
      </c>
      <c r="H194" s="5">
        <v>0.0</v>
      </c>
      <c r="I194" s="5">
        <v>0.0</v>
      </c>
      <c r="K194" s="16">
        <v>6.0</v>
      </c>
      <c r="L194" s="5">
        <v>597.0</v>
      </c>
    </row>
    <row r="195">
      <c r="A195" s="5">
        <v>6.3000050025E10</v>
      </c>
      <c r="B195" s="5" t="s">
        <v>176</v>
      </c>
      <c r="C195" s="5" t="s">
        <v>201</v>
      </c>
      <c r="D195" s="5">
        <v>3073.0</v>
      </c>
      <c r="E195" s="5">
        <v>442217.0463</v>
      </c>
      <c r="F195" s="5">
        <v>6949.076309272975</v>
      </c>
      <c r="G195" s="5">
        <v>0.0</v>
      </c>
      <c r="H195" s="5">
        <v>0.0</v>
      </c>
      <c r="I195" s="5">
        <v>0.0</v>
      </c>
      <c r="K195" s="16">
        <v>2.0</v>
      </c>
      <c r="L195" s="5">
        <v>759.0</v>
      </c>
    </row>
    <row r="196">
      <c r="A196" s="5">
        <v>6.3000050026E10</v>
      </c>
      <c r="B196" s="5" t="s">
        <v>176</v>
      </c>
      <c r="C196" s="5" t="s">
        <v>202</v>
      </c>
      <c r="D196" s="5">
        <v>5721.0</v>
      </c>
      <c r="E196" s="5">
        <v>290445.2478</v>
      </c>
      <c r="F196" s="5">
        <v>19697.344140880792</v>
      </c>
      <c r="G196" s="5">
        <v>0.0</v>
      </c>
      <c r="H196" s="5">
        <v>0.0</v>
      </c>
      <c r="I196" s="5">
        <v>0.0</v>
      </c>
      <c r="K196" s="16">
        <v>5.0</v>
      </c>
      <c r="L196" s="5">
        <v>1379.0</v>
      </c>
    </row>
    <row r="197">
      <c r="A197" s="5">
        <v>6.3000050027E10</v>
      </c>
      <c r="B197" s="5" t="s">
        <v>176</v>
      </c>
      <c r="C197" s="5" t="s">
        <v>203</v>
      </c>
      <c r="D197" s="5">
        <v>4304.0</v>
      </c>
      <c r="E197" s="5">
        <v>162993.2957</v>
      </c>
      <c r="F197" s="5">
        <v>26405.994071816294</v>
      </c>
      <c r="G197" s="5">
        <v>0.0</v>
      </c>
      <c r="H197" s="5">
        <v>0.0</v>
      </c>
      <c r="I197" s="5">
        <v>0.0</v>
      </c>
      <c r="K197" s="16">
        <v>3.0</v>
      </c>
      <c r="L197" s="5">
        <v>1097.0</v>
      </c>
    </row>
    <row r="198">
      <c r="A198" s="5">
        <v>6.3000050028E10</v>
      </c>
      <c r="B198" s="5" t="s">
        <v>176</v>
      </c>
      <c r="C198" s="5" t="s">
        <v>204</v>
      </c>
      <c r="D198" s="5">
        <v>3974.0</v>
      </c>
      <c r="E198" s="5">
        <v>752697.7706</v>
      </c>
      <c r="F198" s="5">
        <v>5279.675528774576</v>
      </c>
      <c r="G198" s="5">
        <v>0.0</v>
      </c>
      <c r="H198" s="5">
        <v>0.0</v>
      </c>
      <c r="I198" s="5">
        <v>0.0</v>
      </c>
      <c r="K198" s="16">
        <v>2.0</v>
      </c>
      <c r="L198" s="5">
        <v>820.0</v>
      </c>
    </row>
    <row r="199">
      <c r="A199" s="5">
        <v>6.3000050029E10</v>
      </c>
      <c r="B199" s="5" t="s">
        <v>176</v>
      </c>
      <c r="C199" s="5" t="s">
        <v>205</v>
      </c>
      <c r="D199" s="5">
        <v>5653.0</v>
      </c>
      <c r="E199" s="5">
        <v>171681.9177</v>
      </c>
      <c r="F199" s="5">
        <v>32927.17180546732</v>
      </c>
      <c r="G199" s="5">
        <v>0.0</v>
      </c>
      <c r="H199" s="5">
        <v>0.0</v>
      </c>
      <c r="I199" s="5">
        <v>0.0</v>
      </c>
      <c r="K199" s="16">
        <v>1.0</v>
      </c>
      <c r="L199" s="5">
        <v>1259.0</v>
      </c>
    </row>
    <row r="200">
      <c r="A200" s="5">
        <v>6.300005003E10</v>
      </c>
      <c r="B200" s="5" t="s">
        <v>176</v>
      </c>
      <c r="C200" s="5" t="s">
        <v>206</v>
      </c>
      <c r="D200" s="5">
        <v>8443.0</v>
      </c>
      <c r="E200" s="5">
        <v>119787.7551</v>
      </c>
      <c r="F200" s="5">
        <v>70482.99713899556</v>
      </c>
      <c r="G200" s="5">
        <v>0.0</v>
      </c>
      <c r="H200" s="5">
        <v>0.0</v>
      </c>
      <c r="I200" s="5">
        <v>0.0</v>
      </c>
      <c r="K200" s="16">
        <v>1.0</v>
      </c>
      <c r="L200" s="5">
        <v>1391.0</v>
      </c>
    </row>
    <row r="201">
      <c r="A201" s="5">
        <v>6.3000050031E10</v>
      </c>
      <c r="B201" s="5" t="s">
        <v>176</v>
      </c>
      <c r="C201" s="5" t="s">
        <v>207</v>
      </c>
      <c r="D201" s="5">
        <v>8929.0</v>
      </c>
      <c r="E201" s="5">
        <v>215243.5795</v>
      </c>
      <c r="F201" s="5">
        <v>41483.23504348709</v>
      </c>
      <c r="G201" s="5">
        <v>0.0</v>
      </c>
      <c r="H201" s="5">
        <v>0.0</v>
      </c>
      <c r="I201" s="5">
        <v>0.0</v>
      </c>
      <c r="K201" s="16">
        <v>2.0</v>
      </c>
      <c r="L201" s="5">
        <v>1848.0</v>
      </c>
    </row>
    <row r="202">
      <c r="A202" s="5">
        <v>6.3000060001E10</v>
      </c>
      <c r="B202" s="5" t="s">
        <v>208</v>
      </c>
      <c r="C202" s="5" t="s">
        <v>209</v>
      </c>
      <c r="D202" s="5">
        <v>2933.0</v>
      </c>
      <c r="E202" s="5">
        <v>327848.6833</v>
      </c>
      <c r="F202" s="5">
        <v>8946.200333878236</v>
      </c>
      <c r="G202" s="5">
        <v>0.0</v>
      </c>
      <c r="H202" s="5">
        <v>0.0</v>
      </c>
      <c r="I202" s="5">
        <v>0.0</v>
      </c>
      <c r="K202" s="16">
        <v>1.0</v>
      </c>
      <c r="L202" s="5">
        <v>668.0</v>
      </c>
    </row>
    <row r="203">
      <c r="A203" s="5">
        <v>6.3000060002E10</v>
      </c>
      <c r="B203" s="5" t="s">
        <v>208</v>
      </c>
      <c r="C203" s="5" t="s">
        <v>210</v>
      </c>
      <c r="D203" s="5">
        <v>3237.0</v>
      </c>
      <c r="E203" s="5">
        <v>149444.3113</v>
      </c>
      <c r="F203" s="5">
        <v>21660.242346073162</v>
      </c>
      <c r="G203" s="5">
        <v>0.0</v>
      </c>
      <c r="H203" s="5">
        <v>0.0</v>
      </c>
      <c r="I203" s="5">
        <v>1.0</v>
      </c>
      <c r="K203" s="16">
        <v>1.0</v>
      </c>
      <c r="L203" s="5">
        <v>742.0</v>
      </c>
    </row>
    <row r="204">
      <c r="A204" s="5">
        <v>6.3000060003E10</v>
      </c>
      <c r="B204" s="5" t="s">
        <v>208</v>
      </c>
      <c r="C204" s="5" t="s">
        <v>211</v>
      </c>
      <c r="D204" s="5">
        <v>4767.0</v>
      </c>
      <c r="E204" s="5">
        <v>122462.593</v>
      </c>
      <c r="F204" s="5">
        <v>38926.17233737653</v>
      </c>
      <c r="G204" s="5">
        <v>0.0</v>
      </c>
      <c r="H204" s="5">
        <v>0.0</v>
      </c>
      <c r="I204" s="5">
        <v>0.0</v>
      </c>
      <c r="K204" s="16">
        <v>1.0</v>
      </c>
      <c r="L204" s="5">
        <v>966.0</v>
      </c>
    </row>
    <row r="205">
      <c r="A205" s="5">
        <v>6.3000060004E10</v>
      </c>
      <c r="B205" s="5" t="s">
        <v>208</v>
      </c>
      <c r="C205" s="5" t="s">
        <v>212</v>
      </c>
      <c r="D205" s="5">
        <v>3832.0</v>
      </c>
      <c r="E205" s="5">
        <v>128628.33</v>
      </c>
      <c r="F205" s="5">
        <v>29791.259825887497</v>
      </c>
      <c r="G205" s="5">
        <v>0.0</v>
      </c>
      <c r="H205" s="5">
        <v>0.0</v>
      </c>
      <c r="I205" s="5">
        <v>0.0</v>
      </c>
      <c r="K205" s="16">
        <v>2.0</v>
      </c>
      <c r="L205" s="5">
        <v>742.0</v>
      </c>
    </row>
    <row r="206">
      <c r="A206" s="5">
        <v>6.3000060005E10</v>
      </c>
      <c r="B206" s="5" t="s">
        <v>208</v>
      </c>
      <c r="C206" s="5" t="s">
        <v>213</v>
      </c>
      <c r="D206" s="5">
        <v>5130.0</v>
      </c>
      <c r="E206" s="5">
        <v>216044.5735</v>
      </c>
      <c r="F206" s="5">
        <v>23745.09998974818</v>
      </c>
      <c r="G206" s="5">
        <v>0.0</v>
      </c>
      <c r="H206" s="5">
        <v>0.0</v>
      </c>
      <c r="I206" s="5">
        <v>0.0</v>
      </c>
      <c r="K206" s="16">
        <v>4.0</v>
      </c>
      <c r="L206" s="5">
        <v>1086.0</v>
      </c>
    </row>
    <row r="207">
      <c r="A207" s="5">
        <v>6.3000060006E10</v>
      </c>
      <c r="B207" s="5" t="s">
        <v>208</v>
      </c>
      <c r="C207" s="5" t="s">
        <v>214</v>
      </c>
      <c r="D207" s="5">
        <v>4371.0</v>
      </c>
      <c r="E207" s="5">
        <v>102136.2054</v>
      </c>
      <c r="F207" s="5">
        <v>42795.79393890425</v>
      </c>
      <c r="G207" s="5">
        <v>0.0</v>
      </c>
      <c r="H207" s="5">
        <v>0.0</v>
      </c>
      <c r="I207" s="5">
        <v>0.0</v>
      </c>
      <c r="K207" s="16">
        <v>3.0</v>
      </c>
      <c r="L207" s="5">
        <v>920.0</v>
      </c>
    </row>
    <row r="208">
      <c r="A208" s="5">
        <v>6.3000060007E10</v>
      </c>
      <c r="B208" s="5" t="s">
        <v>208</v>
      </c>
      <c r="C208" s="5" t="s">
        <v>215</v>
      </c>
      <c r="D208" s="5">
        <v>6173.0</v>
      </c>
      <c r="E208" s="5">
        <v>155435.5081</v>
      </c>
      <c r="F208" s="5">
        <v>39714.22022842154</v>
      </c>
      <c r="G208" s="5">
        <v>0.0</v>
      </c>
      <c r="H208" s="5">
        <v>1.0</v>
      </c>
      <c r="I208" s="5">
        <v>0.0</v>
      </c>
      <c r="K208" s="16">
        <v>1.0</v>
      </c>
      <c r="L208" s="5">
        <v>1038.0</v>
      </c>
    </row>
    <row r="209">
      <c r="A209" s="5">
        <v>6.3000060008E10</v>
      </c>
      <c r="B209" s="5" t="s">
        <v>208</v>
      </c>
      <c r="C209" s="5" t="s">
        <v>216</v>
      </c>
      <c r="D209" s="5">
        <v>5237.0</v>
      </c>
      <c r="E209" s="5">
        <v>124958.7859</v>
      </c>
      <c r="F209" s="5">
        <v>41909.81820350737</v>
      </c>
      <c r="G209" s="5">
        <v>0.0</v>
      </c>
      <c r="H209" s="5">
        <v>0.0</v>
      </c>
      <c r="I209" s="5">
        <v>0.0</v>
      </c>
      <c r="K209" s="16">
        <v>1.0</v>
      </c>
      <c r="L209" s="5">
        <v>923.0</v>
      </c>
    </row>
    <row r="210">
      <c r="A210" s="5">
        <v>6.3000060009E10</v>
      </c>
      <c r="B210" s="5" t="s">
        <v>208</v>
      </c>
      <c r="C210" s="5" t="s">
        <v>217</v>
      </c>
      <c r="D210" s="5">
        <v>4691.0</v>
      </c>
      <c r="E210" s="5">
        <v>208335.6319</v>
      </c>
      <c r="F210" s="5">
        <v>22516.551572184515</v>
      </c>
      <c r="G210" s="5">
        <v>0.0</v>
      </c>
      <c r="H210" s="5">
        <v>0.0</v>
      </c>
      <c r="I210" s="5">
        <v>0.0</v>
      </c>
      <c r="K210" s="16">
        <v>1.0</v>
      </c>
      <c r="L210" s="5">
        <v>967.0</v>
      </c>
    </row>
    <row r="211">
      <c r="A211" s="5">
        <v>6.300006001E10</v>
      </c>
      <c r="B211" s="5" t="s">
        <v>208</v>
      </c>
      <c r="C211" s="5" t="s">
        <v>218</v>
      </c>
      <c r="D211" s="5">
        <v>4158.0</v>
      </c>
      <c r="E211" s="5">
        <v>90897.3814</v>
      </c>
      <c r="F211" s="5">
        <v>45743.89202371456</v>
      </c>
      <c r="G211" s="5">
        <v>0.0</v>
      </c>
      <c r="H211" s="5">
        <v>1.0</v>
      </c>
      <c r="I211" s="5">
        <v>0.0</v>
      </c>
      <c r="K211" s="16">
        <v>5.0</v>
      </c>
      <c r="L211" s="5">
        <v>852.0</v>
      </c>
    </row>
    <row r="212">
      <c r="A212" s="5">
        <v>6.3000060011E10</v>
      </c>
      <c r="B212" s="5" t="s">
        <v>208</v>
      </c>
      <c r="C212" s="5" t="s">
        <v>219</v>
      </c>
      <c r="D212" s="5">
        <v>9603.0</v>
      </c>
      <c r="E212" s="5">
        <v>210774.2208</v>
      </c>
      <c r="F212" s="5">
        <v>45560.6001699426</v>
      </c>
      <c r="G212" s="5">
        <v>0.0</v>
      </c>
      <c r="H212" s="5">
        <v>0.0</v>
      </c>
      <c r="I212" s="5">
        <v>0.0</v>
      </c>
      <c r="K212" s="16">
        <v>1.0</v>
      </c>
      <c r="L212" s="5">
        <v>1648.0</v>
      </c>
    </row>
    <row r="213">
      <c r="A213" s="5">
        <v>6.3000060012E10</v>
      </c>
      <c r="B213" s="5" t="s">
        <v>208</v>
      </c>
      <c r="C213" s="5" t="s">
        <v>220</v>
      </c>
      <c r="D213" s="5">
        <v>4095.0</v>
      </c>
      <c r="E213" s="5">
        <v>217208.5123</v>
      </c>
      <c r="F213" s="5">
        <v>18852.852296801997</v>
      </c>
      <c r="G213" s="5">
        <v>0.0</v>
      </c>
      <c r="H213" s="5">
        <v>0.0</v>
      </c>
      <c r="I213" s="5">
        <v>0.0</v>
      </c>
      <c r="K213" s="16">
        <v>1.0</v>
      </c>
      <c r="L213" s="5">
        <v>771.0</v>
      </c>
    </row>
    <row r="214">
      <c r="A214" s="5">
        <v>6.3000060013E10</v>
      </c>
      <c r="B214" s="5" t="s">
        <v>208</v>
      </c>
      <c r="C214" s="5" t="s">
        <v>221</v>
      </c>
      <c r="D214" s="5">
        <v>6576.0</v>
      </c>
      <c r="E214" s="5">
        <v>214169.9939</v>
      </c>
      <c r="F214" s="5">
        <v>30704.581347984997</v>
      </c>
      <c r="G214" s="5">
        <v>0.0</v>
      </c>
      <c r="H214" s="5">
        <v>0.0</v>
      </c>
      <c r="I214" s="5">
        <v>0.0</v>
      </c>
      <c r="K214" s="16">
        <v>3.0</v>
      </c>
      <c r="L214" s="5">
        <v>1057.0</v>
      </c>
    </row>
    <row r="215">
      <c r="A215" s="5">
        <v>6.3000060014E10</v>
      </c>
      <c r="B215" s="5" t="s">
        <v>208</v>
      </c>
      <c r="C215" s="5" t="s">
        <v>222</v>
      </c>
      <c r="D215" s="5">
        <v>2610.0</v>
      </c>
      <c r="E215" s="5">
        <v>108646.7706</v>
      </c>
      <c r="F215" s="5">
        <v>24022.80330640587</v>
      </c>
      <c r="G215" s="5">
        <v>0.0</v>
      </c>
      <c r="H215" s="5">
        <v>0.0</v>
      </c>
      <c r="I215" s="5">
        <v>0.0</v>
      </c>
      <c r="K215" s="16">
        <v>2.0</v>
      </c>
      <c r="L215" s="5">
        <v>592.0</v>
      </c>
    </row>
    <row r="216">
      <c r="A216" s="5">
        <v>6.3000060015E10</v>
      </c>
      <c r="B216" s="5" t="s">
        <v>208</v>
      </c>
      <c r="C216" s="5" t="s">
        <v>223</v>
      </c>
      <c r="D216" s="5">
        <v>3517.0</v>
      </c>
      <c r="E216" s="5">
        <v>121858.1221</v>
      </c>
      <c r="F216" s="5">
        <v>28861.43278257527</v>
      </c>
      <c r="G216" s="5">
        <v>0.0</v>
      </c>
      <c r="H216" s="5">
        <v>0.0</v>
      </c>
      <c r="I216" s="5">
        <v>0.0</v>
      </c>
      <c r="K216" s="5">
        <v>0.0</v>
      </c>
      <c r="L216" s="5">
        <v>654.0</v>
      </c>
    </row>
    <row r="217">
      <c r="A217" s="5">
        <v>6.3000060016E10</v>
      </c>
      <c r="B217" s="5" t="s">
        <v>208</v>
      </c>
      <c r="C217" s="5" t="s">
        <v>224</v>
      </c>
      <c r="D217" s="5">
        <v>4938.0</v>
      </c>
      <c r="E217" s="5">
        <v>165488.8321</v>
      </c>
      <c r="F217" s="5">
        <v>29838.871525881048</v>
      </c>
      <c r="G217" s="5">
        <v>0.0</v>
      </c>
      <c r="H217" s="5">
        <v>0.0</v>
      </c>
      <c r="I217" s="5">
        <v>0.0</v>
      </c>
      <c r="K217" s="16">
        <v>1.0</v>
      </c>
      <c r="L217" s="5">
        <v>960.0</v>
      </c>
    </row>
    <row r="218">
      <c r="A218" s="5">
        <v>6.3000060017E10</v>
      </c>
      <c r="B218" s="5" t="s">
        <v>208</v>
      </c>
      <c r="C218" s="5" t="s">
        <v>225</v>
      </c>
      <c r="D218" s="5">
        <v>2647.0</v>
      </c>
      <c r="E218" s="5">
        <v>127703.1345</v>
      </c>
      <c r="F218" s="5">
        <v>20727.760601678885</v>
      </c>
      <c r="G218" s="5">
        <v>0.0</v>
      </c>
      <c r="H218" s="5">
        <v>0.0</v>
      </c>
      <c r="I218" s="5">
        <v>0.0</v>
      </c>
      <c r="K218" s="5">
        <v>0.0</v>
      </c>
      <c r="L218" s="5">
        <v>551.0</v>
      </c>
    </row>
    <row r="219">
      <c r="A219" s="5">
        <v>6.3000060018E10</v>
      </c>
      <c r="B219" s="5" t="s">
        <v>208</v>
      </c>
      <c r="C219" s="5" t="s">
        <v>226</v>
      </c>
      <c r="D219" s="5">
        <v>4642.0</v>
      </c>
      <c r="E219" s="5">
        <v>114700.9327</v>
      </c>
      <c r="F219" s="5">
        <v>40470.46428245827</v>
      </c>
      <c r="G219" s="5">
        <v>0.0</v>
      </c>
      <c r="H219" s="5">
        <v>0.0</v>
      </c>
      <c r="I219" s="5">
        <v>0.0</v>
      </c>
      <c r="K219" s="16">
        <v>2.0</v>
      </c>
      <c r="L219" s="5">
        <v>855.0</v>
      </c>
    </row>
    <row r="220">
      <c r="A220" s="5">
        <v>6.3000060019E10</v>
      </c>
      <c r="B220" s="5" t="s">
        <v>208</v>
      </c>
      <c r="C220" s="5" t="s">
        <v>227</v>
      </c>
      <c r="D220" s="5">
        <v>4539.0</v>
      </c>
      <c r="E220" s="5">
        <v>66630.6251</v>
      </c>
      <c r="F220" s="5">
        <v>68121.82826122097</v>
      </c>
      <c r="G220" s="5">
        <v>0.0</v>
      </c>
      <c r="H220" s="5">
        <v>0.0</v>
      </c>
      <c r="I220" s="5">
        <v>0.0</v>
      </c>
      <c r="K220" s="5">
        <v>0.0</v>
      </c>
      <c r="L220" s="5">
        <v>1039.0</v>
      </c>
    </row>
    <row r="221">
      <c r="A221" s="5">
        <v>6.300006002E10</v>
      </c>
      <c r="B221" s="5" t="s">
        <v>208</v>
      </c>
      <c r="C221" s="5" t="s">
        <v>228</v>
      </c>
      <c r="D221" s="5">
        <v>4637.0</v>
      </c>
      <c r="E221" s="5">
        <v>110438.025</v>
      </c>
      <c r="F221" s="5">
        <v>41987.349918653475</v>
      </c>
      <c r="G221" s="5">
        <v>1.0</v>
      </c>
      <c r="H221" s="5">
        <v>0.0</v>
      </c>
      <c r="I221" s="5">
        <v>0.0</v>
      </c>
      <c r="K221" s="16">
        <v>1.0</v>
      </c>
      <c r="L221" s="5">
        <v>964.0</v>
      </c>
    </row>
    <row r="222">
      <c r="A222" s="5">
        <v>6.3000060021E10</v>
      </c>
      <c r="B222" s="5" t="s">
        <v>208</v>
      </c>
      <c r="C222" s="5" t="s">
        <v>229</v>
      </c>
      <c r="D222" s="5">
        <v>6463.0</v>
      </c>
      <c r="E222" s="5">
        <v>229971.1608</v>
      </c>
      <c r="F222" s="5">
        <v>28103.523839759648</v>
      </c>
      <c r="G222" s="5">
        <v>0.0</v>
      </c>
      <c r="H222" s="5">
        <v>0.0</v>
      </c>
      <c r="I222" s="5">
        <v>0.0</v>
      </c>
      <c r="K222" s="16">
        <v>2.0</v>
      </c>
      <c r="L222" s="5">
        <v>1313.0</v>
      </c>
    </row>
    <row r="223">
      <c r="A223" s="5">
        <v>6.3000060022E10</v>
      </c>
      <c r="B223" s="5" t="s">
        <v>208</v>
      </c>
      <c r="C223" s="5" t="s">
        <v>230</v>
      </c>
      <c r="D223" s="5">
        <v>7750.0</v>
      </c>
      <c r="E223" s="5">
        <v>242730.0461</v>
      </c>
      <c r="F223" s="5">
        <v>31928.474140391965</v>
      </c>
      <c r="G223" s="5">
        <v>0.0</v>
      </c>
      <c r="H223" s="5">
        <v>1.0</v>
      </c>
      <c r="I223" s="5">
        <v>0.0</v>
      </c>
      <c r="K223" s="16">
        <v>1.0</v>
      </c>
      <c r="L223" s="5">
        <v>1666.0</v>
      </c>
    </row>
    <row r="224">
      <c r="A224" s="5">
        <v>6.3000060024E10</v>
      </c>
      <c r="B224" s="5" t="s">
        <v>208</v>
      </c>
      <c r="C224" s="5" t="s">
        <v>231</v>
      </c>
      <c r="D224" s="5">
        <v>5804.0</v>
      </c>
      <c r="E224" s="5">
        <v>562782.6135</v>
      </c>
      <c r="F224" s="5">
        <v>10313.040703060027</v>
      </c>
      <c r="G224" s="5">
        <v>0.0</v>
      </c>
      <c r="H224" s="5">
        <v>0.0</v>
      </c>
      <c r="I224" s="5">
        <v>0.0</v>
      </c>
      <c r="K224" s="16">
        <v>4.0</v>
      </c>
      <c r="L224" s="5">
        <v>1117.0</v>
      </c>
    </row>
    <row r="225">
      <c r="A225" s="5">
        <v>6.3000060025E10</v>
      </c>
      <c r="B225" s="5" t="s">
        <v>208</v>
      </c>
      <c r="C225" s="5" t="s">
        <v>232</v>
      </c>
      <c r="D225" s="5">
        <v>6725.0</v>
      </c>
      <c r="E225" s="5">
        <v>409576.9346</v>
      </c>
      <c r="F225" s="5">
        <v>16419.381639661307</v>
      </c>
      <c r="G225" s="5">
        <v>0.0</v>
      </c>
      <c r="H225" s="5">
        <v>0.0</v>
      </c>
      <c r="I225" s="5">
        <v>0.0</v>
      </c>
      <c r="K225" s="16">
        <v>3.0</v>
      </c>
      <c r="L225" s="5">
        <v>1251.0</v>
      </c>
    </row>
    <row r="226">
      <c r="A226" s="5">
        <v>6.3000060026E10</v>
      </c>
      <c r="B226" s="5" t="s">
        <v>208</v>
      </c>
      <c r="C226" s="5" t="s">
        <v>233</v>
      </c>
      <c r="D226" s="5">
        <v>4259.0</v>
      </c>
      <c r="E226" s="5">
        <v>182476.5218</v>
      </c>
      <c r="F226" s="5">
        <v>23339.98893659316</v>
      </c>
      <c r="G226" s="5">
        <v>0.0</v>
      </c>
      <c r="H226" s="5">
        <v>0.0</v>
      </c>
      <c r="I226" s="5">
        <v>0.0</v>
      </c>
      <c r="K226" s="16">
        <v>1.0</v>
      </c>
      <c r="L226" s="5">
        <v>903.0</v>
      </c>
    </row>
    <row r="227">
      <c r="A227" s="5">
        <v>6.3000070001E10</v>
      </c>
      <c r="B227" s="5" t="s">
        <v>234</v>
      </c>
      <c r="C227" s="5" t="s">
        <v>235</v>
      </c>
      <c r="D227" s="5">
        <v>5378.0</v>
      </c>
      <c r="E227" s="5">
        <v>243686.395</v>
      </c>
      <c r="F227" s="5">
        <v>22069.348598636374</v>
      </c>
      <c r="G227" s="5">
        <v>0.0</v>
      </c>
      <c r="H227" s="5">
        <v>0.0</v>
      </c>
      <c r="I227" s="5">
        <v>0.0</v>
      </c>
      <c r="K227" s="16">
        <v>2.0</v>
      </c>
      <c r="L227" s="5">
        <v>1184.0</v>
      </c>
    </row>
    <row r="228">
      <c r="A228" s="5">
        <v>6.3000070002E10</v>
      </c>
      <c r="B228" s="5" t="s">
        <v>234</v>
      </c>
      <c r="C228" s="5" t="s">
        <v>236</v>
      </c>
      <c r="D228" s="5">
        <v>3260.0</v>
      </c>
      <c r="E228" s="5">
        <v>165047.2105</v>
      </c>
      <c r="F228" s="5">
        <v>19751.924253212386</v>
      </c>
      <c r="G228" s="5">
        <v>0.0</v>
      </c>
      <c r="H228" s="5">
        <v>0.0</v>
      </c>
      <c r="I228" s="5">
        <v>0.0</v>
      </c>
      <c r="K228" s="16">
        <v>1.0</v>
      </c>
      <c r="L228" s="5">
        <v>836.0</v>
      </c>
    </row>
    <row r="229">
      <c r="A229" s="5">
        <v>6.3000070003E10</v>
      </c>
      <c r="B229" s="5" t="s">
        <v>234</v>
      </c>
      <c r="C229" s="5" t="s">
        <v>237</v>
      </c>
      <c r="D229" s="5">
        <v>3659.0</v>
      </c>
      <c r="E229" s="5">
        <v>142639.7635</v>
      </c>
      <c r="F229" s="5">
        <v>25652.033557949642</v>
      </c>
      <c r="G229" s="5">
        <v>0.0</v>
      </c>
      <c r="H229" s="5">
        <v>0.0</v>
      </c>
      <c r="I229" s="5">
        <v>0.0</v>
      </c>
      <c r="K229" s="16">
        <v>2.0</v>
      </c>
      <c r="L229" s="5">
        <v>799.0</v>
      </c>
    </row>
    <row r="230">
      <c r="A230" s="5">
        <v>6.3000070004E10</v>
      </c>
      <c r="B230" s="5" t="s">
        <v>234</v>
      </c>
      <c r="C230" s="5" t="s">
        <v>238</v>
      </c>
      <c r="D230" s="5">
        <v>6703.0</v>
      </c>
      <c r="E230" s="5">
        <v>130904.6615</v>
      </c>
      <c r="F230" s="5">
        <v>51205.20478944136</v>
      </c>
      <c r="G230" s="5">
        <v>0.0</v>
      </c>
      <c r="H230" s="5">
        <v>1.0</v>
      </c>
      <c r="I230" s="5">
        <v>0.0</v>
      </c>
      <c r="K230" s="16">
        <v>2.0</v>
      </c>
      <c r="L230" s="5">
        <v>1551.0</v>
      </c>
    </row>
    <row r="231">
      <c r="A231" s="5">
        <v>6.3000070005E10</v>
      </c>
      <c r="B231" s="5" t="s">
        <v>234</v>
      </c>
      <c r="C231" s="5" t="s">
        <v>239</v>
      </c>
      <c r="D231" s="5">
        <v>6191.0</v>
      </c>
      <c r="E231" s="5">
        <v>309119.8922</v>
      </c>
      <c r="F231" s="5">
        <v>20027.82789531524</v>
      </c>
      <c r="G231" s="5">
        <v>0.0</v>
      </c>
      <c r="H231" s="5">
        <v>0.0</v>
      </c>
      <c r="I231" s="5">
        <v>0.0</v>
      </c>
      <c r="K231" s="16">
        <v>2.0</v>
      </c>
      <c r="L231" s="5">
        <v>1301.0</v>
      </c>
    </row>
    <row r="232">
      <c r="A232" s="5">
        <v>6.3000070006E10</v>
      </c>
      <c r="B232" s="5" t="s">
        <v>234</v>
      </c>
      <c r="C232" s="5" t="s">
        <v>240</v>
      </c>
      <c r="D232" s="5">
        <v>5772.0</v>
      </c>
      <c r="E232" s="5">
        <v>326840.6005</v>
      </c>
      <c r="F232" s="5">
        <v>17659.98468724512</v>
      </c>
      <c r="G232" s="5">
        <v>0.0</v>
      </c>
      <c r="H232" s="5">
        <v>0.0</v>
      </c>
      <c r="I232" s="5">
        <v>0.0</v>
      </c>
      <c r="K232" s="16">
        <v>2.0</v>
      </c>
      <c r="L232" s="5">
        <v>1286.0</v>
      </c>
    </row>
    <row r="233">
      <c r="A233" s="5">
        <v>6.3000070007E10</v>
      </c>
      <c r="B233" s="5" t="s">
        <v>234</v>
      </c>
      <c r="C233" s="5" t="s">
        <v>241</v>
      </c>
      <c r="D233" s="5">
        <v>4825.0</v>
      </c>
      <c r="E233" s="5">
        <v>113377.2867</v>
      </c>
      <c r="F233" s="5">
        <v>42557.02478369506</v>
      </c>
      <c r="G233" s="5">
        <v>0.0</v>
      </c>
      <c r="H233" s="5">
        <v>0.0</v>
      </c>
      <c r="I233" s="5">
        <v>0.0</v>
      </c>
      <c r="K233" s="16">
        <v>2.0</v>
      </c>
      <c r="L233" s="5">
        <v>1255.0</v>
      </c>
    </row>
    <row r="234">
      <c r="A234" s="5">
        <v>6.3000070008E10</v>
      </c>
      <c r="B234" s="5" t="s">
        <v>234</v>
      </c>
      <c r="C234" s="5" t="s">
        <v>242</v>
      </c>
      <c r="D234" s="5">
        <v>3891.0</v>
      </c>
      <c r="E234" s="5">
        <v>111950.4503</v>
      </c>
      <c r="F234" s="5">
        <v>34756.44796044202</v>
      </c>
      <c r="G234" s="5">
        <v>0.0</v>
      </c>
      <c r="H234" s="5">
        <v>0.0</v>
      </c>
      <c r="I234" s="5">
        <v>0.0</v>
      </c>
      <c r="K234" s="5">
        <v>0.0</v>
      </c>
      <c r="L234" s="5">
        <v>798.0</v>
      </c>
    </row>
    <row r="235">
      <c r="A235" s="5">
        <v>6.3000070009E10</v>
      </c>
      <c r="B235" s="5" t="s">
        <v>234</v>
      </c>
      <c r="C235" s="5" t="s">
        <v>243</v>
      </c>
      <c r="D235" s="5">
        <v>4662.0</v>
      </c>
      <c r="E235" s="5">
        <v>111752.3084</v>
      </c>
      <c r="F235" s="5">
        <v>41717.25905932159</v>
      </c>
      <c r="G235" s="5">
        <v>0.0</v>
      </c>
      <c r="H235" s="5">
        <v>0.0</v>
      </c>
      <c r="I235" s="5">
        <v>0.0</v>
      </c>
      <c r="K235" s="16">
        <v>1.0</v>
      </c>
      <c r="L235" s="5">
        <v>1098.0</v>
      </c>
    </row>
    <row r="236">
      <c r="A236" s="5">
        <v>6.300007001E10</v>
      </c>
      <c r="B236" s="5" t="s">
        <v>234</v>
      </c>
      <c r="C236" s="5" t="s">
        <v>244</v>
      </c>
      <c r="D236" s="5">
        <v>6011.0</v>
      </c>
      <c r="E236" s="5">
        <v>193566.3143</v>
      </c>
      <c r="F236" s="5">
        <v>31053.95699524357</v>
      </c>
      <c r="G236" s="5">
        <v>0.0</v>
      </c>
      <c r="H236" s="5">
        <v>0.0</v>
      </c>
      <c r="I236" s="5">
        <v>0.0</v>
      </c>
      <c r="K236" s="16">
        <v>1.0</v>
      </c>
      <c r="L236" s="5">
        <v>1466.0</v>
      </c>
    </row>
    <row r="237">
      <c r="A237" s="5">
        <v>6.3000070011E10</v>
      </c>
      <c r="B237" s="5" t="s">
        <v>234</v>
      </c>
      <c r="C237" s="5" t="s">
        <v>245</v>
      </c>
      <c r="D237" s="5">
        <v>6965.0</v>
      </c>
      <c r="E237" s="5">
        <v>162047.186</v>
      </c>
      <c r="F237" s="5">
        <v>42981.30792595189</v>
      </c>
      <c r="G237" s="5">
        <v>1.0</v>
      </c>
      <c r="H237" s="5">
        <v>0.0</v>
      </c>
      <c r="I237" s="5">
        <v>0.0</v>
      </c>
      <c r="K237" s="16">
        <v>1.0</v>
      </c>
      <c r="L237" s="5">
        <v>1482.0</v>
      </c>
    </row>
    <row r="238">
      <c r="A238" s="5">
        <v>6.3000070012E10</v>
      </c>
      <c r="B238" s="5" t="s">
        <v>234</v>
      </c>
      <c r="C238" s="5" t="s">
        <v>246</v>
      </c>
      <c r="D238" s="5">
        <v>4595.0</v>
      </c>
      <c r="E238" s="5">
        <v>155738.6488</v>
      </c>
      <c r="F238" s="5">
        <v>29504.558023364592</v>
      </c>
      <c r="G238" s="5">
        <v>0.0</v>
      </c>
      <c r="H238" s="5">
        <v>0.0</v>
      </c>
      <c r="I238" s="5">
        <v>0.0</v>
      </c>
      <c r="K238" s="16">
        <v>1.0</v>
      </c>
      <c r="L238" s="5">
        <v>825.0</v>
      </c>
    </row>
    <row r="239">
      <c r="A239" s="5">
        <v>6.3000070013E10</v>
      </c>
      <c r="B239" s="5" t="s">
        <v>234</v>
      </c>
      <c r="C239" s="5" t="s">
        <v>247</v>
      </c>
      <c r="D239" s="5">
        <v>3412.0</v>
      </c>
      <c r="E239" s="5">
        <v>44944.3619</v>
      </c>
      <c r="F239" s="5">
        <v>75916.08503846619</v>
      </c>
      <c r="G239" s="5">
        <v>0.0</v>
      </c>
      <c r="H239" s="5">
        <v>0.0</v>
      </c>
      <c r="I239" s="5">
        <v>1.0</v>
      </c>
      <c r="K239" s="5">
        <v>0.0</v>
      </c>
      <c r="L239" s="5">
        <v>886.0</v>
      </c>
    </row>
    <row r="240">
      <c r="A240" s="5">
        <v>6.3000070014E10</v>
      </c>
      <c r="B240" s="5" t="s">
        <v>234</v>
      </c>
      <c r="C240" s="5" t="s">
        <v>248</v>
      </c>
      <c r="D240" s="5">
        <v>8194.0</v>
      </c>
      <c r="E240" s="5">
        <v>110465.494</v>
      </c>
      <c r="F240" s="5">
        <v>74177.00951937081</v>
      </c>
      <c r="G240" s="5">
        <v>0.0</v>
      </c>
      <c r="H240" s="5">
        <v>0.0</v>
      </c>
      <c r="I240" s="5">
        <v>0.0</v>
      </c>
      <c r="K240" s="5">
        <v>0.0</v>
      </c>
      <c r="L240" s="5">
        <v>1849.0</v>
      </c>
    </row>
    <row r="241">
      <c r="A241" s="5">
        <v>6.3000070015E10</v>
      </c>
      <c r="B241" s="5" t="s">
        <v>234</v>
      </c>
      <c r="C241" s="5" t="s">
        <v>249</v>
      </c>
      <c r="D241" s="5">
        <v>5361.0</v>
      </c>
      <c r="E241" s="5">
        <v>152567.2371</v>
      </c>
      <c r="F241" s="5">
        <v>35138.605783928164</v>
      </c>
      <c r="G241" s="5">
        <v>0.0</v>
      </c>
      <c r="H241" s="5">
        <v>1.0</v>
      </c>
      <c r="I241" s="5">
        <v>0.0</v>
      </c>
      <c r="K241" s="16">
        <v>1.0</v>
      </c>
      <c r="L241" s="5">
        <v>1179.0</v>
      </c>
    </row>
    <row r="242">
      <c r="A242" s="5">
        <v>6.3000070016E10</v>
      </c>
      <c r="B242" s="5" t="s">
        <v>234</v>
      </c>
      <c r="C242" s="5" t="s">
        <v>250</v>
      </c>
      <c r="D242" s="5">
        <v>6543.0</v>
      </c>
      <c r="E242" s="5">
        <v>140794.8984</v>
      </c>
      <c r="F242" s="5">
        <v>46471.85426712876</v>
      </c>
      <c r="G242" s="5">
        <v>0.0</v>
      </c>
      <c r="H242" s="5">
        <v>0.0</v>
      </c>
      <c r="I242" s="5">
        <v>0.0</v>
      </c>
      <c r="K242" s="16">
        <v>3.0</v>
      </c>
      <c r="L242" s="5">
        <v>1369.0</v>
      </c>
    </row>
    <row r="243">
      <c r="A243" s="5">
        <v>6.3000070017E10</v>
      </c>
      <c r="B243" s="5" t="s">
        <v>234</v>
      </c>
      <c r="C243" s="5" t="s">
        <v>251</v>
      </c>
      <c r="D243" s="5">
        <v>4233.0</v>
      </c>
      <c r="E243" s="5">
        <v>174884.9514</v>
      </c>
      <c r="F243" s="5">
        <v>24204.483954243762</v>
      </c>
      <c r="G243" s="5">
        <v>0.0</v>
      </c>
      <c r="H243" s="5">
        <v>0.0</v>
      </c>
      <c r="I243" s="5">
        <v>0.0</v>
      </c>
      <c r="J243" s="5">
        <v>1.0</v>
      </c>
      <c r="K243" s="5">
        <v>0.0</v>
      </c>
      <c r="L243" s="5">
        <v>937.0</v>
      </c>
    </row>
    <row r="244">
      <c r="A244" s="5">
        <v>6.3000070018E10</v>
      </c>
      <c r="B244" s="5" t="s">
        <v>234</v>
      </c>
      <c r="C244" s="5" t="s">
        <v>252</v>
      </c>
      <c r="D244" s="5">
        <v>8316.0</v>
      </c>
      <c r="E244" s="5">
        <v>561496.2963</v>
      </c>
      <c r="F244" s="5">
        <v>14810.427165412451</v>
      </c>
      <c r="G244" s="5">
        <v>0.0</v>
      </c>
      <c r="H244" s="5">
        <v>0.0</v>
      </c>
      <c r="I244" s="5">
        <v>0.0</v>
      </c>
      <c r="K244" s="16">
        <v>1.0</v>
      </c>
      <c r="L244" s="5">
        <v>1606.0</v>
      </c>
    </row>
    <row r="245">
      <c r="A245" s="5">
        <v>6.3000070019E10</v>
      </c>
      <c r="B245" s="5" t="s">
        <v>234</v>
      </c>
      <c r="C245" s="5" t="s">
        <v>253</v>
      </c>
      <c r="D245" s="5">
        <v>5057.0</v>
      </c>
      <c r="E245" s="5">
        <v>696197.7293</v>
      </c>
      <c r="F245" s="5">
        <v>7263.741013755702</v>
      </c>
      <c r="G245" s="5">
        <v>0.0</v>
      </c>
      <c r="H245" s="5">
        <v>0.0</v>
      </c>
      <c r="I245" s="5">
        <v>0.0</v>
      </c>
      <c r="K245" s="16">
        <v>2.0</v>
      </c>
      <c r="L245" s="5">
        <v>1097.0</v>
      </c>
    </row>
    <row r="246">
      <c r="A246" s="5">
        <v>6.300007002E10</v>
      </c>
      <c r="B246" s="5" t="s">
        <v>234</v>
      </c>
      <c r="C246" s="5" t="s">
        <v>254</v>
      </c>
      <c r="D246" s="5">
        <v>3746.0</v>
      </c>
      <c r="E246" s="5">
        <v>176702.4576</v>
      </c>
      <c r="F246" s="5">
        <v>21199.478778500023</v>
      </c>
      <c r="G246" s="5">
        <v>0.0</v>
      </c>
      <c r="H246" s="5">
        <v>0.0</v>
      </c>
      <c r="I246" s="5">
        <v>0.0</v>
      </c>
      <c r="K246" s="16">
        <v>1.0</v>
      </c>
      <c r="L246" s="5">
        <v>690.0</v>
      </c>
    </row>
    <row r="247">
      <c r="A247" s="5">
        <v>6.3000070021E10</v>
      </c>
      <c r="B247" s="5" t="s">
        <v>234</v>
      </c>
      <c r="C247" s="5" t="s">
        <v>255</v>
      </c>
      <c r="D247" s="5">
        <v>5966.0</v>
      </c>
      <c r="E247" s="5">
        <v>1988714.1625</v>
      </c>
      <c r="F247" s="5">
        <v>2999.928351945852</v>
      </c>
      <c r="G247" s="5">
        <v>0.0</v>
      </c>
      <c r="H247" s="5">
        <v>0.0</v>
      </c>
      <c r="I247" s="5">
        <v>0.0</v>
      </c>
      <c r="K247" s="5">
        <v>0.0</v>
      </c>
      <c r="L247" s="5">
        <v>1255.0</v>
      </c>
    </row>
    <row r="248">
      <c r="A248" s="5">
        <v>6.3000070022E10</v>
      </c>
      <c r="B248" s="5" t="s">
        <v>234</v>
      </c>
      <c r="C248" s="5" t="s">
        <v>256</v>
      </c>
      <c r="D248" s="5">
        <v>4490.0</v>
      </c>
      <c r="E248" s="5">
        <v>84740.352</v>
      </c>
      <c r="F248" s="5">
        <v>52985.38292595244</v>
      </c>
      <c r="G248" s="5">
        <v>0.0</v>
      </c>
      <c r="H248" s="5">
        <v>0.0</v>
      </c>
      <c r="I248" s="5">
        <v>0.0</v>
      </c>
      <c r="K248" s="5">
        <v>0.0</v>
      </c>
      <c r="L248" s="5">
        <v>870.0</v>
      </c>
    </row>
    <row r="249">
      <c r="A249" s="5">
        <v>6.3000070023E10</v>
      </c>
      <c r="B249" s="5" t="s">
        <v>234</v>
      </c>
      <c r="C249" s="5" t="s">
        <v>257</v>
      </c>
      <c r="D249" s="5">
        <v>3181.0</v>
      </c>
      <c r="E249" s="5">
        <v>93304.4294</v>
      </c>
      <c r="F249" s="5">
        <v>34092.7008552072</v>
      </c>
      <c r="G249" s="5">
        <v>0.0</v>
      </c>
      <c r="H249" s="5">
        <v>0.0</v>
      </c>
      <c r="I249" s="5">
        <v>0.0</v>
      </c>
      <c r="K249" s="16">
        <v>2.0</v>
      </c>
      <c r="L249" s="5">
        <v>641.0</v>
      </c>
    </row>
    <row r="250">
      <c r="A250" s="5">
        <v>6.3000070024E10</v>
      </c>
      <c r="B250" s="5" t="s">
        <v>234</v>
      </c>
      <c r="C250" s="5" t="s">
        <v>258</v>
      </c>
      <c r="D250" s="5">
        <v>6416.0</v>
      </c>
      <c r="E250" s="5">
        <v>228928.4973</v>
      </c>
      <c r="F250" s="5">
        <v>28026.218123435</v>
      </c>
      <c r="G250" s="5">
        <v>0.0</v>
      </c>
      <c r="H250" s="5">
        <v>0.0</v>
      </c>
      <c r="I250" s="5">
        <v>0.0</v>
      </c>
      <c r="K250" s="16">
        <v>1.0</v>
      </c>
      <c r="L250" s="5">
        <v>1232.0</v>
      </c>
    </row>
    <row r="251">
      <c r="A251" s="5">
        <v>6.3000070025E10</v>
      </c>
      <c r="B251" s="5" t="s">
        <v>234</v>
      </c>
      <c r="C251" s="5" t="s">
        <v>259</v>
      </c>
      <c r="D251" s="5">
        <v>5459.0</v>
      </c>
      <c r="E251" s="5">
        <v>143358.4907</v>
      </c>
      <c r="F251" s="5">
        <v>38079.36295467709</v>
      </c>
      <c r="G251" s="5">
        <v>0.0</v>
      </c>
      <c r="H251" s="5">
        <v>0.0</v>
      </c>
      <c r="I251" s="5">
        <v>0.0</v>
      </c>
      <c r="K251" s="5">
        <v>0.0</v>
      </c>
      <c r="L251" s="5">
        <v>1098.0</v>
      </c>
    </row>
    <row r="252">
      <c r="A252" s="5">
        <v>6.3000070026E10</v>
      </c>
      <c r="B252" s="5" t="s">
        <v>234</v>
      </c>
      <c r="C252" s="5" t="s">
        <v>260</v>
      </c>
      <c r="D252" s="5">
        <v>4391.0</v>
      </c>
      <c r="E252" s="5">
        <v>109384.5853</v>
      </c>
      <c r="F252" s="5">
        <v>40142.76772140398</v>
      </c>
      <c r="G252" s="5">
        <v>0.0</v>
      </c>
      <c r="H252" s="5">
        <v>0.0</v>
      </c>
      <c r="I252" s="5">
        <v>0.0</v>
      </c>
      <c r="K252" s="5">
        <v>0.0</v>
      </c>
      <c r="L252" s="5">
        <v>844.0</v>
      </c>
    </row>
    <row r="253">
      <c r="A253" s="5">
        <v>6.3000070027E10</v>
      </c>
      <c r="B253" s="5" t="s">
        <v>234</v>
      </c>
      <c r="C253" s="5" t="s">
        <v>261</v>
      </c>
      <c r="D253" s="5">
        <v>3249.0</v>
      </c>
      <c r="E253" s="5">
        <v>69855.3643</v>
      </c>
      <c r="F253" s="5">
        <v>46510.386604626154</v>
      </c>
      <c r="G253" s="5">
        <v>0.0</v>
      </c>
      <c r="H253" s="5">
        <v>1.0</v>
      </c>
      <c r="I253" s="5">
        <v>0.0</v>
      </c>
      <c r="K253" s="16">
        <v>3.0</v>
      </c>
      <c r="L253" s="5">
        <v>648.0</v>
      </c>
    </row>
    <row r="254">
      <c r="A254" s="5">
        <v>6.3000070028E10</v>
      </c>
      <c r="B254" s="5" t="s">
        <v>234</v>
      </c>
      <c r="C254" s="5" t="s">
        <v>262</v>
      </c>
      <c r="D254" s="5">
        <v>4564.0</v>
      </c>
      <c r="E254" s="5">
        <v>137000.9731</v>
      </c>
      <c r="F254" s="5">
        <v>33313.63198908549</v>
      </c>
      <c r="G254" s="5">
        <v>0.0</v>
      </c>
      <c r="H254" s="5">
        <v>0.0</v>
      </c>
      <c r="I254" s="5">
        <v>0.0</v>
      </c>
      <c r="K254" s="16">
        <v>1.0</v>
      </c>
      <c r="L254" s="5">
        <v>899.0</v>
      </c>
    </row>
    <row r="255">
      <c r="A255" s="5">
        <v>6.3000070029E10</v>
      </c>
      <c r="B255" s="5" t="s">
        <v>234</v>
      </c>
      <c r="C255" s="5" t="s">
        <v>263</v>
      </c>
      <c r="D255" s="5">
        <v>3545.0</v>
      </c>
      <c r="E255" s="5">
        <v>172006.3041</v>
      </c>
      <c r="F255" s="5">
        <v>20609.709734470132</v>
      </c>
      <c r="G255" s="5">
        <v>0.0</v>
      </c>
      <c r="H255" s="5">
        <v>0.0</v>
      </c>
      <c r="I255" s="5">
        <v>0.0</v>
      </c>
      <c r="K255" s="16">
        <v>1.0</v>
      </c>
      <c r="L255" s="5">
        <v>765.0</v>
      </c>
    </row>
    <row r="256">
      <c r="A256" s="5">
        <v>6.300007003E10</v>
      </c>
      <c r="B256" s="5" t="s">
        <v>234</v>
      </c>
      <c r="C256" s="5" t="s">
        <v>264</v>
      </c>
      <c r="D256" s="5">
        <v>5011.0</v>
      </c>
      <c r="E256" s="5">
        <v>85371.0351</v>
      </c>
      <c r="F256" s="5">
        <v>58696.72300599762</v>
      </c>
      <c r="G256" s="5">
        <v>0.0</v>
      </c>
      <c r="H256" s="5">
        <v>0.0</v>
      </c>
      <c r="I256" s="5">
        <v>0.0</v>
      </c>
      <c r="K256" s="16">
        <v>1.0</v>
      </c>
      <c r="L256" s="5">
        <v>974.0</v>
      </c>
    </row>
    <row r="257">
      <c r="A257" s="5">
        <v>6.3000070031E10</v>
      </c>
      <c r="B257" s="5" t="s">
        <v>234</v>
      </c>
      <c r="C257" s="5" t="s">
        <v>265</v>
      </c>
      <c r="D257" s="5">
        <v>4627.0</v>
      </c>
      <c r="E257" s="5">
        <v>637216.3912</v>
      </c>
      <c r="F257" s="5">
        <v>7261.269584240413</v>
      </c>
      <c r="G257" s="5">
        <v>0.0</v>
      </c>
      <c r="H257" s="5">
        <v>0.0</v>
      </c>
      <c r="I257" s="5">
        <v>0.0</v>
      </c>
      <c r="K257" s="5">
        <v>0.0</v>
      </c>
      <c r="L257" s="5">
        <v>897.0</v>
      </c>
    </row>
    <row r="258">
      <c r="A258" s="5">
        <v>6.3000070032E10</v>
      </c>
      <c r="B258" s="5" t="s">
        <v>234</v>
      </c>
      <c r="C258" s="5" t="s">
        <v>266</v>
      </c>
      <c r="D258" s="5">
        <v>6063.0</v>
      </c>
      <c r="E258" s="5">
        <v>630418.0211</v>
      </c>
      <c r="F258" s="5">
        <v>9617.42811447685</v>
      </c>
      <c r="G258" s="5">
        <v>0.0</v>
      </c>
      <c r="H258" s="5">
        <v>0.0</v>
      </c>
      <c r="I258" s="5">
        <v>0.0</v>
      </c>
      <c r="K258" s="5">
        <v>0.0</v>
      </c>
      <c r="L258" s="5">
        <v>1283.0</v>
      </c>
    </row>
    <row r="259">
      <c r="A259" s="5">
        <v>6.3000070033E10</v>
      </c>
      <c r="B259" s="5" t="s">
        <v>234</v>
      </c>
      <c r="C259" s="5" t="s">
        <v>267</v>
      </c>
      <c r="D259" s="5">
        <v>5989.0</v>
      </c>
      <c r="E259" s="5">
        <v>187864.1054</v>
      </c>
      <c r="F259" s="5">
        <v>31879.42681891375</v>
      </c>
      <c r="G259" s="5">
        <v>0.0</v>
      </c>
      <c r="H259" s="5">
        <v>0.0</v>
      </c>
      <c r="I259" s="5">
        <v>0.0</v>
      </c>
      <c r="K259" s="5">
        <v>0.0</v>
      </c>
      <c r="L259" s="5">
        <v>1240.0</v>
      </c>
    </row>
    <row r="260">
      <c r="A260" s="5">
        <v>6.3000070034E10</v>
      </c>
      <c r="B260" s="5" t="s">
        <v>234</v>
      </c>
      <c r="C260" s="5" t="s">
        <v>268</v>
      </c>
      <c r="D260" s="5">
        <v>4752.0</v>
      </c>
      <c r="E260" s="5">
        <v>50567.2083</v>
      </c>
      <c r="F260" s="5">
        <v>93973.94397981824</v>
      </c>
      <c r="G260" s="5">
        <v>0.0</v>
      </c>
      <c r="H260" s="5">
        <v>0.0</v>
      </c>
      <c r="I260" s="5">
        <v>0.0</v>
      </c>
      <c r="K260" s="5">
        <v>0.0</v>
      </c>
      <c r="L260" s="5">
        <v>1273.0</v>
      </c>
    </row>
    <row r="261">
      <c r="A261" s="5">
        <v>6.3000070035E10</v>
      </c>
      <c r="B261" s="5" t="s">
        <v>234</v>
      </c>
      <c r="C261" s="5" t="s">
        <v>269</v>
      </c>
      <c r="D261" s="5">
        <v>3552.0</v>
      </c>
      <c r="E261" s="5">
        <v>31261.5211</v>
      </c>
      <c r="F261" s="5">
        <v>113622.11034574386</v>
      </c>
      <c r="G261" s="5">
        <v>0.0</v>
      </c>
      <c r="H261" s="5">
        <v>0.0</v>
      </c>
      <c r="I261" s="5">
        <v>0.0</v>
      </c>
      <c r="K261" s="16">
        <v>1.0</v>
      </c>
      <c r="L261" s="5">
        <v>710.0</v>
      </c>
    </row>
    <row r="262">
      <c r="A262" s="5">
        <v>6.3000070036E10</v>
      </c>
      <c r="B262" s="5" t="s">
        <v>234</v>
      </c>
      <c r="C262" s="5" t="s">
        <v>270</v>
      </c>
      <c r="D262" s="5">
        <v>3015.0</v>
      </c>
      <c r="E262" s="5">
        <v>495353.8851</v>
      </c>
      <c r="F262" s="5">
        <v>6086.557692772197</v>
      </c>
      <c r="G262" s="5">
        <v>0.0</v>
      </c>
      <c r="H262" s="5">
        <v>0.0</v>
      </c>
      <c r="I262" s="5">
        <v>0.0</v>
      </c>
      <c r="K262" s="5">
        <v>0.0</v>
      </c>
      <c r="L262" s="5">
        <v>696.0</v>
      </c>
    </row>
    <row r="263">
      <c r="A263" s="5">
        <v>6.3000080001E10</v>
      </c>
      <c r="B263" s="5" t="s">
        <v>271</v>
      </c>
      <c r="C263" s="5" t="s">
        <v>272</v>
      </c>
      <c r="D263" s="5">
        <v>8266.0</v>
      </c>
      <c r="E263" s="5">
        <v>174083.5376</v>
      </c>
      <c r="F263" s="5">
        <v>47482.950507320114</v>
      </c>
      <c r="G263" s="5">
        <v>0.0</v>
      </c>
      <c r="H263" s="5">
        <v>0.0</v>
      </c>
      <c r="I263" s="5">
        <v>0.0</v>
      </c>
      <c r="K263" s="16">
        <v>1.0</v>
      </c>
      <c r="L263" s="5">
        <v>1188.0</v>
      </c>
    </row>
    <row r="264">
      <c r="A264" s="5">
        <v>6.3000080002E10</v>
      </c>
      <c r="B264" s="5" t="s">
        <v>271</v>
      </c>
      <c r="C264" s="5" t="s">
        <v>273</v>
      </c>
      <c r="D264" s="5">
        <v>7463.0</v>
      </c>
      <c r="E264" s="5">
        <v>265664.8754</v>
      </c>
      <c r="F264" s="5">
        <v>28091.782885348643</v>
      </c>
      <c r="G264" s="5">
        <v>1.0</v>
      </c>
      <c r="H264" s="5">
        <v>0.0</v>
      </c>
      <c r="I264" s="5">
        <v>0.0</v>
      </c>
      <c r="K264" s="16">
        <v>1.0</v>
      </c>
      <c r="L264" s="5">
        <v>1145.0</v>
      </c>
    </row>
    <row r="265">
      <c r="A265" s="5">
        <v>6.3000080003E10</v>
      </c>
      <c r="B265" s="5" t="s">
        <v>271</v>
      </c>
      <c r="C265" s="5" t="s">
        <v>274</v>
      </c>
      <c r="D265" s="5">
        <v>5310.0</v>
      </c>
      <c r="E265" s="5">
        <v>212255.7946</v>
      </c>
      <c r="F265" s="5">
        <v>25016.984860209795</v>
      </c>
      <c r="G265" s="5">
        <v>1.0</v>
      </c>
      <c r="H265" s="5">
        <v>1.0</v>
      </c>
      <c r="I265" s="5">
        <v>0.0</v>
      </c>
      <c r="K265" s="16">
        <v>2.0</v>
      </c>
      <c r="L265" s="5">
        <v>1044.0</v>
      </c>
    </row>
    <row r="266">
      <c r="A266" s="5">
        <v>6.3000080004E10</v>
      </c>
      <c r="B266" s="5" t="s">
        <v>271</v>
      </c>
      <c r="C266" s="5" t="s">
        <v>275</v>
      </c>
      <c r="D266" s="5">
        <v>6678.0</v>
      </c>
      <c r="E266" s="5">
        <v>382687.8248</v>
      </c>
      <c r="F266" s="5">
        <v>17450.25466511784</v>
      </c>
      <c r="G266" s="5">
        <v>0.0</v>
      </c>
      <c r="H266" s="5">
        <v>0.0</v>
      </c>
      <c r="I266" s="5">
        <v>0.0</v>
      </c>
      <c r="K266" s="16">
        <v>2.0</v>
      </c>
      <c r="L266" s="5">
        <v>1203.0</v>
      </c>
    </row>
    <row r="267">
      <c r="A267" s="5">
        <v>6.3000080005E10</v>
      </c>
      <c r="B267" s="5" t="s">
        <v>271</v>
      </c>
      <c r="C267" s="5" t="s">
        <v>276</v>
      </c>
      <c r="D267" s="5">
        <v>5834.0</v>
      </c>
      <c r="E267" s="5">
        <v>253762.103</v>
      </c>
      <c r="F267" s="5">
        <v>22990.03645946298</v>
      </c>
      <c r="G267" s="5">
        <v>1.0</v>
      </c>
      <c r="H267" s="5">
        <v>0.0</v>
      </c>
      <c r="I267" s="5">
        <v>0.0</v>
      </c>
      <c r="K267" s="16">
        <v>2.0</v>
      </c>
      <c r="L267" s="5">
        <v>1014.0</v>
      </c>
    </row>
    <row r="268">
      <c r="A268" s="5">
        <v>6.3000080006E10</v>
      </c>
      <c r="B268" s="5" t="s">
        <v>271</v>
      </c>
      <c r="C268" s="5" t="s">
        <v>277</v>
      </c>
      <c r="D268" s="5">
        <v>5903.0</v>
      </c>
      <c r="E268" s="5">
        <v>176591.2317</v>
      </c>
      <c r="F268" s="5">
        <v>33427.48075979357</v>
      </c>
      <c r="G268" s="5">
        <v>0.0</v>
      </c>
      <c r="H268" s="5">
        <v>0.0</v>
      </c>
      <c r="I268" s="5">
        <v>0.0</v>
      </c>
      <c r="K268" s="5">
        <v>0.0</v>
      </c>
      <c r="L268" s="5">
        <v>1131.0</v>
      </c>
    </row>
    <row r="269">
      <c r="A269" s="5">
        <v>6.3000080007E10</v>
      </c>
      <c r="B269" s="5" t="s">
        <v>271</v>
      </c>
      <c r="C269" s="5" t="s">
        <v>278</v>
      </c>
      <c r="D269" s="5">
        <v>5678.0</v>
      </c>
      <c r="E269" s="5">
        <v>160867.5645</v>
      </c>
      <c r="F269" s="5">
        <v>35296.11464963778</v>
      </c>
      <c r="G269" s="5">
        <v>0.0</v>
      </c>
      <c r="H269" s="5">
        <v>1.0</v>
      </c>
      <c r="I269" s="5">
        <v>0.0</v>
      </c>
      <c r="K269" s="5">
        <v>0.0</v>
      </c>
      <c r="L269" s="5">
        <v>1013.0</v>
      </c>
    </row>
    <row r="270">
      <c r="A270" s="5">
        <v>6.3000080008E10</v>
      </c>
      <c r="B270" s="5" t="s">
        <v>271</v>
      </c>
      <c r="C270" s="5" t="s">
        <v>279</v>
      </c>
      <c r="D270" s="5">
        <v>4636.0</v>
      </c>
      <c r="E270" s="5">
        <v>103603.0519</v>
      </c>
      <c r="F270" s="5">
        <v>44747.71654868595</v>
      </c>
      <c r="G270" s="5">
        <v>0.0</v>
      </c>
      <c r="H270" s="5">
        <v>0.0</v>
      </c>
      <c r="I270" s="5">
        <v>0.0</v>
      </c>
      <c r="K270" s="5">
        <v>0.0</v>
      </c>
      <c r="L270" s="5">
        <v>934.0</v>
      </c>
    </row>
    <row r="271">
      <c r="A271" s="5">
        <v>6.3000080009E10</v>
      </c>
      <c r="B271" s="5" t="s">
        <v>271</v>
      </c>
      <c r="C271" s="5" t="s">
        <v>280</v>
      </c>
      <c r="D271" s="5">
        <v>7372.0</v>
      </c>
      <c r="E271" s="5">
        <v>124810.0924</v>
      </c>
      <c r="F271" s="5">
        <v>59065.736257719494</v>
      </c>
      <c r="G271" s="5">
        <v>0.0</v>
      </c>
      <c r="H271" s="5">
        <v>0.0</v>
      </c>
      <c r="I271" s="5">
        <v>0.0</v>
      </c>
      <c r="K271" s="5">
        <v>0.0</v>
      </c>
      <c r="L271" s="5">
        <v>1385.0</v>
      </c>
    </row>
    <row r="272">
      <c r="A272" s="5">
        <v>6.300008001E10</v>
      </c>
      <c r="B272" s="5" t="s">
        <v>271</v>
      </c>
      <c r="C272" s="5" t="s">
        <v>281</v>
      </c>
      <c r="D272" s="5">
        <v>5243.0</v>
      </c>
      <c r="E272" s="5">
        <v>334900.4831</v>
      </c>
      <c r="F272" s="5">
        <v>15655.396944991744</v>
      </c>
      <c r="G272" s="5">
        <v>0.0</v>
      </c>
      <c r="H272" s="5">
        <v>0.0</v>
      </c>
      <c r="I272" s="5">
        <v>0.0</v>
      </c>
      <c r="K272" s="16">
        <v>2.0</v>
      </c>
      <c r="L272" s="5">
        <v>1166.0</v>
      </c>
    </row>
    <row r="273">
      <c r="A273" s="5">
        <v>6.3000080011E10</v>
      </c>
      <c r="B273" s="5" t="s">
        <v>271</v>
      </c>
      <c r="C273" s="5" t="s">
        <v>282</v>
      </c>
      <c r="D273" s="5">
        <v>3343.0</v>
      </c>
      <c r="E273" s="5">
        <v>320389.168</v>
      </c>
      <c r="F273" s="5">
        <v>10434.18546534632</v>
      </c>
      <c r="G273" s="5">
        <v>0.0</v>
      </c>
      <c r="H273" s="5">
        <v>0.0</v>
      </c>
      <c r="I273" s="5">
        <v>0.0</v>
      </c>
      <c r="K273" s="5">
        <v>0.0</v>
      </c>
      <c r="L273" s="5">
        <v>713.0</v>
      </c>
    </row>
    <row r="274">
      <c r="A274" s="5">
        <v>6.3000080012E10</v>
      </c>
      <c r="B274" s="5" t="s">
        <v>271</v>
      </c>
      <c r="C274" s="5" t="s">
        <v>283</v>
      </c>
      <c r="D274" s="5">
        <v>4647.0</v>
      </c>
      <c r="E274" s="5">
        <v>353775.761</v>
      </c>
      <c r="F274" s="5">
        <v>13135.439202687488</v>
      </c>
      <c r="G274" s="5">
        <v>0.0</v>
      </c>
      <c r="H274" s="5">
        <v>0.0</v>
      </c>
      <c r="I274" s="5">
        <v>0.0</v>
      </c>
      <c r="K274" s="16">
        <v>2.0</v>
      </c>
      <c r="L274" s="5">
        <v>1021.0</v>
      </c>
    </row>
    <row r="275">
      <c r="A275" s="5">
        <v>6.3000080013E10</v>
      </c>
      <c r="B275" s="5" t="s">
        <v>271</v>
      </c>
      <c r="C275" s="5" t="s">
        <v>284</v>
      </c>
      <c r="D275" s="5">
        <v>5064.0</v>
      </c>
      <c r="E275" s="5">
        <v>176582.4337</v>
      </c>
      <c r="F275" s="5">
        <v>28677.824254044135</v>
      </c>
      <c r="G275" s="5">
        <v>0.0</v>
      </c>
      <c r="H275" s="5">
        <v>0.0</v>
      </c>
      <c r="I275" s="5">
        <v>0.0</v>
      </c>
      <c r="K275" s="5">
        <v>0.0</v>
      </c>
      <c r="L275" s="5">
        <v>932.0</v>
      </c>
    </row>
    <row r="276">
      <c r="A276" s="5">
        <v>6.3000080014E10</v>
      </c>
      <c r="B276" s="5" t="s">
        <v>271</v>
      </c>
      <c r="C276" s="5" t="s">
        <v>285</v>
      </c>
      <c r="D276" s="5">
        <v>3588.0</v>
      </c>
      <c r="E276" s="5">
        <v>362681.7345</v>
      </c>
      <c r="F276" s="5">
        <v>9892.971326351699</v>
      </c>
      <c r="G276" s="5">
        <v>0.0</v>
      </c>
      <c r="H276" s="5">
        <v>0.0</v>
      </c>
      <c r="I276" s="5">
        <v>0.0</v>
      </c>
      <c r="K276" s="16">
        <v>1.0</v>
      </c>
      <c r="L276" s="5">
        <v>614.0</v>
      </c>
    </row>
    <row r="277">
      <c r="A277" s="5">
        <v>6.3000080015E10</v>
      </c>
      <c r="B277" s="5" t="s">
        <v>271</v>
      </c>
      <c r="C277" s="5" t="s">
        <v>286</v>
      </c>
      <c r="D277" s="5">
        <v>7494.0</v>
      </c>
      <c r="E277" s="5">
        <v>158997.6271</v>
      </c>
      <c r="F277" s="5">
        <v>47132.77887654714</v>
      </c>
      <c r="G277" s="5">
        <v>0.0</v>
      </c>
      <c r="H277" s="5">
        <v>0.0</v>
      </c>
      <c r="I277" s="5">
        <v>0.0</v>
      </c>
      <c r="K277" s="5">
        <v>0.0</v>
      </c>
      <c r="L277" s="5">
        <v>1259.0</v>
      </c>
    </row>
    <row r="278">
      <c r="A278" s="5">
        <v>6.3000080016E10</v>
      </c>
      <c r="B278" s="5" t="s">
        <v>271</v>
      </c>
      <c r="C278" s="5" t="s">
        <v>287</v>
      </c>
      <c r="D278" s="5">
        <v>5953.0</v>
      </c>
      <c r="E278" s="5">
        <v>628529.5261</v>
      </c>
      <c r="F278" s="5">
        <v>9471.31320454923</v>
      </c>
      <c r="G278" s="5">
        <v>0.0</v>
      </c>
      <c r="H278" s="5">
        <v>0.0</v>
      </c>
      <c r="I278" s="5">
        <v>0.0</v>
      </c>
      <c r="K278" s="5">
        <v>0.0</v>
      </c>
      <c r="L278" s="5">
        <v>1092.0</v>
      </c>
    </row>
    <row r="279">
      <c r="A279" s="5">
        <v>6.3000080017E10</v>
      </c>
      <c r="B279" s="5" t="s">
        <v>271</v>
      </c>
      <c r="C279" s="5" t="s">
        <v>288</v>
      </c>
      <c r="D279" s="5">
        <v>5345.0</v>
      </c>
      <c r="E279" s="5">
        <v>127612.4374</v>
      </c>
      <c r="F279" s="5">
        <v>41884.63216360445</v>
      </c>
      <c r="G279" s="5">
        <v>1.0</v>
      </c>
      <c r="H279" s="5">
        <v>0.0</v>
      </c>
      <c r="I279" s="5">
        <v>0.0</v>
      </c>
      <c r="K279" s="16">
        <v>1.0</v>
      </c>
      <c r="L279" s="5">
        <v>1257.0</v>
      </c>
    </row>
    <row r="280">
      <c r="A280" s="5">
        <v>6.3000080018E10</v>
      </c>
      <c r="B280" s="5" t="s">
        <v>271</v>
      </c>
      <c r="C280" s="5" t="s">
        <v>289</v>
      </c>
      <c r="D280" s="5">
        <v>6886.0</v>
      </c>
      <c r="E280" s="5">
        <v>233724.5768</v>
      </c>
      <c r="F280" s="5">
        <v>29462.02788888738</v>
      </c>
      <c r="G280" s="5">
        <v>0.0</v>
      </c>
      <c r="H280" s="5">
        <v>0.0</v>
      </c>
      <c r="I280" s="5">
        <v>0.0</v>
      </c>
      <c r="K280" s="16">
        <v>1.0</v>
      </c>
      <c r="L280" s="5">
        <v>1265.0</v>
      </c>
    </row>
    <row r="281">
      <c r="A281" s="5">
        <v>6.3000080019E10</v>
      </c>
      <c r="B281" s="5" t="s">
        <v>271</v>
      </c>
      <c r="C281" s="5" t="s">
        <v>290</v>
      </c>
      <c r="D281" s="5">
        <v>5821.0</v>
      </c>
      <c r="E281" s="5">
        <v>116326.2207</v>
      </c>
      <c r="F281" s="5">
        <v>50040.30875388011</v>
      </c>
      <c r="G281" s="5">
        <v>0.0</v>
      </c>
      <c r="H281" s="5">
        <v>0.0</v>
      </c>
      <c r="I281" s="5">
        <v>0.0</v>
      </c>
      <c r="K281" s="16">
        <v>3.0</v>
      </c>
      <c r="L281" s="5">
        <v>988.0</v>
      </c>
    </row>
    <row r="282">
      <c r="A282" s="5">
        <v>6.300008002E10</v>
      </c>
      <c r="B282" s="5" t="s">
        <v>271</v>
      </c>
      <c r="C282" s="5" t="s">
        <v>291</v>
      </c>
      <c r="D282" s="5">
        <v>8281.0</v>
      </c>
      <c r="E282" s="5">
        <v>457561.2177</v>
      </c>
      <c r="F282" s="5">
        <v>18098.124752848784</v>
      </c>
      <c r="G282" s="5">
        <v>0.0</v>
      </c>
      <c r="H282" s="5">
        <v>0.0</v>
      </c>
      <c r="I282" s="5">
        <v>0.0</v>
      </c>
      <c r="K282" s="16">
        <v>1.0</v>
      </c>
      <c r="L282" s="5">
        <v>1221.0</v>
      </c>
    </row>
    <row r="283">
      <c r="A283" s="5">
        <v>6.3000080021E10</v>
      </c>
      <c r="B283" s="5" t="s">
        <v>271</v>
      </c>
      <c r="C283" s="5" t="s">
        <v>292</v>
      </c>
      <c r="D283" s="5">
        <v>4053.0</v>
      </c>
      <c r="E283" s="5">
        <v>452942.7183</v>
      </c>
      <c r="F283" s="5">
        <v>8948.151358325966</v>
      </c>
      <c r="G283" s="5">
        <v>0.0</v>
      </c>
      <c r="H283" s="5">
        <v>0.0</v>
      </c>
      <c r="I283" s="5">
        <v>0.0</v>
      </c>
      <c r="K283" s="5">
        <v>0.0</v>
      </c>
      <c r="L283" s="5">
        <v>768.0</v>
      </c>
    </row>
    <row r="284">
      <c r="A284" s="5">
        <v>6.3000080022E10</v>
      </c>
      <c r="B284" s="5" t="s">
        <v>271</v>
      </c>
      <c r="C284" s="5" t="s">
        <v>293</v>
      </c>
      <c r="D284" s="5">
        <v>6623.0</v>
      </c>
      <c r="E284" s="5">
        <v>568268.9466</v>
      </c>
      <c r="F284" s="5">
        <v>11654.692799291524</v>
      </c>
      <c r="G284" s="5">
        <v>0.0</v>
      </c>
      <c r="H284" s="5">
        <v>0.0</v>
      </c>
      <c r="I284" s="5">
        <v>0.0</v>
      </c>
      <c r="K284" s="5">
        <v>0.0</v>
      </c>
      <c r="L284" s="5">
        <v>1145.0</v>
      </c>
    </row>
    <row r="285">
      <c r="A285" s="5">
        <v>6.3000080023E10</v>
      </c>
      <c r="B285" s="5" t="s">
        <v>271</v>
      </c>
      <c r="C285" s="5" t="s">
        <v>294</v>
      </c>
      <c r="D285" s="5">
        <v>6869.0</v>
      </c>
      <c r="E285" s="5">
        <v>426837.0941</v>
      </c>
      <c r="F285" s="5">
        <v>16092.790657015206</v>
      </c>
      <c r="G285" s="5">
        <v>0.0</v>
      </c>
      <c r="H285" s="5">
        <v>0.0</v>
      </c>
      <c r="I285" s="5">
        <v>0.0</v>
      </c>
      <c r="K285" s="16">
        <v>2.0</v>
      </c>
      <c r="L285" s="5">
        <v>1183.0</v>
      </c>
    </row>
    <row r="286">
      <c r="A286" s="5">
        <v>6.3000080024E10</v>
      </c>
      <c r="B286" s="5" t="s">
        <v>271</v>
      </c>
      <c r="C286" s="5" t="s">
        <v>295</v>
      </c>
      <c r="D286" s="5">
        <v>9125.0</v>
      </c>
      <c r="E286" s="5">
        <v>629206.9185</v>
      </c>
      <c r="F286" s="5">
        <v>14502.383447647993</v>
      </c>
      <c r="G286" s="5">
        <v>0.0</v>
      </c>
      <c r="H286" s="5">
        <v>0.0</v>
      </c>
      <c r="I286" s="5">
        <v>0.0</v>
      </c>
      <c r="K286" s="16">
        <v>4.0</v>
      </c>
      <c r="L286" s="5">
        <v>1515.0</v>
      </c>
    </row>
    <row r="287">
      <c r="A287" s="5">
        <v>6.3000080025E10</v>
      </c>
      <c r="B287" s="5" t="s">
        <v>271</v>
      </c>
      <c r="C287" s="5" t="s">
        <v>296</v>
      </c>
      <c r="D287" s="5">
        <v>4568.0</v>
      </c>
      <c r="E287" s="5">
        <v>210244.5444</v>
      </c>
      <c r="F287" s="5">
        <v>21727.07982999629</v>
      </c>
      <c r="G287" s="5">
        <v>0.0</v>
      </c>
      <c r="H287" s="5">
        <v>0.0</v>
      </c>
      <c r="I287" s="5">
        <v>0.0</v>
      </c>
      <c r="K287" s="5">
        <v>0.0</v>
      </c>
      <c r="L287" s="5">
        <v>638.0</v>
      </c>
    </row>
    <row r="288">
      <c r="A288" s="5">
        <v>6.3000080026E10</v>
      </c>
      <c r="B288" s="5" t="s">
        <v>271</v>
      </c>
      <c r="C288" s="5" t="s">
        <v>297</v>
      </c>
      <c r="D288" s="5">
        <v>6753.0</v>
      </c>
      <c r="E288" s="5">
        <v>207182.1323</v>
      </c>
      <c r="F288" s="5">
        <v>32594.50959903071</v>
      </c>
      <c r="G288" s="5">
        <v>0.0</v>
      </c>
      <c r="H288" s="5">
        <v>0.0</v>
      </c>
      <c r="I288" s="5">
        <v>0.0</v>
      </c>
      <c r="K288" s="16">
        <v>2.0</v>
      </c>
      <c r="L288" s="5">
        <v>1093.0</v>
      </c>
    </row>
    <row r="289">
      <c r="A289" s="5">
        <v>6.3000080027E10</v>
      </c>
      <c r="B289" s="5" t="s">
        <v>271</v>
      </c>
      <c r="C289" s="5" t="s">
        <v>298</v>
      </c>
      <c r="D289" s="5">
        <v>9053.0</v>
      </c>
      <c r="E289" s="5">
        <v>557777.1707</v>
      </c>
      <c r="F289" s="5">
        <v>16230.495752701125</v>
      </c>
      <c r="G289" s="5">
        <v>0.0</v>
      </c>
      <c r="H289" s="5">
        <v>0.0</v>
      </c>
      <c r="I289" s="5">
        <v>0.0</v>
      </c>
      <c r="K289" s="16">
        <v>2.0</v>
      </c>
      <c r="L289" s="5">
        <v>1692.0</v>
      </c>
    </row>
    <row r="290">
      <c r="A290" s="5">
        <v>6.3000080028E10</v>
      </c>
      <c r="B290" s="5" t="s">
        <v>271</v>
      </c>
      <c r="C290" s="5" t="s">
        <v>299</v>
      </c>
      <c r="D290" s="5">
        <v>10052.0</v>
      </c>
      <c r="E290" s="5">
        <v>317888.8589</v>
      </c>
      <c r="F290" s="5">
        <v>31621.114482537152</v>
      </c>
      <c r="G290" s="5">
        <v>1.0</v>
      </c>
      <c r="H290" s="5">
        <v>0.0</v>
      </c>
      <c r="I290" s="5">
        <v>0.0</v>
      </c>
      <c r="K290" s="16">
        <v>1.0</v>
      </c>
      <c r="L290" s="5">
        <v>1952.0</v>
      </c>
    </row>
    <row r="291">
      <c r="A291" s="5">
        <v>6.3000080029E10</v>
      </c>
      <c r="B291" s="5" t="s">
        <v>271</v>
      </c>
      <c r="C291" s="5" t="s">
        <v>300</v>
      </c>
      <c r="D291" s="5">
        <v>7546.0</v>
      </c>
      <c r="E291" s="5">
        <v>151171.2081</v>
      </c>
      <c r="F291" s="5">
        <v>49916.91271666169</v>
      </c>
      <c r="G291" s="5">
        <v>0.0</v>
      </c>
      <c r="H291" s="5">
        <v>0.0</v>
      </c>
      <c r="I291" s="5">
        <v>1.0</v>
      </c>
      <c r="K291" s="16">
        <v>1.0</v>
      </c>
      <c r="L291" s="5">
        <v>1210.0</v>
      </c>
    </row>
    <row r="292">
      <c r="A292" s="5">
        <v>6.300008003E10</v>
      </c>
      <c r="B292" s="5" t="s">
        <v>271</v>
      </c>
      <c r="C292" s="5" t="s">
        <v>301</v>
      </c>
      <c r="D292" s="5">
        <v>8364.0</v>
      </c>
      <c r="E292" s="5">
        <v>237715.6624</v>
      </c>
      <c r="F292" s="5">
        <v>35184.89238595496</v>
      </c>
      <c r="G292" s="5">
        <v>0.0</v>
      </c>
      <c r="H292" s="5">
        <v>0.0</v>
      </c>
      <c r="I292" s="5">
        <v>0.0</v>
      </c>
      <c r="K292" s="5">
        <v>0.0</v>
      </c>
      <c r="L292" s="5">
        <v>1591.0</v>
      </c>
    </row>
    <row r="293">
      <c r="A293" s="5">
        <v>6.3000080031E10</v>
      </c>
      <c r="B293" s="5" t="s">
        <v>271</v>
      </c>
      <c r="C293" s="5" t="s">
        <v>302</v>
      </c>
      <c r="D293" s="5">
        <v>5662.0</v>
      </c>
      <c r="E293" s="5">
        <v>189143.723</v>
      </c>
      <c r="F293" s="5">
        <v>29934.908281360204</v>
      </c>
      <c r="G293" s="5">
        <v>0.0</v>
      </c>
      <c r="H293" s="5">
        <v>0.0</v>
      </c>
      <c r="I293" s="5">
        <v>0.0</v>
      </c>
      <c r="K293" s="5">
        <v>0.0</v>
      </c>
      <c r="L293" s="5">
        <v>858.0</v>
      </c>
    </row>
    <row r="294">
      <c r="A294" s="5">
        <v>6.3000080032E10</v>
      </c>
      <c r="B294" s="5" t="s">
        <v>271</v>
      </c>
      <c r="C294" s="5" t="s">
        <v>303</v>
      </c>
      <c r="D294" s="5">
        <v>5635.0</v>
      </c>
      <c r="E294" s="5">
        <v>178180.4431</v>
      </c>
      <c r="F294" s="5">
        <v>31625.244061366913</v>
      </c>
      <c r="G294" s="5">
        <v>0.0</v>
      </c>
      <c r="H294" s="5">
        <v>0.0</v>
      </c>
      <c r="I294" s="5">
        <v>0.0</v>
      </c>
      <c r="K294" s="16">
        <v>1.0</v>
      </c>
      <c r="L294" s="5">
        <v>890.0</v>
      </c>
    </row>
    <row r="295">
      <c r="A295" s="5">
        <v>6.3000080033E10</v>
      </c>
      <c r="B295" s="5" t="s">
        <v>271</v>
      </c>
      <c r="C295" s="5" t="s">
        <v>304</v>
      </c>
      <c r="D295" s="5">
        <v>7883.0</v>
      </c>
      <c r="E295" s="5">
        <v>336149.8797</v>
      </c>
      <c r="F295" s="5">
        <v>23450.84879112631</v>
      </c>
      <c r="G295" s="5">
        <v>0.0</v>
      </c>
      <c r="H295" s="5">
        <v>1.0</v>
      </c>
      <c r="I295" s="5">
        <v>0.0</v>
      </c>
      <c r="K295" s="16">
        <v>1.0</v>
      </c>
      <c r="L295" s="5">
        <v>1348.0</v>
      </c>
    </row>
    <row r="296">
      <c r="A296" s="5">
        <v>6.3000080034E10</v>
      </c>
      <c r="B296" s="5" t="s">
        <v>271</v>
      </c>
      <c r="C296" s="5" t="s">
        <v>305</v>
      </c>
      <c r="D296" s="5">
        <v>5988.0</v>
      </c>
      <c r="E296" s="5">
        <v>4205224.8951</v>
      </c>
      <c r="F296" s="5">
        <v>1423.9428685436822</v>
      </c>
      <c r="G296" s="5">
        <v>0.0</v>
      </c>
      <c r="H296" s="5">
        <v>0.0</v>
      </c>
      <c r="I296" s="5">
        <v>0.0</v>
      </c>
      <c r="K296" s="5">
        <v>0.0</v>
      </c>
      <c r="L296" s="5">
        <v>1032.0</v>
      </c>
    </row>
    <row r="297">
      <c r="A297" s="5">
        <v>6.3000080035E10</v>
      </c>
      <c r="B297" s="5" t="s">
        <v>271</v>
      </c>
      <c r="C297" s="5" t="s">
        <v>306</v>
      </c>
      <c r="D297" s="5">
        <v>8684.0</v>
      </c>
      <c r="E297" s="5">
        <v>2979533.5372</v>
      </c>
      <c r="F297" s="5">
        <v>2914.5501775961684</v>
      </c>
      <c r="G297" s="5">
        <v>0.0</v>
      </c>
      <c r="H297" s="5">
        <v>0.0</v>
      </c>
      <c r="I297" s="5">
        <v>0.0</v>
      </c>
      <c r="K297" s="16">
        <v>1.0</v>
      </c>
      <c r="L297" s="5">
        <v>1334.0</v>
      </c>
    </row>
    <row r="298">
      <c r="A298" s="5">
        <v>6.3000080036E10</v>
      </c>
      <c r="B298" s="5" t="s">
        <v>271</v>
      </c>
      <c r="C298" s="5" t="s">
        <v>307</v>
      </c>
      <c r="D298" s="5">
        <v>4117.0</v>
      </c>
      <c r="E298" s="5">
        <v>6419920.3781</v>
      </c>
      <c r="F298" s="5">
        <v>641.285211892058</v>
      </c>
      <c r="G298" s="5">
        <v>0.0</v>
      </c>
      <c r="H298" s="5">
        <v>0.0</v>
      </c>
      <c r="I298" s="5">
        <v>0.0</v>
      </c>
      <c r="K298" s="16">
        <v>2.0</v>
      </c>
      <c r="L298" s="5">
        <v>621.0</v>
      </c>
    </row>
    <row r="299">
      <c r="A299" s="5">
        <v>6.3000080037E10</v>
      </c>
      <c r="B299" s="5" t="s">
        <v>271</v>
      </c>
      <c r="C299" s="5" t="s">
        <v>308</v>
      </c>
      <c r="D299" s="5">
        <v>912.0</v>
      </c>
      <c r="E299" s="5">
        <v>3822946.2842</v>
      </c>
      <c r="F299" s="5">
        <v>238.55945969453964</v>
      </c>
      <c r="G299" s="5">
        <v>0.0</v>
      </c>
      <c r="H299" s="5">
        <v>0.0</v>
      </c>
      <c r="I299" s="5">
        <v>0.0</v>
      </c>
      <c r="K299" s="16">
        <v>3.0</v>
      </c>
      <c r="L299" s="5">
        <v>168.0</v>
      </c>
    </row>
    <row r="300">
      <c r="A300" s="5">
        <v>6.3000080038E10</v>
      </c>
      <c r="B300" s="5" t="s">
        <v>271</v>
      </c>
      <c r="C300" s="5" t="s">
        <v>309</v>
      </c>
      <c r="D300" s="5">
        <v>4216.0</v>
      </c>
      <c r="E300" s="5">
        <v>144993.5923</v>
      </c>
      <c r="F300" s="5">
        <v>29077.147018172058</v>
      </c>
      <c r="G300" s="5">
        <v>0.0</v>
      </c>
      <c r="H300" s="5">
        <v>0.0</v>
      </c>
      <c r="I300" s="5">
        <v>0.0</v>
      </c>
      <c r="K300" s="16">
        <v>1.0</v>
      </c>
      <c r="L300" s="5">
        <v>836.0</v>
      </c>
    </row>
    <row r="301">
      <c r="A301" s="5">
        <v>6.3000080039E10</v>
      </c>
      <c r="B301" s="5" t="s">
        <v>271</v>
      </c>
      <c r="C301" s="5" t="s">
        <v>310</v>
      </c>
      <c r="D301" s="5">
        <v>7278.0</v>
      </c>
      <c r="E301" s="5">
        <v>729159.2789</v>
      </c>
      <c r="F301" s="5">
        <v>9981.358271925847</v>
      </c>
      <c r="G301" s="5">
        <v>0.0</v>
      </c>
      <c r="H301" s="5">
        <v>0.0</v>
      </c>
      <c r="I301" s="5">
        <v>0.0</v>
      </c>
      <c r="K301" s="5">
        <v>0.0</v>
      </c>
      <c r="L301" s="5">
        <v>1372.0</v>
      </c>
    </row>
    <row r="302">
      <c r="A302" s="5">
        <v>6.300008004E10</v>
      </c>
      <c r="B302" s="5" t="s">
        <v>271</v>
      </c>
      <c r="C302" s="5" t="s">
        <v>311</v>
      </c>
      <c r="D302" s="5">
        <v>8134.0</v>
      </c>
      <c r="E302" s="5">
        <v>2833746.9954</v>
      </c>
      <c r="F302" s="5">
        <v>2870.4044550215176</v>
      </c>
      <c r="G302" s="5">
        <v>0.0</v>
      </c>
      <c r="H302" s="5">
        <v>0.0</v>
      </c>
      <c r="I302" s="5">
        <v>0.0</v>
      </c>
      <c r="K302" s="16">
        <v>1.0</v>
      </c>
      <c r="L302" s="5">
        <v>866.0</v>
      </c>
    </row>
    <row r="303">
      <c r="A303" s="5">
        <v>6.3000080041E10</v>
      </c>
      <c r="B303" s="5" t="s">
        <v>271</v>
      </c>
      <c r="C303" s="5" t="s">
        <v>312</v>
      </c>
      <c r="D303" s="5">
        <v>6263.0</v>
      </c>
      <c r="E303" s="5">
        <v>204066.8929</v>
      </c>
      <c r="F303" s="5">
        <v>30690.91664500959</v>
      </c>
      <c r="G303" s="5">
        <v>1.0</v>
      </c>
      <c r="H303" s="5">
        <v>0.0</v>
      </c>
      <c r="I303" s="5">
        <v>0.0</v>
      </c>
      <c r="K303" s="16">
        <v>1.0</v>
      </c>
      <c r="L303" s="5">
        <v>1084.0</v>
      </c>
    </row>
    <row r="304">
      <c r="A304" s="5">
        <v>6.3000080042E10</v>
      </c>
      <c r="B304" s="5" t="s">
        <v>271</v>
      </c>
      <c r="C304" s="5" t="s">
        <v>313</v>
      </c>
      <c r="D304" s="5">
        <v>5014.0</v>
      </c>
      <c r="E304" s="5">
        <v>215042.6793</v>
      </c>
      <c r="F304" s="5">
        <v>23316.30175145423</v>
      </c>
      <c r="G304" s="5">
        <v>1.0</v>
      </c>
      <c r="H304" s="5">
        <v>0.0</v>
      </c>
      <c r="I304" s="5">
        <v>0.0</v>
      </c>
      <c r="K304" s="5">
        <v>0.0</v>
      </c>
      <c r="L304" s="5">
        <v>858.0</v>
      </c>
    </row>
    <row r="305">
      <c r="A305" s="5">
        <v>6.3000080043E10</v>
      </c>
      <c r="B305" s="5" t="s">
        <v>271</v>
      </c>
      <c r="C305" s="5" t="s">
        <v>314</v>
      </c>
      <c r="D305" s="5">
        <v>4842.0</v>
      </c>
      <c r="E305" s="5">
        <v>76490.539</v>
      </c>
      <c r="F305" s="5">
        <v>63301.94640150201</v>
      </c>
      <c r="G305" s="5">
        <v>0.0</v>
      </c>
      <c r="H305" s="5">
        <v>0.0</v>
      </c>
      <c r="I305" s="5">
        <v>0.0</v>
      </c>
      <c r="K305" s="5">
        <v>0.0</v>
      </c>
      <c r="L305" s="5">
        <v>824.0</v>
      </c>
    </row>
    <row r="306">
      <c r="A306" s="5">
        <v>6.3000090001E10</v>
      </c>
      <c r="B306" s="5" t="s">
        <v>315</v>
      </c>
      <c r="C306" s="5" t="s">
        <v>316</v>
      </c>
      <c r="D306" s="5">
        <v>6738.0</v>
      </c>
      <c r="E306" s="5">
        <v>429885.0607</v>
      </c>
      <c r="F306" s="5">
        <v>15673.957101529024</v>
      </c>
      <c r="G306" s="5">
        <v>0.0</v>
      </c>
      <c r="H306" s="5">
        <v>0.0</v>
      </c>
      <c r="I306" s="5">
        <v>0.0</v>
      </c>
      <c r="K306" s="16">
        <v>1.0</v>
      </c>
      <c r="L306" s="5">
        <v>1131.0</v>
      </c>
    </row>
    <row r="307">
      <c r="A307" s="5">
        <v>6.3000090002E10</v>
      </c>
      <c r="B307" s="5" t="s">
        <v>315</v>
      </c>
      <c r="C307" s="5" t="s">
        <v>317</v>
      </c>
      <c r="D307" s="5">
        <v>3676.0</v>
      </c>
      <c r="E307" s="5">
        <v>1685925.3884</v>
      </c>
      <c r="F307" s="5">
        <v>2180.404913107482</v>
      </c>
      <c r="G307" s="5">
        <v>0.0</v>
      </c>
      <c r="H307" s="5">
        <v>0.0</v>
      </c>
      <c r="I307" s="5">
        <v>0.0</v>
      </c>
      <c r="K307" s="16">
        <v>2.0</v>
      </c>
      <c r="L307" s="5">
        <v>631.0</v>
      </c>
    </row>
    <row r="308">
      <c r="A308" s="5">
        <v>6.3000090003E10</v>
      </c>
      <c r="B308" s="5" t="s">
        <v>315</v>
      </c>
      <c r="C308" s="5" t="s">
        <v>318</v>
      </c>
      <c r="D308" s="5">
        <v>3921.0</v>
      </c>
      <c r="E308" s="5">
        <v>167979.0441</v>
      </c>
      <c r="F308" s="5">
        <v>23342.19736162911</v>
      </c>
      <c r="G308" s="5">
        <v>1.0</v>
      </c>
      <c r="H308" s="5">
        <v>0.0</v>
      </c>
      <c r="I308" s="5">
        <v>0.0</v>
      </c>
      <c r="K308" s="16">
        <v>1.0</v>
      </c>
      <c r="L308" s="5">
        <v>699.0</v>
      </c>
    </row>
    <row r="309">
      <c r="A309" s="5">
        <v>6.3000090004E10</v>
      </c>
      <c r="B309" s="5" t="s">
        <v>315</v>
      </c>
      <c r="C309" s="5" t="s">
        <v>319</v>
      </c>
      <c r="D309" s="5">
        <v>7977.0</v>
      </c>
      <c r="E309" s="5">
        <v>1055225.9053</v>
      </c>
      <c r="F309" s="5">
        <v>7559.518734267754</v>
      </c>
      <c r="G309" s="5">
        <v>0.0</v>
      </c>
      <c r="H309" s="5">
        <v>0.0</v>
      </c>
      <c r="I309" s="5">
        <v>0.0</v>
      </c>
      <c r="K309" s="16">
        <v>1.0</v>
      </c>
      <c r="L309" s="5">
        <v>1071.0</v>
      </c>
    </row>
    <row r="310">
      <c r="A310" s="5">
        <v>6.3000090005E10</v>
      </c>
      <c r="B310" s="5" t="s">
        <v>315</v>
      </c>
      <c r="C310" s="5" t="s">
        <v>320</v>
      </c>
      <c r="D310" s="5">
        <v>7336.0</v>
      </c>
      <c r="E310" s="5">
        <v>240187.7462</v>
      </c>
      <c r="F310" s="5">
        <v>30542.773792845557</v>
      </c>
      <c r="G310" s="5">
        <v>0.0</v>
      </c>
      <c r="H310" s="5">
        <v>0.0</v>
      </c>
      <c r="I310" s="5">
        <v>1.0</v>
      </c>
      <c r="K310" s="16">
        <v>1.0</v>
      </c>
      <c r="L310" s="5">
        <v>1217.0</v>
      </c>
    </row>
    <row r="311">
      <c r="A311" s="5">
        <v>6.3000090006E10</v>
      </c>
      <c r="B311" s="5" t="s">
        <v>315</v>
      </c>
      <c r="C311" s="5" t="s">
        <v>321</v>
      </c>
      <c r="D311" s="5">
        <v>3667.0</v>
      </c>
      <c r="E311" s="5">
        <v>1480339.4816</v>
      </c>
      <c r="F311" s="5">
        <v>2477.1344989303298</v>
      </c>
      <c r="G311" s="5">
        <v>0.0</v>
      </c>
      <c r="H311" s="5">
        <v>0.0</v>
      </c>
      <c r="I311" s="5">
        <v>0.0</v>
      </c>
      <c r="K311" s="5">
        <v>0.0</v>
      </c>
      <c r="L311" s="5">
        <v>724.0</v>
      </c>
    </row>
    <row r="312">
      <c r="A312" s="5">
        <v>6.3000090007E10</v>
      </c>
      <c r="B312" s="5" t="s">
        <v>315</v>
      </c>
      <c r="C312" s="5" t="s">
        <v>322</v>
      </c>
      <c r="D312" s="5">
        <v>5710.0</v>
      </c>
      <c r="E312" s="5">
        <v>357607.7014</v>
      </c>
      <c r="F312" s="5">
        <v>15967.217645609686</v>
      </c>
      <c r="G312" s="5">
        <v>0.0</v>
      </c>
      <c r="H312" s="5">
        <v>0.0</v>
      </c>
      <c r="I312" s="5">
        <v>0.0</v>
      </c>
      <c r="K312" s="16">
        <v>2.0</v>
      </c>
      <c r="L312" s="5">
        <v>920.0</v>
      </c>
    </row>
    <row r="313">
      <c r="A313" s="5">
        <v>6.3000090008E10</v>
      </c>
      <c r="B313" s="5" t="s">
        <v>315</v>
      </c>
      <c r="C313" s="5" t="s">
        <v>323</v>
      </c>
      <c r="D313" s="5">
        <v>4768.0</v>
      </c>
      <c r="E313" s="5">
        <v>469647.866</v>
      </c>
      <c r="F313" s="5">
        <v>10152.28716061067</v>
      </c>
      <c r="G313" s="5">
        <v>0.0</v>
      </c>
      <c r="H313" s="5">
        <v>0.0</v>
      </c>
      <c r="I313" s="5">
        <v>0.0</v>
      </c>
      <c r="K313" s="16">
        <v>1.0</v>
      </c>
      <c r="L313" s="5">
        <v>801.0</v>
      </c>
    </row>
    <row r="314">
      <c r="A314" s="5">
        <v>6.3000090009E10</v>
      </c>
      <c r="B314" s="5" t="s">
        <v>315</v>
      </c>
      <c r="C314" s="5" t="s">
        <v>324</v>
      </c>
      <c r="D314" s="5">
        <v>4813.0</v>
      </c>
      <c r="E314" s="5">
        <v>416001.2001</v>
      </c>
      <c r="F314" s="5">
        <v>11569.678161608745</v>
      </c>
      <c r="G314" s="5">
        <v>0.0</v>
      </c>
      <c r="H314" s="5">
        <v>0.0</v>
      </c>
      <c r="I314" s="5">
        <v>0.0</v>
      </c>
      <c r="K314" s="5">
        <v>0.0</v>
      </c>
      <c r="L314" s="5">
        <v>871.0</v>
      </c>
    </row>
    <row r="315">
      <c r="A315" s="5">
        <v>6.300009001E10</v>
      </c>
      <c r="B315" s="5" t="s">
        <v>315</v>
      </c>
      <c r="C315" s="5" t="s">
        <v>325</v>
      </c>
      <c r="D315" s="5">
        <v>6606.0</v>
      </c>
      <c r="E315" s="5">
        <v>292763.8876</v>
      </c>
      <c r="F315" s="5">
        <v>22564.258365860012</v>
      </c>
      <c r="G315" s="5">
        <v>0.0</v>
      </c>
      <c r="H315" s="5">
        <v>0.0</v>
      </c>
      <c r="I315" s="5">
        <v>0.0</v>
      </c>
      <c r="K315" s="5">
        <v>0.0</v>
      </c>
      <c r="L315" s="5">
        <v>1374.0</v>
      </c>
    </row>
    <row r="316">
      <c r="A316" s="5">
        <v>6.3000090011E10</v>
      </c>
      <c r="B316" s="5" t="s">
        <v>315</v>
      </c>
      <c r="C316" s="5" t="s">
        <v>326</v>
      </c>
      <c r="D316" s="5">
        <v>7585.0</v>
      </c>
      <c r="E316" s="5">
        <v>502366.2737</v>
      </c>
      <c r="F316" s="5">
        <v>15098.545418137612</v>
      </c>
      <c r="G316" s="5">
        <v>0.0</v>
      </c>
      <c r="H316" s="5">
        <v>0.0</v>
      </c>
      <c r="I316" s="5">
        <v>0.0</v>
      </c>
      <c r="J316" s="5">
        <v>1.0</v>
      </c>
      <c r="K316" s="16">
        <v>1.0</v>
      </c>
      <c r="L316" s="5">
        <v>1378.0</v>
      </c>
    </row>
    <row r="317">
      <c r="A317" s="5">
        <v>6.3000090012E10</v>
      </c>
      <c r="B317" s="5" t="s">
        <v>315</v>
      </c>
      <c r="C317" s="5" t="s">
        <v>327</v>
      </c>
      <c r="D317" s="5">
        <v>4161.0</v>
      </c>
      <c r="E317" s="5">
        <v>104754.5983</v>
      </c>
      <c r="F317" s="5">
        <v>39721.4066735627</v>
      </c>
      <c r="G317" s="5">
        <v>1.0</v>
      </c>
      <c r="H317" s="5">
        <v>0.0</v>
      </c>
      <c r="I317" s="5">
        <v>0.0</v>
      </c>
      <c r="K317" s="5">
        <v>0.0</v>
      </c>
      <c r="L317" s="5">
        <v>888.0</v>
      </c>
    </row>
    <row r="318">
      <c r="A318" s="5">
        <v>6.3000090013E10</v>
      </c>
      <c r="B318" s="5" t="s">
        <v>315</v>
      </c>
      <c r="C318" s="5" t="s">
        <v>328</v>
      </c>
      <c r="D318" s="5">
        <v>4466.0</v>
      </c>
      <c r="E318" s="5">
        <v>117126.7042</v>
      </c>
      <c r="F318" s="5">
        <v>38129.64797826182</v>
      </c>
      <c r="G318" s="5">
        <v>0.0</v>
      </c>
      <c r="H318" s="5">
        <v>0.0</v>
      </c>
      <c r="I318" s="5">
        <v>0.0</v>
      </c>
      <c r="K318" s="16">
        <v>1.0</v>
      </c>
      <c r="L318" s="5">
        <v>911.0</v>
      </c>
    </row>
    <row r="319">
      <c r="A319" s="5">
        <v>6.3000090014E10</v>
      </c>
      <c r="B319" s="5" t="s">
        <v>315</v>
      </c>
      <c r="C319" s="5" t="s">
        <v>329</v>
      </c>
      <c r="D319" s="5">
        <v>5334.0</v>
      </c>
      <c r="E319" s="5">
        <v>286742.0568</v>
      </c>
      <c r="F319" s="5">
        <v>18602.084603586478</v>
      </c>
      <c r="G319" s="5">
        <v>0.0</v>
      </c>
      <c r="H319" s="5">
        <v>0.0</v>
      </c>
      <c r="I319" s="5">
        <v>0.0</v>
      </c>
      <c r="K319" s="5">
        <v>0.0</v>
      </c>
      <c r="L319" s="5">
        <v>952.0</v>
      </c>
    </row>
    <row r="320">
      <c r="A320" s="5">
        <v>6.3000090015E10</v>
      </c>
      <c r="B320" s="5" t="s">
        <v>315</v>
      </c>
      <c r="C320" s="5" t="s">
        <v>330</v>
      </c>
      <c r="D320" s="5">
        <v>4990.0</v>
      </c>
      <c r="E320" s="5">
        <v>123222.3458</v>
      </c>
      <c r="F320" s="5">
        <v>40495.90167759978</v>
      </c>
      <c r="G320" s="5">
        <v>0.0</v>
      </c>
      <c r="H320" s="5">
        <v>0.0</v>
      </c>
      <c r="I320" s="5">
        <v>0.0</v>
      </c>
      <c r="K320" s="16">
        <v>1.0</v>
      </c>
      <c r="L320" s="5">
        <v>1028.0</v>
      </c>
    </row>
    <row r="321">
      <c r="A321" s="5">
        <v>6.3000090016E10</v>
      </c>
      <c r="B321" s="5" t="s">
        <v>315</v>
      </c>
      <c r="C321" s="5" t="s">
        <v>331</v>
      </c>
      <c r="D321" s="5">
        <v>8846.0</v>
      </c>
      <c r="E321" s="5">
        <v>5324339.95</v>
      </c>
      <c r="F321" s="5">
        <v>1661.426596173672</v>
      </c>
      <c r="G321" s="5">
        <v>0.0</v>
      </c>
      <c r="H321" s="5">
        <v>0.0</v>
      </c>
      <c r="I321" s="5">
        <v>0.0</v>
      </c>
      <c r="K321" s="16">
        <v>1.0</v>
      </c>
      <c r="L321" s="5">
        <v>1347.0</v>
      </c>
    </row>
    <row r="322">
      <c r="A322" s="5">
        <v>6.3000090017E10</v>
      </c>
      <c r="B322" s="5" t="s">
        <v>315</v>
      </c>
      <c r="C322" s="5" t="s">
        <v>332</v>
      </c>
      <c r="D322" s="5">
        <v>9542.0</v>
      </c>
      <c r="E322" s="5">
        <v>948673.7671</v>
      </c>
      <c r="F322" s="5">
        <v>10058.252194712763</v>
      </c>
      <c r="G322" s="5">
        <v>1.0</v>
      </c>
      <c r="H322" s="5">
        <v>0.0</v>
      </c>
      <c r="I322" s="5">
        <v>0.0</v>
      </c>
      <c r="K322" s="16">
        <v>2.0</v>
      </c>
      <c r="L322" s="5">
        <v>1599.0</v>
      </c>
    </row>
    <row r="323">
      <c r="A323" s="5">
        <v>6.3000090018E10</v>
      </c>
      <c r="B323" s="5" t="s">
        <v>315</v>
      </c>
      <c r="C323" s="5" t="s">
        <v>333</v>
      </c>
      <c r="D323" s="5">
        <v>6508.0</v>
      </c>
      <c r="E323" s="5">
        <v>7238350.2045</v>
      </c>
      <c r="F323" s="5">
        <v>899.0999075941436</v>
      </c>
      <c r="G323" s="5">
        <v>0.0</v>
      </c>
      <c r="H323" s="5">
        <v>0.0</v>
      </c>
      <c r="I323" s="5">
        <v>0.0</v>
      </c>
      <c r="K323" s="16">
        <v>4.0</v>
      </c>
      <c r="L323" s="5">
        <v>1105.0</v>
      </c>
    </row>
    <row r="324">
      <c r="A324" s="5">
        <v>6.3000090019E10</v>
      </c>
      <c r="B324" s="5" t="s">
        <v>315</v>
      </c>
      <c r="C324" s="5" t="s">
        <v>334</v>
      </c>
      <c r="D324" s="5">
        <v>5571.0</v>
      </c>
      <c r="E324" s="5">
        <v>329508.0196</v>
      </c>
      <c r="F324" s="5">
        <v>16907.024013445287</v>
      </c>
      <c r="G324" s="5">
        <v>0.0</v>
      </c>
      <c r="H324" s="5">
        <v>0.0</v>
      </c>
      <c r="I324" s="5">
        <v>0.0</v>
      </c>
      <c r="K324" s="5">
        <v>0.0</v>
      </c>
      <c r="L324" s="5">
        <v>954.0</v>
      </c>
    </row>
    <row r="325">
      <c r="A325" s="5">
        <v>6.300009002E10</v>
      </c>
      <c r="B325" s="5" t="s">
        <v>315</v>
      </c>
      <c r="C325" s="5" t="s">
        <v>335</v>
      </c>
      <c r="D325" s="5">
        <v>5562.0</v>
      </c>
      <c r="E325" s="5">
        <v>393048.167</v>
      </c>
      <c r="F325" s="5">
        <v>14150.937383712566</v>
      </c>
      <c r="G325" s="5">
        <v>0.0</v>
      </c>
      <c r="H325" s="5">
        <v>0.0</v>
      </c>
      <c r="I325" s="5">
        <v>0.0</v>
      </c>
      <c r="K325" s="5">
        <v>0.0</v>
      </c>
      <c r="L325" s="5">
        <v>670.0</v>
      </c>
    </row>
    <row r="326">
      <c r="A326" s="5">
        <v>6.3000100001E10</v>
      </c>
      <c r="B326" s="5" t="s">
        <v>336</v>
      </c>
      <c r="C326" s="5" t="s">
        <v>337</v>
      </c>
      <c r="D326" s="5">
        <v>6998.0</v>
      </c>
      <c r="E326" s="5">
        <v>446670.4002</v>
      </c>
      <c r="F326" s="5">
        <v>15667.033223751996</v>
      </c>
      <c r="G326" s="5">
        <v>0.0</v>
      </c>
      <c r="H326" s="5">
        <v>0.0</v>
      </c>
      <c r="I326" s="5">
        <v>0.0</v>
      </c>
      <c r="J326" s="5">
        <v>1.0</v>
      </c>
      <c r="K326" s="5">
        <v>0.0</v>
      </c>
      <c r="L326" s="5">
        <v>1380.0</v>
      </c>
    </row>
    <row r="327">
      <c r="A327" s="5">
        <v>6.3000100002E10</v>
      </c>
      <c r="B327" s="5" t="s">
        <v>336</v>
      </c>
      <c r="C327" s="5" t="s">
        <v>338</v>
      </c>
      <c r="D327" s="5">
        <v>9451.0</v>
      </c>
      <c r="E327" s="5">
        <v>1165171.0331</v>
      </c>
      <c r="F327" s="5">
        <v>8111.25554233451</v>
      </c>
      <c r="G327" s="5">
        <v>1.0</v>
      </c>
      <c r="H327" s="5">
        <v>1.0</v>
      </c>
      <c r="I327" s="5">
        <v>0.0</v>
      </c>
      <c r="K327" s="16">
        <v>1.0</v>
      </c>
      <c r="L327" s="5">
        <v>1633.0</v>
      </c>
    </row>
    <row r="328">
      <c r="A328" s="5">
        <v>6.3000100003E10</v>
      </c>
      <c r="B328" s="5" t="s">
        <v>336</v>
      </c>
      <c r="C328" s="5" t="s">
        <v>339</v>
      </c>
      <c r="D328" s="5">
        <v>6520.0</v>
      </c>
      <c r="E328" s="5">
        <v>1220798.697</v>
      </c>
      <c r="F328" s="5">
        <v>5340.765857649011</v>
      </c>
      <c r="G328" s="5">
        <v>0.0</v>
      </c>
      <c r="H328" s="5">
        <v>0.0</v>
      </c>
      <c r="I328" s="5">
        <v>0.0</v>
      </c>
      <c r="K328" s="5">
        <v>0.0</v>
      </c>
      <c r="L328" s="5">
        <v>1262.0</v>
      </c>
    </row>
    <row r="329">
      <c r="A329" s="5">
        <v>6.3000100005E10</v>
      </c>
      <c r="B329" s="5" t="s">
        <v>336</v>
      </c>
      <c r="C329" s="5" t="s">
        <v>340</v>
      </c>
      <c r="D329" s="5">
        <v>6209.0</v>
      </c>
      <c r="E329" s="5">
        <v>710729.3033</v>
      </c>
      <c r="F329" s="5">
        <v>8736.096810938961</v>
      </c>
      <c r="G329" s="5">
        <v>0.0</v>
      </c>
      <c r="H329" s="5">
        <v>1.0</v>
      </c>
      <c r="I329" s="5">
        <v>0.0</v>
      </c>
      <c r="K329" s="16">
        <v>2.0</v>
      </c>
      <c r="L329" s="5">
        <v>974.0</v>
      </c>
    </row>
    <row r="330">
      <c r="A330" s="5">
        <v>6.3000100006E10</v>
      </c>
      <c r="B330" s="5" t="s">
        <v>336</v>
      </c>
      <c r="C330" s="5" t="s">
        <v>341</v>
      </c>
      <c r="D330" s="5">
        <v>5850.0</v>
      </c>
      <c r="E330" s="5">
        <v>127488.6996</v>
      </c>
      <c r="F330" s="5">
        <v>45886.419881562586</v>
      </c>
      <c r="G330" s="5">
        <v>0.0</v>
      </c>
      <c r="H330" s="5">
        <v>0.0</v>
      </c>
      <c r="I330" s="5">
        <v>0.0</v>
      </c>
      <c r="K330" s="16">
        <v>1.0</v>
      </c>
      <c r="L330" s="5">
        <v>869.0</v>
      </c>
    </row>
    <row r="331">
      <c r="A331" s="5">
        <v>6.3000100007E10</v>
      </c>
      <c r="B331" s="5" t="s">
        <v>336</v>
      </c>
      <c r="C331" s="5" t="s">
        <v>342</v>
      </c>
      <c r="D331" s="5">
        <v>9669.0</v>
      </c>
      <c r="E331" s="5">
        <v>365406.1476</v>
      </c>
      <c r="F331" s="5">
        <v>26460.96696376435</v>
      </c>
      <c r="G331" s="5">
        <v>0.0</v>
      </c>
      <c r="H331" s="5">
        <v>0.0</v>
      </c>
      <c r="I331" s="5">
        <v>0.0</v>
      </c>
      <c r="K331" s="5">
        <v>0.0</v>
      </c>
      <c r="L331" s="5">
        <v>1600.0</v>
      </c>
    </row>
    <row r="332">
      <c r="A332" s="5">
        <v>6.3000100008E10</v>
      </c>
      <c r="B332" s="5" t="s">
        <v>336</v>
      </c>
      <c r="C332" s="5" t="s">
        <v>343</v>
      </c>
      <c r="D332" s="5">
        <v>9840.0</v>
      </c>
      <c r="E332" s="5">
        <v>695588.0012</v>
      </c>
      <c r="F332" s="5">
        <v>14146.30497223131</v>
      </c>
      <c r="G332" s="5">
        <v>0.0</v>
      </c>
      <c r="H332" s="5">
        <v>0.0</v>
      </c>
      <c r="I332" s="5">
        <v>0.0</v>
      </c>
      <c r="K332" s="16">
        <v>1.0</v>
      </c>
      <c r="L332" s="5">
        <v>1394.0</v>
      </c>
    </row>
    <row r="333">
      <c r="A333" s="5">
        <v>6.3000100009E10</v>
      </c>
      <c r="B333" s="5" t="s">
        <v>336</v>
      </c>
      <c r="C333" s="5" t="s">
        <v>344</v>
      </c>
      <c r="D333" s="5">
        <v>6242.0</v>
      </c>
      <c r="E333" s="5">
        <v>158665.396</v>
      </c>
      <c r="F333" s="5">
        <v>39340.651190257006</v>
      </c>
      <c r="G333" s="5">
        <v>1.0</v>
      </c>
      <c r="H333" s="5">
        <v>1.0</v>
      </c>
      <c r="I333" s="5">
        <v>0.0</v>
      </c>
      <c r="K333" s="16">
        <v>2.0</v>
      </c>
      <c r="L333" s="5">
        <v>1070.0</v>
      </c>
    </row>
    <row r="334">
      <c r="A334" s="5">
        <v>6.300010001E10</v>
      </c>
      <c r="B334" s="5" t="s">
        <v>336</v>
      </c>
      <c r="C334" s="5" t="s">
        <v>345</v>
      </c>
      <c r="D334" s="5">
        <v>8488.0</v>
      </c>
      <c r="E334" s="5">
        <v>670497.7982</v>
      </c>
      <c r="F334" s="5">
        <v>12659.251115792851</v>
      </c>
      <c r="G334" s="5">
        <v>0.0</v>
      </c>
      <c r="H334" s="5">
        <v>0.0</v>
      </c>
      <c r="I334" s="5">
        <v>0.0</v>
      </c>
      <c r="K334" s="5">
        <v>0.0</v>
      </c>
      <c r="L334" s="5">
        <v>1539.0</v>
      </c>
    </row>
    <row r="335">
      <c r="A335" s="5">
        <v>6.3000100011E10</v>
      </c>
      <c r="B335" s="5" t="s">
        <v>336</v>
      </c>
      <c r="C335" s="5" t="s">
        <v>346</v>
      </c>
      <c r="D335" s="5">
        <v>8003.0</v>
      </c>
      <c r="E335" s="5">
        <v>218623.4625</v>
      </c>
      <c r="F335" s="5">
        <v>36606.318043288695</v>
      </c>
      <c r="G335" s="5">
        <v>0.0</v>
      </c>
      <c r="H335" s="5">
        <v>0.0</v>
      </c>
      <c r="I335" s="5">
        <v>0.0</v>
      </c>
      <c r="K335" s="5">
        <v>0.0</v>
      </c>
      <c r="L335" s="5">
        <v>1471.0</v>
      </c>
    </row>
    <row r="336">
      <c r="A336" s="5">
        <v>6.3000100012E10</v>
      </c>
      <c r="B336" s="5" t="s">
        <v>336</v>
      </c>
      <c r="C336" s="5" t="s">
        <v>347</v>
      </c>
      <c r="D336" s="5">
        <v>5479.0</v>
      </c>
      <c r="E336" s="5">
        <v>2901757.5682</v>
      </c>
      <c r="F336" s="5">
        <v>1888.166006713889</v>
      </c>
      <c r="G336" s="5">
        <v>0.0</v>
      </c>
      <c r="H336" s="5">
        <v>0.0</v>
      </c>
      <c r="I336" s="5">
        <v>0.0</v>
      </c>
      <c r="K336" s="16">
        <v>1.0</v>
      </c>
      <c r="L336" s="5">
        <v>815.0</v>
      </c>
    </row>
    <row r="337">
      <c r="A337" s="5">
        <v>6.3000100013E10</v>
      </c>
      <c r="B337" s="5" t="s">
        <v>336</v>
      </c>
      <c r="C337" s="5" t="s">
        <v>348</v>
      </c>
      <c r="D337" s="5">
        <v>5345.0</v>
      </c>
      <c r="E337" s="5">
        <v>168781.1064</v>
      </c>
      <c r="F337" s="5">
        <v>31668.236534323372</v>
      </c>
      <c r="G337" s="5">
        <v>0.0</v>
      </c>
      <c r="H337" s="5">
        <v>0.0</v>
      </c>
      <c r="I337" s="5">
        <v>0.0</v>
      </c>
      <c r="K337" s="5">
        <v>0.0</v>
      </c>
      <c r="L337" s="5">
        <v>948.0</v>
      </c>
    </row>
    <row r="338">
      <c r="A338" s="5">
        <v>6.3000100014E10</v>
      </c>
      <c r="B338" s="5" t="s">
        <v>336</v>
      </c>
      <c r="C338" s="5" t="s">
        <v>349</v>
      </c>
      <c r="D338" s="5">
        <v>7014.0</v>
      </c>
      <c r="E338" s="5">
        <v>2385328.8496</v>
      </c>
      <c r="F338" s="5">
        <v>2940.4750632920864</v>
      </c>
      <c r="G338" s="5">
        <v>0.0</v>
      </c>
      <c r="H338" s="5">
        <v>0.0</v>
      </c>
      <c r="I338" s="5">
        <v>0.0</v>
      </c>
      <c r="K338" s="16">
        <v>3.0</v>
      </c>
      <c r="L338" s="5">
        <v>1118.0</v>
      </c>
    </row>
    <row r="339">
      <c r="A339" s="5">
        <v>6.3000100015E10</v>
      </c>
      <c r="B339" s="5" t="s">
        <v>336</v>
      </c>
      <c r="C339" s="5" t="s">
        <v>350</v>
      </c>
      <c r="D339" s="5">
        <v>7144.0</v>
      </c>
      <c r="E339" s="5">
        <v>3727152.0952</v>
      </c>
      <c r="F339" s="5">
        <v>1916.7449617096056</v>
      </c>
      <c r="G339" s="5">
        <v>0.0</v>
      </c>
      <c r="H339" s="5">
        <v>0.0</v>
      </c>
      <c r="I339" s="5">
        <v>0.0</v>
      </c>
      <c r="K339" s="16">
        <v>6.0</v>
      </c>
      <c r="L339" s="5">
        <v>1057.0</v>
      </c>
    </row>
    <row r="340">
      <c r="A340" s="5">
        <v>6.3000100016E10</v>
      </c>
      <c r="B340" s="5" t="s">
        <v>336</v>
      </c>
      <c r="C340" s="5" t="s">
        <v>351</v>
      </c>
      <c r="D340" s="5">
        <v>5778.0</v>
      </c>
      <c r="E340" s="5">
        <v>365872.5742</v>
      </c>
      <c r="F340" s="5">
        <v>15792.383489344364</v>
      </c>
      <c r="G340" s="5">
        <v>0.0</v>
      </c>
      <c r="H340" s="5">
        <v>0.0</v>
      </c>
      <c r="I340" s="5">
        <v>0.0</v>
      </c>
      <c r="K340" s="16">
        <v>1.0</v>
      </c>
      <c r="L340" s="5">
        <v>913.0</v>
      </c>
    </row>
    <row r="341">
      <c r="A341" s="5">
        <v>6.3000100017E10</v>
      </c>
      <c r="B341" s="5" t="s">
        <v>336</v>
      </c>
      <c r="C341" s="5" t="s">
        <v>352</v>
      </c>
      <c r="D341" s="5">
        <v>8565.0</v>
      </c>
      <c r="E341" s="5">
        <v>384523.9423</v>
      </c>
      <c r="F341" s="5">
        <v>22274.29571425155</v>
      </c>
      <c r="G341" s="5">
        <v>0.0</v>
      </c>
      <c r="H341" s="5">
        <v>0.0</v>
      </c>
      <c r="I341" s="5">
        <v>0.0</v>
      </c>
      <c r="K341" s="16">
        <v>1.0</v>
      </c>
      <c r="L341" s="5">
        <v>1332.0</v>
      </c>
    </row>
    <row r="342">
      <c r="A342" s="5">
        <v>6.3000100018E10</v>
      </c>
      <c r="B342" s="5" t="s">
        <v>336</v>
      </c>
      <c r="C342" s="5" t="s">
        <v>353</v>
      </c>
      <c r="D342" s="5">
        <v>7754.0</v>
      </c>
      <c r="E342" s="5">
        <v>233477.8588</v>
      </c>
      <c r="F342" s="5">
        <v>33210.8579368212</v>
      </c>
      <c r="G342" s="5">
        <v>1.0</v>
      </c>
      <c r="H342" s="5">
        <v>1.0</v>
      </c>
      <c r="I342" s="5">
        <v>0.0</v>
      </c>
      <c r="K342" s="5">
        <v>0.0</v>
      </c>
      <c r="L342" s="5">
        <v>827.0</v>
      </c>
    </row>
    <row r="343">
      <c r="A343" s="5">
        <v>6.3000100019E10</v>
      </c>
      <c r="B343" s="5" t="s">
        <v>336</v>
      </c>
      <c r="C343" s="5" t="s">
        <v>354</v>
      </c>
      <c r="D343" s="5">
        <v>8067.0</v>
      </c>
      <c r="E343" s="5">
        <v>408337.1979</v>
      </c>
      <c r="F343" s="5">
        <v>19755.731394266884</v>
      </c>
      <c r="G343" s="5">
        <v>1.0</v>
      </c>
      <c r="H343" s="5">
        <v>0.0</v>
      </c>
      <c r="I343" s="5">
        <v>0.0</v>
      </c>
      <c r="K343" s="5">
        <v>0.0</v>
      </c>
      <c r="L343" s="5">
        <v>1407.0</v>
      </c>
    </row>
    <row r="344">
      <c r="A344" s="5">
        <v>6.300010002E10</v>
      </c>
      <c r="B344" s="5" t="s">
        <v>336</v>
      </c>
      <c r="C344" s="5" t="s">
        <v>355</v>
      </c>
      <c r="D344" s="5">
        <v>7587.0</v>
      </c>
      <c r="E344" s="5">
        <v>180024.0899</v>
      </c>
      <c r="F344" s="5">
        <v>42144.35970327325</v>
      </c>
      <c r="G344" s="5">
        <v>0.0</v>
      </c>
      <c r="H344" s="5">
        <v>0.0</v>
      </c>
      <c r="I344" s="5">
        <v>0.0</v>
      </c>
      <c r="K344" s="5">
        <v>0.0</v>
      </c>
      <c r="L344" s="5">
        <v>1404.0</v>
      </c>
    </row>
    <row r="345">
      <c r="A345" s="5">
        <v>6.3000100021E10</v>
      </c>
      <c r="B345" s="5" t="s">
        <v>336</v>
      </c>
      <c r="C345" s="5" t="s">
        <v>356</v>
      </c>
      <c r="D345" s="5">
        <v>4521.0</v>
      </c>
      <c r="E345" s="5">
        <v>147480.1506</v>
      </c>
      <c r="F345" s="5">
        <v>30654.972764856942</v>
      </c>
      <c r="G345" s="5">
        <v>0.0</v>
      </c>
      <c r="H345" s="5">
        <v>0.0</v>
      </c>
      <c r="I345" s="5">
        <v>0.0</v>
      </c>
      <c r="K345" s="5">
        <v>0.0</v>
      </c>
      <c r="L345" s="5">
        <v>821.0</v>
      </c>
    </row>
    <row r="346">
      <c r="A346" s="5">
        <v>6.3000100022E10</v>
      </c>
      <c r="B346" s="5" t="s">
        <v>336</v>
      </c>
      <c r="C346" s="5" t="s">
        <v>357</v>
      </c>
      <c r="D346" s="5">
        <v>11601.0</v>
      </c>
      <c r="E346" s="5">
        <v>312470.9301</v>
      </c>
      <c r="F346" s="5">
        <v>37126.65365794935</v>
      </c>
      <c r="G346" s="5">
        <v>1.0</v>
      </c>
      <c r="H346" s="5">
        <v>0.0</v>
      </c>
      <c r="I346" s="5">
        <v>0.0</v>
      </c>
      <c r="K346" s="5">
        <v>0.0</v>
      </c>
      <c r="L346" s="5">
        <v>1190.0</v>
      </c>
    </row>
    <row r="347">
      <c r="A347" s="5">
        <v>6.3000100023E10</v>
      </c>
      <c r="B347" s="5" t="s">
        <v>336</v>
      </c>
      <c r="C347" s="5" t="s">
        <v>358</v>
      </c>
      <c r="D347" s="5">
        <v>8139.0</v>
      </c>
      <c r="E347" s="5">
        <v>154256.6401</v>
      </c>
      <c r="F347" s="5">
        <v>52762.72058514777</v>
      </c>
      <c r="G347" s="5">
        <v>1.0</v>
      </c>
      <c r="H347" s="5">
        <v>0.0</v>
      </c>
      <c r="I347" s="5">
        <v>0.0</v>
      </c>
      <c r="K347" s="16">
        <v>1.0</v>
      </c>
      <c r="L347" s="5">
        <v>1009.0</v>
      </c>
    </row>
    <row r="348">
      <c r="A348" s="5">
        <v>6.3000100024E10</v>
      </c>
      <c r="B348" s="5" t="s">
        <v>336</v>
      </c>
      <c r="C348" s="5" t="s">
        <v>359</v>
      </c>
      <c r="D348" s="5">
        <v>8497.0</v>
      </c>
      <c r="E348" s="5">
        <v>177244.8942</v>
      </c>
      <c r="F348" s="5">
        <v>47939.32168456224</v>
      </c>
      <c r="G348" s="5">
        <v>1.0</v>
      </c>
      <c r="H348" s="5">
        <v>0.0</v>
      </c>
      <c r="I348" s="5">
        <v>0.0</v>
      </c>
      <c r="K348" s="5">
        <v>0.0</v>
      </c>
      <c r="L348" s="5">
        <v>1063.0</v>
      </c>
    </row>
    <row r="349">
      <c r="A349" s="5">
        <v>6.3000100025E10</v>
      </c>
      <c r="B349" s="5" t="s">
        <v>336</v>
      </c>
      <c r="C349" s="5" t="s">
        <v>360</v>
      </c>
      <c r="D349" s="5">
        <v>4767.0</v>
      </c>
      <c r="E349" s="5">
        <v>4305804.9447</v>
      </c>
      <c r="F349" s="5">
        <v>1107.1100668105469</v>
      </c>
      <c r="G349" s="5">
        <v>0.0</v>
      </c>
      <c r="H349" s="5">
        <v>0.0</v>
      </c>
      <c r="I349" s="5">
        <v>0.0</v>
      </c>
      <c r="K349" s="16">
        <v>1.0</v>
      </c>
      <c r="L349" s="5">
        <v>661.0</v>
      </c>
    </row>
    <row r="350">
      <c r="A350" s="5">
        <v>6.3000100026E10</v>
      </c>
      <c r="B350" s="5" t="s">
        <v>336</v>
      </c>
      <c r="C350" s="5" t="s">
        <v>361</v>
      </c>
      <c r="D350" s="5">
        <v>9083.0</v>
      </c>
      <c r="E350" s="5">
        <v>475304.8867</v>
      </c>
      <c r="F350" s="5">
        <v>19109.83929296934</v>
      </c>
      <c r="G350" s="5">
        <v>0.0</v>
      </c>
      <c r="H350" s="5">
        <v>0.0</v>
      </c>
      <c r="I350" s="5">
        <v>0.0</v>
      </c>
      <c r="K350" s="5">
        <v>0.0</v>
      </c>
      <c r="L350" s="5">
        <v>1341.0</v>
      </c>
    </row>
    <row r="351">
      <c r="A351" s="5">
        <v>6.3000100027E10</v>
      </c>
      <c r="B351" s="5" t="s">
        <v>336</v>
      </c>
      <c r="C351" s="5" t="s">
        <v>362</v>
      </c>
      <c r="D351" s="5">
        <v>7186.0</v>
      </c>
      <c r="E351" s="5">
        <v>359421.8336</v>
      </c>
      <c r="F351" s="5">
        <v>19993.22057879569</v>
      </c>
      <c r="G351" s="5">
        <v>0.0</v>
      </c>
      <c r="H351" s="5">
        <v>0.0</v>
      </c>
      <c r="I351" s="5">
        <v>0.0</v>
      </c>
      <c r="K351" s="5">
        <v>0.0</v>
      </c>
      <c r="L351" s="5">
        <v>1056.0</v>
      </c>
    </row>
    <row r="352">
      <c r="A352" s="5">
        <v>6.3000100028E10</v>
      </c>
      <c r="B352" s="5" t="s">
        <v>336</v>
      </c>
      <c r="C352" s="5" t="s">
        <v>363</v>
      </c>
      <c r="D352" s="5">
        <v>4017.0</v>
      </c>
      <c r="E352" s="5">
        <v>1213258.6533</v>
      </c>
      <c r="F352" s="5">
        <v>3310.9180709933294</v>
      </c>
      <c r="G352" s="5">
        <v>0.0</v>
      </c>
      <c r="H352" s="5">
        <v>0.0</v>
      </c>
      <c r="I352" s="5">
        <v>0.0</v>
      </c>
      <c r="K352" s="5">
        <v>0.0</v>
      </c>
      <c r="L352" s="5">
        <v>562.0</v>
      </c>
    </row>
    <row r="353">
      <c r="A353" s="5">
        <v>6.3000100029E10</v>
      </c>
      <c r="B353" s="5" t="s">
        <v>336</v>
      </c>
      <c r="C353" s="5" t="s">
        <v>364</v>
      </c>
      <c r="D353" s="5">
        <v>8592.0</v>
      </c>
      <c r="E353" s="5">
        <v>1061603.7698</v>
      </c>
      <c r="F353" s="5">
        <v>8093.415118164741</v>
      </c>
      <c r="G353" s="5">
        <v>0.0</v>
      </c>
      <c r="H353" s="5">
        <v>1.0</v>
      </c>
      <c r="I353" s="5">
        <v>0.0</v>
      </c>
      <c r="K353" s="5">
        <v>0.0</v>
      </c>
      <c r="L353" s="5">
        <v>1452.0</v>
      </c>
    </row>
    <row r="354">
      <c r="A354" s="5">
        <v>6.300010003E10</v>
      </c>
      <c r="B354" s="5" t="s">
        <v>336</v>
      </c>
      <c r="C354" s="5" t="s">
        <v>365</v>
      </c>
      <c r="D354" s="5">
        <v>5395.0</v>
      </c>
      <c r="E354" s="5">
        <v>2331959.2453</v>
      </c>
      <c r="F354" s="5">
        <v>2313.5052685305177</v>
      </c>
      <c r="G354" s="5">
        <v>0.0</v>
      </c>
      <c r="H354" s="5">
        <v>1.0</v>
      </c>
      <c r="I354" s="5">
        <v>0.0</v>
      </c>
      <c r="K354" s="5">
        <v>0.0</v>
      </c>
      <c r="L354" s="5">
        <v>988.0</v>
      </c>
    </row>
    <row r="355">
      <c r="A355" s="5">
        <v>6.3000100031E10</v>
      </c>
      <c r="B355" s="5" t="s">
        <v>336</v>
      </c>
      <c r="C355" s="5" t="s">
        <v>366</v>
      </c>
      <c r="D355" s="5">
        <v>8080.0</v>
      </c>
      <c r="E355" s="5">
        <v>164795.0654</v>
      </c>
      <c r="F355" s="5">
        <v>49030.5943347743</v>
      </c>
      <c r="G355" s="5">
        <v>1.0</v>
      </c>
      <c r="H355" s="5">
        <v>1.0</v>
      </c>
      <c r="I355" s="5">
        <v>0.0</v>
      </c>
      <c r="K355" s="5">
        <v>0.0</v>
      </c>
      <c r="L355" s="5">
        <v>975.0</v>
      </c>
    </row>
    <row r="356">
      <c r="A356" s="5">
        <v>6.3000100032E10</v>
      </c>
      <c r="B356" s="5" t="s">
        <v>336</v>
      </c>
      <c r="C356" s="5" t="s">
        <v>367</v>
      </c>
      <c r="D356" s="5">
        <v>6162.0</v>
      </c>
      <c r="E356" s="5">
        <v>497432.5565</v>
      </c>
      <c r="F356" s="5">
        <v>12387.608972272807</v>
      </c>
      <c r="G356" s="5">
        <v>0.0</v>
      </c>
      <c r="H356" s="5">
        <v>0.0</v>
      </c>
      <c r="I356" s="5">
        <v>0.0</v>
      </c>
      <c r="K356" s="5">
        <v>0.0</v>
      </c>
      <c r="L356" s="5">
        <v>1156.0</v>
      </c>
    </row>
    <row r="357">
      <c r="A357" s="5">
        <v>6.3000100033E10</v>
      </c>
      <c r="B357" s="5" t="s">
        <v>336</v>
      </c>
      <c r="C357" s="5" t="s">
        <v>368</v>
      </c>
      <c r="D357" s="5">
        <v>5555.0</v>
      </c>
      <c r="E357" s="5">
        <v>1148062.8806</v>
      </c>
      <c r="F357" s="5">
        <v>4838.585145350967</v>
      </c>
      <c r="G357" s="5">
        <v>0.0</v>
      </c>
      <c r="H357" s="5">
        <v>0.0</v>
      </c>
      <c r="I357" s="5">
        <v>0.0</v>
      </c>
      <c r="K357" s="5">
        <v>0.0</v>
      </c>
      <c r="L357" s="5">
        <v>767.0</v>
      </c>
    </row>
    <row r="358">
      <c r="A358" s="5">
        <v>6.3000100034E10</v>
      </c>
      <c r="B358" s="5" t="s">
        <v>336</v>
      </c>
      <c r="C358" s="5" t="s">
        <v>369</v>
      </c>
      <c r="D358" s="5">
        <v>10369.0</v>
      </c>
      <c r="E358" s="5">
        <v>854287.3296</v>
      </c>
      <c r="F358" s="5">
        <v>12137.602467843039</v>
      </c>
      <c r="G358" s="5">
        <v>0.0</v>
      </c>
      <c r="H358" s="5">
        <v>0.0</v>
      </c>
      <c r="I358" s="5">
        <v>0.0</v>
      </c>
      <c r="K358" s="5">
        <v>0.0</v>
      </c>
      <c r="L358" s="5">
        <v>1228.0</v>
      </c>
    </row>
    <row r="359">
      <c r="A359" s="5">
        <v>6.3000100035E10</v>
      </c>
      <c r="B359" s="5" t="s">
        <v>336</v>
      </c>
      <c r="C359" s="5" t="s">
        <v>370</v>
      </c>
      <c r="D359" s="5">
        <v>9396.0</v>
      </c>
      <c r="E359" s="5">
        <v>343825.6949</v>
      </c>
      <c r="F359" s="5">
        <v>27327.80050872225</v>
      </c>
      <c r="G359" s="5">
        <v>0.0</v>
      </c>
      <c r="H359" s="5">
        <v>0.0</v>
      </c>
      <c r="I359" s="5">
        <v>0.0</v>
      </c>
      <c r="K359" s="5">
        <v>0.0</v>
      </c>
      <c r="L359" s="5">
        <v>1131.0</v>
      </c>
    </row>
    <row r="360">
      <c r="A360" s="5">
        <v>6.3000100036E10</v>
      </c>
      <c r="B360" s="5" t="s">
        <v>336</v>
      </c>
      <c r="C360" s="5" t="s">
        <v>371</v>
      </c>
      <c r="D360" s="5">
        <v>5953.0</v>
      </c>
      <c r="E360" s="5">
        <v>86491.8234</v>
      </c>
      <c r="F360" s="5">
        <v>68827.31529972579</v>
      </c>
      <c r="G360" s="5">
        <v>0.0</v>
      </c>
      <c r="H360" s="5">
        <v>0.0</v>
      </c>
      <c r="I360" s="5">
        <v>0.0</v>
      </c>
      <c r="K360" s="5">
        <v>0.0</v>
      </c>
      <c r="L360" s="5">
        <v>584.0</v>
      </c>
    </row>
    <row r="361">
      <c r="A361" s="5">
        <v>6.3000100037E10</v>
      </c>
      <c r="B361" s="5" t="s">
        <v>336</v>
      </c>
      <c r="C361" s="5" t="s">
        <v>372</v>
      </c>
      <c r="D361" s="5">
        <v>1379.0</v>
      </c>
      <c r="E361" s="5">
        <v>773782.1</v>
      </c>
      <c r="F361" s="5">
        <v>1782.155467282068</v>
      </c>
      <c r="G361" s="5">
        <v>0.0</v>
      </c>
      <c r="H361" s="5">
        <v>0.0</v>
      </c>
      <c r="I361" s="5">
        <v>0.0</v>
      </c>
      <c r="K361" s="16">
        <v>1.0</v>
      </c>
      <c r="L361" s="5">
        <v>177.0</v>
      </c>
    </row>
    <row r="362">
      <c r="A362" s="5">
        <v>6.3000100038E10</v>
      </c>
      <c r="B362" s="5" t="s">
        <v>336</v>
      </c>
      <c r="C362" s="5" t="s">
        <v>373</v>
      </c>
      <c r="D362" s="5">
        <v>6258.0</v>
      </c>
      <c r="E362" s="5">
        <v>178908.5613</v>
      </c>
      <c r="F362" s="5">
        <v>34978.762081186105</v>
      </c>
      <c r="G362" s="5">
        <v>0.0</v>
      </c>
      <c r="H362" s="5">
        <v>0.0</v>
      </c>
      <c r="I362" s="5">
        <v>0.0</v>
      </c>
      <c r="K362" s="5">
        <v>0.0</v>
      </c>
      <c r="L362" s="5">
        <v>904.0</v>
      </c>
    </row>
    <row r="363">
      <c r="A363" s="5">
        <v>6.3000100039E10</v>
      </c>
      <c r="B363" s="5" t="s">
        <v>336</v>
      </c>
      <c r="C363" s="5" t="s">
        <v>374</v>
      </c>
      <c r="D363" s="5">
        <v>9756.0</v>
      </c>
      <c r="E363" s="5">
        <v>538212.7516</v>
      </c>
      <c r="F363" s="5">
        <v>18126.66082510558</v>
      </c>
      <c r="G363" s="5">
        <v>0.0</v>
      </c>
      <c r="H363" s="5">
        <v>0.0</v>
      </c>
      <c r="I363" s="5">
        <v>0.0</v>
      </c>
      <c r="K363" s="5">
        <v>0.0</v>
      </c>
      <c r="L363" s="5">
        <v>1276.0</v>
      </c>
    </row>
    <row r="364">
      <c r="A364" s="5">
        <v>6.300010004E10</v>
      </c>
      <c r="B364" s="5" t="s">
        <v>336</v>
      </c>
      <c r="C364" s="5" t="s">
        <v>375</v>
      </c>
      <c r="D364" s="5">
        <v>6076.0</v>
      </c>
      <c r="E364" s="5">
        <v>360249.5615</v>
      </c>
      <c r="F364" s="5">
        <v>16866.08576205026</v>
      </c>
      <c r="G364" s="5">
        <v>1.0</v>
      </c>
      <c r="H364" s="5">
        <v>0.0</v>
      </c>
      <c r="I364" s="5">
        <v>0.0</v>
      </c>
      <c r="K364" s="5">
        <v>0.0</v>
      </c>
      <c r="L364" s="5">
        <v>618.0</v>
      </c>
    </row>
    <row r="365">
      <c r="A365" s="5">
        <v>6.3000110001E10</v>
      </c>
      <c r="B365" s="5" t="s">
        <v>376</v>
      </c>
      <c r="C365" s="5" t="s">
        <v>377</v>
      </c>
      <c r="D365" s="5">
        <v>3897.0</v>
      </c>
      <c r="E365" s="5">
        <v>131045.9404</v>
      </c>
      <c r="F365" s="5">
        <v>29737.66289978106</v>
      </c>
      <c r="G365" s="5">
        <v>0.0</v>
      </c>
      <c r="H365" s="5">
        <v>0.0</v>
      </c>
      <c r="I365" s="5">
        <v>0.0</v>
      </c>
      <c r="K365" s="16">
        <v>1.0</v>
      </c>
      <c r="L365" s="5">
        <v>807.0</v>
      </c>
    </row>
    <row r="366">
      <c r="A366" s="5">
        <v>6.3000110002E10</v>
      </c>
      <c r="B366" s="5" t="s">
        <v>376</v>
      </c>
      <c r="C366" s="5" t="s">
        <v>378</v>
      </c>
      <c r="D366" s="5">
        <v>3216.0</v>
      </c>
      <c r="E366" s="5">
        <v>218298.9224</v>
      </c>
      <c r="F366" s="5">
        <v>14732.092878164385</v>
      </c>
      <c r="G366" s="5">
        <v>0.0</v>
      </c>
      <c r="H366" s="5">
        <v>0.0</v>
      </c>
      <c r="I366" s="5">
        <v>0.0</v>
      </c>
      <c r="K366" s="16">
        <v>2.0</v>
      </c>
      <c r="L366" s="5">
        <v>610.0</v>
      </c>
    </row>
    <row r="367">
      <c r="A367" s="5">
        <v>6.3000110003E10</v>
      </c>
      <c r="B367" s="5" t="s">
        <v>376</v>
      </c>
      <c r="C367" s="5" t="s">
        <v>379</v>
      </c>
      <c r="D367" s="5">
        <v>2864.0</v>
      </c>
      <c r="E367" s="5">
        <v>2031996.5756</v>
      </c>
      <c r="F367" s="5">
        <v>1409.4511941558412</v>
      </c>
      <c r="G367" s="5">
        <v>0.0</v>
      </c>
      <c r="H367" s="5">
        <v>0.0</v>
      </c>
      <c r="I367" s="5">
        <v>0.0</v>
      </c>
      <c r="K367" s="16">
        <v>3.0</v>
      </c>
      <c r="L367" s="5">
        <v>672.0</v>
      </c>
    </row>
    <row r="368">
      <c r="A368" s="5">
        <v>6.3000110004E10</v>
      </c>
      <c r="B368" s="5" t="s">
        <v>376</v>
      </c>
      <c r="C368" s="5" t="s">
        <v>380</v>
      </c>
      <c r="D368" s="5">
        <v>5723.0</v>
      </c>
      <c r="E368" s="5">
        <v>285059.5283</v>
      </c>
      <c r="F368" s="5">
        <v>20076.508349431657</v>
      </c>
      <c r="G368" s="5">
        <v>0.0</v>
      </c>
      <c r="H368" s="5">
        <v>0.0</v>
      </c>
      <c r="I368" s="5">
        <v>0.0</v>
      </c>
      <c r="K368" s="5">
        <v>0.0</v>
      </c>
      <c r="L368" s="5">
        <v>1371.0</v>
      </c>
    </row>
    <row r="369">
      <c r="A369" s="5">
        <v>6.3000110005E10</v>
      </c>
      <c r="B369" s="5" t="s">
        <v>376</v>
      </c>
      <c r="C369" s="5" t="s">
        <v>381</v>
      </c>
      <c r="D369" s="5">
        <v>7559.0</v>
      </c>
      <c r="E369" s="5">
        <v>356958.623</v>
      </c>
      <c r="F369" s="5">
        <v>21176.1238220599</v>
      </c>
      <c r="G369" s="5">
        <v>0.0</v>
      </c>
      <c r="H369" s="5">
        <v>0.0</v>
      </c>
      <c r="I369" s="5">
        <v>0.0</v>
      </c>
      <c r="K369" s="16">
        <v>1.0</v>
      </c>
      <c r="L369" s="5">
        <v>1792.0</v>
      </c>
    </row>
    <row r="370">
      <c r="A370" s="5">
        <v>6.3000110006E10</v>
      </c>
      <c r="B370" s="5" t="s">
        <v>376</v>
      </c>
      <c r="C370" s="5" t="s">
        <v>382</v>
      </c>
      <c r="D370" s="5">
        <v>6123.0</v>
      </c>
      <c r="E370" s="5">
        <v>169581.4754</v>
      </c>
      <c r="F370" s="5">
        <v>36106.53808476064</v>
      </c>
      <c r="G370" s="5">
        <v>0.0</v>
      </c>
      <c r="H370" s="5">
        <v>0.0</v>
      </c>
      <c r="I370" s="5">
        <v>0.0</v>
      </c>
      <c r="K370" s="16">
        <v>4.0</v>
      </c>
      <c r="L370" s="5">
        <v>1423.0</v>
      </c>
    </row>
    <row r="371">
      <c r="A371" s="5">
        <v>6.3000110007E10</v>
      </c>
      <c r="B371" s="5" t="s">
        <v>376</v>
      </c>
      <c r="C371" s="5" t="s">
        <v>383</v>
      </c>
      <c r="D371" s="5">
        <v>7840.0</v>
      </c>
      <c r="E371" s="5">
        <v>511263.6529</v>
      </c>
      <c r="F371" s="5">
        <v>15334.553816861015</v>
      </c>
      <c r="G371" s="5">
        <v>0.0</v>
      </c>
      <c r="H371" s="5">
        <v>0.0</v>
      </c>
      <c r="I371" s="5">
        <v>0.0</v>
      </c>
      <c r="K371" s="5">
        <v>0.0</v>
      </c>
      <c r="L371" s="5">
        <v>1584.0</v>
      </c>
    </row>
    <row r="372">
      <c r="A372" s="5">
        <v>6.3000110008E10</v>
      </c>
      <c r="B372" s="5" t="s">
        <v>376</v>
      </c>
      <c r="C372" s="5" t="s">
        <v>384</v>
      </c>
      <c r="D372" s="5">
        <v>8172.0</v>
      </c>
      <c r="E372" s="5">
        <v>576502.9132</v>
      </c>
      <c r="F372" s="5">
        <v>14175.123512628246</v>
      </c>
      <c r="G372" s="5">
        <v>0.0</v>
      </c>
      <c r="H372" s="5">
        <v>0.0</v>
      </c>
      <c r="I372" s="5">
        <v>0.0</v>
      </c>
      <c r="K372" s="5">
        <v>0.0</v>
      </c>
      <c r="L372" s="5">
        <v>1521.0</v>
      </c>
    </row>
    <row r="373">
      <c r="A373" s="5">
        <v>6.3000110009E10</v>
      </c>
      <c r="B373" s="5" t="s">
        <v>376</v>
      </c>
      <c r="C373" s="5" t="s">
        <v>385</v>
      </c>
      <c r="D373" s="5">
        <v>6929.0</v>
      </c>
      <c r="E373" s="5">
        <v>263456.7388</v>
      </c>
      <c r="F373" s="5">
        <v>26300.33314600492</v>
      </c>
      <c r="G373" s="5">
        <v>0.0</v>
      </c>
      <c r="H373" s="5">
        <v>1.0</v>
      </c>
      <c r="I373" s="5">
        <v>0.0</v>
      </c>
      <c r="K373" s="5">
        <v>0.0</v>
      </c>
      <c r="L373" s="5">
        <v>1158.0</v>
      </c>
    </row>
    <row r="374">
      <c r="A374" s="5">
        <v>6.300011001E10</v>
      </c>
      <c r="B374" s="5" t="s">
        <v>376</v>
      </c>
      <c r="C374" s="5" t="s">
        <v>386</v>
      </c>
      <c r="D374" s="5">
        <v>4581.0</v>
      </c>
      <c r="E374" s="5">
        <v>166246.9185</v>
      </c>
      <c r="F374" s="5">
        <v>27555.39796666968</v>
      </c>
      <c r="G374" s="5">
        <v>0.0</v>
      </c>
      <c r="H374" s="5">
        <v>0.0</v>
      </c>
      <c r="I374" s="5">
        <v>0.0</v>
      </c>
      <c r="K374" s="5">
        <v>0.0</v>
      </c>
      <c r="L374" s="5">
        <v>791.0</v>
      </c>
    </row>
    <row r="375">
      <c r="A375" s="5">
        <v>6.3000110011E10</v>
      </c>
      <c r="B375" s="5" t="s">
        <v>376</v>
      </c>
      <c r="C375" s="5" t="s">
        <v>387</v>
      </c>
      <c r="D375" s="5">
        <v>7042.0</v>
      </c>
      <c r="E375" s="5">
        <v>150169.5609</v>
      </c>
      <c r="F375" s="5">
        <v>46893.65779453378</v>
      </c>
      <c r="G375" s="5">
        <v>0.0</v>
      </c>
      <c r="H375" s="5">
        <v>0.0</v>
      </c>
      <c r="I375" s="5">
        <v>0.0</v>
      </c>
      <c r="K375" s="5">
        <v>0.0</v>
      </c>
      <c r="L375" s="5">
        <v>1322.0</v>
      </c>
    </row>
    <row r="376">
      <c r="A376" s="5">
        <v>6.3000110012E10</v>
      </c>
      <c r="B376" s="5" t="s">
        <v>376</v>
      </c>
      <c r="C376" s="5" t="s">
        <v>388</v>
      </c>
      <c r="D376" s="5">
        <v>5532.0</v>
      </c>
      <c r="E376" s="5">
        <v>128538.6389</v>
      </c>
      <c r="F376" s="5">
        <v>43037.64259013015</v>
      </c>
      <c r="G376" s="5">
        <v>1.0</v>
      </c>
      <c r="H376" s="5">
        <v>0.0</v>
      </c>
      <c r="I376" s="5">
        <v>0.0</v>
      </c>
      <c r="K376" s="16">
        <v>1.0</v>
      </c>
      <c r="L376" s="5">
        <v>1137.0</v>
      </c>
    </row>
    <row r="377">
      <c r="A377" s="5">
        <v>6.3000110013E10</v>
      </c>
      <c r="B377" s="5" t="s">
        <v>376</v>
      </c>
      <c r="C377" s="5" t="s">
        <v>389</v>
      </c>
      <c r="D377" s="5">
        <v>6198.0</v>
      </c>
      <c r="E377" s="5">
        <v>147032.9761</v>
      </c>
      <c r="F377" s="5">
        <v>42153.809059707935</v>
      </c>
      <c r="G377" s="5">
        <v>0.0</v>
      </c>
      <c r="H377" s="5">
        <v>0.0</v>
      </c>
      <c r="I377" s="5">
        <v>0.0</v>
      </c>
      <c r="K377" s="5">
        <v>0.0</v>
      </c>
      <c r="L377" s="5">
        <v>1209.0</v>
      </c>
    </row>
    <row r="378">
      <c r="A378" s="5">
        <v>6.3000110014E10</v>
      </c>
      <c r="B378" s="5" t="s">
        <v>376</v>
      </c>
      <c r="C378" s="5" t="s">
        <v>390</v>
      </c>
      <c r="D378" s="5">
        <v>4859.0</v>
      </c>
      <c r="E378" s="5">
        <v>292047.9193</v>
      </c>
      <c r="F378" s="5">
        <v>16637.680595863774</v>
      </c>
      <c r="G378" s="5">
        <v>0.0</v>
      </c>
      <c r="H378" s="5">
        <v>1.0</v>
      </c>
      <c r="I378" s="5">
        <v>0.0</v>
      </c>
      <c r="K378" s="16">
        <v>1.0</v>
      </c>
      <c r="L378" s="5">
        <v>1040.0</v>
      </c>
    </row>
    <row r="379">
      <c r="A379" s="5">
        <v>6.3000110015E10</v>
      </c>
      <c r="B379" s="5" t="s">
        <v>376</v>
      </c>
      <c r="C379" s="5" t="s">
        <v>391</v>
      </c>
      <c r="D379" s="5">
        <v>5481.0</v>
      </c>
      <c r="E379" s="5">
        <v>233259.7246</v>
      </c>
      <c r="F379" s="5">
        <v>23497.412634774242</v>
      </c>
      <c r="G379" s="5">
        <v>0.0</v>
      </c>
      <c r="H379" s="5">
        <v>0.0</v>
      </c>
      <c r="I379" s="5">
        <v>0.0</v>
      </c>
      <c r="K379" s="16">
        <v>1.0</v>
      </c>
      <c r="L379" s="5">
        <v>1095.0</v>
      </c>
    </row>
    <row r="380">
      <c r="A380" s="5">
        <v>6.3000110016E10</v>
      </c>
      <c r="B380" s="5" t="s">
        <v>376</v>
      </c>
      <c r="C380" s="5" t="s">
        <v>392</v>
      </c>
      <c r="D380" s="5">
        <v>6015.0</v>
      </c>
      <c r="E380" s="5">
        <v>318710.3893</v>
      </c>
      <c r="F380" s="5">
        <v>18872.93355328345</v>
      </c>
      <c r="G380" s="5">
        <v>0.0</v>
      </c>
      <c r="H380" s="5">
        <v>0.0</v>
      </c>
      <c r="I380" s="5">
        <v>0.0</v>
      </c>
      <c r="K380" s="5">
        <v>0.0</v>
      </c>
      <c r="L380" s="5">
        <v>1093.0</v>
      </c>
    </row>
    <row r="381">
      <c r="A381" s="5">
        <v>6.3000110017E10</v>
      </c>
      <c r="B381" s="5" t="s">
        <v>376</v>
      </c>
      <c r="C381" s="5" t="s">
        <v>393</v>
      </c>
      <c r="D381" s="5">
        <v>7638.0</v>
      </c>
      <c r="E381" s="5">
        <v>316958.8975</v>
      </c>
      <c r="F381" s="5">
        <v>24097.76176104979</v>
      </c>
      <c r="G381" s="5">
        <v>0.0</v>
      </c>
      <c r="H381" s="5">
        <v>0.0</v>
      </c>
      <c r="I381" s="5">
        <v>0.0</v>
      </c>
      <c r="K381" s="16">
        <v>1.0</v>
      </c>
      <c r="L381" s="5">
        <v>1368.0</v>
      </c>
    </row>
    <row r="382">
      <c r="A382" s="5">
        <v>6.3000110018E10</v>
      </c>
      <c r="B382" s="5" t="s">
        <v>376</v>
      </c>
      <c r="C382" s="5" t="s">
        <v>394</v>
      </c>
      <c r="D382" s="5">
        <v>4182.0</v>
      </c>
      <c r="E382" s="5">
        <v>197152.3799</v>
      </c>
      <c r="F382" s="5">
        <v>21212.01885628366</v>
      </c>
      <c r="G382" s="5">
        <v>0.0</v>
      </c>
      <c r="H382" s="5">
        <v>0.0</v>
      </c>
      <c r="I382" s="5">
        <v>0.0</v>
      </c>
      <c r="K382" s="5">
        <v>0.0</v>
      </c>
      <c r="L382" s="5">
        <v>742.0</v>
      </c>
    </row>
    <row r="383">
      <c r="A383" s="5">
        <v>6.3000110019E10</v>
      </c>
      <c r="B383" s="5" t="s">
        <v>376</v>
      </c>
      <c r="C383" s="5" t="s">
        <v>395</v>
      </c>
      <c r="D383" s="5">
        <v>6563.0</v>
      </c>
      <c r="E383" s="5">
        <v>370396.3589</v>
      </c>
      <c r="F383" s="5">
        <v>17718.856685013703</v>
      </c>
      <c r="G383" s="5">
        <v>0.0</v>
      </c>
      <c r="H383" s="5">
        <v>0.0</v>
      </c>
      <c r="I383" s="5">
        <v>0.0</v>
      </c>
      <c r="K383" s="16">
        <v>1.0</v>
      </c>
      <c r="L383" s="5">
        <v>1195.0</v>
      </c>
    </row>
    <row r="384">
      <c r="A384" s="5">
        <v>6.300011002E10</v>
      </c>
      <c r="B384" s="5" t="s">
        <v>376</v>
      </c>
      <c r="C384" s="5" t="s">
        <v>396</v>
      </c>
      <c r="D384" s="5">
        <v>9117.0</v>
      </c>
      <c r="E384" s="5">
        <v>399344.298</v>
      </c>
      <c r="F384" s="5">
        <v>22829.92406717674</v>
      </c>
      <c r="G384" s="5">
        <v>0.0</v>
      </c>
      <c r="H384" s="5">
        <v>0.0</v>
      </c>
      <c r="I384" s="5">
        <v>0.0</v>
      </c>
      <c r="K384" s="16">
        <v>2.0</v>
      </c>
      <c r="L384" s="5">
        <v>1681.0</v>
      </c>
    </row>
    <row r="385">
      <c r="A385" s="5">
        <v>6.3000110021E10</v>
      </c>
      <c r="B385" s="5" t="s">
        <v>376</v>
      </c>
      <c r="C385" s="5" t="s">
        <v>397</v>
      </c>
      <c r="D385" s="5">
        <v>7391.0</v>
      </c>
      <c r="E385" s="5">
        <v>203254.4229</v>
      </c>
      <c r="F385" s="5">
        <v>36363.29234339136</v>
      </c>
      <c r="G385" s="5">
        <v>0.0</v>
      </c>
      <c r="H385" s="5">
        <v>1.0</v>
      </c>
      <c r="I385" s="5">
        <v>0.0</v>
      </c>
      <c r="K385" s="16">
        <v>2.0</v>
      </c>
      <c r="L385" s="5">
        <v>1317.0</v>
      </c>
    </row>
    <row r="386">
      <c r="A386" s="5">
        <v>6.3000110022E10</v>
      </c>
      <c r="B386" s="5" t="s">
        <v>376</v>
      </c>
      <c r="C386" s="5" t="s">
        <v>398</v>
      </c>
      <c r="D386" s="5">
        <v>7052.0</v>
      </c>
      <c r="E386" s="5">
        <v>629123.5862</v>
      </c>
      <c r="F386" s="5">
        <v>11209.24434354008</v>
      </c>
      <c r="G386" s="5">
        <v>0.0</v>
      </c>
      <c r="H386" s="5">
        <v>0.0</v>
      </c>
      <c r="I386" s="5">
        <v>0.0</v>
      </c>
      <c r="K386" s="5">
        <v>0.0</v>
      </c>
      <c r="L386" s="5">
        <v>1402.0</v>
      </c>
    </row>
    <row r="387">
      <c r="A387" s="5">
        <v>6.3000110023E10</v>
      </c>
      <c r="B387" s="5" t="s">
        <v>376</v>
      </c>
      <c r="C387" s="5" t="s">
        <v>399</v>
      </c>
      <c r="D387" s="5">
        <v>5032.0</v>
      </c>
      <c r="E387" s="5">
        <v>2638501.3487</v>
      </c>
      <c r="F387" s="5">
        <v>1907.1432358673176</v>
      </c>
      <c r="G387" s="5">
        <v>0.0</v>
      </c>
      <c r="H387" s="5">
        <v>0.0</v>
      </c>
      <c r="I387" s="5">
        <v>0.0</v>
      </c>
      <c r="K387" s="16">
        <v>1.0</v>
      </c>
      <c r="L387" s="5">
        <v>813.0</v>
      </c>
    </row>
    <row r="388">
      <c r="A388" s="5">
        <v>6.3000110024E10</v>
      </c>
      <c r="B388" s="5" t="s">
        <v>376</v>
      </c>
      <c r="C388" s="5" t="s">
        <v>400</v>
      </c>
      <c r="D388" s="5">
        <v>6219.0</v>
      </c>
      <c r="E388" s="5">
        <v>3167930.6484</v>
      </c>
      <c r="F388" s="5">
        <v>1963.1111568496544</v>
      </c>
      <c r="G388" s="5">
        <v>0.0</v>
      </c>
      <c r="H388" s="5">
        <v>0.0</v>
      </c>
      <c r="I388" s="5">
        <v>0.0</v>
      </c>
      <c r="K388" s="16">
        <v>1.0</v>
      </c>
      <c r="L388" s="5">
        <v>1051.0</v>
      </c>
    </row>
    <row r="389">
      <c r="A389" s="5">
        <v>6.3000110025E10</v>
      </c>
      <c r="B389" s="5" t="s">
        <v>376</v>
      </c>
      <c r="C389" s="5" t="s">
        <v>401</v>
      </c>
      <c r="D389" s="5">
        <v>3373.0</v>
      </c>
      <c r="E389" s="5">
        <v>497568.3411</v>
      </c>
      <c r="F389" s="5">
        <v>6778.968277087595</v>
      </c>
      <c r="G389" s="5">
        <v>0.0</v>
      </c>
      <c r="H389" s="5">
        <v>0.0</v>
      </c>
      <c r="I389" s="5">
        <v>0.0</v>
      </c>
      <c r="K389" s="5">
        <v>0.0</v>
      </c>
      <c r="L389" s="5">
        <v>720.0</v>
      </c>
    </row>
    <row r="390">
      <c r="A390" s="5">
        <v>6.3000110026E10</v>
      </c>
      <c r="B390" s="5" t="s">
        <v>376</v>
      </c>
      <c r="C390" s="5" t="s">
        <v>402</v>
      </c>
      <c r="D390" s="5">
        <v>7190.0</v>
      </c>
      <c r="E390" s="5">
        <v>392177.218</v>
      </c>
      <c r="F390" s="5">
        <v>18333.54838067111</v>
      </c>
      <c r="G390" s="5">
        <v>0.0</v>
      </c>
      <c r="H390" s="5">
        <v>1.0</v>
      </c>
      <c r="I390" s="5">
        <v>0.0</v>
      </c>
      <c r="K390" s="16">
        <v>1.0</v>
      </c>
      <c r="L390" s="5">
        <v>1512.0</v>
      </c>
    </row>
    <row r="391">
      <c r="A391" s="5">
        <v>6.3000110027E10</v>
      </c>
      <c r="B391" s="5" t="s">
        <v>376</v>
      </c>
      <c r="C391" s="5" t="s">
        <v>403</v>
      </c>
      <c r="D391" s="5">
        <v>4506.0</v>
      </c>
      <c r="E391" s="5">
        <v>197810.7975</v>
      </c>
      <c r="F391" s="5">
        <v>22779.34297292341</v>
      </c>
      <c r="G391" s="5">
        <v>0.0</v>
      </c>
      <c r="H391" s="5">
        <v>0.0</v>
      </c>
      <c r="I391" s="5">
        <v>0.0</v>
      </c>
      <c r="K391" s="5">
        <v>0.0</v>
      </c>
      <c r="L391" s="5">
        <v>946.0</v>
      </c>
    </row>
    <row r="392">
      <c r="A392" s="5">
        <v>6.3000110028E10</v>
      </c>
      <c r="B392" s="5" t="s">
        <v>376</v>
      </c>
      <c r="C392" s="5" t="s">
        <v>404</v>
      </c>
      <c r="D392" s="5">
        <v>5751.0</v>
      </c>
      <c r="E392" s="5">
        <v>290766.2675</v>
      </c>
      <c r="F392" s="5">
        <v>19778.772996767926</v>
      </c>
      <c r="G392" s="5">
        <v>0.0</v>
      </c>
      <c r="H392" s="5">
        <v>0.0</v>
      </c>
      <c r="I392" s="5">
        <v>0.0</v>
      </c>
      <c r="K392" s="16">
        <v>2.0</v>
      </c>
      <c r="L392" s="5">
        <v>1190.0</v>
      </c>
    </row>
    <row r="393">
      <c r="A393" s="5">
        <v>6.3000110029E10</v>
      </c>
      <c r="B393" s="5" t="s">
        <v>376</v>
      </c>
      <c r="C393" s="5" t="s">
        <v>405</v>
      </c>
      <c r="D393" s="5">
        <v>5101.0</v>
      </c>
      <c r="E393" s="5">
        <v>109756.4952</v>
      </c>
      <c r="F393" s="5">
        <v>46475.6093997433</v>
      </c>
      <c r="G393" s="5">
        <v>0.0</v>
      </c>
      <c r="H393" s="5">
        <v>0.0</v>
      </c>
      <c r="I393" s="5">
        <v>1.0</v>
      </c>
      <c r="K393" s="5">
        <v>0.0</v>
      </c>
      <c r="L393" s="5">
        <v>1052.0</v>
      </c>
    </row>
    <row r="394">
      <c r="A394" s="5">
        <v>6.300011003E10</v>
      </c>
      <c r="B394" s="5" t="s">
        <v>376</v>
      </c>
      <c r="C394" s="5" t="s">
        <v>406</v>
      </c>
      <c r="D394" s="5">
        <v>5548.0</v>
      </c>
      <c r="E394" s="5">
        <v>146337.1067</v>
      </c>
      <c r="F394" s="5">
        <v>37912.46202081704</v>
      </c>
      <c r="G394" s="5">
        <v>0.0</v>
      </c>
      <c r="H394" s="5">
        <v>1.0</v>
      </c>
      <c r="I394" s="5">
        <v>0.0</v>
      </c>
      <c r="K394" s="5">
        <v>0.0</v>
      </c>
      <c r="L394" s="5">
        <v>1262.0</v>
      </c>
    </row>
    <row r="395">
      <c r="A395" s="5">
        <v>6.3000110031E10</v>
      </c>
      <c r="B395" s="5" t="s">
        <v>376</v>
      </c>
      <c r="C395" s="5" t="s">
        <v>407</v>
      </c>
      <c r="D395" s="5">
        <v>7728.0</v>
      </c>
      <c r="E395" s="5">
        <v>1102468.2319</v>
      </c>
      <c r="F395" s="5">
        <v>7009.725791990868</v>
      </c>
      <c r="G395" s="5">
        <v>0.0</v>
      </c>
      <c r="H395" s="5">
        <v>0.0</v>
      </c>
      <c r="I395" s="5">
        <v>0.0</v>
      </c>
      <c r="K395" s="5">
        <v>0.0</v>
      </c>
      <c r="L395" s="5">
        <v>1500.0</v>
      </c>
    </row>
    <row r="396">
      <c r="A396" s="5">
        <v>6.3000110032E10</v>
      </c>
      <c r="B396" s="5" t="s">
        <v>376</v>
      </c>
      <c r="C396" s="5" t="s">
        <v>408</v>
      </c>
      <c r="D396" s="5">
        <v>5183.0</v>
      </c>
      <c r="E396" s="5">
        <v>1507006.6634</v>
      </c>
      <c r="F396" s="5">
        <v>3439.268137213467</v>
      </c>
      <c r="G396" s="5">
        <v>0.0</v>
      </c>
      <c r="H396" s="5">
        <v>0.0</v>
      </c>
      <c r="I396" s="5">
        <v>0.0</v>
      </c>
      <c r="K396" s="16">
        <v>3.0</v>
      </c>
      <c r="L396" s="5">
        <v>1007.0</v>
      </c>
    </row>
    <row r="397">
      <c r="A397" s="5">
        <v>6.3000110033E10</v>
      </c>
      <c r="B397" s="5" t="s">
        <v>376</v>
      </c>
      <c r="C397" s="5" t="s">
        <v>409</v>
      </c>
      <c r="D397" s="5">
        <v>5749.0</v>
      </c>
      <c r="E397" s="5">
        <v>533159.1475</v>
      </c>
      <c r="F397" s="5">
        <v>10782.896677206501</v>
      </c>
      <c r="G397" s="5">
        <v>1.0</v>
      </c>
      <c r="H397" s="5">
        <v>0.0</v>
      </c>
      <c r="I397" s="5">
        <v>0.0</v>
      </c>
      <c r="K397" s="5">
        <v>0.0</v>
      </c>
      <c r="L397" s="5">
        <v>1216.0</v>
      </c>
    </row>
    <row r="398">
      <c r="A398" s="5">
        <v>6.3000110034E10</v>
      </c>
      <c r="B398" s="5" t="s">
        <v>376</v>
      </c>
      <c r="C398" s="5" t="s">
        <v>410</v>
      </c>
      <c r="D398" s="5">
        <v>8862.0</v>
      </c>
      <c r="E398" s="5">
        <v>213081.6503</v>
      </c>
      <c r="F398" s="5">
        <v>41589.69102934529</v>
      </c>
      <c r="G398" s="5">
        <v>1.0</v>
      </c>
      <c r="H398" s="5">
        <v>0.0</v>
      </c>
      <c r="I398" s="5">
        <v>0.0</v>
      </c>
      <c r="K398" s="5">
        <v>0.0</v>
      </c>
      <c r="L398" s="5">
        <v>1812.0</v>
      </c>
    </row>
    <row r="399">
      <c r="A399" s="5">
        <v>6.3000110035E10</v>
      </c>
      <c r="B399" s="5" t="s">
        <v>376</v>
      </c>
      <c r="C399" s="5" t="s">
        <v>411</v>
      </c>
      <c r="D399" s="5">
        <v>6474.0</v>
      </c>
      <c r="E399" s="5">
        <v>268314.3199</v>
      </c>
      <c r="F399" s="5">
        <v>24128.41775426985</v>
      </c>
      <c r="G399" s="5">
        <v>0.0</v>
      </c>
      <c r="H399" s="5">
        <v>1.0</v>
      </c>
      <c r="I399" s="5">
        <v>0.0</v>
      </c>
      <c r="K399" s="5">
        <v>0.0</v>
      </c>
      <c r="L399" s="5">
        <v>1311.0</v>
      </c>
    </row>
    <row r="400">
      <c r="A400" s="5">
        <v>6.3000110036E10</v>
      </c>
      <c r="B400" s="5" t="s">
        <v>376</v>
      </c>
      <c r="C400" s="5" t="s">
        <v>412</v>
      </c>
      <c r="D400" s="5">
        <v>6497.0</v>
      </c>
      <c r="E400" s="5">
        <v>205022.4248</v>
      </c>
      <c r="F400" s="5">
        <v>31689.21646662721</v>
      </c>
      <c r="G400" s="5">
        <v>0.0</v>
      </c>
      <c r="H400" s="5">
        <v>1.0</v>
      </c>
      <c r="I400" s="5">
        <v>0.0</v>
      </c>
      <c r="K400" s="16">
        <v>1.0</v>
      </c>
      <c r="L400" s="5">
        <v>1210.0</v>
      </c>
    </row>
    <row r="401">
      <c r="A401" s="5">
        <v>6.3000110037E10</v>
      </c>
      <c r="B401" s="5" t="s">
        <v>376</v>
      </c>
      <c r="C401" s="5" t="s">
        <v>413</v>
      </c>
      <c r="D401" s="5">
        <v>5307.0</v>
      </c>
      <c r="E401" s="5">
        <v>140812.8168</v>
      </c>
      <c r="F401" s="5">
        <v>37688.33065485556</v>
      </c>
      <c r="G401" s="5">
        <v>0.0</v>
      </c>
      <c r="H401" s="5">
        <v>0.0</v>
      </c>
      <c r="I401" s="5">
        <v>0.0</v>
      </c>
      <c r="K401" s="5">
        <v>0.0</v>
      </c>
      <c r="L401" s="5">
        <v>1112.0</v>
      </c>
    </row>
    <row r="402">
      <c r="A402" s="5">
        <v>6.3000110038E10</v>
      </c>
      <c r="B402" s="5" t="s">
        <v>376</v>
      </c>
      <c r="C402" s="5" t="s">
        <v>414</v>
      </c>
      <c r="D402" s="5">
        <v>5235.0</v>
      </c>
      <c r="E402" s="5">
        <v>212754.7048</v>
      </c>
      <c r="F402" s="5">
        <v>24605.801337841905</v>
      </c>
      <c r="G402" s="5">
        <v>0.0</v>
      </c>
      <c r="H402" s="5">
        <v>0.0</v>
      </c>
      <c r="I402" s="5">
        <v>0.0</v>
      </c>
      <c r="K402" s="5">
        <v>0.0</v>
      </c>
      <c r="L402" s="5">
        <v>1099.0</v>
      </c>
    </row>
    <row r="403">
      <c r="A403" s="5">
        <v>6.3000110039E10</v>
      </c>
      <c r="B403" s="5" t="s">
        <v>376</v>
      </c>
      <c r="C403" s="5" t="s">
        <v>415</v>
      </c>
      <c r="D403" s="5">
        <v>7688.0</v>
      </c>
      <c r="E403" s="5">
        <v>395913.1381</v>
      </c>
      <c r="F403" s="5">
        <v>19418.40080603276</v>
      </c>
      <c r="G403" s="5">
        <v>0.0</v>
      </c>
      <c r="H403" s="5">
        <v>0.0</v>
      </c>
      <c r="I403" s="5">
        <v>0.0</v>
      </c>
      <c r="K403" s="5">
        <v>0.0</v>
      </c>
      <c r="L403" s="5">
        <v>1489.0</v>
      </c>
    </row>
    <row r="404">
      <c r="A404" s="5">
        <v>6.300011004E10</v>
      </c>
      <c r="B404" s="5" t="s">
        <v>376</v>
      </c>
      <c r="C404" s="5" t="s">
        <v>416</v>
      </c>
      <c r="D404" s="5">
        <v>7010.0</v>
      </c>
      <c r="E404" s="5">
        <v>174427.5204</v>
      </c>
      <c r="F404" s="5">
        <v>40188.61234697687</v>
      </c>
      <c r="G404" s="5">
        <v>1.0</v>
      </c>
      <c r="H404" s="5">
        <v>0.0</v>
      </c>
      <c r="I404" s="5">
        <v>0.0</v>
      </c>
      <c r="K404" s="5">
        <v>0.0</v>
      </c>
      <c r="L404" s="5">
        <v>1507.0</v>
      </c>
    </row>
    <row r="405">
      <c r="A405" s="5">
        <v>6.3000110041E10</v>
      </c>
      <c r="B405" s="5" t="s">
        <v>376</v>
      </c>
      <c r="C405" s="5" t="s">
        <v>417</v>
      </c>
      <c r="D405" s="5">
        <v>9035.0</v>
      </c>
      <c r="E405" s="5">
        <v>255617.5063</v>
      </c>
      <c r="F405" s="5">
        <v>35345.77944515375</v>
      </c>
      <c r="G405" s="5">
        <v>0.0</v>
      </c>
      <c r="H405" s="5">
        <v>0.0</v>
      </c>
      <c r="I405" s="5">
        <v>0.0</v>
      </c>
      <c r="K405" s="5">
        <v>0.0</v>
      </c>
      <c r="L405" s="5">
        <v>1848.0</v>
      </c>
    </row>
    <row r="406">
      <c r="A406" s="5">
        <v>6.3000110042E10</v>
      </c>
      <c r="B406" s="5" t="s">
        <v>376</v>
      </c>
      <c r="C406" s="5" t="s">
        <v>418</v>
      </c>
      <c r="D406" s="5">
        <v>6750.0</v>
      </c>
      <c r="E406" s="5">
        <v>1866736.4724</v>
      </c>
      <c r="F406" s="5">
        <v>3615.936207279302</v>
      </c>
      <c r="G406" s="5">
        <v>1.0</v>
      </c>
      <c r="H406" s="5">
        <v>1.0</v>
      </c>
      <c r="I406" s="5">
        <v>0.0</v>
      </c>
      <c r="K406" s="16">
        <v>5.0</v>
      </c>
      <c r="L406" s="5">
        <v>1404.0</v>
      </c>
    </row>
    <row r="407">
      <c r="A407" s="5">
        <v>6.3000110043E10</v>
      </c>
      <c r="B407" s="5" t="s">
        <v>376</v>
      </c>
      <c r="C407" s="5" t="s">
        <v>419</v>
      </c>
      <c r="D407" s="5">
        <v>1244.0</v>
      </c>
      <c r="E407" s="5">
        <v>1477909.4493</v>
      </c>
      <c r="F407" s="5">
        <v>841.7295123116038</v>
      </c>
      <c r="G407" s="5">
        <v>0.0</v>
      </c>
      <c r="H407" s="5">
        <v>0.0</v>
      </c>
      <c r="I407" s="5">
        <v>0.0</v>
      </c>
      <c r="K407" s="16">
        <v>5.0</v>
      </c>
      <c r="L407" s="5">
        <v>317.0</v>
      </c>
    </row>
    <row r="408">
      <c r="A408" s="5">
        <v>6.3000110044E10</v>
      </c>
      <c r="B408" s="5" t="s">
        <v>376</v>
      </c>
      <c r="C408" s="5" t="s">
        <v>420</v>
      </c>
      <c r="D408" s="5">
        <v>1395.0</v>
      </c>
      <c r="E408" s="5">
        <v>1787318.8518</v>
      </c>
      <c r="F408" s="5">
        <v>780.4986774436483</v>
      </c>
      <c r="G408" s="5">
        <v>0.0</v>
      </c>
      <c r="H408" s="5">
        <v>0.0</v>
      </c>
      <c r="I408" s="5">
        <v>0.0</v>
      </c>
      <c r="K408" s="16">
        <v>2.0</v>
      </c>
      <c r="L408" s="5">
        <v>300.0</v>
      </c>
    </row>
    <row r="409">
      <c r="A409" s="5">
        <v>6.3000110045E10</v>
      </c>
      <c r="B409" s="5" t="s">
        <v>376</v>
      </c>
      <c r="C409" s="5" t="s">
        <v>255</v>
      </c>
      <c r="D409" s="5">
        <v>1871.0</v>
      </c>
      <c r="E409" s="5">
        <v>1988714.1625</v>
      </c>
      <c r="F409" s="5">
        <v>940.8089082284091</v>
      </c>
      <c r="G409" s="5">
        <v>0.0</v>
      </c>
      <c r="H409" s="5">
        <v>0.0</v>
      </c>
      <c r="I409" s="5">
        <v>0.0</v>
      </c>
      <c r="K409" s="5">
        <v>0.0</v>
      </c>
      <c r="L409" s="5">
        <v>502.0</v>
      </c>
    </row>
    <row r="410">
      <c r="A410" s="5">
        <v>6.3000110046E10</v>
      </c>
      <c r="B410" s="5" t="s">
        <v>376</v>
      </c>
      <c r="C410" s="5" t="s">
        <v>421</v>
      </c>
      <c r="D410" s="5">
        <v>3021.0</v>
      </c>
      <c r="E410" s="5">
        <v>2178970.7668</v>
      </c>
      <c r="F410" s="5">
        <v>1386.434387294048</v>
      </c>
      <c r="G410" s="5">
        <v>0.0</v>
      </c>
      <c r="H410" s="5">
        <v>1.0</v>
      </c>
      <c r="I410" s="5">
        <v>0.0</v>
      </c>
      <c r="K410" s="16">
        <v>1.0</v>
      </c>
      <c r="L410" s="5">
        <v>804.0</v>
      </c>
    </row>
    <row r="411">
      <c r="A411" s="5">
        <v>6.3000110047E10</v>
      </c>
      <c r="B411" s="5" t="s">
        <v>376</v>
      </c>
      <c r="C411" s="5" t="s">
        <v>422</v>
      </c>
      <c r="D411" s="5">
        <v>1580.0</v>
      </c>
      <c r="E411" s="5">
        <v>1.17006786066E7</v>
      </c>
      <c r="F411" s="5">
        <v>135.03490294219085</v>
      </c>
      <c r="G411" s="5">
        <v>0.0</v>
      </c>
      <c r="H411" s="5">
        <v>0.0</v>
      </c>
      <c r="I411" s="5">
        <v>0.0</v>
      </c>
      <c r="K411" s="5">
        <v>0.0</v>
      </c>
      <c r="L411" s="5">
        <v>346.0</v>
      </c>
    </row>
    <row r="412">
      <c r="A412" s="5">
        <v>6.3000110048E10</v>
      </c>
      <c r="B412" s="5" t="s">
        <v>376</v>
      </c>
      <c r="C412" s="5" t="s">
        <v>423</v>
      </c>
      <c r="D412" s="5">
        <v>1491.0</v>
      </c>
      <c r="E412" s="5">
        <v>6422422.5331</v>
      </c>
      <c r="F412" s="5">
        <v>232.155388767347</v>
      </c>
      <c r="G412" s="5">
        <v>0.0</v>
      </c>
      <c r="H412" s="5">
        <v>0.0</v>
      </c>
      <c r="I412" s="5">
        <v>0.0</v>
      </c>
      <c r="K412" s="16">
        <v>4.0</v>
      </c>
      <c r="L412" s="5">
        <v>319.0</v>
      </c>
    </row>
    <row r="413">
      <c r="A413" s="5">
        <v>6.3000110049E10</v>
      </c>
      <c r="B413" s="5" t="s">
        <v>376</v>
      </c>
      <c r="C413" s="5" t="s">
        <v>424</v>
      </c>
      <c r="D413" s="5">
        <v>1530.0</v>
      </c>
      <c r="E413" s="5">
        <v>1.01727463218E7</v>
      </c>
      <c r="F413" s="5">
        <v>150.40186313515355</v>
      </c>
      <c r="G413" s="5">
        <v>0.0</v>
      </c>
      <c r="H413" s="5">
        <v>0.0</v>
      </c>
      <c r="I413" s="5">
        <v>0.0</v>
      </c>
      <c r="K413" s="16">
        <v>2.0</v>
      </c>
      <c r="L413" s="5">
        <v>339.0</v>
      </c>
    </row>
    <row r="414">
      <c r="A414" s="5">
        <v>6.300011005E10</v>
      </c>
      <c r="B414" s="5" t="s">
        <v>376</v>
      </c>
      <c r="C414" s="5" t="s">
        <v>425</v>
      </c>
      <c r="D414" s="5">
        <v>2620.0</v>
      </c>
      <c r="E414" s="5">
        <v>1571158.5604</v>
      </c>
      <c r="F414" s="5">
        <v>1667.559255975397</v>
      </c>
      <c r="G414" s="5">
        <v>0.0</v>
      </c>
      <c r="H414" s="5">
        <v>0.0</v>
      </c>
      <c r="I414" s="5">
        <v>0.0</v>
      </c>
      <c r="K414" s="16">
        <v>1.0</v>
      </c>
      <c r="L414" s="5">
        <v>684.0</v>
      </c>
    </row>
    <row r="415">
      <c r="A415" s="5">
        <v>6.3000110051E10</v>
      </c>
      <c r="B415" s="5" t="s">
        <v>376</v>
      </c>
      <c r="C415" s="5" t="s">
        <v>426</v>
      </c>
      <c r="D415" s="5">
        <v>2859.0</v>
      </c>
      <c r="E415" s="5">
        <v>2230628.931</v>
      </c>
      <c r="F415" s="5">
        <v>1281.701299695014</v>
      </c>
      <c r="G415" s="5">
        <v>0.0</v>
      </c>
      <c r="H415" s="5">
        <v>0.0</v>
      </c>
      <c r="I415" s="5">
        <v>0.0</v>
      </c>
      <c r="K415" s="16">
        <v>4.0</v>
      </c>
      <c r="L415" s="5">
        <v>716.0</v>
      </c>
    </row>
    <row r="416">
      <c r="A416" s="5">
        <v>6.3000120001E10</v>
      </c>
      <c r="B416" s="5" t="s">
        <v>427</v>
      </c>
      <c r="C416" s="5" t="s">
        <v>428</v>
      </c>
      <c r="D416" s="5">
        <v>4346.0</v>
      </c>
      <c r="E416" s="5">
        <v>1084686.4503</v>
      </c>
      <c r="F416" s="5">
        <v>4006.687830200141</v>
      </c>
      <c r="G416" s="5">
        <v>1.0</v>
      </c>
      <c r="H416" s="5">
        <v>0.0</v>
      </c>
      <c r="I416" s="5">
        <v>0.0</v>
      </c>
      <c r="K416" s="16">
        <v>1.0</v>
      </c>
      <c r="L416" s="5">
        <v>948.0</v>
      </c>
    </row>
    <row r="417">
      <c r="A417" s="5">
        <v>6.3000120002E10</v>
      </c>
      <c r="B417" s="5" t="s">
        <v>427</v>
      </c>
      <c r="C417" s="5" t="s">
        <v>429</v>
      </c>
      <c r="D417" s="5">
        <v>4331.0</v>
      </c>
      <c r="E417" s="5">
        <v>113085.2883</v>
      </c>
      <c r="F417" s="5">
        <v>38298.52728951304</v>
      </c>
      <c r="G417" s="5">
        <v>0.0</v>
      </c>
      <c r="H417" s="5">
        <v>0.0</v>
      </c>
      <c r="I417" s="5">
        <v>0.0</v>
      </c>
      <c r="K417" s="16">
        <v>2.0</v>
      </c>
      <c r="L417" s="5">
        <v>905.0</v>
      </c>
    </row>
    <row r="418">
      <c r="A418" s="5">
        <v>6.3000120003E10</v>
      </c>
      <c r="B418" s="5" t="s">
        <v>427</v>
      </c>
      <c r="C418" s="5" t="s">
        <v>430</v>
      </c>
      <c r="D418" s="5">
        <v>5278.0</v>
      </c>
      <c r="E418" s="5">
        <v>110850.8999</v>
      </c>
      <c r="F418" s="5">
        <v>47613.50611281776</v>
      </c>
      <c r="G418" s="5">
        <v>0.0</v>
      </c>
      <c r="H418" s="5">
        <v>0.0</v>
      </c>
      <c r="I418" s="5">
        <v>0.0</v>
      </c>
      <c r="K418" s="16">
        <v>1.0</v>
      </c>
      <c r="L418" s="5">
        <v>1117.0</v>
      </c>
    </row>
    <row r="419">
      <c r="A419" s="5">
        <v>6.3000120004E10</v>
      </c>
      <c r="B419" s="5" t="s">
        <v>427</v>
      </c>
      <c r="C419" s="5" t="s">
        <v>431</v>
      </c>
      <c r="D419" s="5">
        <v>7489.0</v>
      </c>
      <c r="E419" s="5">
        <v>351464.2731</v>
      </c>
      <c r="F419" s="5">
        <v>21307.997919518835</v>
      </c>
      <c r="G419" s="5">
        <v>0.0</v>
      </c>
      <c r="H419" s="5">
        <v>1.0</v>
      </c>
      <c r="I419" s="5">
        <v>0.0</v>
      </c>
      <c r="K419" s="16">
        <v>3.0</v>
      </c>
      <c r="L419" s="5">
        <v>1165.0</v>
      </c>
    </row>
    <row r="420">
      <c r="A420" s="5">
        <v>6.3000120005E10</v>
      </c>
      <c r="B420" s="5" t="s">
        <v>427</v>
      </c>
      <c r="C420" s="5" t="s">
        <v>432</v>
      </c>
      <c r="D420" s="5">
        <v>7915.0</v>
      </c>
      <c r="E420" s="5">
        <v>145464.6545</v>
      </c>
      <c r="F420" s="5">
        <v>54411.84339388782</v>
      </c>
      <c r="G420" s="5">
        <v>0.0</v>
      </c>
      <c r="H420" s="5">
        <v>0.0</v>
      </c>
      <c r="I420" s="5">
        <v>0.0</v>
      </c>
      <c r="K420" s="16">
        <v>1.0</v>
      </c>
      <c r="L420" s="5">
        <v>1286.0</v>
      </c>
    </row>
    <row r="421">
      <c r="A421" s="5">
        <v>6.3000120006E10</v>
      </c>
      <c r="B421" s="5" t="s">
        <v>427</v>
      </c>
      <c r="C421" s="5" t="s">
        <v>433</v>
      </c>
      <c r="D421" s="5">
        <v>7441.0</v>
      </c>
      <c r="E421" s="5">
        <v>380687.0188</v>
      </c>
      <c r="F421" s="5">
        <v>19546.240435136162</v>
      </c>
      <c r="G421" s="5">
        <v>0.0</v>
      </c>
      <c r="H421" s="5">
        <v>0.0</v>
      </c>
      <c r="I421" s="5">
        <v>0.0</v>
      </c>
      <c r="K421" s="16">
        <v>1.0</v>
      </c>
      <c r="L421" s="5">
        <v>1515.0</v>
      </c>
    </row>
    <row r="422">
      <c r="A422" s="5">
        <v>6.3000120007E10</v>
      </c>
      <c r="B422" s="5" t="s">
        <v>427</v>
      </c>
      <c r="C422" s="5" t="s">
        <v>434</v>
      </c>
      <c r="D422" s="5">
        <v>7885.0</v>
      </c>
      <c r="E422" s="5">
        <v>178680.4026</v>
      </c>
      <c r="F422" s="5">
        <v>44129.07003378332</v>
      </c>
      <c r="G422" s="5">
        <v>1.0</v>
      </c>
      <c r="H422" s="5">
        <v>1.0</v>
      </c>
      <c r="I422" s="5">
        <v>0.0</v>
      </c>
      <c r="K422" s="16">
        <v>1.0</v>
      </c>
      <c r="L422" s="5">
        <v>1550.0</v>
      </c>
    </row>
    <row r="423">
      <c r="A423" s="5">
        <v>6.3000120008E10</v>
      </c>
      <c r="B423" s="5" t="s">
        <v>427</v>
      </c>
      <c r="C423" s="5" t="s">
        <v>435</v>
      </c>
      <c r="D423" s="5">
        <v>7684.0</v>
      </c>
      <c r="E423" s="5">
        <v>279963.319</v>
      </c>
      <c r="F423" s="5">
        <v>27446.452726187315</v>
      </c>
      <c r="G423" s="5">
        <v>0.0</v>
      </c>
      <c r="H423" s="5">
        <v>0.0</v>
      </c>
      <c r="I423" s="5">
        <v>0.0</v>
      </c>
      <c r="K423" s="16">
        <v>1.0</v>
      </c>
      <c r="L423" s="5">
        <v>1657.0</v>
      </c>
    </row>
    <row r="424">
      <c r="A424" s="5">
        <v>6.3000120009E10</v>
      </c>
      <c r="B424" s="5" t="s">
        <v>427</v>
      </c>
      <c r="C424" s="5" t="s">
        <v>436</v>
      </c>
      <c r="D424" s="5">
        <v>9446.0</v>
      </c>
      <c r="E424" s="5">
        <v>1626532.2682</v>
      </c>
      <c r="F424" s="5">
        <v>5807.447036051369</v>
      </c>
      <c r="G424" s="5">
        <v>1.0</v>
      </c>
      <c r="H424" s="5">
        <v>0.0</v>
      </c>
      <c r="I424" s="5">
        <v>0.0</v>
      </c>
      <c r="K424" s="16">
        <v>2.0</v>
      </c>
      <c r="L424" s="5">
        <v>1754.0</v>
      </c>
    </row>
    <row r="425">
      <c r="A425" s="5">
        <v>6.300012001E10</v>
      </c>
      <c r="B425" s="5" t="s">
        <v>427</v>
      </c>
      <c r="C425" s="5" t="s">
        <v>437</v>
      </c>
      <c r="D425" s="5">
        <v>8480.0</v>
      </c>
      <c r="E425" s="5">
        <v>784532.8856</v>
      </c>
      <c r="F425" s="5">
        <v>10808.979656110416</v>
      </c>
      <c r="G425" s="5">
        <v>0.0</v>
      </c>
      <c r="H425" s="5">
        <v>0.0</v>
      </c>
      <c r="I425" s="5">
        <v>0.0</v>
      </c>
      <c r="K425" s="5">
        <v>0.0</v>
      </c>
      <c r="L425" s="5">
        <v>1545.0</v>
      </c>
    </row>
    <row r="426">
      <c r="A426" s="5">
        <v>6.3000120011E10</v>
      </c>
      <c r="B426" s="5" t="s">
        <v>427</v>
      </c>
      <c r="C426" s="5" t="s">
        <v>438</v>
      </c>
      <c r="D426" s="5">
        <v>5178.0</v>
      </c>
      <c r="E426" s="5">
        <v>121154.4072</v>
      </c>
      <c r="F426" s="5">
        <v>42738.849701540195</v>
      </c>
      <c r="G426" s="5">
        <v>0.0</v>
      </c>
      <c r="H426" s="5">
        <v>0.0</v>
      </c>
      <c r="I426" s="5">
        <v>0.0</v>
      </c>
      <c r="K426" s="5">
        <v>0.0</v>
      </c>
      <c r="L426" s="5">
        <v>852.0</v>
      </c>
    </row>
    <row r="427">
      <c r="A427" s="5">
        <v>6.3000120012E10</v>
      </c>
      <c r="B427" s="5" t="s">
        <v>427</v>
      </c>
      <c r="C427" s="5" t="s">
        <v>439</v>
      </c>
      <c r="D427" s="5">
        <v>4718.0</v>
      </c>
      <c r="E427" s="5">
        <v>501961.7374</v>
      </c>
      <c r="F427" s="5">
        <v>9399.122778635918</v>
      </c>
      <c r="G427" s="5">
        <v>0.0</v>
      </c>
      <c r="H427" s="5">
        <v>0.0</v>
      </c>
      <c r="I427" s="5">
        <v>0.0</v>
      </c>
      <c r="K427" s="5">
        <v>0.0</v>
      </c>
      <c r="L427" s="5">
        <v>837.0</v>
      </c>
    </row>
    <row r="428">
      <c r="A428" s="5">
        <v>6.3000120013E10</v>
      </c>
      <c r="B428" s="5" t="s">
        <v>427</v>
      </c>
      <c r="C428" s="5" t="s">
        <v>440</v>
      </c>
      <c r="D428" s="5">
        <v>7384.0</v>
      </c>
      <c r="E428" s="5">
        <v>174296.0966</v>
      </c>
      <c r="F428" s="5">
        <v>42364.68942242509</v>
      </c>
      <c r="G428" s="5">
        <v>0.0</v>
      </c>
      <c r="H428" s="5">
        <v>0.0</v>
      </c>
      <c r="I428" s="5">
        <v>0.0</v>
      </c>
      <c r="K428" s="5">
        <v>0.0</v>
      </c>
      <c r="L428" s="5">
        <v>1158.0</v>
      </c>
    </row>
    <row r="429">
      <c r="A429" s="5">
        <v>6.3000120014E10</v>
      </c>
      <c r="B429" s="5" t="s">
        <v>427</v>
      </c>
      <c r="C429" s="5" t="s">
        <v>441</v>
      </c>
      <c r="D429" s="5">
        <v>5455.0</v>
      </c>
      <c r="E429" s="5">
        <v>371621.1509</v>
      </c>
      <c r="F429" s="5">
        <v>14678.927684253074</v>
      </c>
      <c r="G429" s="5">
        <v>0.0</v>
      </c>
      <c r="H429" s="5">
        <v>0.0</v>
      </c>
      <c r="I429" s="5">
        <v>0.0</v>
      </c>
      <c r="K429" s="16">
        <v>1.0</v>
      </c>
      <c r="L429" s="5">
        <v>914.0</v>
      </c>
    </row>
    <row r="430">
      <c r="A430" s="5">
        <v>6.3000120015E10</v>
      </c>
      <c r="B430" s="5" t="s">
        <v>427</v>
      </c>
      <c r="C430" s="5" t="s">
        <v>442</v>
      </c>
      <c r="D430" s="5">
        <v>5041.0</v>
      </c>
      <c r="E430" s="5">
        <v>77921.7474</v>
      </c>
      <c r="F430" s="5">
        <v>64693.107742088454</v>
      </c>
      <c r="G430" s="5">
        <v>0.0</v>
      </c>
      <c r="H430" s="5">
        <v>0.0</v>
      </c>
      <c r="I430" s="5">
        <v>0.0</v>
      </c>
      <c r="K430" s="5">
        <v>0.0</v>
      </c>
      <c r="L430" s="5">
        <v>920.0</v>
      </c>
    </row>
    <row r="431">
      <c r="A431" s="5">
        <v>6.3000120016E10</v>
      </c>
      <c r="B431" s="5" t="s">
        <v>427</v>
      </c>
      <c r="C431" s="5" t="s">
        <v>443</v>
      </c>
      <c r="D431" s="5">
        <v>5876.0</v>
      </c>
      <c r="E431" s="5">
        <v>459475.4724</v>
      </c>
      <c r="F431" s="5">
        <v>12788.495475738042</v>
      </c>
      <c r="G431" s="5">
        <v>0.0</v>
      </c>
      <c r="H431" s="5">
        <v>0.0</v>
      </c>
      <c r="I431" s="5">
        <v>0.0</v>
      </c>
      <c r="K431" s="5">
        <v>0.0</v>
      </c>
      <c r="L431" s="5">
        <v>970.0</v>
      </c>
    </row>
    <row r="432">
      <c r="A432" s="5">
        <v>6.3000120017E10</v>
      </c>
      <c r="B432" s="5" t="s">
        <v>427</v>
      </c>
      <c r="C432" s="5" t="s">
        <v>444</v>
      </c>
      <c r="D432" s="5">
        <v>9551.0</v>
      </c>
      <c r="E432" s="5">
        <v>344027.7381</v>
      </c>
      <c r="F432" s="5">
        <v>27762.296298398385</v>
      </c>
      <c r="G432" s="5">
        <v>1.0</v>
      </c>
      <c r="H432" s="5">
        <v>0.0</v>
      </c>
      <c r="I432" s="5">
        <v>0.0</v>
      </c>
      <c r="K432" s="16">
        <v>4.0</v>
      </c>
      <c r="L432" s="5">
        <v>1490.0</v>
      </c>
    </row>
    <row r="433">
      <c r="A433" s="5">
        <v>6.3000120018E10</v>
      </c>
      <c r="B433" s="5" t="s">
        <v>427</v>
      </c>
      <c r="C433" s="5" t="s">
        <v>445</v>
      </c>
      <c r="D433" s="5">
        <v>5508.0</v>
      </c>
      <c r="E433" s="5">
        <v>3855688.3502</v>
      </c>
      <c r="F433" s="5">
        <v>1428.538693931083</v>
      </c>
      <c r="G433" s="5">
        <v>0.0</v>
      </c>
      <c r="H433" s="5">
        <v>0.0</v>
      </c>
      <c r="I433" s="5">
        <v>0.0</v>
      </c>
      <c r="K433" s="16">
        <v>1.0</v>
      </c>
      <c r="L433" s="5">
        <v>1013.0</v>
      </c>
    </row>
    <row r="434">
      <c r="A434" s="5">
        <v>6.3000120019E10</v>
      </c>
      <c r="B434" s="5" t="s">
        <v>427</v>
      </c>
      <c r="C434" s="5" t="s">
        <v>446</v>
      </c>
      <c r="D434" s="5">
        <v>2444.0</v>
      </c>
      <c r="E434" s="5">
        <v>1688085.0616</v>
      </c>
      <c r="F434" s="5">
        <v>1447.794341408086</v>
      </c>
      <c r="G434" s="5">
        <v>0.0</v>
      </c>
      <c r="H434" s="5">
        <v>0.0</v>
      </c>
      <c r="I434" s="5">
        <v>0.0</v>
      </c>
      <c r="K434" s="16">
        <v>2.0</v>
      </c>
      <c r="L434" s="5">
        <v>355.0</v>
      </c>
    </row>
    <row r="435">
      <c r="A435" s="5">
        <v>6.300012002E10</v>
      </c>
      <c r="B435" s="5" t="s">
        <v>427</v>
      </c>
      <c r="C435" s="5" t="s">
        <v>447</v>
      </c>
      <c r="D435" s="5">
        <v>10977.0</v>
      </c>
      <c r="E435" s="5">
        <v>1787938.5887</v>
      </c>
      <c r="F435" s="5">
        <v>6139.472613531606</v>
      </c>
      <c r="G435" s="5">
        <v>0.0</v>
      </c>
      <c r="H435" s="5">
        <v>1.0</v>
      </c>
      <c r="I435" s="5">
        <v>0.0</v>
      </c>
      <c r="K435" s="16">
        <v>4.0</v>
      </c>
      <c r="L435" s="5">
        <v>2068.0</v>
      </c>
    </row>
    <row r="436">
      <c r="A436" s="5">
        <v>6.3000120021E10</v>
      </c>
      <c r="B436" s="5" t="s">
        <v>427</v>
      </c>
      <c r="C436" s="5" t="s">
        <v>448</v>
      </c>
      <c r="D436" s="5">
        <v>9600.0</v>
      </c>
      <c r="E436" s="5">
        <v>237171.4131</v>
      </c>
      <c r="F436" s="5">
        <v>40477.0535981598</v>
      </c>
      <c r="G436" s="5">
        <v>0.0</v>
      </c>
      <c r="H436" s="5">
        <v>0.0</v>
      </c>
      <c r="I436" s="5">
        <v>0.0</v>
      </c>
      <c r="K436" s="16">
        <v>3.0</v>
      </c>
      <c r="L436" s="5">
        <v>1848.0</v>
      </c>
    </row>
    <row r="437">
      <c r="A437" s="5">
        <v>6.3000120022E10</v>
      </c>
      <c r="B437" s="5" t="s">
        <v>427</v>
      </c>
      <c r="C437" s="5" t="s">
        <v>166</v>
      </c>
      <c r="D437" s="5">
        <v>8374.0</v>
      </c>
      <c r="E437" s="5">
        <v>248507.65</v>
      </c>
      <c r="F437" s="5">
        <v>33697.15177782253</v>
      </c>
      <c r="G437" s="5">
        <v>0.0</v>
      </c>
      <c r="H437" s="5">
        <v>0.0</v>
      </c>
      <c r="I437" s="5">
        <v>0.0</v>
      </c>
      <c r="K437" s="16">
        <v>2.0</v>
      </c>
      <c r="L437" s="5">
        <v>1584.0</v>
      </c>
    </row>
    <row r="438">
      <c r="A438" s="5">
        <v>6.3000120023E10</v>
      </c>
      <c r="B438" s="5" t="s">
        <v>427</v>
      </c>
      <c r="C438" s="5" t="s">
        <v>449</v>
      </c>
      <c r="D438" s="5">
        <v>6244.0</v>
      </c>
      <c r="E438" s="5">
        <v>197137.5474</v>
      </c>
      <c r="F438" s="5">
        <v>31673.31684070652</v>
      </c>
      <c r="G438" s="5">
        <v>0.0</v>
      </c>
      <c r="H438" s="5">
        <v>0.0</v>
      </c>
      <c r="I438" s="5">
        <v>1.0</v>
      </c>
      <c r="K438" s="16">
        <v>2.0</v>
      </c>
      <c r="L438" s="5">
        <v>1113.0</v>
      </c>
    </row>
    <row r="439">
      <c r="A439" s="5">
        <v>6.3000120024E10</v>
      </c>
      <c r="B439" s="5" t="s">
        <v>427</v>
      </c>
      <c r="C439" s="5" t="s">
        <v>450</v>
      </c>
      <c r="D439" s="5">
        <v>5544.0</v>
      </c>
      <c r="E439" s="5">
        <v>712065.2795</v>
      </c>
      <c r="F439" s="5">
        <v>7785.803014988881</v>
      </c>
      <c r="G439" s="5">
        <v>0.0</v>
      </c>
      <c r="H439" s="5">
        <v>0.0</v>
      </c>
      <c r="I439" s="5">
        <v>0.0</v>
      </c>
      <c r="K439" s="16">
        <v>2.0</v>
      </c>
      <c r="L439" s="5">
        <v>1035.0</v>
      </c>
    </row>
    <row r="440">
      <c r="A440" s="5">
        <v>6.3000120025E10</v>
      </c>
      <c r="B440" s="5" t="s">
        <v>427</v>
      </c>
      <c r="C440" s="5" t="s">
        <v>451</v>
      </c>
      <c r="D440" s="5">
        <v>6527.0</v>
      </c>
      <c r="E440" s="5">
        <v>243815.609</v>
      </c>
      <c r="F440" s="5">
        <v>26770.230284969166</v>
      </c>
      <c r="G440" s="5">
        <v>0.0</v>
      </c>
      <c r="H440" s="5">
        <v>0.0</v>
      </c>
      <c r="I440" s="5">
        <v>0.0</v>
      </c>
      <c r="K440" s="16">
        <v>3.0</v>
      </c>
      <c r="L440" s="5">
        <v>1336.0</v>
      </c>
    </row>
    <row r="441">
      <c r="A441" s="5">
        <v>6.3000120026E10</v>
      </c>
      <c r="B441" s="5" t="s">
        <v>427</v>
      </c>
      <c r="C441" s="5" t="s">
        <v>452</v>
      </c>
      <c r="D441" s="5">
        <v>3037.0</v>
      </c>
      <c r="E441" s="5">
        <v>1547500.9879</v>
      </c>
      <c r="F441" s="5">
        <v>1962.5189410194107</v>
      </c>
      <c r="G441" s="5">
        <v>0.0</v>
      </c>
      <c r="H441" s="5">
        <v>0.0</v>
      </c>
      <c r="I441" s="5">
        <v>0.0</v>
      </c>
      <c r="K441" s="16">
        <v>7.0</v>
      </c>
      <c r="L441" s="5">
        <v>621.0</v>
      </c>
    </row>
    <row r="442">
      <c r="A442" s="5">
        <v>6.3000120027E10</v>
      </c>
      <c r="B442" s="5" t="s">
        <v>427</v>
      </c>
      <c r="C442" s="5" t="s">
        <v>453</v>
      </c>
      <c r="D442" s="5">
        <v>6440.0</v>
      </c>
      <c r="E442" s="5">
        <v>374482.98</v>
      </c>
      <c r="F442" s="5">
        <v>17197.043240790277</v>
      </c>
      <c r="G442" s="5">
        <v>0.0</v>
      </c>
      <c r="H442" s="5">
        <v>0.0</v>
      </c>
      <c r="I442" s="5">
        <v>0.0</v>
      </c>
      <c r="K442" s="16">
        <v>2.0</v>
      </c>
      <c r="L442" s="5">
        <v>1300.0</v>
      </c>
    </row>
    <row r="443">
      <c r="A443" s="5">
        <v>6.3000120028E10</v>
      </c>
      <c r="B443" s="5" t="s">
        <v>427</v>
      </c>
      <c r="C443" s="5" t="s">
        <v>454</v>
      </c>
      <c r="D443" s="5">
        <v>4143.0</v>
      </c>
      <c r="E443" s="5">
        <v>101563.0621</v>
      </c>
      <c r="F443" s="5">
        <v>40792.38961819369</v>
      </c>
      <c r="G443" s="5">
        <v>0.0</v>
      </c>
      <c r="H443" s="5">
        <v>0.0</v>
      </c>
      <c r="I443" s="5">
        <v>0.0</v>
      </c>
      <c r="K443" s="16">
        <v>2.0</v>
      </c>
      <c r="L443" s="5">
        <v>813.0</v>
      </c>
    </row>
    <row r="444">
      <c r="A444" s="5">
        <v>6.3000120029E10</v>
      </c>
      <c r="B444" s="5" t="s">
        <v>427</v>
      </c>
      <c r="C444" s="5" t="s">
        <v>455</v>
      </c>
      <c r="D444" s="5">
        <v>6651.0</v>
      </c>
      <c r="E444" s="5">
        <v>397888.5066</v>
      </c>
      <c r="F444" s="5">
        <v>16715.73792576596</v>
      </c>
      <c r="G444" s="5">
        <v>0.0</v>
      </c>
      <c r="H444" s="5">
        <v>0.0</v>
      </c>
      <c r="I444" s="5">
        <v>0.0</v>
      </c>
      <c r="K444" s="16">
        <v>1.0</v>
      </c>
      <c r="L444" s="5">
        <v>1333.0</v>
      </c>
    </row>
    <row r="445">
      <c r="A445" s="5">
        <v>6.300012003E10</v>
      </c>
      <c r="B445" s="5" t="s">
        <v>427</v>
      </c>
      <c r="C445" s="5" t="s">
        <v>456</v>
      </c>
      <c r="D445" s="5">
        <v>4892.0</v>
      </c>
      <c r="E445" s="5">
        <v>182219.5458</v>
      </c>
      <c r="F445" s="5">
        <v>26846.73577975739</v>
      </c>
      <c r="G445" s="5">
        <v>0.0</v>
      </c>
      <c r="H445" s="5">
        <v>1.0</v>
      </c>
      <c r="I445" s="5">
        <v>0.0</v>
      </c>
      <c r="K445" s="5">
        <v>0.0</v>
      </c>
      <c r="L445" s="5">
        <v>1017.0</v>
      </c>
    </row>
    <row r="446">
      <c r="A446" s="5">
        <v>6.3000120031E10</v>
      </c>
      <c r="B446" s="5" t="s">
        <v>427</v>
      </c>
      <c r="C446" s="5" t="s">
        <v>457</v>
      </c>
      <c r="D446" s="5">
        <v>6172.0</v>
      </c>
      <c r="E446" s="5">
        <v>107037.4325</v>
      </c>
      <c r="F446" s="5">
        <v>57662.07069662288</v>
      </c>
      <c r="G446" s="5">
        <v>0.0</v>
      </c>
      <c r="H446" s="5">
        <v>0.0</v>
      </c>
      <c r="I446" s="5">
        <v>0.0</v>
      </c>
      <c r="K446" s="16">
        <v>1.0</v>
      </c>
      <c r="L446" s="5">
        <v>1113.0</v>
      </c>
    </row>
    <row r="447">
      <c r="A447" s="5">
        <v>6.3000120032E10</v>
      </c>
      <c r="B447" s="5" t="s">
        <v>427</v>
      </c>
      <c r="C447" s="5" t="s">
        <v>458</v>
      </c>
      <c r="D447" s="5">
        <v>3242.0</v>
      </c>
      <c r="E447" s="5">
        <v>1163849.7541</v>
      </c>
      <c r="F447" s="5">
        <v>2785.582923035478</v>
      </c>
      <c r="G447" s="5">
        <v>0.0</v>
      </c>
      <c r="H447" s="5">
        <v>0.0</v>
      </c>
      <c r="I447" s="5">
        <v>0.0</v>
      </c>
      <c r="K447" s="16">
        <v>4.0</v>
      </c>
      <c r="L447" s="5">
        <v>698.0</v>
      </c>
    </row>
    <row r="448">
      <c r="A448" s="5">
        <v>6.3000120033E10</v>
      </c>
      <c r="B448" s="5" t="s">
        <v>427</v>
      </c>
      <c r="C448" s="5" t="s">
        <v>459</v>
      </c>
      <c r="D448" s="5">
        <v>4209.0</v>
      </c>
      <c r="E448" s="5">
        <v>504591.639</v>
      </c>
      <c r="F448" s="5">
        <v>8341.398617585892</v>
      </c>
      <c r="G448" s="5">
        <v>0.0</v>
      </c>
      <c r="H448" s="5">
        <v>0.0</v>
      </c>
      <c r="I448" s="5">
        <v>0.0</v>
      </c>
      <c r="K448" s="5">
        <v>0.0</v>
      </c>
      <c r="L448" s="5">
        <v>741.0</v>
      </c>
    </row>
    <row r="449">
      <c r="A449" s="5">
        <v>6.3000120034E10</v>
      </c>
      <c r="B449" s="5" t="s">
        <v>427</v>
      </c>
      <c r="C449" s="5" t="s">
        <v>460</v>
      </c>
      <c r="D449" s="5">
        <v>4638.0</v>
      </c>
      <c r="E449" s="5">
        <v>685146.7928</v>
      </c>
      <c r="F449" s="5">
        <v>6769.352274197787</v>
      </c>
      <c r="G449" s="5">
        <v>0.0</v>
      </c>
      <c r="H449" s="5">
        <v>0.0</v>
      </c>
      <c r="I449" s="5">
        <v>0.0</v>
      </c>
      <c r="K449" s="5">
        <v>0.0</v>
      </c>
      <c r="L449" s="5">
        <v>775.0</v>
      </c>
    </row>
    <row r="450">
      <c r="A450" s="5">
        <v>6.3000120035E10</v>
      </c>
      <c r="B450" s="5" t="s">
        <v>427</v>
      </c>
      <c r="C450" s="5" t="s">
        <v>461</v>
      </c>
      <c r="D450" s="5">
        <v>5372.0</v>
      </c>
      <c r="E450" s="5">
        <v>1081450.9397</v>
      </c>
      <c r="F450" s="5">
        <v>4967.400556783667</v>
      </c>
      <c r="G450" s="5">
        <v>0.0</v>
      </c>
      <c r="H450" s="5">
        <v>0.0</v>
      </c>
      <c r="I450" s="5">
        <v>0.0</v>
      </c>
      <c r="K450" s="5">
        <v>0.0</v>
      </c>
      <c r="L450" s="5">
        <v>1009.0</v>
      </c>
    </row>
    <row r="451">
      <c r="A451" s="5">
        <v>6.3000120036E10</v>
      </c>
      <c r="B451" s="5" t="s">
        <v>427</v>
      </c>
      <c r="C451" s="5" t="s">
        <v>462</v>
      </c>
      <c r="D451" s="5">
        <v>5981.0</v>
      </c>
      <c r="E451" s="5">
        <v>1250236.0162</v>
      </c>
      <c r="F451" s="5">
        <v>4783.896738296508</v>
      </c>
      <c r="G451" s="5">
        <v>0.0</v>
      </c>
      <c r="H451" s="5">
        <v>0.0</v>
      </c>
      <c r="I451" s="5">
        <v>0.0</v>
      </c>
      <c r="K451" s="16">
        <v>1.0</v>
      </c>
      <c r="L451" s="5">
        <v>992.0</v>
      </c>
    </row>
    <row r="452">
      <c r="A452" s="5">
        <v>6.3000120037E10</v>
      </c>
      <c r="B452" s="5" t="s">
        <v>427</v>
      </c>
      <c r="C452" s="5" t="s">
        <v>463</v>
      </c>
      <c r="D452" s="5">
        <v>7522.0</v>
      </c>
      <c r="E452" s="5">
        <v>2714430.68</v>
      </c>
      <c r="F452" s="5">
        <v>2771.115157009646</v>
      </c>
      <c r="G452" s="5">
        <v>0.0</v>
      </c>
      <c r="H452" s="5">
        <v>0.0</v>
      </c>
      <c r="I452" s="5">
        <v>0.0</v>
      </c>
      <c r="K452" s="16">
        <v>4.0</v>
      </c>
      <c r="L452" s="5">
        <v>1218.0</v>
      </c>
    </row>
    <row r="453">
      <c r="A453" s="5">
        <v>6.3000120038E10</v>
      </c>
      <c r="B453" s="5" t="s">
        <v>427</v>
      </c>
      <c r="C453" s="5" t="s">
        <v>464</v>
      </c>
      <c r="D453" s="5">
        <v>11491.0</v>
      </c>
      <c r="E453" s="5">
        <v>1648588.9103</v>
      </c>
      <c r="F453" s="5">
        <v>6970.203383152042</v>
      </c>
      <c r="G453" s="5">
        <v>0.0</v>
      </c>
      <c r="H453" s="5">
        <v>0.0</v>
      </c>
      <c r="I453" s="5">
        <v>0.0</v>
      </c>
      <c r="K453" s="16">
        <v>2.0</v>
      </c>
      <c r="L453" s="5">
        <v>2324.0</v>
      </c>
    </row>
    <row r="454">
      <c r="A454" s="5">
        <v>6.3000120039E10</v>
      </c>
      <c r="B454" s="5" t="s">
        <v>427</v>
      </c>
      <c r="C454" s="5" t="s">
        <v>465</v>
      </c>
      <c r="D454" s="5">
        <v>2365.0</v>
      </c>
      <c r="E454" s="5">
        <v>5095321.572</v>
      </c>
      <c r="F454" s="5">
        <v>464.1512741798743</v>
      </c>
      <c r="G454" s="5">
        <v>0.0</v>
      </c>
      <c r="H454" s="5">
        <v>0.0</v>
      </c>
      <c r="I454" s="5">
        <v>0.0</v>
      </c>
      <c r="K454" s="16">
        <v>4.0</v>
      </c>
      <c r="L454" s="5">
        <v>499.0</v>
      </c>
    </row>
    <row r="455">
      <c r="A455" s="5">
        <v>6.300012004E10</v>
      </c>
      <c r="B455" s="5" t="s">
        <v>427</v>
      </c>
      <c r="C455" s="5" t="s">
        <v>466</v>
      </c>
      <c r="D455" s="5">
        <v>1605.0</v>
      </c>
      <c r="E455" s="5">
        <v>3725722.1299</v>
      </c>
      <c r="F455" s="5">
        <v>430.788970309785</v>
      </c>
      <c r="G455" s="5">
        <v>0.0</v>
      </c>
      <c r="H455" s="5">
        <v>0.0</v>
      </c>
      <c r="I455" s="5">
        <v>0.0</v>
      </c>
      <c r="K455" s="16">
        <v>1.0</v>
      </c>
      <c r="L455" s="5">
        <v>435.0</v>
      </c>
    </row>
    <row r="456">
      <c r="A456" s="5">
        <v>6.3000120041E10</v>
      </c>
      <c r="B456" s="5" t="s">
        <v>427</v>
      </c>
      <c r="C456" s="5" t="s">
        <v>467</v>
      </c>
      <c r="D456" s="5">
        <v>1291.0</v>
      </c>
      <c r="E456" s="5">
        <v>4455912.2089</v>
      </c>
      <c r="F456" s="5">
        <v>289.72743166290974</v>
      </c>
      <c r="G456" s="5">
        <v>0.0</v>
      </c>
      <c r="H456" s="5">
        <v>0.0</v>
      </c>
      <c r="I456" s="5">
        <v>0.0</v>
      </c>
      <c r="K456" s="16">
        <v>3.0</v>
      </c>
      <c r="L456" s="5">
        <v>269.0</v>
      </c>
    </row>
    <row r="457">
      <c r="A457" s="5">
        <v>6.3000120042E10</v>
      </c>
      <c r="B457" s="5" t="s">
        <v>427</v>
      </c>
      <c r="C457" s="5" t="s">
        <v>468</v>
      </c>
      <c r="D457" s="5">
        <v>912.0</v>
      </c>
      <c r="E457" s="5">
        <v>1.63756942635E7</v>
      </c>
      <c r="F457" s="5">
        <v>55.69229525936918</v>
      </c>
      <c r="G457" s="5">
        <v>0.0</v>
      </c>
      <c r="H457" s="5">
        <v>0.0</v>
      </c>
      <c r="I457" s="5">
        <v>0.0</v>
      </c>
      <c r="K457" s="5">
        <v>0.0</v>
      </c>
      <c r="L457" s="5">
        <v>215.0</v>
      </c>
    </row>
    <row r="458">
      <c r="K458" s="16"/>
    </row>
    <row r="459">
      <c r="K459" s="16"/>
    </row>
    <row r="460">
      <c r="K460" s="16"/>
    </row>
    <row r="461">
      <c r="K461" s="16"/>
    </row>
    <row r="462">
      <c r="K462" s="16"/>
    </row>
    <row r="463">
      <c r="K463" s="16"/>
    </row>
    <row r="464">
      <c r="K464" s="16"/>
    </row>
    <row r="465">
      <c r="K465" s="16"/>
    </row>
    <row r="466">
      <c r="K466" s="16"/>
    </row>
    <row r="467">
      <c r="K467" s="16"/>
    </row>
    <row r="468">
      <c r="K468" s="16"/>
    </row>
    <row r="469">
      <c r="K469" s="16"/>
    </row>
    <row r="470">
      <c r="K470" s="16"/>
    </row>
    <row r="471">
      <c r="K471" s="16"/>
    </row>
    <row r="472">
      <c r="K472" s="16"/>
    </row>
    <row r="473">
      <c r="K473" s="16"/>
    </row>
    <row r="474">
      <c r="K474" s="16"/>
    </row>
    <row r="475">
      <c r="K475" s="16"/>
    </row>
    <row r="476">
      <c r="K476" s="16"/>
    </row>
    <row r="477">
      <c r="K477" s="16"/>
    </row>
    <row r="478">
      <c r="K478" s="16"/>
    </row>
    <row r="479">
      <c r="K479" s="16"/>
    </row>
    <row r="480">
      <c r="K480" s="16"/>
    </row>
    <row r="481">
      <c r="K481" s="16"/>
    </row>
    <row r="482">
      <c r="K482" s="16"/>
    </row>
    <row r="483">
      <c r="K483" s="16"/>
    </row>
    <row r="484">
      <c r="K484" s="16"/>
    </row>
    <row r="485">
      <c r="K485" s="16"/>
    </row>
    <row r="486">
      <c r="K486" s="16"/>
    </row>
    <row r="487">
      <c r="K487" s="16"/>
    </row>
    <row r="488">
      <c r="K488" s="16"/>
    </row>
    <row r="489">
      <c r="K489" s="16"/>
    </row>
    <row r="490">
      <c r="K490" s="16"/>
    </row>
    <row r="491">
      <c r="K491" s="16"/>
    </row>
    <row r="492">
      <c r="K492" s="16"/>
    </row>
    <row r="493">
      <c r="K493" s="16"/>
    </row>
    <row r="494">
      <c r="K494" s="16"/>
    </row>
    <row r="495">
      <c r="K495" s="16"/>
    </row>
    <row r="496">
      <c r="K496" s="16"/>
    </row>
    <row r="497">
      <c r="K497" s="16"/>
    </row>
    <row r="498">
      <c r="K498" s="16"/>
    </row>
    <row r="499">
      <c r="K499" s="16"/>
    </row>
    <row r="500">
      <c r="K500" s="16"/>
    </row>
    <row r="501">
      <c r="K501" s="16"/>
    </row>
    <row r="502">
      <c r="K502" s="16"/>
    </row>
    <row r="503">
      <c r="K503" s="16"/>
    </row>
    <row r="504">
      <c r="K504" s="16"/>
    </row>
    <row r="505">
      <c r="K505" s="16"/>
    </row>
    <row r="506">
      <c r="K506" s="16"/>
    </row>
    <row r="507">
      <c r="K507" s="16"/>
    </row>
    <row r="508">
      <c r="K508" s="16"/>
    </row>
    <row r="509">
      <c r="K509" s="16"/>
    </row>
    <row r="510">
      <c r="K510" s="16"/>
    </row>
    <row r="511">
      <c r="K511" s="16"/>
    </row>
    <row r="512">
      <c r="K512" s="16"/>
    </row>
    <row r="513">
      <c r="K513" s="16"/>
    </row>
    <row r="514">
      <c r="K514" s="16"/>
    </row>
    <row r="515">
      <c r="K515" s="16"/>
    </row>
    <row r="516">
      <c r="K516" s="16"/>
    </row>
    <row r="517">
      <c r="K517" s="16"/>
    </row>
    <row r="518">
      <c r="K518" s="16"/>
    </row>
    <row r="519">
      <c r="K519" s="16"/>
    </row>
    <row r="520">
      <c r="K520" s="16"/>
    </row>
    <row r="521">
      <c r="K521" s="16"/>
    </row>
    <row r="522">
      <c r="K522" s="16"/>
    </row>
    <row r="523">
      <c r="K523" s="16"/>
    </row>
    <row r="524">
      <c r="K524" s="16"/>
    </row>
    <row r="525">
      <c r="K525" s="16"/>
    </row>
    <row r="526">
      <c r="K526" s="16"/>
    </row>
    <row r="527">
      <c r="K527" s="16"/>
    </row>
    <row r="528">
      <c r="K528" s="16"/>
    </row>
    <row r="529">
      <c r="K529" s="16"/>
    </row>
    <row r="530">
      <c r="K530" s="16"/>
    </row>
    <row r="531">
      <c r="K531" s="16"/>
    </row>
    <row r="532">
      <c r="K532" s="16"/>
    </row>
    <row r="533">
      <c r="K533" s="16"/>
    </row>
    <row r="534">
      <c r="K534" s="16"/>
    </row>
    <row r="535">
      <c r="K535" s="16"/>
    </row>
    <row r="536">
      <c r="K536" s="16"/>
    </row>
    <row r="537">
      <c r="K537" s="16"/>
    </row>
    <row r="538">
      <c r="K538" s="16"/>
    </row>
    <row r="539">
      <c r="K539" s="16"/>
    </row>
    <row r="540">
      <c r="K540" s="16"/>
    </row>
    <row r="541">
      <c r="K541" s="16"/>
    </row>
    <row r="542">
      <c r="K542" s="16"/>
    </row>
    <row r="543">
      <c r="K543" s="16"/>
    </row>
    <row r="544">
      <c r="K544" s="16"/>
    </row>
    <row r="545">
      <c r="K545" s="16"/>
    </row>
    <row r="546">
      <c r="K546" s="16"/>
    </row>
    <row r="547">
      <c r="K547" s="16"/>
    </row>
    <row r="548">
      <c r="K548" s="16"/>
    </row>
    <row r="549">
      <c r="K549" s="16"/>
    </row>
    <row r="550">
      <c r="K550" s="16"/>
    </row>
    <row r="551">
      <c r="K551" s="16"/>
    </row>
    <row r="552">
      <c r="K552" s="16"/>
    </row>
    <row r="553">
      <c r="K553" s="16"/>
    </row>
    <row r="554">
      <c r="K554" s="16"/>
    </row>
    <row r="555">
      <c r="K555" s="16"/>
    </row>
    <row r="556">
      <c r="K556" s="16"/>
    </row>
    <row r="557">
      <c r="K557" s="16"/>
    </row>
    <row r="558">
      <c r="K558" s="16"/>
    </row>
    <row r="559">
      <c r="K559" s="16"/>
    </row>
    <row r="560">
      <c r="K560" s="16"/>
    </row>
    <row r="561">
      <c r="K561" s="16"/>
    </row>
    <row r="562">
      <c r="K562" s="16"/>
    </row>
    <row r="563">
      <c r="K563" s="16"/>
    </row>
    <row r="564">
      <c r="K564" s="16"/>
    </row>
    <row r="565">
      <c r="K565" s="16"/>
    </row>
    <row r="566">
      <c r="K566" s="16"/>
    </row>
    <row r="567">
      <c r="K567" s="16"/>
    </row>
    <row r="568">
      <c r="K568" s="16"/>
    </row>
    <row r="569">
      <c r="K569" s="16"/>
    </row>
    <row r="570">
      <c r="K570" s="16"/>
    </row>
    <row r="571">
      <c r="K571" s="16"/>
    </row>
    <row r="572">
      <c r="K572" s="16"/>
    </row>
    <row r="573">
      <c r="K573" s="16"/>
    </row>
    <row r="574">
      <c r="K574" s="16"/>
    </row>
    <row r="575">
      <c r="K575" s="16"/>
    </row>
    <row r="576">
      <c r="K576" s="16"/>
    </row>
    <row r="577">
      <c r="K577" s="16"/>
    </row>
    <row r="578">
      <c r="K578" s="16"/>
    </row>
    <row r="579">
      <c r="K579" s="16"/>
    </row>
    <row r="580">
      <c r="K580" s="16"/>
    </row>
    <row r="581">
      <c r="K581" s="16"/>
    </row>
    <row r="582">
      <c r="K582" s="16"/>
    </row>
    <row r="583">
      <c r="K583" s="16"/>
    </row>
    <row r="584">
      <c r="K584" s="16"/>
    </row>
    <row r="585">
      <c r="K585" s="16"/>
    </row>
    <row r="586">
      <c r="K586" s="16"/>
    </row>
    <row r="587">
      <c r="K587" s="16"/>
    </row>
    <row r="588">
      <c r="K588" s="16"/>
    </row>
    <row r="589">
      <c r="K589" s="16"/>
    </row>
    <row r="590">
      <c r="K590" s="16"/>
    </row>
    <row r="591">
      <c r="K591" s="16"/>
    </row>
    <row r="592">
      <c r="K592" s="16"/>
    </row>
    <row r="593">
      <c r="K593" s="16"/>
    </row>
    <row r="594">
      <c r="K594" s="16"/>
    </row>
    <row r="595">
      <c r="K595" s="16"/>
    </row>
    <row r="596">
      <c r="K596" s="16"/>
    </row>
    <row r="597">
      <c r="K597" s="16"/>
    </row>
    <row r="598">
      <c r="K598" s="16"/>
    </row>
    <row r="599">
      <c r="K599" s="16"/>
    </row>
    <row r="600">
      <c r="K600" s="16"/>
    </row>
    <row r="601">
      <c r="K601" s="16"/>
    </row>
    <row r="602">
      <c r="K602" s="16"/>
    </row>
    <row r="603">
      <c r="K603" s="16"/>
    </row>
    <row r="604">
      <c r="K604" s="16"/>
    </row>
    <row r="605">
      <c r="K605" s="16"/>
    </row>
    <row r="606">
      <c r="K606" s="16"/>
    </row>
    <row r="607">
      <c r="K607" s="16"/>
    </row>
    <row r="608">
      <c r="K608" s="16"/>
    </row>
    <row r="609">
      <c r="K609" s="16"/>
    </row>
    <row r="610">
      <c r="K610" s="16"/>
    </row>
    <row r="611">
      <c r="K611" s="16"/>
    </row>
    <row r="612">
      <c r="K612" s="16"/>
    </row>
    <row r="613">
      <c r="K613" s="16"/>
    </row>
    <row r="614">
      <c r="K614" s="16"/>
    </row>
    <row r="615">
      <c r="K615" s="16"/>
    </row>
    <row r="616">
      <c r="K616" s="16"/>
    </row>
    <row r="617">
      <c r="K617" s="16"/>
    </row>
    <row r="618">
      <c r="K618" s="16"/>
    </row>
    <row r="619">
      <c r="K619" s="16"/>
    </row>
    <row r="620">
      <c r="K620" s="16"/>
    </row>
    <row r="621">
      <c r="K621" s="16"/>
    </row>
    <row r="622">
      <c r="K622" s="16"/>
    </row>
    <row r="623">
      <c r="K623" s="16"/>
    </row>
    <row r="624">
      <c r="K624" s="16"/>
    </row>
    <row r="625">
      <c r="K625" s="16"/>
    </row>
    <row r="626">
      <c r="K626" s="16"/>
    </row>
    <row r="627">
      <c r="K627" s="16"/>
    </row>
    <row r="628">
      <c r="K628" s="16"/>
    </row>
    <row r="629">
      <c r="K629" s="16"/>
    </row>
    <row r="630">
      <c r="K630" s="16"/>
    </row>
    <row r="631">
      <c r="K631" s="16"/>
    </row>
    <row r="632">
      <c r="K632" s="16"/>
    </row>
    <row r="633">
      <c r="K633" s="16"/>
    </row>
    <row r="634">
      <c r="K634" s="16"/>
    </row>
    <row r="635">
      <c r="K635" s="16"/>
    </row>
    <row r="636">
      <c r="K636" s="16"/>
    </row>
    <row r="637">
      <c r="K637" s="16"/>
    </row>
    <row r="638">
      <c r="K638" s="16"/>
    </row>
    <row r="639">
      <c r="K639" s="16"/>
    </row>
    <row r="640">
      <c r="K640" s="16"/>
    </row>
    <row r="641">
      <c r="K641" s="16"/>
    </row>
    <row r="642">
      <c r="K642" s="16"/>
    </row>
    <row r="643">
      <c r="K643" s="16"/>
    </row>
    <row r="644">
      <c r="K644" s="16"/>
    </row>
    <row r="645">
      <c r="K645" s="16"/>
    </row>
    <row r="646">
      <c r="K646" s="16"/>
    </row>
    <row r="647">
      <c r="K647" s="16"/>
    </row>
    <row r="648">
      <c r="K648" s="16"/>
    </row>
    <row r="649">
      <c r="K649" s="16"/>
    </row>
    <row r="650">
      <c r="K650" s="16"/>
    </row>
    <row r="651">
      <c r="K651" s="16"/>
    </row>
    <row r="652">
      <c r="K652" s="16"/>
    </row>
    <row r="653">
      <c r="K653" s="16"/>
    </row>
    <row r="654">
      <c r="K654" s="16"/>
    </row>
    <row r="655">
      <c r="K655" s="16"/>
    </row>
    <row r="656">
      <c r="K656" s="16"/>
    </row>
    <row r="657">
      <c r="K657" s="16"/>
    </row>
    <row r="658">
      <c r="K658" s="16"/>
    </row>
    <row r="659">
      <c r="K659" s="16"/>
    </row>
    <row r="660">
      <c r="K660" s="16"/>
    </row>
    <row r="661">
      <c r="K661" s="16"/>
    </row>
    <row r="662">
      <c r="K662" s="16"/>
    </row>
    <row r="663">
      <c r="K663" s="16"/>
    </row>
    <row r="664">
      <c r="K664" s="16"/>
    </row>
    <row r="665">
      <c r="K665" s="16"/>
    </row>
    <row r="666">
      <c r="K666" s="16"/>
    </row>
    <row r="667">
      <c r="K667" s="16"/>
    </row>
    <row r="668">
      <c r="K668" s="16"/>
    </row>
    <row r="669">
      <c r="K669" s="16"/>
    </row>
    <row r="670">
      <c r="K670" s="16"/>
    </row>
    <row r="671">
      <c r="K671" s="16"/>
    </row>
    <row r="672">
      <c r="K672" s="16"/>
    </row>
    <row r="673">
      <c r="K673" s="16"/>
    </row>
    <row r="674">
      <c r="K674" s="16"/>
    </row>
    <row r="675">
      <c r="K675" s="16"/>
    </row>
    <row r="676">
      <c r="K676" s="16"/>
    </row>
    <row r="677">
      <c r="K677" s="16"/>
    </row>
    <row r="678">
      <c r="K678" s="16"/>
    </row>
    <row r="679">
      <c r="K679" s="16"/>
    </row>
    <row r="680">
      <c r="K680" s="16"/>
    </row>
    <row r="681">
      <c r="K681" s="16"/>
    </row>
    <row r="682">
      <c r="K682" s="16"/>
    </row>
    <row r="683">
      <c r="K683" s="16"/>
    </row>
    <row r="684">
      <c r="K684" s="16"/>
    </row>
    <row r="685">
      <c r="K685" s="16"/>
    </row>
    <row r="686">
      <c r="K686" s="16"/>
    </row>
    <row r="687">
      <c r="K687" s="16"/>
    </row>
    <row r="688">
      <c r="K688" s="16"/>
    </row>
    <row r="689">
      <c r="K689" s="16"/>
    </row>
    <row r="690">
      <c r="K690" s="16"/>
    </row>
    <row r="691">
      <c r="K691" s="16"/>
    </row>
    <row r="692">
      <c r="K692" s="16"/>
    </row>
    <row r="693">
      <c r="K693" s="16"/>
    </row>
    <row r="694">
      <c r="K694" s="16"/>
    </row>
    <row r="695">
      <c r="K695" s="16"/>
    </row>
    <row r="696">
      <c r="K696" s="16"/>
    </row>
    <row r="697">
      <c r="K697" s="16"/>
    </row>
    <row r="698">
      <c r="K698" s="16"/>
    </row>
    <row r="699">
      <c r="K699" s="16"/>
    </row>
    <row r="700">
      <c r="K700" s="16"/>
    </row>
    <row r="701">
      <c r="K701" s="16"/>
    </row>
    <row r="702">
      <c r="K702" s="16"/>
    </row>
    <row r="703">
      <c r="K703" s="16"/>
    </row>
    <row r="704">
      <c r="K704" s="16"/>
    </row>
    <row r="705">
      <c r="K705" s="16"/>
    </row>
    <row r="706">
      <c r="K706" s="16"/>
    </row>
    <row r="707">
      <c r="K707" s="16"/>
    </row>
    <row r="708">
      <c r="K708" s="16"/>
    </row>
    <row r="709">
      <c r="K709" s="16"/>
    </row>
    <row r="710">
      <c r="K710" s="16"/>
    </row>
    <row r="711">
      <c r="K711" s="16"/>
    </row>
    <row r="712">
      <c r="K712" s="16"/>
    </row>
    <row r="713">
      <c r="K713" s="16"/>
    </row>
    <row r="714">
      <c r="K714" s="16"/>
    </row>
    <row r="715">
      <c r="K715" s="16"/>
    </row>
    <row r="716">
      <c r="K716" s="16"/>
    </row>
    <row r="717">
      <c r="K717" s="16"/>
    </row>
    <row r="718">
      <c r="K718" s="16"/>
    </row>
    <row r="719">
      <c r="K719" s="16"/>
    </row>
    <row r="720">
      <c r="K720" s="16"/>
    </row>
    <row r="721">
      <c r="K721" s="16"/>
    </row>
    <row r="722">
      <c r="K722" s="16"/>
    </row>
    <row r="723">
      <c r="K723" s="16"/>
    </row>
    <row r="724">
      <c r="K724" s="16"/>
    </row>
    <row r="725">
      <c r="K725" s="16"/>
    </row>
    <row r="726">
      <c r="K726" s="16"/>
    </row>
    <row r="727">
      <c r="K727" s="16"/>
    </row>
    <row r="728">
      <c r="K728" s="16"/>
    </row>
    <row r="729">
      <c r="K729" s="16"/>
    </row>
    <row r="730">
      <c r="K730" s="16"/>
    </row>
    <row r="731">
      <c r="K731" s="16"/>
    </row>
    <row r="732">
      <c r="K732" s="16"/>
    </row>
    <row r="733">
      <c r="K733" s="16"/>
    </row>
    <row r="734">
      <c r="K734" s="16"/>
    </row>
    <row r="735">
      <c r="K735" s="16"/>
    </row>
    <row r="736">
      <c r="K736" s="16"/>
    </row>
    <row r="737">
      <c r="K737" s="16"/>
    </row>
    <row r="738">
      <c r="K738" s="16"/>
    </row>
    <row r="739">
      <c r="K739" s="16"/>
    </row>
    <row r="740">
      <c r="K740" s="16"/>
    </row>
    <row r="741">
      <c r="K741" s="16"/>
    </row>
    <row r="742">
      <c r="K742" s="16"/>
    </row>
    <row r="743">
      <c r="K743" s="16"/>
    </row>
    <row r="744">
      <c r="K744" s="16"/>
    </row>
    <row r="745">
      <c r="K745" s="16"/>
    </row>
    <row r="746">
      <c r="K746" s="16"/>
    </row>
    <row r="747">
      <c r="K747" s="16"/>
    </row>
    <row r="748">
      <c r="K748" s="16"/>
    </row>
    <row r="749">
      <c r="K749" s="16"/>
    </row>
    <row r="750">
      <c r="K750" s="16"/>
    </row>
    <row r="751">
      <c r="K751" s="16"/>
    </row>
    <row r="752">
      <c r="K752" s="16"/>
    </row>
    <row r="753">
      <c r="K753" s="16"/>
    </row>
    <row r="754">
      <c r="K754" s="16"/>
    </row>
    <row r="755">
      <c r="K755" s="16"/>
    </row>
    <row r="756">
      <c r="K756" s="16"/>
    </row>
    <row r="757">
      <c r="K757" s="16"/>
    </row>
    <row r="758">
      <c r="K758" s="16"/>
    </row>
    <row r="759">
      <c r="K759" s="16"/>
    </row>
    <row r="760">
      <c r="K760" s="16"/>
    </row>
    <row r="761">
      <c r="K761" s="16"/>
    </row>
    <row r="762">
      <c r="K762" s="16"/>
    </row>
    <row r="763">
      <c r="K763" s="16"/>
    </row>
    <row r="764">
      <c r="K764" s="16"/>
    </row>
    <row r="765">
      <c r="K765" s="16"/>
    </row>
    <row r="766">
      <c r="K766" s="16"/>
    </row>
    <row r="767">
      <c r="K767" s="16"/>
    </row>
    <row r="768">
      <c r="K768" s="16"/>
    </row>
    <row r="769">
      <c r="K769" s="16"/>
    </row>
    <row r="770">
      <c r="K770" s="16"/>
    </row>
    <row r="771">
      <c r="K771" s="16"/>
    </row>
    <row r="772">
      <c r="K772" s="16"/>
    </row>
    <row r="773">
      <c r="K773" s="16"/>
    </row>
    <row r="774">
      <c r="K774" s="16"/>
    </row>
    <row r="775">
      <c r="K775" s="16"/>
    </row>
    <row r="776">
      <c r="K776" s="16"/>
    </row>
    <row r="777">
      <c r="K777" s="16"/>
    </row>
    <row r="778">
      <c r="K778" s="16"/>
    </row>
    <row r="779">
      <c r="K779" s="16"/>
    </row>
    <row r="780">
      <c r="K780" s="16"/>
    </row>
    <row r="781">
      <c r="K781" s="16"/>
    </row>
    <row r="782">
      <c r="K782" s="16"/>
    </row>
    <row r="783">
      <c r="K783" s="16"/>
    </row>
    <row r="784">
      <c r="K784" s="16"/>
    </row>
    <row r="785">
      <c r="K785" s="16"/>
    </row>
    <row r="786">
      <c r="K786" s="16"/>
    </row>
    <row r="787">
      <c r="K787" s="16"/>
    </row>
    <row r="788">
      <c r="K788" s="16"/>
    </row>
    <row r="789">
      <c r="K789" s="16"/>
    </row>
    <row r="790">
      <c r="K790" s="16"/>
    </row>
    <row r="791">
      <c r="K791" s="16"/>
    </row>
    <row r="792">
      <c r="K792" s="16"/>
    </row>
    <row r="793">
      <c r="K793" s="16"/>
    </row>
    <row r="794">
      <c r="K794" s="16"/>
    </row>
    <row r="795">
      <c r="K795" s="16"/>
    </row>
    <row r="796">
      <c r="K796" s="16"/>
    </row>
    <row r="797">
      <c r="K797" s="16"/>
    </row>
    <row r="798">
      <c r="K798" s="16"/>
    </row>
    <row r="799">
      <c r="K799" s="16"/>
    </row>
    <row r="800">
      <c r="K800" s="16"/>
    </row>
    <row r="801">
      <c r="K801" s="16"/>
    </row>
    <row r="802">
      <c r="K802" s="16"/>
    </row>
    <row r="803">
      <c r="K803" s="16"/>
    </row>
    <row r="804">
      <c r="K804" s="16"/>
    </row>
    <row r="805">
      <c r="K805" s="16"/>
    </row>
    <row r="806">
      <c r="K806" s="16"/>
    </row>
    <row r="807">
      <c r="K807" s="16"/>
    </row>
    <row r="808">
      <c r="K808" s="16"/>
    </row>
    <row r="809">
      <c r="K809" s="16"/>
    </row>
    <row r="810">
      <c r="K810" s="16"/>
    </row>
    <row r="811">
      <c r="K811" s="16"/>
    </row>
    <row r="812">
      <c r="K812" s="16"/>
    </row>
    <row r="813">
      <c r="K813" s="16"/>
    </row>
    <row r="814">
      <c r="K814" s="16"/>
    </row>
    <row r="815">
      <c r="K815" s="16"/>
    </row>
    <row r="816">
      <c r="K816" s="16"/>
    </row>
    <row r="817">
      <c r="K817" s="16"/>
    </row>
    <row r="818">
      <c r="K818" s="16"/>
    </row>
    <row r="819">
      <c r="K819" s="16"/>
    </row>
    <row r="820">
      <c r="K820" s="16"/>
    </row>
    <row r="821">
      <c r="K821" s="16"/>
    </row>
    <row r="822">
      <c r="K822" s="16"/>
    </row>
    <row r="823">
      <c r="K823" s="16"/>
    </row>
    <row r="824">
      <c r="K824" s="16"/>
    </row>
    <row r="825">
      <c r="K825" s="16"/>
    </row>
    <row r="826">
      <c r="K826" s="16"/>
    </row>
    <row r="827">
      <c r="K827" s="16"/>
    </row>
    <row r="828">
      <c r="K828" s="16"/>
    </row>
    <row r="829">
      <c r="K829" s="16"/>
    </row>
    <row r="830">
      <c r="K830" s="16"/>
    </row>
    <row r="831">
      <c r="K831" s="16"/>
    </row>
    <row r="832">
      <c r="K832" s="16"/>
    </row>
    <row r="833">
      <c r="K833" s="16"/>
    </row>
    <row r="834">
      <c r="K834" s="16"/>
    </row>
    <row r="835">
      <c r="K835" s="16"/>
    </row>
    <row r="836">
      <c r="K836" s="16"/>
    </row>
    <row r="837">
      <c r="K837" s="16"/>
    </row>
    <row r="838">
      <c r="K838" s="16"/>
    </row>
    <row r="839">
      <c r="K839" s="16"/>
    </row>
    <row r="840">
      <c r="K840" s="16"/>
    </row>
    <row r="841">
      <c r="K841" s="16"/>
    </row>
    <row r="842">
      <c r="K842" s="16"/>
    </row>
    <row r="843">
      <c r="K843" s="16"/>
    </row>
    <row r="844">
      <c r="K844" s="16"/>
    </row>
    <row r="845">
      <c r="K845" s="16"/>
    </row>
    <row r="846">
      <c r="K846" s="16"/>
    </row>
    <row r="847">
      <c r="K847" s="16"/>
    </row>
    <row r="848">
      <c r="K848" s="16"/>
    </row>
    <row r="849">
      <c r="K849" s="16"/>
    </row>
    <row r="850">
      <c r="K850" s="16"/>
    </row>
    <row r="851">
      <c r="K851" s="16"/>
    </row>
    <row r="852">
      <c r="K852" s="16"/>
    </row>
    <row r="853">
      <c r="K853" s="16"/>
    </row>
    <row r="854">
      <c r="K854" s="16"/>
    </row>
    <row r="855">
      <c r="K855" s="16"/>
    </row>
    <row r="856">
      <c r="K856" s="16"/>
    </row>
    <row r="857">
      <c r="K857" s="16"/>
    </row>
    <row r="858">
      <c r="K858" s="16"/>
    </row>
    <row r="859">
      <c r="K859" s="16"/>
    </row>
    <row r="860">
      <c r="K860" s="16"/>
    </row>
    <row r="861">
      <c r="K861" s="16"/>
    </row>
    <row r="862">
      <c r="K862" s="16"/>
    </row>
    <row r="863">
      <c r="K863" s="16"/>
    </row>
    <row r="864">
      <c r="K864" s="16"/>
    </row>
    <row r="865">
      <c r="K865" s="16"/>
    </row>
    <row r="866">
      <c r="K866" s="16"/>
    </row>
    <row r="867">
      <c r="K867" s="16"/>
    </row>
    <row r="868">
      <c r="K868" s="16"/>
    </row>
    <row r="869">
      <c r="K869" s="16"/>
    </row>
    <row r="870">
      <c r="K870" s="16"/>
    </row>
    <row r="871">
      <c r="K871" s="16"/>
    </row>
    <row r="872">
      <c r="K872" s="16"/>
    </row>
    <row r="873">
      <c r="K873" s="16"/>
    </row>
    <row r="874">
      <c r="K874" s="16"/>
    </row>
    <row r="875">
      <c r="K875" s="16"/>
    </row>
    <row r="876">
      <c r="K876" s="16"/>
    </row>
    <row r="877">
      <c r="K877" s="16"/>
    </row>
    <row r="878">
      <c r="K878" s="16"/>
    </row>
    <row r="879">
      <c r="K879" s="16"/>
    </row>
    <row r="880">
      <c r="K880" s="16"/>
    </row>
    <row r="881">
      <c r="K881" s="16"/>
    </row>
    <row r="882">
      <c r="K882" s="16"/>
    </row>
    <row r="883">
      <c r="K883" s="16"/>
    </row>
    <row r="884">
      <c r="K884" s="16"/>
    </row>
    <row r="885">
      <c r="K885" s="16"/>
    </row>
    <row r="886">
      <c r="K886" s="16"/>
    </row>
    <row r="887">
      <c r="K887" s="16"/>
    </row>
    <row r="888">
      <c r="K888" s="16"/>
    </row>
    <row r="889">
      <c r="K889" s="16"/>
    </row>
    <row r="890">
      <c r="K890" s="16"/>
    </row>
    <row r="891">
      <c r="K891" s="16"/>
    </row>
    <row r="892">
      <c r="K892" s="16"/>
    </row>
    <row r="893">
      <c r="K893" s="16"/>
    </row>
    <row r="894">
      <c r="K894" s="16"/>
    </row>
    <row r="895">
      <c r="K895" s="16"/>
    </row>
    <row r="896">
      <c r="K896" s="16"/>
    </row>
    <row r="897">
      <c r="K897" s="16"/>
    </row>
    <row r="898">
      <c r="K898" s="16"/>
    </row>
    <row r="899">
      <c r="K899" s="16"/>
    </row>
    <row r="900">
      <c r="K900" s="16"/>
    </row>
    <row r="901">
      <c r="K901" s="16"/>
    </row>
    <row r="902">
      <c r="K902" s="16"/>
    </row>
    <row r="903">
      <c r="K903" s="16"/>
    </row>
    <row r="904">
      <c r="K904" s="16"/>
    </row>
    <row r="905">
      <c r="K905" s="16"/>
    </row>
    <row r="906">
      <c r="K906" s="16"/>
    </row>
    <row r="907">
      <c r="K907" s="16"/>
    </row>
    <row r="908">
      <c r="K908" s="16"/>
    </row>
    <row r="909">
      <c r="K909" s="16"/>
    </row>
    <row r="910">
      <c r="K910" s="16"/>
    </row>
    <row r="911">
      <c r="K911" s="16"/>
    </row>
    <row r="912">
      <c r="K912" s="16"/>
    </row>
    <row r="913">
      <c r="K913" s="16"/>
    </row>
    <row r="914">
      <c r="K914" s="16"/>
    </row>
    <row r="915">
      <c r="K915" s="16"/>
    </row>
    <row r="916">
      <c r="K916" s="16"/>
    </row>
    <row r="917">
      <c r="K917" s="16"/>
    </row>
    <row r="918">
      <c r="K918" s="16"/>
    </row>
    <row r="919">
      <c r="K919" s="16"/>
    </row>
    <row r="920">
      <c r="K920" s="16"/>
    </row>
    <row r="921">
      <c r="K921" s="16"/>
    </row>
    <row r="922">
      <c r="K922" s="16"/>
    </row>
    <row r="923">
      <c r="K923" s="16"/>
    </row>
    <row r="924">
      <c r="K924" s="16"/>
    </row>
    <row r="925">
      <c r="K925" s="16"/>
    </row>
    <row r="926">
      <c r="K926" s="16"/>
    </row>
    <row r="927">
      <c r="K927" s="16"/>
    </row>
    <row r="928">
      <c r="K928" s="16"/>
    </row>
    <row r="929">
      <c r="K929" s="16"/>
    </row>
    <row r="930">
      <c r="K930" s="16"/>
    </row>
    <row r="931">
      <c r="K931" s="16"/>
    </row>
    <row r="932">
      <c r="K932" s="16"/>
    </row>
    <row r="933">
      <c r="K933" s="16"/>
    </row>
    <row r="934">
      <c r="K934" s="16"/>
    </row>
    <row r="935">
      <c r="K935" s="16"/>
    </row>
    <row r="936">
      <c r="K936" s="16"/>
    </row>
    <row r="937">
      <c r="K937" s="16"/>
    </row>
    <row r="938">
      <c r="K938" s="16"/>
    </row>
    <row r="939">
      <c r="K939" s="16"/>
    </row>
    <row r="940">
      <c r="K940" s="16"/>
    </row>
    <row r="941">
      <c r="K941" s="16"/>
    </row>
    <row r="942">
      <c r="K942" s="16"/>
    </row>
    <row r="943">
      <c r="K943" s="16"/>
    </row>
    <row r="944">
      <c r="K944" s="16"/>
    </row>
    <row r="945">
      <c r="K945" s="16"/>
    </row>
    <row r="946">
      <c r="K946" s="16"/>
    </row>
    <row r="947">
      <c r="K947" s="16"/>
    </row>
    <row r="948">
      <c r="K948" s="16"/>
    </row>
    <row r="949">
      <c r="K949" s="16"/>
    </row>
    <row r="950">
      <c r="K950" s="16"/>
    </row>
    <row r="951">
      <c r="K951" s="16"/>
    </row>
    <row r="952">
      <c r="K952" s="16"/>
    </row>
    <row r="953">
      <c r="K953" s="16"/>
    </row>
    <row r="954">
      <c r="K954" s="16"/>
    </row>
    <row r="955">
      <c r="K955" s="16"/>
    </row>
    <row r="956">
      <c r="K956" s="16"/>
    </row>
    <row r="957">
      <c r="K957" s="16"/>
    </row>
    <row r="958">
      <c r="K958" s="16"/>
    </row>
    <row r="959">
      <c r="K959" s="16"/>
    </row>
    <row r="960">
      <c r="K960" s="16"/>
    </row>
    <row r="961">
      <c r="K961" s="16"/>
    </row>
    <row r="962">
      <c r="K962" s="16"/>
    </row>
    <row r="963">
      <c r="K963" s="16"/>
    </row>
    <row r="964">
      <c r="K964" s="16"/>
    </row>
    <row r="965">
      <c r="K965" s="16"/>
    </row>
    <row r="966">
      <c r="K966" s="16"/>
    </row>
    <row r="967">
      <c r="K967" s="16"/>
    </row>
    <row r="968">
      <c r="K968" s="16"/>
    </row>
    <row r="969">
      <c r="K969" s="16"/>
    </row>
    <row r="970">
      <c r="K970" s="16"/>
    </row>
    <row r="971">
      <c r="K971" s="16"/>
    </row>
    <row r="972">
      <c r="K972" s="16"/>
    </row>
    <row r="973">
      <c r="K973" s="16"/>
    </row>
    <row r="974">
      <c r="K974" s="16"/>
    </row>
    <row r="975">
      <c r="K975" s="16"/>
    </row>
    <row r="976">
      <c r="K976" s="16"/>
    </row>
    <row r="977">
      <c r="K977" s="16"/>
    </row>
    <row r="978">
      <c r="K978" s="16"/>
    </row>
    <row r="979">
      <c r="K979" s="16"/>
    </row>
    <row r="980">
      <c r="K980" s="16"/>
    </row>
    <row r="981">
      <c r="K981" s="16"/>
    </row>
    <row r="982">
      <c r="K982" s="16"/>
    </row>
    <row r="983">
      <c r="K983" s="16"/>
    </row>
    <row r="984">
      <c r="K984" s="16"/>
    </row>
    <row r="985">
      <c r="K985" s="16"/>
    </row>
    <row r="986">
      <c r="K986" s="16"/>
    </row>
    <row r="987">
      <c r="K987" s="16"/>
    </row>
    <row r="988">
      <c r="K988" s="16"/>
    </row>
    <row r="989">
      <c r="K989" s="16"/>
    </row>
    <row r="990">
      <c r="K990" s="16"/>
    </row>
    <row r="991">
      <c r="K991" s="16"/>
    </row>
    <row r="992">
      <c r="K992" s="16"/>
    </row>
    <row r="993">
      <c r="K993" s="16"/>
    </row>
    <row r="994">
      <c r="K994" s="16"/>
    </row>
    <row r="995">
      <c r="K995" s="16"/>
    </row>
    <row r="996">
      <c r="K996" s="16"/>
    </row>
    <row r="997">
      <c r="K997" s="16"/>
    </row>
    <row r="998">
      <c r="K998" s="16"/>
    </row>
    <row r="999">
      <c r="K999" s="16"/>
    </row>
    <row r="1000">
      <c r="K1000" s="16"/>
    </row>
  </sheetData>
  <drawing r:id="rId2"/>
  <legacyDrawing r:id="rId3"/>
</worksheet>
</file>