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AB Testing\Final Project\"/>
    </mc:Choice>
  </mc:AlternateContent>
  <bookViews>
    <workbookView xWindow="0" yWindow="0" windowWidth="3468" windowHeight="3384" activeTab="1"/>
  </bookViews>
  <sheets>
    <sheet name="Control" sheetId="1" r:id="rId1"/>
    <sheet name="Experiment" sheetId="2" r:id="rId2"/>
  </sheets>
  <calcPr calcId="162913"/>
</workbook>
</file>

<file path=xl/calcChain.xml><?xml version="1.0" encoding="utf-8"?>
<calcChain xmlns="http://schemas.openxmlformats.org/spreadsheetml/2006/main">
  <c r="D39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C62" i="2"/>
  <c r="F25" i="1"/>
  <c r="F25" i="2"/>
  <c r="C63" i="2" l="1"/>
  <c r="C60" i="2"/>
  <c r="G25" i="1"/>
  <c r="E25" i="1"/>
  <c r="D25" i="1"/>
  <c r="G25" i="2"/>
  <c r="F24" i="2"/>
  <c r="E25" i="2"/>
  <c r="D2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2" i="1"/>
  <c r="F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C40" i="2"/>
  <c r="C57" i="2"/>
  <c r="C56" i="2"/>
  <c r="C55" i="2"/>
  <c r="C54" i="2"/>
  <c r="C53" i="2"/>
  <c r="C46" i="2"/>
  <c r="D39" i="1"/>
  <c r="C50" i="2"/>
  <c r="C49" i="2"/>
  <c r="C48" i="2"/>
  <c r="C47" i="2"/>
  <c r="B39" i="1"/>
  <c r="B39" i="2"/>
  <c r="C44" i="2"/>
  <c r="C43" i="2"/>
  <c r="C42" i="2"/>
  <c r="C41" i="2"/>
  <c r="C39" i="1"/>
  <c r="C39" i="2"/>
  <c r="C64" i="2" l="1"/>
  <c r="C65" i="2"/>
</calcChain>
</file>

<file path=xl/sharedStrings.xml><?xml version="1.0" encoding="utf-8"?>
<sst xmlns="http://schemas.openxmlformats.org/spreadsheetml/2006/main" count="115" uniqueCount="60">
  <si>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</si>
  <si>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</si>
  <si>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</si>
  <si>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</si>
  <si>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</si>
  <si>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</si>
  <si>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</si>
  <si>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</si>
  <si>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</si>
  <si>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</si>
  <si>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</si>
  <si>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</si>
  <si>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</si>
  <si>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</si>
  <si>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</si>
  <si>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</si>
  <si>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</si>
  <si>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</si>
  <si>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</si>
  <si>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</si>
  <si>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</si>
  <si>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</si>
  <si>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</si>
  <si>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</si>
  <si>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</si>
  <si>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</si>
  <si>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</si>
  <si>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</si>
  <si>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</si>
  <si>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</si>
  <si>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</si>
  <si>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</si>
  <si>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</si>
  <si>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</si>
  <si>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</si>
  <si>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</si>
  <si>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</si>
  <si>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</si>
  <si>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</si>
  <si>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</si>
  <si>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</si>
  <si>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</si>
  <si>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p hat</t>
  </si>
  <si>
    <t xml:space="preserve">sd </t>
  </si>
  <si>
    <t>m</t>
  </si>
  <si>
    <t>CI_lo</t>
  </si>
  <si>
    <t>CI_up</t>
  </si>
  <si>
    <t xml:space="preserve"># of clicks </t>
  </si>
  <si>
    <t># of cookies</t>
  </si>
  <si>
    <t xml:space="preserve">p hat </t>
  </si>
  <si>
    <t>sd</t>
  </si>
  <si>
    <t xml:space="preserve">m </t>
  </si>
  <si>
    <t>click-through-probability</t>
  </si>
  <si>
    <t>Gross Conversion</t>
  </si>
  <si>
    <t>Net Conversion</t>
  </si>
  <si>
    <t>d hat</t>
  </si>
  <si>
    <t>d min</t>
  </si>
  <si>
    <t>SE</t>
  </si>
  <si>
    <t>Sign_Test_Gross</t>
  </si>
  <si>
    <t>Sign_Test_Net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</si>
</sst>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"/>
  <sheetViews>
    <sheetView topLeftCell="C1" workbookViewId="0">
      <pane ySplit="1" topLeftCell="A2" activePane="bottomLeft" state="frozen"/>
      <selection pane="bottomLeft" activeCell="F26" sqref="F26"/>
    </sheetView>
  </sheetViews>
  <sheetFormatPr defaultColWidth="14.44140625" defaultRowHeight="15.75" customHeight="1" x14ac:dyDescent="0.25"/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53</v>
      </c>
      <c r="G1" s="2" t="s">
        <v>54</v>
      </c>
    </row>
    <row r="2" spans="1:7" ht="15.75" customHeight="1" x14ac:dyDescent="0.25">
      <c r="A2" s="1" t="s">
        <v>5</v>
      </c>
      <c r="B2" s="3">
        <v>7723</v>
      </c>
      <c r="C2" s="3">
        <v>687</v>
      </c>
      <c r="D2" s="3">
        <v>134</v>
      </c>
      <c r="E2" s="3">
        <v>70</v>
      </c>
      <c r="F2">
        <f>D2/C2</f>
        <v>0.1950509461426492</v>
      </c>
      <c r="G2">
        <f>E2/C2</f>
        <v>0.10189228529839883</v>
      </c>
    </row>
    <row r="3" spans="1:7" ht="15.75" customHeight="1" x14ac:dyDescent="0.25">
      <c r="A3" s="1" t="s">
        <v>6</v>
      </c>
      <c r="B3" s="3">
        <v>9102</v>
      </c>
      <c r="C3" s="3">
        <v>779</v>
      </c>
      <c r="D3" s="3">
        <v>147</v>
      </c>
      <c r="E3" s="3">
        <v>70</v>
      </c>
      <c r="F3">
        <f t="shared" ref="F3:F24" si="0">D3/C3</f>
        <v>0.18870346598202825</v>
      </c>
      <c r="G3">
        <f t="shared" ref="G3:G24" si="1">E3/C3</f>
        <v>8.9858793324775352E-2</v>
      </c>
    </row>
    <row r="4" spans="1:7" ht="15.75" customHeight="1" x14ac:dyDescent="0.25">
      <c r="A4" s="1" t="s">
        <v>7</v>
      </c>
      <c r="B4" s="3">
        <v>10511</v>
      </c>
      <c r="C4" s="3">
        <v>909</v>
      </c>
      <c r="D4" s="3">
        <v>167</v>
      </c>
      <c r="E4" s="3">
        <v>95</v>
      </c>
      <c r="F4">
        <f t="shared" si="0"/>
        <v>0.18371837183718373</v>
      </c>
      <c r="G4">
        <f t="shared" si="1"/>
        <v>0.10451045104510451</v>
      </c>
    </row>
    <row r="5" spans="1:7" ht="15.75" customHeight="1" x14ac:dyDescent="0.25">
      <c r="A5" s="1" t="s">
        <v>8</v>
      </c>
      <c r="B5" s="3">
        <v>9871</v>
      </c>
      <c r="C5" s="3">
        <v>836</v>
      </c>
      <c r="D5" s="3">
        <v>156</v>
      </c>
      <c r="E5" s="3">
        <v>105</v>
      </c>
      <c r="F5">
        <f t="shared" si="0"/>
        <v>0.18660287081339713</v>
      </c>
      <c r="G5">
        <f t="shared" si="1"/>
        <v>0.1255980861244019</v>
      </c>
    </row>
    <row r="6" spans="1:7" ht="15.75" customHeight="1" x14ac:dyDescent="0.25">
      <c r="A6" s="1" t="s">
        <v>9</v>
      </c>
      <c r="B6" s="3">
        <v>10014</v>
      </c>
      <c r="C6" s="3">
        <v>837</v>
      </c>
      <c r="D6" s="3">
        <v>163</v>
      </c>
      <c r="E6" s="3">
        <v>64</v>
      </c>
      <c r="F6">
        <f t="shared" si="0"/>
        <v>0.19474313022700118</v>
      </c>
      <c r="G6">
        <f t="shared" si="1"/>
        <v>7.6463560334528072E-2</v>
      </c>
    </row>
    <row r="7" spans="1:7" ht="15.75" customHeight="1" x14ac:dyDescent="0.25">
      <c r="A7" s="1" t="s">
        <v>10</v>
      </c>
      <c r="B7" s="3">
        <v>9670</v>
      </c>
      <c r="C7" s="3">
        <v>823</v>
      </c>
      <c r="D7" s="3">
        <v>138</v>
      </c>
      <c r="E7" s="3">
        <v>82</v>
      </c>
      <c r="F7">
        <f t="shared" si="0"/>
        <v>0.16767922235722965</v>
      </c>
      <c r="G7">
        <f t="shared" si="1"/>
        <v>9.9635479951397321E-2</v>
      </c>
    </row>
    <row r="8" spans="1:7" ht="15.75" customHeight="1" x14ac:dyDescent="0.25">
      <c r="A8" s="1" t="s">
        <v>11</v>
      </c>
      <c r="B8" s="3">
        <v>9008</v>
      </c>
      <c r="C8" s="3">
        <v>748</v>
      </c>
      <c r="D8" s="3">
        <v>146</v>
      </c>
      <c r="E8" s="3">
        <v>76</v>
      </c>
      <c r="F8">
        <f t="shared" si="0"/>
        <v>0.19518716577540107</v>
      </c>
      <c r="G8">
        <f t="shared" si="1"/>
        <v>0.10160427807486631</v>
      </c>
    </row>
    <row r="9" spans="1:7" ht="15.75" customHeight="1" x14ac:dyDescent="0.25">
      <c r="A9" s="1" t="s">
        <v>12</v>
      </c>
      <c r="B9" s="3">
        <v>7434</v>
      </c>
      <c r="C9" s="3">
        <v>632</v>
      </c>
      <c r="D9" s="3">
        <v>110</v>
      </c>
      <c r="E9" s="3">
        <v>70</v>
      </c>
      <c r="F9">
        <f t="shared" si="0"/>
        <v>0.17405063291139242</v>
      </c>
      <c r="G9">
        <f t="shared" si="1"/>
        <v>0.11075949367088607</v>
      </c>
    </row>
    <row r="10" spans="1:7" ht="15.75" customHeight="1" x14ac:dyDescent="0.25">
      <c r="A10" s="1" t="s">
        <v>13</v>
      </c>
      <c r="B10" s="3">
        <v>8459</v>
      </c>
      <c r="C10" s="3">
        <v>691</v>
      </c>
      <c r="D10" s="3">
        <v>131</v>
      </c>
      <c r="E10" s="3">
        <v>60</v>
      </c>
      <c r="F10">
        <f t="shared" si="0"/>
        <v>0.18958031837916064</v>
      </c>
      <c r="G10">
        <f t="shared" si="1"/>
        <v>8.6830680173661356E-2</v>
      </c>
    </row>
    <row r="11" spans="1:7" ht="15.75" customHeight="1" x14ac:dyDescent="0.25">
      <c r="A11" s="1" t="s">
        <v>14</v>
      </c>
      <c r="B11" s="3">
        <v>10667</v>
      </c>
      <c r="C11" s="3">
        <v>861</v>
      </c>
      <c r="D11" s="3">
        <v>165</v>
      </c>
      <c r="E11" s="3">
        <v>97</v>
      </c>
      <c r="F11">
        <f t="shared" si="0"/>
        <v>0.19163763066202091</v>
      </c>
      <c r="G11">
        <f t="shared" si="1"/>
        <v>0.11265969802555169</v>
      </c>
    </row>
    <row r="12" spans="1:7" ht="13.2" x14ac:dyDescent="0.25">
      <c r="A12" s="1" t="s">
        <v>15</v>
      </c>
      <c r="B12" s="3">
        <v>10660</v>
      </c>
      <c r="C12" s="3">
        <v>867</v>
      </c>
      <c r="D12" s="3">
        <v>196</v>
      </c>
      <c r="E12" s="3">
        <v>105</v>
      </c>
      <c r="F12">
        <f t="shared" si="0"/>
        <v>0.22606689734717417</v>
      </c>
      <c r="G12">
        <f t="shared" si="1"/>
        <v>0.12110726643598616</v>
      </c>
    </row>
    <row r="13" spans="1:7" ht="13.2" x14ac:dyDescent="0.25">
      <c r="A13" s="1" t="s">
        <v>16</v>
      </c>
      <c r="B13" s="3">
        <v>9947</v>
      </c>
      <c r="C13" s="3">
        <v>838</v>
      </c>
      <c r="D13" s="3">
        <v>162</v>
      </c>
      <c r="E13" s="3">
        <v>92</v>
      </c>
      <c r="F13">
        <f t="shared" si="0"/>
        <v>0.19331742243436753</v>
      </c>
      <c r="G13">
        <f t="shared" si="1"/>
        <v>0.10978520286396182</v>
      </c>
    </row>
    <row r="14" spans="1:7" ht="13.2" x14ac:dyDescent="0.25">
      <c r="A14" s="1" t="s">
        <v>17</v>
      </c>
      <c r="B14" s="3">
        <v>8324</v>
      </c>
      <c r="C14" s="3">
        <v>665</v>
      </c>
      <c r="D14" s="3">
        <v>127</v>
      </c>
      <c r="E14" s="3">
        <v>56</v>
      </c>
      <c r="F14">
        <f t="shared" si="0"/>
        <v>0.19097744360902255</v>
      </c>
      <c r="G14">
        <f t="shared" si="1"/>
        <v>8.4210526315789472E-2</v>
      </c>
    </row>
    <row r="15" spans="1:7" ht="13.2" x14ac:dyDescent="0.25">
      <c r="A15" s="1" t="s">
        <v>18</v>
      </c>
      <c r="B15" s="3">
        <v>9434</v>
      </c>
      <c r="C15" s="3">
        <v>673</v>
      </c>
      <c r="D15" s="3">
        <v>220</v>
      </c>
      <c r="E15" s="3">
        <v>122</v>
      </c>
      <c r="F15">
        <f t="shared" si="0"/>
        <v>0.32689450222882616</v>
      </c>
      <c r="G15">
        <f t="shared" si="1"/>
        <v>0.1812778603268945</v>
      </c>
    </row>
    <row r="16" spans="1:7" ht="13.2" x14ac:dyDescent="0.25">
      <c r="A16" s="1" t="s">
        <v>19</v>
      </c>
      <c r="B16" s="3">
        <v>8687</v>
      </c>
      <c r="C16" s="3">
        <v>691</v>
      </c>
      <c r="D16" s="3">
        <v>176</v>
      </c>
      <c r="E16" s="3">
        <v>128</v>
      </c>
      <c r="F16">
        <f t="shared" si="0"/>
        <v>0.25470332850940663</v>
      </c>
      <c r="G16">
        <f t="shared" si="1"/>
        <v>0.18523878437047755</v>
      </c>
    </row>
    <row r="17" spans="1:7" ht="13.2" x14ac:dyDescent="0.25">
      <c r="A17" s="1" t="s">
        <v>20</v>
      </c>
      <c r="B17" s="3">
        <v>8896</v>
      </c>
      <c r="C17" s="3">
        <v>708</v>
      </c>
      <c r="D17" s="3">
        <v>161</v>
      </c>
      <c r="E17" s="3">
        <v>104</v>
      </c>
      <c r="F17">
        <f t="shared" si="0"/>
        <v>0.22740112994350281</v>
      </c>
      <c r="G17">
        <f t="shared" si="1"/>
        <v>0.14689265536723164</v>
      </c>
    </row>
    <row r="18" spans="1:7" ht="13.2" x14ac:dyDescent="0.25">
      <c r="A18" s="1" t="s">
        <v>21</v>
      </c>
      <c r="B18" s="3">
        <v>9535</v>
      </c>
      <c r="C18" s="3">
        <v>759</v>
      </c>
      <c r="D18" s="3">
        <v>233</v>
      </c>
      <c r="E18" s="3">
        <v>124</v>
      </c>
      <c r="F18">
        <f t="shared" si="0"/>
        <v>0.30698287220026349</v>
      </c>
      <c r="G18">
        <f t="shared" si="1"/>
        <v>0.16337285902503293</v>
      </c>
    </row>
    <row r="19" spans="1:7" ht="13.2" x14ac:dyDescent="0.25">
      <c r="A19" s="1" t="s">
        <v>22</v>
      </c>
      <c r="B19" s="3">
        <v>9363</v>
      </c>
      <c r="C19" s="3">
        <v>736</v>
      </c>
      <c r="D19" s="3">
        <v>154</v>
      </c>
      <c r="E19" s="3">
        <v>91</v>
      </c>
      <c r="F19">
        <f t="shared" si="0"/>
        <v>0.20923913043478262</v>
      </c>
      <c r="G19">
        <f t="shared" si="1"/>
        <v>0.12364130434782608</v>
      </c>
    </row>
    <row r="20" spans="1:7" ht="13.2" x14ac:dyDescent="0.25">
      <c r="A20" s="1" t="s">
        <v>23</v>
      </c>
      <c r="B20" s="3">
        <v>9327</v>
      </c>
      <c r="C20" s="3">
        <v>739</v>
      </c>
      <c r="D20" s="3">
        <v>196</v>
      </c>
      <c r="E20" s="3">
        <v>86</v>
      </c>
      <c r="F20">
        <f t="shared" si="0"/>
        <v>0.26522327469553453</v>
      </c>
      <c r="G20">
        <f t="shared" si="1"/>
        <v>0.11637347767253045</v>
      </c>
    </row>
    <row r="21" spans="1:7" ht="13.2" x14ac:dyDescent="0.25">
      <c r="A21" s="1" t="s">
        <v>24</v>
      </c>
      <c r="B21" s="3">
        <v>9345</v>
      </c>
      <c r="C21" s="3">
        <v>734</v>
      </c>
      <c r="D21" s="3">
        <v>167</v>
      </c>
      <c r="E21" s="3">
        <v>75</v>
      </c>
      <c r="F21">
        <f t="shared" si="0"/>
        <v>0.22752043596730245</v>
      </c>
      <c r="G21">
        <f t="shared" si="1"/>
        <v>0.10217983651226158</v>
      </c>
    </row>
    <row r="22" spans="1:7" ht="13.2" x14ac:dyDescent="0.25">
      <c r="A22" s="1" t="s">
        <v>25</v>
      </c>
      <c r="B22" s="3">
        <v>8890</v>
      </c>
      <c r="C22" s="3">
        <v>706</v>
      </c>
      <c r="D22" s="3">
        <v>174</v>
      </c>
      <c r="E22" s="3">
        <v>101</v>
      </c>
      <c r="F22">
        <f t="shared" si="0"/>
        <v>0.24645892351274787</v>
      </c>
      <c r="G22">
        <f t="shared" si="1"/>
        <v>0.14305949008498584</v>
      </c>
    </row>
    <row r="23" spans="1:7" ht="13.2" x14ac:dyDescent="0.25">
      <c r="A23" s="1" t="s">
        <v>26</v>
      </c>
      <c r="B23" s="3">
        <v>8460</v>
      </c>
      <c r="C23" s="3">
        <v>681</v>
      </c>
      <c r="D23" s="3">
        <v>156</v>
      </c>
      <c r="E23" s="3">
        <v>93</v>
      </c>
      <c r="F23">
        <f t="shared" si="0"/>
        <v>0.22907488986784141</v>
      </c>
      <c r="G23">
        <f t="shared" si="1"/>
        <v>0.13656387665198239</v>
      </c>
    </row>
    <row r="24" spans="1:7" ht="13.2" x14ac:dyDescent="0.25">
      <c r="A24" s="1" t="s">
        <v>27</v>
      </c>
      <c r="B24" s="3">
        <v>8836</v>
      </c>
      <c r="C24" s="3">
        <v>693</v>
      </c>
      <c r="D24" s="3">
        <v>206</v>
      </c>
      <c r="E24" s="3">
        <v>67</v>
      </c>
      <c r="F24">
        <f t="shared" si="0"/>
        <v>0.29725829725829728</v>
      </c>
      <c r="G24">
        <f t="shared" si="1"/>
        <v>9.6681096681096687E-2</v>
      </c>
    </row>
    <row r="25" spans="1:7" ht="13.2" x14ac:dyDescent="0.25">
      <c r="A25" s="1" t="s">
        <v>28</v>
      </c>
      <c r="B25" s="3">
        <v>9437</v>
      </c>
      <c r="C25" s="3">
        <v>788</v>
      </c>
      <c r="D25" s="1">
        <f>SUM(D2:D24)</f>
        <v>3785</v>
      </c>
      <c r="E25" s="4">
        <f>SUM(E2:E24)</f>
        <v>2033</v>
      </c>
      <c r="F25">
        <f>D25/SUM(C2:C24)</f>
        <v>0.2188746891805933</v>
      </c>
      <c r="G25">
        <f>E25/SUM(C2:C24)</f>
        <v>0.11756201931417337</v>
      </c>
    </row>
    <row r="26" spans="1:7" ht="13.2" x14ac:dyDescent="0.25">
      <c r="A26" s="1" t="s">
        <v>29</v>
      </c>
      <c r="B26" s="3">
        <v>9420</v>
      </c>
      <c r="C26" s="3">
        <v>781</v>
      </c>
      <c r="D26" s="1"/>
      <c r="E26" s="4"/>
    </row>
    <row r="27" spans="1:7" ht="13.2" x14ac:dyDescent="0.25">
      <c r="A27" s="1" t="s">
        <v>30</v>
      </c>
      <c r="B27" s="3">
        <v>9570</v>
      </c>
      <c r="C27" s="3">
        <v>805</v>
      </c>
      <c r="D27" s="1"/>
      <c r="E27" s="4"/>
    </row>
    <row r="28" spans="1:7" ht="13.2" x14ac:dyDescent="0.25">
      <c r="A28" s="1" t="s">
        <v>31</v>
      </c>
      <c r="B28" s="3">
        <v>9921</v>
      </c>
      <c r="C28" s="3">
        <v>830</v>
      </c>
      <c r="D28" s="1"/>
      <c r="E28" s="4"/>
    </row>
    <row r="29" spans="1:7" ht="13.2" x14ac:dyDescent="0.25">
      <c r="A29" s="1" t="s">
        <v>32</v>
      </c>
      <c r="B29" s="3">
        <v>9424</v>
      </c>
      <c r="C29" s="3">
        <v>781</v>
      </c>
      <c r="D29" s="1"/>
      <c r="E29" s="4"/>
    </row>
    <row r="30" spans="1:7" ht="13.2" x14ac:dyDescent="0.25">
      <c r="A30" s="1" t="s">
        <v>33</v>
      </c>
      <c r="B30" s="3">
        <v>9010</v>
      </c>
      <c r="C30" s="3">
        <v>756</v>
      </c>
      <c r="D30" s="1"/>
      <c r="E30" s="4"/>
    </row>
    <row r="31" spans="1:7" ht="13.2" x14ac:dyDescent="0.25">
      <c r="A31" s="1" t="s">
        <v>34</v>
      </c>
      <c r="B31" s="3">
        <v>9656</v>
      </c>
      <c r="C31" s="3">
        <v>825</v>
      </c>
      <c r="D31" s="1"/>
      <c r="E31" s="4"/>
    </row>
    <row r="32" spans="1:7" ht="13.2" x14ac:dyDescent="0.25">
      <c r="A32" s="1" t="s">
        <v>35</v>
      </c>
      <c r="B32" s="3">
        <v>10419</v>
      </c>
      <c r="C32" s="3">
        <v>874</v>
      </c>
      <c r="D32" s="1"/>
      <c r="E32" s="4"/>
    </row>
    <row r="33" spans="1:5" ht="13.2" x14ac:dyDescent="0.25">
      <c r="A33" s="1" t="s">
        <v>36</v>
      </c>
      <c r="B33" s="3">
        <v>9880</v>
      </c>
      <c r="C33" s="3">
        <v>830</v>
      </c>
      <c r="D33" s="1"/>
      <c r="E33" s="4"/>
    </row>
    <row r="34" spans="1:5" ht="13.2" x14ac:dyDescent="0.25">
      <c r="A34" s="1" t="s">
        <v>37</v>
      </c>
      <c r="B34" s="3">
        <v>10134</v>
      </c>
      <c r="C34" s="3">
        <v>801</v>
      </c>
      <c r="D34" s="1"/>
      <c r="E34" s="4"/>
    </row>
    <row r="35" spans="1:5" ht="13.2" x14ac:dyDescent="0.25">
      <c r="A35" s="1" t="s">
        <v>38</v>
      </c>
      <c r="B35" s="3">
        <v>9717</v>
      </c>
      <c r="C35" s="3">
        <v>814</v>
      </c>
      <c r="D35" s="1"/>
      <c r="E35" s="4"/>
    </row>
    <row r="36" spans="1:5" ht="13.2" x14ac:dyDescent="0.25">
      <c r="A36" s="1" t="s">
        <v>39</v>
      </c>
      <c r="B36" s="3">
        <v>9192</v>
      </c>
      <c r="C36" s="3">
        <v>735</v>
      </c>
      <c r="D36" s="1"/>
      <c r="E36" s="4"/>
    </row>
    <row r="37" spans="1:5" ht="13.2" x14ac:dyDescent="0.25">
      <c r="A37" s="1" t="s">
        <v>40</v>
      </c>
      <c r="B37" s="3">
        <v>8630</v>
      </c>
      <c r="C37" s="3">
        <v>743</v>
      </c>
      <c r="D37" s="1"/>
      <c r="E37" s="4"/>
    </row>
    <row r="38" spans="1:5" ht="13.2" x14ac:dyDescent="0.25">
      <c r="A38" s="1" t="s">
        <v>41</v>
      </c>
      <c r="B38" s="3">
        <v>8970</v>
      </c>
      <c r="C38" s="3">
        <v>722</v>
      </c>
      <c r="D38" s="1"/>
      <c r="E38" s="4"/>
    </row>
    <row r="39" spans="1:5" ht="13.2" x14ac:dyDescent="0.25">
      <c r="A39" s="1"/>
      <c r="B39" s="3">
        <f>SUM(B2:B38)</f>
        <v>345543</v>
      </c>
      <c r="C39" s="3">
        <f>SUM(C2:C38)</f>
        <v>28378</v>
      </c>
      <c r="D39" s="1">
        <f>C39/B39</f>
        <v>8.2125813574576823E-2</v>
      </c>
      <c r="E39" s="4"/>
    </row>
    <row r="40" spans="1:5" ht="13.2" x14ac:dyDescent="0.25">
      <c r="A40" s="1"/>
      <c r="B40" s="3"/>
      <c r="C40" s="3"/>
      <c r="D40" s="1"/>
      <c r="E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5"/>
  <sheetViews>
    <sheetView tabSelected="1" workbookViewId="0">
      <pane ySplit="1" topLeftCell="A5" activePane="bottomLeft" state="frozen"/>
      <selection pane="bottomLeft" activeCell="D40" sqref="D40"/>
    </sheetView>
  </sheetViews>
  <sheetFormatPr defaultColWidth="14.44140625" defaultRowHeight="15.75" customHeight="1" x14ac:dyDescent="0.25"/>
  <sheetData>
    <row r="1" spans="1:9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53</v>
      </c>
      <c r="G1" s="2" t="s">
        <v>54</v>
      </c>
      <c r="H1" s="2" t="s">
        <v>58</v>
      </c>
      <c r="I1" s="2" t="s">
        <v>59</v>
      </c>
    </row>
    <row r="2" spans="1:9" ht="15.75" customHeight="1" x14ac:dyDescent="0.25">
      <c r="A2" s="1" t="s">
        <v>5</v>
      </c>
      <c r="B2" s="3">
        <v>7716</v>
      </c>
      <c r="C2" s="3">
        <v>686</v>
      </c>
      <c r="D2" s="3">
        <v>105</v>
      </c>
      <c r="E2" s="3">
        <v>34</v>
      </c>
      <c r="F2">
        <f>D2/C2</f>
        <v>0.15306122448979592</v>
      </c>
      <c r="G2">
        <f>E2/C2</f>
        <v>4.9562682215743441E-2</v>
      </c>
      <c r="H2" t="b">
        <f>F2&gt;Control!F2</f>
        <v>0</v>
      </c>
      <c r="I2" t="b">
        <f>G2&gt;Control!G2</f>
        <v>0</v>
      </c>
    </row>
    <row r="3" spans="1:9" ht="15.75" customHeight="1" x14ac:dyDescent="0.25">
      <c r="A3" s="1" t="s">
        <v>6</v>
      </c>
      <c r="B3" s="3">
        <v>9288</v>
      </c>
      <c r="C3" s="3">
        <v>785</v>
      </c>
      <c r="D3" s="3">
        <v>116</v>
      </c>
      <c r="E3" s="3">
        <v>91</v>
      </c>
      <c r="F3">
        <f t="shared" ref="F3:F25" si="0">D3/C3</f>
        <v>0.14777070063694267</v>
      </c>
      <c r="G3">
        <f t="shared" ref="G3:G24" si="1">E3/C3</f>
        <v>0.11592356687898089</v>
      </c>
      <c r="H3" t="b">
        <f>F3&gt;Control!F3</f>
        <v>0</v>
      </c>
      <c r="I3" t="b">
        <f>G3&gt;Control!G3</f>
        <v>1</v>
      </c>
    </row>
    <row r="4" spans="1:9" ht="15.75" customHeight="1" x14ac:dyDescent="0.25">
      <c r="A4" s="1" t="s">
        <v>7</v>
      </c>
      <c r="B4" s="3">
        <v>10480</v>
      </c>
      <c r="C4" s="3">
        <v>884</v>
      </c>
      <c r="D4" s="3">
        <v>145</v>
      </c>
      <c r="E4" s="3">
        <v>79</v>
      </c>
      <c r="F4">
        <f t="shared" si="0"/>
        <v>0.16402714932126697</v>
      </c>
      <c r="G4">
        <f t="shared" si="1"/>
        <v>8.9366515837104074E-2</v>
      </c>
      <c r="H4" t="b">
        <f>F4&gt;Control!F4</f>
        <v>0</v>
      </c>
      <c r="I4" t="b">
        <f>G4&gt;Control!G4</f>
        <v>0</v>
      </c>
    </row>
    <row r="5" spans="1:9" ht="15.75" customHeight="1" x14ac:dyDescent="0.25">
      <c r="A5" s="1" t="s">
        <v>8</v>
      </c>
      <c r="B5" s="3">
        <v>9867</v>
      </c>
      <c r="C5" s="3">
        <v>827</v>
      </c>
      <c r="D5" s="3">
        <v>138</v>
      </c>
      <c r="E5" s="3">
        <v>92</v>
      </c>
      <c r="F5">
        <f t="shared" si="0"/>
        <v>0.16686819830713423</v>
      </c>
      <c r="G5">
        <f t="shared" si="1"/>
        <v>0.11124546553808948</v>
      </c>
      <c r="H5" t="b">
        <f>F5&gt;Control!F5</f>
        <v>0</v>
      </c>
      <c r="I5" t="b">
        <f>G5&gt;Control!G5</f>
        <v>0</v>
      </c>
    </row>
    <row r="6" spans="1:9" ht="15.75" customHeight="1" x14ac:dyDescent="0.25">
      <c r="A6" s="1" t="s">
        <v>9</v>
      </c>
      <c r="B6" s="3">
        <v>9793</v>
      </c>
      <c r="C6" s="3">
        <v>832</v>
      </c>
      <c r="D6" s="3">
        <v>140</v>
      </c>
      <c r="E6" s="3">
        <v>94</v>
      </c>
      <c r="F6">
        <f t="shared" si="0"/>
        <v>0.16826923076923078</v>
      </c>
      <c r="G6">
        <f t="shared" si="1"/>
        <v>0.11298076923076923</v>
      </c>
      <c r="H6" t="b">
        <f>F6&gt;Control!F6</f>
        <v>0</v>
      </c>
      <c r="I6" t="b">
        <f>G6&gt;Control!G6</f>
        <v>1</v>
      </c>
    </row>
    <row r="7" spans="1:9" ht="15.75" customHeight="1" x14ac:dyDescent="0.25">
      <c r="A7" s="1" t="s">
        <v>10</v>
      </c>
      <c r="B7" s="3">
        <v>9500</v>
      </c>
      <c r="C7" s="3">
        <v>788</v>
      </c>
      <c r="D7" s="3">
        <v>129</v>
      </c>
      <c r="E7" s="3">
        <v>61</v>
      </c>
      <c r="F7">
        <f t="shared" si="0"/>
        <v>0.16370558375634517</v>
      </c>
      <c r="G7">
        <f t="shared" si="1"/>
        <v>7.7411167512690351E-2</v>
      </c>
      <c r="H7" t="b">
        <f>F7&gt;Control!F7</f>
        <v>0</v>
      </c>
      <c r="I7" t="b">
        <f>G7&gt;Control!G7</f>
        <v>0</v>
      </c>
    </row>
    <row r="8" spans="1:9" ht="15.75" customHeight="1" x14ac:dyDescent="0.25">
      <c r="A8" s="1" t="s">
        <v>11</v>
      </c>
      <c r="B8" s="3">
        <v>9088</v>
      </c>
      <c r="C8" s="3">
        <v>780</v>
      </c>
      <c r="D8" s="3">
        <v>127</v>
      </c>
      <c r="E8" s="3">
        <v>44</v>
      </c>
      <c r="F8">
        <f t="shared" si="0"/>
        <v>0.16282051282051282</v>
      </c>
      <c r="G8">
        <f t="shared" si="1"/>
        <v>5.6410256410256411E-2</v>
      </c>
      <c r="H8" t="b">
        <f>F8&gt;Control!F8</f>
        <v>0</v>
      </c>
      <c r="I8" t="b">
        <f>G8&gt;Control!G8</f>
        <v>0</v>
      </c>
    </row>
    <row r="9" spans="1:9" ht="15.75" customHeight="1" x14ac:dyDescent="0.25">
      <c r="A9" s="1" t="s">
        <v>12</v>
      </c>
      <c r="B9" s="3">
        <v>7664</v>
      </c>
      <c r="C9" s="3">
        <v>652</v>
      </c>
      <c r="D9" s="3">
        <v>94</v>
      </c>
      <c r="E9" s="3">
        <v>62</v>
      </c>
      <c r="F9">
        <f t="shared" si="0"/>
        <v>0.14417177914110429</v>
      </c>
      <c r="G9">
        <f t="shared" si="1"/>
        <v>9.5092024539877307E-2</v>
      </c>
      <c r="H9" t="b">
        <f>F9&gt;Control!F9</f>
        <v>0</v>
      </c>
      <c r="I9" t="b">
        <f>G9&gt;Control!G9</f>
        <v>0</v>
      </c>
    </row>
    <row r="10" spans="1:9" ht="15.75" customHeight="1" x14ac:dyDescent="0.25">
      <c r="A10" s="1" t="s">
        <v>13</v>
      </c>
      <c r="B10" s="3">
        <v>8434</v>
      </c>
      <c r="C10" s="3">
        <v>697</v>
      </c>
      <c r="D10" s="3">
        <v>120</v>
      </c>
      <c r="E10" s="3">
        <v>77</v>
      </c>
      <c r="F10">
        <f t="shared" si="0"/>
        <v>0.17216642754662842</v>
      </c>
      <c r="G10">
        <f t="shared" si="1"/>
        <v>0.11047345767575323</v>
      </c>
      <c r="H10" t="b">
        <f>F10&gt;Control!F10</f>
        <v>0</v>
      </c>
      <c r="I10" t="b">
        <f>G10&gt;Control!G10</f>
        <v>1</v>
      </c>
    </row>
    <row r="11" spans="1:9" ht="15.75" customHeight="1" x14ac:dyDescent="0.25">
      <c r="A11" s="1" t="s">
        <v>14</v>
      </c>
      <c r="B11" s="3">
        <v>10496</v>
      </c>
      <c r="C11" s="3">
        <v>860</v>
      </c>
      <c r="D11" s="3">
        <v>153</v>
      </c>
      <c r="E11" s="3">
        <v>98</v>
      </c>
      <c r="F11">
        <f t="shared" si="0"/>
        <v>0.17790697674418604</v>
      </c>
      <c r="G11">
        <f t="shared" si="1"/>
        <v>0.11395348837209303</v>
      </c>
      <c r="H11" t="b">
        <f>F11&gt;Control!F11</f>
        <v>0</v>
      </c>
      <c r="I11" t="b">
        <f>G11&gt;Control!G11</f>
        <v>1</v>
      </c>
    </row>
    <row r="12" spans="1:9" ht="13.2" x14ac:dyDescent="0.25">
      <c r="A12" s="1" t="s">
        <v>15</v>
      </c>
      <c r="B12" s="3">
        <v>10551</v>
      </c>
      <c r="C12" s="3">
        <v>864</v>
      </c>
      <c r="D12" s="3">
        <v>143</v>
      </c>
      <c r="E12" s="3">
        <v>71</v>
      </c>
      <c r="F12">
        <f t="shared" si="0"/>
        <v>0.16550925925925927</v>
      </c>
      <c r="G12">
        <f t="shared" si="1"/>
        <v>8.217592592592593E-2</v>
      </c>
      <c r="H12" t="b">
        <f>F12&gt;Control!F12</f>
        <v>0</v>
      </c>
      <c r="I12" t="b">
        <f>G12&gt;Control!G12</f>
        <v>0</v>
      </c>
    </row>
    <row r="13" spans="1:9" ht="13.2" x14ac:dyDescent="0.25">
      <c r="A13" s="1" t="s">
        <v>16</v>
      </c>
      <c r="B13" s="3">
        <v>9737</v>
      </c>
      <c r="C13" s="3">
        <v>801</v>
      </c>
      <c r="D13" s="3">
        <v>128</v>
      </c>
      <c r="E13" s="3">
        <v>70</v>
      </c>
      <c r="F13">
        <f t="shared" si="0"/>
        <v>0.15980024968789014</v>
      </c>
      <c r="G13">
        <f t="shared" si="1"/>
        <v>8.7390761548064924E-2</v>
      </c>
      <c r="H13" t="b">
        <f>F13&gt;Control!F13</f>
        <v>0</v>
      </c>
      <c r="I13" t="b">
        <f>G13&gt;Control!G13</f>
        <v>0</v>
      </c>
    </row>
    <row r="14" spans="1:9" ht="13.2" x14ac:dyDescent="0.25">
      <c r="A14" s="1" t="s">
        <v>17</v>
      </c>
      <c r="B14" s="3">
        <v>8176</v>
      </c>
      <c r="C14" s="3">
        <v>642</v>
      </c>
      <c r="D14" s="3">
        <v>122</v>
      </c>
      <c r="E14" s="3">
        <v>68</v>
      </c>
      <c r="F14">
        <f t="shared" si="0"/>
        <v>0.19003115264797507</v>
      </c>
      <c r="G14">
        <f t="shared" si="1"/>
        <v>0.1059190031152648</v>
      </c>
      <c r="H14" t="b">
        <f>F14&gt;Control!F14</f>
        <v>0</v>
      </c>
      <c r="I14" t="b">
        <f>G14&gt;Control!G14</f>
        <v>1</v>
      </c>
    </row>
    <row r="15" spans="1:9" ht="13.2" x14ac:dyDescent="0.25">
      <c r="A15" s="1" t="s">
        <v>18</v>
      </c>
      <c r="B15" s="3">
        <v>9402</v>
      </c>
      <c r="C15" s="3">
        <v>697</v>
      </c>
      <c r="D15" s="3">
        <v>194</v>
      </c>
      <c r="E15" s="3">
        <v>94</v>
      </c>
      <c r="F15">
        <f t="shared" si="0"/>
        <v>0.27833572453371591</v>
      </c>
      <c r="G15">
        <f t="shared" si="1"/>
        <v>0.13486370157819225</v>
      </c>
      <c r="H15" t="b">
        <f>F15&gt;Control!F15</f>
        <v>0</v>
      </c>
      <c r="I15" t="b">
        <f>G15&gt;Control!G15</f>
        <v>0</v>
      </c>
    </row>
    <row r="16" spans="1:9" ht="13.2" x14ac:dyDescent="0.25">
      <c r="A16" s="1" t="s">
        <v>19</v>
      </c>
      <c r="B16" s="3">
        <v>8669</v>
      </c>
      <c r="C16" s="3">
        <v>669</v>
      </c>
      <c r="D16" s="3">
        <v>127</v>
      </c>
      <c r="E16" s="3">
        <v>81</v>
      </c>
      <c r="F16">
        <f t="shared" si="0"/>
        <v>0.18983557548579971</v>
      </c>
      <c r="G16">
        <f t="shared" si="1"/>
        <v>0.1210762331838565</v>
      </c>
      <c r="H16" t="b">
        <f>F16&gt;Control!F16</f>
        <v>0</v>
      </c>
      <c r="I16" t="b">
        <f>G16&gt;Control!G16</f>
        <v>0</v>
      </c>
    </row>
    <row r="17" spans="1:9" ht="13.2" x14ac:dyDescent="0.25">
      <c r="A17" s="1" t="s">
        <v>20</v>
      </c>
      <c r="B17" s="3">
        <v>8881</v>
      </c>
      <c r="C17" s="3">
        <v>693</v>
      </c>
      <c r="D17" s="3">
        <v>153</v>
      </c>
      <c r="E17" s="3">
        <v>101</v>
      </c>
      <c r="F17">
        <f t="shared" si="0"/>
        <v>0.22077922077922077</v>
      </c>
      <c r="G17">
        <f t="shared" si="1"/>
        <v>0.14574314574314573</v>
      </c>
      <c r="H17" t="b">
        <f>F17&gt;Control!F17</f>
        <v>0</v>
      </c>
      <c r="I17" t="b">
        <f>G17&gt;Control!G17</f>
        <v>0</v>
      </c>
    </row>
    <row r="18" spans="1:9" ht="13.2" x14ac:dyDescent="0.25">
      <c r="A18" s="1" t="s">
        <v>21</v>
      </c>
      <c r="B18" s="3">
        <v>9655</v>
      </c>
      <c r="C18" s="3">
        <v>771</v>
      </c>
      <c r="D18" s="3">
        <v>213</v>
      </c>
      <c r="E18" s="3">
        <v>119</v>
      </c>
      <c r="F18">
        <f t="shared" si="0"/>
        <v>0.27626459143968873</v>
      </c>
      <c r="G18">
        <f t="shared" si="1"/>
        <v>0.15434500648508431</v>
      </c>
      <c r="H18" t="b">
        <f>F18&gt;Control!F18</f>
        <v>0</v>
      </c>
      <c r="I18" t="b">
        <f>G18&gt;Control!G18</f>
        <v>0</v>
      </c>
    </row>
    <row r="19" spans="1:9" ht="13.2" x14ac:dyDescent="0.25">
      <c r="A19" s="1" t="s">
        <v>22</v>
      </c>
      <c r="B19" s="3">
        <v>9396</v>
      </c>
      <c r="C19" s="3">
        <v>736</v>
      </c>
      <c r="D19" s="3">
        <v>162</v>
      </c>
      <c r="E19" s="3">
        <v>120</v>
      </c>
      <c r="F19">
        <f t="shared" si="0"/>
        <v>0.22010869565217392</v>
      </c>
      <c r="G19">
        <f t="shared" si="1"/>
        <v>0.16304347826086957</v>
      </c>
      <c r="H19" t="b">
        <f>F19&gt;Control!F19</f>
        <v>1</v>
      </c>
      <c r="I19" t="b">
        <f>G19&gt;Control!G19</f>
        <v>1</v>
      </c>
    </row>
    <row r="20" spans="1:9" ht="13.2" x14ac:dyDescent="0.25">
      <c r="A20" s="1" t="s">
        <v>23</v>
      </c>
      <c r="B20" s="3">
        <v>9262</v>
      </c>
      <c r="C20" s="3">
        <v>727</v>
      </c>
      <c r="D20" s="3">
        <v>201</v>
      </c>
      <c r="E20" s="3">
        <v>96</v>
      </c>
      <c r="F20">
        <f t="shared" si="0"/>
        <v>0.27647867950481431</v>
      </c>
      <c r="G20">
        <f t="shared" si="1"/>
        <v>0.13204951856946354</v>
      </c>
      <c r="H20" t="b">
        <f>F20&gt;Control!F20</f>
        <v>1</v>
      </c>
      <c r="I20" t="b">
        <f>G20&gt;Control!G20</f>
        <v>1</v>
      </c>
    </row>
    <row r="21" spans="1:9" ht="13.2" x14ac:dyDescent="0.25">
      <c r="A21" s="1" t="s">
        <v>24</v>
      </c>
      <c r="B21" s="3">
        <v>9308</v>
      </c>
      <c r="C21" s="3">
        <v>728</v>
      </c>
      <c r="D21" s="3">
        <v>207</v>
      </c>
      <c r="E21" s="3">
        <v>67</v>
      </c>
      <c r="F21">
        <f t="shared" si="0"/>
        <v>0.28434065934065933</v>
      </c>
      <c r="G21">
        <f t="shared" si="1"/>
        <v>9.2032967032967039E-2</v>
      </c>
      <c r="H21" t="b">
        <f>F21&gt;Control!F21</f>
        <v>1</v>
      </c>
      <c r="I21" t="b">
        <f>G21&gt;Control!G21</f>
        <v>0</v>
      </c>
    </row>
    <row r="22" spans="1:9" ht="13.2" x14ac:dyDescent="0.25">
      <c r="A22" s="1" t="s">
        <v>25</v>
      </c>
      <c r="B22" s="3">
        <v>8715</v>
      </c>
      <c r="C22" s="3">
        <v>722</v>
      </c>
      <c r="D22" s="3">
        <v>182</v>
      </c>
      <c r="E22" s="3">
        <v>123</v>
      </c>
      <c r="F22">
        <f t="shared" si="0"/>
        <v>0.25207756232686979</v>
      </c>
      <c r="G22">
        <f t="shared" si="1"/>
        <v>0.17036011080332411</v>
      </c>
      <c r="H22" t="b">
        <f>F22&gt;Control!F22</f>
        <v>1</v>
      </c>
      <c r="I22" t="b">
        <f>G22&gt;Control!G22</f>
        <v>1</v>
      </c>
    </row>
    <row r="23" spans="1:9" ht="13.2" x14ac:dyDescent="0.25">
      <c r="A23" s="1" t="s">
        <v>26</v>
      </c>
      <c r="B23" s="3">
        <v>8448</v>
      </c>
      <c r="C23" s="3">
        <v>695</v>
      </c>
      <c r="D23" s="3">
        <v>142</v>
      </c>
      <c r="E23" s="3">
        <v>100</v>
      </c>
      <c r="F23">
        <f t="shared" si="0"/>
        <v>0.20431654676258992</v>
      </c>
      <c r="G23">
        <f t="shared" si="1"/>
        <v>0.14388489208633093</v>
      </c>
      <c r="H23" t="b">
        <f>F23&gt;Control!F23</f>
        <v>0</v>
      </c>
      <c r="I23" t="b">
        <f>G23&gt;Control!G23</f>
        <v>1</v>
      </c>
    </row>
    <row r="24" spans="1:9" ht="13.2" x14ac:dyDescent="0.25">
      <c r="A24" s="1" t="s">
        <v>27</v>
      </c>
      <c r="B24" s="3">
        <v>8836</v>
      </c>
      <c r="C24" s="3">
        <v>724</v>
      </c>
      <c r="D24" s="3">
        <v>182</v>
      </c>
      <c r="E24" s="3">
        <v>103</v>
      </c>
      <c r="F24">
        <f t="shared" si="0"/>
        <v>0.25138121546961328</v>
      </c>
      <c r="G24">
        <f t="shared" si="1"/>
        <v>0.14226519337016574</v>
      </c>
      <c r="H24" t="b">
        <f>F24&gt;Control!F24</f>
        <v>0</v>
      </c>
      <c r="I24" t="b">
        <f>G24&gt;Control!G24</f>
        <v>1</v>
      </c>
    </row>
    <row r="25" spans="1:9" ht="13.2" x14ac:dyDescent="0.25">
      <c r="A25" s="1" t="s">
        <v>28</v>
      </c>
      <c r="B25" s="3">
        <v>9359</v>
      </c>
      <c r="C25" s="3">
        <v>789</v>
      </c>
      <c r="D25" s="4">
        <f>SUM(D2:D24)</f>
        <v>3423</v>
      </c>
      <c r="E25" s="4">
        <f>SUM(E2:E24)</f>
        <v>1945</v>
      </c>
      <c r="F25">
        <f>D25/SUM(C2:C24)</f>
        <v>0.19831981460023174</v>
      </c>
      <c r="G25">
        <f>E25/SUM(C2:C24)</f>
        <v>0.1126882966396292</v>
      </c>
    </row>
    <row r="26" spans="1:9" ht="13.2" x14ac:dyDescent="0.25">
      <c r="A26" s="1" t="s">
        <v>29</v>
      </c>
      <c r="B26" s="3">
        <v>9427</v>
      </c>
      <c r="C26" s="3">
        <v>743</v>
      </c>
      <c r="D26" s="4"/>
      <c r="E26" s="4"/>
    </row>
    <row r="27" spans="1:9" ht="13.2" x14ac:dyDescent="0.25">
      <c r="A27" s="1" t="s">
        <v>30</v>
      </c>
      <c r="B27" s="3">
        <v>9633</v>
      </c>
      <c r="C27" s="3">
        <v>808</v>
      </c>
      <c r="D27" s="4"/>
      <c r="E27" s="4"/>
    </row>
    <row r="28" spans="1:9" ht="13.2" x14ac:dyDescent="0.25">
      <c r="A28" s="1" t="s">
        <v>31</v>
      </c>
      <c r="B28" s="3">
        <v>9842</v>
      </c>
      <c r="C28" s="3">
        <v>831</v>
      </c>
      <c r="D28" s="4"/>
      <c r="E28" s="4"/>
    </row>
    <row r="29" spans="1:9" ht="13.2" x14ac:dyDescent="0.25">
      <c r="A29" s="1" t="s">
        <v>32</v>
      </c>
      <c r="B29" s="3">
        <v>9272</v>
      </c>
      <c r="C29" s="3">
        <v>767</v>
      </c>
      <c r="D29" s="4"/>
      <c r="E29" s="4"/>
    </row>
    <row r="30" spans="1:9" ht="13.2" x14ac:dyDescent="0.25">
      <c r="A30" s="1" t="s">
        <v>33</v>
      </c>
      <c r="B30" s="3">
        <v>8969</v>
      </c>
      <c r="C30" s="3">
        <v>760</v>
      </c>
      <c r="D30" s="4"/>
      <c r="E30" s="4"/>
    </row>
    <row r="31" spans="1:9" ht="13.2" x14ac:dyDescent="0.25">
      <c r="A31" s="1" t="s">
        <v>34</v>
      </c>
      <c r="B31" s="3">
        <v>9697</v>
      </c>
      <c r="C31" s="3">
        <v>850</v>
      </c>
      <c r="D31" s="4"/>
      <c r="E31" s="4"/>
    </row>
    <row r="32" spans="1:9" ht="13.2" x14ac:dyDescent="0.25">
      <c r="A32" s="1" t="s">
        <v>35</v>
      </c>
      <c r="B32" s="3">
        <v>10445</v>
      </c>
      <c r="C32" s="3">
        <v>851</v>
      </c>
      <c r="D32" s="4"/>
      <c r="E32" s="4"/>
    </row>
    <row r="33" spans="1:5" ht="13.2" x14ac:dyDescent="0.25">
      <c r="A33" s="1" t="s">
        <v>36</v>
      </c>
      <c r="B33" s="3">
        <v>9931</v>
      </c>
      <c r="C33" s="3">
        <v>831</v>
      </c>
      <c r="D33" s="4"/>
      <c r="E33" s="4"/>
    </row>
    <row r="34" spans="1:5" ht="13.2" x14ac:dyDescent="0.25">
      <c r="A34" s="1" t="s">
        <v>37</v>
      </c>
      <c r="B34" s="3">
        <v>10042</v>
      </c>
      <c r="C34" s="3">
        <v>802</v>
      </c>
      <c r="D34" s="4"/>
      <c r="E34" s="4"/>
    </row>
    <row r="35" spans="1:5" ht="13.2" x14ac:dyDescent="0.25">
      <c r="A35" s="1" t="s">
        <v>38</v>
      </c>
      <c r="B35" s="3">
        <v>9721</v>
      </c>
      <c r="C35" s="3">
        <v>829</v>
      </c>
      <c r="D35" s="4"/>
      <c r="E35" s="4"/>
    </row>
    <row r="36" spans="1:5" ht="13.2" x14ac:dyDescent="0.25">
      <c r="A36" s="1" t="s">
        <v>39</v>
      </c>
      <c r="B36" s="3">
        <v>9304</v>
      </c>
      <c r="C36" s="3">
        <v>770</v>
      </c>
      <c r="D36" s="4"/>
      <c r="E36" s="4"/>
    </row>
    <row r="37" spans="1:5" ht="13.2" x14ac:dyDescent="0.25">
      <c r="A37" s="1" t="s">
        <v>40</v>
      </c>
      <c r="B37" s="3">
        <v>8668</v>
      </c>
      <c r="C37" s="3">
        <v>724</v>
      </c>
      <c r="D37" s="4"/>
      <c r="E37" s="4"/>
    </row>
    <row r="38" spans="1:5" ht="13.2" x14ac:dyDescent="0.25">
      <c r="A38" s="1" t="s">
        <v>41</v>
      </c>
      <c r="B38" s="3">
        <v>8988</v>
      </c>
      <c r="C38" s="3">
        <v>710</v>
      </c>
      <c r="D38" s="4"/>
      <c r="E38" s="4"/>
    </row>
    <row r="39" spans="1:5" ht="15.75" customHeight="1" x14ac:dyDescent="0.25">
      <c r="B39">
        <f>SUM(B2:B38)</f>
        <v>344660</v>
      </c>
      <c r="C39">
        <f>SUM(C2:C38)</f>
        <v>28325</v>
      </c>
      <c r="D39">
        <f>C39/B39</f>
        <v>8.2182440666163759E-2</v>
      </c>
    </row>
    <row r="40" spans="1:5" ht="15.75" customHeight="1" x14ac:dyDescent="0.25">
      <c r="A40" s="2" t="s">
        <v>47</v>
      </c>
      <c r="B40" t="s">
        <v>42</v>
      </c>
      <c r="C40">
        <f>1-C39/(C39+Control!C39)</f>
        <v>0.50046734740666277</v>
      </c>
    </row>
    <row r="41" spans="1:5" ht="15.75" customHeight="1" x14ac:dyDescent="0.25">
      <c r="B41" t="s">
        <v>43</v>
      </c>
      <c r="C41">
        <f>SQRT(0.5*0.5/(C39+Control!C39))</f>
        <v>2.0997470796992519E-3</v>
      </c>
    </row>
    <row r="42" spans="1:5" ht="15.75" customHeight="1" x14ac:dyDescent="0.25">
      <c r="B42" t="s">
        <v>44</v>
      </c>
      <c r="C42">
        <f>C41*1.96</f>
        <v>4.1155042762105335E-3</v>
      </c>
    </row>
    <row r="43" spans="1:5" ht="15.75" customHeight="1" x14ac:dyDescent="0.25">
      <c r="B43" t="s">
        <v>45</v>
      </c>
      <c r="C43">
        <f>0.5-C42</f>
        <v>0.49588449572378945</v>
      </c>
    </row>
    <row r="44" spans="1:5" ht="15.75" customHeight="1" x14ac:dyDescent="0.25">
      <c r="B44" t="s">
        <v>46</v>
      </c>
      <c r="C44">
        <f>0.5+C42</f>
        <v>0.50411550427621055</v>
      </c>
    </row>
    <row r="46" spans="1:5" ht="15.75" customHeight="1" x14ac:dyDescent="0.25">
      <c r="A46" t="s">
        <v>48</v>
      </c>
      <c r="B46" t="s">
        <v>49</v>
      </c>
      <c r="C46">
        <f>1-B39/(B39+Control!B39)</f>
        <v>0.50063966688061345</v>
      </c>
    </row>
    <row r="47" spans="1:5" ht="15.75" customHeight="1" x14ac:dyDescent="0.25">
      <c r="B47" t="s">
        <v>50</v>
      </c>
      <c r="C47">
        <f>SQRT(0.5*0.5/(B39+Control!B39))</f>
        <v>6.0184074029432473E-4</v>
      </c>
    </row>
    <row r="48" spans="1:5" ht="15.75" customHeight="1" x14ac:dyDescent="0.25">
      <c r="B48" t="s">
        <v>51</v>
      </c>
      <c r="C48">
        <f>C47*1.96</f>
        <v>1.1796078509768765E-3</v>
      </c>
    </row>
    <row r="49" spans="1:3" ht="15.75" customHeight="1" x14ac:dyDescent="0.25">
      <c r="B49" t="s">
        <v>45</v>
      </c>
      <c r="C49">
        <f>0.5-C48</f>
        <v>0.49882039214902313</v>
      </c>
    </row>
    <row r="50" spans="1:3" ht="15.75" customHeight="1" x14ac:dyDescent="0.25">
      <c r="B50" t="s">
        <v>46</v>
      </c>
      <c r="C50">
        <f>0.5+C48</f>
        <v>0.50117960785097693</v>
      </c>
    </row>
    <row r="52" spans="1:3" ht="15.75" customHeight="1" x14ac:dyDescent="0.25">
      <c r="A52" t="s">
        <v>52</v>
      </c>
    </row>
    <row r="53" spans="1:3" ht="15.75" customHeight="1" x14ac:dyDescent="0.25">
      <c r="B53" t="s">
        <v>49</v>
      </c>
      <c r="C53">
        <f>D39</f>
        <v>8.2182440666163759E-2</v>
      </c>
    </row>
    <row r="54" spans="1:3" ht="15.75" customHeight="1" x14ac:dyDescent="0.25">
      <c r="B54" t="s">
        <v>50</v>
      </c>
      <c r="C54">
        <f>SQRT(Control!D39*(1-Control!D39)/Control!B39)</f>
        <v>4.6706827655464432E-4</v>
      </c>
    </row>
    <row r="55" spans="1:3" ht="15.75" customHeight="1" x14ac:dyDescent="0.25">
      <c r="B55" t="s">
        <v>44</v>
      </c>
      <c r="C55">
        <f>C54*1.96</f>
        <v>9.154538220471028E-4</v>
      </c>
    </row>
    <row r="56" spans="1:3" ht="15.75" customHeight="1" x14ac:dyDescent="0.25">
      <c r="B56" t="s">
        <v>45</v>
      </c>
      <c r="C56">
        <f>Control!D39-Experiment!C55</f>
        <v>8.1210359752529715E-2</v>
      </c>
    </row>
    <row r="57" spans="1:3" ht="15.75" customHeight="1" x14ac:dyDescent="0.25">
      <c r="B57" t="s">
        <v>46</v>
      </c>
      <c r="C57">
        <f>C55+Control!D39</f>
        <v>8.304126739662393E-2</v>
      </c>
    </row>
    <row r="59" spans="1:3" ht="15.75" customHeight="1" x14ac:dyDescent="0.25">
      <c r="A59" t="s">
        <v>53</v>
      </c>
    </row>
    <row r="60" spans="1:3" ht="15.75" customHeight="1" x14ac:dyDescent="0.25">
      <c r="B60" t="s">
        <v>55</v>
      </c>
      <c r="C60">
        <f>F25-Control!F25</f>
        <v>-2.0554874580361565E-2</v>
      </c>
    </row>
    <row r="61" spans="1:3" ht="15.75" customHeight="1" x14ac:dyDescent="0.25">
      <c r="B61" t="s">
        <v>56</v>
      </c>
      <c r="C61">
        <v>0.01</v>
      </c>
    </row>
    <row r="62" spans="1:3" ht="15.75" customHeight="1" x14ac:dyDescent="0.25">
      <c r="B62" t="s">
        <v>57</v>
      </c>
      <c r="C62">
        <f>0.02023/SQRT(1/400)*SQRT(1/SUM(C2:C24)+1/SUM(Control!C2:C24))</f>
        <v>4.3532458240504368E-3</v>
      </c>
    </row>
    <row r="63" spans="1:3" ht="15.75" customHeight="1" x14ac:dyDescent="0.25">
      <c r="B63" t="s">
        <v>44</v>
      </c>
      <c r="C63">
        <f>C62*1.96</f>
        <v>8.5323618151388562E-3</v>
      </c>
    </row>
    <row r="64" spans="1:3" ht="15.75" customHeight="1" x14ac:dyDescent="0.25">
      <c r="B64" t="s">
        <v>45</v>
      </c>
      <c r="C64">
        <f>C60-C63</f>
        <v>-2.908723639550042E-2</v>
      </c>
    </row>
    <row r="65" spans="2:3" ht="15.75" customHeight="1" x14ac:dyDescent="0.25">
      <c r="B65" t="s">
        <v>46</v>
      </c>
      <c r="C65">
        <f>C60+C63</f>
        <v>-1.2022512765222709E-2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2019-12-03T15:33:55Z</dcterms:modified>
</cp:coreProperties>
</file>