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pythonProject\"/>
    </mc:Choice>
  </mc:AlternateContent>
  <xr:revisionPtr revIDLastSave="0" documentId="13_ncr:1_{BBE0653C-D176-4BE0-97E2-7F6003550EC7}" xr6:coauthVersionLast="47" xr6:coauthVersionMax="47" xr10:uidLastSave="{00000000-0000-0000-0000-000000000000}"/>
  <bookViews>
    <workbookView xWindow="-108" yWindow="-108" windowWidth="23256" windowHeight="12456" tabRatio="775" activeTab="3" xr2:uid="{00000000-000D-0000-FFFF-FFFF00000000}"/>
  </bookViews>
  <sheets>
    <sheet name="原始记录" sheetId="3" r:id="rId1"/>
    <sheet name="证书信息" sheetId="32" r:id="rId2"/>
    <sheet name="单轴校准结果" sheetId="33" r:id="rId3"/>
    <sheet name="正方向" sheetId="34" r:id="rId4"/>
    <sheet name="负方向" sheetId="35" r:id="rId5"/>
  </sheets>
  <definedNames>
    <definedName name="mm" localSheetId="0">原始记录!$N$28</definedName>
    <definedName name="mm">原始记录!#REF!</definedName>
    <definedName name="mV" localSheetId="0">原始记录!$N$27</definedName>
    <definedName name="mV">原始记录!#REF!</definedName>
    <definedName name="_xlnm.Print_Area" localSheetId="0">原始记录!$A:$K</definedName>
    <definedName name="分度" localSheetId="0">原始记录!$N$29</definedName>
    <definedName name="分度">原始记录!#REF!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5" l="1"/>
  <c r="E2" i="35"/>
  <c r="E4" i="33"/>
  <c r="D5" i="33"/>
  <c r="E14" i="33"/>
  <c r="B28" i="3"/>
  <c r="O32" i="33"/>
  <c r="L32" i="33"/>
  <c r="I32" i="33"/>
  <c r="O31" i="33"/>
  <c r="L31" i="33"/>
  <c r="I31" i="33"/>
  <c r="B30" i="33"/>
  <c r="C30" i="33" s="1"/>
  <c r="B29" i="33"/>
  <c r="C29" i="33" s="1"/>
  <c r="C28" i="33"/>
  <c r="B28" i="33"/>
  <c r="C27" i="33"/>
  <c r="B27" i="33"/>
  <c r="B26" i="33"/>
  <c r="C26" i="33" s="1"/>
  <c r="B25" i="33"/>
  <c r="C25" i="33" s="1"/>
  <c r="B24" i="33"/>
  <c r="C24" i="33" s="1"/>
  <c r="B23" i="33"/>
  <c r="C23" i="33" s="1"/>
  <c r="B22" i="33"/>
  <c r="C22" i="33" s="1"/>
  <c r="C21" i="33"/>
  <c r="B21" i="33"/>
  <c r="C20" i="33"/>
  <c r="B20" i="33"/>
  <c r="B19" i="33"/>
  <c r="O15" i="33"/>
  <c r="L15" i="33"/>
  <c r="I15" i="33"/>
  <c r="O14" i="33"/>
  <c r="L14" i="33"/>
  <c r="I14" i="33"/>
  <c r="B13" i="33"/>
  <c r="B12" i="33"/>
  <c r="C12" i="33" s="1"/>
  <c r="B11" i="33"/>
  <c r="C11" i="33" s="1"/>
  <c r="B10" i="33"/>
  <c r="C10" i="33" s="1"/>
  <c r="B9" i="33"/>
  <c r="C9" i="33" s="1"/>
  <c r="B8" i="33"/>
  <c r="C8" i="33" s="1"/>
  <c r="B7" i="33"/>
  <c r="B6" i="33"/>
  <c r="C6" i="33" s="1"/>
  <c r="B5" i="33"/>
  <c r="C5" i="33" s="1"/>
  <c r="B4" i="33"/>
  <c r="C4" i="33" s="1"/>
  <c r="B3" i="33"/>
  <c r="C3" i="33" s="1"/>
  <c r="B9" i="32"/>
  <c r="B11" i="32" s="1"/>
  <c r="E51" i="3"/>
  <c r="C48" i="3"/>
  <c r="B47" i="3" s="1"/>
  <c r="E41" i="3"/>
  <c r="D41" i="3"/>
  <c r="G51" i="3" s="1"/>
  <c r="H2" i="35" l="1"/>
  <c r="I2" i="35" s="1"/>
  <c r="H301" i="35"/>
  <c r="I301" i="35" s="1"/>
  <c r="H291" i="35"/>
  <c r="I291" i="35" s="1"/>
  <c r="H281" i="35"/>
  <c r="I281" i="35" s="1"/>
  <c r="H271" i="35"/>
  <c r="I271" i="35" s="1"/>
  <c r="H261" i="35"/>
  <c r="I261" i="35" s="1"/>
  <c r="H251" i="35"/>
  <c r="I251" i="35" s="1"/>
  <c r="H241" i="35"/>
  <c r="I241" i="35" s="1"/>
  <c r="H231" i="35"/>
  <c r="I231" i="35" s="1"/>
  <c r="H221" i="35"/>
  <c r="I221" i="35" s="1"/>
  <c r="H211" i="35"/>
  <c r="I211" i="35" s="1"/>
  <c r="H201" i="35"/>
  <c r="I201" i="35" s="1"/>
  <c r="H191" i="35"/>
  <c r="I191" i="35" s="1"/>
  <c r="H181" i="35"/>
  <c r="I181" i="35" s="1"/>
  <c r="H171" i="35"/>
  <c r="I171" i="35" s="1"/>
  <c r="H161" i="35"/>
  <c r="I161" i="35" s="1"/>
  <c r="H151" i="35"/>
  <c r="I151" i="35" s="1"/>
  <c r="H141" i="35"/>
  <c r="I141" i="35" s="1"/>
  <c r="H131" i="35"/>
  <c r="I131" i="35" s="1"/>
  <c r="H121" i="35"/>
  <c r="I121" i="35" s="1"/>
  <c r="H111" i="35"/>
  <c r="I111" i="35" s="1"/>
  <c r="H101" i="35"/>
  <c r="I101" i="35" s="1"/>
  <c r="H91" i="35"/>
  <c r="I91" i="35" s="1"/>
  <c r="H81" i="35"/>
  <c r="I81" i="35" s="1"/>
  <c r="H71" i="35"/>
  <c r="I71" i="35" s="1"/>
  <c r="H61" i="35"/>
  <c r="I61" i="35" s="1"/>
  <c r="H51" i="35"/>
  <c r="I51" i="35" s="1"/>
  <c r="H41" i="35"/>
  <c r="I41" i="35" s="1"/>
  <c r="H31" i="35"/>
  <c r="I31" i="35" s="1"/>
  <c r="H21" i="35"/>
  <c r="I21" i="35" s="1"/>
  <c r="H11" i="35"/>
  <c r="I11" i="35" s="1"/>
  <c r="H294" i="35"/>
  <c r="I294" i="35" s="1"/>
  <c r="H284" i="35"/>
  <c r="I284" i="35" s="1"/>
  <c r="H274" i="35"/>
  <c r="I274" i="35" s="1"/>
  <c r="H264" i="35"/>
  <c r="I264" i="35" s="1"/>
  <c r="H254" i="35"/>
  <c r="I254" i="35" s="1"/>
  <c r="H244" i="35"/>
  <c r="I244" i="35" s="1"/>
  <c r="H234" i="35"/>
  <c r="I234" i="35" s="1"/>
  <c r="H224" i="35"/>
  <c r="I224" i="35" s="1"/>
  <c r="H214" i="35"/>
  <c r="I214" i="35" s="1"/>
  <c r="H204" i="35"/>
  <c r="I204" i="35" s="1"/>
  <c r="H194" i="35"/>
  <c r="I194" i="35" s="1"/>
  <c r="H184" i="35"/>
  <c r="I184" i="35" s="1"/>
  <c r="H174" i="35"/>
  <c r="I174" i="35" s="1"/>
  <c r="H164" i="35"/>
  <c r="I164" i="35" s="1"/>
  <c r="H154" i="35"/>
  <c r="I154" i="35" s="1"/>
  <c r="H144" i="35"/>
  <c r="I144" i="35" s="1"/>
  <c r="H134" i="35"/>
  <c r="I134" i="35" s="1"/>
  <c r="H124" i="35"/>
  <c r="I124" i="35" s="1"/>
  <c r="H114" i="35"/>
  <c r="I114" i="35" s="1"/>
  <c r="H104" i="35"/>
  <c r="I104" i="35" s="1"/>
  <c r="H94" i="35"/>
  <c r="I94" i="35" s="1"/>
  <c r="H84" i="35"/>
  <c r="I84" i="35" s="1"/>
  <c r="H74" i="35"/>
  <c r="I74" i="35" s="1"/>
  <c r="H64" i="35"/>
  <c r="I64" i="35" s="1"/>
  <c r="H54" i="35"/>
  <c r="I54" i="35" s="1"/>
  <c r="H44" i="35"/>
  <c r="I44" i="35" s="1"/>
  <c r="H34" i="35"/>
  <c r="I34" i="35" s="1"/>
  <c r="H24" i="35"/>
  <c r="I24" i="35" s="1"/>
  <c r="H14" i="35"/>
  <c r="I14" i="35" s="1"/>
  <c r="H4" i="35"/>
  <c r="I4" i="35" s="1"/>
  <c r="H302" i="35"/>
  <c r="I302" i="35" s="1"/>
  <c r="H269" i="35"/>
  <c r="I269" i="35" s="1"/>
  <c r="H229" i="35"/>
  <c r="I229" i="35" s="1"/>
  <c r="H189" i="35"/>
  <c r="I189" i="35" s="1"/>
  <c r="H149" i="35"/>
  <c r="I149" i="35" s="1"/>
  <c r="H109" i="35"/>
  <c r="I109" i="35" s="1"/>
  <c r="H69" i="35"/>
  <c r="I69" i="35" s="1"/>
  <c r="H43" i="35"/>
  <c r="I43" i="35" s="1"/>
  <c r="H30" i="35"/>
  <c r="I30" i="35" s="1"/>
  <c r="H18" i="35"/>
  <c r="I18" i="35" s="1"/>
  <c r="H6" i="35"/>
  <c r="I6" i="35" s="1"/>
  <c r="H296" i="35"/>
  <c r="I296" i="35" s="1"/>
  <c r="H282" i="35"/>
  <c r="I282" i="35" s="1"/>
  <c r="H256" i="35"/>
  <c r="I256" i="35" s="1"/>
  <c r="H242" i="35"/>
  <c r="I242" i="35" s="1"/>
  <c r="H216" i="35"/>
  <c r="I216" i="35" s="1"/>
  <c r="H202" i="35"/>
  <c r="I202" i="35" s="1"/>
  <c r="H176" i="35"/>
  <c r="I176" i="35" s="1"/>
  <c r="H162" i="35"/>
  <c r="I162" i="35" s="1"/>
  <c r="H136" i="35"/>
  <c r="I136" i="35" s="1"/>
  <c r="H122" i="35"/>
  <c r="I122" i="35" s="1"/>
  <c r="H96" i="35"/>
  <c r="I96" i="35" s="1"/>
  <c r="H82" i="35"/>
  <c r="I82" i="35" s="1"/>
  <c r="H56" i="35"/>
  <c r="I56" i="35" s="1"/>
  <c r="H268" i="35"/>
  <c r="I268" i="35" s="1"/>
  <c r="H228" i="35"/>
  <c r="I228" i="35" s="1"/>
  <c r="H188" i="35"/>
  <c r="I188" i="35" s="1"/>
  <c r="H148" i="35"/>
  <c r="I148" i="35" s="1"/>
  <c r="H108" i="35"/>
  <c r="I108" i="35" s="1"/>
  <c r="H68" i="35"/>
  <c r="I68" i="35" s="1"/>
  <c r="H42" i="35"/>
  <c r="I42" i="35" s="1"/>
  <c r="H29" i="35"/>
  <c r="I29" i="35" s="1"/>
  <c r="H17" i="35"/>
  <c r="I17" i="35" s="1"/>
  <c r="H5" i="35"/>
  <c r="I5" i="35" s="1"/>
  <c r="H295" i="35"/>
  <c r="I295" i="35" s="1"/>
  <c r="H280" i="35"/>
  <c r="I280" i="35" s="1"/>
  <c r="H255" i="35"/>
  <c r="I255" i="35" s="1"/>
  <c r="H240" i="35"/>
  <c r="I240" i="35" s="1"/>
  <c r="H215" i="35"/>
  <c r="I215" i="35" s="1"/>
  <c r="H200" i="35"/>
  <c r="I200" i="35" s="1"/>
  <c r="H175" i="35"/>
  <c r="I175" i="35" s="1"/>
  <c r="H160" i="35"/>
  <c r="I160" i="35" s="1"/>
  <c r="H135" i="35"/>
  <c r="I135" i="35" s="1"/>
  <c r="H120" i="35"/>
  <c r="I120" i="35" s="1"/>
  <c r="H95" i="35"/>
  <c r="I95" i="35" s="1"/>
  <c r="H285" i="35"/>
  <c r="I285" i="35" s="1"/>
  <c r="H266" i="35"/>
  <c r="I266" i="35" s="1"/>
  <c r="H249" i="35"/>
  <c r="I249" i="35" s="1"/>
  <c r="H233" i="35"/>
  <c r="I233" i="35" s="1"/>
  <c r="H167" i="35"/>
  <c r="I167" i="35" s="1"/>
  <c r="H150" i="35"/>
  <c r="I150" i="35" s="1"/>
  <c r="H132" i="35"/>
  <c r="I132" i="35" s="1"/>
  <c r="H85" i="35"/>
  <c r="I85" i="35" s="1"/>
  <c r="H67" i="35"/>
  <c r="I67" i="35" s="1"/>
  <c r="H37" i="35"/>
  <c r="I37" i="35" s="1"/>
  <c r="H8" i="35"/>
  <c r="I8" i="35" s="1"/>
  <c r="H299" i="35"/>
  <c r="I299" i="35" s="1"/>
  <c r="H283" i="35"/>
  <c r="I283" i="35" s="1"/>
  <c r="H217" i="35"/>
  <c r="I217" i="35" s="1"/>
  <c r="H198" i="35"/>
  <c r="I198" i="35" s="1"/>
  <c r="H182" i="35"/>
  <c r="I182" i="35" s="1"/>
  <c r="H116" i="35"/>
  <c r="I116" i="35" s="1"/>
  <c r="H99" i="35"/>
  <c r="I99" i="35" s="1"/>
  <c r="H83" i="35"/>
  <c r="I83" i="35" s="1"/>
  <c r="H50" i="35"/>
  <c r="I50" i="35" s="1"/>
  <c r="H22" i="35"/>
  <c r="I22" i="35" s="1"/>
  <c r="H265" i="35"/>
  <c r="I265" i="35" s="1"/>
  <c r="H248" i="35"/>
  <c r="I248" i="35" s="1"/>
  <c r="H232" i="35"/>
  <c r="I232" i="35" s="1"/>
  <c r="H213" i="35"/>
  <c r="I213" i="35" s="1"/>
  <c r="H166" i="35"/>
  <c r="I166" i="35" s="1"/>
  <c r="H147" i="35"/>
  <c r="I147" i="35" s="1"/>
  <c r="H130" i="35"/>
  <c r="I130" i="35" s="1"/>
  <c r="H80" i="35"/>
  <c r="I80" i="35" s="1"/>
  <c r="H66" i="35"/>
  <c r="I66" i="35" s="1"/>
  <c r="H36" i="35"/>
  <c r="I36" i="35" s="1"/>
  <c r="H7" i="35"/>
  <c r="I7" i="35" s="1"/>
  <c r="H298" i="35"/>
  <c r="I298" i="35" s="1"/>
  <c r="H279" i="35"/>
  <c r="I279" i="35" s="1"/>
  <c r="H263" i="35"/>
  <c r="I263" i="35" s="1"/>
  <c r="H197" i="35"/>
  <c r="I197" i="35" s="1"/>
  <c r="H180" i="35"/>
  <c r="I180" i="35" s="1"/>
  <c r="H115" i="35"/>
  <c r="I115" i="35" s="1"/>
  <c r="H98" i="35"/>
  <c r="I98" i="35" s="1"/>
  <c r="H49" i="35"/>
  <c r="I49" i="35" s="1"/>
  <c r="H20" i="35"/>
  <c r="I20" i="35" s="1"/>
  <c r="H230" i="35"/>
  <c r="I230" i="35" s="1"/>
  <c r="H212" i="35"/>
  <c r="I212" i="35" s="1"/>
  <c r="H165" i="35"/>
  <c r="I165" i="35" s="1"/>
  <c r="H146" i="35"/>
  <c r="I146" i="35" s="1"/>
  <c r="H129" i="35"/>
  <c r="I129" i="35" s="1"/>
  <c r="H113" i="35"/>
  <c r="I113" i="35" s="1"/>
  <c r="H79" i="35"/>
  <c r="I79" i="35" s="1"/>
  <c r="H65" i="35"/>
  <c r="I65" i="35" s="1"/>
  <c r="H247" i="35"/>
  <c r="I247" i="35" s="1"/>
  <c r="H40" i="35"/>
  <c r="I40" i="35" s="1"/>
  <c r="H103" i="35"/>
  <c r="I103" i="35" s="1"/>
  <c r="H126" i="35"/>
  <c r="I126" i="35" s="1"/>
  <c r="H192" i="35"/>
  <c r="I192" i="35" s="1"/>
  <c r="H237" i="35"/>
  <c r="I237" i="35" s="1"/>
  <c r="H278" i="35"/>
  <c r="I278" i="35" s="1"/>
  <c r="H3" i="35"/>
  <c r="I3" i="35" s="1"/>
  <c r="H25" i="35"/>
  <c r="I25" i="35" s="1"/>
  <c r="H60" i="35"/>
  <c r="I60" i="35" s="1"/>
  <c r="H105" i="35"/>
  <c r="I105" i="35" s="1"/>
  <c r="H170" i="35"/>
  <c r="I170" i="35" s="1"/>
  <c r="H218" i="35"/>
  <c r="I218" i="35" s="1"/>
  <c r="H259" i="35"/>
  <c r="I259" i="35" s="1"/>
  <c r="H86" i="35"/>
  <c r="I86" i="35" s="1"/>
  <c r="H127" i="35"/>
  <c r="I127" i="35" s="1"/>
  <c r="H152" i="35"/>
  <c r="I152" i="35" s="1"/>
  <c r="H193" i="35"/>
  <c r="I193" i="35" s="1"/>
  <c r="H238" i="35"/>
  <c r="I238" i="35" s="1"/>
  <c r="H286" i="35"/>
  <c r="I286" i="35" s="1"/>
  <c r="H26" i="35"/>
  <c r="I26" i="35" s="1"/>
  <c r="H45" i="35"/>
  <c r="I45" i="35" s="1"/>
  <c r="H62" i="35"/>
  <c r="I62" i="35" s="1"/>
  <c r="H106" i="35"/>
  <c r="I106" i="35" s="1"/>
  <c r="H172" i="35"/>
  <c r="I172" i="35" s="1"/>
  <c r="H195" i="35"/>
  <c r="I195" i="35" s="1"/>
  <c r="H219" i="35"/>
  <c r="I219" i="35" s="1"/>
  <c r="H260" i="35"/>
  <c r="I260" i="35" s="1"/>
  <c r="H9" i="35"/>
  <c r="I9" i="35" s="1"/>
  <c r="H87" i="35"/>
  <c r="I87" i="35" s="1"/>
  <c r="H128" i="35"/>
  <c r="I128" i="35" s="1"/>
  <c r="H153" i="35"/>
  <c r="I153" i="35" s="1"/>
  <c r="H239" i="35"/>
  <c r="I239" i="35" s="1"/>
  <c r="H287" i="35"/>
  <c r="I287" i="35" s="1"/>
  <c r="H27" i="35"/>
  <c r="I27" i="35" s="1"/>
  <c r="H46" i="35"/>
  <c r="I46" i="35" s="1"/>
  <c r="H63" i="35"/>
  <c r="I63" i="35" s="1"/>
  <c r="H107" i="35"/>
  <c r="I107" i="35" s="1"/>
  <c r="H155" i="35"/>
  <c r="I155" i="35" s="1"/>
  <c r="H173" i="35"/>
  <c r="I173" i="35" s="1"/>
  <c r="H196" i="35"/>
  <c r="I196" i="35" s="1"/>
  <c r="H220" i="35"/>
  <c r="I220" i="35" s="1"/>
  <c r="H262" i="35"/>
  <c r="I262" i="35" s="1"/>
  <c r="H10" i="35"/>
  <c r="I10" i="35" s="1"/>
  <c r="H88" i="35"/>
  <c r="I88" i="35" s="1"/>
  <c r="H177" i="35"/>
  <c r="I177" i="35" s="1"/>
  <c r="H199" i="35"/>
  <c r="I199" i="35" s="1"/>
  <c r="H243" i="35"/>
  <c r="I243" i="35" s="1"/>
  <c r="H288" i="35"/>
  <c r="I288" i="35" s="1"/>
  <c r="H28" i="35"/>
  <c r="I28" i="35" s="1"/>
  <c r="H47" i="35"/>
  <c r="I47" i="35" s="1"/>
  <c r="H110" i="35"/>
  <c r="I110" i="35" s="1"/>
  <c r="H133" i="35"/>
  <c r="I133" i="35" s="1"/>
  <c r="H156" i="35"/>
  <c r="I156" i="35" s="1"/>
  <c r="H222" i="35"/>
  <c r="I222" i="35" s="1"/>
  <c r="H245" i="35"/>
  <c r="I245" i="35" s="1"/>
  <c r="H267" i="35"/>
  <c r="I267" i="35" s="1"/>
  <c r="H277" i="35"/>
  <c r="I277" i="35" s="1"/>
  <c r="H23" i="35"/>
  <c r="I23" i="35" s="1"/>
  <c r="H59" i="35"/>
  <c r="I59" i="35" s="1"/>
  <c r="H78" i="35"/>
  <c r="I78" i="35" s="1"/>
  <c r="H145" i="35"/>
  <c r="I145" i="35" s="1"/>
  <c r="H169" i="35"/>
  <c r="I169" i="35" s="1"/>
  <c r="H210" i="35"/>
  <c r="I210" i="35" s="1"/>
  <c r="H12" i="35"/>
  <c r="I12" i="35" s="1"/>
  <c r="H70" i="35"/>
  <c r="I70" i="35" s="1"/>
  <c r="H89" i="35"/>
  <c r="I89" i="35" s="1"/>
  <c r="H137" i="35"/>
  <c r="I137" i="35" s="1"/>
  <c r="H178" i="35"/>
  <c r="I178" i="35" s="1"/>
  <c r="H203" i="35"/>
  <c r="I203" i="35" s="1"/>
  <c r="H289" i="35"/>
  <c r="I289" i="35" s="1"/>
  <c r="H48" i="35"/>
  <c r="I48" i="35" s="1"/>
  <c r="H112" i="35"/>
  <c r="I112" i="35" s="1"/>
  <c r="H157" i="35"/>
  <c r="I157" i="35" s="1"/>
  <c r="H205" i="35"/>
  <c r="I205" i="35" s="1"/>
  <c r="H246" i="35"/>
  <c r="I246" i="35" s="1"/>
  <c r="H270" i="35"/>
  <c r="I270" i="35" s="1"/>
  <c r="H13" i="35"/>
  <c r="I13" i="35" s="1"/>
  <c r="H32" i="35"/>
  <c r="I32" i="35" s="1"/>
  <c r="H72" i="35"/>
  <c r="I72" i="35" s="1"/>
  <c r="H90" i="35"/>
  <c r="I90" i="35" s="1"/>
  <c r="H138" i="35"/>
  <c r="I138" i="35" s="1"/>
  <c r="H179" i="35"/>
  <c r="I179" i="35" s="1"/>
  <c r="H225" i="35"/>
  <c r="I225" i="35" s="1"/>
  <c r="H290" i="35"/>
  <c r="I290" i="35" s="1"/>
  <c r="H52" i="35"/>
  <c r="I52" i="35" s="1"/>
  <c r="H117" i="35"/>
  <c r="I117" i="35" s="1"/>
  <c r="H158" i="35"/>
  <c r="I158" i="35" s="1"/>
  <c r="H183" i="35"/>
  <c r="I183" i="35" s="1"/>
  <c r="H206" i="35"/>
  <c r="I206" i="35" s="1"/>
  <c r="H272" i="35"/>
  <c r="I272" i="35" s="1"/>
  <c r="H15" i="35"/>
  <c r="I15" i="35" s="1"/>
  <c r="H33" i="35"/>
  <c r="I33" i="35" s="1"/>
  <c r="H73" i="35"/>
  <c r="I73" i="35" s="1"/>
  <c r="H92" i="35"/>
  <c r="I92" i="35" s="1"/>
  <c r="H139" i="35"/>
  <c r="I139" i="35" s="1"/>
  <c r="H185" i="35"/>
  <c r="I185" i="35" s="1"/>
  <c r="H226" i="35"/>
  <c r="I226" i="35" s="1"/>
  <c r="H250" i="35"/>
  <c r="I250" i="35" s="1"/>
  <c r="H292" i="35"/>
  <c r="I292" i="35" s="1"/>
  <c r="H53" i="35"/>
  <c r="I53" i="35" s="1"/>
  <c r="H75" i="35"/>
  <c r="I75" i="35" s="1"/>
  <c r="H118" i="35"/>
  <c r="I118" i="35" s="1"/>
  <c r="H159" i="35"/>
  <c r="I159" i="35" s="1"/>
  <c r="H207" i="35"/>
  <c r="I207" i="35" s="1"/>
  <c r="H273" i="35"/>
  <c r="I273" i="35" s="1"/>
  <c r="H16" i="35"/>
  <c r="I16" i="35" s="1"/>
  <c r="H35" i="35"/>
  <c r="I35" i="35" s="1"/>
  <c r="H55" i="35"/>
  <c r="I55" i="35" s="1"/>
  <c r="H93" i="35"/>
  <c r="I93" i="35" s="1"/>
  <c r="H140" i="35"/>
  <c r="I140" i="35" s="1"/>
  <c r="H186" i="35"/>
  <c r="I186" i="35" s="1"/>
  <c r="H227" i="35"/>
  <c r="I227" i="35" s="1"/>
  <c r="H252" i="35"/>
  <c r="I252" i="35" s="1"/>
  <c r="H275" i="35"/>
  <c r="I275" i="35" s="1"/>
  <c r="H293" i="35"/>
  <c r="I293" i="35" s="1"/>
  <c r="H57" i="35"/>
  <c r="I57" i="35" s="1"/>
  <c r="H76" i="35"/>
  <c r="I76" i="35" s="1"/>
  <c r="H97" i="35"/>
  <c r="I97" i="35" s="1"/>
  <c r="H119" i="35"/>
  <c r="I119" i="35" s="1"/>
  <c r="H163" i="35"/>
  <c r="I163" i="35" s="1"/>
  <c r="H208" i="35"/>
  <c r="I208" i="35" s="1"/>
  <c r="H297" i="35"/>
  <c r="I297" i="35" s="1"/>
  <c r="H236" i="35"/>
  <c r="I236" i="35" s="1"/>
  <c r="H39" i="35"/>
  <c r="I39" i="35" s="1"/>
  <c r="H102" i="35"/>
  <c r="I102" i="35" s="1"/>
  <c r="H125" i="35"/>
  <c r="I125" i="35" s="1"/>
  <c r="H143" i="35"/>
  <c r="I143" i="35" s="1"/>
  <c r="H190" i="35"/>
  <c r="I190" i="35" s="1"/>
  <c r="H258" i="35"/>
  <c r="I258" i="35" s="1"/>
  <c r="H223" i="35"/>
  <c r="I223" i="35" s="1"/>
  <c r="H38" i="35"/>
  <c r="I38" i="35" s="1"/>
  <c r="H100" i="35"/>
  <c r="I100" i="35" s="1"/>
  <c r="H142" i="35"/>
  <c r="I142" i="35" s="1"/>
  <c r="H187" i="35"/>
  <c r="I187" i="35" s="1"/>
  <c r="H235" i="35"/>
  <c r="I235" i="35" s="1"/>
  <c r="H253" i="35"/>
  <c r="I253" i="35" s="1"/>
  <c r="H276" i="35"/>
  <c r="I276" i="35" s="1"/>
  <c r="H300" i="35"/>
  <c r="I300" i="35" s="1"/>
  <c r="H19" i="35"/>
  <c r="I19" i="35" s="1"/>
  <c r="H58" i="35"/>
  <c r="I58" i="35" s="1"/>
  <c r="H77" i="35"/>
  <c r="I77" i="35" s="1"/>
  <c r="H123" i="35"/>
  <c r="I123" i="35" s="1"/>
  <c r="H168" i="35"/>
  <c r="I168" i="35" s="1"/>
  <c r="H209" i="35"/>
  <c r="I209" i="35" s="1"/>
  <c r="H257" i="35"/>
  <c r="I257" i="35" s="1"/>
  <c r="G47" i="3"/>
  <c r="N15" i="33"/>
  <c r="E15" i="33"/>
  <c r="K15" i="33"/>
  <c r="H15" i="33"/>
  <c r="N32" i="33"/>
  <c r="K32" i="33"/>
  <c r="H32" i="33"/>
  <c r="E32" i="33"/>
  <c r="K31" i="33"/>
  <c r="I48" i="3" s="1"/>
  <c r="N31" i="33"/>
  <c r="C7" i="33"/>
  <c r="K14" i="33" s="1"/>
  <c r="I47" i="3" s="1"/>
  <c r="C13" i="33"/>
  <c r="E31" i="33"/>
  <c r="G48" i="3" s="1"/>
  <c r="H31" i="33"/>
  <c r="B10" i="32"/>
  <c r="G6" i="33" l="1"/>
  <c r="H6" i="33" s="1"/>
  <c r="I6" i="33" s="1"/>
  <c r="G9" i="33"/>
  <c r="H9" i="33" s="1"/>
  <c r="I9" i="33" s="1"/>
  <c r="G7" i="33"/>
  <c r="G3" i="33"/>
  <c r="H3" i="33" s="1"/>
  <c r="I3" i="33" s="1"/>
  <c r="G4" i="33"/>
  <c r="H4" i="33" s="1"/>
  <c r="I4" i="33" s="1"/>
  <c r="G8" i="33"/>
  <c r="H8" i="33" s="1"/>
  <c r="I8" i="33" s="1"/>
  <c r="G5" i="33"/>
  <c r="H5" i="33" s="1"/>
  <c r="I5" i="33" s="1"/>
  <c r="J11" i="33"/>
  <c r="K11" i="33" s="1"/>
  <c r="L11" i="33" s="1"/>
  <c r="J4" i="33"/>
  <c r="K4" i="33" s="1"/>
  <c r="L4" i="33" s="1"/>
  <c r="J3" i="33"/>
  <c r="K3" i="33" s="1"/>
  <c r="L3" i="33" s="1"/>
  <c r="J12" i="33"/>
  <c r="K12" i="33" s="1"/>
  <c r="L12" i="33" s="1"/>
  <c r="J9" i="33"/>
  <c r="K9" i="33" s="1"/>
  <c r="L9" i="33" s="1"/>
  <c r="J7" i="33"/>
  <c r="J8" i="33"/>
  <c r="K8" i="33" s="1"/>
  <c r="L8" i="33" s="1"/>
  <c r="J10" i="33"/>
  <c r="K10" i="33" s="1"/>
  <c r="L10" i="33" s="1"/>
  <c r="J5" i="33"/>
  <c r="K5" i="33" s="1"/>
  <c r="L5" i="33" s="1"/>
  <c r="J6" i="33"/>
  <c r="K6" i="33" s="1"/>
  <c r="L6" i="33" s="1"/>
  <c r="M7" i="33"/>
  <c r="N7" i="33" s="1"/>
  <c r="O7" i="33" s="1"/>
  <c r="M11" i="33"/>
  <c r="N11" i="33" s="1"/>
  <c r="O11" i="33" s="1"/>
  <c r="M4" i="33"/>
  <c r="N4" i="33" s="1"/>
  <c r="O4" i="33" s="1"/>
  <c r="M9" i="33"/>
  <c r="N9" i="33" s="1"/>
  <c r="O9" i="33" s="1"/>
  <c r="M5" i="33"/>
  <c r="N5" i="33" s="1"/>
  <c r="O5" i="33" s="1"/>
  <c r="M13" i="33"/>
  <c r="M8" i="33"/>
  <c r="N8" i="33" s="1"/>
  <c r="O8" i="33" s="1"/>
  <c r="M10" i="33"/>
  <c r="N10" i="33" s="1"/>
  <c r="O10" i="33" s="1"/>
  <c r="M12" i="33"/>
  <c r="N12" i="33" s="1"/>
  <c r="O12" i="33" s="1"/>
  <c r="M6" i="33"/>
  <c r="N6" i="33" s="1"/>
  <c r="O6" i="33" s="1"/>
  <c r="M3" i="33"/>
  <c r="N3" i="33" s="1"/>
  <c r="O3" i="33" s="1"/>
  <c r="D3" i="33"/>
  <c r="E3" i="33" s="1"/>
  <c r="F3" i="33" s="1"/>
  <c r="D6" i="33"/>
  <c r="E6" i="33" s="1"/>
  <c r="F6" i="33" s="1"/>
  <c r="D7" i="33"/>
  <c r="D4" i="33"/>
  <c r="F4" i="33" s="1"/>
  <c r="E5" i="33"/>
  <c r="F5" i="33" s="1"/>
  <c r="H14" i="33"/>
  <c r="N13" i="33"/>
  <c r="O13" i="33" s="1"/>
  <c r="H7" i="33"/>
  <c r="I7" i="33" s="1"/>
  <c r="K7" i="33"/>
  <c r="L7" i="33" s="1"/>
  <c r="E7" i="33"/>
  <c r="F7" i="33" s="1"/>
  <c r="N14" i="33"/>
  <c r="D20" i="33"/>
  <c r="E20" i="33" s="1"/>
  <c r="F20" i="33" s="1"/>
  <c r="D21" i="33"/>
  <c r="E21" i="33" s="1"/>
  <c r="F21" i="33" s="1"/>
  <c r="D24" i="33"/>
  <c r="E24" i="33" s="1"/>
  <c r="F24" i="33" s="1"/>
  <c r="D22" i="33"/>
  <c r="E22" i="33" s="1"/>
  <c r="F22" i="33" s="1"/>
  <c r="D23" i="33"/>
  <c r="E23" i="33" s="1"/>
  <c r="F23" i="33" s="1"/>
  <c r="G26" i="33"/>
  <c r="H26" i="33" s="1"/>
  <c r="I26" i="33" s="1"/>
  <c r="G21" i="33"/>
  <c r="H21" i="33" s="1"/>
  <c r="I21" i="33" s="1"/>
  <c r="G24" i="33"/>
  <c r="H24" i="33" s="1"/>
  <c r="I24" i="33" s="1"/>
  <c r="G22" i="33"/>
  <c r="H22" i="33" s="1"/>
  <c r="I22" i="33" s="1"/>
  <c r="G25" i="33"/>
  <c r="H25" i="33" s="1"/>
  <c r="I25" i="33" s="1"/>
  <c r="G23" i="33"/>
  <c r="H23" i="33" s="1"/>
  <c r="I23" i="33" s="1"/>
  <c r="G20" i="33"/>
  <c r="H20" i="33" s="1"/>
  <c r="I20" i="33" s="1"/>
  <c r="G33" i="33" s="1"/>
  <c r="I33" i="33" s="1"/>
  <c r="M22" i="33"/>
  <c r="N22" i="33" s="1"/>
  <c r="O22" i="33" s="1"/>
  <c r="M30" i="33"/>
  <c r="N30" i="33" s="1"/>
  <c r="O30" i="33" s="1"/>
  <c r="M25" i="33"/>
  <c r="N25" i="33" s="1"/>
  <c r="O25" i="33" s="1"/>
  <c r="M27" i="33"/>
  <c r="N27" i="33" s="1"/>
  <c r="O27" i="33" s="1"/>
  <c r="M29" i="33"/>
  <c r="N29" i="33" s="1"/>
  <c r="O29" i="33" s="1"/>
  <c r="M23" i="33"/>
  <c r="N23" i="33" s="1"/>
  <c r="O23" i="33" s="1"/>
  <c r="M26" i="33"/>
  <c r="N26" i="33" s="1"/>
  <c r="O26" i="33" s="1"/>
  <c r="M20" i="33"/>
  <c r="N20" i="33" s="1"/>
  <c r="O20" i="33" s="1"/>
  <c r="M24" i="33"/>
  <c r="N24" i="33" s="1"/>
  <c r="O24" i="33" s="1"/>
  <c r="M28" i="33"/>
  <c r="N28" i="33" s="1"/>
  <c r="O28" i="33" s="1"/>
  <c r="M21" i="33"/>
  <c r="N21" i="33" s="1"/>
  <c r="O21" i="33" s="1"/>
  <c r="J28" i="33"/>
  <c r="K28" i="33" s="1"/>
  <c r="L28" i="33" s="1"/>
  <c r="J21" i="33"/>
  <c r="K21" i="33" s="1"/>
  <c r="L21" i="33" s="1"/>
  <c r="J22" i="33"/>
  <c r="K22" i="33" s="1"/>
  <c r="L22" i="33" s="1"/>
  <c r="J24" i="33"/>
  <c r="K24" i="33" s="1"/>
  <c r="L24" i="33" s="1"/>
  <c r="J25" i="33"/>
  <c r="K25" i="33" s="1"/>
  <c r="L25" i="33" s="1"/>
  <c r="J27" i="33"/>
  <c r="K27" i="33" s="1"/>
  <c r="L27" i="33" s="1"/>
  <c r="J29" i="33"/>
  <c r="K29" i="33" s="1"/>
  <c r="L29" i="33" s="1"/>
  <c r="J23" i="33"/>
  <c r="K23" i="33" s="1"/>
  <c r="L23" i="33" s="1"/>
  <c r="J20" i="33"/>
  <c r="K20" i="33" s="1"/>
  <c r="L20" i="33" s="1"/>
  <c r="J26" i="33"/>
  <c r="K26" i="33" s="1"/>
  <c r="L26" i="33" s="1"/>
  <c r="D16" i="33" l="1"/>
  <c r="F16" i="33" s="1"/>
  <c r="G49" i="3" s="1"/>
  <c r="G16" i="33"/>
  <c r="I16" i="33" s="1"/>
  <c r="J16" i="33"/>
  <c r="L16" i="33" s="1"/>
  <c r="I49" i="3" s="1"/>
  <c r="J33" i="33"/>
  <c r="L33" i="33" s="1"/>
  <c r="I50" i="3" s="1"/>
  <c r="M33" i="33"/>
  <c r="O33" i="33" s="1"/>
  <c r="M16" i="33"/>
  <c r="O16" i="33" s="1"/>
  <c r="D33" i="33"/>
  <c r="F33" i="33" s="1"/>
  <c r="G50" i="3" s="1"/>
  <c r="E3" i="34"/>
  <c r="H160" i="34" s="1"/>
  <c r="I160" i="34" s="1"/>
  <c r="E2" i="34"/>
  <c r="H221" i="34" l="1"/>
  <c r="I221" i="34" s="1"/>
  <c r="H231" i="34"/>
  <c r="I231" i="34" s="1"/>
  <c r="H240" i="34"/>
  <c r="I240" i="34" s="1"/>
  <c r="H198" i="34"/>
  <c r="I198" i="34" s="1"/>
  <c r="H2" i="34"/>
  <c r="I2" i="34" s="1"/>
  <c r="H225" i="34"/>
  <c r="I225" i="34" s="1"/>
  <c r="H192" i="34"/>
  <c r="I192" i="34" s="1"/>
  <c r="H280" i="34"/>
  <c r="I280" i="34" s="1"/>
  <c r="H126" i="34"/>
  <c r="I126" i="34" s="1"/>
  <c r="H216" i="34"/>
  <c r="I216" i="34" s="1"/>
  <c r="H75" i="34"/>
  <c r="I75" i="34" s="1"/>
  <c r="H44" i="34"/>
  <c r="I44" i="34" s="1"/>
  <c r="H171" i="34"/>
  <c r="I171" i="34" s="1"/>
  <c r="H119" i="34"/>
  <c r="I119" i="34" s="1"/>
  <c r="H202" i="34"/>
  <c r="I202" i="34" s="1"/>
  <c r="H181" i="34"/>
  <c r="I181" i="34" s="1"/>
  <c r="H179" i="34"/>
  <c r="I179" i="34" s="1"/>
  <c r="H251" i="34"/>
  <c r="I251" i="34" s="1"/>
  <c r="H129" i="34"/>
  <c r="I129" i="34" s="1"/>
  <c r="H21" i="34"/>
  <c r="I21" i="34" s="1"/>
  <c r="H219" i="34"/>
  <c r="I219" i="34" s="1"/>
  <c r="H195" i="34"/>
  <c r="I195" i="34" s="1"/>
  <c r="H174" i="34"/>
  <c r="I174" i="34" s="1"/>
  <c r="H246" i="34"/>
  <c r="I246" i="34" s="1"/>
  <c r="H62" i="34"/>
  <c r="I62" i="34" s="1"/>
  <c r="H190" i="34"/>
  <c r="I190" i="34" s="1"/>
  <c r="H49" i="34"/>
  <c r="I49" i="34" s="1"/>
  <c r="H127" i="34"/>
  <c r="I127" i="34" s="1"/>
  <c r="H146" i="34"/>
  <c r="I146" i="34" s="1"/>
  <c r="H177" i="34"/>
  <c r="I177" i="34" s="1"/>
  <c r="H215" i="34"/>
  <c r="I215" i="34" s="1"/>
  <c r="H295" i="34"/>
  <c r="I295" i="34" s="1"/>
  <c r="H92" i="34"/>
  <c r="I92" i="34" s="1"/>
  <c r="H11" i="34"/>
  <c r="I11" i="34" s="1"/>
  <c r="H36" i="34"/>
  <c r="I36" i="34" s="1"/>
  <c r="H154" i="34"/>
  <c r="I154" i="34" s="1"/>
  <c r="H63" i="34"/>
  <c r="I63" i="34" s="1"/>
  <c r="H250" i="34"/>
  <c r="I250" i="34" s="1"/>
  <c r="H108" i="34"/>
  <c r="I108" i="34" s="1"/>
  <c r="H83" i="34"/>
  <c r="I83" i="34" s="1"/>
  <c r="H233" i="34"/>
  <c r="I233" i="34" s="1"/>
  <c r="H34" i="34"/>
  <c r="I34" i="34" s="1"/>
  <c r="H158" i="34"/>
  <c r="I158" i="34" s="1"/>
  <c r="H143" i="34"/>
  <c r="I143" i="34" s="1"/>
  <c r="H236" i="34"/>
  <c r="I236" i="34" s="1"/>
  <c r="H125" i="34"/>
  <c r="I125" i="34" s="1"/>
  <c r="H47" i="34"/>
  <c r="I47" i="34" s="1"/>
  <c r="H33" i="34"/>
  <c r="I33" i="34" s="1"/>
  <c r="H134" i="34"/>
  <c r="I134" i="34" s="1"/>
  <c r="H37" i="34"/>
  <c r="I37" i="34" s="1"/>
  <c r="H41" i="34"/>
  <c r="I41" i="34" s="1"/>
  <c r="H116" i="34"/>
  <c r="I116" i="34" s="1"/>
  <c r="H8" i="34"/>
  <c r="I8" i="34" s="1"/>
  <c r="H115" i="34"/>
  <c r="I115" i="34" s="1"/>
  <c r="H189" i="34"/>
  <c r="I189" i="34" s="1"/>
  <c r="H94" i="34"/>
  <c r="I94" i="34" s="1"/>
  <c r="H82" i="34"/>
  <c r="I82" i="34" s="1"/>
  <c r="H186" i="34"/>
  <c r="I186" i="34" s="1"/>
  <c r="H57" i="34"/>
  <c r="I57" i="34" s="1"/>
  <c r="H244" i="34"/>
  <c r="I244" i="34" s="1"/>
  <c r="H201" i="34"/>
  <c r="I201" i="34" s="1"/>
  <c r="H20" i="34"/>
  <c r="I20" i="34" s="1"/>
  <c r="H79" i="34"/>
  <c r="I79" i="34" s="1"/>
  <c r="H18" i="34"/>
  <c r="I18" i="34" s="1"/>
  <c r="H207" i="34"/>
  <c r="I207" i="34" s="1"/>
  <c r="H226" i="34"/>
  <c r="I226" i="34" s="1"/>
  <c r="H144" i="34"/>
  <c r="I144" i="34" s="1"/>
  <c r="H208" i="34"/>
  <c r="I208" i="34" s="1"/>
  <c r="H283" i="34"/>
  <c r="I283" i="34" s="1"/>
  <c r="H161" i="34"/>
  <c r="I161" i="34" s="1"/>
  <c r="H276" i="34"/>
  <c r="I276" i="34" s="1"/>
  <c r="H229" i="34"/>
  <c r="I229" i="34" s="1"/>
  <c r="H16" i="34"/>
  <c r="I16" i="34" s="1"/>
  <c r="H178" i="34"/>
  <c r="I178" i="34" s="1"/>
  <c r="H187" i="34"/>
  <c r="I187" i="34" s="1"/>
  <c r="H133" i="34"/>
  <c r="I133" i="34" s="1"/>
  <c r="H86" i="34"/>
  <c r="I86" i="34" s="1"/>
  <c r="H13" i="34"/>
  <c r="I13" i="34" s="1"/>
  <c r="H81" i="34"/>
  <c r="I81" i="34" s="1"/>
  <c r="H196" i="34"/>
  <c r="I196" i="34" s="1"/>
  <c r="H78" i="34"/>
  <c r="I78" i="34" s="1"/>
  <c r="H297" i="34"/>
  <c r="I297" i="34" s="1"/>
  <c r="H80" i="34"/>
  <c r="I80" i="34" s="1"/>
  <c r="H252" i="34"/>
  <c r="I252" i="34" s="1"/>
  <c r="H257" i="34"/>
  <c r="I257" i="34" s="1"/>
  <c r="H197" i="34"/>
  <c r="I197" i="34" s="1"/>
  <c r="H294" i="34"/>
  <c r="I294" i="34" s="1"/>
  <c r="H30" i="34"/>
  <c r="I30" i="34" s="1"/>
  <c r="H285" i="34"/>
  <c r="I285" i="34" s="1"/>
  <c r="H206" i="34"/>
  <c r="I206" i="34" s="1"/>
  <c r="H113" i="34"/>
  <c r="I113" i="34" s="1"/>
  <c r="H3" i="34"/>
  <c r="I3" i="34" s="1"/>
  <c r="H128" i="34"/>
  <c r="I128" i="34" s="1"/>
  <c r="H193" i="34"/>
  <c r="I193" i="34" s="1"/>
  <c r="H259" i="34"/>
  <c r="I259" i="34" s="1"/>
  <c r="H118" i="34"/>
  <c r="I118" i="34" s="1"/>
  <c r="H217" i="34"/>
  <c r="I217" i="34" s="1"/>
  <c r="H65" i="34"/>
  <c r="I65" i="34" s="1"/>
  <c r="H58" i="34"/>
  <c r="I58" i="34" s="1"/>
  <c r="H296" i="34"/>
  <c r="I296" i="34" s="1"/>
  <c r="H42" i="34"/>
  <c r="I42" i="34" s="1"/>
  <c r="H210" i="34"/>
  <c r="I210" i="34" s="1"/>
  <c r="H288" i="34"/>
  <c r="I288" i="34" s="1"/>
  <c r="H40" i="34"/>
  <c r="I40" i="34" s="1"/>
  <c r="H64" i="34"/>
  <c r="I64" i="34" s="1"/>
  <c r="H300" i="34"/>
  <c r="I300" i="34" s="1"/>
  <c r="H131" i="34"/>
  <c r="I131" i="34" s="1"/>
  <c r="H17" i="34"/>
  <c r="I17" i="34" s="1"/>
  <c r="H162" i="34"/>
  <c r="I162" i="34" s="1"/>
  <c r="H45" i="34"/>
  <c r="I45" i="34" s="1"/>
  <c r="H55" i="34"/>
  <c r="I55" i="34" s="1"/>
  <c r="H255" i="34"/>
  <c r="I255" i="34" s="1"/>
  <c r="H56" i="34"/>
  <c r="I56" i="34" s="1"/>
  <c r="H253" i="34"/>
  <c r="I253" i="34" s="1"/>
  <c r="H54" i="34"/>
  <c r="I54" i="34" s="1"/>
  <c r="H239" i="34"/>
  <c r="I239" i="34" s="1"/>
  <c r="H106" i="34"/>
  <c r="I106" i="34" s="1"/>
  <c r="H153" i="34"/>
  <c r="I153" i="34" s="1"/>
  <c r="H9" i="34"/>
  <c r="I9" i="34" s="1"/>
  <c r="H121" i="34"/>
  <c r="I121" i="34" s="1"/>
  <c r="H135" i="34"/>
  <c r="I135" i="34" s="1"/>
  <c r="H151" i="34"/>
  <c r="I151" i="34" s="1"/>
  <c r="H286" i="34"/>
  <c r="I286" i="34" s="1"/>
  <c r="H68" i="34"/>
  <c r="I68" i="34" s="1"/>
  <c r="H266" i="34"/>
  <c r="I266" i="34" s="1"/>
  <c r="H263" i="34"/>
  <c r="I263" i="34" s="1"/>
  <c r="H199" i="34"/>
  <c r="I199" i="34" s="1"/>
  <c r="H124" i="34"/>
  <c r="I124" i="34" s="1"/>
  <c r="H4" i="34"/>
  <c r="I4" i="34" s="1"/>
  <c r="H150" i="34"/>
  <c r="I150" i="34" s="1"/>
  <c r="H203" i="34"/>
  <c r="I203" i="34" s="1"/>
  <c r="H245" i="34"/>
  <c r="I245" i="34" s="1"/>
  <c r="H74" i="34"/>
  <c r="I74" i="34" s="1"/>
  <c r="H247" i="34"/>
  <c r="I247" i="34" s="1"/>
  <c r="H170" i="34"/>
  <c r="I170" i="34" s="1"/>
  <c r="H222" i="34"/>
  <c r="I222" i="34" s="1"/>
  <c r="H139" i="34"/>
  <c r="I139" i="34" s="1"/>
  <c r="H5" i="34"/>
  <c r="I5" i="34" s="1"/>
  <c r="H109" i="34"/>
  <c r="I109" i="34" s="1"/>
  <c r="H66" i="34"/>
  <c r="I66" i="34" s="1"/>
  <c r="H213" i="34"/>
  <c r="I213" i="34" s="1"/>
  <c r="H228" i="34"/>
  <c r="I228" i="34" s="1"/>
  <c r="H46" i="34"/>
  <c r="I46" i="34" s="1"/>
  <c r="H289" i="34"/>
  <c r="I289" i="34" s="1"/>
  <c r="H220" i="34"/>
  <c r="I220" i="34" s="1"/>
  <c r="H93" i="34"/>
  <c r="I93" i="34" s="1"/>
  <c r="H265" i="34"/>
  <c r="I265" i="34" s="1"/>
  <c r="H70" i="34"/>
  <c r="I70" i="34" s="1"/>
  <c r="H14" i="34"/>
  <c r="I14" i="34" s="1"/>
  <c r="H301" i="34"/>
  <c r="I301" i="34" s="1"/>
  <c r="H96" i="34"/>
  <c r="I96" i="34" s="1"/>
  <c r="H61" i="34"/>
  <c r="I61" i="34" s="1"/>
  <c r="H204" i="34"/>
  <c r="I204" i="34" s="1"/>
  <c r="H302" i="34"/>
  <c r="I302" i="34" s="1"/>
  <c r="H183" i="34"/>
  <c r="I183" i="34" s="1"/>
  <c r="H232" i="34"/>
  <c r="I232" i="34" s="1"/>
  <c r="H269" i="34"/>
  <c r="I269" i="34" s="1"/>
  <c r="H168" i="34"/>
  <c r="I168" i="34" s="1"/>
  <c r="H291" i="34"/>
  <c r="I291" i="34" s="1"/>
  <c r="H87" i="34"/>
  <c r="I87" i="34" s="1"/>
  <c r="H22" i="34"/>
  <c r="I22" i="34" s="1"/>
  <c r="H88" i="34"/>
  <c r="I88" i="34" s="1"/>
  <c r="H35" i="34"/>
  <c r="I35" i="34" s="1"/>
  <c r="H132" i="34"/>
  <c r="I132" i="34" s="1"/>
  <c r="H12" i="34"/>
  <c r="I12" i="34" s="1"/>
  <c r="H152" i="34"/>
  <c r="I152" i="34" s="1"/>
  <c r="H117" i="34"/>
  <c r="I117" i="34" s="1"/>
  <c r="H227" i="34"/>
  <c r="I227" i="34" s="1"/>
  <c r="H212" i="34"/>
  <c r="I212" i="34" s="1"/>
  <c r="H138" i="34"/>
  <c r="I138" i="34" s="1"/>
  <c r="H28" i="34"/>
  <c r="I28" i="34" s="1"/>
  <c r="H105" i="34"/>
  <c r="I105" i="34" s="1"/>
  <c r="H274" i="34"/>
  <c r="I274" i="34" s="1"/>
  <c r="H43" i="34"/>
  <c r="I43" i="34" s="1"/>
  <c r="H155" i="34"/>
  <c r="I155" i="34" s="1"/>
  <c r="H90" i="34"/>
  <c r="I90" i="34" s="1"/>
  <c r="H211" i="34"/>
  <c r="I211" i="34" s="1"/>
  <c r="H176" i="34"/>
  <c r="I176" i="34" s="1"/>
  <c r="H31" i="34"/>
  <c r="I31" i="34" s="1"/>
  <c r="H163" i="34"/>
  <c r="I163" i="34" s="1"/>
  <c r="H185" i="34"/>
  <c r="I185" i="34" s="1"/>
  <c r="H298" i="34"/>
  <c r="I298" i="34" s="1"/>
  <c r="H224" i="34"/>
  <c r="I224" i="34" s="1"/>
  <c r="H200" i="34"/>
  <c r="I200" i="34" s="1"/>
  <c r="H209" i="34"/>
  <c r="I209" i="34" s="1"/>
  <c r="H25" i="34"/>
  <c r="I25" i="34" s="1"/>
  <c r="H249" i="34"/>
  <c r="I249" i="34" s="1"/>
  <c r="H24" i="34"/>
  <c r="I24" i="34" s="1"/>
  <c r="H73" i="34"/>
  <c r="I73" i="34" s="1"/>
  <c r="H110" i="34"/>
  <c r="I110" i="34" s="1"/>
  <c r="H258" i="34"/>
  <c r="I258" i="34" s="1"/>
  <c r="H60" i="34"/>
  <c r="I60" i="34" s="1"/>
  <c r="H140" i="34"/>
  <c r="I140" i="34" s="1"/>
  <c r="H237" i="34"/>
  <c r="I237" i="34" s="1"/>
  <c r="H293" i="34"/>
  <c r="I293" i="34" s="1"/>
  <c r="H292" i="34"/>
  <c r="I292" i="34" s="1"/>
  <c r="H111" i="34"/>
  <c r="I111" i="34" s="1"/>
  <c r="H39" i="34"/>
  <c r="I39" i="34" s="1"/>
  <c r="H275" i="34"/>
  <c r="I275" i="34" s="1"/>
  <c r="H27" i="34"/>
  <c r="I27" i="34" s="1"/>
  <c r="H218" i="34"/>
  <c r="I218" i="34" s="1"/>
  <c r="H267" i="34"/>
  <c r="I267" i="34" s="1"/>
  <c r="H273" i="34"/>
  <c r="I273" i="34" s="1"/>
  <c r="H84" i="34"/>
  <c r="I84" i="34" s="1"/>
  <c r="H234" i="34"/>
  <c r="I234" i="34" s="1"/>
  <c r="H299" i="34"/>
  <c r="I299" i="34" s="1"/>
  <c r="H205" i="34"/>
  <c r="I205" i="34" s="1"/>
  <c r="H278" i="34"/>
  <c r="I278" i="34" s="1"/>
  <c r="H50" i="34"/>
  <c r="I50" i="34" s="1"/>
  <c r="H29" i="34"/>
  <c r="I29" i="34" s="1"/>
  <c r="H71" i="34"/>
  <c r="I71" i="34" s="1"/>
  <c r="H272" i="34"/>
  <c r="I272" i="34" s="1"/>
  <c r="H268" i="34"/>
  <c r="I268" i="34" s="1"/>
  <c r="H277" i="34"/>
  <c r="I277" i="34" s="1"/>
  <c r="H214" i="34"/>
  <c r="I214" i="34" s="1"/>
  <c r="H85" i="34"/>
  <c r="I85" i="34" s="1"/>
  <c r="H7" i="34"/>
  <c r="I7" i="34" s="1"/>
  <c r="H279" i="34"/>
  <c r="I279" i="34" s="1"/>
  <c r="H175" i="34"/>
  <c r="I175" i="34" s="1"/>
  <c r="H6" i="34"/>
  <c r="I6" i="34" s="1"/>
  <c r="H145" i="34"/>
  <c r="I145" i="34" s="1"/>
  <c r="H243" i="34"/>
  <c r="I243" i="34" s="1"/>
  <c r="H191" i="34"/>
  <c r="I191" i="34" s="1"/>
  <c r="H264" i="34"/>
  <c r="I264" i="34" s="1"/>
  <c r="H97" i="34"/>
  <c r="I97" i="34" s="1"/>
  <c r="H241" i="34"/>
  <c r="I241" i="34" s="1"/>
  <c r="H167" i="34"/>
  <c r="I167" i="34" s="1"/>
  <c r="H100" i="34"/>
  <c r="I100" i="34" s="1"/>
  <c r="H235" i="34"/>
  <c r="I235" i="34" s="1"/>
  <c r="H26" i="34"/>
  <c r="I26" i="34" s="1"/>
  <c r="H165" i="34"/>
  <c r="I165" i="34" s="1"/>
  <c r="H38" i="34"/>
  <c r="I38" i="34" s="1"/>
  <c r="H53" i="34"/>
  <c r="I53" i="34" s="1"/>
  <c r="H182" i="34"/>
  <c r="I182" i="34" s="1"/>
  <c r="H147" i="34"/>
  <c r="I147" i="34" s="1"/>
  <c r="H287" i="34"/>
  <c r="I287" i="34" s="1"/>
  <c r="H164" i="34"/>
  <c r="I164" i="34" s="1"/>
  <c r="H159" i="34"/>
  <c r="I159" i="34" s="1"/>
  <c r="H95" i="34"/>
  <c r="I95" i="34" s="1"/>
  <c r="H51" i="34"/>
  <c r="I51" i="34" s="1"/>
  <c r="H238" i="34"/>
  <c r="I238" i="34" s="1"/>
  <c r="H256" i="34"/>
  <c r="I256" i="34" s="1"/>
  <c r="H141" i="34"/>
  <c r="I141" i="34" s="1"/>
  <c r="H261" i="34"/>
  <c r="I261" i="34" s="1"/>
  <c r="H101" i="34"/>
  <c r="I101" i="34" s="1"/>
  <c r="H122" i="34"/>
  <c r="I122" i="34" s="1"/>
  <c r="H230" i="34"/>
  <c r="I230" i="34" s="1"/>
  <c r="H23" i="34"/>
  <c r="I23" i="34" s="1"/>
  <c r="H142" i="34"/>
  <c r="I142" i="34" s="1"/>
  <c r="H120" i="34"/>
  <c r="I120" i="34" s="1"/>
  <c r="H262" i="34"/>
  <c r="I262" i="34" s="1"/>
  <c r="H223" i="34"/>
  <c r="I223" i="34" s="1"/>
  <c r="H15" i="34"/>
  <c r="I15" i="34" s="1"/>
  <c r="H104" i="34"/>
  <c r="I104" i="34" s="1"/>
  <c r="H52" i="34"/>
  <c r="I52" i="34" s="1"/>
  <c r="H148" i="34"/>
  <c r="I148" i="34" s="1"/>
  <c r="H136" i="34"/>
  <c r="I136" i="34" s="1"/>
  <c r="H77" i="34"/>
  <c r="I77" i="34" s="1"/>
  <c r="H254" i="34"/>
  <c r="I254" i="34" s="1"/>
  <c r="H10" i="34"/>
  <c r="I10" i="34" s="1"/>
  <c r="H248" i="34"/>
  <c r="I248" i="34" s="1"/>
  <c r="H130" i="34"/>
  <c r="I130" i="34" s="1"/>
  <c r="H123" i="34"/>
  <c r="I123" i="34" s="1"/>
  <c r="H99" i="34"/>
  <c r="I99" i="34" s="1"/>
  <c r="H114" i="34"/>
  <c r="I114" i="34" s="1"/>
  <c r="H169" i="34"/>
  <c r="I169" i="34" s="1"/>
  <c r="H188" i="34"/>
  <c r="I188" i="34" s="1"/>
  <c r="H102" i="34"/>
  <c r="I102" i="34" s="1"/>
  <c r="H242" i="34"/>
  <c r="I242" i="34" s="1"/>
  <c r="H180" i="34"/>
  <c r="I180" i="34" s="1"/>
  <c r="H290" i="34"/>
  <c r="I290" i="34" s="1"/>
  <c r="H103" i="34"/>
  <c r="I103" i="34" s="1"/>
  <c r="H184" i="34"/>
  <c r="I184" i="34" s="1"/>
  <c r="H194" i="34"/>
  <c r="I194" i="34" s="1"/>
  <c r="H281" i="34"/>
  <c r="I281" i="34" s="1"/>
  <c r="H149" i="34"/>
  <c r="I149" i="34" s="1"/>
  <c r="H284" i="34"/>
  <c r="I284" i="34" s="1"/>
  <c r="H67" i="34"/>
  <c r="I67" i="34" s="1"/>
  <c r="H32" i="34"/>
  <c r="I32" i="34" s="1"/>
  <c r="H91" i="34"/>
  <c r="I91" i="34" s="1"/>
  <c r="H48" i="34"/>
  <c r="I48" i="34" s="1"/>
  <c r="H157" i="34"/>
  <c r="I157" i="34" s="1"/>
  <c r="H72" i="34"/>
  <c r="I72" i="34" s="1"/>
  <c r="H89" i="34"/>
  <c r="I89" i="34" s="1"/>
  <c r="H112" i="34"/>
  <c r="I112" i="34" s="1"/>
  <c r="H166" i="34"/>
  <c r="I166" i="34" s="1"/>
  <c r="H137" i="34"/>
  <c r="I137" i="34" s="1"/>
  <c r="H156" i="34"/>
  <c r="I156" i="34" s="1"/>
  <c r="H282" i="34"/>
  <c r="I282" i="34" s="1"/>
  <c r="H270" i="34"/>
  <c r="I270" i="34" s="1"/>
  <c r="H107" i="34"/>
  <c r="I107" i="34" s="1"/>
  <c r="H59" i="34"/>
  <c r="I59" i="34" s="1"/>
  <c r="H173" i="34"/>
  <c r="I173" i="34" s="1"/>
  <c r="H69" i="34"/>
  <c r="I69" i="34" s="1"/>
  <c r="H98" i="34"/>
  <c r="I98" i="34" s="1"/>
  <c r="H271" i="34"/>
  <c r="I271" i="34" s="1"/>
  <c r="H260" i="34"/>
  <c r="I260" i="34" s="1"/>
  <c r="H76" i="34"/>
  <c r="I76" i="34" s="1"/>
  <c r="H19" i="34"/>
  <c r="I19" i="34" s="1"/>
  <c r="H172" i="34"/>
  <c r="I172" i="34" s="1"/>
</calcChain>
</file>

<file path=xl/sharedStrings.xml><?xml version="1.0" encoding="utf-8"?>
<sst xmlns="http://schemas.openxmlformats.org/spreadsheetml/2006/main" count="174" uniqueCount="115">
  <si>
    <t>证书编号</t>
  </si>
  <si>
    <t>CDjd2025-00716</t>
  </si>
  <si>
    <t>原始记录编号</t>
  </si>
  <si>
    <t>25-JD-00716</t>
  </si>
  <si>
    <t>委托单号</t>
  </si>
  <si>
    <t>二维码号</t>
  </si>
  <si>
    <t>接收日期</t>
  </si>
  <si>
    <t>检测日期</t>
  </si>
  <si>
    <t>检测类型</t>
  </si>
  <si>
    <t>校准</t>
  </si>
  <si>
    <t>检测周期</t>
  </si>
  <si>
    <t>单位名称</t>
  </si>
  <si>
    <t>北京市建设工程质量第三检测所有限责任公司</t>
  </si>
  <si>
    <t>联络信息</t>
  </si>
  <si>
    <t>器具名称</t>
  </si>
  <si>
    <t>测斜仪</t>
  </si>
  <si>
    <t>中国计量科学研究院工艺所</t>
  </si>
  <si>
    <t>测量不确定度</t>
  </si>
  <si>
    <t>%RH</t>
  </si>
  <si>
    <t>/</t>
  </si>
  <si>
    <t>0°~360°</t>
  </si>
  <si>
    <t>校准结果</t>
  </si>
  <si>
    <r>
      <rPr>
        <sz val="10.5"/>
        <rFont val="宋体"/>
        <family val="3"/>
        <charset val="134"/>
      </rPr>
      <t>（</t>
    </r>
  </si>
  <si>
    <t>正方向（+）</t>
  </si>
  <si>
    <t>mV</t>
  </si>
  <si>
    <t>0°~10°</t>
  </si>
  <si>
    <t>序号</t>
  </si>
  <si>
    <t>2、仪器示值重复性</t>
  </si>
  <si>
    <t>0° ~ +10°</t>
  </si>
  <si>
    <t>倾斜角度</t>
  </si>
  <si>
    <t>倾斜角数据记录</t>
  </si>
  <si>
    <t>单轴校准结果</t>
  </si>
  <si>
    <t>核验员：</t>
  </si>
  <si>
    <r>
      <rPr>
        <b/>
        <sz val="10.5"/>
        <rFont val="宋体"/>
        <family val="3"/>
        <charset val="134"/>
      </rPr>
      <t>送检器件基本信息</t>
    </r>
  </si>
  <si>
    <r>
      <t>12</t>
    </r>
    <r>
      <rPr>
        <sz val="10.5"/>
        <rFont val="宋体"/>
        <family val="3"/>
        <charset val="134"/>
      </rPr>
      <t>个月</t>
    </r>
  </si>
  <si>
    <t>北京市西城区百万庄大街3号</t>
  </si>
  <si>
    <r>
      <rPr>
        <b/>
        <sz val="10.5"/>
        <rFont val="宋体"/>
        <family val="3"/>
        <charset val="134"/>
      </rPr>
      <t>实验室条件信息</t>
    </r>
  </si>
  <si>
    <r>
      <rPr>
        <sz val="10.5"/>
        <rFont val="宋体"/>
        <family val="3"/>
        <charset val="134"/>
      </rPr>
      <t>所依据</t>
    </r>
    <r>
      <rPr>
        <sz val="10.5"/>
        <rFont val="Times New Roman"/>
        <family val="1"/>
      </rPr>
      <t>/</t>
    </r>
    <r>
      <rPr>
        <sz val="10.5"/>
        <rFont val="宋体"/>
        <family val="3"/>
        <charset val="134"/>
      </rPr>
      <t>参照的技术文件（代号、名称）</t>
    </r>
  </si>
  <si>
    <r>
      <rPr>
        <sz val="10.5"/>
        <rFont val="宋体"/>
        <family val="3"/>
        <charset val="134"/>
      </rPr>
      <t>温度</t>
    </r>
  </si>
  <si>
    <r>
      <rPr>
        <sz val="10.5"/>
        <rFont val="宋体"/>
        <family val="3"/>
        <charset val="134"/>
      </rPr>
      <t>℃</t>
    </r>
  </si>
  <si>
    <r>
      <rPr>
        <sz val="10.5"/>
        <rFont val="宋体"/>
        <family val="3"/>
        <charset val="134"/>
      </rPr>
      <t>地点</t>
    </r>
  </si>
  <si>
    <r>
      <rPr>
        <sz val="10.5"/>
        <rFont val="宋体"/>
        <family val="3"/>
        <charset val="134"/>
      </rPr>
      <t>和</t>
    </r>
    <r>
      <rPr>
        <sz val="10.5"/>
        <rFont val="Times New Roman"/>
        <family val="1"/>
      </rPr>
      <t>-05-1014</t>
    </r>
  </si>
  <si>
    <r>
      <rPr>
        <sz val="10.5"/>
        <rFont val="宋体"/>
        <family val="3"/>
        <charset val="134"/>
      </rPr>
      <t>湿度</t>
    </r>
  </si>
  <si>
    <r>
      <rPr>
        <sz val="10.5"/>
        <rFont val="宋体"/>
        <family val="3"/>
        <charset val="134"/>
      </rPr>
      <t>其它</t>
    </r>
  </si>
  <si>
    <r>
      <rPr>
        <sz val="10.5"/>
        <rFont val="宋体"/>
        <family val="3"/>
        <charset val="134"/>
      </rPr>
      <t>使用的计量基（标）准装置</t>
    </r>
    <r>
      <rPr>
        <sz val="10.5"/>
        <rFont val="Times New Roman"/>
        <family val="1"/>
      </rPr>
      <t>/</t>
    </r>
    <r>
      <rPr>
        <sz val="10.5"/>
        <rFont val="宋体"/>
        <family val="3"/>
        <charset val="134"/>
      </rPr>
      <t>主要仪器</t>
    </r>
  </si>
  <si>
    <r>
      <rPr>
        <sz val="10.5"/>
        <rFont val="宋体"/>
        <family val="3"/>
        <charset val="134"/>
      </rPr>
      <t>名称</t>
    </r>
  </si>
  <si>
    <r>
      <rPr>
        <sz val="10.5"/>
        <rFont val="宋体"/>
        <family val="3"/>
        <charset val="134"/>
      </rPr>
      <t>不确定度</t>
    </r>
    <r>
      <rPr>
        <sz val="10.5"/>
        <rFont val="Times New Roman"/>
        <family val="1"/>
      </rPr>
      <t>/</t>
    </r>
    <r>
      <rPr>
        <sz val="10.5"/>
        <rFont val="宋体"/>
        <family val="3"/>
        <charset val="134"/>
      </rPr>
      <t>准确度等级</t>
    </r>
  </si>
  <si>
    <r>
      <rPr>
        <sz val="10.5"/>
        <rFont val="宋体"/>
        <family val="3"/>
        <charset val="134"/>
      </rPr>
      <t>证书编号</t>
    </r>
  </si>
  <si>
    <r>
      <rPr>
        <sz val="10.5"/>
        <rFont val="宋体"/>
        <family val="3"/>
        <charset val="134"/>
      </rPr>
      <t>证书有效期至</t>
    </r>
  </si>
  <si>
    <r>
      <rPr>
        <sz val="10.5"/>
        <rFont val="宋体"/>
        <family val="3"/>
        <charset val="134"/>
      </rPr>
      <t>检测环境条件及地点</t>
    </r>
  </si>
  <si>
    <r>
      <rPr>
        <sz val="10.5"/>
        <rFont val="宋体"/>
        <family val="3"/>
        <charset val="134"/>
      </rPr>
      <t>参照</t>
    </r>
  </si>
  <si>
    <r>
      <rPr>
        <sz val="10.5"/>
        <rFont val="宋体"/>
        <family val="3"/>
        <charset val="134"/>
      </rPr>
      <t>测量范围</t>
    </r>
  </si>
  <si>
    <r>
      <t>线性度校准结果的测量不确定度：</t>
    </r>
    <r>
      <rPr>
        <i/>
        <sz val="10.5"/>
        <rFont val="Times New Roman"/>
        <family val="1"/>
      </rPr>
      <t>U</t>
    </r>
    <r>
      <rPr>
        <sz val="10.5"/>
        <rFont val="Times New Roman"/>
        <family val="1"/>
      </rPr>
      <t>=0.05%</t>
    </r>
    <r>
      <rPr>
        <sz val="10.5"/>
        <rFont val="宋体"/>
        <family val="3"/>
        <charset val="134"/>
      </rPr>
      <t>，</t>
    </r>
    <r>
      <rPr>
        <i/>
        <sz val="10.5"/>
        <rFont val="Times New Roman"/>
        <family val="1"/>
      </rPr>
      <t>k</t>
    </r>
    <r>
      <rPr>
        <sz val="10.5"/>
        <rFont val="Times New Roman"/>
        <family val="1"/>
      </rPr>
      <t>=2</t>
    </r>
  </si>
  <si>
    <t>25-1313259-013</t>
  </si>
  <si>
    <t>Q211579700</t>
  </si>
  <si>
    <t>外观及各部件功能检查</t>
  </si>
  <si>
    <r>
      <rPr>
        <sz val="10.5"/>
        <rFont val="宋体"/>
        <family val="3"/>
        <charset val="134"/>
      </rPr>
      <t>仪器示值重复性</t>
    </r>
    <r>
      <rPr>
        <sz val="10.5"/>
        <rFont val="Times New Roman"/>
        <family val="1"/>
      </rPr>
      <t>/</t>
    </r>
  </si>
  <si>
    <t>单位：</t>
  </si>
  <si>
    <t>校准项目</t>
  </si>
  <si>
    <t>负方向</t>
  </si>
  <si>
    <t>正方向</t>
  </si>
  <si>
    <t>实测值</t>
  </si>
  <si>
    <r>
      <rPr>
        <sz val="10.5"/>
        <rFont val="Times New Roman"/>
        <family val="1"/>
      </rPr>
      <t>1</t>
    </r>
    <r>
      <rPr>
        <sz val="10.5"/>
        <rFont val="宋体"/>
        <family val="3"/>
        <charset val="134"/>
      </rPr>
      <t>、</t>
    </r>
  </si>
  <si>
    <t>说明：仪器示值重复性以10次测量结果的实验标准偏差表示。</t>
  </si>
  <si>
    <r>
      <rPr>
        <sz val="10.5"/>
        <rFont val="宋体"/>
        <family val="3"/>
        <charset val="134"/>
      </rPr>
      <t>）</t>
    </r>
  </si>
  <si>
    <r>
      <rPr>
        <sz val="10.5"/>
        <rFont val="宋体"/>
        <family val="3"/>
        <charset val="134"/>
      </rPr>
      <t>线性度</t>
    </r>
  </si>
  <si>
    <t>分辨力：</t>
  </si>
  <si>
    <t>型号/规格</t>
  </si>
  <si>
    <t>出厂编号</t>
  </si>
  <si>
    <t>生产厂商</t>
  </si>
  <si>
    <t>证书模板文件</t>
  </si>
  <si>
    <t>模板版本</t>
  </si>
  <si>
    <t>V1.0</t>
  </si>
  <si>
    <t>检定有效期(月)/校准周期</t>
  </si>
  <si>
    <t>是否加盖cnas章</t>
  </si>
  <si>
    <t>加盖</t>
  </si>
  <si>
    <t>证书类型</t>
  </si>
  <si>
    <t>检测员行数</t>
  </si>
  <si>
    <t>检测员单元格</t>
  </si>
  <si>
    <t>核验员单元格</t>
  </si>
  <si>
    <t>校准说明</t>
  </si>
  <si>
    <t>测斜仪-校准</t>
  </si>
  <si>
    <t>校准员：</t>
  </si>
  <si>
    <r>
      <t>根据校准规范</t>
    </r>
    <r>
      <rPr>
        <u/>
        <sz val="12"/>
        <rFont val="宋体"/>
        <family val="2"/>
        <charset val="134"/>
      </rPr>
      <t>JJF 1550-2015</t>
    </r>
    <r>
      <rPr>
        <sz val="12"/>
        <rFont val="宋体"/>
        <family val="2"/>
        <charset val="134"/>
      </rPr>
      <t>的规定，通常情况下</t>
    </r>
    <r>
      <rPr>
        <u/>
        <sz val="12"/>
        <rFont val="宋体"/>
        <family val="2"/>
        <charset val="134"/>
      </rPr>
      <t xml:space="preserve"> 12 </t>
    </r>
    <r>
      <rPr>
        <sz val="12"/>
        <rFont val="宋体"/>
        <family val="2"/>
        <charset val="134"/>
      </rPr>
      <t>个月校准一次。</t>
    </r>
  </si>
  <si>
    <t>参照标准</t>
  </si>
  <si>
    <t>负方向（-）</t>
  </si>
  <si>
    <t>多齿分度台
基准装置</t>
  </si>
  <si>
    <t>参照 JJF 1550-2015 钻孔测斜仪校准规范，</t>
  </si>
  <si>
    <t xml:space="preserve">     JJF 1352-2012 角位移传感器校准规范。</t>
  </si>
  <si>
    <t>正常</t>
  </si>
  <si>
    <r>
      <rPr>
        <i/>
        <sz val="10.5"/>
        <rFont val="Times New Roman"/>
        <family val="1"/>
      </rPr>
      <t>U</t>
    </r>
    <r>
      <rPr>
        <sz val="10.5"/>
        <rFont val="Times New Roman"/>
        <family val="1"/>
      </rPr>
      <t>=0.18″，</t>
    </r>
    <r>
      <rPr>
        <i/>
        <sz val="10.5"/>
        <rFont val="Times New Roman"/>
        <family val="1"/>
      </rPr>
      <t>k</t>
    </r>
    <r>
      <rPr>
        <sz val="10.5"/>
        <rFont val="Times New Roman"/>
        <family val="1"/>
      </rPr>
      <t>=3</t>
    </r>
  </si>
  <si>
    <t>国基证[2002]
第002号</t>
  </si>
  <si>
    <t>817182</t>
  </si>
  <si>
    <t>单轴</t>
  </si>
  <si>
    <t>0° ~ +15°</t>
  </si>
  <si>
    <t>0° ~ +30°</t>
  </si>
  <si>
    <t>0° ~ +35°</t>
  </si>
  <si>
    <r>
      <rPr>
        <sz val="10"/>
        <rFont val="宋体"/>
        <family val="1"/>
        <charset val="134"/>
      </rPr>
      <t>倾斜角度</t>
    </r>
  </si>
  <si>
    <t>linear</t>
  </si>
  <si>
    <t>non-lin</t>
  </si>
  <si>
    <r>
      <rPr>
        <sz val="10"/>
        <rFont val="宋体"/>
        <family val="1"/>
        <charset val="134"/>
      </rPr>
      <t>绝对值</t>
    </r>
  </si>
  <si>
    <t>角度灵敏系数</t>
  </si>
  <si>
    <t>°/mV</t>
  </si>
  <si>
    <t>mV/°</t>
  </si>
  <si>
    <r>
      <rPr>
        <sz val="9"/>
        <rFont val="宋体"/>
        <family val="3"/>
        <charset val="134"/>
      </rPr>
      <t>线性度</t>
    </r>
  </si>
  <si>
    <t>0° ~ -10°</t>
  </si>
  <si>
    <t>0° ~ -15°</t>
  </si>
  <si>
    <t>0° ~ -30°</t>
  </si>
  <si>
    <t>0° ~ -35°</t>
  </si>
  <si>
    <t>0° ~ 30°</t>
  </si>
  <si>
    <t>北京拓测科技有限公司</t>
    <phoneticPr fontId="22" type="noConversion"/>
  </si>
  <si>
    <t>TCQ-30</t>
    <phoneticPr fontId="22" type="noConversion"/>
  </si>
  <si>
    <r>
      <t xml:space="preserve">JJF 1550-2015 </t>
    </r>
    <r>
      <rPr>
        <sz val="10.5"/>
        <rFont val="宋体"/>
        <family val="3"/>
        <charset val="134"/>
      </rPr>
      <t>钻孔测斜仪校准规范，</t>
    </r>
    <r>
      <rPr>
        <sz val="10.5"/>
        <rFont val="Times New Roman"/>
        <family val="1"/>
      </rPr>
      <t xml:space="preserve">JJF 1352-2012 </t>
    </r>
    <r>
      <rPr>
        <sz val="10.5"/>
        <rFont val="宋体"/>
        <family val="3"/>
        <charset val="134"/>
      </rPr>
      <t>角位移传感器校准规范</t>
    </r>
    <phoneticPr fontId="22" type="noConversion"/>
  </si>
  <si>
    <t>转换系数</t>
    <phoneticPr fontId="22" type="noConversion"/>
  </si>
  <si>
    <r>
      <rPr>
        <sz val="10"/>
        <color theme="1"/>
        <rFont val="宋体"/>
        <family val="3"/>
        <charset val="134"/>
      </rPr>
      <t>倾斜角度</t>
    </r>
    <r>
      <rPr>
        <sz val="10"/>
        <color theme="1"/>
        <rFont val="Times New Roman"/>
        <family val="1"/>
      </rPr>
      <t xml:space="preserve"> /°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</si>
</sst>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_ "/>
    <numFmt numFmtId="177" formatCode="0.0000_ "/>
    <numFmt numFmtId="178" formatCode="\+0.0;\-0.0;0.0;@"/>
    <numFmt numFmtId="179" formatCode="0.000_ "/>
    <numFmt numFmtId="180" formatCode="yyyy\-mm\-dd;@"/>
    <numFmt numFmtId="181" formatCode="yyyy\-mm\-dd"/>
    <numFmt numFmtId="182" formatCode="0.00_ "/>
    <numFmt numFmtId="183" formatCode="0.0"/>
  </numFmts>
  <fonts count="25" x14ac:knownFonts="1">
    <font>
      <sz val="12"/>
      <name val="宋体"/>
      <family val="2"/>
      <charset val="134"/>
    </font>
    <font>
      <sz val="12"/>
      <name val="Times New Roman"/>
      <family val="1"/>
    </font>
    <font>
      <sz val="10.5"/>
      <name val="Times New Roman"/>
      <family val="1"/>
    </font>
    <font>
      <sz val="10.5"/>
      <color rgb="FF000000"/>
      <name val="Times New Roman"/>
      <family val="1"/>
    </font>
    <font>
      <sz val="10.5"/>
      <name val="黑体"/>
      <family val="3"/>
      <charset val="134"/>
    </font>
    <font>
      <sz val="10.5"/>
      <name val="宋体"/>
      <family val="3"/>
      <charset val="134"/>
    </font>
    <font>
      <b/>
      <sz val="10.5"/>
      <name val="Times New Roman"/>
      <family val="1"/>
    </font>
    <font>
      <b/>
      <sz val="10.5"/>
      <name val="宋体"/>
      <family val="3"/>
      <charset val="134"/>
    </font>
    <font>
      <sz val="10.5"/>
      <color rgb="FFFF0000"/>
      <name val="宋体"/>
      <family val="3"/>
      <charset val="134"/>
    </font>
    <font>
      <i/>
      <sz val="10.5"/>
      <name val="Times New Roman"/>
      <family val="1"/>
    </font>
    <font>
      <b/>
      <sz val="12"/>
      <name val="Times New Roman"/>
      <family val="1"/>
    </font>
    <font>
      <u/>
      <sz val="12"/>
      <name val="Times New Roman"/>
      <family val="1"/>
    </font>
    <font>
      <u/>
      <sz val="12"/>
      <name val="宋体"/>
      <family val="2"/>
      <charset val="134"/>
    </font>
    <font>
      <sz val="8"/>
      <name val="Times New Roman"/>
      <family val="1"/>
    </font>
    <font>
      <sz val="8"/>
      <name val="宋体"/>
      <family val="1"/>
      <charset val="134"/>
    </font>
    <font>
      <sz val="10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sz val="10"/>
      <name val="宋体"/>
      <family val="1"/>
      <charset val="134"/>
    </font>
    <font>
      <b/>
      <sz val="10"/>
      <name val="宋体"/>
      <family val="1"/>
      <charset val="134"/>
    </font>
    <font>
      <sz val="9"/>
      <name val="宋体"/>
      <family val="3"/>
      <charset val="134"/>
    </font>
    <font>
      <sz val="12"/>
      <name val="宋体"/>
      <family val="2"/>
      <charset val="134"/>
    </font>
    <font>
      <sz val="9"/>
      <name val="宋体"/>
      <family val="2"/>
      <charset val="134"/>
    </font>
    <font>
      <sz val="10"/>
      <color theme="1"/>
      <name val="宋体"/>
      <family val="3"/>
      <charset val="134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799859614856410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0" tint="-0.3498947111423078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</cellStyleXfs>
  <cellXfs count="185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178" fontId="2" fillId="0" borderId="0" xfId="0" applyNumberFormat="1" applyFont="1" applyAlignment="1">
      <alignment horizontal="center" vertical="center"/>
    </xf>
    <xf numFmtId="0" fontId="2" fillId="0" borderId="7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5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76" fontId="2" fillId="0" borderId="7" xfId="0" applyNumberFormat="1" applyFont="1" applyBorder="1" applyAlignment="1">
      <alignment horizontal="left" vertical="center"/>
    </xf>
    <xf numFmtId="179" fontId="5" fillId="0" borderId="8" xfId="0" applyNumberFormat="1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5" xfId="0" applyNumberFormat="1" applyFont="1" applyBorder="1">
      <alignment vertical="center"/>
    </xf>
    <xf numFmtId="177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0" fillId="0" borderId="0" xfId="3" applyFont="1">
      <alignment vertical="center"/>
    </xf>
    <xf numFmtId="0" fontId="21" fillId="0" borderId="0" xfId="3" applyAlignment="1">
      <alignment horizontal="left" vertical="center"/>
    </xf>
    <xf numFmtId="0" fontId="21" fillId="0" borderId="0" xfId="3" applyAlignment="1"/>
    <xf numFmtId="0" fontId="1" fillId="0" borderId="0" xfId="3" applyFont="1" applyAlignment="1">
      <alignment horizontal="left" vertical="center"/>
    </xf>
    <xf numFmtId="0" fontId="11" fillId="0" borderId="0" xfId="3" applyFont="1" applyAlignment="1"/>
    <xf numFmtId="180" fontId="1" fillId="0" borderId="0" xfId="3" applyNumberFormat="1" applyFont="1" applyAlignment="1"/>
    <xf numFmtId="14" fontId="21" fillId="0" borderId="0" xfId="3" applyNumberFormat="1" applyAlignment="1"/>
    <xf numFmtId="0" fontId="21" fillId="0" borderId="0" xfId="3">
      <alignment vertical="center"/>
    </xf>
    <xf numFmtId="183" fontId="2" fillId="0" borderId="11" xfId="0" applyNumberFormat="1" applyFont="1" applyBorder="1" applyAlignment="1">
      <alignment horizontal="right" vertical="center"/>
    </xf>
    <xf numFmtId="1" fontId="2" fillId="0" borderId="11" xfId="0" applyNumberFormat="1" applyFont="1" applyBorder="1" applyAlignment="1">
      <alignment horizontal="right" vertical="center"/>
    </xf>
    <xf numFmtId="183" fontId="2" fillId="0" borderId="0" xfId="0" applyNumberFormat="1" applyFont="1" applyAlignment="1">
      <alignment horizontal="left" vertical="center"/>
    </xf>
    <xf numFmtId="183" fontId="2" fillId="0" borderId="0" xfId="0" applyNumberFormat="1" applyFont="1" applyAlignment="1">
      <alignment horizontal="center" vertical="center" wrapText="1"/>
    </xf>
    <xf numFmtId="183" fontId="2" fillId="0" borderId="0" xfId="0" applyNumberFormat="1" applyFont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176" fontId="15" fillId="0" borderId="12" xfId="0" applyNumberFormat="1" applyFont="1" applyBorder="1" applyAlignment="1">
      <alignment horizontal="center" vertical="center"/>
    </xf>
    <xf numFmtId="183" fontId="15" fillId="2" borderId="0" xfId="0" applyNumberFormat="1" applyFont="1" applyFill="1" applyAlignment="1">
      <alignment horizontal="center" vertical="center"/>
    </xf>
    <xf numFmtId="176" fontId="15" fillId="0" borderId="13" xfId="0" applyNumberFormat="1" applyFont="1" applyBorder="1" applyAlignment="1">
      <alignment horizontal="center" vertical="center"/>
    </xf>
    <xf numFmtId="182" fontId="15" fillId="0" borderId="12" xfId="0" applyNumberFormat="1" applyFont="1" applyBorder="1" applyAlignment="1">
      <alignment horizontal="center" vertical="center"/>
    </xf>
    <xf numFmtId="182" fontId="15" fillId="0" borderId="0" xfId="0" applyNumberFormat="1" applyFont="1" applyAlignment="1">
      <alignment horizontal="center" vertical="center"/>
    </xf>
    <xf numFmtId="182" fontId="15" fillId="0" borderId="13" xfId="0" applyNumberFormat="1" applyFont="1" applyBorder="1" applyAlignment="1">
      <alignment horizontal="center" vertical="center"/>
    </xf>
    <xf numFmtId="182" fontId="15" fillId="0" borderId="12" xfId="0" applyNumberFormat="1" applyFont="1" applyBorder="1">
      <alignment vertical="center"/>
    </xf>
    <xf numFmtId="182" fontId="15" fillId="0" borderId="0" xfId="0" applyNumberFormat="1" applyFont="1">
      <alignment vertical="center"/>
    </xf>
    <xf numFmtId="182" fontId="15" fillId="0" borderId="13" xfId="0" applyNumberFormat="1" applyFont="1" applyBorder="1">
      <alignment vertical="center"/>
    </xf>
    <xf numFmtId="176" fontId="18" fillId="0" borderId="12" xfId="0" applyNumberFormat="1" applyFont="1" applyBorder="1" applyAlignment="1">
      <alignment horizontal="center" vertical="center"/>
    </xf>
    <xf numFmtId="176" fontId="15" fillId="0" borderId="0" xfId="0" applyNumberFormat="1" applyFont="1">
      <alignment vertical="center"/>
    </xf>
    <xf numFmtId="176" fontId="15" fillId="0" borderId="13" xfId="0" applyNumberFormat="1" applyFont="1" applyBorder="1">
      <alignment vertical="center"/>
    </xf>
    <xf numFmtId="0" fontId="14" fillId="0" borderId="12" xfId="0" applyFont="1" applyBorder="1">
      <alignment vertical="center"/>
    </xf>
    <xf numFmtId="177" fontId="15" fillId="3" borderId="0" xfId="0" applyNumberFormat="1" applyFont="1" applyFill="1">
      <alignment vertical="center"/>
    </xf>
    <xf numFmtId="0" fontId="16" fillId="0" borderId="13" xfId="0" applyFont="1" applyBorder="1">
      <alignment vertical="center"/>
    </xf>
    <xf numFmtId="176" fontId="15" fillId="0" borderId="12" xfId="0" applyNumberFormat="1" applyFont="1" applyBorder="1">
      <alignment vertical="center"/>
    </xf>
    <xf numFmtId="0" fontId="13" fillId="0" borderId="12" xfId="0" applyFont="1" applyBorder="1">
      <alignment vertical="center"/>
    </xf>
    <xf numFmtId="177" fontId="15" fillId="0" borderId="0" xfId="0" applyNumberFormat="1" applyFont="1">
      <alignment vertical="center"/>
    </xf>
    <xf numFmtId="0" fontId="0" fillId="4" borderId="0" xfId="0" applyFill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/>
    </xf>
    <xf numFmtId="176" fontId="15" fillId="0" borderId="6" xfId="0" applyNumberFormat="1" applyFont="1" applyBorder="1" applyAlignment="1">
      <alignment horizontal="center" vertical="center"/>
    </xf>
    <xf numFmtId="176" fontId="15" fillId="0" borderId="5" xfId="0" applyNumberFormat="1" applyFont="1" applyBorder="1" applyAlignment="1">
      <alignment horizontal="center" vertical="center"/>
    </xf>
    <xf numFmtId="182" fontId="15" fillId="0" borderId="1" xfId="0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10" fontId="15" fillId="5" borderId="5" xfId="0" applyNumberFormat="1" applyFont="1" applyFill="1" applyBorder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176" fontId="15" fillId="4" borderId="0" xfId="0" applyNumberFormat="1" applyFont="1" applyFill="1" applyAlignment="1">
      <alignment horizontal="center" vertical="center"/>
    </xf>
    <xf numFmtId="176" fontId="15" fillId="0" borderId="0" xfId="0" applyNumberFormat="1" applyFont="1" applyAlignment="1">
      <alignment horizontal="center" vertical="center"/>
    </xf>
    <xf numFmtId="177" fontId="15" fillId="3" borderId="0" xfId="0" applyNumberFormat="1" applyFont="1" applyFill="1" applyAlignment="1">
      <alignment horizontal="center" vertical="center"/>
    </xf>
    <xf numFmtId="177" fontId="15" fillId="0" borderId="0" xfId="0" applyNumberFormat="1" applyFont="1" applyAlignment="1">
      <alignment horizontal="center" vertical="center"/>
    </xf>
    <xf numFmtId="0" fontId="0" fillId="4" borderId="0" xfId="0" applyFill="1">
      <alignment vertical="center"/>
    </xf>
    <xf numFmtId="0" fontId="16" fillId="4" borderId="0" xfId="0" applyFont="1" applyFill="1" applyAlignment="1">
      <alignment horizontal="center" vertical="center"/>
    </xf>
    <xf numFmtId="0" fontId="15" fillId="4" borderId="0" xfId="0" applyFont="1" applyFill="1">
      <alignment vertical="center"/>
    </xf>
    <xf numFmtId="0" fontId="14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" vertical="center"/>
    </xf>
    <xf numFmtId="176" fontId="23" fillId="0" borderId="0" xfId="0" applyNumberFormat="1" applyFont="1" applyAlignment="1">
      <alignment horizontal="center" vertical="center"/>
    </xf>
    <xf numFmtId="182" fontId="23" fillId="0" borderId="0" xfId="0" applyNumberFormat="1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6" borderId="0" xfId="0" applyNumberFormat="1" applyFont="1" applyFill="1" applyAlignment="1">
      <alignment horizontal="center" vertical="center"/>
    </xf>
    <xf numFmtId="176" fontId="24" fillId="7" borderId="0" xfId="0" applyNumberFormat="1" applyFont="1" applyFill="1" applyAlignment="1">
      <alignment horizontal="center" vertical="center"/>
    </xf>
    <xf numFmtId="176" fontId="0" fillId="0" borderId="0" xfId="0" applyNumberForma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2" fillId="0" borderId="3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24" xfId="0" applyFont="1" applyBorder="1" applyAlignment="1">
      <alignment horizontal="left" vertical="center"/>
    </xf>
    <xf numFmtId="0" fontId="2" fillId="0" borderId="2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34" xfId="0" applyFont="1" applyBorder="1" applyAlignment="1">
      <alignment horizontal="left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181" fontId="2" fillId="0" borderId="9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180" fontId="2" fillId="0" borderId="16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76" fontId="2" fillId="0" borderId="11" xfId="0" applyNumberFormat="1" applyFont="1" applyBorder="1" applyAlignment="1">
      <alignment horizontal="right" vertical="center"/>
    </xf>
    <xf numFmtId="176" fontId="2" fillId="0" borderId="7" xfId="0" applyNumberFormat="1" applyFont="1" applyBorder="1" applyAlignment="1">
      <alignment horizontal="right" vertical="center"/>
    </xf>
    <xf numFmtId="179" fontId="5" fillId="0" borderId="11" xfId="0" applyNumberFormat="1" applyFont="1" applyBorder="1" applyAlignment="1">
      <alignment horizontal="center" vertical="center"/>
    </xf>
    <xf numFmtId="179" fontId="5" fillId="0" borderId="8" xfId="0" applyNumberFormat="1" applyFont="1" applyBorder="1" applyAlignment="1">
      <alignment horizontal="center" vertical="center"/>
    </xf>
    <xf numFmtId="177" fontId="2" fillId="0" borderId="11" xfId="0" applyNumberFormat="1" applyFont="1" applyBorder="1" applyAlignment="1">
      <alignment horizontal="center" vertical="center"/>
    </xf>
    <xf numFmtId="177" fontId="2" fillId="0" borderId="8" xfId="0" applyNumberFormat="1" applyFont="1" applyBorder="1" applyAlignment="1">
      <alignment horizontal="center" vertical="center"/>
    </xf>
    <xf numFmtId="10" fontId="2" fillId="0" borderId="11" xfId="0" applyNumberFormat="1" applyFont="1" applyBorder="1" applyAlignment="1">
      <alignment horizontal="center" vertical="center"/>
    </xf>
    <xf numFmtId="10" fontId="2" fillId="0" borderId="8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2" fillId="0" borderId="0" xfId="0" applyFont="1">
      <alignment vertical="center"/>
    </xf>
    <xf numFmtId="176" fontId="5" fillId="0" borderId="4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2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179" fontId="2" fillId="0" borderId="11" xfId="0" applyNumberFormat="1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</cellXfs>
  <cellStyles count="4">
    <cellStyle name="常规" xfId="0" builtinId="0"/>
    <cellStyle name="常规 2" xfId="1" xr:uid="{00000000-0005-0000-0000-000006000000}"/>
    <cellStyle name="常规 2 2" xfId="3" xr:uid="{00000000-0005-0000-0000-000008000000}"/>
    <cellStyle name="常规 3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单轴校准结果!$D$1:$F$1</c:f>
              <c:strCache>
                <c:ptCount val="1"/>
                <c:pt idx="0">
                  <c:v>0° ~ +10°</c:v>
                </c:pt>
              </c:strCache>
            </c:strRef>
          </c:tx>
          <c:spPr>
            <a:ln w="190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</a:ln>
              <a:effectLst/>
            </c:spPr>
          </c:marker>
          <c:xVal>
            <c:numRef>
              <c:f>单轴校准结果!$A$3:$A$7</c:f>
              <c:numCache>
                <c:formatCode>0.0_ </c:formatCode>
                <c:ptCount val="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单轴校准结果!$E$3:$E$7</c:f>
              <c:numCache>
                <c:formatCode>0.00_ </c:formatCode>
                <c:ptCount val="5"/>
                <c:pt idx="0">
                  <c:v>0</c:v>
                </c:pt>
                <c:pt idx="1">
                  <c:v>1.05</c:v>
                </c:pt>
                <c:pt idx="2">
                  <c:v>1.6</c:v>
                </c:pt>
                <c:pt idx="3">
                  <c:v>0.85</c:v>
                </c:pt>
                <c:pt idx="4">
                  <c:v>-1.7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0-4B03-BBD6-065ACB3E2417}"/>
            </c:ext>
          </c:extLst>
        </c:ser>
        <c:ser>
          <c:idx val="1"/>
          <c:order val="1"/>
          <c:tx>
            <c:strRef>
              <c:f>单轴校准结果!$G$1:$I$1</c:f>
              <c:strCache>
                <c:ptCount val="1"/>
                <c:pt idx="0">
                  <c:v>0° ~ +15°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>
                <a:solidFill>
                  <a:schemeClr val="accent2"/>
                </a:solidFill>
              </a:ln>
              <a:effectLst/>
            </c:spPr>
          </c:marker>
          <c:xVal>
            <c:numRef>
              <c:f>单轴校准结果!$A$3:$A$9</c:f>
              <c:numCache>
                <c:formatCode>0.0_ </c:formatCode>
                <c:ptCount val="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</c:numCache>
            </c:numRef>
          </c:xVal>
          <c:yVal>
            <c:numRef>
              <c:f>单轴校准结果!$H$3:$H$9</c:f>
              <c:numCache>
                <c:formatCode>0.00_ </c:formatCode>
                <c:ptCount val="7"/>
                <c:pt idx="0">
                  <c:v>0</c:v>
                </c:pt>
                <c:pt idx="1">
                  <c:v>2.42</c:v>
                </c:pt>
                <c:pt idx="2">
                  <c:v>4.33</c:v>
                </c:pt>
                <c:pt idx="3">
                  <c:v>4.95</c:v>
                </c:pt>
                <c:pt idx="4">
                  <c:v>3.76</c:v>
                </c:pt>
                <c:pt idx="5">
                  <c:v>-0.02</c:v>
                </c:pt>
                <c:pt idx="6">
                  <c:v>-6.81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A0-4B03-BBD6-065ACB3E2417}"/>
            </c:ext>
          </c:extLst>
        </c:ser>
        <c:ser>
          <c:idx val="2"/>
          <c:order val="2"/>
          <c:tx>
            <c:strRef>
              <c:f>单轴校准结果!$J$1:$L$1</c:f>
              <c:strCache>
                <c:ptCount val="1"/>
                <c:pt idx="0">
                  <c:v>0° ~ +30°</c:v>
                </c:pt>
              </c:strCache>
            </c:strRef>
          </c:tx>
          <c:spPr>
            <a:ln w="19050" cap="rnd" cmpd="sng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>
                <a:solidFill>
                  <a:schemeClr val="accent3"/>
                </a:solidFill>
              </a:ln>
              <a:effectLst/>
            </c:spPr>
          </c:marker>
          <c:xVal>
            <c:numRef>
              <c:f>单轴校准结果!$A$3:$A$12</c:f>
              <c:numCache>
                <c:formatCode>0.0_ </c:formatCode>
                <c:ptCount val="10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单轴校准结果!$K$3:$K$12</c:f>
              <c:numCache>
                <c:formatCode>0.00_ </c:formatCode>
                <c:ptCount val="10"/>
                <c:pt idx="0">
                  <c:v>0</c:v>
                </c:pt>
                <c:pt idx="1">
                  <c:v>9.34</c:v>
                </c:pt>
                <c:pt idx="2">
                  <c:v>18.170000000000002</c:v>
                </c:pt>
                <c:pt idx="3">
                  <c:v>25.71</c:v>
                </c:pt>
                <c:pt idx="4">
                  <c:v>31.44</c:v>
                </c:pt>
                <c:pt idx="5">
                  <c:v>34.58</c:v>
                </c:pt>
                <c:pt idx="6">
                  <c:v>34.71</c:v>
                </c:pt>
                <c:pt idx="7">
                  <c:v>23.48</c:v>
                </c:pt>
                <c:pt idx="8">
                  <c:v>-7.15</c:v>
                </c:pt>
                <c:pt idx="9">
                  <c:v>-62.18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A0-4B03-BBD6-065ACB3E2417}"/>
            </c:ext>
          </c:extLst>
        </c:ser>
        <c:ser>
          <c:idx val="3"/>
          <c:order val="3"/>
          <c:tx>
            <c:strRef>
              <c:f>单轴校准结果!$M$1:$O$1</c:f>
              <c:strCache>
                <c:ptCount val="1"/>
                <c:pt idx="0">
                  <c:v>0° ~ +35°</c:v>
                </c:pt>
              </c:strCache>
            </c:strRef>
          </c:tx>
          <c:spPr>
            <a:ln w="19050" cap="rnd" cmpd="sng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>
                <a:solidFill>
                  <a:schemeClr val="accent4"/>
                </a:solidFill>
              </a:ln>
              <a:effectLst/>
            </c:spPr>
          </c:marker>
          <c:xVal>
            <c:numRef>
              <c:f>单轴校准结果!$A$3:$A$13</c:f>
              <c:numCache>
                <c:formatCode>0.0_ 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</c:numCache>
            </c:numRef>
          </c:xVal>
          <c:yVal>
            <c:numRef>
              <c:f>单轴校准结果!$N$3:$N$13</c:f>
              <c:numCache>
                <c:formatCode>0.00_ </c:formatCode>
                <c:ptCount val="11"/>
                <c:pt idx="0">
                  <c:v>0</c:v>
                </c:pt>
                <c:pt idx="1">
                  <c:v>12.79</c:v>
                </c:pt>
                <c:pt idx="2">
                  <c:v>25.08</c:v>
                </c:pt>
                <c:pt idx="3">
                  <c:v>36.08</c:v>
                </c:pt>
                <c:pt idx="4">
                  <c:v>45.27</c:v>
                </c:pt>
                <c:pt idx="5">
                  <c:v>51.86</c:v>
                </c:pt>
                <c:pt idx="6">
                  <c:v>55.45</c:v>
                </c:pt>
                <c:pt idx="7">
                  <c:v>51.14</c:v>
                </c:pt>
                <c:pt idx="8">
                  <c:v>27.42</c:v>
                </c:pt>
                <c:pt idx="9">
                  <c:v>-20.7</c:v>
                </c:pt>
                <c:pt idx="10">
                  <c:v>-98.51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A0-4B03-BBD6-065ACB3E2417}"/>
            </c:ext>
          </c:extLst>
        </c:ser>
        <c:ser>
          <c:idx val="4"/>
          <c:order val="4"/>
          <c:tx>
            <c:strRef>
              <c:f>单轴校准结果!$D$18:$F$18</c:f>
              <c:strCache>
                <c:ptCount val="1"/>
                <c:pt idx="0">
                  <c:v>0° ~ -10°</c:v>
                </c:pt>
              </c:strCache>
            </c:strRef>
          </c:tx>
          <c:spPr>
            <a:ln w="19050" cap="rnd" cmpd="sng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>
                <a:solidFill>
                  <a:schemeClr val="accent5"/>
                </a:solidFill>
              </a:ln>
              <a:effectLst/>
            </c:spPr>
          </c:marker>
          <c:xVal>
            <c:numRef>
              <c:f>单轴校准结果!$A$20:$A$24</c:f>
              <c:numCache>
                <c:formatCode>0.0_ </c:formatCode>
                <c:ptCount val="5"/>
                <c:pt idx="0">
                  <c:v>0</c:v>
                </c:pt>
                <c:pt idx="1">
                  <c:v>-2.5</c:v>
                </c:pt>
                <c:pt idx="2">
                  <c:v>-5</c:v>
                </c:pt>
                <c:pt idx="3">
                  <c:v>-7.5</c:v>
                </c:pt>
                <c:pt idx="4">
                  <c:v>-10</c:v>
                </c:pt>
              </c:numCache>
            </c:numRef>
          </c:xVal>
          <c:yVal>
            <c:numRef>
              <c:f>单轴校准结果!$E$20:$E$24</c:f>
              <c:numCache>
                <c:formatCode>0.00_ </c:formatCode>
                <c:ptCount val="5"/>
                <c:pt idx="0">
                  <c:v>0</c:v>
                </c:pt>
                <c:pt idx="1">
                  <c:v>-0.96</c:v>
                </c:pt>
                <c:pt idx="2">
                  <c:v>-1.52</c:v>
                </c:pt>
                <c:pt idx="3">
                  <c:v>-0.88</c:v>
                </c:pt>
                <c:pt idx="4">
                  <c:v>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A0-4B03-BBD6-065ACB3E2417}"/>
            </c:ext>
          </c:extLst>
        </c:ser>
        <c:ser>
          <c:idx val="5"/>
          <c:order val="5"/>
          <c:tx>
            <c:strRef>
              <c:f>单轴校准结果!$G$18:$I$18</c:f>
              <c:strCache>
                <c:ptCount val="1"/>
                <c:pt idx="0">
                  <c:v>0° ~ -15°</c:v>
                </c:pt>
              </c:strCache>
            </c:strRef>
          </c:tx>
          <c:spPr>
            <a:ln w="19050" cap="rnd" cmpd="sng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 cap="flat" cmpd="sng">
                <a:solidFill>
                  <a:schemeClr val="accent6"/>
                </a:solidFill>
              </a:ln>
              <a:effectLst/>
            </c:spPr>
          </c:marker>
          <c:xVal>
            <c:numRef>
              <c:f>单轴校准结果!$A$20:$A$26</c:f>
              <c:numCache>
                <c:formatCode>0.0_ </c:formatCode>
                <c:ptCount val="7"/>
                <c:pt idx="0">
                  <c:v>0</c:v>
                </c:pt>
                <c:pt idx="1">
                  <c:v>-2.5</c:v>
                </c:pt>
                <c:pt idx="2">
                  <c:v>-5</c:v>
                </c:pt>
                <c:pt idx="3">
                  <c:v>-7.5</c:v>
                </c:pt>
                <c:pt idx="4">
                  <c:v>-10</c:v>
                </c:pt>
                <c:pt idx="5">
                  <c:v>-12.5</c:v>
                </c:pt>
                <c:pt idx="6">
                  <c:v>-15</c:v>
                </c:pt>
              </c:numCache>
            </c:numRef>
          </c:xVal>
          <c:yVal>
            <c:numRef>
              <c:f>单轴校准结果!$H$20:$H$26</c:f>
              <c:numCache>
                <c:formatCode>0.00_ </c:formatCode>
                <c:ptCount val="7"/>
                <c:pt idx="0">
                  <c:v>0</c:v>
                </c:pt>
                <c:pt idx="1">
                  <c:v>-2.25</c:v>
                </c:pt>
                <c:pt idx="2">
                  <c:v>-4.0999999999999996</c:v>
                </c:pt>
                <c:pt idx="3">
                  <c:v>-4.75</c:v>
                </c:pt>
                <c:pt idx="4">
                  <c:v>-3.5</c:v>
                </c:pt>
                <c:pt idx="5">
                  <c:v>-0.05</c:v>
                </c:pt>
                <c:pt idx="6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A0-4B03-BBD6-065ACB3E2417}"/>
            </c:ext>
          </c:extLst>
        </c:ser>
        <c:ser>
          <c:idx val="6"/>
          <c:order val="6"/>
          <c:tx>
            <c:strRef>
              <c:f>单轴校准结果!$J$18:$L$18</c:f>
              <c:strCache>
                <c:ptCount val="1"/>
                <c:pt idx="0">
                  <c:v>0° ~ -30°</c:v>
                </c:pt>
              </c:strCache>
            </c:strRef>
          </c:tx>
          <c:spPr>
            <a:ln w="19050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 cap="flat" cmpd="sng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单轴校准结果!$A$20:$A$29</c:f>
              <c:numCache>
                <c:formatCode>0.0_ </c:formatCode>
                <c:ptCount val="10"/>
                <c:pt idx="0">
                  <c:v>0</c:v>
                </c:pt>
                <c:pt idx="1">
                  <c:v>-2.5</c:v>
                </c:pt>
                <c:pt idx="2">
                  <c:v>-5</c:v>
                </c:pt>
                <c:pt idx="3">
                  <c:v>-7.5</c:v>
                </c:pt>
                <c:pt idx="4">
                  <c:v>-10</c:v>
                </c:pt>
                <c:pt idx="5">
                  <c:v>-12.5</c:v>
                </c:pt>
                <c:pt idx="6">
                  <c:v>-15</c:v>
                </c:pt>
                <c:pt idx="7">
                  <c:v>-20</c:v>
                </c:pt>
                <c:pt idx="8">
                  <c:v>-25</c:v>
                </c:pt>
                <c:pt idx="9">
                  <c:v>-30</c:v>
                </c:pt>
              </c:numCache>
            </c:numRef>
          </c:xVal>
          <c:yVal>
            <c:numRef>
              <c:f>单轴校准结果!$K$20:$K$29</c:f>
              <c:numCache>
                <c:formatCode>0.00_ </c:formatCode>
                <c:ptCount val="10"/>
                <c:pt idx="0">
                  <c:v>0</c:v>
                </c:pt>
                <c:pt idx="1">
                  <c:v>-9.02</c:v>
                </c:pt>
                <c:pt idx="2">
                  <c:v>-17.64</c:v>
                </c:pt>
                <c:pt idx="3">
                  <c:v>-25.05</c:v>
                </c:pt>
                <c:pt idx="4">
                  <c:v>-30.57</c:v>
                </c:pt>
                <c:pt idx="5">
                  <c:v>-33.89</c:v>
                </c:pt>
                <c:pt idx="6">
                  <c:v>-34.11</c:v>
                </c:pt>
                <c:pt idx="7">
                  <c:v>-23.14</c:v>
                </c:pt>
                <c:pt idx="8">
                  <c:v>6.92</c:v>
                </c:pt>
                <c:pt idx="9">
                  <c:v>60.98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A0-4B03-BBD6-065ACB3E2417}"/>
            </c:ext>
          </c:extLst>
        </c:ser>
        <c:ser>
          <c:idx val="7"/>
          <c:order val="7"/>
          <c:tx>
            <c:strRef>
              <c:f>单轴校准结果!$M$18:$O$18</c:f>
              <c:strCache>
                <c:ptCount val="1"/>
                <c:pt idx="0">
                  <c:v>0° ~ -35°</c:v>
                </c:pt>
              </c:strCache>
            </c:strRef>
          </c:tx>
          <c:spPr>
            <a:ln w="19050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 cap="flat" cmpd="sng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单轴校准结果!$A$20:$A$30</c:f>
              <c:numCache>
                <c:formatCode>0.0_ </c:formatCode>
                <c:ptCount val="11"/>
                <c:pt idx="0">
                  <c:v>0</c:v>
                </c:pt>
                <c:pt idx="1">
                  <c:v>-2.5</c:v>
                </c:pt>
                <c:pt idx="2">
                  <c:v>-5</c:v>
                </c:pt>
                <c:pt idx="3">
                  <c:v>-7.5</c:v>
                </c:pt>
                <c:pt idx="4">
                  <c:v>-10</c:v>
                </c:pt>
                <c:pt idx="5">
                  <c:v>-12.5</c:v>
                </c:pt>
                <c:pt idx="6">
                  <c:v>-15</c:v>
                </c:pt>
                <c:pt idx="7">
                  <c:v>-20</c:v>
                </c:pt>
                <c:pt idx="8">
                  <c:v>-25</c:v>
                </c:pt>
                <c:pt idx="9">
                  <c:v>-30</c:v>
                </c:pt>
                <c:pt idx="10">
                  <c:v>-35</c:v>
                </c:pt>
              </c:numCache>
            </c:numRef>
          </c:xVal>
          <c:yVal>
            <c:numRef>
              <c:f>单轴校准结果!$N$20:$N$30</c:f>
              <c:numCache>
                <c:formatCode>0.00_ </c:formatCode>
                <c:ptCount val="11"/>
                <c:pt idx="0">
                  <c:v>0</c:v>
                </c:pt>
                <c:pt idx="1">
                  <c:v>-12.42</c:v>
                </c:pt>
                <c:pt idx="2">
                  <c:v>-24.44</c:v>
                </c:pt>
                <c:pt idx="3">
                  <c:v>-35.26</c:v>
                </c:pt>
                <c:pt idx="4">
                  <c:v>-44.19</c:v>
                </c:pt>
                <c:pt idx="5">
                  <c:v>-50.91</c:v>
                </c:pt>
                <c:pt idx="6">
                  <c:v>-54.53</c:v>
                </c:pt>
                <c:pt idx="7">
                  <c:v>-50.37</c:v>
                </c:pt>
                <c:pt idx="8">
                  <c:v>-27.11</c:v>
                </c:pt>
                <c:pt idx="9">
                  <c:v>20.14</c:v>
                </c:pt>
                <c:pt idx="10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0A0-4B03-BBD6-065ACB3E2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0607"/>
        <c:axId val="18966280"/>
      </c:scatterChart>
      <c:valAx>
        <c:axId val="20480607"/>
        <c:scaling>
          <c:orientation val="minMax"/>
          <c:max val="35"/>
          <c:min val="-35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Overflow="ellipsis" vert="horz" wrap="square" anchor="ctr" anchorCtr="1"/>
              <a:lstStyle/>
              <a:p>
                <a:pPr>
                  <a:defRPr lang="en-US" sz="1000" b="0" i="0" u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/>
                    <a:ea typeface="Calibri"/>
                  </a:defRPr>
                </a:pPr>
                <a:r>
                  <a:rPr lang="en-US"/>
                  <a:t>倾斜角度/°</a:t>
                </a:r>
              </a:p>
            </c:rich>
          </c:tx>
          <c:layout>
            <c:manualLayout>
              <c:xMode val="edge"/>
              <c:yMode val="edge"/>
              <c:x val="0.39250000000000002"/>
              <c:y val="0.92825000000000002"/>
            </c:manualLayout>
          </c:layout>
          <c:overlay val="0"/>
          <c:spPr>
            <a:noFill/>
            <a:ln w="6350"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6280"/>
        <c:crosses val="autoZero"/>
        <c:crossBetween val="midCat"/>
      </c:valAx>
      <c:valAx>
        <c:axId val="18966280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Overflow="ellipsis" vert="horz" wrap="square" anchor="ctr" anchorCtr="1"/>
              <a:lstStyle/>
              <a:p>
                <a:pPr>
                  <a:defRPr lang="en-US" sz="1000" b="0" i="0" u="non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非线性</a:t>
                </a:r>
              </a:p>
            </c:rich>
          </c:tx>
          <c:layout>
            <c:manualLayout>
              <c:xMode val="edge"/>
              <c:yMode val="edge"/>
              <c:x val="1.7999999999999999E-2"/>
              <c:y val="0.33200000000000002"/>
            </c:manualLayout>
          </c:layout>
          <c:overlay val="0"/>
          <c:spPr>
            <a:noFill/>
            <a:ln w="6350"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0607"/>
        <c:crosses val="autoZero"/>
        <c:crossBetween val="midCat"/>
      </c:valAx>
      <c:spPr>
        <a:noFill/>
        <a:ln w="6350">
          <a:noFill/>
        </a:ln>
        <a:effectLst/>
      </c:spPr>
    </c:plotArea>
    <c:legend>
      <c:legendPos val="r"/>
      <c:overlay val="0"/>
      <c:spPr>
        <a:noFill/>
        <a:ln w="6350">
          <a:noFill/>
        </a:ln>
        <a:effectLst/>
      </c:spPr>
      <c:txPr>
        <a:bodyPr rot="0" vertOverflow="ellipsis" vert="horz" wrap="square" anchor="ctr" anchorCtr="1"/>
        <a:lstStyle/>
        <a:p>
          <a:pPr>
            <a:defRPr lang="en-US" sz="900" b="0" i="0" u="non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txPr>
    <a:bodyPr rot="0" vert="horz" wrap="square"/>
    <a:lstStyle/>
    <a:p>
      <a:pPr>
        <a:defRPr lang="en-US" u="none" baseline="0">
          <a:latin typeface="Calibri"/>
          <a:ea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单轴校准结果!$D$1:$F$1</c:f>
              <c:strCache>
                <c:ptCount val="1"/>
                <c:pt idx="0">
                  <c:v>0° ~ +10°</c:v>
                </c:pt>
              </c:strCache>
            </c:strRef>
          </c:tx>
          <c:spPr>
            <a:ln w="190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</a:ln>
              <a:effectLst/>
            </c:spPr>
          </c:marker>
          <c:xVal>
            <c:numRef>
              <c:f>单轴校准结果!$A$3:$A$7</c:f>
              <c:numCache>
                <c:formatCode>0.0_ </c:formatCode>
                <c:ptCount val="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单轴校准结果!$E$3:$E$7</c:f>
              <c:numCache>
                <c:formatCode>0.00_ </c:formatCode>
                <c:ptCount val="5"/>
                <c:pt idx="0">
                  <c:v>0</c:v>
                </c:pt>
                <c:pt idx="1">
                  <c:v>1.05</c:v>
                </c:pt>
                <c:pt idx="2">
                  <c:v>1.6</c:v>
                </c:pt>
                <c:pt idx="3">
                  <c:v>0.85</c:v>
                </c:pt>
                <c:pt idx="4">
                  <c:v>-1.7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F3-49A4-B32B-4B8BF7414158}"/>
            </c:ext>
          </c:extLst>
        </c:ser>
        <c:ser>
          <c:idx val="1"/>
          <c:order val="1"/>
          <c:tx>
            <c:strRef>
              <c:f>单轴校准结果!$G$1:$I$1</c:f>
              <c:strCache>
                <c:ptCount val="1"/>
                <c:pt idx="0">
                  <c:v>0° ~ +15°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>
                <a:solidFill>
                  <a:schemeClr val="accent2"/>
                </a:solidFill>
              </a:ln>
              <a:effectLst/>
            </c:spPr>
          </c:marker>
          <c:xVal>
            <c:numRef>
              <c:f>单轴校准结果!$A$3:$A$9</c:f>
              <c:numCache>
                <c:formatCode>0.0_ </c:formatCode>
                <c:ptCount val="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</c:numCache>
            </c:numRef>
          </c:xVal>
          <c:yVal>
            <c:numRef>
              <c:f>单轴校准结果!$H$3:$H$9</c:f>
              <c:numCache>
                <c:formatCode>0.00_ </c:formatCode>
                <c:ptCount val="7"/>
                <c:pt idx="0">
                  <c:v>0</c:v>
                </c:pt>
                <c:pt idx="1">
                  <c:v>2.42</c:v>
                </c:pt>
                <c:pt idx="2">
                  <c:v>4.33</c:v>
                </c:pt>
                <c:pt idx="3">
                  <c:v>4.95</c:v>
                </c:pt>
                <c:pt idx="4">
                  <c:v>3.76</c:v>
                </c:pt>
                <c:pt idx="5">
                  <c:v>-0.02</c:v>
                </c:pt>
                <c:pt idx="6">
                  <c:v>-6.81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F3-49A4-B32B-4B8BF7414158}"/>
            </c:ext>
          </c:extLst>
        </c:ser>
        <c:ser>
          <c:idx val="2"/>
          <c:order val="2"/>
          <c:tx>
            <c:strRef>
              <c:f>单轴校准结果!$J$1:$L$1</c:f>
              <c:strCache>
                <c:ptCount val="1"/>
                <c:pt idx="0">
                  <c:v>0° ~ +30°</c:v>
                </c:pt>
              </c:strCache>
            </c:strRef>
          </c:tx>
          <c:spPr>
            <a:ln w="19050" cap="rnd" cmpd="sng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>
                <a:solidFill>
                  <a:schemeClr val="accent3"/>
                </a:solidFill>
              </a:ln>
              <a:effectLst/>
            </c:spPr>
          </c:marker>
          <c:xVal>
            <c:numRef>
              <c:f>单轴校准结果!$A$3:$A$12</c:f>
              <c:numCache>
                <c:formatCode>0.0_ </c:formatCode>
                <c:ptCount val="10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</c:numCache>
            </c:numRef>
          </c:xVal>
          <c:yVal>
            <c:numRef>
              <c:f>单轴校准结果!$K$3:$K$12</c:f>
              <c:numCache>
                <c:formatCode>0.00_ </c:formatCode>
                <c:ptCount val="10"/>
                <c:pt idx="0">
                  <c:v>0</c:v>
                </c:pt>
                <c:pt idx="1">
                  <c:v>9.34</c:v>
                </c:pt>
                <c:pt idx="2">
                  <c:v>18.170000000000002</c:v>
                </c:pt>
                <c:pt idx="3">
                  <c:v>25.71</c:v>
                </c:pt>
                <c:pt idx="4">
                  <c:v>31.44</c:v>
                </c:pt>
                <c:pt idx="5">
                  <c:v>34.58</c:v>
                </c:pt>
                <c:pt idx="6">
                  <c:v>34.71</c:v>
                </c:pt>
                <c:pt idx="7">
                  <c:v>23.48</c:v>
                </c:pt>
                <c:pt idx="8">
                  <c:v>-7.15</c:v>
                </c:pt>
                <c:pt idx="9">
                  <c:v>-62.18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F3-49A4-B32B-4B8BF7414158}"/>
            </c:ext>
          </c:extLst>
        </c:ser>
        <c:ser>
          <c:idx val="3"/>
          <c:order val="3"/>
          <c:tx>
            <c:strRef>
              <c:f>单轴校准结果!$M$1:$O$1</c:f>
              <c:strCache>
                <c:ptCount val="1"/>
                <c:pt idx="0">
                  <c:v>0° ~ +35°</c:v>
                </c:pt>
              </c:strCache>
            </c:strRef>
          </c:tx>
          <c:spPr>
            <a:ln w="19050" cap="rnd" cmpd="sng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>
                <a:solidFill>
                  <a:schemeClr val="accent4"/>
                </a:solidFill>
              </a:ln>
              <a:effectLst/>
            </c:spPr>
          </c:marker>
          <c:xVal>
            <c:numRef>
              <c:f>单轴校准结果!$A$3:$A$13</c:f>
              <c:numCache>
                <c:formatCode>0.0_ </c:formatCode>
                <c:ptCount val="1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20</c:v>
                </c:pt>
                <c:pt idx="8">
                  <c:v>25</c:v>
                </c:pt>
                <c:pt idx="9">
                  <c:v>30</c:v>
                </c:pt>
                <c:pt idx="10">
                  <c:v>35</c:v>
                </c:pt>
              </c:numCache>
            </c:numRef>
          </c:xVal>
          <c:yVal>
            <c:numRef>
              <c:f>单轴校准结果!$N$3:$N$13</c:f>
              <c:numCache>
                <c:formatCode>0.00_ </c:formatCode>
                <c:ptCount val="11"/>
                <c:pt idx="0">
                  <c:v>0</c:v>
                </c:pt>
                <c:pt idx="1">
                  <c:v>12.79</c:v>
                </c:pt>
                <c:pt idx="2">
                  <c:v>25.08</c:v>
                </c:pt>
                <c:pt idx="3">
                  <c:v>36.08</c:v>
                </c:pt>
                <c:pt idx="4">
                  <c:v>45.27</c:v>
                </c:pt>
                <c:pt idx="5">
                  <c:v>51.86</c:v>
                </c:pt>
                <c:pt idx="6">
                  <c:v>55.45</c:v>
                </c:pt>
                <c:pt idx="7">
                  <c:v>51.14</c:v>
                </c:pt>
                <c:pt idx="8">
                  <c:v>27.42</c:v>
                </c:pt>
                <c:pt idx="9">
                  <c:v>-20.7</c:v>
                </c:pt>
                <c:pt idx="10">
                  <c:v>-98.51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F3-49A4-B32B-4B8BF7414158}"/>
            </c:ext>
          </c:extLst>
        </c:ser>
        <c:ser>
          <c:idx val="4"/>
          <c:order val="4"/>
          <c:tx>
            <c:strRef>
              <c:f>单轴校准结果!$D$18:$F$18</c:f>
              <c:strCache>
                <c:ptCount val="1"/>
                <c:pt idx="0">
                  <c:v>0° ~ -10°</c:v>
                </c:pt>
              </c:strCache>
            </c:strRef>
          </c:tx>
          <c:spPr>
            <a:ln w="19050" cap="rnd" cmpd="sng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 cap="flat" cmpd="sng">
                <a:solidFill>
                  <a:schemeClr val="accent5"/>
                </a:solidFill>
              </a:ln>
              <a:effectLst/>
            </c:spPr>
          </c:marker>
          <c:xVal>
            <c:numRef>
              <c:f>单轴校准结果!$A$20:$A$24</c:f>
              <c:numCache>
                <c:formatCode>0.0_ </c:formatCode>
                <c:ptCount val="5"/>
                <c:pt idx="0">
                  <c:v>0</c:v>
                </c:pt>
                <c:pt idx="1">
                  <c:v>-2.5</c:v>
                </c:pt>
                <c:pt idx="2">
                  <c:v>-5</c:v>
                </c:pt>
                <c:pt idx="3">
                  <c:v>-7.5</c:v>
                </c:pt>
                <c:pt idx="4">
                  <c:v>-10</c:v>
                </c:pt>
              </c:numCache>
            </c:numRef>
          </c:xVal>
          <c:yVal>
            <c:numRef>
              <c:f>单轴校准结果!$E$20:$E$24</c:f>
              <c:numCache>
                <c:formatCode>0.00_ </c:formatCode>
                <c:ptCount val="5"/>
                <c:pt idx="0">
                  <c:v>0</c:v>
                </c:pt>
                <c:pt idx="1">
                  <c:v>-0.96</c:v>
                </c:pt>
                <c:pt idx="2">
                  <c:v>-1.52</c:v>
                </c:pt>
                <c:pt idx="3">
                  <c:v>-0.88</c:v>
                </c:pt>
                <c:pt idx="4">
                  <c:v>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F3-49A4-B32B-4B8BF7414158}"/>
            </c:ext>
          </c:extLst>
        </c:ser>
        <c:ser>
          <c:idx val="5"/>
          <c:order val="5"/>
          <c:tx>
            <c:strRef>
              <c:f>单轴校准结果!$G$18:$I$18</c:f>
              <c:strCache>
                <c:ptCount val="1"/>
                <c:pt idx="0">
                  <c:v>0° ~ -15°</c:v>
                </c:pt>
              </c:strCache>
            </c:strRef>
          </c:tx>
          <c:spPr>
            <a:ln w="19050" cap="rnd" cmpd="sng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 cap="flat" cmpd="sng">
                <a:solidFill>
                  <a:schemeClr val="accent6"/>
                </a:solidFill>
              </a:ln>
              <a:effectLst/>
            </c:spPr>
          </c:marker>
          <c:xVal>
            <c:numRef>
              <c:f>单轴校准结果!$A$20:$A$26</c:f>
              <c:numCache>
                <c:formatCode>0.0_ </c:formatCode>
                <c:ptCount val="7"/>
                <c:pt idx="0">
                  <c:v>0</c:v>
                </c:pt>
                <c:pt idx="1">
                  <c:v>-2.5</c:v>
                </c:pt>
                <c:pt idx="2">
                  <c:v>-5</c:v>
                </c:pt>
                <c:pt idx="3">
                  <c:v>-7.5</c:v>
                </c:pt>
                <c:pt idx="4">
                  <c:v>-10</c:v>
                </c:pt>
                <c:pt idx="5">
                  <c:v>-12.5</c:v>
                </c:pt>
                <c:pt idx="6">
                  <c:v>-15</c:v>
                </c:pt>
              </c:numCache>
            </c:numRef>
          </c:xVal>
          <c:yVal>
            <c:numRef>
              <c:f>单轴校准结果!$H$20:$H$26</c:f>
              <c:numCache>
                <c:formatCode>0.00_ </c:formatCode>
                <c:ptCount val="7"/>
                <c:pt idx="0">
                  <c:v>0</c:v>
                </c:pt>
                <c:pt idx="1">
                  <c:v>-2.25</c:v>
                </c:pt>
                <c:pt idx="2">
                  <c:v>-4.0999999999999996</c:v>
                </c:pt>
                <c:pt idx="3">
                  <c:v>-4.75</c:v>
                </c:pt>
                <c:pt idx="4">
                  <c:v>-3.5</c:v>
                </c:pt>
                <c:pt idx="5">
                  <c:v>-0.05</c:v>
                </c:pt>
                <c:pt idx="6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F3-49A4-B32B-4B8BF7414158}"/>
            </c:ext>
          </c:extLst>
        </c:ser>
        <c:ser>
          <c:idx val="6"/>
          <c:order val="6"/>
          <c:tx>
            <c:strRef>
              <c:f>单轴校准结果!$J$18:$L$18</c:f>
              <c:strCache>
                <c:ptCount val="1"/>
                <c:pt idx="0">
                  <c:v>0° ~ -30°</c:v>
                </c:pt>
              </c:strCache>
            </c:strRef>
          </c:tx>
          <c:spPr>
            <a:ln w="19050" cap="rnd" cmpd="sng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 cap="flat" cmpd="sng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单轴校准结果!$A$20:$A$29</c:f>
              <c:numCache>
                <c:formatCode>0.0_ </c:formatCode>
                <c:ptCount val="10"/>
                <c:pt idx="0">
                  <c:v>0</c:v>
                </c:pt>
                <c:pt idx="1">
                  <c:v>-2.5</c:v>
                </c:pt>
                <c:pt idx="2">
                  <c:v>-5</c:v>
                </c:pt>
                <c:pt idx="3">
                  <c:v>-7.5</c:v>
                </c:pt>
                <c:pt idx="4">
                  <c:v>-10</c:v>
                </c:pt>
                <c:pt idx="5">
                  <c:v>-12.5</c:v>
                </c:pt>
                <c:pt idx="6">
                  <c:v>-15</c:v>
                </c:pt>
                <c:pt idx="7">
                  <c:v>-20</c:v>
                </c:pt>
                <c:pt idx="8">
                  <c:v>-25</c:v>
                </c:pt>
                <c:pt idx="9">
                  <c:v>-30</c:v>
                </c:pt>
              </c:numCache>
            </c:numRef>
          </c:xVal>
          <c:yVal>
            <c:numRef>
              <c:f>单轴校准结果!$K$20:$K$29</c:f>
              <c:numCache>
                <c:formatCode>0.00_ </c:formatCode>
                <c:ptCount val="10"/>
                <c:pt idx="0">
                  <c:v>0</c:v>
                </c:pt>
                <c:pt idx="1">
                  <c:v>-9.02</c:v>
                </c:pt>
                <c:pt idx="2">
                  <c:v>-17.64</c:v>
                </c:pt>
                <c:pt idx="3">
                  <c:v>-25.05</c:v>
                </c:pt>
                <c:pt idx="4">
                  <c:v>-30.57</c:v>
                </c:pt>
                <c:pt idx="5">
                  <c:v>-33.89</c:v>
                </c:pt>
                <c:pt idx="6">
                  <c:v>-34.11</c:v>
                </c:pt>
                <c:pt idx="7">
                  <c:v>-23.14</c:v>
                </c:pt>
                <c:pt idx="8">
                  <c:v>6.92</c:v>
                </c:pt>
                <c:pt idx="9">
                  <c:v>60.98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F3-49A4-B32B-4B8BF7414158}"/>
            </c:ext>
          </c:extLst>
        </c:ser>
        <c:ser>
          <c:idx val="7"/>
          <c:order val="7"/>
          <c:tx>
            <c:strRef>
              <c:f>单轴校准结果!$M$18:$O$18</c:f>
              <c:strCache>
                <c:ptCount val="1"/>
                <c:pt idx="0">
                  <c:v>0° ~ -35°</c:v>
                </c:pt>
              </c:strCache>
            </c:strRef>
          </c:tx>
          <c:spPr>
            <a:ln w="19050" cap="rnd" cmpd="sng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 cap="flat" cmpd="sng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单轴校准结果!$A$20:$A$30</c:f>
              <c:numCache>
                <c:formatCode>0.0_ </c:formatCode>
                <c:ptCount val="11"/>
                <c:pt idx="0">
                  <c:v>0</c:v>
                </c:pt>
                <c:pt idx="1">
                  <c:v>-2.5</c:v>
                </c:pt>
                <c:pt idx="2">
                  <c:v>-5</c:v>
                </c:pt>
                <c:pt idx="3">
                  <c:v>-7.5</c:v>
                </c:pt>
                <c:pt idx="4">
                  <c:v>-10</c:v>
                </c:pt>
                <c:pt idx="5">
                  <c:v>-12.5</c:v>
                </c:pt>
                <c:pt idx="6">
                  <c:v>-15</c:v>
                </c:pt>
                <c:pt idx="7">
                  <c:v>-20</c:v>
                </c:pt>
                <c:pt idx="8">
                  <c:v>-25</c:v>
                </c:pt>
                <c:pt idx="9">
                  <c:v>-30</c:v>
                </c:pt>
                <c:pt idx="10">
                  <c:v>-35</c:v>
                </c:pt>
              </c:numCache>
            </c:numRef>
          </c:xVal>
          <c:yVal>
            <c:numRef>
              <c:f>单轴校准结果!$N$20:$N$30</c:f>
              <c:numCache>
                <c:formatCode>0.00_ </c:formatCode>
                <c:ptCount val="11"/>
                <c:pt idx="0">
                  <c:v>0</c:v>
                </c:pt>
                <c:pt idx="1">
                  <c:v>-12.42</c:v>
                </c:pt>
                <c:pt idx="2">
                  <c:v>-24.44</c:v>
                </c:pt>
                <c:pt idx="3">
                  <c:v>-35.26</c:v>
                </c:pt>
                <c:pt idx="4">
                  <c:v>-44.19</c:v>
                </c:pt>
                <c:pt idx="5">
                  <c:v>-50.91</c:v>
                </c:pt>
                <c:pt idx="6">
                  <c:v>-54.53</c:v>
                </c:pt>
                <c:pt idx="7">
                  <c:v>-50.37</c:v>
                </c:pt>
                <c:pt idx="8">
                  <c:v>-27.11</c:v>
                </c:pt>
                <c:pt idx="9">
                  <c:v>20.14</c:v>
                </c:pt>
                <c:pt idx="10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F3-49A4-B32B-4B8BF7414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7594"/>
        <c:axId val="51068741"/>
      </c:scatterChart>
      <c:valAx>
        <c:axId val="14857594"/>
        <c:scaling>
          <c:orientation val="minMax"/>
          <c:max val="35"/>
          <c:min val="-35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Overflow="ellipsis" vert="horz" wrap="square" anchor="ctr" anchorCtr="1"/>
              <a:lstStyle/>
              <a:p>
                <a:pPr>
                  <a:defRPr lang="en-US" sz="1000" b="0" i="0" u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/>
                    <a:ea typeface="Calibri"/>
                  </a:defRPr>
                </a:pPr>
                <a:r>
                  <a:rPr lang="en-US"/>
                  <a:t>倾斜角度/°</a:t>
                </a:r>
              </a:p>
            </c:rich>
          </c:tx>
          <c:layout>
            <c:manualLayout>
              <c:xMode val="edge"/>
              <c:yMode val="edge"/>
              <c:x val="0.39250000000000002"/>
              <c:y val="0.92825000000000002"/>
            </c:manualLayout>
          </c:layout>
          <c:overlay val="0"/>
          <c:spPr>
            <a:noFill/>
            <a:ln w="6350"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68741"/>
        <c:crosses val="autoZero"/>
        <c:crossBetween val="midCat"/>
      </c:valAx>
      <c:valAx>
        <c:axId val="51068741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Overflow="ellipsis" vert="horz" wrap="square" anchor="ctr" anchorCtr="1"/>
              <a:lstStyle/>
              <a:p>
                <a:pPr>
                  <a:defRPr lang="en-US" sz="1000" b="0" i="0" u="non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非线性</a:t>
                </a:r>
              </a:p>
            </c:rich>
          </c:tx>
          <c:layout>
            <c:manualLayout>
              <c:xMode val="edge"/>
              <c:yMode val="edge"/>
              <c:x val="1.7999999999999999E-2"/>
              <c:y val="0.33200000000000002"/>
            </c:manualLayout>
          </c:layout>
          <c:overlay val="0"/>
          <c:spPr>
            <a:noFill/>
            <a:ln w="6350"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7594"/>
        <c:crosses val="autoZero"/>
        <c:crossBetween val="midCat"/>
      </c:valAx>
      <c:spPr>
        <a:noFill/>
        <a:ln w="6350">
          <a:noFill/>
        </a:ln>
        <a:effectLst/>
      </c:spPr>
    </c:plotArea>
    <c:legend>
      <c:legendPos val="r"/>
      <c:overlay val="0"/>
      <c:spPr>
        <a:noFill/>
        <a:ln w="6350">
          <a:noFill/>
        </a:ln>
        <a:effectLst/>
      </c:spPr>
      <c:txPr>
        <a:bodyPr rot="0" vertOverflow="ellipsis" vert="horz" wrap="square" anchor="ctr" anchorCtr="1"/>
        <a:lstStyle/>
        <a:p>
          <a:pPr>
            <a:defRPr lang="en-US" sz="900" b="0" i="0" u="non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txPr>
    <a:bodyPr rot="0" vert="horz" wrap="square"/>
    <a:lstStyle/>
    <a:p>
      <a:pPr>
        <a:defRPr lang="en-US" u="none" baseline="0">
          <a:latin typeface="Calibri"/>
          <a:ea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单轴校准结果!$D$1:$F$1</c:f>
              <c:strCache>
                <c:ptCount val="1"/>
                <c:pt idx="0">
                  <c:v>0° ~ +10°</c:v>
                </c:pt>
              </c:strCache>
            </c:strRef>
          </c:tx>
          <c:spPr>
            <a:ln w="19050" cap="rnd" cmpd="sng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>
                <a:solidFill>
                  <a:schemeClr val="accent1"/>
                </a:solidFill>
              </a:ln>
              <a:effectLst/>
            </c:spPr>
          </c:marker>
          <c:xVal>
            <c:numRef>
              <c:f>单轴校准结果!$A$3:$A$7</c:f>
              <c:numCache>
                <c:formatCode>0.0_ </c:formatCode>
                <c:ptCount val="5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</c:numCache>
            </c:numRef>
          </c:xVal>
          <c:yVal>
            <c:numRef>
              <c:f>单轴校准结果!$E$3:$E$7</c:f>
              <c:numCache>
                <c:formatCode>0.00_ </c:formatCode>
                <c:ptCount val="5"/>
                <c:pt idx="0">
                  <c:v>0</c:v>
                </c:pt>
                <c:pt idx="1">
                  <c:v>1.05</c:v>
                </c:pt>
                <c:pt idx="2">
                  <c:v>1.6</c:v>
                </c:pt>
                <c:pt idx="3">
                  <c:v>0.85</c:v>
                </c:pt>
                <c:pt idx="4">
                  <c:v>-1.7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2D-40A4-B822-104A81CE0594}"/>
            </c:ext>
          </c:extLst>
        </c:ser>
        <c:ser>
          <c:idx val="1"/>
          <c:order val="1"/>
          <c:tx>
            <c:strRef>
              <c:f>单轴校准结果!$G$1:$I$1</c:f>
              <c:strCache>
                <c:ptCount val="1"/>
                <c:pt idx="0">
                  <c:v>0° ~ +15°</c:v>
                </c:pt>
              </c:strCache>
            </c:strRef>
          </c:tx>
          <c:spPr>
            <a:ln w="19050" cap="rnd" cmpd="sng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 cap="flat" cmpd="sng">
                <a:solidFill>
                  <a:schemeClr val="accent2"/>
                </a:solidFill>
              </a:ln>
              <a:effectLst/>
            </c:spPr>
          </c:marker>
          <c:xVal>
            <c:numRef>
              <c:f>单轴校准结果!$A$3:$A$9</c:f>
              <c:numCache>
                <c:formatCode>0.0_ </c:formatCode>
                <c:ptCount val="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</c:numCache>
            </c:numRef>
          </c:xVal>
          <c:yVal>
            <c:numRef>
              <c:f>单轴校准结果!$H$3:$H$9</c:f>
              <c:numCache>
                <c:formatCode>0.00_ </c:formatCode>
                <c:ptCount val="7"/>
                <c:pt idx="0">
                  <c:v>0</c:v>
                </c:pt>
                <c:pt idx="1">
                  <c:v>2.42</c:v>
                </c:pt>
                <c:pt idx="2">
                  <c:v>4.33</c:v>
                </c:pt>
                <c:pt idx="3">
                  <c:v>4.95</c:v>
                </c:pt>
                <c:pt idx="4">
                  <c:v>3.76</c:v>
                </c:pt>
                <c:pt idx="5">
                  <c:v>-0.02</c:v>
                </c:pt>
                <c:pt idx="6">
                  <c:v>-6.81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2D-40A4-B822-104A81CE0594}"/>
            </c:ext>
          </c:extLst>
        </c:ser>
        <c:ser>
          <c:idx val="2"/>
          <c:order val="2"/>
          <c:tx>
            <c:strRef>
              <c:f>单轴校准结果!$D$18:$F$18</c:f>
              <c:strCache>
                <c:ptCount val="1"/>
                <c:pt idx="0">
                  <c:v>0° ~ -10°</c:v>
                </c:pt>
              </c:strCache>
            </c:strRef>
          </c:tx>
          <c:spPr>
            <a:ln w="19050" cap="rnd" cmpd="sng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 cap="flat" cmpd="sng">
                <a:solidFill>
                  <a:schemeClr val="accent3"/>
                </a:solidFill>
              </a:ln>
              <a:effectLst/>
            </c:spPr>
          </c:marker>
          <c:xVal>
            <c:numRef>
              <c:f>单轴校准结果!$A$20:$A$24</c:f>
              <c:numCache>
                <c:formatCode>0.0_ </c:formatCode>
                <c:ptCount val="5"/>
                <c:pt idx="0">
                  <c:v>0</c:v>
                </c:pt>
                <c:pt idx="1">
                  <c:v>-2.5</c:v>
                </c:pt>
                <c:pt idx="2">
                  <c:v>-5</c:v>
                </c:pt>
                <c:pt idx="3">
                  <c:v>-7.5</c:v>
                </c:pt>
                <c:pt idx="4">
                  <c:v>-10</c:v>
                </c:pt>
              </c:numCache>
            </c:numRef>
          </c:xVal>
          <c:yVal>
            <c:numRef>
              <c:f>单轴校准结果!$E$20:$E$24</c:f>
              <c:numCache>
                <c:formatCode>0.00_ </c:formatCode>
                <c:ptCount val="5"/>
                <c:pt idx="0">
                  <c:v>0</c:v>
                </c:pt>
                <c:pt idx="1">
                  <c:v>-0.96</c:v>
                </c:pt>
                <c:pt idx="2">
                  <c:v>-1.52</c:v>
                </c:pt>
                <c:pt idx="3">
                  <c:v>-0.88</c:v>
                </c:pt>
                <c:pt idx="4">
                  <c:v>1.66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2D-40A4-B822-104A81CE0594}"/>
            </c:ext>
          </c:extLst>
        </c:ser>
        <c:ser>
          <c:idx val="3"/>
          <c:order val="3"/>
          <c:tx>
            <c:strRef>
              <c:f>单轴校准结果!$G$18:$I$18</c:f>
              <c:strCache>
                <c:ptCount val="1"/>
                <c:pt idx="0">
                  <c:v>0° ~ -15°</c:v>
                </c:pt>
              </c:strCache>
            </c:strRef>
          </c:tx>
          <c:spPr>
            <a:ln w="19050" cap="rnd" cmpd="sng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 cap="flat" cmpd="sng">
                <a:solidFill>
                  <a:schemeClr val="accent4"/>
                </a:solidFill>
              </a:ln>
              <a:effectLst/>
            </c:spPr>
          </c:marker>
          <c:xVal>
            <c:numRef>
              <c:f>单轴校准结果!$A$20:$A$26</c:f>
              <c:numCache>
                <c:formatCode>0.0_ </c:formatCode>
                <c:ptCount val="7"/>
                <c:pt idx="0">
                  <c:v>0</c:v>
                </c:pt>
                <c:pt idx="1">
                  <c:v>-2.5</c:v>
                </c:pt>
                <c:pt idx="2">
                  <c:v>-5</c:v>
                </c:pt>
                <c:pt idx="3">
                  <c:v>-7.5</c:v>
                </c:pt>
                <c:pt idx="4">
                  <c:v>-10</c:v>
                </c:pt>
                <c:pt idx="5">
                  <c:v>-12.5</c:v>
                </c:pt>
                <c:pt idx="6">
                  <c:v>-15</c:v>
                </c:pt>
              </c:numCache>
            </c:numRef>
          </c:xVal>
          <c:yVal>
            <c:numRef>
              <c:f>单轴校准结果!$H$20:$H$26</c:f>
              <c:numCache>
                <c:formatCode>0.00_ </c:formatCode>
                <c:ptCount val="7"/>
                <c:pt idx="0">
                  <c:v>0</c:v>
                </c:pt>
                <c:pt idx="1">
                  <c:v>-2.25</c:v>
                </c:pt>
                <c:pt idx="2">
                  <c:v>-4.0999999999999996</c:v>
                </c:pt>
                <c:pt idx="3">
                  <c:v>-4.75</c:v>
                </c:pt>
                <c:pt idx="4">
                  <c:v>-3.5</c:v>
                </c:pt>
                <c:pt idx="5">
                  <c:v>-0.05</c:v>
                </c:pt>
                <c:pt idx="6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2D-40A4-B822-104A81CE05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93056"/>
        <c:axId val="8939015"/>
      </c:scatterChart>
      <c:valAx>
        <c:axId val="40093056"/>
        <c:scaling>
          <c:orientation val="minMax"/>
          <c:max val="15"/>
          <c:min val="-15"/>
        </c:scaling>
        <c:delete val="0"/>
        <c:axPos val="b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Overflow="ellipsis" vert="horz" wrap="square" anchor="ctr" anchorCtr="1"/>
              <a:lstStyle/>
              <a:p>
                <a:pPr>
                  <a:defRPr lang="en-US" sz="1000" b="0" i="0" u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/>
                    <a:ea typeface="Calibri"/>
                  </a:defRPr>
                </a:pPr>
                <a:r>
                  <a:rPr lang="en-US"/>
                  <a:t>倾斜角度/°</a:t>
                </a:r>
              </a:p>
            </c:rich>
          </c:tx>
          <c:layout>
            <c:manualLayout>
              <c:xMode val="edge"/>
              <c:yMode val="edge"/>
              <c:x val="0.39174999999999999"/>
              <c:y val="0.92925000000000002"/>
            </c:manualLayout>
          </c:layout>
          <c:overlay val="0"/>
          <c:spPr>
            <a:noFill/>
            <a:ln w="6350">
              <a:noFill/>
            </a:ln>
            <a:effectLst/>
          </c:spPr>
        </c:title>
        <c:numFmt formatCode="0.0_ 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9015"/>
        <c:crosses val="autoZero"/>
        <c:crossBetween val="midCat"/>
      </c:valAx>
      <c:valAx>
        <c:axId val="8939015"/>
        <c:scaling>
          <c:orientation val="minMax"/>
        </c:scaling>
        <c:delete val="0"/>
        <c:axPos val="l"/>
        <c:majorGridlines>
          <c:spPr>
            <a:ln w="9525" cap="flat" cmpd="sng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Overflow="ellipsis" vert="horz" wrap="square" anchor="ctr" anchorCtr="1"/>
              <a:lstStyle/>
              <a:p>
                <a:pPr>
                  <a:defRPr lang="en-US" sz="1000" b="0" i="0" u="non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非线性</a:t>
                </a:r>
              </a:p>
            </c:rich>
          </c:tx>
          <c:layout>
            <c:manualLayout>
              <c:xMode val="edge"/>
              <c:yMode val="edge"/>
              <c:x val="1.7999999999999999E-2"/>
              <c:y val="0.33350000000000002"/>
            </c:manualLayout>
          </c:layout>
          <c:overlay val="0"/>
          <c:spPr>
            <a:noFill/>
            <a:ln w="6350"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wrap="square"/>
          <a:lstStyle/>
          <a:p>
            <a:pPr>
              <a:defRPr lang="en-US" sz="900" b="0" i="0" u="non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93056"/>
        <c:crosses val="autoZero"/>
        <c:crossBetween val="midCat"/>
      </c:valAx>
      <c:spPr>
        <a:noFill/>
        <a:ln w="6350">
          <a:noFill/>
        </a:ln>
        <a:effectLst/>
      </c:spPr>
    </c:plotArea>
    <c:legend>
      <c:legendPos val="r"/>
      <c:overlay val="0"/>
      <c:spPr>
        <a:noFill/>
        <a:ln w="6350">
          <a:noFill/>
        </a:ln>
        <a:effectLst/>
      </c:spPr>
      <c:txPr>
        <a:bodyPr rot="0" vertOverflow="ellipsis" vert="horz" wrap="square" anchor="ctr" anchorCtr="1"/>
        <a:lstStyle/>
        <a:p>
          <a:pPr>
            <a:defRPr lang="en-US" sz="900" b="0" i="0" u="non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>
      <a:solidFill>
        <a:schemeClr val="tx1">
          <a:lumMod val="15000"/>
          <a:lumOff val="85000"/>
        </a:schemeClr>
      </a:solidFill>
      <a:round/>
    </a:ln>
    <a:effectLst/>
  </c:spPr>
  <c:txPr>
    <a:bodyPr rot="0" vert="horz" wrap="square"/>
    <a:lstStyle/>
    <a:p>
      <a:pPr>
        <a:defRPr lang="en-US" u="none" baseline="0">
          <a:latin typeface="Calibri"/>
          <a:ea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系列1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正方向!$A$2:$A$302</c15:sqref>
                  </c15:fullRef>
                </c:ext>
              </c:extLst>
              <c:f>正方向!$A$2:$A$32</c:f>
              <c:numCache>
                <c:formatCode>0.0_ 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 formatCode="General">
                  <c:v>2.1</c:v>
                </c:pt>
                <c:pt idx="22">
                  <c:v>2.2000000000000002</c:v>
                </c:pt>
                <c:pt idx="23" formatCode="General">
                  <c:v>2.2999999999999998</c:v>
                </c:pt>
                <c:pt idx="24">
                  <c:v>2.4</c:v>
                </c:pt>
                <c:pt idx="25" formatCode="General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正方向!$I$2:$I$302</c15:sqref>
                  </c15:fullRef>
                </c:ext>
              </c:extLst>
              <c:f>正方向!$I$2:$I$32</c:f>
              <c:numCache>
                <c:formatCode>0.0_ </c:formatCode>
                <c:ptCount val="31"/>
                <c:pt idx="0">
                  <c:v>0</c:v>
                </c:pt>
                <c:pt idx="1">
                  <c:v>1.2</c:v>
                </c:pt>
                <c:pt idx="2">
                  <c:v>1.8</c:v>
                </c:pt>
                <c:pt idx="3">
                  <c:v>0.8</c:v>
                </c:pt>
                <c:pt idx="4">
                  <c:v>0.6</c:v>
                </c:pt>
                <c:pt idx="5">
                  <c:v>2</c:v>
                </c:pt>
                <c:pt idx="6">
                  <c:v>2.6</c:v>
                </c:pt>
                <c:pt idx="7">
                  <c:v>1.5</c:v>
                </c:pt>
                <c:pt idx="8">
                  <c:v>2.2000000000000002</c:v>
                </c:pt>
                <c:pt idx="9">
                  <c:v>4.0999999999999996</c:v>
                </c:pt>
                <c:pt idx="10">
                  <c:v>4.5</c:v>
                </c:pt>
                <c:pt idx="11">
                  <c:v>4.2</c:v>
                </c:pt>
                <c:pt idx="12">
                  <c:v>5.3</c:v>
                </c:pt>
                <c:pt idx="13">
                  <c:v>4.2</c:v>
                </c:pt>
                <c:pt idx="14">
                  <c:v>5.6</c:v>
                </c:pt>
                <c:pt idx="15">
                  <c:v>6.2</c:v>
                </c:pt>
                <c:pt idx="16">
                  <c:v>6.3</c:v>
                </c:pt>
                <c:pt idx="17">
                  <c:v>7</c:v>
                </c:pt>
                <c:pt idx="18">
                  <c:v>5.8</c:v>
                </c:pt>
                <c:pt idx="19">
                  <c:v>7.5</c:v>
                </c:pt>
                <c:pt idx="20">
                  <c:v>6.8</c:v>
                </c:pt>
                <c:pt idx="21">
                  <c:v>7.6</c:v>
                </c:pt>
                <c:pt idx="22">
                  <c:v>8.3000000000000007</c:v>
                </c:pt>
                <c:pt idx="23">
                  <c:v>8.6</c:v>
                </c:pt>
                <c:pt idx="24">
                  <c:v>9.1999999999999993</c:v>
                </c:pt>
                <c:pt idx="25">
                  <c:v>9.5</c:v>
                </c:pt>
                <c:pt idx="26">
                  <c:v>10.1</c:v>
                </c:pt>
                <c:pt idx="27">
                  <c:v>9.3000000000000007</c:v>
                </c:pt>
                <c:pt idx="28">
                  <c:v>9.9</c:v>
                </c:pt>
                <c:pt idx="29">
                  <c:v>10.8</c:v>
                </c:pt>
                <c:pt idx="30">
                  <c:v>11.4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6-41D3-BEE5-AB384CFA4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476815"/>
        <c:axId val="208347921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2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正方向!$H$2:$H$302</c15:sqref>
                        </c15:fullRef>
                        <c15:formulaRef>
                          <c15:sqref>正方向!$H$2:$H$32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13.450600505248699</c:v>
                      </c:pt>
                      <c:pt idx="2">
                        <c:v>26.901201010497399</c:v>
                      </c:pt>
                      <c:pt idx="3">
                        <c:v>40.351801515746097</c:v>
                      </c:pt>
                      <c:pt idx="4">
                        <c:v>53.802402020994798</c:v>
                      </c:pt>
                      <c:pt idx="5">
                        <c:v>67.253002526243506</c:v>
                      </c:pt>
                      <c:pt idx="6">
                        <c:v>80.703603031492193</c:v>
                      </c:pt>
                      <c:pt idx="7">
                        <c:v>94.154203536740894</c:v>
                      </c:pt>
                      <c:pt idx="8">
                        <c:v>107.60480404198999</c:v>
                      </c:pt>
                      <c:pt idx="9">
                        <c:v>121.055404547238</c:v>
                      </c:pt>
                      <c:pt idx="10">
                        <c:v>134.50600505248701</c:v>
                      </c:pt>
                      <c:pt idx="11">
                        <c:v>147.956605557736</c:v>
                      </c:pt>
                      <c:pt idx="12">
                        <c:v>161.40720606298399</c:v>
                      </c:pt>
                      <c:pt idx="13">
                        <c:v>174.857806568233</c:v>
                      </c:pt>
                      <c:pt idx="14">
                        <c:v>188.30840707348199</c:v>
                      </c:pt>
                      <c:pt idx="15">
                        <c:v>201.759007578731</c:v>
                      </c:pt>
                      <c:pt idx="16">
                        <c:v>215.20960808397899</c:v>
                      </c:pt>
                      <c:pt idx="17">
                        <c:v>228.66020858922801</c:v>
                      </c:pt>
                      <c:pt idx="18">
                        <c:v>242.11080909447699</c:v>
                      </c:pt>
                      <c:pt idx="19">
                        <c:v>255.56140959972501</c:v>
                      </c:pt>
                      <c:pt idx="20">
                        <c:v>269.01201010497402</c:v>
                      </c:pt>
                      <c:pt idx="21">
                        <c:v>282.46261061022301</c:v>
                      </c:pt>
                      <c:pt idx="22">
                        <c:v>295.91321111547097</c:v>
                      </c:pt>
                      <c:pt idx="23">
                        <c:v>309.36381162072001</c:v>
                      </c:pt>
                      <c:pt idx="24">
                        <c:v>322.814412125969</c:v>
                      </c:pt>
                      <c:pt idx="25">
                        <c:v>336.26501263121799</c:v>
                      </c:pt>
                      <c:pt idx="26">
                        <c:v>349.715613136466</c:v>
                      </c:pt>
                      <c:pt idx="27">
                        <c:v>363.16621364171499</c:v>
                      </c:pt>
                      <c:pt idx="28">
                        <c:v>376.61681414696397</c:v>
                      </c:pt>
                      <c:pt idx="29">
                        <c:v>390.06741465221199</c:v>
                      </c:pt>
                      <c:pt idx="30">
                        <c:v>403.51801515746098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966-41D3-BEE5-AB384CFA4E3D}"/>
                  </c:ext>
                </c:extLst>
              </c15:ser>
            </c15:filteredLineSeries>
          </c:ext>
        </c:extLst>
      </c:lineChart>
      <c:catAx>
        <c:axId val="2083476815"/>
        <c:scaling>
          <c:orientation val="minMax"/>
        </c:scaling>
        <c:delete val="0"/>
        <c:axPos val="b"/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479215"/>
        <c:crosses val="autoZero"/>
        <c:auto val="1"/>
        <c:lblAlgn val="ctr"/>
        <c:lblOffset val="100"/>
        <c:noMultiLvlLbl val="0"/>
      </c:catAx>
      <c:valAx>
        <c:axId val="208347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47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系列1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负方向!$A$2:$A$302</c:f>
              <c:numCache>
                <c:formatCode>0.0_ </c:formatCode>
                <c:ptCount val="301"/>
                <c:pt idx="0">
                  <c:v>0</c:v>
                </c:pt>
                <c:pt idx="1">
                  <c:v>-0.1</c:v>
                </c:pt>
                <c:pt idx="2">
                  <c:v>-0.2</c:v>
                </c:pt>
                <c:pt idx="3">
                  <c:v>-0.3</c:v>
                </c:pt>
                <c:pt idx="4">
                  <c:v>-0.4</c:v>
                </c:pt>
                <c:pt idx="5">
                  <c:v>-0.5</c:v>
                </c:pt>
                <c:pt idx="6">
                  <c:v>-0.6</c:v>
                </c:pt>
                <c:pt idx="7">
                  <c:v>-0.7</c:v>
                </c:pt>
                <c:pt idx="8">
                  <c:v>-0.8</c:v>
                </c:pt>
                <c:pt idx="9">
                  <c:v>-0.9</c:v>
                </c:pt>
                <c:pt idx="10">
                  <c:v>-1</c:v>
                </c:pt>
                <c:pt idx="11">
                  <c:v>-1.1000000000000001</c:v>
                </c:pt>
                <c:pt idx="12">
                  <c:v>-1.2</c:v>
                </c:pt>
                <c:pt idx="13">
                  <c:v>-1.3</c:v>
                </c:pt>
                <c:pt idx="14">
                  <c:v>-1.4</c:v>
                </c:pt>
                <c:pt idx="15">
                  <c:v>-1.5</c:v>
                </c:pt>
                <c:pt idx="16">
                  <c:v>-1.6</c:v>
                </c:pt>
                <c:pt idx="17">
                  <c:v>-1.7</c:v>
                </c:pt>
                <c:pt idx="18">
                  <c:v>-1.8</c:v>
                </c:pt>
                <c:pt idx="19">
                  <c:v>-1.9</c:v>
                </c:pt>
                <c:pt idx="20">
                  <c:v>-2</c:v>
                </c:pt>
                <c:pt idx="21" formatCode="General">
                  <c:v>-2.1</c:v>
                </c:pt>
                <c:pt idx="22">
                  <c:v>-2.2000000000000002</c:v>
                </c:pt>
                <c:pt idx="23" formatCode="General">
                  <c:v>-2.2999999999999998</c:v>
                </c:pt>
                <c:pt idx="24">
                  <c:v>-2.4</c:v>
                </c:pt>
                <c:pt idx="25" formatCode="General">
                  <c:v>-2.5</c:v>
                </c:pt>
                <c:pt idx="26">
                  <c:v>-2.6</c:v>
                </c:pt>
                <c:pt idx="27">
                  <c:v>-2.7</c:v>
                </c:pt>
                <c:pt idx="28">
                  <c:v>-2.8</c:v>
                </c:pt>
                <c:pt idx="29">
                  <c:v>-2.9</c:v>
                </c:pt>
                <c:pt idx="30">
                  <c:v>-3</c:v>
                </c:pt>
                <c:pt idx="31">
                  <c:v>-3.1</c:v>
                </c:pt>
                <c:pt idx="32">
                  <c:v>-3.2</c:v>
                </c:pt>
                <c:pt idx="33">
                  <c:v>-3.3</c:v>
                </c:pt>
                <c:pt idx="34">
                  <c:v>-3.4</c:v>
                </c:pt>
                <c:pt idx="35">
                  <c:v>-3.5</c:v>
                </c:pt>
                <c:pt idx="36">
                  <c:v>-3.6</c:v>
                </c:pt>
                <c:pt idx="37">
                  <c:v>-3.7</c:v>
                </c:pt>
                <c:pt idx="38">
                  <c:v>-3.8</c:v>
                </c:pt>
                <c:pt idx="39">
                  <c:v>-3.9</c:v>
                </c:pt>
                <c:pt idx="40">
                  <c:v>-4</c:v>
                </c:pt>
                <c:pt idx="41">
                  <c:v>-4.0999999999999996</c:v>
                </c:pt>
                <c:pt idx="42">
                  <c:v>-4.2</c:v>
                </c:pt>
                <c:pt idx="43">
                  <c:v>-4.3</c:v>
                </c:pt>
                <c:pt idx="44">
                  <c:v>-4.4000000000000004</c:v>
                </c:pt>
                <c:pt idx="45">
                  <c:v>-4.5</c:v>
                </c:pt>
                <c:pt idx="46">
                  <c:v>-4.5999999999999996</c:v>
                </c:pt>
                <c:pt idx="47" formatCode="General">
                  <c:v>-4.7</c:v>
                </c:pt>
                <c:pt idx="48">
                  <c:v>-4.8</c:v>
                </c:pt>
                <c:pt idx="49" formatCode="General">
                  <c:v>-4.9000000000000004</c:v>
                </c:pt>
                <c:pt idx="50">
                  <c:v>-5</c:v>
                </c:pt>
                <c:pt idx="51" formatCode="General">
                  <c:v>-5.0999999999999996</c:v>
                </c:pt>
                <c:pt idx="52">
                  <c:v>-5.2</c:v>
                </c:pt>
                <c:pt idx="53">
                  <c:v>-5.3</c:v>
                </c:pt>
                <c:pt idx="54">
                  <c:v>-5.4</c:v>
                </c:pt>
                <c:pt idx="55">
                  <c:v>-5.5</c:v>
                </c:pt>
                <c:pt idx="56">
                  <c:v>-5.6</c:v>
                </c:pt>
                <c:pt idx="57">
                  <c:v>-5.7</c:v>
                </c:pt>
                <c:pt idx="58">
                  <c:v>-5.8</c:v>
                </c:pt>
                <c:pt idx="59">
                  <c:v>-5.9</c:v>
                </c:pt>
                <c:pt idx="60">
                  <c:v>-6</c:v>
                </c:pt>
                <c:pt idx="61">
                  <c:v>-6.1</c:v>
                </c:pt>
                <c:pt idx="62">
                  <c:v>-6.2</c:v>
                </c:pt>
                <c:pt idx="63">
                  <c:v>-6.3</c:v>
                </c:pt>
                <c:pt idx="64">
                  <c:v>-6.4</c:v>
                </c:pt>
                <c:pt idx="65">
                  <c:v>-6.5</c:v>
                </c:pt>
                <c:pt idx="66">
                  <c:v>-6.6</c:v>
                </c:pt>
                <c:pt idx="67">
                  <c:v>-6.7</c:v>
                </c:pt>
                <c:pt idx="68">
                  <c:v>-6.8</c:v>
                </c:pt>
                <c:pt idx="69">
                  <c:v>-6.9</c:v>
                </c:pt>
                <c:pt idx="70">
                  <c:v>-7</c:v>
                </c:pt>
                <c:pt idx="71">
                  <c:v>-7.1</c:v>
                </c:pt>
                <c:pt idx="72">
                  <c:v>-7.2</c:v>
                </c:pt>
                <c:pt idx="73" formatCode="General">
                  <c:v>-7.3</c:v>
                </c:pt>
                <c:pt idx="74">
                  <c:v>-7.4</c:v>
                </c:pt>
                <c:pt idx="75" formatCode="General">
                  <c:v>-7.5</c:v>
                </c:pt>
                <c:pt idx="76">
                  <c:v>-7.6</c:v>
                </c:pt>
                <c:pt idx="77" formatCode="General">
                  <c:v>-7.7</c:v>
                </c:pt>
                <c:pt idx="78">
                  <c:v>-7.8</c:v>
                </c:pt>
                <c:pt idx="79">
                  <c:v>-7.9</c:v>
                </c:pt>
                <c:pt idx="80">
                  <c:v>-8</c:v>
                </c:pt>
                <c:pt idx="81">
                  <c:v>-8.1</c:v>
                </c:pt>
                <c:pt idx="82">
                  <c:v>-8.1999999999999993</c:v>
                </c:pt>
                <c:pt idx="83">
                  <c:v>-8.3000000000000007</c:v>
                </c:pt>
                <c:pt idx="84">
                  <c:v>-8.4</c:v>
                </c:pt>
                <c:pt idx="85">
                  <c:v>-8.5</c:v>
                </c:pt>
                <c:pt idx="86">
                  <c:v>-8.6</c:v>
                </c:pt>
                <c:pt idx="87">
                  <c:v>-8.6999999999999993</c:v>
                </c:pt>
                <c:pt idx="88">
                  <c:v>-8.8000000000000007</c:v>
                </c:pt>
                <c:pt idx="89">
                  <c:v>-8.9</c:v>
                </c:pt>
                <c:pt idx="90">
                  <c:v>-9</c:v>
                </c:pt>
                <c:pt idx="91">
                  <c:v>-9.1</c:v>
                </c:pt>
                <c:pt idx="92">
                  <c:v>-9.1999999999999993</c:v>
                </c:pt>
                <c:pt idx="93">
                  <c:v>-9.3000000000000007</c:v>
                </c:pt>
                <c:pt idx="94">
                  <c:v>-9.4</c:v>
                </c:pt>
                <c:pt idx="95">
                  <c:v>-9.5</c:v>
                </c:pt>
                <c:pt idx="96">
                  <c:v>-9.6</c:v>
                </c:pt>
                <c:pt idx="97">
                  <c:v>-9.6999999999999993</c:v>
                </c:pt>
                <c:pt idx="98">
                  <c:v>-9.8000000000000007</c:v>
                </c:pt>
                <c:pt idx="99">
                  <c:v>-9.9</c:v>
                </c:pt>
                <c:pt idx="100">
                  <c:v>-10</c:v>
                </c:pt>
                <c:pt idx="101">
                  <c:v>-10.1</c:v>
                </c:pt>
                <c:pt idx="102">
                  <c:v>-10.199999999999999</c:v>
                </c:pt>
                <c:pt idx="103">
                  <c:v>-10.3</c:v>
                </c:pt>
                <c:pt idx="104">
                  <c:v>-10.4</c:v>
                </c:pt>
                <c:pt idx="105">
                  <c:v>-10.5</c:v>
                </c:pt>
                <c:pt idx="106">
                  <c:v>-10.6</c:v>
                </c:pt>
                <c:pt idx="107">
                  <c:v>-10.7</c:v>
                </c:pt>
                <c:pt idx="108">
                  <c:v>-10.8</c:v>
                </c:pt>
                <c:pt idx="109">
                  <c:v>-10.9</c:v>
                </c:pt>
                <c:pt idx="110">
                  <c:v>-11</c:v>
                </c:pt>
                <c:pt idx="111">
                  <c:v>-11.1</c:v>
                </c:pt>
                <c:pt idx="112">
                  <c:v>-11.2</c:v>
                </c:pt>
                <c:pt idx="113" formatCode="General">
                  <c:v>-11.3</c:v>
                </c:pt>
                <c:pt idx="114">
                  <c:v>-11.4</c:v>
                </c:pt>
                <c:pt idx="115" formatCode="General">
                  <c:v>-11.5</c:v>
                </c:pt>
                <c:pt idx="116">
                  <c:v>-11.6</c:v>
                </c:pt>
                <c:pt idx="117" formatCode="General">
                  <c:v>-11.7</c:v>
                </c:pt>
                <c:pt idx="118">
                  <c:v>-11.8</c:v>
                </c:pt>
                <c:pt idx="119">
                  <c:v>-11.9</c:v>
                </c:pt>
                <c:pt idx="120">
                  <c:v>-12</c:v>
                </c:pt>
                <c:pt idx="121">
                  <c:v>-12.1</c:v>
                </c:pt>
                <c:pt idx="122">
                  <c:v>-12.2</c:v>
                </c:pt>
                <c:pt idx="123">
                  <c:v>-12.3</c:v>
                </c:pt>
                <c:pt idx="124">
                  <c:v>-12.4</c:v>
                </c:pt>
                <c:pt idx="125">
                  <c:v>-12.5</c:v>
                </c:pt>
                <c:pt idx="126">
                  <c:v>-12.6</c:v>
                </c:pt>
                <c:pt idx="127">
                  <c:v>-12.7</c:v>
                </c:pt>
                <c:pt idx="128">
                  <c:v>-12.8</c:v>
                </c:pt>
                <c:pt idx="129">
                  <c:v>-12.9</c:v>
                </c:pt>
                <c:pt idx="130">
                  <c:v>-13</c:v>
                </c:pt>
                <c:pt idx="131">
                  <c:v>-13.1</c:v>
                </c:pt>
                <c:pt idx="132">
                  <c:v>-13.2</c:v>
                </c:pt>
                <c:pt idx="133">
                  <c:v>-13.3</c:v>
                </c:pt>
                <c:pt idx="134">
                  <c:v>-13.4</c:v>
                </c:pt>
                <c:pt idx="135">
                  <c:v>-13.5</c:v>
                </c:pt>
                <c:pt idx="136">
                  <c:v>-13.6</c:v>
                </c:pt>
                <c:pt idx="137">
                  <c:v>-13.7</c:v>
                </c:pt>
                <c:pt idx="138">
                  <c:v>-13.8</c:v>
                </c:pt>
                <c:pt idx="139" formatCode="General">
                  <c:v>-13.9</c:v>
                </c:pt>
                <c:pt idx="140">
                  <c:v>-14</c:v>
                </c:pt>
                <c:pt idx="141" formatCode="General">
                  <c:v>-14.1</c:v>
                </c:pt>
                <c:pt idx="142">
                  <c:v>-14.2</c:v>
                </c:pt>
                <c:pt idx="143" formatCode="General">
                  <c:v>-14.3</c:v>
                </c:pt>
                <c:pt idx="144">
                  <c:v>-14.4</c:v>
                </c:pt>
                <c:pt idx="145">
                  <c:v>-14.5</c:v>
                </c:pt>
                <c:pt idx="146">
                  <c:v>-14.6</c:v>
                </c:pt>
                <c:pt idx="147">
                  <c:v>-14.7</c:v>
                </c:pt>
                <c:pt idx="148">
                  <c:v>-14.8</c:v>
                </c:pt>
                <c:pt idx="149">
                  <c:v>-14.9</c:v>
                </c:pt>
                <c:pt idx="150">
                  <c:v>-15</c:v>
                </c:pt>
                <c:pt idx="151">
                  <c:v>-15.1</c:v>
                </c:pt>
                <c:pt idx="152">
                  <c:v>-15.2</c:v>
                </c:pt>
                <c:pt idx="153">
                  <c:v>-15.3</c:v>
                </c:pt>
                <c:pt idx="154">
                  <c:v>-15.4</c:v>
                </c:pt>
                <c:pt idx="155">
                  <c:v>-15.5</c:v>
                </c:pt>
                <c:pt idx="156">
                  <c:v>-15.6</c:v>
                </c:pt>
                <c:pt idx="157">
                  <c:v>-15.7</c:v>
                </c:pt>
                <c:pt idx="158">
                  <c:v>-15.8</c:v>
                </c:pt>
                <c:pt idx="159">
                  <c:v>-15.9</c:v>
                </c:pt>
                <c:pt idx="160">
                  <c:v>-16</c:v>
                </c:pt>
                <c:pt idx="161">
                  <c:v>-16.100000000000001</c:v>
                </c:pt>
                <c:pt idx="162">
                  <c:v>-16.2</c:v>
                </c:pt>
                <c:pt idx="163">
                  <c:v>-16.3</c:v>
                </c:pt>
                <c:pt idx="164">
                  <c:v>-16.399999999999999</c:v>
                </c:pt>
                <c:pt idx="165" formatCode="General">
                  <c:v>-16.5</c:v>
                </c:pt>
                <c:pt idx="166">
                  <c:v>-16.600000000000001</c:v>
                </c:pt>
                <c:pt idx="167" formatCode="General">
                  <c:v>-16.7</c:v>
                </c:pt>
                <c:pt idx="168">
                  <c:v>-16.8</c:v>
                </c:pt>
                <c:pt idx="169" formatCode="General">
                  <c:v>-16.899999999999999</c:v>
                </c:pt>
                <c:pt idx="170">
                  <c:v>-17</c:v>
                </c:pt>
                <c:pt idx="171">
                  <c:v>-17.100000000000001</c:v>
                </c:pt>
                <c:pt idx="172">
                  <c:v>-17.2</c:v>
                </c:pt>
                <c:pt idx="173">
                  <c:v>-17.3</c:v>
                </c:pt>
                <c:pt idx="174">
                  <c:v>-17.399999999999999</c:v>
                </c:pt>
                <c:pt idx="175">
                  <c:v>-17.5</c:v>
                </c:pt>
                <c:pt idx="176">
                  <c:v>-17.600000000000001</c:v>
                </c:pt>
                <c:pt idx="177">
                  <c:v>-17.7</c:v>
                </c:pt>
                <c:pt idx="178">
                  <c:v>-17.8</c:v>
                </c:pt>
                <c:pt idx="179">
                  <c:v>-17.899999999999999</c:v>
                </c:pt>
                <c:pt idx="180">
                  <c:v>-18</c:v>
                </c:pt>
                <c:pt idx="181">
                  <c:v>-18.100000000000001</c:v>
                </c:pt>
                <c:pt idx="182">
                  <c:v>-18.2</c:v>
                </c:pt>
                <c:pt idx="183">
                  <c:v>-18.3</c:v>
                </c:pt>
                <c:pt idx="184">
                  <c:v>-18.399999999999999</c:v>
                </c:pt>
                <c:pt idx="185">
                  <c:v>-18.5</c:v>
                </c:pt>
                <c:pt idx="186">
                  <c:v>-18.600000000000001</c:v>
                </c:pt>
                <c:pt idx="187">
                  <c:v>-18.7</c:v>
                </c:pt>
                <c:pt idx="188">
                  <c:v>-18.8</c:v>
                </c:pt>
                <c:pt idx="189">
                  <c:v>-18.899999999999999</c:v>
                </c:pt>
                <c:pt idx="190">
                  <c:v>-19</c:v>
                </c:pt>
                <c:pt idx="191">
                  <c:v>-19.100000000000001</c:v>
                </c:pt>
                <c:pt idx="192">
                  <c:v>-19.2</c:v>
                </c:pt>
                <c:pt idx="193">
                  <c:v>-19.3</c:v>
                </c:pt>
                <c:pt idx="194">
                  <c:v>-19.399999999999999</c:v>
                </c:pt>
                <c:pt idx="195">
                  <c:v>-19.5</c:v>
                </c:pt>
                <c:pt idx="196">
                  <c:v>-19.600000000000001</c:v>
                </c:pt>
                <c:pt idx="197">
                  <c:v>-19.7</c:v>
                </c:pt>
                <c:pt idx="198">
                  <c:v>-19.8</c:v>
                </c:pt>
                <c:pt idx="199">
                  <c:v>-19.899999999999999</c:v>
                </c:pt>
                <c:pt idx="200">
                  <c:v>-20</c:v>
                </c:pt>
                <c:pt idx="201">
                  <c:v>-20.100000000000001</c:v>
                </c:pt>
                <c:pt idx="202">
                  <c:v>-20.2</c:v>
                </c:pt>
                <c:pt idx="203">
                  <c:v>-20.3</c:v>
                </c:pt>
                <c:pt idx="204">
                  <c:v>-20.399999999999999</c:v>
                </c:pt>
                <c:pt idx="205" formatCode="General">
                  <c:v>-20.5</c:v>
                </c:pt>
                <c:pt idx="206">
                  <c:v>-20.6</c:v>
                </c:pt>
                <c:pt idx="207" formatCode="General">
                  <c:v>-20.7</c:v>
                </c:pt>
                <c:pt idx="208">
                  <c:v>-20.8</c:v>
                </c:pt>
                <c:pt idx="209" formatCode="General">
                  <c:v>-20.9</c:v>
                </c:pt>
                <c:pt idx="210">
                  <c:v>-21</c:v>
                </c:pt>
                <c:pt idx="211">
                  <c:v>-21.1</c:v>
                </c:pt>
                <c:pt idx="212">
                  <c:v>-21.2</c:v>
                </c:pt>
                <c:pt idx="213">
                  <c:v>-21.3</c:v>
                </c:pt>
                <c:pt idx="214">
                  <c:v>-21.4</c:v>
                </c:pt>
                <c:pt idx="215">
                  <c:v>-21.5</c:v>
                </c:pt>
                <c:pt idx="216">
                  <c:v>-21.6</c:v>
                </c:pt>
                <c:pt idx="217">
                  <c:v>-21.7</c:v>
                </c:pt>
                <c:pt idx="218">
                  <c:v>-21.8</c:v>
                </c:pt>
                <c:pt idx="219">
                  <c:v>-21.9</c:v>
                </c:pt>
                <c:pt idx="220">
                  <c:v>-22</c:v>
                </c:pt>
                <c:pt idx="221">
                  <c:v>-22.1</c:v>
                </c:pt>
                <c:pt idx="222">
                  <c:v>-22.2</c:v>
                </c:pt>
                <c:pt idx="223">
                  <c:v>-22.3</c:v>
                </c:pt>
                <c:pt idx="224">
                  <c:v>-22.4</c:v>
                </c:pt>
                <c:pt idx="225">
                  <c:v>-22.5</c:v>
                </c:pt>
                <c:pt idx="226">
                  <c:v>-22.6</c:v>
                </c:pt>
                <c:pt idx="227">
                  <c:v>-22.7</c:v>
                </c:pt>
                <c:pt idx="228">
                  <c:v>-22.8</c:v>
                </c:pt>
                <c:pt idx="229">
                  <c:v>-22.9</c:v>
                </c:pt>
                <c:pt idx="230">
                  <c:v>-23</c:v>
                </c:pt>
                <c:pt idx="231" formatCode="General">
                  <c:v>-23.1</c:v>
                </c:pt>
                <c:pt idx="232">
                  <c:v>-23.2</c:v>
                </c:pt>
                <c:pt idx="233" formatCode="General">
                  <c:v>-23.3</c:v>
                </c:pt>
                <c:pt idx="234">
                  <c:v>-23.4</c:v>
                </c:pt>
                <c:pt idx="235" formatCode="General">
                  <c:v>-23.5</c:v>
                </c:pt>
                <c:pt idx="236">
                  <c:v>-23.6</c:v>
                </c:pt>
                <c:pt idx="237">
                  <c:v>-23.7</c:v>
                </c:pt>
                <c:pt idx="238">
                  <c:v>-23.8</c:v>
                </c:pt>
                <c:pt idx="239">
                  <c:v>-23.9</c:v>
                </c:pt>
                <c:pt idx="240">
                  <c:v>-24</c:v>
                </c:pt>
                <c:pt idx="241">
                  <c:v>-24.1</c:v>
                </c:pt>
                <c:pt idx="242">
                  <c:v>-24.2</c:v>
                </c:pt>
                <c:pt idx="243">
                  <c:v>-24.3</c:v>
                </c:pt>
                <c:pt idx="244">
                  <c:v>-24.4</c:v>
                </c:pt>
                <c:pt idx="245">
                  <c:v>-24.5</c:v>
                </c:pt>
                <c:pt idx="246">
                  <c:v>-24.6</c:v>
                </c:pt>
                <c:pt idx="247">
                  <c:v>-24.7</c:v>
                </c:pt>
                <c:pt idx="248">
                  <c:v>-24.8</c:v>
                </c:pt>
                <c:pt idx="249">
                  <c:v>-24.9</c:v>
                </c:pt>
                <c:pt idx="250">
                  <c:v>-25</c:v>
                </c:pt>
                <c:pt idx="251">
                  <c:v>-25.1</c:v>
                </c:pt>
                <c:pt idx="252">
                  <c:v>-25.2</c:v>
                </c:pt>
                <c:pt idx="253">
                  <c:v>-25.3</c:v>
                </c:pt>
                <c:pt idx="254">
                  <c:v>-25.4</c:v>
                </c:pt>
                <c:pt idx="255">
                  <c:v>-25.5</c:v>
                </c:pt>
                <c:pt idx="256">
                  <c:v>-25.6</c:v>
                </c:pt>
                <c:pt idx="257" formatCode="General">
                  <c:v>-25.7</c:v>
                </c:pt>
                <c:pt idx="258">
                  <c:v>-25.8</c:v>
                </c:pt>
                <c:pt idx="259" formatCode="General">
                  <c:v>-25.9</c:v>
                </c:pt>
                <c:pt idx="260">
                  <c:v>-26</c:v>
                </c:pt>
                <c:pt idx="261" formatCode="General">
                  <c:v>-26.1</c:v>
                </c:pt>
                <c:pt idx="262">
                  <c:v>-26.2</c:v>
                </c:pt>
                <c:pt idx="263">
                  <c:v>-26.3</c:v>
                </c:pt>
                <c:pt idx="264">
                  <c:v>-26.4</c:v>
                </c:pt>
                <c:pt idx="265">
                  <c:v>-26.5</c:v>
                </c:pt>
                <c:pt idx="266">
                  <c:v>-26.6</c:v>
                </c:pt>
                <c:pt idx="267">
                  <c:v>-26.7</c:v>
                </c:pt>
                <c:pt idx="268">
                  <c:v>-26.8</c:v>
                </c:pt>
                <c:pt idx="269">
                  <c:v>-26.9</c:v>
                </c:pt>
                <c:pt idx="270">
                  <c:v>-27</c:v>
                </c:pt>
                <c:pt idx="271">
                  <c:v>-27.1</c:v>
                </c:pt>
                <c:pt idx="272">
                  <c:v>-27.2</c:v>
                </c:pt>
                <c:pt idx="273">
                  <c:v>-27.3</c:v>
                </c:pt>
                <c:pt idx="274">
                  <c:v>-27.4</c:v>
                </c:pt>
                <c:pt idx="275">
                  <c:v>-27.5</c:v>
                </c:pt>
                <c:pt idx="276">
                  <c:v>-27.6</c:v>
                </c:pt>
                <c:pt idx="277">
                  <c:v>-27.7</c:v>
                </c:pt>
                <c:pt idx="278">
                  <c:v>-27.8</c:v>
                </c:pt>
                <c:pt idx="279">
                  <c:v>-27.9</c:v>
                </c:pt>
                <c:pt idx="280">
                  <c:v>-28</c:v>
                </c:pt>
                <c:pt idx="281">
                  <c:v>-28.1</c:v>
                </c:pt>
                <c:pt idx="282">
                  <c:v>-28.2</c:v>
                </c:pt>
                <c:pt idx="283">
                  <c:v>-28.3</c:v>
                </c:pt>
                <c:pt idx="284">
                  <c:v>-28.4</c:v>
                </c:pt>
                <c:pt idx="285">
                  <c:v>-28.5</c:v>
                </c:pt>
                <c:pt idx="286">
                  <c:v>-28.6</c:v>
                </c:pt>
                <c:pt idx="287">
                  <c:v>-28.7</c:v>
                </c:pt>
                <c:pt idx="288">
                  <c:v>-28.8</c:v>
                </c:pt>
                <c:pt idx="289">
                  <c:v>-28.9</c:v>
                </c:pt>
                <c:pt idx="290">
                  <c:v>-29</c:v>
                </c:pt>
                <c:pt idx="291">
                  <c:v>-29.1</c:v>
                </c:pt>
                <c:pt idx="292">
                  <c:v>-29.2</c:v>
                </c:pt>
                <c:pt idx="293">
                  <c:v>-29.3</c:v>
                </c:pt>
                <c:pt idx="294">
                  <c:v>-29.4</c:v>
                </c:pt>
                <c:pt idx="295">
                  <c:v>-29.5</c:v>
                </c:pt>
                <c:pt idx="296">
                  <c:v>-29.6</c:v>
                </c:pt>
                <c:pt idx="297" formatCode="General">
                  <c:v>-29.7</c:v>
                </c:pt>
                <c:pt idx="298">
                  <c:v>-29.8</c:v>
                </c:pt>
                <c:pt idx="299" formatCode="General">
                  <c:v>-29.9</c:v>
                </c:pt>
                <c:pt idx="300">
                  <c:v>-30</c:v>
                </c:pt>
              </c:numCache>
            </c:numRef>
          </c:cat>
          <c:val>
            <c:numRef>
              <c:f>负方向!$I$2:$I$302</c:f>
              <c:numCache>
                <c:formatCode>0.0_ </c:formatCode>
                <c:ptCount val="301"/>
                <c:pt idx="0">
                  <c:v>0</c:v>
                </c:pt>
                <c:pt idx="1">
                  <c:v>0.4</c:v>
                </c:pt>
                <c:pt idx="2">
                  <c:v>-0.5</c:v>
                </c:pt>
                <c:pt idx="3">
                  <c:v>-1.1000000000000001</c:v>
                </c:pt>
                <c:pt idx="4">
                  <c:v>-0.4</c:v>
                </c:pt>
                <c:pt idx="5">
                  <c:v>-1.8</c:v>
                </c:pt>
                <c:pt idx="6">
                  <c:v>-2</c:v>
                </c:pt>
                <c:pt idx="7">
                  <c:v>-1.4</c:v>
                </c:pt>
                <c:pt idx="8">
                  <c:v>-0.9</c:v>
                </c:pt>
                <c:pt idx="9">
                  <c:v>-3.2</c:v>
                </c:pt>
                <c:pt idx="10">
                  <c:v>-2.7</c:v>
                </c:pt>
                <c:pt idx="11">
                  <c:v>-2.7</c:v>
                </c:pt>
                <c:pt idx="12">
                  <c:v>-2.5</c:v>
                </c:pt>
                <c:pt idx="13">
                  <c:v>-3.6</c:v>
                </c:pt>
                <c:pt idx="14">
                  <c:v>-4.9000000000000004</c:v>
                </c:pt>
                <c:pt idx="15">
                  <c:v>-3.9</c:v>
                </c:pt>
                <c:pt idx="16">
                  <c:v>-4.0999999999999996</c:v>
                </c:pt>
                <c:pt idx="17">
                  <c:v>-4.7</c:v>
                </c:pt>
                <c:pt idx="18">
                  <c:v>-4.8</c:v>
                </c:pt>
                <c:pt idx="19">
                  <c:v>-6.7</c:v>
                </c:pt>
                <c:pt idx="20">
                  <c:v>-6.3</c:v>
                </c:pt>
                <c:pt idx="21">
                  <c:v>-6.9</c:v>
                </c:pt>
                <c:pt idx="22">
                  <c:v>-7.2</c:v>
                </c:pt>
                <c:pt idx="23">
                  <c:v>-8.5</c:v>
                </c:pt>
                <c:pt idx="24">
                  <c:v>-7.3</c:v>
                </c:pt>
                <c:pt idx="25">
                  <c:v>-8.9</c:v>
                </c:pt>
                <c:pt idx="26">
                  <c:v>-7.8</c:v>
                </c:pt>
                <c:pt idx="27">
                  <c:v>-9.4</c:v>
                </c:pt>
                <c:pt idx="28">
                  <c:v>-8.5</c:v>
                </c:pt>
                <c:pt idx="29">
                  <c:v>-8.9</c:v>
                </c:pt>
                <c:pt idx="30">
                  <c:v>-9.1999999999999993</c:v>
                </c:pt>
                <c:pt idx="31">
                  <c:v>-10.9</c:v>
                </c:pt>
                <c:pt idx="32">
                  <c:v>-10.199999999999999</c:v>
                </c:pt>
                <c:pt idx="33">
                  <c:v>-11.4</c:v>
                </c:pt>
                <c:pt idx="34">
                  <c:v>-12</c:v>
                </c:pt>
                <c:pt idx="35">
                  <c:v>-12.4</c:v>
                </c:pt>
                <c:pt idx="36">
                  <c:v>-11.1</c:v>
                </c:pt>
                <c:pt idx="37">
                  <c:v>-11.4</c:v>
                </c:pt>
                <c:pt idx="38">
                  <c:v>-11.8</c:v>
                </c:pt>
                <c:pt idx="39">
                  <c:v>-12.6</c:v>
                </c:pt>
                <c:pt idx="40">
                  <c:v>-13.6</c:v>
                </c:pt>
                <c:pt idx="41">
                  <c:v>-14.3</c:v>
                </c:pt>
                <c:pt idx="42">
                  <c:v>-14.4</c:v>
                </c:pt>
                <c:pt idx="43">
                  <c:v>-15</c:v>
                </c:pt>
                <c:pt idx="44">
                  <c:v>-14.3</c:v>
                </c:pt>
                <c:pt idx="45">
                  <c:v>-15.5</c:v>
                </c:pt>
                <c:pt idx="46">
                  <c:v>-14.4</c:v>
                </c:pt>
                <c:pt idx="47">
                  <c:v>-17</c:v>
                </c:pt>
                <c:pt idx="48">
                  <c:v>-16.399999999999999</c:v>
                </c:pt>
                <c:pt idx="49">
                  <c:v>-16.7</c:v>
                </c:pt>
                <c:pt idx="50">
                  <c:v>-16.100000000000001</c:v>
                </c:pt>
                <c:pt idx="51">
                  <c:v>-18.100000000000001</c:v>
                </c:pt>
                <c:pt idx="52">
                  <c:v>-16.600000000000001</c:v>
                </c:pt>
                <c:pt idx="53">
                  <c:v>-18</c:v>
                </c:pt>
                <c:pt idx="54">
                  <c:v>-17.3</c:v>
                </c:pt>
                <c:pt idx="55">
                  <c:v>-18</c:v>
                </c:pt>
                <c:pt idx="56">
                  <c:v>-19.5</c:v>
                </c:pt>
                <c:pt idx="57">
                  <c:v>-19.8</c:v>
                </c:pt>
                <c:pt idx="58">
                  <c:v>-19.3</c:v>
                </c:pt>
                <c:pt idx="59">
                  <c:v>-20.3</c:v>
                </c:pt>
                <c:pt idx="60">
                  <c:v>-20.5</c:v>
                </c:pt>
                <c:pt idx="61">
                  <c:v>-20.399999999999999</c:v>
                </c:pt>
                <c:pt idx="62">
                  <c:v>-20.6</c:v>
                </c:pt>
                <c:pt idx="63">
                  <c:v>-20.5</c:v>
                </c:pt>
                <c:pt idx="64">
                  <c:v>-21.9</c:v>
                </c:pt>
                <c:pt idx="65">
                  <c:v>-22.2</c:v>
                </c:pt>
                <c:pt idx="66">
                  <c:v>-22.8</c:v>
                </c:pt>
                <c:pt idx="67">
                  <c:v>-22</c:v>
                </c:pt>
                <c:pt idx="68">
                  <c:v>-23.3</c:v>
                </c:pt>
                <c:pt idx="69">
                  <c:v>-23.4</c:v>
                </c:pt>
                <c:pt idx="70">
                  <c:v>-22.7</c:v>
                </c:pt>
                <c:pt idx="71">
                  <c:v>-23.8</c:v>
                </c:pt>
                <c:pt idx="72">
                  <c:v>-23.4</c:v>
                </c:pt>
                <c:pt idx="73">
                  <c:v>-24.4</c:v>
                </c:pt>
                <c:pt idx="74">
                  <c:v>-25</c:v>
                </c:pt>
                <c:pt idx="75">
                  <c:v>-24.3</c:v>
                </c:pt>
                <c:pt idx="76">
                  <c:v>-24.1</c:v>
                </c:pt>
                <c:pt idx="77">
                  <c:v>-25.3</c:v>
                </c:pt>
                <c:pt idx="78">
                  <c:v>-24.6</c:v>
                </c:pt>
                <c:pt idx="79">
                  <c:v>-25.4</c:v>
                </c:pt>
                <c:pt idx="80">
                  <c:v>-25.3</c:v>
                </c:pt>
                <c:pt idx="81">
                  <c:v>-23.9</c:v>
                </c:pt>
                <c:pt idx="82">
                  <c:v>-25.7</c:v>
                </c:pt>
                <c:pt idx="83">
                  <c:v>-24</c:v>
                </c:pt>
                <c:pt idx="84">
                  <c:v>-25.3</c:v>
                </c:pt>
                <c:pt idx="85">
                  <c:v>-24.9</c:v>
                </c:pt>
                <c:pt idx="86">
                  <c:v>-26.3</c:v>
                </c:pt>
                <c:pt idx="87">
                  <c:v>-26.6</c:v>
                </c:pt>
                <c:pt idx="88">
                  <c:v>-25.4</c:v>
                </c:pt>
                <c:pt idx="89">
                  <c:v>-26.1</c:v>
                </c:pt>
                <c:pt idx="90">
                  <c:v>-26.8</c:v>
                </c:pt>
                <c:pt idx="91">
                  <c:v>-26.6</c:v>
                </c:pt>
                <c:pt idx="92">
                  <c:v>-27.5</c:v>
                </c:pt>
                <c:pt idx="93">
                  <c:v>-26.9</c:v>
                </c:pt>
                <c:pt idx="94">
                  <c:v>-28.3</c:v>
                </c:pt>
                <c:pt idx="95">
                  <c:v>-28.4</c:v>
                </c:pt>
                <c:pt idx="96">
                  <c:v>-28.2</c:v>
                </c:pt>
                <c:pt idx="97">
                  <c:v>-26.4</c:v>
                </c:pt>
                <c:pt idx="98">
                  <c:v>-28.7</c:v>
                </c:pt>
                <c:pt idx="99">
                  <c:v>-28.9</c:v>
                </c:pt>
                <c:pt idx="100">
                  <c:v>-28.9</c:v>
                </c:pt>
                <c:pt idx="101">
                  <c:v>-29</c:v>
                </c:pt>
                <c:pt idx="102">
                  <c:v>-28.4</c:v>
                </c:pt>
                <c:pt idx="103">
                  <c:v>-29.2</c:v>
                </c:pt>
                <c:pt idx="104">
                  <c:v>-28.4</c:v>
                </c:pt>
                <c:pt idx="105">
                  <c:v>-29.3</c:v>
                </c:pt>
                <c:pt idx="106">
                  <c:v>-28.4</c:v>
                </c:pt>
                <c:pt idx="107">
                  <c:v>-30.1</c:v>
                </c:pt>
                <c:pt idx="108">
                  <c:v>-30.4</c:v>
                </c:pt>
                <c:pt idx="109">
                  <c:v>-29.2</c:v>
                </c:pt>
                <c:pt idx="110">
                  <c:v>-30.5</c:v>
                </c:pt>
                <c:pt idx="111">
                  <c:v>-30.5</c:v>
                </c:pt>
                <c:pt idx="112">
                  <c:v>-29.3</c:v>
                </c:pt>
                <c:pt idx="113">
                  <c:v>-29.9</c:v>
                </c:pt>
                <c:pt idx="114">
                  <c:v>-30.2</c:v>
                </c:pt>
                <c:pt idx="115">
                  <c:v>-30.3</c:v>
                </c:pt>
                <c:pt idx="116">
                  <c:v>-30</c:v>
                </c:pt>
                <c:pt idx="117">
                  <c:v>-30.3</c:v>
                </c:pt>
                <c:pt idx="118">
                  <c:v>-29.6</c:v>
                </c:pt>
                <c:pt idx="119">
                  <c:v>-29.7</c:v>
                </c:pt>
                <c:pt idx="120">
                  <c:v>-30.4</c:v>
                </c:pt>
                <c:pt idx="121">
                  <c:v>-30.6</c:v>
                </c:pt>
                <c:pt idx="122">
                  <c:v>-31.3</c:v>
                </c:pt>
                <c:pt idx="123">
                  <c:v>-31.6</c:v>
                </c:pt>
                <c:pt idx="124">
                  <c:v>-31.5</c:v>
                </c:pt>
                <c:pt idx="125">
                  <c:v>-30.5</c:v>
                </c:pt>
                <c:pt idx="126">
                  <c:v>-30.8</c:v>
                </c:pt>
                <c:pt idx="127">
                  <c:v>-30.9</c:v>
                </c:pt>
                <c:pt idx="128">
                  <c:v>-30.2</c:v>
                </c:pt>
                <c:pt idx="129">
                  <c:v>-31</c:v>
                </c:pt>
                <c:pt idx="130">
                  <c:v>-30.1</c:v>
                </c:pt>
                <c:pt idx="131">
                  <c:v>-32.4</c:v>
                </c:pt>
                <c:pt idx="132">
                  <c:v>-31.8</c:v>
                </c:pt>
                <c:pt idx="133">
                  <c:v>-31.9</c:v>
                </c:pt>
                <c:pt idx="134">
                  <c:v>-32.1</c:v>
                </c:pt>
                <c:pt idx="135">
                  <c:v>-31.7</c:v>
                </c:pt>
                <c:pt idx="136">
                  <c:v>-30.5</c:v>
                </c:pt>
                <c:pt idx="137">
                  <c:v>-31.2</c:v>
                </c:pt>
                <c:pt idx="138">
                  <c:v>-31.5</c:v>
                </c:pt>
                <c:pt idx="139">
                  <c:v>-32.299999999999997</c:v>
                </c:pt>
                <c:pt idx="140">
                  <c:v>-31.6</c:v>
                </c:pt>
                <c:pt idx="141">
                  <c:v>-30.2</c:v>
                </c:pt>
                <c:pt idx="142">
                  <c:v>-30.7</c:v>
                </c:pt>
                <c:pt idx="143">
                  <c:v>-32.1</c:v>
                </c:pt>
                <c:pt idx="144">
                  <c:v>-30.6</c:v>
                </c:pt>
                <c:pt idx="145">
                  <c:v>-31.7</c:v>
                </c:pt>
                <c:pt idx="146">
                  <c:v>-32</c:v>
                </c:pt>
                <c:pt idx="147">
                  <c:v>-32.1</c:v>
                </c:pt>
                <c:pt idx="148">
                  <c:v>-31.7</c:v>
                </c:pt>
                <c:pt idx="149">
                  <c:v>-31.3</c:v>
                </c:pt>
                <c:pt idx="150">
                  <c:v>-30.2</c:v>
                </c:pt>
                <c:pt idx="151">
                  <c:v>-31.3</c:v>
                </c:pt>
                <c:pt idx="152">
                  <c:v>-30.3</c:v>
                </c:pt>
                <c:pt idx="153">
                  <c:v>-30.9</c:v>
                </c:pt>
                <c:pt idx="154">
                  <c:v>-31.4</c:v>
                </c:pt>
                <c:pt idx="155">
                  <c:v>-29.6</c:v>
                </c:pt>
                <c:pt idx="156">
                  <c:v>-30.8</c:v>
                </c:pt>
                <c:pt idx="157">
                  <c:v>-30.6</c:v>
                </c:pt>
                <c:pt idx="158">
                  <c:v>-29.1</c:v>
                </c:pt>
                <c:pt idx="159">
                  <c:v>-28.8</c:v>
                </c:pt>
                <c:pt idx="160">
                  <c:v>-29.8</c:v>
                </c:pt>
                <c:pt idx="161">
                  <c:v>-29.3</c:v>
                </c:pt>
                <c:pt idx="162">
                  <c:v>-28.5</c:v>
                </c:pt>
                <c:pt idx="163">
                  <c:v>-30.1</c:v>
                </c:pt>
                <c:pt idx="164">
                  <c:v>-30.1</c:v>
                </c:pt>
                <c:pt idx="165">
                  <c:v>-28.4</c:v>
                </c:pt>
                <c:pt idx="166">
                  <c:v>-28.3</c:v>
                </c:pt>
                <c:pt idx="167">
                  <c:v>-29</c:v>
                </c:pt>
                <c:pt idx="168">
                  <c:v>-27.3</c:v>
                </c:pt>
                <c:pt idx="169">
                  <c:v>-27.7</c:v>
                </c:pt>
                <c:pt idx="170">
                  <c:v>-27.6</c:v>
                </c:pt>
                <c:pt idx="171">
                  <c:v>-27.8</c:v>
                </c:pt>
                <c:pt idx="172">
                  <c:v>-28</c:v>
                </c:pt>
                <c:pt idx="173">
                  <c:v>-25.7</c:v>
                </c:pt>
                <c:pt idx="174">
                  <c:v>-26.9</c:v>
                </c:pt>
                <c:pt idx="175">
                  <c:v>-26.2</c:v>
                </c:pt>
                <c:pt idx="176">
                  <c:v>-26.9</c:v>
                </c:pt>
                <c:pt idx="177">
                  <c:v>-25.1</c:v>
                </c:pt>
                <c:pt idx="178">
                  <c:v>-26</c:v>
                </c:pt>
                <c:pt idx="179">
                  <c:v>-24.4</c:v>
                </c:pt>
                <c:pt idx="180">
                  <c:v>-24.4</c:v>
                </c:pt>
                <c:pt idx="181">
                  <c:v>-24.8</c:v>
                </c:pt>
                <c:pt idx="182">
                  <c:v>-23.7</c:v>
                </c:pt>
                <c:pt idx="183">
                  <c:v>-24.3</c:v>
                </c:pt>
                <c:pt idx="184">
                  <c:v>-25</c:v>
                </c:pt>
                <c:pt idx="185">
                  <c:v>-23.1</c:v>
                </c:pt>
                <c:pt idx="186">
                  <c:v>-24.7</c:v>
                </c:pt>
                <c:pt idx="187">
                  <c:v>-22</c:v>
                </c:pt>
                <c:pt idx="188">
                  <c:v>-22.5</c:v>
                </c:pt>
                <c:pt idx="189">
                  <c:v>-21.8</c:v>
                </c:pt>
                <c:pt idx="190">
                  <c:v>-22</c:v>
                </c:pt>
                <c:pt idx="191">
                  <c:v>-21.5</c:v>
                </c:pt>
                <c:pt idx="192">
                  <c:v>-21.1</c:v>
                </c:pt>
                <c:pt idx="193">
                  <c:v>-21.7</c:v>
                </c:pt>
                <c:pt idx="194">
                  <c:v>-20.9</c:v>
                </c:pt>
                <c:pt idx="195">
                  <c:v>-20.399999999999999</c:v>
                </c:pt>
                <c:pt idx="196">
                  <c:v>-20.3</c:v>
                </c:pt>
                <c:pt idx="197">
                  <c:v>-19.600000000000001</c:v>
                </c:pt>
                <c:pt idx="198">
                  <c:v>-18.100000000000001</c:v>
                </c:pt>
                <c:pt idx="199">
                  <c:v>-19.3</c:v>
                </c:pt>
                <c:pt idx="200">
                  <c:v>-17.399999999999999</c:v>
                </c:pt>
                <c:pt idx="201">
                  <c:v>-17.7</c:v>
                </c:pt>
                <c:pt idx="202">
                  <c:v>-17.8</c:v>
                </c:pt>
                <c:pt idx="203">
                  <c:v>-17.399999999999999</c:v>
                </c:pt>
                <c:pt idx="204">
                  <c:v>-15.9</c:v>
                </c:pt>
                <c:pt idx="205">
                  <c:v>-16.8</c:v>
                </c:pt>
                <c:pt idx="206">
                  <c:v>-16.5</c:v>
                </c:pt>
                <c:pt idx="207">
                  <c:v>-14.3</c:v>
                </c:pt>
                <c:pt idx="208">
                  <c:v>-15.2</c:v>
                </c:pt>
                <c:pt idx="209">
                  <c:v>-14.2</c:v>
                </c:pt>
                <c:pt idx="210">
                  <c:v>-13.8</c:v>
                </c:pt>
                <c:pt idx="211">
                  <c:v>-12.1</c:v>
                </c:pt>
                <c:pt idx="212">
                  <c:v>-11.6</c:v>
                </c:pt>
                <c:pt idx="213">
                  <c:v>-11.9</c:v>
                </c:pt>
                <c:pt idx="214">
                  <c:v>-11.2</c:v>
                </c:pt>
                <c:pt idx="215">
                  <c:v>-11</c:v>
                </c:pt>
                <c:pt idx="216">
                  <c:v>-10.3</c:v>
                </c:pt>
                <c:pt idx="217">
                  <c:v>-10.4</c:v>
                </c:pt>
                <c:pt idx="218">
                  <c:v>-9.1</c:v>
                </c:pt>
                <c:pt idx="219">
                  <c:v>-8.6999999999999993</c:v>
                </c:pt>
                <c:pt idx="220">
                  <c:v>-8.9</c:v>
                </c:pt>
                <c:pt idx="221">
                  <c:v>-7.8</c:v>
                </c:pt>
                <c:pt idx="222">
                  <c:v>-7.2</c:v>
                </c:pt>
                <c:pt idx="223">
                  <c:v>-5.5</c:v>
                </c:pt>
                <c:pt idx="224">
                  <c:v>-5.8</c:v>
                </c:pt>
                <c:pt idx="225">
                  <c:v>-5.2</c:v>
                </c:pt>
                <c:pt idx="226">
                  <c:v>-3.4</c:v>
                </c:pt>
                <c:pt idx="227">
                  <c:v>-4.5</c:v>
                </c:pt>
                <c:pt idx="228">
                  <c:v>-3.3</c:v>
                </c:pt>
                <c:pt idx="229">
                  <c:v>-2.1</c:v>
                </c:pt>
                <c:pt idx="230">
                  <c:v>-1</c:v>
                </c:pt>
                <c:pt idx="231">
                  <c:v>-0.1</c:v>
                </c:pt>
                <c:pt idx="232">
                  <c:v>0.2</c:v>
                </c:pt>
                <c:pt idx="233">
                  <c:v>0.8</c:v>
                </c:pt>
                <c:pt idx="234">
                  <c:v>1.2</c:v>
                </c:pt>
                <c:pt idx="235">
                  <c:v>1.8</c:v>
                </c:pt>
                <c:pt idx="236">
                  <c:v>3</c:v>
                </c:pt>
                <c:pt idx="237">
                  <c:v>3.2</c:v>
                </c:pt>
                <c:pt idx="238">
                  <c:v>4.5</c:v>
                </c:pt>
                <c:pt idx="239">
                  <c:v>5.0999999999999996</c:v>
                </c:pt>
                <c:pt idx="240">
                  <c:v>5.2</c:v>
                </c:pt>
                <c:pt idx="241">
                  <c:v>6.5</c:v>
                </c:pt>
                <c:pt idx="242">
                  <c:v>6.8</c:v>
                </c:pt>
                <c:pt idx="243">
                  <c:v>8.1</c:v>
                </c:pt>
                <c:pt idx="244">
                  <c:v>7.7</c:v>
                </c:pt>
                <c:pt idx="245">
                  <c:v>8.1999999999999993</c:v>
                </c:pt>
                <c:pt idx="246">
                  <c:v>10.5</c:v>
                </c:pt>
                <c:pt idx="247">
                  <c:v>10.4</c:v>
                </c:pt>
                <c:pt idx="248">
                  <c:v>11.3</c:v>
                </c:pt>
                <c:pt idx="249">
                  <c:v>13.4</c:v>
                </c:pt>
                <c:pt idx="250">
                  <c:v>14</c:v>
                </c:pt>
                <c:pt idx="251">
                  <c:v>14.3</c:v>
                </c:pt>
                <c:pt idx="252">
                  <c:v>15.6</c:v>
                </c:pt>
                <c:pt idx="253">
                  <c:v>15.4</c:v>
                </c:pt>
                <c:pt idx="254">
                  <c:v>16.8</c:v>
                </c:pt>
                <c:pt idx="255">
                  <c:v>17.7</c:v>
                </c:pt>
                <c:pt idx="256">
                  <c:v>18.100000000000001</c:v>
                </c:pt>
                <c:pt idx="257">
                  <c:v>20.2</c:v>
                </c:pt>
                <c:pt idx="258">
                  <c:v>19.899999999999999</c:v>
                </c:pt>
                <c:pt idx="259">
                  <c:v>21.4</c:v>
                </c:pt>
                <c:pt idx="260">
                  <c:v>21.7</c:v>
                </c:pt>
                <c:pt idx="261">
                  <c:v>23.1</c:v>
                </c:pt>
                <c:pt idx="262">
                  <c:v>24.7</c:v>
                </c:pt>
                <c:pt idx="263">
                  <c:v>26.1</c:v>
                </c:pt>
                <c:pt idx="264">
                  <c:v>26.4</c:v>
                </c:pt>
                <c:pt idx="265">
                  <c:v>28.8</c:v>
                </c:pt>
                <c:pt idx="266">
                  <c:v>29.5</c:v>
                </c:pt>
                <c:pt idx="267">
                  <c:v>28.6</c:v>
                </c:pt>
                <c:pt idx="268">
                  <c:v>30.4</c:v>
                </c:pt>
                <c:pt idx="269">
                  <c:v>31.1</c:v>
                </c:pt>
                <c:pt idx="270">
                  <c:v>33.4</c:v>
                </c:pt>
                <c:pt idx="271">
                  <c:v>34.1</c:v>
                </c:pt>
                <c:pt idx="272">
                  <c:v>34.5</c:v>
                </c:pt>
                <c:pt idx="273">
                  <c:v>35.299999999999997</c:v>
                </c:pt>
                <c:pt idx="274">
                  <c:v>36.5</c:v>
                </c:pt>
                <c:pt idx="275">
                  <c:v>39</c:v>
                </c:pt>
                <c:pt idx="276">
                  <c:v>38.6</c:v>
                </c:pt>
                <c:pt idx="277">
                  <c:v>40.9</c:v>
                </c:pt>
                <c:pt idx="278">
                  <c:v>40.6</c:v>
                </c:pt>
                <c:pt idx="279">
                  <c:v>42</c:v>
                </c:pt>
                <c:pt idx="280">
                  <c:v>44.7</c:v>
                </c:pt>
                <c:pt idx="281">
                  <c:v>44.7</c:v>
                </c:pt>
                <c:pt idx="282">
                  <c:v>45.5</c:v>
                </c:pt>
                <c:pt idx="283">
                  <c:v>47.7</c:v>
                </c:pt>
                <c:pt idx="284">
                  <c:v>48</c:v>
                </c:pt>
                <c:pt idx="285">
                  <c:v>49.7</c:v>
                </c:pt>
                <c:pt idx="286">
                  <c:v>49.8</c:v>
                </c:pt>
                <c:pt idx="287">
                  <c:v>51.9</c:v>
                </c:pt>
                <c:pt idx="288">
                  <c:v>53.2</c:v>
                </c:pt>
                <c:pt idx="289">
                  <c:v>54</c:v>
                </c:pt>
                <c:pt idx="290">
                  <c:v>55.3</c:v>
                </c:pt>
                <c:pt idx="291">
                  <c:v>56.6</c:v>
                </c:pt>
                <c:pt idx="292">
                  <c:v>59.2</c:v>
                </c:pt>
                <c:pt idx="293">
                  <c:v>60.3</c:v>
                </c:pt>
                <c:pt idx="294">
                  <c:v>60.4</c:v>
                </c:pt>
                <c:pt idx="295">
                  <c:v>61.8</c:v>
                </c:pt>
                <c:pt idx="296">
                  <c:v>64.099999999999994</c:v>
                </c:pt>
                <c:pt idx="297">
                  <c:v>64.7</c:v>
                </c:pt>
                <c:pt idx="298">
                  <c:v>67.2</c:v>
                </c:pt>
                <c:pt idx="299">
                  <c:v>67.3</c:v>
                </c:pt>
                <c:pt idx="300">
                  <c:v>70.099999999999994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64-489C-89F0-BCD60B32A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476815"/>
        <c:axId val="208347921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2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负方向!$A$2:$A$302</c15:sqref>
                        </c15:formulaRef>
                      </c:ext>
                    </c:extLst>
                    <c:numCache>
                      <c:formatCode>0.0_ </c:formatCode>
                      <c:ptCount val="301"/>
                      <c:pt idx="0">
                        <c:v>0</c:v>
                      </c:pt>
                      <c:pt idx="1">
                        <c:v>-0.1</c:v>
                      </c:pt>
                      <c:pt idx="2">
                        <c:v>-0.2</c:v>
                      </c:pt>
                      <c:pt idx="3">
                        <c:v>-0.3</c:v>
                      </c:pt>
                      <c:pt idx="4">
                        <c:v>-0.4</c:v>
                      </c:pt>
                      <c:pt idx="5">
                        <c:v>-0.5</c:v>
                      </c:pt>
                      <c:pt idx="6">
                        <c:v>-0.6</c:v>
                      </c:pt>
                      <c:pt idx="7">
                        <c:v>-0.7</c:v>
                      </c:pt>
                      <c:pt idx="8">
                        <c:v>-0.8</c:v>
                      </c:pt>
                      <c:pt idx="9">
                        <c:v>-0.9</c:v>
                      </c:pt>
                      <c:pt idx="10">
                        <c:v>-1</c:v>
                      </c:pt>
                      <c:pt idx="11">
                        <c:v>-1.1000000000000001</c:v>
                      </c:pt>
                      <c:pt idx="12">
                        <c:v>-1.2</c:v>
                      </c:pt>
                      <c:pt idx="13">
                        <c:v>-1.3</c:v>
                      </c:pt>
                      <c:pt idx="14">
                        <c:v>-1.4</c:v>
                      </c:pt>
                      <c:pt idx="15">
                        <c:v>-1.5</c:v>
                      </c:pt>
                      <c:pt idx="16">
                        <c:v>-1.6</c:v>
                      </c:pt>
                      <c:pt idx="17">
                        <c:v>-1.7</c:v>
                      </c:pt>
                      <c:pt idx="18">
                        <c:v>-1.8</c:v>
                      </c:pt>
                      <c:pt idx="19">
                        <c:v>-1.9</c:v>
                      </c:pt>
                      <c:pt idx="20">
                        <c:v>-2</c:v>
                      </c:pt>
                      <c:pt idx="21" formatCode="General">
                        <c:v>-2.1</c:v>
                      </c:pt>
                      <c:pt idx="22">
                        <c:v>-2.2000000000000002</c:v>
                      </c:pt>
                      <c:pt idx="23" formatCode="General">
                        <c:v>-2.2999999999999998</c:v>
                      </c:pt>
                      <c:pt idx="24">
                        <c:v>-2.4</c:v>
                      </c:pt>
                      <c:pt idx="25" formatCode="General">
                        <c:v>-2.5</c:v>
                      </c:pt>
                      <c:pt idx="26">
                        <c:v>-2.6</c:v>
                      </c:pt>
                      <c:pt idx="27">
                        <c:v>-2.7</c:v>
                      </c:pt>
                      <c:pt idx="28">
                        <c:v>-2.8</c:v>
                      </c:pt>
                      <c:pt idx="29">
                        <c:v>-2.9</c:v>
                      </c:pt>
                      <c:pt idx="30">
                        <c:v>-3</c:v>
                      </c:pt>
                      <c:pt idx="31">
                        <c:v>-3.1</c:v>
                      </c:pt>
                      <c:pt idx="32">
                        <c:v>-3.2</c:v>
                      </c:pt>
                      <c:pt idx="33">
                        <c:v>-3.3</c:v>
                      </c:pt>
                      <c:pt idx="34">
                        <c:v>-3.4</c:v>
                      </c:pt>
                      <c:pt idx="35">
                        <c:v>-3.5</c:v>
                      </c:pt>
                      <c:pt idx="36">
                        <c:v>-3.6</c:v>
                      </c:pt>
                      <c:pt idx="37">
                        <c:v>-3.7</c:v>
                      </c:pt>
                      <c:pt idx="38">
                        <c:v>-3.8</c:v>
                      </c:pt>
                      <c:pt idx="39">
                        <c:v>-3.9</c:v>
                      </c:pt>
                      <c:pt idx="40">
                        <c:v>-4</c:v>
                      </c:pt>
                      <c:pt idx="41">
                        <c:v>-4.0999999999999996</c:v>
                      </c:pt>
                      <c:pt idx="42">
                        <c:v>-4.2</c:v>
                      </c:pt>
                      <c:pt idx="43">
                        <c:v>-4.3</c:v>
                      </c:pt>
                      <c:pt idx="44">
                        <c:v>-4.4000000000000004</c:v>
                      </c:pt>
                      <c:pt idx="45">
                        <c:v>-4.5</c:v>
                      </c:pt>
                      <c:pt idx="46">
                        <c:v>-4.5999999999999996</c:v>
                      </c:pt>
                      <c:pt idx="47" formatCode="General">
                        <c:v>-4.7</c:v>
                      </c:pt>
                      <c:pt idx="48">
                        <c:v>-4.8</c:v>
                      </c:pt>
                      <c:pt idx="49" formatCode="General">
                        <c:v>-4.9000000000000004</c:v>
                      </c:pt>
                      <c:pt idx="50">
                        <c:v>-5</c:v>
                      </c:pt>
                      <c:pt idx="51" formatCode="General">
                        <c:v>-5.0999999999999996</c:v>
                      </c:pt>
                      <c:pt idx="52">
                        <c:v>-5.2</c:v>
                      </c:pt>
                      <c:pt idx="53">
                        <c:v>-5.3</c:v>
                      </c:pt>
                      <c:pt idx="54">
                        <c:v>-5.4</c:v>
                      </c:pt>
                      <c:pt idx="55">
                        <c:v>-5.5</c:v>
                      </c:pt>
                      <c:pt idx="56">
                        <c:v>-5.6</c:v>
                      </c:pt>
                      <c:pt idx="57">
                        <c:v>-5.7</c:v>
                      </c:pt>
                      <c:pt idx="58">
                        <c:v>-5.8</c:v>
                      </c:pt>
                      <c:pt idx="59">
                        <c:v>-5.9</c:v>
                      </c:pt>
                      <c:pt idx="60">
                        <c:v>-6</c:v>
                      </c:pt>
                      <c:pt idx="61">
                        <c:v>-6.1</c:v>
                      </c:pt>
                      <c:pt idx="62">
                        <c:v>-6.2</c:v>
                      </c:pt>
                      <c:pt idx="63">
                        <c:v>-6.3</c:v>
                      </c:pt>
                      <c:pt idx="64">
                        <c:v>-6.4</c:v>
                      </c:pt>
                      <c:pt idx="65">
                        <c:v>-6.5</c:v>
                      </c:pt>
                      <c:pt idx="66">
                        <c:v>-6.6</c:v>
                      </c:pt>
                      <c:pt idx="67">
                        <c:v>-6.7</c:v>
                      </c:pt>
                      <c:pt idx="68">
                        <c:v>-6.8</c:v>
                      </c:pt>
                      <c:pt idx="69">
                        <c:v>-6.9</c:v>
                      </c:pt>
                      <c:pt idx="70">
                        <c:v>-7</c:v>
                      </c:pt>
                      <c:pt idx="71">
                        <c:v>-7.1</c:v>
                      </c:pt>
                      <c:pt idx="72">
                        <c:v>-7.2</c:v>
                      </c:pt>
                      <c:pt idx="73" formatCode="General">
                        <c:v>-7.3</c:v>
                      </c:pt>
                      <c:pt idx="74">
                        <c:v>-7.4</c:v>
                      </c:pt>
                      <c:pt idx="75" formatCode="General">
                        <c:v>-7.5</c:v>
                      </c:pt>
                      <c:pt idx="76">
                        <c:v>-7.6</c:v>
                      </c:pt>
                      <c:pt idx="77" formatCode="General">
                        <c:v>-7.7</c:v>
                      </c:pt>
                      <c:pt idx="78">
                        <c:v>-7.8</c:v>
                      </c:pt>
                      <c:pt idx="79">
                        <c:v>-7.9</c:v>
                      </c:pt>
                      <c:pt idx="80">
                        <c:v>-8</c:v>
                      </c:pt>
                      <c:pt idx="81">
                        <c:v>-8.1</c:v>
                      </c:pt>
                      <c:pt idx="82">
                        <c:v>-8.1999999999999993</c:v>
                      </c:pt>
                      <c:pt idx="83">
                        <c:v>-8.3000000000000007</c:v>
                      </c:pt>
                      <c:pt idx="84">
                        <c:v>-8.4</c:v>
                      </c:pt>
                      <c:pt idx="85">
                        <c:v>-8.5</c:v>
                      </c:pt>
                      <c:pt idx="86">
                        <c:v>-8.6</c:v>
                      </c:pt>
                      <c:pt idx="87">
                        <c:v>-8.6999999999999993</c:v>
                      </c:pt>
                      <c:pt idx="88">
                        <c:v>-8.8000000000000007</c:v>
                      </c:pt>
                      <c:pt idx="89">
                        <c:v>-8.9</c:v>
                      </c:pt>
                      <c:pt idx="90">
                        <c:v>-9</c:v>
                      </c:pt>
                      <c:pt idx="91">
                        <c:v>-9.1</c:v>
                      </c:pt>
                      <c:pt idx="92">
                        <c:v>-9.1999999999999993</c:v>
                      </c:pt>
                      <c:pt idx="93">
                        <c:v>-9.3000000000000007</c:v>
                      </c:pt>
                      <c:pt idx="94">
                        <c:v>-9.4</c:v>
                      </c:pt>
                      <c:pt idx="95">
                        <c:v>-9.5</c:v>
                      </c:pt>
                      <c:pt idx="96">
                        <c:v>-9.6</c:v>
                      </c:pt>
                      <c:pt idx="97">
                        <c:v>-9.6999999999999993</c:v>
                      </c:pt>
                      <c:pt idx="98">
                        <c:v>-9.8000000000000007</c:v>
                      </c:pt>
                      <c:pt idx="99">
                        <c:v>-9.9</c:v>
                      </c:pt>
                      <c:pt idx="100">
                        <c:v>-10</c:v>
                      </c:pt>
                      <c:pt idx="101">
                        <c:v>-10.1</c:v>
                      </c:pt>
                      <c:pt idx="102">
                        <c:v>-10.199999999999999</c:v>
                      </c:pt>
                      <c:pt idx="103">
                        <c:v>-10.3</c:v>
                      </c:pt>
                      <c:pt idx="104">
                        <c:v>-10.4</c:v>
                      </c:pt>
                      <c:pt idx="105">
                        <c:v>-10.5</c:v>
                      </c:pt>
                      <c:pt idx="106">
                        <c:v>-10.6</c:v>
                      </c:pt>
                      <c:pt idx="107">
                        <c:v>-10.7</c:v>
                      </c:pt>
                      <c:pt idx="108">
                        <c:v>-10.8</c:v>
                      </c:pt>
                      <c:pt idx="109">
                        <c:v>-10.9</c:v>
                      </c:pt>
                      <c:pt idx="110">
                        <c:v>-11</c:v>
                      </c:pt>
                      <c:pt idx="111">
                        <c:v>-11.1</c:v>
                      </c:pt>
                      <c:pt idx="112">
                        <c:v>-11.2</c:v>
                      </c:pt>
                      <c:pt idx="113" formatCode="General">
                        <c:v>-11.3</c:v>
                      </c:pt>
                      <c:pt idx="114">
                        <c:v>-11.4</c:v>
                      </c:pt>
                      <c:pt idx="115" formatCode="General">
                        <c:v>-11.5</c:v>
                      </c:pt>
                      <c:pt idx="116">
                        <c:v>-11.6</c:v>
                      </c:pt>
                      <c:pt idx="117" formatCode="General">
                        <c:v>-11.7</c:v>
                      </c:pt>
                      <c:pt idx="118">
                        <c:v>-11.8</c:v>
                      </c:pt>
                      <c:pt idx="119">
                        <c:v>-11.9</c:v>
                      </c:pt>
                      <c:pt idx="120">
                        <c:v>-12</c:v>
                      </c:pt>
                      <c:pt idx="121">
                        <c:v>-12.1</c:v>
                      </c:pt>
                      <c:pt idx="122">
                        <c:v>-12.2</c:v>
                      </c:pt>
                      <c:pt idx="123">
                        <c:v>-12.3</c:v>
                      </c:pt>
                      <c:pt idx="124">
                        <c:v>-12.4</c:v>
                      </c:pt>
                      <c:pt idx="125">
                        <c:v>-12.5</c:v>
                      </c:pt>
                      <c:pt idx="126">
                        <c:v>-12.6</c:v>
                      </c:pt>
                      <c:pt idx="127">
                        <c:v>-12.7</c:v>
                      </c:pt>
                      <c:pt idx="128">
                        <c:v>-12.8</c:v>
                      </c:pt>
                      <c:pt idx="129">
                        <c:v>-12.9</c:v>
                      </c:pt>
                      <c:pt idx="130">
                        <c:v>-13</c:v>
                      </c:pt>
                      <c:pt idx="131">
                        <c:v>-13.1</c:v>
                      </c:pt>
                      <c:pt idx="132">
                        <c:v>-13.2</c:v>
                      </c:pt>
                      <c:pt idx="133">
                        <c:v>-13.3</c:v>
                      </c:pt>
                      <c:pt idx="134">
                        <c:v>-13.4</c:v>
                      </c:pt>
                      <c:pt idx="135">
                        <c:v>-13.5</c:v>
                      </c:pt>
                      <c:pt idx="136">
                        <c:v>-13.6</c:v>
                      </c:pt>
                      <c:pt idx="137">
                        <c:v>-13.7</c:v>
                      </c:pt>
                      <c:pt idx="138">
                        <c:v>-13.8</c:v>
                      </c:pt>
                      <c:pt idx="139" formatCode="General">
                        <c:v>-13.9</c:v>
                      </c:pt>
                      <c:pt idx="140">
                        <c:v>-14</c:v>
                      </c:pt>
                      <c:pt idx="141" formatCode="General">
                        <c:v>-14.1</c:v>
                      </c:pt>
                      <c:pt idx="142">
                        <c:v>-14.2</c:v>
                      </c:pt>
                      <c:pt idx="143" formatCode="General">
                        <c:v>-14.3</c:v>
                      </c:pt>
                      <c:pt idx="144">
                        <c:v>-14.4</c:v>
                      </c:pt>
                      <c:pt idx="145">
                        <c:v>-14.5</c:v>
                      </c:pt>
                      <c:pt idx="146">
                        <c:v>-14.6</c:v>
                      </c:pt>
                      <c:pt idx="147">
                        <c:v>-14.7</c:v>
                      </c:pt>
                      <c:pt idx="148">
                        <c:v>-14.8</c:v>
                      </c:pt>
                      <c:pt idx="149">
                        <c:v>-14.9</c:v>
                      </c:pt>
                      <c:pt idx="150">
                        <c:v>-15</c:v>
                      </c:pt>
                      <c:pt idx="151">
                        <c:v>-15.1</c:v>
                      </c:pt>
                      <c:pt idx="152">
                        <c:v>-15.2</c:v>
                      </c:pt>
                      <c:pt idx="153">
                        <c:v>-15.3</c:v>
                      </c:pt>
                      <c:pt idx="154">
                        <c:v>-15.4</c:v>
                      </c:pt>
                      <c:pt idx="155">
                        <c:v>-15.5</c:v>
                      </c:pt>
                      <c:pt idx="156">
                        <c:v>-15.6</c:v>
                      </c:pt>
                      <c:pt idx="157">
                        <c:v>-15.7</c:v>
                      </c:pt>
                      <c:pt idx="158">
                        <c:v>-15.8</c:v>
                      </c:pt>
                      <c:pt idx="159">
                        <c:v>-15.9</c:v>
                      </c:pt>
                      <c:pt idx="160">
                        <c:v>-16</c:v>
                      </c:pt>
                      <c:pt idx="161">
                        <c:v>-16.100000000000001</c:v>
                      </c:pt>
                      <c:pt idx="162">
                        <c:v>-16.2</c:v>
                      </c:pt>
                      <c:pt idx="163">
                        <c:v>-16.3</c:v>
                      </c:pt>
                      <c:pt idx="164">
                        <c:v>-16.399999999999999</c:v>
                      </c:pt>
                      <c:pt idx="165" formatCode="General">
                        <c:v>-16.5</c:v>
                      </c:pt>
                      <c:pt idx="166">
                        <c:v>-16.600000000000001</c:v>
                      </c:pt>
                      <c:pt idx="167" formatCode="General">
                        <c:v>-16.7</c:v>
                      </c:pt>
                      <c:pt idx="168">
                        <c:v>-16.8</c:v>
                      </c:pt>
                      <c:pt idx="169" formatCode="General">
                        <c:v>-16.899999999999999</c:v>
                      </c:pt>
                      <c:pt idx="170">
                        <c:v>-17</c:v>
                      </c:pt>
                      <c:pt idx="171">
                        <c:v>-17.100000000000001</c:v>
                      </c:pt>
                      <c:pt idx="172">
                        <c:v>-17.2</c:v>
                      </c:pt>
                      <c:pt idx="173">
                        <c:v>-17.3</c:v>
                      </c:pt>
                      <c:pt idx="174">
                        <c:v>-17.399999999999999</c:v>
                      </c:pt>
                      <c:pt idx="175">
                        <c:v>-17.5</c:v>
                      </c:pt>
                      <c:pt idx="176">
                        <c:v>-17.600000000000001</c:v>
                      </c:pt>
                      <c:pt idx="177">
                        <c:v>-17.7</c:v>
                      </c:pt>
                      <c:pt idx="178">
                        <c:v>-17.8</c:v>
                      </c:pt>
                      <c:pt idx="179">
                        <c:v>-17.899999999999999</c:v>
                      </c:pt>
                      <c:pt idx="180">
                        <c:v>-18</c:v>
                      </c:pt>
                      <c:pt idx="181">
                        <c:v>-18.100000000000001</c:v>
                      </c:pt>
                      <c:pt idx="182">
                        <c:v>-18.2</c:v>
                      </c:pt>
                      <c:pt idx="183">
                        <c:v>-18.3</c:v>
                      </c:pt>
                      <c:pt idx="184">
                        <c:v>-18.399999999999999</c:v>
                      </c:pt>
                      <c:pt idx="185">
                        <c:v>-18.5</c:v>
                      </c:pt>
                      <c:pt idx="186">
                        <c:v>-18.600000000000001</c:v>
                      </c:pt>
                      <c:pt idx="187">
                        <c:v>-18.7</c:v>
                      </c:pt>
                      <c:pt idx="188">
                        <c:v>-18.8</c:v>
                      </c:pt>
                      <c:pt idx="189">
                        <c:v>-18.899999999999999</c:v>
                      </c:pt>
                      <c:pt idx="190">
                        <c:v>-19</c:v>
                      </c:pt>
                      <c:pt idx="191">
                        <c:v>-19.100000000000001</c:v>
                      </c:pt>
                      <c:pt idx="192">
                        <c:v>-19.2</c:v>
                      </c:pt>
                      <c:pt idx="193">
                        <c:v>-19.3</c:v>
                      </c:pt>
                      <c:pt idx="194">
                        <c:v>-19.399999999999999</c:v>
                      </c:pt>
                      <c:pt idx="195">
                        <c:v>-19.5</c:v>
                      </c:pt>
                      <c:pt idx="196">
                        <c:v>-19.600000000000001</c:v>
                      </c:pt>
                      <c:pt idx="197">
                        <c:v>-19.7</c:v>
                      </c:pt>
                      <c:pt idx="198">
                        <c:v>-19.8</c:v>
                      </c:pt>
                      <c:pt idx="199">
                        <c:v>-19.899999999999999</c:v>
                      </c:pt>
                      <c:pt idx="200">
                        <c:v>-20</c:v>
                      </c:pt>
                      <c:pt idx="201">
                        <c:v>-20.100000000000001</c:v>
                      </c:pt>
                      <c:pt idx="202">
                        <c:v>-20.2</c:v>
                      </c:pt>
                      <c:pt idx="203">
                        <c:v>-20.3</c:v>
                      </c:pt>
                      <c:pt idx="204">
                        <c:v>-20.399999999999999</c:v>
                      </c:pt>
                      <c:pt idx="205" formatCode="General">
                        <c:v>-20.5</c:v>
                      </c:pt>
                      <c:pt idx="206">
                        <c:v>-20.6</c:v>
                      </c:pt>
                      <c:pt idx="207" formatCode="General">
                        <c:v>-20.7</c:v>
                      </c:pt>
                      <c:pt idx="208">
                        <c:v>-20.8</c:v>
                      </c:pt>
                      <c:pt idx="209" formatCode="General">
                        <c:v>-20.9</c:v>
                      </c:pt>
                      <c:pt idx="210">
                        <c:v>-21</c:v>
                      </c:pt>
                      <c:pt idx="211">
                        <c:v>-21.1</c:v>
                      </c:pt>
                      <c:pt idx="212">
                        <c:v>-21.2</c:v>
                      </c:pt>
                      <c:pt idx="213">
                        <c:v>-21.3</c:v>
                      </c:pt>
                      <c:pt idx="214">
                        <c:v>-21.4</c:v>
                      </c:pt>
                      <c:pt idx="215">
                        <c:v>-21.5</c:v>
                      </c:pt>
                      <c:pt idx="216">
                        <c:v>-21.6</c:v>
                      </c:pt>
                      <c:pt idx="217">
                        <c:v>-21.7</c:v>
                      </c:pt>
                      <c:pt idx="218">
                        <c:v>-21.8</c:v>
                      </c:pt>
                      <c:pt idx="219">
                        <c:v>-21.9</c:v>
                      </c:pt>
                      <c:pt idx="220">
                        <c:v>-22</c:v>
                      </c:pt>
                      <c:pt idx="221">
                        <c:v>-22.1</c:v>
                      </c:pt>
                      <c:pt idx="222">
                        <c:v>-22.2</c:v>
                      </c:pt>
                      <c:pt idx="223">
                        <c:v>-22.3</c:v>
                      </c:pt>
                      <c:pt idx="224">
                        <c:v>-22.4</c:v>
                      </c:pt>
                      <c:pt idx="225">
                        <c:v>-22.5</c:v>
                      </c:pt>
                      <c:pt idx="226">
                        <c:v>-22.6</c:v>
                      </c:pt>
                      <c:pt idx="227">
                        <c:v>-22.7</c:v>
                      </c:pt>
                      <c:pt idx="228">
                        <c:v>-22.8</c:v>
                      </c:pt>
                      <c:pt idx="229">
                        <c:v>-22.9</c:v>
                      </c:pt>
                      <c:pt idx="230">
                        <c:v>-23</c:v>
                      </c:pt>
                      <c:pt idx="231" formatCode="General">
                        <c:v>-23.1</c:v>
                      </c:pt>
                      <c:pt idx="232">
                        <c:v>-23.2</c:v>
                      </c:pt>
                      <c:pt idx="233" formatCode="General">
                        <c:v>-23.3</c:v>
                      </c:pt>
                      <c:pt idx="234">
                        <c:v>-23.4</c:v>
                      </c:pt>
                      <c:pt idx="235" formatCode="General">
                        <c:v>-23.5</c:v>
                      </c:pt>
                      <c:pt idx="236">
                        <c:v>-23.6</c:v>
                      </c:pt>
                      <c:pt idx="237">
                        <c:v>-23.7</c:v>
                      </c:pt>
                      <c:pt idx="238">
                        <c:v>-23.8</c:v>
                      </c:pt>
                      <c:pt idx="239">
                        <c:v>-23.9</c:v>
                      </c:pt>
                      <c:pt idx="240">
                        <c:v>-24</c:v>
                      </c:pt>
                      <c:pt idx="241">
                        <c:v>-24.1</c:v>
                      </c:pt>
                      <c:pt idx="242">
                        <c:v>-24.2</c:v>
                      </c:pt>
                      <c:pt idx="243">
                        <c:v>-24.3</c:v>
                      </c:pt>
                      <c:pt idx="244">
                        <c:v>-24.4</c:v>
                      </c:pt>
                      <c:pt idx="245">
                        <c:v>-24.5</c:v>
                      </c:pt>
                      <c:pt idx="246">
                        <c:v>-24.6</c:v>
                      </c:pt>
                      <c:pt idx="247">
                        <c:v>-24.7</c:v>
                      </c:pt>
                      <c:pt idx="248">
                        <c:v>-24.8</c:v>
                      </c:pt>
                      <c:pt idx="249">
                        <c:v>-24.9</c:v>
                      </c:pt>
                      <c:pt idx="250">
                        <c:v>-25</c:v>
                      </c:pt>
                      <c:pt idx="251">
                        <c:v>-25.1</c:v>
                      </c:pt>
                      <c:pt idx="252">
                        <c:v>-25.2</c:v>
                      </c:pt>
                      <c:pt idx="253">
                        <c:v>-25.3</c:v>
                      </c:pt>
                      <c:pt idx="254">
                        <c:v>-25.4</c:v>
                      </c:pt>
                      <c:pt idx="255">
                        <c:v>-25.5</c:v>
                      </c:pt>
                      <c:pt idx="256">
                        <c:v>-25.6</c:v>
                      </c:pt>
                      <c:pt idx="257" formatCode="General">
                        <c:v>-25.7</c:v>
                      </c:pt>
                      <c:pt idx="258">
                        <c:v>-25.8</c:v>
                      </c:pt>
                      <c:pt idx="259" formatCode="General">
                        <c:v>-25.9</c:v>
                      </c:pt>
                      <c:pt idx="260">
                        <c:v>-26</c:v>
                      </c:pt>
                      <c:pt idx="261" formatCode="General">
                        <c:v>-26.1</c:v>
                      </c:pt>
                      <c:pt idx="262">
                        <c:v>-26.2</c:v>
                      </c:pt>
                      <c:pt idx="263">
                        <c:v>-26.3</c:v>
                      </c:pt>
                      <c:pt idx="264">
                        <c:v>-26.4</c:v>
                      </c:pt>
                      <c:pt idx="265">
                        <c:v>-26.5</c:v>
                      </c:pt>
                      <c:pt idx="266">
                        <c:v>-26.6</c:v>
                      </c:pt>
                      <c:pt idx="267">
                        <c:v>-26.7</c:v>
                      </c:pt>
                      <c:pt idx="268">
                        <c:v>-26.8</c:v>
                      </c:pt>
                      <c:pt idx="269">
                        <c:v>-26.9</c:v>
                      </c:pt>
                      <c:pt idx="270">
                        <c:v>-27</c:v>
                      </c:pt>
                      <c:pt idx="271">
                        <c:v>-27.1</c:v>
                      </c:pt>
                      <c:pt idx="272">
                        <c:v>-27.2</c:v>
                      </c:pt>
                      <c:pt idx="273">
                        <c:v>-27.3</c:v>
                      </c:pt>
                      <c:pt idx="274">
                        <c:v>-27.4</c:v>
                      </c:pt>
                      <c:pt idx="275">
                        <c:v>-27.5</c:v>
                      </c:pt>
                      <c:pt idx="276">
                        <c:v>-27.6</c:v>
                      </c:pt>
                      <c:pt idx="277">
                        <c:v>-27.7</c:v>
                      </c:pt>
                      <c:pt idx="278">
                        <c:v>-27.8</c:v>
                      </c:pt>
                      <c:pt idx="279">
                        <c:v>-27.9</c:v>
                      </c:pt>
                      <c:pt idx="280">
                        <c:v>-28</c:v>
                      </c:pt>
                      <c:pt idx="281">
                        <c:v>-28.1</c:v>
                      </c:pt>
                      <c:pt idx="282">
                        <c:v>-28.2</c:v>
                      </c:pt>
                      <c:pt idx="283">
                        <c:v>-28.3</c:v>
                      </c:pt>
                      <c:pt idx="284">
                        <c:v>-28.4</c:v>
                      </c:pt>
                      <c:pt idx="285">
                        <c:v>-28.5</c:v>
                      </c:pt>
                      <c:pt idx="286">
                        <c:v>-28.6</c:v>
                      </c:pt>
                      <c:pt idx="287">
                        <c:v>-28.7</c:v>
                      </c:pt>
                      <c:pt idx="288">
                        <c:v>-28.8</c:v>
                      </c:pt>
                      <c:pt idx="289">
                        <c:v>-28.9</c:v>
                      </c:pt>
                      <c:pt idx="290">
                        <c:v>-29</c:v>
                      </c:pt>
                      <c:pt idx="291">
                        <c:v>-29.1</c:v>
                      </c:pt>
                      <c:pt idx="292">
                        <c:v>-29.2</c:v>
                      </c:pt>
                      <c:pt idx="293">
                        <c:v>-29.3</c:v>
                      </c:pt>
                      <c:pt idx="294">
                        <c:v>-29.4</c:v>
                      </c:pt>
                      <c:pt idx="295">
                        <c:v>-29.5</c:v>
                      </c:pt>
                      <c:pt idx="296">
                        <c:v>-29.6</c:v>
                      </c:pt>
                      <c:pt idx="297" formatCode="General">
                        <c:v>-29.7</c:v>
                      </c:pt>
                      <c:pt idx="298">
                        <c:v>-29.8</c:v>
                      </c:pt>
                      <c:pt idx="299" formatCode="General">
                        <c:v>-29.9</c:v>
                      </c:pt>
                      <c:pt idx="300">
                        <c:v>-30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负方向!$H$2:$H$302</c15:sqref>
                        </c15:formulaRef>
                      </c:ext>
                    </c:extLst>
                    <c:numCache>
                      <c:formatCode>General</c:formatCode>
                      <c:ptCount val="301"/>
                      <c:pt idx="0">
                        <c:v>0</c:v>
                      </c:pt>
                      <c:pt idx="1">
                        <c:v>-13.4299188727536</c:v>
                      </c:pt>
                      <c:pt idx="2">
                        <c:v>-26.8598377455072</c:v>
                      </c:pt>
                      <c:pt idx="3">
                        <c:v>-40.289756618260803</c:v>
                      </c:pt>
                      <c:pt idx="4">
                        <c:v>-53.719675491014399</c:v>
                      </c:pt>
                      <c:pt idx="5">
                        <c:v>-67.149594363768003</c:v>
                      </c:pt>
                      <c:pt idx="6">
                        <c:v>-80.579513236521606</c:v>
                      </c:pt>
                      <c:pt idx="7">
                        <c:v>-94.009432109275195</c:v>
                      </c:pt>
                      <c:pt idx="8">
                        <c:v>-107.439350982029</c:v>
                      </c:pt>
                      <c:pt idx="9">
                        <c:v>-120.869269854782</c:v>
                      </c:pt>
                      <c:pt idx="10">
                        <c:v>-134.29918872753601</c:v>
                      </c:pt>
                      <c:pt idx="11">
                        <c:v>-147.72910760029001</c:v>
                      </c:pt>
                      <c:pt idx="12">
                        <c:v>-161.15902647304301</c:v>
                      </c:pt>
                      <c:pt idx="13">
                        <c:v>-174.58894534579699</c:v>
                      </c:pt>
                      <c:pt idx="14">
                        <c:v>-188.01886421854999</c:v>
                      </c:pt>
                      <c:pt idx="15">
                        <c:v>-201.44878309130399</c:v>
                      </c:pt>
                      <c:pt idx="16">
                        <c:v>-214.878701964058</c:v>
                      </c:pt>
                      <c:pt idx="17">
                        <c:v>-228.308620836811</c:v>
                      </c:pt>
                      <c:pt idx="18">
                        <c:v>-241.738539709565</c:v>
                      </c:pt>
                      <c:pt idx="19">
                        <c:v>-255.16845858231801</c:v>
                      </c:pt>
                      <c:pt idx="20">
                        <c:v>-268.59837745507201</c:v>
                      </c:pt>
                      <c:pt idx="21">
                        <c:v>-282.02829632782601</c:v>
                      </c:pt>
                      <c:pt idx="22">
                        <c:v>-295.45821520057899</c:v>
                      </c:pt>
                      <c:pt idx="23">
                        <c:v>-308.88813407333299</c:v>
                      </c:pt>
                      <c:pt idx="24">
                        <c:v>-322.31805294608603</c:v>
                      </c:pt>
                      <c:pt idx="25">
                        <c:v>-335.74797181884003</c:v>
                      </c:pt>
                      <c:pt idx="26">
                        <c:v>-349.17789069159397</c:v>
                      </c:pt>
                      <c:pt idx="27">
                        <c:v>-362.60780956434701</c:v>
                      </c:pt>
                      <c:pt idx="28">
                        <c:v>-376.03772843710101</c:v>
                      </c:pt>
                      <c:pt idx="29">
                        <c:v>-389.46764730985399</c:v>
                      </c:pt>
                      <c:pt idx="30">
                        <c:v>-402.89756618260799</c:v>
                      </c:pt>
                      <c:pt idx="31">
                        <c:v>-416.32748505536199</c:v>
                      </c:pt>
                      <c:pt idx="32">
                        <c:v>-429.75740392811502</c:v>
                      </c:pt>
                      <c:pt idx="33">
                        <c:v>-443.18732280086903</c:v>
                      </c:pt>
                      <c:pt idx="34">
                        <c:v>-456.617241673622</c:v>
                      </c:pt>
                      <c:pt idx="35">
                        <c:v>-470.04716054637601</c:v>
                      </c:pt>
                      <c:pt idx="36">
                        <c:v>-483.47707941913001</c:v>
                      </c:pt>
                      <c:pt idx="37">
                        <c:v>-496.90699829188299</c:v>
                      </c:pt>
                      <c:pt idx="38">
                        <c:v>-510.33691716463699</c:v>
                      </c:pt>
                      <c:pt idx="39">
                        <c:v>-523.76683603739002</c:v>
                      </c:pt>
                      <c:pt idx="40">
                        <c:v>-537.19675491014402</c:v>
                      </c:pt>
                      <c:pt idx="41">
                        <c:v>-550.62667378289802</c:v>
                      </c:pt>
                      <c:pt idx="42">
                        <c:v>-564.056592655651</c:v>
                      </c:pt>
                      <c:pt idx="43">
                        <c:v>-577.486511528405</c:v>
                      </c:pt>
                      <c:pt idx="44">
                        <c:v>-590.91643040115798</c:v>
                      </c:pt>
                      <c:pt idx="45">
                        <c:v>-604.34634927391198</c:v>
                      </c:pt>
                      <c:pt idx="46">
                        <c:v>-617.77626814666598</c:v>
                      </c:pt>
                      <c:pt idx="47">
                        <c:v>-631.20618701941896</c:v>
                      </c:pt>
                      <c:pt idx="48">
                        <c:v>-644.63610589217296</c:v>
                      </c:pt>
                      <c:pt idx="49">
                        <c:v>-658.06602476492696</c:v>
                      </c:pt>
                      <c:pt idx="50">
                        <c:v>-671.49594363768006</c:v>
                      </c:pt>
                      <c:pt idx="51">
                        <c:v>-684.92586251043394</c:v>
                      </c:pt>
                      <c:pt idx="52">
                        <c:v>-698.35578138318704</c:v>
                      </c:pt>
                      <c:pt idx="53">
                        <c:v>-711.78570025594104</c:v>
                      </c:pt>
                      <c:pt idx="54">
                        <c:v>-725.21561912869402</c:v>
                      </c:pt>
                      <c:pt idx="55">
                        <c:v>-738.64553800144802</c:v>
                      </c:pt>
                      <c:pt idx="56">
                        <c:v>-752.07545687420202</c:v>
                      </c:pt>
                      <c:pt idx="57">
                        <c:v>-765.505375746955</c:v>
                      </c:pt>
                      <c:pt idx="58">
                        <c:v>-778.935294619709</c:v>
                      </c:pt>
                      <c:pt idx="59">
                        <c:v>-792.36521349246198</c:v>
                      </c:pt>
                      <c:pt idx="60">
                        <c:v>-805.79513236521598</c:v>
                      </c:pt>
                      <c:pt idx="61">
                        <c:v>-819.22505123796998</c:v>
                      </c:pt>
                      <c:pt idx="62">
                        <c:v>-832.65497011072296</c:v>
                      </c:pt>
                      <c:pt idx="63">
                        <c:v>-846.08488898347696</c:v>
                      </c:pt>
                      <c:pt idx="64">
                        <c:v>-859.51480785623096</c:v>
                      </c:pt>
                      <c:pt idx="65">
                        <c:v>-872.94472672898405</c:v>
                      </c:pt>
                      <c:pt idx="66">
                        <c:v>-886.37464560173805</c:v>
                      </c:pt>
                      <c:pt idx="67">
                        <c:v>-899.80456447449103</c:v>
                      </c:pt>
                      <c:pt idx="68">
                        <c:v>-913.23448334724503</c:v>
                      </c:pt>
                      <c:pt idx="69">
                        <c:v>-926.66440221999801</c:v>
                      </c:pt>
                      <c:pt idx="70">
                        <c:v>-940.09432109275201</c:v>
                      </c:pt>
                      <c:pt idx="71">
                        <c:v>-953.52423996550601</c:v>
                      </c:pt>
                      <c:pt idx="72">
                        <c:v>-966.95415883825899</c:v>
                      </c:pt>
                      <c:pt idx="73">
                        <c:v>-980.38407771101299</c:v>
                      </c:pt>
                      <c:pt idx="74">
                        <c:v>-993.81399658376699</c:v>
                      </c:pt>
                      <c:pt idx="75">
                        <c:v>-1007.24391545652</c:v>
                      </c:pt>
                      <c:pt idx="76">
                        <c:v>-1020.67383432927</c:v>
                      </c:pt>
                      <c:pt idx="77">
                        <c:v>-1034.10375320203</c:v>
                      </c:pt>
                      <c:pt idx="78">
                        <c:v>-1047.53367207478</c:v>
                      </c:pt>
                      <c:pt idx="79">
                        <c:v>-1060.9635909475301</c:v>
                      </c:pt>
                      <c:pt idx="80">
                        <c:v>-1074.3935098202901</c:v>
                      </c:pt>
                      <c:pt idx="81">
                        <c:v>-1087.8234286930399</c:v>
                      </c:pt>
                      <c:pt idx="82">
                        <c:v>-1101.2533475657999</c:v>
                      </c:pt>
                      <c:pt idx="83">
                        <c:v>-1114.6832664385499</c:v>
                      </c:pt>
                      <c:pt idx="84">
                        <c:v>-1128.1131853113</c:v>
                      </c:pt>
                      <c:pt idx="85">
                        <c:v>-1141.54310418406</c:v>
                      </c:pt>
                      <c:pt idx="86">
                        <c:v>-1154.97302305681</c:v>
                      </c:pt>
                      <c:pt idx="87">
                        <c:v>-1168.40294192956</c:v>
                      </c:pt>
                      <c:pt idx="88">
                        <c:v>-1181.8328608023201</c:v>
                      </c:pt>
                      <c:pt idx="89">
                        <c:v>-1195.2627796750701</c:v>
                      </c:pt>
                      <c:pt idx="90">
                        <c:v>-1208.6926985478201</c:v>
                      </c:pt>
                      <c:pt idx="91">
                        <c:v>-1222.1226174205799</c:v>
                      </c:pt>
                      <c:pt idx="92">
                        <c:v>-1235.5525362933299</c:v>
                      </c:pt>
                      <c:pt idx="93">
                        <c:v>-1248.9824551660799</c:v>
                      </c:pt>
                      <c:pt idx="94">
                        <c:v>-1262.41237403884</c:v>
                      </c:pt>
                      <c:pt idx="95">
                        <c:v>-1275.84229291159</c:v>
                      </c:pt>
                      <c:pt idx="96">
                        <c:v>-1289.27221178435</c:v>
                      </c:pt>
                      <c:pt idx="97">
                        <c:v>-1302.7021306571</c:v>
                      </c:pt>
                      <c:pt idx="98">
                        <c:v>-1316.1320495298501</c:v>
                      </c:pt>
                      <c:pt idx="99">
                        <c:v>-1329.5619684026101</c:v>
                      </c:pt>
                      <c:pt idx="100">
                        <c:v>-1342.9918872753601</c:v>
                      </c:pt>
                      <c:pt idx="101">
                        <c:v>-1356.4218061481099</c:v>
                      </c:pt>
                      <c:pt idx="102">
                        <c:v>-1369.8517250208699</c:v>
                      </c:pt>
                      <c:pt idx="103">
                        <c:v>-1383.28164389362</c:v>
                      </c:pt>
                      <c:pt idx="104">
                        <c:v>-1396.71156276637</c:v>
                      </c:pt>
                      <c:pt idx="105">
                        <c:v>-1410.14148163913</c:v>
                      </c:pt>
                      <c:pt idx="106">
                        <c:v>-1423.57140051188</c:v>
                      </c:pt>
                      <c:pt idx="107">
                        <c:v>-1437.0013193846401</c:v>
                      </c:pt>
                      <c:pt idx="108">
                        <c:v>-1450.4312382573901</c:v>
                      </c:pt>
                      <c:pt idx="109">
                        <c:v>-1463.8611571301401</c:v>
                      </c:pt>
                      <c:pt idx="110">
                        <c:v>-1477.2910760028999</c:v>
                      </c:pt>
                      <c:pt idx="111">
                        <c:v>-1490.7209948756499</c:v>
                      </c:pt>
                      <c:pt idx="112">
                        <c:v>-1504.1509137483999</c:v>
                      </c:pt>
                      <c:pt idx="113">
                        <c:v>-1517.58083262116</c:v>
                      </c:pt>
                      <c:pt idx="114">
                        <c:v>-1531.01075149391</c:v>
                      </c:pt>
                      <c:pt idx="115">
                        <c:v>-1544.44067036666</c:v>
                      </c:pt>
                      <c:pt idx="116">
                        <c:v>-1557.87058923942</c:v>
                      </c:pt>
                      <c:pt idx="117">
                        <c:v>-1571.3005081121701</c:v>
                      </c:pt>
                      <c:pt idx="118">
                        <c:v>-1584.7304269849201</c:v>
                      </c:pt>
                      <c:pt idx="119">
                        <c:v>-1598.1603458576801</c:v>
                      </c:pt>
                      <c:pt idx="120">
                        <c:v>-1611.5902647304299</c:v>
                      </c:pt>
                      <c:pt idx="121">
                        <c:v>-1625.0201836031899</c:v>
                      </c:pt>
                      <c:pt idx="122">
                        <c:v>-1638.45010247594</c:v>
                      </c:pt>
                      <c:pt idx="123">
                        <c:v>-1651.88002134869</c:v>
                      </c:pt>
                      <c:pt idx="124">
                        <c:v>-1665.30994022145</c:v>
                      </c:pt>
                      <c:pt idx="125">
                        <c:v>-1678.7398590942</c:v>
                      </c:pt>
                      <c:pt idx="126">
                        <c:v>-1692.1697779669501</c:v>
                      </c:pt>
                      <c:pt idx="127">
                        <c:v>-1705.5996968397101</c:v>
                      </c:pt>
                      <c:pt idx="128">
                        <c:v>-1719.0296157124601</c:v>
                      </c:pt>
                      <c:pt idx="129">
                        <c:v>-1732.4595345852099</c:v>
                      </c:pt>
                      <c:pt idx="130">
                        <c:v>-1745.8894534579699</c:v>
                      </c:pt>
                      <c:pt idx="131">
                        <c:v>-1759.3193723307199</c:v>
                      </c:pt>
                      <c:pt idx="132">
                        <c:v>-1772.74929120348</c:v>
                      </c:pt>
                      <c:pt idx="133">
                        <c:v>-1786.17921007623</c:v>
                      </c:pt>
                      <c:pt idx="134">
                        <c:v>-1799.60912894898</c:v>
                      </c:pt>
                      <c:pt idx="135">
                        <c:v>-1813.03904782174</c:v>
                      </c:pt>
                      <c:pt idx="136">
                        <c:v>-1826.4689666944901</c:v>
                      </c:pt>
                      <c:pt idx="137">
                        <c:v>-1839.8988855672401</c:v>
                      </c:pt>
                      <c:pt idx="138">
                        <c:v>-1853.3288044400001</c:v>
                      </c:pt>
                      <c:pt idx="139">
                        <c:v>-1866.7587233127499</c:v>
                      </c:pt>
                      <c:pt idx="140">
                        <c:v>-1880.1886421854999</c:v>
                      </c:pt>
                      <c:pt idx="141">
                        <c:v>-1893.61856105826</c:v>
                      </c:pt>
                      <c:pt idx="142">
                        <c:v>-1907.04847993101</c:v>
                      </c:pt>
                      <c:pt idx="143">
                        <c:v>-1920.47839880377</c:v>
                      </c:pt>
                      <c:pt idx="144">
                        <c:v>-1933.90831767652</c:v>
                      </c:pt>
                      <c:pt idx="145">
                        <c:v>-1947.3382365492701</c:v>
                      </c:pt>
                      <c:pt idx="146">
                        <c:v>-1960.7681554220301</c:v>
                      </c:pt>
                      <c:pt idx="147">
                        <c:v>-1974.1980742947801</c:v>
                      </c:pt>
                      <c:pt idx="148">
                        <c:v>-1987.6279931675299</c:v>
                      </c:pt>
                      <c:pt idx="149">
                        <c:v>-2001.0579120402899</c:v>
                      </c:pt>
                      <c:pt idx="150">
                        <c:v>-2014.4878309130399</c:v>
                      </c:pt>
                      <c:pt idx="151">
                        <c:v>-2027.91774978579</c:v>
                      </c:pt>
                      <c:pt idx="152">
                        <c:v>-2041.34766865855</c:v>
                      </c:pt>
                      <c:pt idx="153">
                        <c:v>-2054.7775875313</c:v>
                      </c:pt>
                      <c:pt idx="154">
                        <c:v>-2068.20750640405</c:v>
                      </c:pt>
                      <c:pt idx="155">
                        <c:v>-2081.6374252768101</c:v>
                      </c:pt>
                      <c:pt idx="156">
                        <c:v>-2095.0673441495601</c:v>
                      </c:pt>
                      <c:pt idx="157">
                        <c:v>-2108.4972630223201</c:v>
                      </c:pt>
                      <c:pt idx="158">
                        <c:v>-2121.9271818950701</c:v>
                      </c:pt>
                      <c:pt idx="159">
                        <c:v>-2135.3571007678202</c:v>
                      </c:pt>
                      <c:pt idx="160">
                        <c:v>-2148.7870196405802</c:v>
                      </c:pt>
                      <c:pt idx="161">
                        <c:v>-2162.2169385133302</c:v>
                      </c:pt>
                      <c:pt idx="162">
                        <c:v>-2175.6468573860798</c:v>
                      </c:pt>
                      <c:pt idx="163">
                        <c:v>-2189.0767762588398</c:v>
                      </c:pt>
                      <c:pt idx="164">
                        <c:v>-2202.5066951315898</c:v>
                      </c:pt>
                      <c:pt idx="165">
                        <c:v>-2215.9366140043398</c:v>
                      </c:pt>
                      <c:pt idx="166">
                        <c:v>-2229.3665328770999</c:v>
                      </c:pt>
                      <c:pt idx="167">
                        <c:v>-2242.7964517498499</c:v>
                      </c:pt>
                      <c:pt idx="168">
                        <c:v>-2256.2263706225999</c:v>
                      </c:pt>
                      <c:pt idx="169">
                        <c:v>-2269.6562894953599</c:v>
                      </c:pt>
                      <c:pt idx="170">
                        <c:v>-2283.08620836811</c:v>
                      </c:pt>
                      <c:pt idx="171">
                        <c:v>-2296.51612724087</c:v>
                      </c:pt>
                      <c:pt idx="172">
                        <c:v>-2309.94604611362</c:v>
                      </c:pt>
                      <c:pt idx="173">
                        <c:v>-2323.37596498637</c:v>
                      </c:pt>
                      <c:pt idx="174">
                        <c:v>-2336.8058838591301</c:v>
                      </c:pt>
                      <c:pt idx="175">
                        <c:v>-2350.2358027318801</c:v>
                      </c:pt>
                      <c:pt idx="176">
                        <c:v>-2363.6657216046301</c:v>
                      </c:pt>
                      <c:pt idx="177">
                        <c:v>-2377.0956404773901</c:v>
                      </c:pt>
                      <c:pt idx="178">
                        <c:v>-2390.5255593501402</c:v>
                      </c:pt>
                      <c:pt idx="179">
                        <c:v>-2403.9554782228902</c:v>
                      </c:pt>
                      <c:pt idx="180">
                        <c:v>-2417.3853970956502</c:v>
                      </c:pt>
                      <c:pt idx="181">
                        <c:v>-2430.8153159683998</c:v>
                      </c:pt>
                      <c:pt idx="182">
                        <c:v>-2444.2452348411598</c:v>
                      </c:pt>
                      <c:pt idx="183">
                        <c:v>-2457.6751537139098</c:v>
                      </c:pt>
                      <c:pt idx="184">
                        <c:v>-2471.1050725866598</c:v>
                      </c:pt>
                      <c:pt idx="185">
                        <c:v>-2484.5349914594199</c:v>
                      </c:pt>
                      <c:pt idx="186">
                        <c:v>-2497.9649103321699</c:v>
                      </c:pt>
                      <c:pt idx="187">
                        <c:v>-2511.3948292049199</c:v>
                      </c:pt>
                      <c:pt idx="188">
                        <c:v>-2524.8247480776799</c:v>
                      </c:pt>
                      <c:pt idx="189">
                        <c:v>-2538.25466695043</c:v>
                      </c:pt>
                      <c:pt idx="190">
                        <c:v>-2551.68458582318</c:v>
                      </c:pt>
                      <c:pt idx="191">
                        <c:v>-2565.11450469594</c:v>
                      </c:pt>
                      <c:pt idx="192">
                        <c:v>-2578.54442356869</c:v>
                      </c:pt>
                      <c:pt idx="193">
                        <c:v>-2591.9743424414501</c:v>
                      </c:pt>
                      <c:pt idx="194">
                        <c:v>-2605.4042613142001</c:v>
                      </c:pt>
                      <c:pt idx="195">
                        <c:v>-2618.8341801869501</c:v>
                      </c:pt>
                      <c:pt idx="196">
                        <c:v>-2632.2640990597101</c:v>
                      </c:pt>
                      <c:pt idx="197">
                        <c:v>-2645.6940179324602</c:v>
                      </c:pt>
                      <c:pt idx="198">
                        <c:v>-2659.1239368052102</c:v>
                      </c:pt>
                      <c:pt idx="199">
                        <c:v>-2672.5538556779702</c:v>
                      </c:pt>
                      <c:pt idx="200">
                        <c:v>-2685.9837745507202</c:v>
                      </c:pt>
                      <c:pt idx="201">
                        <c:v>-2699.4136934234698</c:v>
                      </c:pt>
                      <c:pt idx="202">
                        <c:v>-2712.8436122962298</c:v>
                      </c:pt>
                      <c:pt idx="203">
                        <c:v>-2726.2735311689798</c:v>
                      </c:pt>
                      <c:pt idx="204">
                        <c:v>-2739.7034500417299</c:v>
                      </c:pt>
                      <c:pt idx="205">
                        <c:v>-2753.1333689144899</c:v>
                      </c:pt>
                      <c:pt idx="206">
                        <c:v>-2766.5632877872399</c:v>
                      </c:pt>
                      <c:pt idx="207">
                        <c:v>-2779.9932066599999</c:v>
                      </c:pt>
                      <c:pt idx="208">
                        <c:v>-2793.42312553275</c:v>
                      </c:pt>
                      <c:pt idx="209">
                        <c:v>-2806.8530444055</c:v>
                      </c:pt>
                      <c:pt idx="210">
                        <c:v>-2820.28296327826</c:v>
                      </c:pt>
                      <c:pt idx="211">
                        <c:v>-2833.71288215101</c:v>
                      </c:pt>
                      <c:pt idx="212">
                        <c:v>-2847.1428010237601</c:v>
                      </c:pt>
                      <c:pt idx="213">
                        <c:v>-2860.5727198965201</c:v>
                      </c:pt>
                      <c:pt idx="214">
                        <c:v>-2874.0026387692701</c:v>
                      </c:pt>
                      <c:pt idx="215">
                        <c:v>-2887.4325576420201</c:v>
                      </c:pt>
                      <c:pt idx="216">
                        <c:v>-2900.8624765147802</c:v>
                      </c:pt>
                      <c:pt idx="217">
                        <c:v>-2914.2923953875302</c:v>
                      </c:pt>
                      <c:pt idx="218">
                        <c:v>-2927.7223142602902</c:v>
                      </c:pt>
                      <c:pt idx="219">
                        <c:v>-2941.1522331330402</c:v>
                      </c:pt>
                      <c:pt idx="220">
                        <c:v>-2954.5821520057898</c:v>
                      </c:pt>
                      <c:pt idx="221">
                        <c:v>-2968.0120708785498</c:v>
                      </c:pt>
                      <c:pt idx="222">
                        <c:v>-2981.4419897512998</c:v>
                      </c:pt>
                      <c:pt idx="223">
                        <c:v>-2994.8719086240499</c:v>
                      </c:pt>
                      <c:pt idx="224">
                        <c:v>-3008.3018274968099</c:v>
                      </c:pt>
                      <c:pt idx="225">
                        <c:v>-3021.7317463695599</c:v>
                      </c:pt>
                      <c:pt idx="226">
                        <c:v>-3035.1616652423099</c:v>
                      </c:pt>
                      <c:pt idx="227">
                        <c:v>-3048.59158411507</c:v>
                      </c:pt>
                      <c:pt idx="228">
                        <c:v>-3062.02150298782</c:v>
                      </c:pt>
                      <c:pt idx="229">
                        <c:v>-3075.45142186057</c:v>
                      </c:pt>
                      <c:pt idx="230">
                        <c:v>-3088.88134073333</c:v>
                      </c:pt>
                      <c:pt idx="231">
                        <c:v>-3102.3112596060801</c:v>
                      </c:pt>
                      <c:pt idx="232">
                        <c:v>-3115.7411784788401</c:v>
                      </c:pt>
                      <c:pt idx="233">
                        <c:v>-3129.1710973515901</c:v>
                      </c:pt>
                      <c:pt idx="234">
                        <c:v>-3142.6010162243401</c:v>
                      </c:pt>
                      <c:pt idx="235">
                        <c:v>-3156.0309350971002</c:v>
                      </c:pt>
                      <c:pt idx="236">
                        <c:v>-3169.4608539698502</c:v>
                      </c:pt>
                      <c:pt idx="237">
                        <c:v>-3182.8907728426002</c:v>
                      </c:pt>
                      <c:pt idx="238">
                        <c:v>-3196.3206917153602</c:v>
                      </c:pt>
                      <c:pt idx="239">
                        <c:v>-3209.7506105881098</c:v>
                      </c:pt>
                      <c:pt idx="240">
                        <c:v>-3223.1805294608598</c:v>
                      </c:pt>
                      <c:pt idx="241">
                        <c:v>-3236.6104483336198</c:v>
                      </c:pt>
                      <c:pt idx="242">
                        <c:v>-3250.0403672063699</c:v>
                      </c:pt>
                      <c:pt idx="243">
                        <c:v>-3263.4702860791199</c:v>
                      </c:pt>
                      <c:pt idx="244">
                        <c:v>-3276.9002049518799</c:v>
                      </c:pt>
                      <c:pt idx="245">
                        <c:v>-3290.3301238246299</c:v>
                      </c:pt>
                      <c:pt idx="246">
                        <c:v>-3303.76004269739</c:v>
                      </c:pt>
                      <c:pt idx="247">
                        <c:v>-3317.18996157014</c:v>
                      </c:pt>
                      <c:pt idx="248">
                        <c:v>-3330.61988044289</c:v>
                      </c:pt>
                      <c:pt idx="249">
                        <c:v>-3344.04979931565</c:v>
                      </c:pt>
                      <c:pt idx="250">
                        <c:v>-3357.4797181884001</c:v>
                      </c:pt>
                      <c:pt idx="251">
                        <c:v>-3370.9096370611501</c:v>
                      </c:pt>
                      <c:pt idx="252">
                        <c:v>-3384.3395559339101</c:v>
                      </c:pt>
                      <c:pt idx="253">
                        <c:v>-3397.7694748066601</c:v>
                      </c:pt>
                      <c:pt idx="254">
                        <c:v>-3411.1993936794102</c:v>
                      </c:pt>
                      <c:pt idx="255">
                        <c:v>-3424.6293125521702</c:v>
                      </c:pt>
                      <c:pt idx="256">
                        <c:v>-3438.0592314249202</c:v>
                      </c:pt>
                      <c:pt idx="257">
                        <c:v>-3451.4891502976802</c:v>
                      </c:pt>
                      <c:pt idx="258">
                        <c:v>-3464.9190691704298</c:v>
                      </c:pt>
                      <c:pt idx="259">
                        <c:v>-3478.3489880431798</c:v>
                      </c:pt>
                      <c:pt idx="260">
                        <c:v>-3491.7789069159398</c:v>
                      </c:pt>
                      <c:pt idx="261">
                        <c:v>-3505.2088257886899</c:v>
                      </c:pt>
                      <c:pt idx="262">
                        <c:v>-3518.6387446614399</c:v>
                      </c:pt>
                      <c:pt idx="263">
                        <c:v>-3532.0686635341999</c:v>
                      </c:pt>
                      <c:pt idx="264">
                        <c:v>-3545.4985824069499</c:v>
                      </c:pt>
                      <c:pt idx="265">
                        <c:v>-3558.9285012797</c:v>
                      </c:pt>
                      <c:pt idx="266">
                        <c:v>-3572.35842015246</c:v>
                      </c:pt>
                      <c:pt idx="267">
                        <c:v>-3585.78833902521</c:v>
                      </c:pt>
                      <c:pt idx="268">
                        <c:v>-3599.21825789797</c:v>
                      </c:pt>
                      <c:pt idx="269">
                        <c:v>-3612.6481767707201</c:v>
                      </c:pt>
                      <c:pt idx="270">
                        <c:v>-3626.0780956434701</c:v>
                      </c:pt>
                      <c:pt idx="271">
                        <c:v>-3639.5080145162301</c:v>
                      </c:pt>
                      <c:pt idx="272">
                        <c:v>-3652.9379333889801</c:v>
                      </c:pt>
                      <c:pt idx="273">
                        <c:v>-3666.3678522617301</c:v>
                      </c:pt>
                      <c:pt idx="274">
                        <c:v>-3679.7977711344902</c:v>
                      </c:pt>
                      <c:pt idx="275">
                        <c:v>-3693.2276900072402</c:v>
                      </c:pt>
                      <c:pt idx="276">
                        <c:v>-3706.6576088799902</c:v>
                      </c:pt>
                      <c:pt idx="277">
                        <c:v>-3720.0875277527498</c:v>
                      </c:pt>
                      <c:pt idx="278">
                        <c:v>-3733.5174466254998</c:v>
                      </c:pt>
                      <c:pt idx="279">
                        <c:v>-3746.9473654982498</c:v>
                      </c:pt>
                      <c:pt idx="280">
                        <c:v>-3760.3772843710099</c:v>
                      </c:pt>
                      <c:pt idx="281">
                        <c:v>-3773.8072032437599</c:v>
                      </c:pt>
                      <c:pt idx="282">
                        <c:v>-3787.2371221165199</c:v>
                      </c:pt>
                      <c:pt idx="283">
                        <c:v>-3800.6670409892699</c:v>
                      </c:pt>
                      <c:pt idx="284">
                        <c:v>-3814.09695986202</c:v>
                      </c:pt>
                      <c:pt idx="285">
                        <c:v>-3827.52687873478</c:v>
                      </c:pt>
                      <c:pt idx="286">
                        <c:v>-3840.95679760753</c:v>
                      </c:pt>
                      <c:pt idx="287">
                        <c:v>-3854.38671648028</c:v>
                      </c:pt>
                      <c:pt idx="288">
                        <c:v>-3867.8166353530401</c:v>
                      </c:pt>
                      <c:pt idx="289">
                        <c:v>-3881.2465542257901</c:v>
                      </c:pt>
                      <c:pt idx="290">
                        <c:v>-3894.6764730985401</c:v>
                      </c:pt>
                      <c:pt idx="291">
                        <c:v>-3908.1063919713001</c:v>
                      </c:pt>
                      <c:pt idx="292">
                        <c:v>-3921.5363108440501</c:v>
                      </c:pt>
                      <c:pt idx="293">
                        <c:v>-3934.9662297168102</c:v>
                      </c:pt>
                      <c:pt idx="294">
                        <c:v>-3948.3961485895602</c:v>
                      </c:pt>
                      <c:pt idx="295">
                        <c:v>-3961.8260674623102</c:v>
                      </c:pt>
                      <c:pt idx="296">
                        <c:v>-3975.2559863350698</c:v>
                      </c:pt>
                      <c:pt idx="297">
                        <c:v>-3988.6859052078198</c:v>
                      </c:pt>
                      <c:pt idx="298">
                        <c:v>-4002.1158240805698</c:v>
                      </c:pt>
                      <c:pt idx="299">
                        <c:v>-4015.5457429533299</c:v>
                      </c:pt>
                      <c:pt idx="300">
                        <c:v>-4028.9756618260799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D64-489C-89F0-BCD60B32A44C}"/>
                  </c:ext>
                </c:extLst>
              </c15:ser>
            </c15:filteredLineSeries>
          </c:ext>
        </c:extLst>
      </c:lineChart>
      <c:catAx>
        <c:axId val="2083476815"/>
        <c:scaling>
          <c:orientation val="minMax"/>
        </c:scaling>
        <c:delete val="0"/>
        <c:axPos val="b"/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479215"/>
        <c:crosses val="autoZero"/>
        <c:auto val="1"/>
        <c:lblAlgn val="ctr"/>
        <c:lblOffset val="100"/>
        <c:noMultiLvlLbl val="0"/>
      </c:catAx>
      <c:valAx>
        <c:axId val="2083479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347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25</xdr:row>
      <xdr:rowOff>95250</xdr:rowOff>
    </xdr:from>
    <xdr:to>
      <xdr:col>10</xdr:col>
      <xdr:colOff>476250</xdr:colOff>
      <xdr:row>38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0CDC40-0B14-473B-AD5A-73B0590DB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38100</xdr:colOff>
      <xdr:row>54</xdr:row>
      <xdr:rowOff>104775</xdr:rowOff>
    </xdr:from>
    <xdr:to>
      <xdr:col>4</xdr:col>
      <xdr:colOff>219075</xdr:colOff>
      <xdr:row>54</xdr:row>
      <xdr:rowOff>485775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65EBDD-97FC-4586-9BDF-B06B8DC79D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57375" y="10706100"/>
          <a:ext cx="914400" cy="381000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54</xdr:row>
      <xdr:rowOff>104775</xdr:rowOff>
    </xdr:from>
    <xdr:to>
      <xdr:col>9</xdr:col>
      <xdr:colOff>266700</xdr:colOff>
      <xdr:row>54</xdr:row>
      <xdr:rowOff>485775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AAC168B-8F7F-4AC8-B69F-F106ACBA3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524500" y="10706100"/>
          <a:ext cx="962025" cy="381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22225</xdr:colOff>
      <xdr:row>0</xdr:row>
      <xdr:rowOff>22860</xdr:rowOff>
    </xdr:from>
    <xdr:to>
      <xdr:col>22</xdr:col>
      <xdr:colOff>7339</xdr:colOff>
      <xdr:row>14</xdr:row>
      <xdr:rowOff>9210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39AA3AE-2C61-4073-802C-EEF8F9ADD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17</xdr:row>
      <xdr:rowOff>0</xdr:rowOff>
    </xdr:from>
    <xdr:to>
      <xdr:col>21</xdr:col>
      <xdr:colOff>680439</xdr:colOff>
      <xdr:row>30</xdr:row>
      <xdr:rowOff>167325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153D595-5C7D-4338-A1D0-9D30974169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5</xdr:row>
      <xdr:rowOff>15240</xdr:rowOff>
    </xdr:from>
    <xdr:to>
      <xdr:col>18</xdr:col>
      <xdr:colOff>125730</xdr:colOff>
      <xdr:row>18</xdr:row>
      <xdr:rowOff>182880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119DCA-7EA6-F74F-9169-A9EC374EC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381000</xdr:colOff>
      <xdr:row>3</xdr:row>
      <xdr:rowOff>129540</xdr:rowOff>
    </xdr:from>
    <xdr:to>
      <xdr:col>17</xdr:col>
      <xdr:colOff>259080</xdr:colOff>
      <xdr:row>17</xdr:row>
      <xdr:rowOff>99060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F241501-D9C9-40DE-A6F0-382A7E282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869D-5B49-4632-8CB2-CABBBF124DF5}">
  <sheetPr>
    <pageSetUpPr fitToPage="1"/>
  </sheetPr>
  <dimension ref="A1:S55"/>
  <sheetViews>
    <sheetView topLeftCell="A2" workbookViewId="0">
      <selection activeCell="A25" sqref="A25:K25"/>
    </sheetView>
  </sheetViews>
  <sheetFormatPr defaultColWidth="8.59765625" defaultRowHeight="18" customHeight="1" x14ac:dyDescent="0.25"/>
  <cols>
    <col min="1" max="1" width="4.59765625" style="4" customWidth="1"/>
    <col min="2" max="10" width="9.59765625" style="4" customWidth="1"/>
    <col min="11" max="11" width="9.59765625" style="5" customWidth="1"/>
    <col min="12" max="12" width="3.3984375" style="5" customWidth="1"/>
    <col min="13" max="14" width="8.59765625" style="5"/>
    <col min="15" max="15" width="15.19921875" style="5" customWidth="1"/>
    <col min="16" max="16" width="26.19921875" style="5" customWidth="1"/>
    <col min="17" max="17" width="9.69921875" style="4" customWidth="1"/>
    <col min="18" max="18" width="10.09765625" style="4" customWidth="1"/>
    <col min="19" max="19" width="12.5" style="5" customWidth="1"/>
    <col min="20" max="16384" width="8.59765625" style="5"/>
  </cols>
  <sheetData>
    <row r="1" spans="1:19" s="3" customFormat="1" ht="15" customHeight="1" thickBot="1" x14ac:dyDescent="0.3">
      <c r="A1" s="145" t="s">
        <v>0</v>
      </c>
      <c r="B1" s="145"/>
      <c r="C1" s="145"/>
      <c r="D1" s="88" t="s">
        <v>1</v>
      </c>
      <c r="E1" s="88"/>
      <c r="F1" s="88"/>
      <c r="G1" s="145" t="s">
        <v>2</v>
      </c>
      <c r="H1" s="145"/>
      <c r="I1" s="146" t="s">
        <v>3</v>
      </c>
      <c r="J1" s="146"/>
      <c r="K1" s="147"/>
      <c r="Q1" s="1"/>
      <c r="R1" s="1"/>
    </row>
    <row r="2" spans="1:19" s="3" customFormat="1" ht="15" customHeight="1" x14ac:dyDescent="0.25">
      <c r="A2" s="148" t="s">
        <v>33</v>
      </c>
      <c r="B2" s="149"/>
      <c r="C2" s="150"/>
      <c r="D2" s="150"/>
      <c r="E2" s="150"/>
      <c r="F2" s="150"/>
      <c r="G2" s="150"/>
      <c r="H2" s="150"/>
      <c r="I2" s="150"/>
      <c r="J2" s="150"/>
      <c r="K2" s="151"/>
      <c r="Q2" s="1"/>
      <c r="R2" s="1"/>
    </row>
    <row r="3" spans="1:19" ht="15" customHeight="1" x14ac:dyDescent="0.25">
      <c r="A3" s="114" t="s">
        <v>4</v>
      </c>
      <c r="B3" s="115"/>
      <c r="C3" s="116"/>
      <c r="D3" s="85" t="s">
        <v>53</v>
      </c>
      <c r="E3" s="85"/>
      <c r="F3" s="85"/>
      <c r="G3" s="116" t="s">
        <v>7</v>
      </c>
      <c r="H3" s="116"/>
      <c r="I3" s="137">
        <v>45776.568553240744</v>
      </c>
      <c r="J3" s="138"/>
      <c r="K3" s="139"/>
      <c r="L3" s="4"/>
      <c r="Q3" s="5"/>
      <c r="R3" s="5"/>
    </row>
    <row r="4" spans="1:19" ht="15" customHeight="1" x14ac:dyDescent="0.25">
      <c r="A4" s="114" t="s">
        <v>5</v>
      </c>
      <c r="B4" s="115"/>
      <c r="C4" s="116"/>
      <c r="D4" s="85" t="s">
        <v>54</v>
      </c>
      <c r="E4" s="85"/>
      <c r="F4" s="85"/>
      <c r="G4" s="116" t="s">
        <v>6</v>
      </c>
      <c r="H4" s="116"/>
      <c r="I4" s="137">
        <v>45765</v>
      </c>
      <c r="J4" s="138"/>
      <c r="K4" s="139"/>
      <c r="L4" s="4"/>
      <c r="Q4" s="5"/>
      <c r="R4" s="5"/>
    </row>
    <row r="5" spans="1:19" ht="15" customHeight="1" x14ac:dyDescent="0.25">
      <c r="A5" s="114" t="s">
        <v>8</v>
      </c>
      <c r="B5" s="115"/>
      <c r="C5" s="116"/>
      <c r="D5" s="140" t="s">
        <v>9</v>
      </c>
      <c r="E5" s="140"/>
      <c r="F5" s="140"/>
      <c r="G5" s="116" t="s">
        <v>10</v>
      </c>
      <c r="H5" s="116"/>
      <c r="I5" s="85" t="s">
        <v>34</v>
      </c>
      <c r="J5" s="85"/>
      <c r="K5" s="141"/>
      <c r="L5" s="4"/>
      <c r="Q5" s="5"/>
      <c r="R5" s="5"/>
    </row>
    <row r="6" spans="1:19" s="3" customFormat="1" ht="15" customHeight="1" x14ac:dyDescent="0.25">
      <c r="A6" s="114" t="s">
        <v>11</v>
      </c>
      <c r="B6" s="115"/>
      <c r="C6" s="116"/>
      <c r="D6" s="140" t="s">
        <v>12</v>
      </c>
      <c r="E6" s="85"/>
      <c r="F6" s="85"/>
      <c r="G6" s="85"/>
      <c r="H6" s="85"/>
      <c r="I6" s="85"/>
      <c r="J6" s="85"/>
      <c r="K6" s="141"/>
      <c r="O6" s="8"/>
      <c r="P6" s="8"/>
      <c r="Q6" s="1"/>
      <c r="R6" s="1"/>
    </row>
    <row r="7" spans="1:19" s="3" customFormat="1" ht="15" customHeight="1" x14ac:dyDescent="0.25">
      <c r="A7" s="114" t="s">
        <v>13</v>
      </c>
      <c r="B7" s="115"/>
      <c r="C7" s="116"/>
      <c r="D7" s="140" t="s">
        <v>35</v>
      </c>
      <c r="E7" s="85"/>
      <c r="F7" s="85"/>
      <c r="G7" s="85"/>
      <c r="H7" s="85"/>
      <c r="I7" s="85"/>
      <c r="J7" s="85"/>
      <c r="K7" s="141"/>
      <c r="O7" s="1"/>
      <c r="P7" s="1"/>
      <c r="Q7" s="2"/>
      <c r="R7" s="2"/>
      <c r="S7" s="9"/>
    </row>
    <row r="8" spans="1:19" s="3" customFormat="1" ht="15" customHeight="1" x14ac:dyDescent="0.25">
      <c r="A8" s="152" t="s">
        <v>14</v>
      </c>
      <c r="B8" s="153"/>
      <c r="C8" s="153"/>
      <c r="D8" s="142" t="s">
        <v>15</v>
      </c>
      <c r="E8" s="143"/>
      <c r="F8" s="143"/>
      <c r="G8" s="143"/>
      <c r="H8" s="143"/>
      <c r="I8" s="143"/>
      <c r="J8" s="143"/>
      <c r="K8" s="144"/>
      <c r="O8" s="1"/>
      <c r="P8" s="1"/>
      <c r="Q8" s="1"/>
      <c r="R8" s="1"/>
    </row>
    <row r="9" spans="1:19" s="3" customFormat="1" ht="15" customHeight="1" x14ac:dyDescent="0.25">
      <c r="A9" s="114" t="s">
        <v>67</v>
      </c>
      <c r="B9" s="115"/>
      <c r="C9" s="116"/>
      <c r="D9" s="134" t="s">
        <v>111</v>
      </c>
      <c r="E9" s="135"/>
      <c r="F9" s="135"/>
      <c r="G9" s="135"/>
      <c r="H9" s="135"/>
      <c r="I9" s="135"/>
      <c r="J9" s="135"/>
      <c r="K9" s="136"/>
      <c r="O9" s="1"/>
      <c r="P9" s="1"/>
      <c r="Q9" s="1"/>
      <c r="R9" s="1"/>
    </row>
    <row r="10" spans="1:19" s="3" customFormat="1" ht="15" customHeight="1" x14ac:dyDescent="0.25">
      <c r="A10" s="114" t="s">
        <v>68</v>
      </c>
      <c r="B10" s="115"/>
      <c r="C10" s="116"/>
      <c r="D10" s="134" t="s">
        <v>92</v>
      </c>
      <c r="E10" s="135"/>
      <c r="F10" s="135"/>
      <c r="G10" s="135">
        <v>818508</v>
      </c>
      <c r="H10" s="135"/>
      <c r="I10" s="135"/>
      <c r="J10" s="135"/>
      <c r="K10" s="136"/>
      <c r="O10" s="1"/>
      <c r="P10" s="1"/>
      <c r="Q10" s="1"/>
      <c r="R10" s="1"/>
    </row>
    <row r="11" spans="1:19" s="3" customFormat="1" ht="15" customHeight="1" x14ac:dyDescent="0.25">
      <c r="A11" s="114" t="s">
        <v>69</v>
      </c>
      <c r="B11" s="115"/>
      <c r="C11" s="116"/>
      <c r="D11" s="134" t="s">
        <v>110</v>
      </c>
      <c r="E11" s="135"/>
      <c r="F11" s="135"/>
      <c r="G11" s="135" t="s">
        <v>16</v>
      </c>
      <c r="H11" s="135"/>
      <c r="I11" s="135"/>
      <c r="J11" s="135"/>
      <c r="K11" s="136"/>
      <c r="O11" s="1"/>
      <c r="P11" s="1"/>
      <c r="Q11" s="1"/>
      <c r="R11" s="2"/>
      <c r="S11" s="7"/>
    </row>
    <row r="12" spans="1:19" s="3" customFormat="1" ht="15" customHeight="1" x14ac:dyDescent="0.25">
      <c r="A12" s="114" t="s">
        <v>17</v>
      </c>
      <c r="B12" s="115"/>
      <c r="C12" s="116"/>
      <c r="D12" s="119" t="s">
        <v>52</v>
      </c>
      <c r="E12" s="120"/>
      <c r="F12" s="120"/>
      <c r="G12" s="120"/>
      <c r="H12" s="120"/>
      <c r="I12" s="120"/>
      <c r="J12" s="120"/>
      <c r="K12" s="121"/>
      <c r="O12" s="1"/>
      <c r="P12" s="1"/>
      <c r="Q12" s="1"/>
      <c r="R12" s="1"/>
    </row>
    <row r="13" spans="1:19" s="3" customFormat="1" ht="15" customHeight="1" thickBot="1" x14ac:dyDescent="0.3">
      <c r="A13" s="122" t="s">
        <v>55</v>
      </c>
      <c r="B13" s="123"/>
      <c r="C13" s="124"/>
      <c r="D13" s="125" t="s">
        <v>89</v>
      </c>
      <c r="E13" s="126"/>
      <c r="F13" s="126"/>
      <c r="G13" s="126"/>
      <c r="H13" s="126"/>
      <c r="I13" s="126"/>
      <c r="J13" s="126"/>
      <c r="K13" s="127"/>
      <c r="O13" s="1"/>
      <c r="P13" s="1"/>
      <c r="Q13" s="1"/>
      <c r="R13" s="1"/>
    </row>
    <row r="14" spans="1:19" s="3" customFormat="1" ht="15" customHeight="1" x14ac:dyDescent="0.25">
      <c r="A14" s="128" t="s">
        <v>36</v>
      </c>
      <c r="B14" s="90"/>
      <c r="C14" s="90"/>
      <c r="D14" s="90"/>
      <c r="E14" s="90"/>
      <c r="F14" s="90"/>
      <c r="G14" s="90"/>
      <c r="H14" s="90"/>
      <c r="I14" s="90"/>
      <c r="J14" s="90"/>
      <c r="K14" s="129"/>
      <c r="Q14" s="1"/>
      <c r="R14" s="1"/>
    </row>
    <row r="15" spans="1:19" s="3" customFormat="1" ht="15" customHeight="1" x14ac:dyDescent="0.25">
      <c r="A15" s="130" t="s">
        <v>37</v>
      </c>
      <c r="B15" s="131"/>
      <c r="C15" s="132"/>
      <c r="D15" s="132"/>
      <c r="E15" s="132"/>
      <c r="F15" s="132"/>
      <c r="G15" s="132"/>
      <c r="H15" s="132"/>
      <c r="I15" s="132"/>
      <c r="J15" s="132"/>
      <c r="K15" s="133"/>
      <c r="Q15" s="1"/>
      <c r="R15" s="1"/>
    </row>
    <row r="16" spans="1:19" s="3" customFormat="1" ht="15" customHeight="1" x14ac:dyDescent="0.25">
      <c r="A16" s="19" t="s">
        <v>50</v>
      </c>
      <c r="B16" s="117" t="s">
        <v>112</v>
      </c>
      <c r="C16" s="117"/>
      <c r="D16" s="117"/>
      <c r="E16" s="117"/>
      <c r="F16" s="117"/>
      <c r="G16" s="117"/>
      <c r="H16" s="117"/>
      <c r="I16" s="117"/>
      <c r="J16" s="117"/>
      <c r="K16" s="118"/>
      <c r="Q16" s="1"/>
      <c r="R16" s="1"/>
    </row>
    <row r="17" spans="1:18" s="3" customFormat="1" ht="15" customHeight="1" x14ac:dyDescent="0.25">
      <c r="A17" s="106" t="s">
        <v>49</v>
      </c>
      <c r="B17" s="107"/>
      <c r="C17" s="108"/>
      <c r="D17" s="108"/>
      <c r="E17" s="108"/>
      <c r="F17" s="108"/>
      <c r="G17" s="108"/>
      <c r="H17" s="108"/>
      <c r="I17" s="108"/>
      <c r="J17" s="108"/>
      <c r="K17" s="109"/>
      <c r="Q17" s="1"/>
      <c r="R17" s="1"/>
    </row>
    <row r="18" spans="1:18" ht="15" customHeight="1" x14ac:dyDescent="0.25">
      <c r="A18" s="95" t="s">
        <v>38</v>
      </c>
      <c r="B18" s="96"/>
      <c r="C18" s="35">
        <v>19.8</v>
      </c>
      <c r="D18" s="13" t="s">
        <v>39</v>
      </c>
      <c r="E18" s="14"/>
      <c r="F18" s="85" t="s">
        <v>40</v>
      </c>
      <c r="G18" s="85"/>
      <c r="H18" s="97" t="s">
        <v>41</v>
      </c>
      <c r="I18" s="98"/>
      <c r="J18" s="98"/>
      <c r="K18" s="113"/>
      <c r="L18" s="4"/>
      <c r="Q18" s="5"/>
      <c r="R18" s="5"/>
    </row>
    <row r="19" spans="1:18" ht="15" customHeight="1" x14ac:dyDescent="0.25">
      <c r="A19" s="95" t="s">
        <v>42</v>
      </c>
      <c r="B19" s="96"/>
      <c r="C19" s="36">
        <v>46</v>
      </c>
      <c r="D19" s="15" t="s">
        <v>18</v>
      </c>
      <c r="F19" s="85" t="s">
        <v>43</v>
      </c>
      <c r="G19" s="85"/>
      <c r="H19" s="97" t="s">
        <v>19</v>
      </c>
      <c r="I19" s="98"/>
      <c r="J19" s="98"/>
      <c r="K19" s="113"/>
      <c r="L19" s="4"/>
      <c r="Q19" s="5"/>
      <c r="R19" s="5"/>
    </row>
    <row r="20" spans="1:18" s="3" customFormat="1" ht="15" customHeight="1" x14ac:dyDescent="0.25">
      <c r="A20" s="110" t="s">
        <v>44</v>
      </c>
      <c r="B20" s="111"/>
      <c r="C20" s="111"/>
      <c r="D20" s="111"/>
      <c r="E20" s="111"/>
      <c r="F20" s="111"/>
      <c r="G20" s="111"/>
      <c r="H20" s="111"/>
      <c r="I20" s="111"/>
      <c r="J20" s="111"/>
      <c r="K20" s="112"/>
      <c r="Q20" s="1"/>
      <c r="R20" s="1"/>
    </row>
    <row r="21" spans="1:18" ht="15" customHeight="1" x14ac:dyDescent="0.25">
      <c r="A21" s="95" t="s">
        <v>45</v>
      </c>
      <c r="B21" s="96"/>
      <c r="C21" s="97" t="s">
        <v>51</v>
      </c>
      <c r="D21" s="98"/>
      <c r="E21" s="96"/>
      <c r="F21" s="85" t="s">
        <v>46</v>
      </c>
      <c r="G21" s="85"/>
      <c r="H21" s="85" t="s">
        <v>47</v>
      </c>
      <c r="I21" s="85"/>
      <c r="J21" s="97" t="s">
        <v>48</v>
      </c>
      <c r="K21" s="113"/>
      <c r="L21" s="4"/>
      <c r="Q21" s="5"/>
      <c r="R21" s="5"/>
    </row>
    <row r="22" spans="1:18" ht="33.75" customHeight="1" thickBot="1" x14ac:dyDescent="0.3">
      <c r="A22" s="99" t="s">
        <v>86</v>
      </c>
      <c r="B22" s="92"/>
      <c r="C22" s="100" t="s">
        <v>20</v>
      </c>
      <c r="D22" s="100"/>
      <c r="E22" s="92"/>
      <c r="F22" s="91" t="s">
        <v>90</v>
      </c>
      <c r="G22" s="92"/>
      <c r="H22" s="91" t="s">
        <v>91</v>
      </c>
      <c r="I22" s="92"/>
      <c r="J22" s="93" t="s">
        <v>19</v>
      </c>
      <c r="K22" s="94"/>
      <c r="L22" s="4"/>
      <c r="Q22" s="5"/>
      <c r="R22" s="5"/>
    </row>
    <row r="23" spans="1:18" ht="15" customHeight="1" x14ac:dyDescent="0.25">
      <c r="A23" s="89" t="s">
        <v>21</v>
      </c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4"/>
      <c r="Q23" s="5"/>
      <c r="R23" s="5"/>
    </row>
    <row r="24" spans="1:18" s="3" customFormat="1" ht="18" customHeight="1" x14ac:dyDescent="0.25">
      <c r="A24" s="16"/>
      <c r="B24" s="17"/>
      <c r="H24" s="2" t="s">
        <v>66</v>
      </c>
      <c r="I24" s="37">
        <v>0.1</v>
      </c>
      <c r="J24" s="2" t="s">
        <v>57</v>
      </c>
      <c r="K24" s="3" t="s">
        <v>24</v>
      </c>
      <c r="L24" s="1"/>
    </row>
    <row r="25" spans="1:18" s="3" customFormat="1" ht="18" customHeight="1" x14ac:dyDescent="0.25">
      <c r="A25" s="88" t="s">
        <v>31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1" t="s">
        <v>93</v>
      </c>
    </row>
    <row r="26" spans="1:18" s="3" customFormat="1" ht="15" customHeight="1" x14ac:dyDescent="0.25">
      <c r="A26" s="3" t="s">
        <v>62</v>
      </c>
      <c r="B26" s="9" t="s">
        <v>30</v>
      </c>
      <c r="E26" s="167"/>
      <c r="F26" s="167"/>
      <c r="G26" s="167"/>
      <c r="H26" s="167"/>
      <c r="I26" s="167"/>
      <c r="J26" s="167"/>
      <c r="K26" s="167"/>
      <c r="O26" s="10"/>
      <c r="P26" s="10"/>
      <c r="Q26" s="6"/>
      <c r="R26" s="11"/>
    </row>
    <row r="27" spans="1:18" s="3" customFormat="1" ht="15" customHeight="1" x14ac:dyDescent="0.25">
      <c r="B27" s="10" t="s">
        <v>29</v>
      </c>
      <c r="C27" s="87" t="s">
        <v>61</v>
      </c>
      <c r="D27" s="87"/>
      <c r="E27" s="88"/>
      <c r="F27" s="88"/>
      <c r="G27" s="88"/>
      <c r="H27" s="88"/>
      <c r="I27" s="88"/>
      <c r="J27" s="88"/>
      <c r="K27" s="88"/>
      <c r="M27" s="1"/>
      <c r="N27" s="1"/>
      <c r="O27" s="1"/>
      <c r="P27" s="2"/>
      <c r="Q27" s="1"/>
      <c r="R27" s="1"/>
    </row>
    <row r="28" spans="1:18" s="3" customFormat="1" ht="15" customHeight="1" x14ac:dyDescent="0.25">
      <c r="B28" s="2" t="str">
        <f>IF($K$24="分度","/°",$K$24)</f>
        <v>mV</v>
      </c>
      <c r="C28" s="10" t="s">
        <v>60</v>
      </c>
      <c r="D28" s="2" t="s">
        <v>59</v>
      </c>
      <c r="E28" s="88"/>
      <c r="F28" s="88"/>
      <c r="G28" s="88"/>
      <c r="H28" s="88"/>
      <c r="I28" s="88"/>
      <c r="J28" s="88"/>
      <c r="K28" s="88"/>
      <c r="M28" s="1"/>
      <c r="N28" s="1"/>
      <c r="O28" s="1"/>
      <c r="P28" s="2"/>
      <c r="Q28" s="1"/>
      <c r="R28" s="1"/>
    </row>
    <row r="29" spans="1:18" s="3" customFormat="1" ht="15" customHeight="1" x14ac:dyDescent="0.25">
      <c r="B29" s="38">
        <v>0</v>
      </c>
      <c r="C29" s="38">
        <v>0</v>
      </c>
      <c r="D29" s="39">
        <v>0</v>
      </c>
      <c r="E29" s="88"/>
      <c r="F29" s="88"/>
      <c r="G29" s="88"/>
      <c r="H29" s="88"/>
      <c r="I29" s="88"/>
      <c r="J29" s="88"/>
      <c r="K29" s="88"/>
      <c r="M29" s="2"/>
      <c r="N29" s="2"/>
      <c r="O29" s="2"/>
      <c r="P29" s="2"/>
      <c r="Q29" s="2"/>
      <c r="R29" s="1"/>
    </row>
    <row r="30" spans="1:18" s="3" customFormat="1" ht="15" customHeight="1" x14ac:dyDescent="0.25">
      <c r="B30" s="38">
        <v>2.5</v>
      </c>
      <c r="C30" s="38">
        <v>348.8</v>
      </c>
      <c r="D30" s="39">
        <v>-348.9</v>
      </c>
      <c r="E30" s="88"/>
      <c r="F30" s="88"/>
      <c r="G30" s="88"/>
      <c r="H30" s="88"/>
      <c r="I30" s="88"/>
      <c r="J30" s="88"/>
      <c r="K30" s="88"/>
      <c r="M30" s="2"/>
      <c r="N30" s="2"/>
      <c r="O30" s="2"/>
      <c r="P30" s="2"/>
      <c r="Q30" s="2"/>
      <c r="R30" s="1"/>
    </row>
    <row r="31" spans="1:18" s="3" customFormat="1" ht="15" customHeight="1" x14ac:dyDescent="0.25">
      <c r="B31" s="38">
        <v>5</v>
      </c>
      <c r="C31" s="38">
        <v>697.1</v>
      </c>
      <c r="D31" s="39">
        <v>-697.4</v>
      </c>
      <c r="E31" s="88"/>
      <c r="F31" s="88"/>
      <c r="G31" s="88"/>
      <c r="H31" s="88"/>
      <c r="I31" s="88"/>
      <c r="J31" s="88"/>
      <c r="K31" s="88"/>
      <c r="M31" s="2"/>
      <c r="N31" s="2"/>
      <c r="O31" s="2"/>
      <c r="P31" s="2"/>
      <c r="Q31" s="2"/>
      <c r="R31" s="1"/>
    </row>
    <row r="32" spans="1:18" s="3" customFormat="1" ht="15" customHeight="1" x14ac:dyDescent="0.25">
      <c r="B32" s="38">
        <v>7.5</v>
      </c>
      <c r="C32" s="38">
        <v>1044.0999999999999</v>
      </c>
      <c r="D32" s="39">
        <v>-1044.7</v>
      </c>
      <c r="E32" s="88"/>
      <c r="F32" s="88"/>
      <c r="G32" s="88"/>
      <c r="H32" s="88"/>
      <c r="I32" s="88"/>
      <c r="J32" s="88"/>
      <c r="K32" s="88"/>
      <c r="M32" s="2"/>
      <c r="N32" s="2"/>
      <c r="O32" s="2"/>
      <c r="P32" s="2"/>
      <c r="Q32" s="2"/>
      <c r="R32" s="1"/>
    </row>
    <row r="33" spans="1:18" s="3" customFormat="1" ht="15" customHeight="1" x14ac:dyDescent="0.25">
      <c r="B33" s="38">
        <v>10</v>
      </c>
      <c r="C33" s="38">
        <v>1389.3</v>
      </c>
      <c r="D33" s="39">
        <v>-1390.1</v>
      </c>
      <c r="E33" s="88"/>
      <c r="F33" s="88"/>
      <c r="G33" s="88"/>
      <c r="H33" s="88"/>
      <c r="I33" s="88"/>
      <c r="J33" s="88"/>
      <c r="K33" s="88"/>
      <c r="M33" s="2"/>
      <c r="N33" s="2"/>
      <c r="O33" s="2"/>
      <c r="P33" s="2"/>
      <c r="Q33" s="2"/>
      <c r="R33" s="1"/>
    </row>
    <row r="34" spans="1:18" s="3" customFormat="1" ht="15" customHeight="1" x14ac:dyDescent="0.25">
      <c r="B34" s="38">
        <v>12.5</v>
      </c>
      <c r="C34" s="38">
        <v>1731.9</v>
      </c>
      <c r="D34" s="39">
        <v>-1733.3</v>
      </c>
      <c r="E34" s="88"/>
      <c r="F34" s="88"/>
      <c r="G34" s="88"/>
      <c r="H34" s="88"/>
      <c r="I34" s="88"/>
      <c r="J34" s="88"/>
      <c r="K34" s="88"/>
      <c r="M34" s="2"/>
      <c r="N34" s="2"/>
      <c r="O34" s="2"/>
      <c r="P34" s="2"/>
      <c r="Q34" s="2"/>
      <c r="R34" s="1"/>
    </row>
    <row r="35" spans="1:18" s="3" customFormat="1" ht="15" customHeight="1" x14ac:dyDescent="0.25">
      <c r="B35" s="38">
        <v>15</v>
      </c>
      <c r="C35" s="38">
        <v>2071.5</v>
      </c>
      <c r="D35" s="39">
        <v>-2073.4</v>
      </c>
      <c r="E35" s="88"/>
      <c r="F35" s="88"/>
      <c r="G35" s="88"/>
      <c r="H35" s="88"/>
      <c r="I35" s="88"/>
      <c r="J35" s="88"/>
      <c r="K35" s="88"/>
      <c r="M35" s="2"/>
      <c r="N35" s="2"/>
      <c r="O35" s="2"/>
      <c r="P35" s="2"/>
      <c r="Q35" s="2"/>
      <c r="R35" s="1"/>
    </row>
    <row r="36" spans="1:18" s="3" customFormat="1" ht="15" customHeight="1" x14ac:dyDescent="0.25">
      <c r="B36" s="38">
        <v>20</v>
      </c>
      <c r="C36" s="38">
        <v>2739.2</v>
      </c>
      <c r="D36" s="39">
        <v>-2742.2</v>
      </c>
      <c r="E36" s="88"/>
      <c r="F36" s="88"/>
      <c r="G36" s="88"/>
      <c r="H36" s="88"/>
      <c r="I36" s="88"/>
      <c r="J36" s="88"/>
      <c r="K36" s="88"/>
      <c r="M36" s="2"/>
      <c r="N36" s="2"/>
      <c r="O36" s="2"/>
      <c r="P36" s="2"/>
      <c r="Q36" s="2"/>
      <c r="R36" s="1"/>
    </row>
    <row r="37" spans="1:18" s="3" customFormat="1" ht="15" customHeight="1" x14ac:dyDescent="0.25">
      <c r="B37" s="38">
        <v>25</v>
      </c>
      <c r="C37" s="38">
        <v>3387.5</v>
      </c>
      <c r="D37" s="39">
        <v>-3391.9</v>
      </c>
      <c r="E37" s="88"/>
      <c r="F37" s="88"/>
      <c r="G37" s="88"/>
      <c r="H37" s="88"/>
      <c r="I37" s="88"/>
      <c r="J37" s="88"/>
      <c r="K37" s="88"/>
      <c r="M37" s="2"/>
      <c r="N37" s="2"/>
      <c r="O37" s="2"/>
      <c r="P37" s="2"/>
      <c r="Q37" s="2"/>
      <c r="R37" s="1"/>
    </row>
    <row r="38" spans="1:18" s="3" customFormat="1" ht="15" customHeight="1" x14ac:dyDescent="0.25">
      <c r="B38" s="38">
        <v>30</v>
      </c>
      <c r="C38" s="38">
        <v>4011.4</v>
      </c>
      <c r="D38" s="39">
        <v>-4017.6</v>
      </c>
      <c r="E38" s="88"/>
      <c r="F38" s="88"/>
      <c r="G38" s="88"/>
      <c r="H38" s="88"/>
      <c r="I38" s="88"/>
      <c r="J38" s="88"/>
      <c r="K38" s="88"/>
      <c r="M38" s="2"/>
      <c r="N38" s="2"/>
      <c r="O38" s="2"/>
      <c r="P38" s="2"/>
      <c r="Q38" s="2"/>
      <c r="R38" s="1"/>
    </row>
    <row r="39" spans="1:18" s="3" customFormat="1" ht="15" customHeight="1" x14ac:dyDescent="0.25">
      <c r="B39" s="38">
        <v>35</v>
      </c>
      <c r="C39" s="38">
        <v>4605.6000000000004</v>
      </c>
      <c r="D39" s="39">
        <v>-4613.7</v>
      </c>
      <c r="E39" s="88"/>
      <c r="F39" s="88"/>
      <c r="G39" s="88"/>
      <c r="H39" s="88"/>
      <c r="I39" s="88"/>
      <c r="J39" s="88"/>
      <c r="K39" s="88"/>
      <c r="M39" s="2"/>
      <c r="N39" s="2"/>
      <c r="O39" s="2"/>
      <c r="P39" s="2"/>
      <c r="Q39" s="2"/>
      <c r="R39" s="1"/>
    </row>
    <row r="40" spans="1:18" s="3" customFormat="1" ht="15" customHeight="1" x14ac:dyDescent="0.25">
      <c r="B40" s="6"/>
      <c r="C40" s="6"/>
      <c r="D40" s="1"/>
      <c r="E40" s="12"/>
      <c r="F40" s="1"/>
      <c r="G40" s="6"/>
      <c r="H40" s="6"/>
      <c r="I40" s="1"/>
      <c r="J40" s="12"/>
      <c r="K40" s="1"/>
      <c r="Q40" s="1"/>
      <c r="R40" s="1"/>
    </row>
    <row r="41" spans="1:18" s="3" customFormat="1" ht="15" customHeight="1" x14ac:dyDescent="0.25">
      <c r="A41" s="155" t="s">
        <v>27</v>
      </c>
      <c r="B41" s="155"/>
      <c r="C41" s="155"/>
      <c r="D41" s="25">
        <f>STDEV(B43:K43)</f>
        <v>5.16E-2</v>
      </c>
      <c r="E41" s="26" t="str">
        <f>$K$24</f>
        <v>mV</v>
      </c>
      <c r="F41" s="26"/>
      <c r="G41" s="26"/>
      <c r="H41" s="26"/>
      <c r="I41" s="26"/>
      <c r="J41" s="26"/>
      <c r="K41" s="26"/>
      <c r="Q41" s="1"/>
      <c r="R41" s="1"/>
    </row>
    <row r="42" spans="1:18" s="3" customFormat="1" ht="15" customHeight="1" x14ac:dyDescent="0.25">
      <c r="A42" s="9" t="s">
        <v>26</v>
      </c>
      <c r="B42" s="6">
        <v>1</v>
      </c>
      <c r="C42" s="6">
        <v>2</v>
      </c>
      <c r="D42" s="6">
        <v>3</v>
      </c>
      <c r="E42" s="6">
        <v>4</v>
      </c>
      <c r="F42" s="6">
        <v>5</v>
      </c>
      <c r="G42" s="6">
        <v>6</v>
      </c>
      <c r="H42" s="6">
        <v>7</v>
      </c>
      <c r="I42" s="6">
        <v>8</v>
      </c>
      <c r="J42" s="6">
        <v>9</v>
      </c>
      <c r="K42" s="6">
        <v>10</v>
      </c>
      <c r="Q42" s="1"/>
      <c r="R42" s="1"/>
    </row>
    <row r="43" spans="1:18" s="3" customFormat="1" ht="15" customHeight="1" x14ac:dyDescent="0.25">
      <c r="B43" s="38">
        <v>418.6</v>
      </c>
      <c r="C43" s="38">
        <v>418.5</v>
      </c>
      <c r="D43" s="39">
        <v>418.5</v>
      </c>
      <c r="E43" s="39">
        <v>418.6</v>
      </c>
      <c r="F43" s="39">
        <v>418.5</v>
      </c>
      <c r="G43" s="38">
        <v>418.6</v>
      </c>
      <c r="H43" s="38">
        <v>418.6</v>
      </c>
      <c r="I43" s="39">
        <v>418.5</v>
      </c>
      <c r="J43" s="39">
        <v>418.5</v>
      </c>
      <c r="K43" s="39">
        <v>418.5</v>
      </c>
      <c r="Q43" s="1"/>
      <c r="R43" s="1"/>
    </row>
    <row r="44" spans="1:18" s="3" customFormat="1" ht="15" customHeight="1" x14ac:dyDescent="0.25">
      <c r="B44" s="6"/>
      <c r="C44" s="6"/>
      <c r="D44" s="1"/>
      <c r="E44" s="12"/>
      <c r="F44" s="1"/>
      <c r="G44" s="6"/>
      <c r="H44" s="6"/>
      <c r="I44" s="1"/>
      <c r="J44" s="12"/>
      <c r="K44" s="1"/>
      <c r="Q44" s="1"/>
      <c r="R44" s="1"/>
    </row>
    <row r="45" spans="1:18" s="3" customFormat="1" ht="15" customHeight="1" x14ac:dyDescent="0.25">
      <c r="A45" s="101" t="s">
        <v>26</v>
      </c>
      <c r="B45" s="168" t="s">
        <v>58</v>
      </c>
      <c r="C45" s="169"/>
      <c r="D45" s="169"/>
      <c r="E45" s="169"/>
      <c r="F45" s="170"/>
      <c r="G45" s="134" t="s">
        <v>21</v>
      </c>
      <c r="H45" s="135"/>
      <c r="I45" s="135"/>
      <c r="J45" s="174"/>
      <c r="K45" s="1"/>
      <c r="Q45" s="1"/>
      <c r="R45" s="1"/>
    </row>
    <row r="46" spans="1:18" s="3" customFormat="1" ht="15" customHeight="1" x14ac:dyDescent="0.25">
      <c r="A46" s="102"/>
      <c r="B46" s="171"/>
      <c r="C46" s="172"/>
      <c r="D46" s="172"/>
      <c r="E46" s="172"/>
      <c r="F46" s="173"/>
      <c r="G46" s="175" t="s">
        <v>25</v>
      </c>
      <c r="H46" s="176"/>
      <c r="I46" s="175" t="s">
        <v>109</v>
      </c>
      <c r="J46" s="176"/>
      <c r="K46" s="1"/>
      <c r="Q46" s="1"/>
      <c r="R46" s="1"/>
    </row>
    <row r="47" spans="1:18" s="3" customFormat="1" ht="15" customHeight="1" x14ac:dyDescent="0.25">
      <c r="A47" s="101">
        <v>1</v>
      </c>
      <c r="B47" s="103" t="str">
        <f>IF(OR(C48="分度/°",C48="mm/°"),"转换系数","角度灵敏系数")</f>
        <v>角度灵敏系数</v>
      </c>
      <c r="C47" s="104"/>
      <c r="D47" s="105"/>
      <c r="E47" s="158" t="s">
        <v>23</v>
      </c>
      <c r="F47" s="159"/>
      <c r="G47" s="160">
        <f>单轴校准结果!E14</f>
        <v>7.1999999999999998E-3</v>
      </c>
      <c r="H47" s="161"/>
      <c r="I47" s="160">
        <f>单轴校准结果!K14</f>
        <v>7.4000000000000003E-3</v>
      </c>
      <c r="J47" s="161"/>
      <c r="K47" s="1"/>
      <c r="Q47" s="1"/>
      <c r="R47" s="1"/>
    </row>
    <row r="48" spans="1:18" s="3" customFormat="1" ht="15" customHeight="1" x14ac:dyDescent="0.25">
      <c r="A48" s="102"/>
      <c r="B48" s="22" t="s">
        <v>22</v>
      </c>
      <c r="C48" s="23" t="str">
        <f>IF(OR($K$24="mV",$K$24="V"),"°/"&amp;$K$24,$K$24&amp;"/°")</f>
        <v>°/mV</v>
      </c>
      <c r="D48" s="24" t="s">
        <v>64</v>
      </c>
      <c r="E48" s="158" t="s">
        <v>85</v>
      </c>
      <c r="F48" s="159"/>
      <c r="G48" s="160">
        <f>单轴校准结果!E31</f>
        <v>7.1999999999999998E-3</v>
      </c>
      <c r="H48" s="161"/>
      <c r="I48" s="160">
        <f>单轴校准结果!K31</f>
        <v>7.4000000000000003E-3</v>
      </c>
      <c r="J48" s="161"/>
      <c r="K48" s="1"/>
      <c r="Q48" s="1"/>
      <c r="R48" s="1"/>
    </row>
    <row r="49" spans="1:18" s="3" customFormat="1" ht="15" customHeight="1" x14ac:dyDescent="0.25">
      <c r="A49" s="101">
        <v>2</v>
      </c>
      <c r="B49" s="103" t="s">
        <v>65</v>
      </c>
      <c r="C49" s="104"/>
      <c r="D49" s="105"/>
      <c r="E49" s="158" t="s">
        <v>23</v>
      </c>
      <c r="F49" s="159"/>
      <c r="G49" s="162">
        <f>单轴校准结果!F16</f>
        <v>1.1999999999999999E-3</v>
      </c>
      <c r="H49" s="163"/>
      <c r="I49" s="162">
        <f>单轴校准结果!L16</f>
        <v>1.55E-2</v>
      </c>
      <c r="J49" s="163"/>
      <c r="K49" s="1"/>
      <c r="Q49" s="1"/>
      <c r="R49" s="1"/>
    </row>
    <row r="50" spans="1:18" s="3" customFormat="1" ht="15" customHeight="1" x14ac:dyDescent="0.25">
      <c r="A50" s="102"/>
      <c r="B50" s="164"/>
      <c r="C50" s="165"/>
      <c r="D50" s="166"/>
      <c r="E50" s="158" t="s">
        <v>85</v>
      </c>
      <c r="F50" s="159"/>
      <c r="G50" s="162">
        <f>单轴校准结果!F33</f>
        <v>1.1999999999999999E-3</v>
      </c>
      <c r="H50" s="163"/>
      <c r="I50" s="162">
        <f>单轴校准结果!L33</f>
        <v>1.52E-2</v>
      </c>
      <c r="J50" s="163"/>
      <c r="K50" s="1"/>
      <c r="Q50" s="1"/>
      <c r="R50" s="1"/>
    </row>
    <row r="51" spans="1:18" s="3" customFormat="1" ht="15" customHeight="1" x14ac:dyDescent="0.25">
      <c r="A51" s="18">
        <v>3</v>
      </c>
      <c r="B51" s="156" t="s">
        <v>56</v>
      </c>
      <c r="C51" s="157"/>
      <c r="D51" s="157"/>
      <c r="E51" s="20" t="str">
        <f>$K$24</f>
        <v>mV</v>
      </c>
      <c r="F51" s="21"/>
      <c r="G51" s="97">
        <f>IF($I$24&gt;D41,$I$24,D41)</f>
        <v>0.1</v>
      </c>
      <c r="H51" s="98"/>
      <c r="I51" s="98"/>
      <c r="J51" s="96"/>
      <c r="K51" s="1"/>
      <c r="Q51" s="1"/>
      <c r="R51" s="1"/>
    </row>
    <row r="52" spans="1:18" s="3" customFormat="1" ht="15" customHeight="1" x14ac:dyDescent="0.25">
      <c r="A52" s="6"/>
      <c r="B52" s="6"/>
      <c r="C52" s="6"/>
      <c r="D52" s="1"/>
      <c r="E52" s="12"/>
      <c r="F52" s="1"/>
      <c r="G52" s="6"/>
      <c r="H52" s="6"/>
      <c r="I52" s="1"/>
      <c r="J52" s="12"/>
      <c r="K52" s="1"/>
      <c r="Q52" s="1"/>
      <c r="R52" s="1"/>
    </row>
    <row r="53" spans="1:18" s="3" customFormat="1" ht="15" customHeight="1" x14ac:dyDescent="0.25">
      <c r="A53" s="154" t="s">
        <v>63</v>
      </c>
      <c r="B53" s="154"/>
      <c r="C53" s="155"/>
      <c r="D53" s="155"/>
      <c r="E53" s="155"/>
      <c r="F53" s="155"/>
      <c r="G53" s="155"/>
      <c r="H53" s="155"/>
      <c r="I53" s="155"/>
      <c r="J53" s="155"/>
      <c r="K53" s="155"/>
      <c r="Q53" s="1"/>
      <c r="R53" s="1"/>
    </row>
    <row r="54" spans="1:18" s="3" customFormat="1" ht="15" customHeight="1" x14ac:dyDescent="0.25">
      <c r="A54" s="86"/>
      <c r="B54" s="86"/>
      <c r="C54" s="86"/>
      <c r="D54" s="86"/>
      <c r="E54" s="86"/>
      <c r="F54" s="86"/>
      <c r="G54" s="86"/>
      <c r="H54" s="86"/>
      <c r="I54" s="86"/>
      <c r="J54" s="86"/>
      <c r="K54" s="86"/>
      <c r="Q54" s="1"/>
      <c r="R54" s="1"/>
    </row>
    <row r="55" spans="1:18" s="3" customFormat="1" ht="42.9" customHeight="1" x14ac:dyDescent="0.25">
      <c r="A55" s="87" t="s">
        <v>82</v>
      </c>
      <c r="B55" s="87"/>
      <c r="C55" s="87"/>
      <c r="D55" s="88"/>
      <c r="E55" s="88"/>
      <c r="F55" s="88"/>
      <c r="G55" s="87" t="s">
        <v>32</v>
      </c>
      <c r="H55" s="88"/>
      <c r="I55" s="88"/>
      <c r="J55" s="88"/>
      <c r="K55" s="88"/>
      <c r="Q55" s="1"/>
      <c r="R55" s="1"/>
    </row>
  </sheetData>
  <mergeCells count="88">
    <mergeCell ref="A49:A50"/>
    <mergeCell ref="C27:D27"/>
    <mergeCell ref="A25:K25"/>
    <mergeCell ref="E26:K39"/>
    <mergeCell ref="A41:C41"/>
    <mergeCell ref="B45:F46"/>
    <mergeCell ref="A45:A46"/>
    <mergeCell ref="G45:J45"/>
    <mergeCell ref="G46:H46"/>
    <mergeCell ref="I46:J46"/>
    <mergeCell ref="A53:K53"/>
    <mergeCell ref="B51:D51"/>
    <mergeCell ref="G51:J51"/>
    <mergeCell ref="E47:F47"/>
    <mergeCell ref="G47:H47"/>
    <mergeCell ref="I47:J47"/>
    <mergeCell ref="E48:F48"/>
    <mergeCell ref="G48:H48"/>
    <mergeCell ref="I48:J48"/>
    <mergeCell ref="G49:H49"/>
    <mergeCell ref="B49:D50"/>
    <mergeCell ref="I49:J49"/>
    <mergeCell ref="E50:F50"/>
    <mergeCell ref="G50:H50"/>
    <mergeCell ref="I50:J50"/>
    <mergeCell ref="E49:F49"/>
    <mergeCell ref="D6:K6"/>
    <mergeCell ref="D8:K8"/>
    <mergeCell ref="A1:C1"/>
    <mergeCell ref="D1:F1"/>
    <mergeCell ref="G1:H1"/>
    <mergeCell ref="I1:K1"/>
    <mergeCell ref="A2:K2"/>
    <mergeCell ref="A7:C7"/>
    <mergeCell ref="D7:K7"/>
    <mergeCell ref="A8:C8"/>
    <mergeCell ref="A3:C3"/>
    <mergeCell ref="D3:F3"/>
    <mergeCell ref="G3:H3"/>
    <mergeCell ref="I3:K3"/>
    <mergeCell ref="A4:C4"/>
    <mergeCell ref="D4:F4"/>
    <mergeCell ref="G4:H4"/>
    <mergeCell ref="I4:K4"/>
    <mergeCell ref="A5:C5"/>
    <mergeCell ref="D5:F5"/>
    <mergeCell ref="G5:H5"/>
    <mergeCell ref="I5:K5"/>
    <mergeCell ref="A6:C6"/>
    <mergeCell ref="H21:I21"/>
    <mergeCell ref="J21:K21"/>
    <mergeCell ref="A9:C9"/>
    <mergeCell ref="B16:K16"/>
    <mergeCell ref="A11:C11"/>
    <mergeCell ref="A12:C12"/>
    <mergeCell ref="D12:K12"/>
    <mergeCell ref="A13:C13"/>
    <mergeCell ref="D13:K13"/>
    <mergeCell ref="A14:K14"/>
    <mergeCell ref="A15:K15"/>
    <mergeCell ref="D11:K11"/>
    <mergeCell ref="A10:C10"/>
    <mergeCell ref="D9:K9"/>
    <mergeCell ref="D10:K10"/>
    <mergeCell ref="A17:K17"/>
    <mergeCell ref="A20:K20"/>
    <mergeCell ref="A18:B18"/>
    <mergeCell ref="F18:G18"/>
    <mergeCell ref="H18:K18"/>
    <mergeCell ref="A19:B19"/>
    <mergeCell ref="F19:G19"/>
    <mergeCell ref="H19:K19"/>
    <mergeCell ref="F21:G21"/>
    <mergeCell ref="A54:K54"/>
    <mergeCell ref="A55:C55"/>
    <mergeCell ref="D55:F55"/>
    <mergeCell ref="G55:H55"/>
    <mergeCell ref="I55:K55"/>
    <mergeCell ref="A23:K23"/>
    <mergeCell ref="H22:I22"/>
    <mergeCell ref="J22:K22"/>
    <mergeCell ref="A21:B21"/>
    <mergeCell ref="C21:E21"/>
    <mergeCell ref="A22:B22"/>
    <mergeCell ref="C22:E22"/>
    <mergeCell ref="F22:G22"/>
    <mergeCell ref="A47:A48"/>
    <mergeCell ref="B47:D47"/>
  </mergeCells>
  <phoneticPr fontId="22" type="noConversion"/>
  <dataValidations count="1">
    <dataValidation type="list" allowBlank="1" showInputMessage="1" showErrorMessage="1" sqref="K24:K39 K52:K53" xr:uid="{00000000-0002-0000-0000-000000000000}">
      <formula1>"mV,V,mm,分度"</formula1>
    </dataValidation>
  </dataValidations>
  <pageMargins left="0.70866141732283505" right="0.70866141732283505" top="0.74803149606299202" bottom="0.74803149606299202" header="0.31496062992126" footer="0"/>
  <pageSetup paperSize="9" scale="81" fitToHeight="0" orientation="portrait" horizontalDpi="300" verticalDpi="300" r:id="rId1"/>
  <headerFooter>
    <oddHeader>&amp;L证书编号：CDjd2025-00716&amp;C&amp;"宋体,加粗"&amp;24角度原始记录-测斜仪</oddHeader>
    <oddFooter>&amp;C第 &amp;P 页，共 &amp;N 页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C95DA-2940-406D-AC18-65E6C7E9D0ED}">
  <dimension ref="A1:B18"/>
  <sheetViews>
    <sheetView topLeftCell="A27" workbookViewId="0">
      <selection activeCell="A29" sqref="A29"/>
    </sheetView>
  </sheetViews>
  <sheetFormatPr defaultColWidth="8" defaultRowHeight="15.6" x14ac:dyDescent="0.25"/>
  <cols>
    <col min="1" max="1" width="24" style="27" customWidth="1"/>
    <col min="2" max="2" width="19.59765625" style="29" customWidth="1"/>
    <col min="3" max="3" width="12.59765625" style="29" customWidth="1"/>
    <col min="4" max="4" width="16.3984375" style="29" customWidth="1"/>
    <col min="5" max="16384" width="8" style="29"/>
  </cols>
  <sheetData>
    <row r="1" spans="1:2" ht="24.9" customHeight="1" x14ac:dyDescent="0.25">
      <c r="A1" s="27" t="s">
        <v>70</v>
      </c>
      <c r="B1" s="28" t="s">
        <v>81</v>
      </c>
    </row>
    <row r="2" spans="1:2" ht="24.9" customHeight="1" x14ac:dyDescent="0.25">
      <c r="A2" s="27" t="s">
        <v>71</v>
      </c>
      <c r="B2" s="30" t="s">
        <v>72</v>
      </c>
    </row>
    <row r="3" spans="1:2" ht="24.9" customHeight="1" x14ac:dyDescent="0.3">
      <c r="A3" s="27" t="s">
        <v>73</v>
      </c>
      <c r="B3" s="31">
        <v>12</v>
      </c>
    </row>
    <row r="4" spans="1:2" ht="24.9" customHeight="1" x14ac:dyDescent="0.3">
      <c r="B4" s="32"/>
    </row>
    <row r="5" spans="1:2" ht="24.9" customHeight="1" x14ac:dyDescent="0.25">
      <c r="A5" s="27" t="s">
        <v>74</v>
      </c>
      <c r="B5" s="29" t="s">
        <v>75</v>
      </c>
    </row>
    <row r="6" spans="1:2" ht="24.9" customHeight="1" x14ac:dyDescent="0.25">
      <c r="A6" s="27" t="s">
        <v>76</v>
      </c>
      <c r="B6" s="33" t="s">
        <v>9</v>
      </c>
    </row>
    <row r="7" spans="1:2" ht="24.9" customHeight="1" x14ac:dyDescent="0.25"/>
    <row r="8" spans="1:2" ht="24.9" customHeight="1" x14ac:dyDescent="0.25"/>
    <row r="9" spans="1:2" ht="24.9" customHeight="1" x14ac:dyDescent="0.25">
      <c r="A9" s="27" t="s">
        <v>77</v>
      </c>
      <c r="B9" s="29">
        <f>MATCH("校准员：",原始记录!A1:'原始记录'!A1000,0)</f>
        <v>55</v>
      </c>
    </row>
    <row r="10" spans="1:2" ht="24.9" customHeight="1" x14ac:dyDescent="0.25">
      <c r="A10" s="27" t="s">
        <v>78</v>
      </c>
      <c r="B10" s="29" t="str">
        <f>"原始记录!D:"&amp;B9</f>
        <v>原始记录!D:55</v>
      </c>
    </row>
    <row r="11" spans="1:2" ht="24.9" customHeight="1" x14ac:dyDescent="0.25">
      <c r="A11" s="27" t="s">
        <v>79</v>
      </c>
      <c r="B11" s="29" t="str">
        <f>"原始记录!I:"&amp;B9</f>
        <v>原始记录!I:55</v>
      </c>
    </row>
    <row r="12" spans="1:2" ht="24.9" customHeight="1" x14ac:dyDescent="0.25">
      <c r="A12" s="27" t="s">
        <v>80</v>
      </c>
      <c r="B12" s="34" t="s">
        <v>83</v>
      </c>
    </row>
    <row r="17" spans="1:2" x14ac:dyDescent="0.25">
      <c r="A17" s="27" t="s">
        <v>84</v>
      </c>
      <c r="B17" s="29" t="s">
        <v>87</v>
      </c>
    </row>
    <row r="18" spans="1:2" x14ac:dyDescent="0.25">
      <c r="A18" s="27" t="s">
        <v>84</v>
      </c>
      <c r="B18" s="29" t="s">
        <v>88</v>
      </c>
    </row>
  </sheetData>
  <phoneticPr fontId="22" type="noConversion"/>
  <dataValidations count="1">
    <dataValidation type="list" allowBlank="1" showInputMessage="1" showErrorMessage="1" sqref="B5" xr:uid="{00000000-0002-0000-0100-000000000000}">
      <formula1>"加盖,不加盖"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6795B-6022-4826-888C-09131D979854}">
  <dimension ref="A1:O45"/>
  <sheetViews>
    <sheetView workbookViewId="0">
      <selection activeCell="E5" sqref="E5"/>
    </sheetView>
  </sheetViews>
  <sheetFormatPr defaultColWidth="9" defaultRowHeight="15.6" x14ac:dyDescent="0.25"/>
  <cols>
    <col min="1" max="15" width="9.09765625" style="75" customWidth="1"/>
    <col min="16" max="16384" width="9" style="73"/>
  </cols>
  <sheetData>
    <row r="1" spans="1:15" x14ac:dyDescent="0.25">
      <c r="A1" s="177" t="s">
        <v>23</v>
      </c>
      <c r="B1" s="178"/>
      <c r="C1" s="179"/>
      <c r="D1" s="180" t="s">
        <v>28</v>
      </c>
      <c r="E1" s="181"/>
      <c r="F1" s="182"/>
      <c r="G1" s="180" t="s">
        <v>94</v>
      </c>
      <c r="H1" s="181"/>
      <c r="I1" s="182"/>
      <c r="J1" s="180" t="s">
        <v>95</v>
      </c>
      <c r="K1" s="181"/>
      <c r="L1" s="182"/>
      <c r="M1" s="180" t="s">
        <v>96</v>
      </c>
      <c r="N1" s="181"/>
      <c r="O1" s="182"/>
    </row>
    <row r="2" spans="1:15" x14ac:dyDescent="0.25">
      <c r="A2" s="40" t="s">
        <v>97</v>
      </c>
      <c r="B2" s="41" t="s">
        <v>24</v>
      </c>
      <c r="C2" s="42"/>
      <c r="D2" s="40" t="s">
        <v>98</v>
      </c>
      <c r="E2" s="41" t="s">
        <v>99</v>
      </c>
      <c r="F2" s="42" t="s">
        <v>100</v>
      </c>
      <c r="G2" s="40" t="s">
        <v>98</v>
      </c>
      <c r="H2" s="41" t="s">
        <v>99</v>
      </c>
      <c r="I2" s="42" t="s">
        <v>100</v>
      </c>
      <c r="J2" s="40" t="s">
        <v>98</v>
      </c>
      <c r="K2" s="41" t="s">
        <v>99</v>
      </c>
      <c r="L2" s="42" t="s">
        <v>100</v>
      </c>
      <c r="M2" s="40" t="s">
        <v>98</v>
      </c>
      <c r="N2" s="41" t="s">
        <v>99</v>
      </c>
      <c r="O2" s="42" t="s">
        <v>100</v>
      </c>
    </row>
    <row r="3" spans="1:15" x14ac:dyDescent="0.25">
      <c r="A3" s="43">
        <v>0</v>
      </c>
      <c r="B3" s="44">
        <f>原始记录!C29</f>
        <v>0</v>
      </c>
      <c r="C3" s="45">
        <f t="shared" ref="C3:C13" si="0">B3-$B$3</f>
        <v>0</v>
      </c>
      <c r="D3" s="46">
        <f>A3*$E$15</f>
        <v>0</v>
      </c>
      <c r="E3" s="47">
        <f>C3-D3</f>
        <v>0</v>
      </c>
      <c r="F3" s="48">
        <f t="shared" ref="F3:F7" si="1">ABS(E3)</f>
        <v>0</v>
      </c>
      <c r="G3" s="46">
        <f t="shared" ref="G3:G9" si="2">A3*$H$15</f>
        <v>0</v>
      </c>
      <c r="H3" s="47">
        <f>C3-G3</f>
        <v>0</v>
      </c>
      <c r="I3" s="48">
        <f>ABS(H3)</f>
        <v>0</v>
      </c>
      <c r="J3" s="46">
        <f t="shared" ref="J3:J12" si="3">A3*$K$15</f>
        <v>0</v>
      </c>
      <c r="K3" s="47">
        <f t="shared" ref="K3:K12" si="4">C3-J3</f>
        <v>0</v>
      </c>
      <c r="L3" s="48">
        <f t="shared" ref="L3:L12" si="5">ABS(K3)</f>
        <v>0</v>
      </c>
      <c r="M3" s="46">
        <f t="shared" ref="M3:M13" si="6">A3*$N$15</f>
        <v>0</v>
      </c>
      <c r="N3" s="47">
        <f t="shared" ref="N3:N13" si="7">C3-M3</f>
        <v>0</v>
      </c>
      <c r="O3" s="48">
        <f t="shared" ref="O3:O13" si="8">ABS(N3)</f>
        <v>0</v>
      </c>
    </row>
    <row r="4" spans="1:15" x14ac:dyDescent="0.25">
      <c r="A4" s="43">
        <v>2.5</v>
      </c>
      <c r="B4" s="44">
        <f>原始记录!C30</f>
        <v>348.8</v>
      </c>
      <c r="C4" s="45">
        <f t="shared" si="0"/>
        <v>348.8</v>
      </c>
      <c r="D4" s="46">
        <f>A4*$E$15</f>
        <v>347.75</v>
      </c>
      <c r="E4" s="47">
        <f>C4-D4</f>
        <v>1.05</v>
      </c>
      <c r="F4" s="48">
        <f t="shared" si="1"/>
        <v>1.05</v>
      </c>
      <c r="G4" s="46">
        <f t="shared" si="2"/>
        <v>346.38</v>
      </c>
      <c r="H4" s="47">
        <f t="shared" ref="H4:H9" si="9">C4-G4</f>
        <v>2.42</v>
      </c>
      <c r="I4" s="48">
        <f t="shared" ref="I4:I9" si="10">ABS(H4)</f>
        <v>2.42</v>
      </c>
      <c r="J4" s="46">
        <f t="shared" si="3"/>
        <v>339.46</v>
      </c>
      <c r="K4" s="47">
        <f t="shared" si="4"/>
        <v>9.34</v>
      </c>
      <c r="L4" s="48">
        <f t="shared" si="5"/>
        <v>9.34</v>
      </c>
      <c r="M4" s="46">
        <f t="shared" si="6"/>
        <v>336.01</v>
      </c>
      <c r="N4" s="47">
        <f t="shared" si="7"/>
        <v>12.79</v>
      </c>
      <c r="O4" s="48">
        <f t="shared" si="8"/>
        <v>12.79</v>
      </c>
    </row>
    <row r="5" spans="1:15" x14ac:dyDescent="0.25">
      <c r="A5" s="43">
        <v>5</v>
      </c>
      <c r="B5" s="44">
        <f>原始记录!C31</f>
        <v>697.1</v>
      </c>
      <c r="C5" s="45">
        <f t="shared" si="0"/>
        <v>697.1</v>
      </c>
      <c r="D5" s="46">
        <f>A5*$E$15</f>
        <v>695.5</v>
      </c>
      <c r="E5" s="47">
        <f t="shared" ref="E5:E7" si="11">C5-D5</f>
        <v>1.6</v>
      </c>
      <c r="F5" s="48">
        <f t="shared" si="1"/>
        <v>1.6</v>
      </c>
      <c r="G5" s="46">
        <f t="shared" si="2"/>
        <v>692.77</v>
      </c>
      <c r="H5" s="47">
        <f t="shared" si="9"/>
        <v>4.33</v>
      </c>
      <c r="I5" s="48">
        <f t="shared" si="10"/>
        <v>4.33</v>
      </c>
      <c r="J5" s="46">
        <f t="shared" si="3"/>
        <v>678.93</v>
      </c>
      <c r="K5" s="47">
        <f t="shared" si="4"/>
        <v>18.170000000000002</v>
      </c>
      <c r="L5" s="48">
        <f t="shared" si="5"/>
        <v>18.170000000000002</v>
      </c>
      <c r="M5" s="46">
        <f t="shared" si="6"/>
        <v>672.02</v>
      </c>
      <c r="N5" s="47">
        <f t="shared" si="7"/>
        <v>25.08</v>
      </c>
      <c r="O5" s="48">
        <f t="shared" si="8"/>
        <v>25.08</v>
      </c>
    </row>
    <row r="6" spans="1:15" x14ac:dyDescent="0.25">
      <c r="A6" s="43">
        <v>7.5</v>
      </c>
      <c r="B6" s="44">
        <f>原始记录!C32</f>
        <v>1044.0999999999999</v>
      </c>
      <c r="C6" s="45">
        <f t="shared" si="0"/>
        <v>1044.0999999999999</v>
      </c>
      <c r="D6" s="46">
        <f>A6*$E$15</f>
        <v>1043.25</v>
      </c>
      <c r="E6" s="47">
        <f t="shared" si="11"/>
        <v>0.85</v>
      </c>
      <c r="F6" s="48">
        <f t="shared" si="1"/>
        <v>0.85</v>
      </c>
      <c r="G6" s="46">
        <f t="shared" si="2"/>
        <v>1039.1500000000001</v>
      </c>
      <c r="H6" s="47">
        <f t="shared" si="9"/>
        <v>4.95</v>
      </c>
      <c r="I6" s="48">
        <f t="shared" si="10"/>
        <v>4.95</v>
      </c>
      <c r="J6" s="46">
        <f t="shared" si="3"/>
        <v>1018.39</v>
      </c>
      <c r="K6" s="47">
        <f t="shared" si="4"/>
        <v>25.71</v>
      </c>
      <c r="L6" s="48">
        <f t="shared" si="5"/>
        <v>25.71</v>
      </c>
      <c r="M6" s="46">
        <f t="shared" si="6"/>
        <v>1008.02</v>
      </c>
      <c r="N6" s="47">
        <f t="shared" si="7"/>
        <v>36.08</v>
      </c>
      <c r="O6" s="48">
        <f t="shared" si="8"/>
        <v>36.08</v>
      </c>
    </row>
    <row r="7" spans="1:15" x14ac:dyDescent="0.25">
      <c r="A7" s="43">
        <v>10</v>
      </c>
      <c r="B7" s="44">
        <f>原始记录!C33</f>
        <v>1389.3</v>
      </c>
      <c r="C7" s="45">
        <f t="shared" si="0"/>
        <v>1389.3</v>
      </c>
      <c r="D7" s="46">
        <f>A7*$E$15</f>
        <v>1391</v>
      </c>
      <c r="E7" s="47">
        <f t="shared" si="11"/>
        <v>-1.7</v>
      </c>
      <c r="F7" s="48">
        <f t="shared" si="1"/>
        <v>1.7</v>
      </c>
      <c r="G7" s="46">
        <f t="shared" si="2"/>
        <v>1385.54</v>
      </c>
      <c r="H7" s="47">
        <f t="shared" si="9"/>
        <v>3.76</v>
      </c>
      <c r="I7" s="48">
        <f t="shared" si="10"/>
        <v>3.76</v>
      </c>
      <c r="J7" s="46">
        <f t="shared" si="3"/>
        <v>1357.86</v>
      </c>
      <c r="K7" s="47">
        <f t="shared" si="4"/>
        <v>31.44</v>
      </c>
      <c r="L7" s="48">
        <f t="shared" si="5"/>
        <v>31.44</v>
      </c>
      <c r="M7" s="46">
        <f t="shared" si="6"/>
        <v>1344.03</v>
      </c>
      <c r="N7" s="47">
        <f t="shared" si="7"/>
        <v>45.27</v>
      </c>
      <c r="O7" s="48">
        <f t="shared" si="8"/>
        <v>45.27</v>
      </c>
    </row>
    <row r="8" spans="1:15" x14ac:dyDescent="0.25">
      <c r="A8" s="43">
        <v>12.5</v>
      </c>
      <c r="B8" s="44">
        <f>原始记录!C34</f>
        <v>1731.9</v>
      </c>
      <c r="C8" s="45">
        <f t="shared" si="0"/>
        <v>1731.9</v>
      </c>
      <c r="D8" s="46"/>
      <c r="E8" s="47"/>
      <c r="F8" s="48"/>
      <c r="G8" s="46">
        <f t="shared" si="2"/>
        <v>1731.92</v>
      </c>
      <c r="H8" s="47">
        <f t="shared" si="9"/>
        <v>-0.02</v>
      </c>
      <c r="I8" s="48">
        <f t="shared" si="10"/>
        <v>0.02</v>
      </c>
      <c r="J8" s="46">
        <f t="shared" si="3"/>
        <v>1697.32</v>
      </c>
      <c r="K8" s="47">
        <f t="shared" si="4"/>
        <v>34.58</v>
      </c>
      <c r="L8" s="48">
        <f t="shared" si="5"/>
        <v>34.58</v>
      </c>
      <c r="M8" s="46">
        <f t="shared" si="6"/>
        <v>1680.04</v>
      </c>
      <c r="N8" s="47">
        <f t="shared" si="7"/>
        <v>51.86</v>
      </c>
      <c r="O8" s="48">
        <f t="shared" si="8"/>
        <v>51.86</v>
      </c>
    </row>
    <row r="9" spans="1:15" x14ac:dyDescent="0.25">
      <c r="A9" s="43">
        <v>15</v>
      </c>
      <c r="B9" s="44">
        <f>原始记录!C35</f>
        <v>2071.5</v>
      </c>
      <c r="C9" s="45">
        <f t="shared" si="0"/>
        <v>2071.5</v>
      </c>
      <c r="D9" s="46"/>
      <c r="E9" s="47"/>
      <c r="F9" s="48"/>
      <c r="G9" s="46">
        <f t="shared" si="2"/>
        <v>2078.31</v>
      </c>
      <c r="H9" s="47">
        <f t="shared" si="9"/>
        <v>-6.81</v>
      </c>
      <c r="I9" s="48">
        <f t="shared" si="10"/>
        <v>6.81</v>
      </c>
      <c r="J9" s="46">
        <f t="shared" si="3"/>
        <v>2036.79</v>
      </c>
      <c r="K9" s="47">
        <f t="shared" si="4"/>
        <v>34.71</v>
      </c>
      <c r="L9" s="48">
        <f t="shared" si="5"/>
        <v>34.71</v>
      </c>
      <c r="M9" s="46">
        <f t="shared" si="6"/>
        <v>2016.05</v>
      </c>
      <c r="N9" s="47">
        <f t="shared" si="7"/>
        <v>55.45</v>
      </c>
      <c r="O9" s="48">
        <f t="shared" si="8"/>
        <v>55.45</v>
      </c>
    </row>
    <row r="10" spans="1:15" x14ac:dyDescent="0.25">
      <c r="A10" s="43">
        <v>20</v>
      </c>
      <c r="B10" s="44">
        <f>原始记录!C36</f>
        <v>2739.2</v>
      </c>
      <c r="C10" s="45">
        <f t="shared" si="0"/>
        <v>2739.2</v>
      </c>
      <c r="D10" s="46"/>
      <c r="E10" s="47"/>
      <c r="F10" s="48"/>
      <c r="G10" s="46"/>
      <c r="H10" s="47"/>
      <c r="I10" s="48"/>
      <c r="J10" s="46">
        <f t="shared" si="3"/>
        <v>2715.72</v>
      </c>
      <c r="K10" s="47">
        <f t="shared" si="4"/>
        <v>23.48</v>
      </c>
      <c r="L10" s="48">
        <f t="shared" si="5"/>
        <v>23.48</v>
      </c>
      <c r="M10" s="46">
        <f t="shared" si="6"/>
        <v>2688.06</v>
      </c>
      <c r="N10" s="47">
        <f t="shared" si="7"/>
        <v>51.14</v>
      </c>
      <c r="O10" s="48">
        <f t="shared" si="8"/>
        <v>51.14</v>
      </c>
    </row>
    <row r="11" spans="1:15" x14ac:dyDescent="0.25">
      <c r="A11" s="43">
        <v>25</v>
      </c>
      <c r="B11" s="44">
        <f>原始记录!C37</f>
        <v>3387.5</v>
      </c>
      <c r="C11" s="45">
        <f t="shared" si="0"/>
        <v>3387.5</v>
      </c>
      <c r="D11" s="46"/>
      <c r="E11" s="47"/>
      <c r="F11" s="48"/>
      <c r="G11" s="46"/>
      <c r="H11" s="47"/>
      <c r="I11" s="48"/>
      <c r="J11" s="46">
        <f t="shared" si="3"/>
        <v>3394.65</v>
      </c>
      <c r="K11" s="47">
        <f t="shared" si="4"/>
        <v>-7.15</v>
      </c>
      <c r="L11" s="48">
        <f t="shared" si="5"/>
        <v>7.15</v>
      </c>
      <c r="M11" s="46">
        <f t="shared" si="6"/>
        <v>3360.08</v>
      </c>
      <c r="N11" s="47">
        <f t="shared" si="7"/>
        <v>27.42</v>
      </c>
      <c r="O11" s="48">
        <f t="shared" si="8"/>
        <v>27.42</v>
      </c>
    </row>
    <row r="12" spans="1:15" x14ac:dyDescent="0.25">
      <c r="A12" s="43">
        <v>30</v>
      </c>
      <c r="B12" s="44">
        <f>原始记录!C38</f>
        <v>4011.4</v>
      </c>
      <c r="C12" s="45">
        <f t="shared" si="0"/>
        <v>4011.4</v>
      </c>
      <c r="D12" s="46"/>
      <c r="E12" s="47"/>
      <c r="F12" s="48"/>
      <c r="G12" s="46"/>
      <c r="H12" s="47"/>
      <c r="I12" s="48"/>
      <c r="J12" s="46">
        <f t="shared" si="3"/>
        <v>4073.58</v>
      </c>
      <c r="K12" s="47">
        <f t="shared" si="4"/>
        <v>-62.18</v>
      </c>
      <c r="L12" s="48">
        <f t="shared" si="5"/>
        <v>62.18</v>
      </c>
      <c r="M12" s="46">
        <f t="shared" si="6"/>
        <v>4032.1</v>
      </c>
      <c r="N12" s="47">
        <f t="shared" si="7"/>
        <v>-20.7</v>
      </c>
      <c r="O12" s="48">
        <f t="shared" si="8"/>
        <v>20.7</v>
      </c>
    </row>
    <row r="13" spans="1:15" x14ac:dyDescent="0.25">
      <c r="A13" s="43">
        <v>35</v>
      </c>
      <c r="B13" s="44">
        <f>原始记录!C39</f>
        <v>4605.6000000000004</v>
      </c>
      <c r="C13" s="45">
        <f t="shared" si="0"/>
        <v>4605.6000000000004</v>
      </c>
      <c r="D13" s="46"/>
      <c r="E13" s="47"/>
      <c r="F13" s="48"/>
      <c r="G13" s="46"/>
      <c r="H13" s="47"/>
      <c r="I13" s="48"/>
      <c r="J13" s="49"/>
      <c r="K13" s="50"/>
      <c r="L13" s="51"/>
      <c r="M13" s="46">
        <f t="shared" si="6"/>
        <v>4704.1099999999997</v>
      </c>
      <c r="N13" s="47">
        <f t="shared" si="7"/>
        <v>-98.51</v>
      </c>
      <c r="O13" s="48">
        <f t="shared" si="8"/>
        <v>98.51</v>
      </c>
    </row>
    <row r="14" spans="1:15" x14ac:dyDescent="0.25">
      <c r="A14" s="52"/>
      <c r="B14" s="53"/>
      <c r="C14" s="54"/>
      <c r="D14" s="55" t="s">
        <v>101</v>
      </c>
      <c r="E14" s="56">
        <f>LINEST(A3:A7,C3:C7,0)</f>
        <v>7.1999999999999998E-3</v>
      </c>
      <c r="F14" s="57" t="s">
        <v>102</v>
      </c>
      <c r="G14" s="55" t="s">
        <v>101</v>
      </c>
      <c r="H14" s="56">
        <f>LINEST(A3:A9,C3:C9,0)</f>
        <v>7.1999999999999998E-3</v>
      </c>
      <c r="I14" s="57" t="str">
        <f>F14</f>
        <v>°/mV</v>
      </c>
      <c r="J14" s="55" t="s">
        <v>101</v>
      </c>
      <c r="K14" s="56">
        <f>LINEST(A3:A12,C3:C12,0)</f>
        <v>7.4000000000000003E-3</v>
      </c>
      <c r="L14" s="57" t="str">
        <f>F14</f>
        <v>°/mV</v>
      </c>
      <c r="M14" s="55" t="s">
        <v>101</v>
      </c>
      <c r="N14" s="56">
        <f>LINEST(A3:A13,C3:C13,0)</f>
        <v>7.4000000000000003E-3</v>
      </c>
      <c r="O14" s="57" t="str">
        <f>F14</f>
        <v>°/mV</v>
      </c>
    </row>
    <row r="15" spans="1:15" x14ac:dyDescent="0.25">
      <c r="A15" s="58"/>
      <c r="B15" s="53"/>
      <c r="C15" s="54"/>
      <c r="D15" s="55" t="s">
        <v>113</v>
      </c>
      <c r="E15" s="60">
        <f>LINEST(C3:C7,A3:A7,0)</f>
        <v>139.1</v>
      </c>
      <c r="F15" s="57" t="s">
        <v>103</v>
      </c>
      <c r="G15" s="59"/>
      <c r="H15" s="60">
        <f>LINEST(C3:C9,A3:A9,0)</f>
        <v>138.5538</v>
      </c>
      <c r="I15" s="57" t="str">
        <f>F15</f>
        <v>mV/°</v>
      </c>
      <c r="J15" s="59"/>
      <c r="K15" s="60">
        <f>LINEST(C3:C12,A3:A12,0)</f>
        <v>135.7859</v>
      </c>
      <c r="L15" s="57" t="str">
        <f>F15</f>
        <v>mV/°</v>
      </c>
      <c r="M15" s="59"/>
      <c r="N15" s="60">
        <f>LINEST(C3:C13,A3:A13,0)</f>
        <v>134.4032</v>
      </c>
      <c r="O15" s="57" t="str">
        <f>F15</f>
        <v>mV/°</v>
      </c>
    </row>
    <row r="16" spans="1:15" s="61" customFormat="1" x14ac:dyDescent="0.25">
      <c r="A16" s="62"/>
      <c r="B16" s="63"/>
      <c r="C16" s="64"/>
      <c r="D16" s="65">
        <f>MAX(F3:F7)</f>
        <v>1.7</v>
      </c>
      <c r="E16" s="66" t="s">
        <v>104</v>
      </c>
      <c r="F16" s="67">
        <f>ABS(D16/C7)</f>
        <v>1.1999999999999999E-3</v>
      </c>
      <c r="G16" s="65">
        <f>MAX(I3:I9)</f>
        <v>6.81</v>
      </c>
      <c r="H16" s="66" t="s">
        <v>104</v>
      </c>
      <c r="I16" s="67">
        <f>ABS(G16/C9)</f>
        <v>3.3E-3</v>
      </c>
      <c r="J16" s="65">
        <f>MAX(L3:L12)</f>
        <v>62.18</v>
      </c>
      <c r="K16" s="66" t="s">
        <v>104</v>
      </c>
      <c r="L16" s="67">
        <f>ABS(J16/C12)</f>
        <v>1.55E-2</v>
      </c>
      <c r="M16" s="65">
        <f>MAX(O3:O13)</f>
        <v>98.51</v>
      </c>
      <c r="N16" s="66" t="s">
        <v>104</v>
      </c>
      <c r="O16" s="67">
        <f>ABS(M16/C13)</f>
        <v>2.1399999999999999E-2</v>
      </c>
    </row>
    <row r="17" spans="1:15" x14ac:dyDescent="0.25">
      <c r="A17" s="68"/>
      <c r="B17" s="69"/>
      <c r="C17" s="69"/>
      <c r="D17" s="68"/>
      <c r="E17" s="68"/>
      <c r="F17" s="68"/>
      <c r="G17" s="68"/>
      <c r="H17" s="68"/>
      <c r="I17" s="68"/>
    </row>
    <row r="18" spans="1:15" x14ac:dyDescent="0.25">
      <c r="A18" s="177" t="s">
        <v>85</v>
      </c>
      <c r="B18" s="178"/>
      <c r="C18" s="179"/>
      <c r="D18" s="180" t="s">
        <v>105</v>
      </c>
      <c r="E18" s="181"/>
      <c r="F18" s="182"/>
      <c r="G18" s="180" t="s">
        <v>106</v>
      </c>
      <c r="H18" s="181"/>
      <c r="I18" s="182"/>
      <c r="J18" s="180" t="s">
        <v>107</v>
      </c>
      <c r="K18" s="181"/>
      <c r="L18" s="182"/>
      <c r="M18" s="180" t="s">
        <v>108</v>
      </c>
      <c r="N18" s="181"/>
      <c r="O18" s="182"/>
    </row>
    <row r="19" spans="1:15" x14ac:dyDescent="0.25">
      <c r="A19" s="40" t="s">
        <v>97</v>
      </c>
      <c r="B19" s="70" t="str">
        <f>B2</f>
        <v>mV</v>
      </c>
      <c r="C19" s="45"/>
      <c r="D19" s="40" t="s">
        <v>98</v>
      </c>
      <c r="E19" s="41" t="s">
        <v>99</v>
      </c>
      <c r="F19" s="42" t="s">
        <v>100</v>
      </c>
      <c r="G19" s="40" t="s">
        <v>98</v>
      </c>
      <c r="H19" s="41" t="s">
        <v>99</v>
      </c>
      <c r="I19" s="42" t="s">
        <v>100</v>
      </c>
      <c r="J19" s="40" t="s">
        <v>98</v>
      </c>
      <c r="K19" s="41" t="s">
        <v>99</v>
      </c>
      <c r="L19" s="42" t="s">
        <v>100</v>
      </c>
      <c r="M19" s="40" t="s">
        <v>98</v>
      </c>
      <c r="N19" s="41" t="s">
        <v>99</v>
      </c>
      <c r="O19" s="42" t="s">
        <v>100</v>
      </c>
    </row>
    <row r="20" spans="1:15" x14ac:dyDescent="0.25">
      <c r="A20" s="43">
        <v>0</v>
      </c>
      <c r="B20" s="44">
        <f>原始记录!D29</f>
        <v>0</v>
      </c>
      <c r="C20" s="45">
        <f t="shared" ref="C20:C30" si="12">B20-$B$20</f>
        <v>0</v>
      </c>
      <c r="D20" s="46">
        <f>A20*$E$32</f>
        <v>0</v>
      </c>
      <c r="E20" s="47">
        <f t="shared" ref="E20:E24" si="13">C20-D20</f>
        <v>0</v>
      </c>
      <c r="F20" s="48">
        <f t="shared" ref="F20:F24" si="14">ABS(E20)</f>
        <v>0</v>
      </c>
      <c r="G20" s="46">
        <f t="shared" ref="G20:G26" si="15">A20*$H$32</f>
        <v>0</v>
      </c>
      <c r="H20" s="47">
        <f t="shared" ref="H20:H26" si="16">C20-G20</f>
        <v>0</v>
      </c>
      <c r="I20" s="48">
        <f t="shared" ref="I20:I26" si="17">ABS(H20)</f>
        <v>0</v>
      </c>
      <c r="J20" s="46">
        <f t="shared" ref="J20:J29" si="18">A20*$K$32</f>
        <v>0</v>
      </c>
      <c r="K20" s="47">
        <f t="shared" ref="K20:K29" si="19">C20-J20</f>
        <v>0</v>
      </c>
      <c r="L20" s="48">
        <f t="shared" ref="L20:L29" si="20">ABS(K20)</f>
        <v>0</v>
      </c>
      <c r="M20" s="46">
        <f t="shared" ref="M20:M30" si="21">A20*$N$32</f>
        <v>0</v>
      </c>
      <c r="N20" s="47">
        <f t="shared" ref="N20:N30" si="22">C20-M20</f>
        <v>0</v>
      </c>
      <c r="O20" s="48">
        <f t="shared" ref="O20:O30" si="23">ABS(N20)</f>
        <v>0</v>
      </c>
    </row>
    <row r="21" spans="1:15" x14ac:dyDescent="0.25">
      <c r="A21" s="43">
        <v>-2.5</v>
      </c>
      <c r="B21" s="44">
        <f>原始记录!D30</f>
        <v>-348.9</v>
      </c>
      <c r="C21" s="45">
        <f t="shared" si="12"/>
        <v>-348.9</v>
      </c>
      <c r="D21" s="46">
        <f>A21*$E$32</f>
        <v>-347.94</v>
      </c>
      <c r="E21" s="47">
        <f t="shared" si="13"/>
        <v>-0.96</v>
      </c>
      <c r="F21" s="48">
        <f t="shared" si="14"/>
        <v>0.96</v>
      </c>
      <c r="G21" s="46">
        <f t="shared" si="15"/>
        <v>-346.65</v>
      </c>
      <c r="H21" s="47">
        <f t="shared" si="16"/>
        <v>-2.25</v>
      </c>
      <c r="I21" s="48">
        <f t="shared" si="17"/>
        <v>2.25</v>
      </c>
      <c r="J21" s="46">
        <f t="shared" si="18"/>
        <v>-339.88</v>
      </c>
      <c r="K21" s="47">
        <f t="shared" si="19"/>
        <v>-9.02</v>
      </c>
      <c r="L21" s="48">
        <f t="shared" si="20"/>
        <v>9.02</v>
      </c>
      <c r="M21" s="46">
        <f t="shared" si="21"/>
        <v>-336.48</v>
      </c>
      <c r="N21" s="47">
        <f t="shared" si="22"/>
        <v>-12.42</v>
      </c>
      <c r="O21" s="48">
        <f t="shared" si="23"/>
        <v>12.42</v>
      </c>
    </row>
    <row r="22" spans="1:15" x14ac:dyDescent="0.25">
      <c r="A22" s="43">
        <v>-5</v>
      </c>
      <c r="B22" s="44">
        <f>原始记录!D31</f>
        <v>-697.4</v>
      </c>
      <c r="C22" s="45">
        <f t="shared" si="12"/>
        <v>-697.4</v>
      </c>
      <c r="D22" s="46">
        <f>A22*$E$32</f>
        <v>-695.88</v>
      </c>
      <c r="E22" s="47">
        <f t="shared" si="13"/>
        <v>-1.52</v>
      </c>
      <c r="F22" s="48">
        <f t="shared" si="14"/>
        <v>1.52</v>
      </c>
      <c r="G22" s="46">
        <f t="shared" si="15"/>
        <v>-693.3</v>
      </c>
      <c r="H22" s="47">
        <f t="shared" si="16"/>
        <v>-4.0999999999999996</v>
      </c>
      <c r="I22" s="48">
        <f t="shared" si="17"/>
        <v>4.0999999999999996</v>
      </c>
      <c r="J22" s="46">
        <f t="shared" si="18"/>
        <v>-679.76</v>
      </c>
      <c r="K22" s="47">
        <f t="shared" si="19"/>
        <v>-17.64</v>
      </c>
      <c r="L22" s="48">
        <f t="shared" si="20"/>
        <v>17.64</v>
      </c>
      <c r="M22" s="46">
        <f t="shared" si="21"/>
        <v>-672.96</v>
      </c>
      <c r="N22" s="47">
        <f t="shared" si="22"/>
        <v>-24.44</v>
      </c>
      <c r="O22" s="48">
        <f t="shared" si="23"/>
        <v>24.44</v>
      </c>
    </row>
    <row r="23" spans="1:15" x14ac:dyDescent="0.25">
      <c r="A23" s="43">
        <v>-7.5</v>
      </c>
      <c r="B23" s="44">
        <f>原始记录!D32</f>
        <v>-1044.7</v>
      </c>
      <c r="C23" s="45">
        <f t="shared" si="12"/>
        <v>-1044.7</v>
      </c>
      <c r="D23" s="46">
        <f>A23*$E$32</f>
        <v>-1043.82</v>
      </c>
      <c r="E23" s="47">
        <f t="shared" si="13"/>
        <v>-0.88</v>
      </c>
      <c r="F23" s="48">
        <f t="shared" si="14"/>
        <v>0.88</v>
      </c>
      <c r="G23" s="46">
        <f t="shared" si="15"/>
        <v>-1039.95</v>
      </c>
      <c r="H23" s="47">
        <f t="shared" si="16"/>
        <v>-4.75</v>
      </c>
      <c r="I23" s="48">
        <f t="shared" si="17"/>
        <v>4.75</v>
      </c>
      <c r="J23" s="46">
        <f t="shared" si="18"/>
        <v>-1019.65</v>
      </c>
      <c r="K23" s="47">
        <f t="shared" si="19"/>
        <v>-25.05</v>
      </c>
      <c r="L23" s="48">
        <f t="shared" si="20"/>
        <v>25.05</v>
      </c>
      <c r="M23" s="46">
        <f t="shared" si="21"/>
        <v>-1009.44</v>
      </c>
      <c r="N23" s="47">
        <f t="shared" si="22"/>
        <v>-35.26</v>
      </c>
      <c r="O23" s="48">
        <f t="shared" si="23"/>
        <v>35.26</v>
      </c>
    </row>
    <row r="24" spans="1:15" x14ac:dyDescent="0.25">
      <c r="A24" s="43">
        <v>-10</v>
      </c>
      <c r="B24" s="44">
        <f>原始记录!D33</f>
        <v>-1390.1</v>
      </c>
      <c r="C24" s="45">
        <f t="shared" si="12"/>
        <v>-1390.1</v>
      </c>
      <c r="D24" s="46">
        <f>A24*$E$32</f>
        <v>-1391.76</v>
      </c>
      <c r="E24" s="47">
        <f t="shared" si="13"/>
        <v>1.66</v>
      </c>
      <c r="F24" s="48">
        <f t="shared" si="14"/>
        <v>1.66</v>
      </c>
      <c r="G24" s="46">
        <f t="shared" si="15"/>
        <v>-1386.6</v>
      </c>
      <c r="H24" s="47">
        <f t="shared" si="16"/>
        <v>-3.5</v>
      </c>
      <c r="I24" s="48">
        <f t="shared" si="17"/>
        <v>3.5</v>
      </c>
      <c r="J24" s="46">
        <f t="shared" si="18"/>
        <v>-1359.53</v>
      </c>
      <c r="K24" s="47">
        <f t="shared" si="19"/>
        <v>-30.57</v>
      </c>
      <c r="L24" s="48">
        <f t="shared" si="20"/>
        <v>30.57</v>
      </c>
      <c r="M24" s="46">
        <f t="shared" si="21"/>
        <v>-1345.91</v>
      </c>
      <c r="N24" s="47">
        <f t="shared" si="22"/>
        <v>-44.19</v>
      </c>
      <c r="O24" s="48">
        <f t="shared" si="23"/>
        <v>44.19</v>
      </c>
    </row>
    <row r="25" spans="1:15" x14ac:dyDescent="0.25">
      <c r="A25" s="43">
        <v>-12.5</v>
      </c>
      <c r="B25" s="44">
        <f>原始记录!D34</f>
        <v>-1733.3</v>
      </c>
      <c r="C25" s="45">
        <f t="shared" si="12"/>
        <v>-1733.3</v>
      </c>
      <c r="D25" s="46"/>
      <c r="E25" s="47"/>
      <c r="F25" s="48"/>
      <c r="G25" s="46">
        <f t="shared" si="15"/>
        <v>-1733.25</v>
      </c>
      <c r="H25" s="47">
        <f t="shared" si="16"/>
        <v>-0.05</v>
      </c>
      <c r="I25" s="48">
        <f t="shared" si="17"/>
        <v>0.05</v>
      </c>
      <c r="J25" s="46">
        <f t="shared" si="18"/>
        <v>-1699.41</v>
      </c>
      <c r="K25" s="47">
        <f t="shared" si="19"/>
        <v>-33.89</v>
      </c>
      <c r="L25" s="48">
        <f t="shared" si="20"/>
        <v>33.89</v>
      </c>
      <c r="M25" s="46">
        <f t="shared" si="21"/>
        <v>-1682.39</v>
      </c>
      <c r="N25" s="47">
        <f t="shared" si="22"/>
        <v>-50.91</v>
      </c>
      <c r="O25" s="48">
        <f t="shared" si="23"/>
        <v>50.91</v>
      </c>
    </row>
    <row r="26" spans="1:15" x14ac:dyDescent="0.25">
      <c r="A26" s="43">
        <v>-15</v>
      </c>
      <c r="B26" s="44">
        <f>原始记录!D35</f>
        <v>-2073.4</v>
      </c>
      <c r="C26" s="45">
        <f t="shared" si="12"/>
        <v>-2073.4</v>
      </c>
      <c r="D26" s="46"/>
      <c r="E26" s="47"/>
      <c r="F26" s="48"/>
      <c r="G26" s="46">
        <f t="shared" si="15"/>
        <v>-2079.9</v>
      </c>
      <c r="H26" s="47">
        <f t="shared" si="16"/>
        <v>6.5</v>
      </c>
      <c r="I26" s="48">
        <f t="shared" si="17"/>
        <v>6.5</v>
      </c>
      <c r="J26" s="46">
        <f t="shared" si="18"/>
        <v>-2039.29</v>
      </c>
      <c r="K26" s="47">
        <f t="shared" si="19"/>
        <v>-34.11</v>
      </c>
      <c r="L26" s="48">
        <f t="shared" si="20"/>
        <v>34.11</v>
      </c>
      <c r="M26" s="46">
        <f t="shared" si="21"/>
        <v>-2018.87</v>
      </c>
      <c r="N26" s="47">
        <f t="shared" si="22"/>
        <v>-54.53</v>
      </c>
      <c r="O26" s="48">
        <f t="shared" si="23"/>
        <v>54.53</v>
      </c>
    </row>
    <row r="27" spans="1:15" x14ac:dyDescent="0.25">
      <c r="A27" s="43">
        <v>-20</v>
      </c>
      <c r="B27" s="44">
        <f>原始记录!D36</f>
        <v>-2742.2</v>
      </c>
      <c r="C27" s="45">
        <f t="shared" si="12"/>
        <v>-2742.2</v>
      </c>
      <c r="D27" s="46"/>
      <c r="E27" s="47"/>
      <c r="F27" s="48"/>
      <c r="G27" s="46"/>
      <c r="H27" s="47"/>
      <c r="I27" s="48"/>
      <c r="J27" s="46">
        <f t="shared" si="18"/>
        <v>-2719.06</v>
      </c>
      <c r="K27" s="47">
        <f t="shared" si="19"/>
        <v>-23.14</v>
      </c>
      <c r="L27" s="48">
        <f t="shared" si="20"/>
        <v>23.14</v>
      </c>
      <c r="M27" s="46">
        <f t="shared" si="21"/>
        <v>-2691.83</v>
      </c>
      <c r="N27" s="47">
        <f t="shared" si="22"/>
        <v>-50.37</v>
      </c>
      <c r="O27" s="48">
        <f t="shared" si="23"/>
        <v>50.37</v>
      </c>
    </row>
    <row r="28" spans="1:15" x14ac:dyDescent="0.25">
      <c r="A28" s="43">
        <v>-25</v>
      </c>
      <c r="B28" s="44">
        <f>原始记录!D37</f>
        <v>-3391.9</v>
      </c>
      <c r="C28" s="45">
        <f t="shared" si="12"/>
        <v>-3391.9</v>
      </c>
      <c r="D28" s="46"/>
      <c r="E28" s="47"/>
      <c r="F28" s="48"/>
      <c r="G28" s="46"/>
      <c r="H28" s="47"/>
      <c r="I28" s="48"/>
      <c r="J28" s="46">
        <f t="shared" si="18"/>
        <v>-3398.82</v>
      </c>
      <c r="K28" s="47">
        <f t="shared" si="19"/>
        <v>6.92</v>
      </c>
      <c r="L28" s="48">
        <f t="shared" si="20"/>
        <v>6.92</v>
      </c>
      <c r="M28" s="46">
        <f t="shared" si="21"/>
        <v>-3364.79</v>
      </c>
      <c r="N28" s="47">
        <f t="shared" si="22"/>
        <v>-27.11</v>
      </c>
      <c r="O28" s="48">
        <f t="shared" si="23"/>
        <v>27.11</v>
      </c>
    </row>
    <row r="29" spans="1:15" x14ac:dyDescent="0.25">
      <c r="A29" s="43">
        <v>-30</v>
      </c>
      <c r="B29" s="44">
        <f>原始记录!D38</f>
        <v>-4017.6</v>
      </c>
      <c r="C29" s="45">
        <f t="shared" si="12"/>
        <v>-4017.6</v>
      </c>
      <c r="D29" s="46"/>
      <c r="E29" s="47"/>
      <c r="F29" s="48"/>
      <c r="G29" s="46"/>
      <c r="H29" s="47"/>
      <c r="I29" s="48"/>
      <c r="J29" s="46">
        <f t="shared" si="18"/>
        <v>-4078.58</v>
      </c>
      <c r="K29" s="47">
        <f t="shared" si="19"/>
        <v>60.98</v>
      </c>
      <c r="L29" s="48">
        <f t="shared" si="20"/>
        <v>60.98</v>
      </c>
      <c r="M29" s="46">
        <f t="shared" si="21"/>
        <v>-4037.74</v>
      </c>
      <c r="N29" s="47">
        <f t="shared" si="22"/>
        <v>20.14</v>
      </c>
      <c r="O29" s="48">
        <f t="shared" si="23"/>
        <v>20.14</v>
      </c>
    </row>
    <row r="30" spans="1:15" x14ac:dyDescent="0.25">
      <c r="A30" s="43">
        <v>-35</v>
      </c>
      <c r="B30" s="44">
        <f>原始记录!D39</f>
        <v>-4613.7</v>
      </c>
      <c r="C30" s="45">
        <f t="shared" si="12"/>
        <v>-4613.7</v>
      </c>
      <c r="D30" s="46"/>
      <c r="E30" s="47"/>
      <c r="F30" s="48"/>
      <c r="G30" s="46"/>
      <c r="H30" s="47"/>
      <c r="I30" s="48"/>
      <c r="J30" s="46"/>
      <c r="K30" s="47"/>
      <c r="L30" s="48"/>
      <c r="M30" s="46">
        <f t="shared" si="21"/>
        <v>-4710.7</v>
      </c>
      <c r="N30" s="47">
        <f t="shared" si="22"/>
        <v>97</v>
      </c>
      <c r="O30" s="48">
        <f t="shared" si="23"/>
        <v>97</v>
      </c>
    </row>
    <row r="31" spans="1:15" x14ac:dyDescent="0.25">
      <c r="A31" s="58"/>
      <c r="B31" s="53"/>
      <c r="C31" s="54"/>
      <c r="D31" s="55" t="s">
        <v>101</v>
      </c>
      <c r="E31" s="71">
        <f>LINEST(A20:A24,C20:C24,0)</f>
        <v>7.1999999999999998E-3</v>
      </c>
      <c r="F31" s="57" t="s">
        <v>102</v>
      </c>
      <c r="G31" s="55" t="s">
        <v>101</v>
      </c>
      <c r="H31" s="71">
        <f>LINEST(A20:A26,C20:C26,0)</f>
        <v>7.1999999999999998E-3</v>
      </c>
      <c r="I31" s="57" t="str">
        <f>F31</f>
        <v>°/mV</v>
      </c>
      <c r="J31" s="55" t="s">
        <v>101</v>
      </c>
      <c r="K31" s="71">
        <f>LINEST(A20:A29,C20:C29,0)</f>
        <v>7.4000000000000003E-3</v>
      </c>
      <c r="L31" s="57" t="str">
        <f>F31</f>
        <v>°/mV</v>
      </c>
      <c r="M31" s="55" t="s">
        <v>101</v>
      </c>
      <c r="N31" s="71">
        <f>LINEST(A20:A30,C20:C30,0)</f>
        <v>7.4000000000000003E-3</v>
      </c>
      <c r="O31" s="57" t="str">
        <f>F31</f>
        <v>°/mV</v>
      </c>
    </row>
    <row r="32" spans="1:15" x14ac:dyDescent="0.25">
      <c r="A32" s="58"/>
      <c r="B32" s="53"/>
      <c r="C32" s="54"/>
      <c r="D32" s="59"/>
      <c r="E32" s="72">
        <f>LINEST(C20:C24,A20:A24,0)</f>
        <v>139.17599999999999</v>
      </c>
      <c r="F32" s="57" t="s">
        <v>103</v>
      </c>
      <c r="G32" s="59"/>
      <c r="H32" s="72">
        <f>LINEST(C20:C26,A20:A26,0)</f>
        <v>138.65979999999999</v>
      </c>
      <c r="I32" s="57" t="str">
        <f>F32</f>
        <v>mV/°</v>
      </c>
      <c r="J32" s="59"/>
      <c r="K32" s="72">
        <f>LINEST(C20:C29,A20:A29,0)</f>
        <v>135.9528</v>
      </c>
      <c r="L32" s="57" t="str">
        <f>F32</f>
        <v>mV/°</v>
      </c>
      <c r="M32" s="59"/>
      <c r="N32" s="72">
        <f>LINEST(C20:C30,A20:A30,0)</f>
        <v>134.59139999999999</v>
      </c>
      <c r="O32" s="57" t="str">
        <f>F32</f>
        <v>mV/°</v>
      </c>
    </row>
    <row r="33" spans="1:15" s="61" customFormat="1" x14ac:dyDescent="0.25">
      <c r="A33" s="62"/>
      <c r="B33" s="63"/>
      <c r="C33" s="64"/>
      <c r="D33" s="65">
        <f>MAX(F20:F24)</f>
        <v>1.66</v>
      </c>
      <c r="E33" s="66" t="s">
        <v>104</v>
      </c>
      <c r="F33" s="67">
        <f>ABS(D33/C24)</f>
        <v>1.1999999999999999E-3</v>
      </c>
      <c r="G33" s="65">
        <f>MAX(I20:I26)</f>
        <v>6.5</v>
      </c>
      <c r="H33" s="66" t="s">
        <v>104</v>
      </c>
      <c r="I33" s="67">
        <f>ABS(G33/C26)</f>
        <v>3.0999999999999999E-3</v>
      </c>
      <c r="J33" s="65">
        <f>MAX(L20:L29)</f>
        <v>60.98</v>
      </c>
      <c r="K33" s="66" t="s">
        <v>104</v>
      </c>
      <c r="L33" s="67">
        <f>ABS(J33/C29)</f>
        <v>1.52E-2</v>
      </c>
      <c r="M33" s="65">
        <f>MAX(O20:O30)</f>
        <v>97</v>
      </c>
      <c r="N33" s="66" t="s">
        <v>104</v>
      </c>
      <c r="O33" s="67">
        <f>ABS(M33/C30)</f>
        <v>2.1000000000000001E-2</v>
      </c>
    </row>
    <row r="35" spans="1:15" x14ac:dyDescent="0.25">
      <c r="B35" s="183"/>
      <c r="C35" s="183"/>
      <c r="D35" s="183"/>
      <c r="E35" s="183"/>
      <c r="F35" s="183"/>
      <c r="G35" s="183"/>
      <c r="H35" s="183"/>
      <c r="I35" s="183"/>
      <c r="J35" s="183"/>
    </row>
    <row r="36" spans="1:15" x14ac:dyDescent="0.25">
      <c r="B36" s="184"/>
      <c r="C36" s="73"/>
      <c r="D36" s="73"/>
      <c r="E36" s="73"/>
      <c r="F36" s="74"/>
      <c r="H36" s="184"/>
      <c r="I36" s="76"/>
    </row>
    <row r="37" spans="1:15" x14ac:dyDescent="0.25">
      <c r="B37" s="184"/>
      <c r="C37" s="73"/>
      <c r="D37" s="73"/>
      <c r="E37" s="73"/>
      <c r="H37" s="184"/>
      <c r="I37" s="77"/>
    </row>
    <row r="38" spans="1:15" x14ac:dyDescent="0.25">
      <c r="B38" s="184"/>
      <c r="C38" s="73"/>
      <c r="D38" s="73"/>
      <c r="E38" s="73"/>
      <c r="F38" s="74"/>
      <c r="H38" s="184"/>
      <c r="I38" s="76"/>
    </row>
    <row r="39" spans="1:15" x14ac:dyDescent="0.25">
      <c r="B39" s="184"/>
      <c r="C39" s="73"/>
      <c r="D39" s="73"/>
      <c r="E39" s="73"/>
      <c r="H39" s="184"/>
      <c r="I39" s="77"/>
    </row>
    <row r="40" spans="1:15" x14ac:dyDescent="0.25">
      <c r="B40" s="184"/>
      <c r="C40" s="73"/>
      <c r="D40" s="73"/>
      <c r="E40" s="73"/>
      <c r="F40" s="74"/>
      <c r="H40" s="184"/>
      <c r="I40" s="76"/>
    </row>
    <row r="41" spans="1:15" x14ac:dyDescent="0.25">
      <c r="B41" s="184"/>
      <c r="C41" s="73"/>
      <c r="D41" s="73"/>
      <c r="E41" s="73"/>
      <c r="H41" s="184"/>
      <c r="I41" s="77"/>
    </row>
    <row r="42" spans="1:15" x14ac:dyDescent="0.25">
      <c r="B42" s="184"/>
      <c r="C42" s="73"/>
      <c r="D42" s="73"/>
      <c r="E42" s="73"/>
      <c r="F42" s="74"/>
      <c r="H42" s="184"/>
      <c r="I42" s="76"/>
    </row>
    <row r="43" spans="1:15" x14ac:dyDescent="0.25">
      <c r="B43" s="184"/>
      <c r="C43" s="73"/>
      <c r="D43" s="73"/>
      <c r="E43" s="73"/>
      <c r="H43" s="184"/>
      <c r="I43" s="77"/>
    </row>
    <row r="44" spans="1:15" x14ac:dyDescent="0.25">
      <c r="B44" s="184"/>
      <c r="C44" s="73"/>
      <c r="D44" s="73"/>
      <c r="E44" s="73"/>
      <c r="F44" s="74"/>
      <c r="H44" s="184"/>
      <c r="I44" s="76"/>
    </row>
    <row r="45" spans="1:15" x14ac:dyDescent="0.25">
      <c r="B45" s="184"/>
      <c r="C45" s="73"/>
      <c r="D45" s="73"/>
      <c r="E45" s="73"/>
      <c r="H45" s="184"/>
      <c r="I45" s="77"/>
    </row>
  </sheetData>
  <mergeCells count="22">
    <mergeCell ref="B40:B41"/>
    <mergeCell ref="H40:H41"/>
    <mergeCell ref="B42:B43"/>
    <mergeCell ref="H42:H43"/>
    <mergeCell ref="B44:B45"/>
    <mergeCell ref="H44:H45"/>
    <mergeCell ref="B35:G35"/>
    <mergeCell ref="H35:J35"/>
    <mergeCell ref="B36:B37"/>
    <mergeCell ref="H36:H37"/>
    <mergeCell ref="B38:B39"/>
    <mergeCell ref="H38:H39"/>
    <mergeCell ref="A18:C18"/>
    <mergeCell ref="D18:F18"/>
    <mergeCell ref="G18:I18"/>
    <mergeCell ref="J18:L18"/>
    <mergeCell ref="M18:O18"/>
    <mergeCell ref="A1:C1"/>
    <mergeCell ref="D1:F1"/>
    <mergeCell ref="G1:I1"/>
    <mergeCell ref="J1:L1"/>
    <mergeCell ref="M1:O1"/>
  </mergeCells>
  <phoneticPr fontId="22" type="noConversion"/>
  <pageMargins left="0.75" right="0.75" top="1" bottom="1" header="0.5" footer="0.5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CE55C-F16A-4154-9D79-C89170C46C2B}">
  <dimension ref="A1:I302"/>
  <sheetViews>
    <sheetView tabSelected="1" workbookViewId="0">
      <selection activeCell="N24" sqref="N24"/>
    </sheetView>
  </sheetViews>
  <sheetFormatPr defaultRowHeight="15.6" x14ac:dyDescent="0.25"/>
  <cols>
    <col min="1" max="1" width="8.796875" style="81"/>
    <col min="2" max="2" width="10.59765625" style="81" customWidth="1"/>
  </cols>
  <sheetData>
    <row r="1" spans="1:9" x14ac:dyDescent="0.25">
      <c r="A1" s="78" t="s">
        <v>114</v>
      </c>
      <c r="B1" s="79" t="s">
        <v>15</v>
      </c>
      <c r="H1" s="40" t="s">
        <v>98</v>
      </c>
      <c r="I1" s="41" t="s">
        <v>99</v>
      </c>
    </row>
    <row r="2" spans="1:9" x14ac:dyDescent="0.25">
      <c r="A2" s="80">
        <v>0</v>
      </c>
      <c r="B2" s="70">
        <v>0</v>
      </c>
      <c r="D2" s="55" t="s">
        <v>101</v>
      </c>
      <c r="E2">
        <f>LINEST(A2:A302,B2:B302,0)</f>
        <v>7.4336353340844399E-3</v>
      </c>
      <c r="H2">
        <f>A2*$E$3</f>
        <v>0</v>
      </c>
      <c r="I2" s="84">
        <f>B2-H2</f>
        <v>0</v>
      </c>
    </row>
    <row r="3" spans="1:9" x14ac:dyDescent="0.25">
      <c r="A3" s="80">
        <v>0.1</v>
      </c>
      <c r="B3" s="80">
        <v>14.7</v>
      </c>
      <c r="D3" t="s">
        <v>113</v>
      </c>
      <c r="E3">
        <f>LINEST(B2:B302,A2:A302,0)</f>
        <v>134.50600505248701</v>
      </c>
      <c r="H3">
        <f t="shared" ref="H3:H66" si="0">A3*$E$3</f>
        <v>13.450600505248699</v>
      </c>
      <c r="I3" s="84">
        <f t="shared" ref="I3:I66" si="1">B3-H3</f>
        <v>1.2</v>
      </c>
    </row>
    <row r="4" spans="1:9" x14ac:dyDescent="0.25">
      <c r="A4" s="80">
        <v>0.2</v>
      </c>
      <c r="B4" s="80">
        <v>28.7</v>
      </c>
      <c r="H4">
        <f t="shared" si="0"/>
        <v>26.901201010497399</v>
      </c>
      <c r="I4" s="84">
        <f t="shared" si="1"/>
        <v>1.8</v>
      </c>
    </row>
    <row r="5" spans="1:9" x14ac:dyDescent="0.25">
      <c r="A5" s="80">
        <v>0.3</v>
      </c>
      <c r="B5" s="80">
        <v>41.2</v>
      </c>
      <c r="H5">
        <f>A5*$E$3</f>
        <v>40.351801515746097</v>
      </c>
      <c r="I5" s="84">
        <f t="shared" si="1"/>
        <v>0.8</v>
      </c>
    </row>
    <row r="6" spans="1:9" x14ac:dyDescent="0.25">
      <c r="A6" s="80">
        <v>0.4</v>
      </c>
      <c r="B6" s="80">
        <v>54.4</v>
      </c>
      <c r="H6">
        <f t="shared" si="0"/>
        <v>53.802402020994798</v>
      </c>
      <c r="I6" s="84">
        <f t="shared" si="1"/>
        <v>0.6</v>
      </c>
    </row>
    <row r="7" spans="1:9" x14ac:dyDescent="0.25">
      <c r="A7" s="80">
        <v>0.5</v>
      </c>
      <c r="B7" s="80">
        <v>69.3</v>
      </c>
      <c r="H7">
        <f t="shared" si="0"/>
        <v>67.253002526243506</v>
      </c>
      <c r="I7" s="84">
        <f t="shared" si="1"/>
        <v>2</v>
      </c>
    </row>
    <row r="8" spans="1:9" x14ac:dyDescent="0.25">
      <c r="A8" s="80">
        <v>0.6</v>
      </c>
      <c r="B8" s="80">
        <v>83.3</v>
      </c>
      <c r="H8">
        <f t="shared" si="0"/>
        <v>80.703603031492193</v>
      </c>
      <c r="I8" s="84">
        <f t="shared" si="1"/>
        <v>2.6</v>
      </c>
    </row>
    <row r="9" spans="1:9" x14ac:dyDescent="0.25">
      <c r="A9" s="80">
        <v>0.7</v>
      </c>
      <c r="B9" s="80">
        <v>95.7</v>
      </c>
      <c r="H9">
        <f t="shared" si="0"/>
        <v>94.154203536740894</v>
      </c>
      <c r="I9" s="84">
        <f t="shared" si="1"/>
        <v>1.5</v>
      </c>
    </row>
    <row r="10" spans="1:9" x14ac:dyDescent="0.25">
      <c r="A10" s="80">
        <v>0.8</v>
      </c>
      <c r="B10" s="80">
        <v>109.8</v>
      </c>
      <c r="H10">
        <f t="shared" si="0"/>
        <v>107.60480404198999</v>
      </c>
      <c r="I10" s="84">
        <f t="shared" si="1"/>
        <v>2.2000000000000002</v>
      </c>
    </row>
    <row r="11" spans="1:9" x14ac:dyDescent="0.25">
      <c r="A11" s="80">
        <v>0.9</v>
      </c>
      <c r="B11" s="80">
        <v>125.2</v>
      </c>
      <c r="H11">
        <f t="shared" si="0"/>
        <v>121.055404547238</v>
      </c>
      <c r="I11" s="84">
        <f t="shared" si="1"/>
        <v>4.0999999999999996</v>
      </c>
    </row>
    <row r="12" spans="1:9" x14ac:dyDescent="0.25">
      <c r="A12" s="80">
        <v>1</v>
      </c>
      <c r="B12" s="80">
        <v>139</v>
      </c>
      <c r="H12">
        <f t="shared" si="0"/>
        <v>134.50600505248701</v>
      </c>
      <c r="I12" s="84">
        <f t="shared" si="1"/>
        <v>4.5</v>
      </c>
    </row>
    <row r="13" spans="1:9" x14ac:dyDescent="0.25">
      <c r="A13" s="80">
        <v>1.1000000000000001</v>
      </c>
      <c r="B13" s="80">
        <v>152.19999999999999</v>
      </c>
      <c r="H13">
        <f t="shared" si="0"/>
        <v>147.956605557736</v>
      </c>
      <c r="I13" s="84">
        <f t="shared" si="1"/>
        <v>4.2</v>
      </c>
    </row>
    <row r="14" spans="1:9" x14ac:dyDescent="0.25">
      <c r="A14" s="80">
        <v>1.2</v>
      </c>
      <c r="B14" s="80">
        <v>166.7</v>
      </c>
      <c r="H14">
        <f t="shared" si="0"/>
        <v>161.40720606298399</v>
      </c>
      <c r="I14" s="84">
        <f t="shared" si="1"/>
        <v>5.3</v>
      </c>
    </row>
    <row r="15" spans="1:9" x14ac:dyDescent="0.25">
      <c r="A15" s="80">
        <v>1.3</v>
      </c>
      <c r="B15" s="80">
        <v>179.1</v>
      </c>
      <c r="H15">
        <f t="shared" si="0"/>
        <v>174.857806568233</v>
      </c>
      <c r="I15" s="84">
        <f t="shared" si="1"/>
        <v>4.2</v>
      </c>
    </row>
    <row r="16" spans="1:9" x14ac:dyDescent="0.25">
      <c r="A16" s="80">
        <v>1.4</v>
      </c>
      <c r="B16" s="80">
        <v>193.9</v>
      </c>
      <c r="H16">
        <f t="shared" si="0"/>
        <v>188.30840707348199</v>
      </c>
      <c r="I16" s="84">
        <f t="shared" si="1"/>
        <v>5.6</v>
      </c>
    </row>
    <row r="17" spans="1:9" x14ac:dyDescent="0.25">
      <c r="A17" s="80">
        <v>1.5</v>
      </c>
      <c r="B17" s="80">
        <v>208</v>
      </c>
      <c r="H17">
        <f t="shared" si="0"/>
        <v>201.759007578731</v>
      </c>
      <c r="I17" s="84">
        <f t="shared" si="1"/>
        <v>6.2</v>
      </c>
    </row>
    <row r="18" spans="1:9" x14ac:dyDescent="0.25">
      <c r="A18" s="80">
        <v>1.6</v>
      </c>
      <c r="B18" s="80">
        <v>221.5</v>
      </c>
      <c r="H18">
        <f t="shared" si="0"/>
        <v>215.20960808397899</v>
      </c>
      <c r="I18" s="84">
        <f t="shared" si="1"/>
        <v>6.3</v>
      </c>
    </row>
    <row r="19" spans="1:9" x14ac:dyDescent="0.25">
      <c r="A19" s="80">
        <v>1.7</v>
      </c>
      <c r="B19" s="80">
        <v>235.7</v>
      </c>
      <c r="H19">
        <f t="shared" si="0"/>
        <v>228.66020858922801</v>
      </c>
      <c r="I19" s="84">
        <f t="shared" si="1"/>
        <v>7</v>
      </c>
    </row>
    <row r="20" spans="1:9" x14ac:dyDescent="0.25">
      <c r="A20" s="80">
        <v>1.8</v>
      </c>
      <c r="B20" s="80">
        <v>247.9</v>
      </c>
      <c r="H20">
        <f t="shared" si="0"/>
        <v>242.11080909447699</v>
      </c>
      <c r="I20" s="84">
        <f t="shared" si="1"/>
        <v>5.8</v>
      </c>
    </row>
    <row r="21" spans="1:9" x14ac:dyDescent="0.25">
      <c r="A21" s="80">
        <v>1.9</v>
      </c>
      <c r="B21" s="80">
        <v>263.10000000000002</v>
      </c>
      <c r="H21">
        <f t="shared" si="0"/>
        <v>255.56140959972501</v>
      </c>
      <c r="I21" s="84">
        <f t="shared" si="1"/>
        <v>7.5</v>
      </c>
    </row>
    <row r="22" spans="1:9" x14ac:dyDescent="0.25">
      <c r="A22" s="80">
        <v>2</v>
      </c>
      <c r="B22" s="80">
        <v>275.8</v>
      </c>
      <c r="H22">
        <f t="shared" si="0"/>
        <v>269.01201010497402</v>
      </c>
      <c r="I22" s="84">
        <f t="shared" si="1"/>
        <v>6.8</v>
      </c>
    </row>
    <row r="23" spans="1:9" x14ac:dyDescent="0.25">
      <c r="A23" s="81">
        <v>2.1</v>
      </c>
      <c r="B23" s="80">
        <v>290.10000000000002</v>
      </c>
      <c r="H23">
        <f t="shared" si="0"/>
        <v>282.46261061022301</v>
      </c>
      <c r="I23" s="84">
        <f t="shared" si="1"/>
        <v>7.6</v>
      </c>
    </row>
    <row r="24" spans="1:9" x14ac:dyDescent="0.25">
      <c r="A24" s="80">
        <v>2.2000000000000002</v>
      </c>
      <c r="B24" s="80">
        <v>304.2</v>
      </c>
      <c r="H24">
        <f t="shared" si="0"/>
        <v>295.91321111547097</v>
      </c>
      <c r="I24" s="84">
        <f t="shared" si="1"/>
        <v>8.3000000000000007</v>
      </c>
    </row>
    <row r="25" spans="1:9" x14ac:dyDescent="0.25">
      <c r="A25" s="81">
        <v>2.2999999999999998</v>
      </c>
      <c r="B25" s="80">
        <v>318</v>
      </c>
      <c r="H25">
        <f t="shared" si="0"/>
        <v>309.36381162072001</v>
      </c>
      <c r="I25" s="84">
        <f t="shared" si="1"/>
        <v>8.6</v>
      </c>
    </row>
    <row r="26" spans="1:9" x14ac:dyDescent="0.25">
      <c r="A26" s="80">
        <v>2.4</v>
      </c>
      <c r="B26" s="80">
        <v>332</v>
      </c>
      <c r="H26">
        <f t="shared" si="0"/>
        <v>322.814412125969</v>
      </c>
      <c r="I26" s="84">
        <f t="shared" si="1"/>
        <v>9.1999999999999993</v>
      </c>
    </row>
    <row r="27" spans="1:9" x14ac:dyDescent="0.25">
      <c r="A27" s="81">
        <v>2.5</v>
      </c>
      <c r="B27" s="80">
        <v>345.8</v>
      </c>
      <c r="H27">
        <f t="shared" si="0"/>
        <v>336.26501263121799</v>
      </c>
      <c r="I27" s="84">
        <f t="shared" si="1"/>
        <v>9.5</v>
      </c>
    </row>
    <row r="28" spans="1:9" x14ac:dyDescent="0.25">
      <c r="A28" s="80">
        <v>2.6</v>
      </c>
      <c r="B28" s="80">
        <v>359.8</v>
      </c>
      <c r="H28">
        <f t="shared" si="0"/>
        <v>349.715613136466</v>
      </c>
      <c r="I28" s="84">
        <f t="shared" si="1"/>
        <v>10.1</v>
      </c>
    </row>
    <row r="29" spans="1:9" x14ac:dyDescent="0.25">
      <c r="A29" s="80">
        <v>2.7</v>
      </c>
      <c r="B29" s="80">
        <v>372.5</v>
      </c>
      <c r="H29">
        <f t="shared" si="0"/>
        <v>363.16621364171499</v>
      </c>
      <c r="I29" s="84">
        <f t="shared" si="1"/>
        <v>9.3000000000000007</v>
      </c>
    </row>
    <row r="30" spans="1:9" x14ac:dyDescent="0.25">
      <c r="A30" s="80">
        <v>2.8</v>
      </c>
      <c r="B30" s="80">
        <v>386.5</v>
      </c>
      <c r="H30">
        <f t="shared" si="0"/>
        <v>376.61681414696397</v>
      </c>
      <c r="I30" s="84">
        <f t="shared" si="1"/>
        <v>9.9</v>
      </c>
    </row>
    <row r="31" spans="1:9" x14ac:dyDescent="0.25">
      <c r="A31" s="80">
        <v>2.9</v>
      </c>
      <c r="B31" s="80">
        <v>400.9</v>
      </c>
      <c r="H31">
        <f t="shared" si="0"/>
        <v>390.06741465221199</v>
      </c>
      <c r="I31" s="84">
        <f t="shared" si="1"/>
        <v>10.8</v>
      </c>
    </row>
    <row r="32" spans="1:9" x14ac:dyDescent="0.25">
      <c r="A32" s="80">
        <v>3</v>
      </c>
      <c r="B32" s="80">
        <v>414.9</v>
      </c>
      <c r="H32">
        <f t="shared" si="0"/>
        <v>403.51801515746098</v>
      </c>
      <c r="I32" s="84">
        <f t="shared" si="1"/>
        <v>11.4</v>
      </c>
    </row>
    <row r="33" spans="1:9" x14ac:dyDescent="0.25">
      <c r="A33" s="80">
        <v>3.1</v>
      </c>
      <c r="B33" s="80">
        <v>428.8</v>
      </c>
      <c r="H33">
        <f t="shared" si="0"/>
        <v>416.96861566271002</v>
      </c>
      <c r="I33" s="84">
        <f t="shared" si="1"/>
        <v>11.8</v>
      </c>
    </row>
    <row r="34" spans="1:9" x14ac:dyDescent="0.25">
      <c r="A34" s="80">
        <v>3.2</v>
      </c>
      <c r="B34" s="80">
        <v>443</v>
      </c>
      <c r="H34">
        <f t="shared" si="0"/>
        <v>430.41921616795798</v>
      </c>
      <c r="I34" s="84">
        <f t="shared" si="1"/>
        <v>12.6</v>
      </c>
    </row>
    <row r="35" spans="1:9" x14ac:dyDescent="0.25">
      <c r="A35" s="80">
        <v>3.3</v>
      </c>
      <c r="B35" s="80">
        <v>455.3</v>
      </c>
      <c r="H35">
        <f t="shared" si="0"/>
        <v>443.86981667320703</v>
      </c>
      <c r="I35" s="84">
        <f t="shared" si="1"/>
        <v>11.4</v>
      </c>
    </row>
    <row r="36" spans="1:9" x14ac:dyDescent="0.25">
      <c r="A36" s="80">
        <v>3.4</v>
      </c>
      <c r="B36" s="80">
        <v>468.9</v>
      </c>
      <c r="H36">
        <f t="shared" si="0"/>
        <v>457.32041717845601</v>
      </c>
      <c r="I36" s="84">
        <f t="shared" si="1"/>
        <v>11.6</v>
      </c>
    </row>
    <row r="37" spans="1:9" x14ac:dyDescent="0.25">
      <c r="A37" s="80">
        <v>3.5</v>
      </c>
      <c r="B37" s="80">
        <v>482.9</v>
      </c>
      <c r="H37">
        <f t="shared" si="0"/>
        <v>470.771017683705</v>
      </c>
      <c r="I37" s="84">
        <f t="shared" si="1"/>
        <v>12.1</v>
      </c>
    </row>
    <row r="38" spans="1:9" x14ac:dyDescent="0.25">
      <c r="A38" s="80">
        <v>3.6</v>
      </c>
      <c r="B38" s="80">
        <v>497.9</v>
      </c>
      <c r="H38">
        <f t="shared" si="0"/>
        <v>484.22161818895302</v>
      </c>
      <c r="I38" s="84">
        <f t="shared" si="1"/>
        <v>13.7</v>
      </c>
    </row>
    <row r="39" spans="1:9" x14ac:dyDescent="0.25">
      <c r="A39" s="80">
        <v>3.7</v>
      </c>
      <c r="B39" s="80">
        <v>511.6</v>
      </c>
      <c r="H39">
        <f t="shared" si="0"/>
        <v>497.672218694202</v>
      </c>
      <c r="I39" s="84">
        <f t="shared" si="1"/>
        <v>13.9</v>
      </c>
    </row>
    <row r="40" spans="1:9" x14ac:dyDescent="0.25">
      <c r="A40" s="80">
        <v>3.8</v>
      </c>
      <c r="B40" s="80">
        <v>524.20000000000005</v>
      </c>
      <c r="H40">
        <f t="shared" si="0"/>
        <v>511.12281919945099</v>
      </c>
      <c r="I40" s="84">
        <f t="shared" si="1"/>
        <v>13.1</v>
      </c>
    </row>
    <row r="41" spans="1:9" x14ac:dyDescent="0.25">
      <c r="A41" s="80">
        <v>3.9</v>
      </c>
      <c r="B41" s="80">
        <v>537.20000000000005</v>
      </c>
      <c r="H41">
        <f t="shared" si="0"/>
        <v>524.57341970469895</v>
      </c>
      <c r="I41" s="84">
        <f t="shared" si="1"/>
        <v>12.6</v>
      </c>
    </row>
    <row r="42" spans="1:9" x14ac:dyDescent="0.25">
      <c r="A42" s="80">
        <v>4</v>
      </c>
      <c r="B42" s="80">
        <v>551.5</v>
      </c>
      <c r="H42">
        <f t="shared" si="0"/>
        <v>538.02402020994805</v>
      </c>
      <c r="I42" s="84">
        <f t="shared" si="1"/>
        <v>13.5</v>
      </c>
    </row>
    <row r="43" spans="1:9" x14ac:dyDescent="0.25">
      <c r="A43" s="80">
        <v>4.0999999999999996</v>
      </c>
      <c r="B43" s="80">
        <v>567.70000000000005</v>
      </c>
      <c r="H43">
        <f t="shared" si="0"/>
        <v>551.47462071519703</v>
      </c>
      <c r="I43" s="84">
        <f t="shared" si="1"/>
        <v>16.2</v>
      </c>
    </row>
    <row r="44" spans="1:9" x14ac:dyDescent="0.25">
      <c r="A44" s="80">
        <v>4.2</v>
      </c>
      <c r="B44" s="80">
        <v>580.9</v>
      </c>
      <c r="H44">
        <f t="shared" si="0"/>
        <v>564.925221220445</v>
      </c>
      <c r="I44" s="84">
        <f t="shared" si="1"/>
        <v>16</v>
      </c>
    </row>
    <row r="45" spans="1:9" x14ac:dyDescent="0.25">
      <c r="A45" s="80">
        <v>4.3</v>
      </c>
      <c r="B45" s="80">
        <v>594</v>
      </c>
      <c r="H45">
        <f t="shared" si="0"/>
        <v>578.37582172569398</v>
      </c>
      <c r="I45" s="84">
        <f t="shared" si="1"/>
        <v>15.6</v>
      </c>
    </row>
    <row r="46" spans="1:9" x14ac:dyDescent="0.25">
      <c r="A46" s="80">
        <v>4.4000000000000004</v>
      </c>
      <c r="B46" s="80">
        <v>608.29999999999995</v>
      </c>
      <c r="H46">
        <f t="shared" si="0"/>
        <v>591.82642223094297</v>
      </c>
      <c r="I46" s="84">
        <f t="shared" si="1"/>
        <v>16.5</v>
      </c>
    </row>
    <row r="47" spans="1:9" x14ac:dyDescent="0.25">
      <c r="A47" s="80">
        <v>4.5</v>
      </c>
      <c r="B47" s="80">
        <v>621.1</v>
      </c>
      <c r="H47">
        <f t="shared" si="0"/>
        <v>605.27702273619195</v>
      </c>
      <c r="I47" s="84">
        <f t="shared" si="1"/>
        <v>15.8</v>
      </c>
    </row>
    <row r="48" spans="1:9" x14ac:dyDescent="0.25">
      <c r="A48" s="80">
        <v>4.5999999999999996</v>
      </c>
      <c r="B48" s="80">
        <v>635.20000000000005</v>
      </c>
      <c r="H48">
        <f t="shared" si="0"/>
        <v>618.72762324144003</v>
      </c>
      <c r="I48" s="84">
        <f t="shared" si="1"/>
        <v>16.5</v>
      </c>
    </row>
    <row r="49" spans="1:9" x14ac:dyDescent="0.25">
      <c r="A49" s="81">
        <v>4.7</v>
      </c>
      <c r="B49" s="80">
        <v>648.9</v>
      </c>
      <c r="H49">
        <f t="shared" si="0"/>
        <v>632.17822374668901</v>
      </c>
      <c r="I49" s="84">
        <f t="shared" si="1"/>
        <v>16.7</v>
      </c>
    </row>
    <row r="50" spans="1:9" x14ac:dyDescent="0.25">
      <c r="A50" s="80">
        <v>4.8</v>
      </c>
      <c r="B50" s="80">
        <v>663.2</v>
      </c>
      <c r="H50">
        <f t="shared" si="0"/>
        <v>645.628824251938</v>
      </c>
      <c r="I50" s="84">
        <f t="shared" si="1"/>
        <v>17.600000000000001</v>
      </c>
    </row>
    <row r="51" spans="1:9" x14ac:dyDescent="0.25">
      <c r="A51" s="81">
        <v>4.9000000000000004</v>
      </c>
      <c r="B51" s="80">
        <v>675.9</v>
      </c>
      <c r="H51">
        <f t="shared" si="0"/>
        <v>659.07942475718596</v>
      </c>
      <c r="I51" s="84">
        <f t="shared" si="1"/>
        <v>16.8</v>
      </c>
    </row>
    <row r="52" spans="1:9" x14ac:dyDescent="0.25">
      <c r="A52" s="80">
        <v>5</v>
      </c>
      <c r="B52" s="80">
        <v>689.1</v>
      </c>
      <c r="H52">
        <f t="shared" si="0"/>
        <v>672.53002526243495</v>
      </c>
      <c r="I52" s="84">
        <f t="shared" si="1"/>
        <v>16.600000000000001</v>
      </c>
    </row>
    <row r="53" spans="1:9" x14ac:dyDescent="0.25">
      <c r="A53" s="81">
        <v>5.0999999999999996</v>
      </c>
      <c r="B53" s="80">
        <v>704.3</v>
      </c>
      <c r="H53">
        <f t="shared" si="0"/>
        <v>685.98062576768405</v>
      </c>
      <c r="I53" s="84">
        <f t="shared" si="1"/>
        <v>18.3</v>
      </c>
    </row>
    <row r="54" spans="1:9" x14ac:dyDescent="0.25">
      <c r="A54" s="80">
        <v>5.2</v>
      </c>
      <c r="B54" s="80">
        <v>716.7</v>
      </c>
      <c r="H54">
        <f t="shared" si="0"/>
        <v>699.43122627293201</v>
      </c>
      <c r="I54" s="84">
        <f t="shared" si="1"/>
        <v>17.3</v>
      </c>
    </row>
    <row r="55" spans="1:9" x14ac:dyDescent="0.25">
      <c r="A55" s="80">
        <v>5.3</v>
      </c>
      <c r="B55" s="80">
        <v>730.8</v>
      </c>
      <c r="H55">
        <f t="shared" si="0"/>
        <v>712.88182677818099</v>
      </c>
      <c r="I55" s="84">
        <f t="shared" si="1"/>
        <v>17.899999999999999</v>
      </c>
    </row>
    <row r="56" spans="1:9" x14ac:dyDescent="0.25">
      <c r="A56" s="80">
        <v>5.4</v>
      </c>
      <c r="B56" s="80">
        <v>744.9</v>
      </c>
      <c r="H56">
        <f t="shared" si="0"/>
        <v>726.33242728342998</v>
      </c>
      <c r="I56" s="84">
        <f t="shared" si="1"/>
        <v>18.600000000000001</v>
      </c>
    </row>
    <row r="57" spans="1:9" x14ac:dyDescent="0.25">
      <c r="A57" s="80">
        <v>5.5</v>
      </c>
      <c r="B57" s="80">
        <v>758.6</v>
      </c>
      <c r="H57">
        <f t="shared" si="0"/>
        <v>739.78302778867896</v>
      </c>
      <c r="I57" s="84">
        <f t="shared" si="1"/>
        <v>18.8</v>
      </c>
    </row>
    <row r="58" spans="1:9" x14ac:dyDescent="0.25">
      <c r="A58" s="80">
        <v>5.6</v>
      </c>
      <c r="B58" s="80">
        <v>772</v>
      </c>
      <c r="H58">
        <f t="shared" si="0"/>
        <v>753.23362829392704</v>
      </c>
      <c r="I58" s="84">
        <f t="shared" si="1"/>
        <v>18.8</v>
      </c>
    </row>
    <row r="59" spans="1:9" x14ac:dyDescent="0.25">
      <c r="A59" s="80">
        <v>5.7</v>
      </c>
      <c r="B59" s="80">
        <v>786.9</v>
      </c>
      <c r="H59">
        <f t="shared" si="0"/>
        <v>766.68422879917603</v>
      </c>
      <c r="I59" s="84">
        <f t="shared" si="1"/>
        <v>20.2</v>
      </c>
    </row>
    <row r="60" spans="1:9" x14ac:dyDescent="0.25">
      <c r="A60" s="80">
        <v>5.8</v>
      </c>
      <c r="B60" s="80">
        <v>799.8</v>
      </c>
      <c r="H60">
        <f t="shared" si="0"/>
        <v>780.13482930442501</v>
      </c>
      <c r="I60" s="84">
        <f t="shared" si="1"/>
        <v>19.7</v>
      </c>
    </row>
    <row r="61" spans="1:9" x14ac:dyDescent="0.25">
      <c r="A61" s="80">
        <v>5.9</v>
      </c>
      <c r="B61" s="80">
        <v>813.9</v>
      </c>
      <c r="H61">
        <f t="shared" si="0"/>
        <v>793.58542980967297</v>
      </c>
      <c r="I61" s="84">
        <f t="shared" si="1"/>
        <v>20.3</v>
      </c>
    </row>
    <row r="62" spans="1:9" x14ac:dyDescent="0.25">
      <c r="A62" s="80">
        <v>6</v>
      </c>
      <c r="B62" s="80">
        <v>827.7</v>
      </c>
      <c r="H62">
        <f t="shared" si="0"/>
        <v>807.03603031492196</v>
      </c>
      <c r="I62" s="84">
        <f t="shared" si="1"/>
        <v>20.7</v>
      </c>
    </row>
    <row r="63" spans="1:9" x14ac:dyDescent="0.25">
      <c r="A63" s="80">
        <v>6.1</v>
      </c>
      <c r="B63" s="80">
        <v>840.5</v>
      </c>
      <c r="H63">
        <f t="shared" si="0"/>
        <v>820.48663082017094</v>
      </c>
      <c r="I63" s="84">
        <f t="shared" si="1"/>
        <v>20</v>
      </c>
    </row>
    <row r="64" spans="1:9" x14ac:dyDescent="0.25">
      <c r="A64" s="80">
        <v>6.2</v>
      </c>
      <c r="B64" s="80">
        <v>855.3</v>
      </c>
      <c r="H64">
        <f t="shared" si="0"/>
        <v>833.93723132541902</v>
      </c>
      <c r="I64" s="84">
        <f t="shared" si="1"/>
        <v>21.4</v>
      </c>
    </row>
    <row r="65" spans="1:9" x14ac:dyDescent="0.25">
      <c r="A65" s="80">
        <v>6.3</v>
      </c>
      <c r="B65" s="80">
        <v>868.5</v>
      </c>
      <c r="H65">
        <f t="shared" si="0"/>
        <v>847.38783183066801</v>
      </c>
      <c r="I65" s="84">
        <f t="shared" si="1"/>
        <v>21.1</v>
      </c>
    </row>
    <row r="66" spans="1:9" x14ac:dyDescent="0.25">
      <c r="A66" s="80">
        <v>6.4</v>
      </c>
      <c r="B66" s="80">
        <v>882.5</v>
      </c>
      <c r="H66">
        <f t="shared" si="0"/>
        <v>860.83843233591699</v>
      </c>
      <c r="I66" s="84">
        <f t="shared" si="1"/>
        <v>21.7</v>
      </c>
    </row>
    <row r="67" spans="1:9" x14ac:dyDescent="0.25">
      <c r="A67" s="80">
        <v>6.5</v>
      </c>
      <c r="B67" s="80">
        <v>896.4</v>
      </c>
      <c r="H67">
        <f t="shared" ref="H67:H130" si="2">A67*$E$3</f>
        <v>874.28903284116598</v>
      </c>
      <c r="I67" s="84">
        <f t="shared" ref="I67:I130" si="3">B67-H67</f>
        <v>22.1</v>
      </c>
    </row>
    <row r="68" spans="1:9" x14ac:dyDescent="0.25">
      <c r="A68" s="80">
        <v>6.6</v>
      </c>
      <c r="B68" s="80">
        <v>911.8</v>
      </c>
      <c r="H68">
        <f t="shared" si="2"/>
        <v>887.73963334641405</v>
      </c>
      <c r="I68" s="84">
        <f t="shared" si="3"/>
        <v>24.1</v>
      </c>
    </row>
    <row r="69" spans="1:9" x14ac:dyDescent="0.25">
      <c r="A69" s="80">
        <v>6.7</v>
      </c>
      <c r="B69" s="80">
        <v>925.7</v>
      </c>
      <c r="H69">
        <f t="shared" si="2"/>
        <v>901.19023385166304</v>
      </c>
      <c r="I69" s="84">
        <f t="shared" si="3"/>
        <v>24.5</v>
      </c>
    </row>
    <row r="70" spans="1:9" x14ac:dyDescent="0.25">
      <c r="A70" s="80">
        <v>6.8</v>
      </c>
      <c r="B70" s="80">
        <v>937.8</v>
      </c>
      <c r="H70">
        <f t="shared" si="2"/>
        <v>914.64083435691202</v>
      </c>
      <c r="I70" s="84">
        <f t="shared" si="3"/>
        <v>23.2</v>
      </c>
    </row>
    <row r="71" spans="1:9" x14ac:dyDescent="0.25">
      <c r="A71" s="80">
        <v>6.9</v>
      </c>
      <c r="B71" s="80">
        <v>951.6</v>
      </c>
      <c r="H71">
        <f t="shared" si="2"/>
        <v>928.09143486215999</v>
      </c>
      <c r="I71" s="84">
        <f t="shared" si="3"/>
        <v>23.5</v>
      </c>
    </row>
    <row r="72" spans="1:9" x14ac:dyDescent="0.25">
      <c r="A72" s="80">
        <v>7</v>
      </c>
      <c r="B72" s="80">
        <v>965.7</v>
      </c>
      <c r="H72">
        <f t="shared" si="2"/>
        <v>941.54203536740897</v>
      </c>
      <c r="I72" s="84">
        <f t="shared" si="3"/>
        <v>24.2</v>
      </c>
    </row>
    <row r="73" spans="1:9" x14ac:dyDescent="0.25">
      <c r="A73" s="80">
        <v>7.1</v>
      </c>
      <c r="B73" s="80">
        <v>978.1</v>
      </c>
      <c r="H73">
        <f t="shared" si="2"/>
        <v>954.99263587265796</v>
      </c>
      <c r="I73" s="84">
        <f t="shared" si="3"/>
        <v>23.1</v>
      </c>
    </row>
    <row r="74" spans="1:9" x14ac:dyDescent="0.25">
      <c r="A74" s="80">
        <v>7.2</v>
      </c>
      <c r="B74" s="80">
        <v>993.5</v>
      </c>
      <c r="H74">
        <f t="shared" si="2"/>
        <v>968.44323637790603</v>
      </c>
      <c r="I74" s="84">
        <f t="shared" si="3"/>
        <v>25.1</v>
      </c>
    </row>
    <row r="75" spans="1:9" x14ac:dyDescent="0.25">
      <c r="A75" s="81">
        <v>7.3</v>
      </c>
      <c r="B75" s="80">
        <v>1006.6</v>
      </c>
      <c r="H75">
        <f t="shared" si="2"/>
        <v>981.89383688315502</v>
      </c>
      <c r="I75" s="84">
        <f t="shared" si="3"/>
        <v>24.7</v>
      </c>
    </row>
    <row r="76" spans="1:9" x14ac:dyDescent="0.25">
      <c r="A76" s="80">
        <v>7.4</v>
      </c>
      <c r="B76" s="80">
        <v>1020.1</v>
      </c>
      <c r="H76">
        <f t="shared" si="2"/>
        <v>995.344437388404</v>
      </c>
      <c r="I76" s="84">
        <f t="shared" si="3"/>
        <v>24.8</v>
      </c>
    </row>
    <row r="77" spans="1:9" x14ac:dyDescent="0.25">
      <c r="A77" s="81">
        <v>7.5</v>
      </c>
      <c r="B77" s="80">
        <v>1034.2</v>
      </c>
      <c r="H77">
        <f t="shared" si="2"/>
        <v>1008.79503789365</v>
      </c>
      <c r="I77" s="84">
        <f t="shared" si="3"/>
        <v>25.4</v>
      </c>
    </row>
    <row r="78" spans="1:9" x14ac:dyDescent="0.25">
      <c r="A78" s="80">
        <v>7.6</v>
      </c>
      <c r="B78" s="80">
        <v>1047.2</v>
      </c>
      <c r="H78">
        <f t="shared" si="2"/>
        <v>1022.2456383989</v>
      </c>
      <c r="I78" s="84">
        <f t="shared" si="3"/>
        <v>25</v>
      </c>
    </row>
    <row r="79" spans="1:9" x14ac:dyDescent="0.25">
      <c r="A79" s="81">
        <v>7.7</v>
      </c>
      <c r="B79" s="80">
        <v>1060</v>
      </c>
      <c r="H79">
        <f t="shared" si="2"/>
        <v>1035.6962389041501</v>
      </c>
      <c r="I79" s="84">
        <f t="shared" si="3"/>
        <v>24.3</v>
      </c>
    </row>
    <row r="80" spans="1:9" x14ac:dyDescent="0.25">
      <c r="A80" s="80">
        <v>7.8</v>
      </c>
      <c r="B80" s="80">
        <v>1074.0999999999999</v>
      </c>
      <c r="H80">
        <f t="shared" si="2"/>
        <v>1049.1468394093999</v>
      </c>
      <c r="I80" s="84">
        <f t="shared" si="3"/>
        <v>25</v>
      </c>
    </row>
    <row r="81" spans="1:9" x14ac:dyDescent="0.25">
      <c r="A81" s="80">
        <v>7.9</v>
      </c>
      <c r="B81" s="80">
        <v>1089.0999999999999</v>
      </c>
      <c r="H81">
        <f t="shared" si="2"/>
        <v>1062.5974399146501</v>
      </c>
      <c r="I81" s="84">
        <f t="shared" si="3"/>
        <v>26.5</v>
      </c>
    </row>
    <row r="82" spans="1:9" x14ac:dyDescent="0.25">
      <c r="A82" s="80">
        <v>8</v>
      </c>
      <c r="B82" s="80">
        <v>1102.7</v>
      </c>
      <c r="H82">
        <f t="shared" si="2"/>
        <v>1076.0480404199</v>
      </c>
      <c r="I82" s="84">
        <f t="shared" si="3"/>
        <v>26.7</v>
      </c>
    </row>
    <row r="83" spans="1:9" x14ac:dyDescent="0.25">
      <c r="A83" s="80">
        <v>8.1</v>
      </c>
      <c r="B83" s="80">
        <v>1115.7</v>
      </c>
      <c r="H83">
        <f t="shared" si="2"/>
        <v>1089.4986409251401</v>
      </c>
      <c r="I83" s="84">
        <f t="shared" si="3"/>
        <v>26.2</v>
      </c>
    </row>
    <row r="84" spans="1:9" x14ac:dyDescent="0.25">
      <c r="A84" s="80">
        <v>8.1999999999999993</v>
      </c>
      <c r="B84" s="80">
        <v>1128.9000000000001</v>
      </c>
      <c r="H84">
        <f t="shared" si="2"/>
        <v>1102.94924143039</v>
      </c>
      <c r="I84" s="84">
        <f t="shared" si="3"/>
        <v>26</v>
      </c>
    </row>
    <row r="85" spans="1:9" x14ac:dyDescent="0.25">
      <c r="A85" s="80">
        <v>8.3000000000000007</v>
      </c>
      <c r="B85" s="80">
        <v>1144.3</v>
      </c>
      <c r="H85">
        <f t="shared" si="2"/>
        <v>1116.3998419356401</v>
      </c>
      <c r="I85" s="84">
        <f t="shared" si="3"/>
        <v>27.9</v>
      </c>
    </row>
    <row r="86" spans="1:9" x14ac:dyDescent="0.25">
      <c r="A86" s="80">
        <v>8.4</v>
      </c>
      <c r="B86" s="80">
        <v>1156.7</v>
      </c>
      <c r="H86">
        <f t="shared" si="2"/>
        <v>1129.85044244089</v>
      </c>
      <c r="I86" s="84">
        <f t="shared" si="3"/>
        <v>26.8</v>
      </c>
    </row>
    <row r="87" spans="1:9" x14ac:dyDescent="0.25">
      <c r="A87" s="80">
        <v>8.5</v>
      </c>
      <c r="B87" s="80">
        <v>1169.8</v>
      </c>
      <c r="H87">
        <f t="shared" si="2"/>
        <v>1143.3010429461399</v>
      </c>
      <c r="I87" s="84">
        <f t="shared" si="3"/>
        <v>26.5</v>
      </c>
    </row>
    <row r="88" spans="1:9" x14ac:dyDescent="0.25">
      <c r="A88" s="80">
        <v>8.6</v>
      </c>
      <c r="B88" s="80">
        <v>1184.3</v>
      </c>
      <c r="H88">
        <f t="shared" si="2"/>
        <v>1156.75164345139</v>
      </c>
      <c r="I88" s="84">
        <f t="shared" si="3"/>
        <v>27.5</v>
      </c>
    </row>
    <row r="89" spans="1:9" x14ac:dyDescent="0.25">
      <c r="A89" s="80">
        <v>8.6999999999999993</v>
      </c>
      <c r="B89" s="80">
        <v>1197</v>
      </c>
      <c r="H89">
        <f t="shared" si="2"/>
        <v>1170.2022439566399</v>
      </c>
      <c r="I89" s="84">
        <f t="shared" si="3"/>
        <v>26.8</v>
      </c>
    </row>
    <row r="90" spans="1:9" x14ac:dyDescent="0.25">
      <c r="A90" s="80">
        <v>8.8000000000000007</v>
      </c>
      <c r="B90" s="80">
        <v>1211.3</v>
      </c>
      <c r="H90">
        <f t="shared" si="2"/>
        <v>1183.65284446189</v>
      </c>
      <c r="I90" s="84">
        <f t="shared" si="3"/>
        <v>27.6</v>
      </c>
    </row>
    <row r="91" spans="1:9" x14ac:dyDescent="0.25">
      <c r="A91" s="80">
        <v>8.9</v>
      </c>
      <c r="B91" s="80">
        <v>1223</v>
      </c>
      <c r="H91">
        <f t="shared" si="2"/>
        <v>1197.1034449671299</v>
      </c>
      <c r="I91" s="84">
        <f t="shared" si="3"/>
        <v>25.9</v>
      </c>
    </row>
    <row r="92" spans="1:9" x14ac:dyDescent="0.25">
      <c r="A92" s="80">
        <v>9</v>
      </c>
      <c r="B92" s="80">
        <v>1237.4000000000001</v>
      </c>
      <c r="H92">
        <f t="shared" si="2"/>
        <v>1210.55404547238</v>
      </c>
      <c r="I92" s="84">
        <f t="shared" si="3"/>
        <v>26.8</v>
      </c>
    </row>
    <row r="93" spans="1:9" x14ac:dyDescent="0.25">
      <c r="A93" s="80">
        <v>9.1</v>
      </c>
      <c r="B93" s="80">
        <v>1250.5999999999999</v>
      </c>
      <c r="H93">
        <f t="shared" si="2"/>
        <v>1224.0046459776299</v>
      </c>
      <c r="I93" s="84">
        <f t="shared" si="3"/>
        <v>26.6</v>
      </c>
    </row>
    <row r="94" spans="1:9" x14ac:dyDescent="0.25">
      <c r="A94" s="80">
        <v>9.1999999999999993</v>
      </c>
      <c r="B94" s="80">
        <v>1264.5</v>
      </c>
      <c r="H94">
        <f t="shared" si="2"/>
        <v>1237.4552464828801</v>
      </c>
      <c r="I94" s="84">
        <f t="shared" si="3"/>
        <v>27</v>
      </c>
    </row>
    <row r="95" spans="1:9" x14ac:dyDescent="0.25">
      <c r="A95" s="80">
        <v>9.3000000000000007</v>
      </c>
      <c r="B95" s="80">
        <v>1277.3</v>
      </c>
      <c r="H95">
        <f t="shared" si="2"/>
        <v>1250.90584698813</v>
      </c>
      <c r="I95" s="84">
        <f t="shared" si="3"/>
        <v>26.4</v>
      </c>
    </row>
    <row r="96" spans="1:9" x14ac:dyDescent="0.25">
      <c r="A96" s="80">
        <v>9.4</v>
      </c>
      <c r="B96" s="80">
        <v>1291.4000000000001</v>
      </c>
      <c r="H96">
        <f t="shared" si="2"/>
        <v>1264.3564474933801</v>
      </c>
      <c r="I96" s="84">
        <f t="shared" si="3"/>
        <v>27</v>
      </c>
    </row>
    <row r="97" spans="1:9" x14ac:dyDescent="0.25">
      <c r="A97" s="80">
        <v>9.5</v>
      </c>
      <c r="B97" s="80">
        <v>1306.2</v>
      </c>
      <c r="H97">
        <f t="shared" si="2"/>
        <v>1277.80704799863</v>
      </c>
      <c r="I97" s="84">
        <f t="shared" si="3"/>
        <v>28.4</v>
      </c>
    </row>
    <row r="98" spans="1:9" x14ac:dyDescent="0.25">
      <c r="A98" s="80">
        <v>9.6</v>
      </c>
      <c r="B98" s="80">
        <v>1319</v>
      </c>
      <c r="H98">
        <f t="shared" si="2"/>
        <v>1291.2576485038801</v>
      </c>
      <c r="I98" s="84">
        <f t="shared" si="3"/>
        <v>27.7</v>
      </c>
    </row>
    <row r="99" spans="1:9" x14ac:dyDescent="0.25">
      <c r="A99" s="80">
        <v>9.6999999999999993</v>
      </c>
      <c r="B99" s="80">
        <v>1333.7</v>
      </c>
      <c r="H99">
        <f t="shared" si="2"/>
        <v>1304.70824900912</v>
      </c>
      <c r="I99" s="84">
        <f t="shared" si="3"/>
        <v>29</v>
      </c>
    </row>
    <row r="100" spans="1:9" x14ac:dyDescent="0.25">
      <c r="A100" s="80">
        <v>9.8000000000000007</v>
      </c>
      <c r="B100" s="80">
        <v>1346.4</v>
      </c>
      <c r="H100">
        <f t="shared" si="2"/>
        <v>1318.1588495143701</v>
      </c>
      <c r="I100" s="84">
        <f t="shared" si="3"/>
        <v>28.2</v>
      </c>
    </row>
    <row r="101" spans="1:9" x14ac:dyDescent="0.25">
      <c r="A101" s="80">
        <v>9.9</v>
      </c>
      <c r="B101" s="80">
        <v>1359.7</v>
      </c>
      <c r="H101">
        <f t="shared" si="2"/>
        <v>1331.60945001962</v>
      </c>
      <c r="I101" s="84">
        <f t="shared" si="3"/>
        <v>28.1</v>
      </c>
    </row>
    <row r="102" spans="1:9" x14ac:dyDescent="0.25">
      <c r="A102" s="82">
        <v>10</v>
      </c>
      <c r="B102" s="82">
        <v>1377.5</v>
      </c>
      <c r="H102">
        <f t="shared" si="2"/>
        <v>1345.0600505248699</v>
      </c>
      <c r="I102" s="84">
        <f t="shared" si="3"/>
        <v>32.4</v>
      </c>
    </row>
    <row r="103" spans="1:9" x14ac:dyDescent="0.25">
      <c r="A103" s="80">
        <v>10.1</v>
      </c>
      <c r="B103" s="80">
        <v>1388.1</v>
      </c>
      <c r="H103">
        <f t="shared" si="2"/>
        <v>1358.51065103012</v>
      </c>
      <c r="I103" s="84">
        <f t="shared" si="3"/>
        <v>29.6</v>
      </c>
    </row>
    <row r="104" spans="1:9" x14ac:dyDescent="0.25">
      <c r="A104" s="80">
        <v>10.199999999999999</v>
      </c>
      <c r="B104" s="80">
        <v>1400.7</v>
      </c>
      <c r="H104">
        <f t="shared" si="2"/>
        <v>1371.9612515353699</v>
      </c>
      <c r="I104" s="84">
        <f t="shared" si="3"/>
        <v>28.7</v>
      </c>
    </row>
    <row r="105" spans="1:9" x14ac:dyDescent="0.25">
      <c r="A105" s="80">
        <v>10.3</v>
      </c>
      <c r="B105" s="80">
        <v>1415.5</v>
      </c>
      <c r="H105">
        <f t="shared" si="2"/>
        <v>1385.41185204062</v>
      </c>
      <c r="I105" s="84">
        <f t="shared" si="3"/>
        <v>30.1</v>
      </c>
    </row>
    <row r="106" spans="1:9" x14ac:dyDescent="0.25">
      <c r="A106" s="80">
        <v>10.4</v>
      </c>
      <c r="B106" s="80">
        <v>1427.5</v>
      </c>
      <c r="H106">
        <f t="shared" si="2"/>
        <v>1398.8624525458599</v>
      </c>
      <c r="I106" s="84">
        <f t="shared" si="3"/>
        <v>28.6</v>
      </c>
    </row>
    <row r="107" spans="1:9" x14ac:dyDescent="0.25">
      <c r="A107" s="80">
        <v>10.5</v>
      </c>
      <c r="B107" s="80">
        <v>1441</v>
      </c>
      <c r="H107">
        <f t="shared" si="2"/>
        <v>1412.31305305111</v>
      </c>
      <c r="I107" s="84">
        <f t="shared" si="3"/>
        <v>28.7</v>
      </c>
    </row>
    <row r="108" spans="1:9" x14ac:dyDescent="0.25">
      <c r="A108" s="80">
        <v>10.6</v>
      </c>
      <c r="B108" s="80">
        <v>1454.7</v>
      </c>
      <c r="H108">
        <f t="shared" si="2"/>
        <v>1425.7636535563599</v>
      </c>
      <c r="I108" s="84">
        <f t="shared" si="3"/>
        <v>28.9</v>
      </c>
    </row>
    <row r="109" spans="1:9" x14ac:dyDescent="0.25">
      <c r="A109" s="80">
        <v>10.7</v>
      </c>
      <c r="B109" s="80">
        <v>1469.7</v>
      </c>
      <c r="H109">
        <f t="shared" si="2"/>
        <v>1439.2142540616101</v>
      </c>
      <c r="I109" s="84">
        <f t="shared" si="3"/>
        <v>30.5</v>
      </c>
    </row>
    <row r="110" spans="1:9" x14ac:dyDescent="0.25">
      <c r="A110" s="80">
        <v>10.8</v>
      </c>
      <c r="B110" s="80">
        <v>1481.5</v>
      </c>
      <c r="H110">
        <f t="shared" si="2"/>
        <v>1452.66485456686</v>
      </c>
      <c r="I110" s="84">
        <f t="shared" si="3"/>
        <v>28.8</v>
      </c>
    </row>
    <row r="111" spans="1:9" x14ac:dyDescent="0.25">
      <c r="A111" s="80">
        <v>10.9</v>
      </c>
      <c r="B111" s="80">
        <v>1496.2</v>
      </c>
      <c r="H111">
        <f t="shared" si="2"/>
        <v>1466.1154550721101</v>
      </c>
      <c r="I111" s="84">
        <f t="shared" si="3"/>
        <v>30.1</v>
      </c>
    </row>
    <row r="112" spans="1:9" x14ac:dyDescent="0.25">
      <c r="A112" s="80">
        <v>11</v>
      </c>
      <c r="B112" s="80">
        <v>1509.7</v>
      </c>
      <c r="H112">
        <f t="shared" si="2"/>
        <v>1479.56605557736</v>
      </c>
      <c r="I112" s="84">
        <f t="shared" si="3"/>
        <v>30.1</v>
      </c>
    </row>
    <row r="113" spans="1:9" x14ac:dyDescent="0.25">
      <c r="A113" s="80">
        <v>11.1</v>
      </c>
      <c r="B113" s="80">
        <v>1523.6</v>
      </c>
      <c r="H113">
        <f t="shared" si="2"/>
        <v>1493.0166560826101</v>
      </c>
      <c r="I113" s="84">
        <f t="shared" si="3"/>
        <v>30.6</v>
      </c>
    </row>
    <row r="114" spans="1:9" x14ac:dyDescent="0.25">
      <c r="A114" s="80">
        <v>11.2</v>
      </c>
      <c r="B114" s="80">
        <v>1536</v>
      </c>
      <c r="H114">
        <f t="shared" si="2"/>
        <v>1506.46725658785</v>
      </c>
      <c r="I114" s="84">
        <f t="shared" si="3"/>
        <v>29.5</v>
      </c>
    </row>
    <row r="115" spans="1:9" x14ac:dyDescent="0.25">
      <c r="A115" s="81">
        <v>11.3</v>
      </c>
      <c r="B115" s="80">
        <v>1550.4</v>
      </c>
      <c r="H115">
        <f t="shared" si="2"/>
        <v>1519.9178570931001</v>
      </c>
      <c r="I115" s="84">
        <f t="shared" si="3"/>
        <v>30.5</v>
      </c>
    </row>
    <row r="116" spans="1:9" x14ac:dyDescent="0.25">
      <c r="A116" s="80">
        <v>11.4</v>
      </c>
      <c r="B116" s="80">
        <v>1562.9</v>
      </c>
      <c r="H116">
        <f t="shared" si="2"/>
        <v>1533.36845759835</v>
      </c>
      <c r="I116" s="84">
        <f t="shared" si="3"/>
        <v>29.5</v>
      </c>
    </row>
    <row r="117" spans="1:9" x14ac:dyDescent="0.25">
      <c r="A117" s="81">
        <v>11.5</v>
      </c>
      <c r="B117" s="80">
        <v>1577.4</v>
      </c>
      <c r="H117">
        <f t="shared" si="2"/>
        <v>1546.8190581035999</v>
      </c>
      <c r="I117" s="84">
        <f t="shared" si="3"/>
        <v>30.6</v>
      </c>
    </row>
    <row r="118" spans="1:9" x14ac:dyDescent="0.25">
      <c r="A118" s="80">
        <v>11.6</v>
      </c>
      <c r="B118" s="80">
        <v>1591.8</v>
      </c>
      <c r="H118">
        <f t="shared" si="2"/>
        <v>1560.26965860885</v>
      </c>
      <c r="I118" s="84">
        <f t="shared" si="3"/>
        <v>31.5</v>
      </c>
    </row>
    <row r="119" spans="1:9" x14ac:dyDescent="0.25">
      <c r="A119" s="81">
        <v>11.7</v>
      </c>
      <c r="B119" s="80">
        <v>1604.4</v>
      </c>
      <c r="H119">
        <f t="shared" si="2"/>
        <v>1573.7202591140999</v>
      </c>
      <c r="I119" s="84">
        <f t="shared" si="3"/>
        <v>30.7</v>
      </c>
    </row>
    <row r="120" spans="1:9" x14ac:dyDescent="0.25">
      <c r="A120" s="80">
        <v>11.8</v>
      </c>
      <c r="B120" s="80">
        <v>1617.2</v>
      </c>
      <c r="H120">
        <f t="shared" si="2"/>
        <v>1587.17085961935</v>
      </c>
      <c r="I120" s="84">
        <f t="shared" si="3"/>
        <v>30</v>
      </c>
    </row>
    <row r="121" spans="1:9" x14ac:dyDescent="0.25">
      <c r="A121" s="80">
        <v>11.9</v>
      </c>
      <c r="B121" s="80">
        <v>1631.7</v>
      </c>
      <c r="H121">
        <f t="shared" si="2"/>
        <v>1600.6214601245999</v>
      </c>
      <c r="I121" s="84">
        <f t="shared" si="3"/>
        <v>31.1</v>
      </c>
    </row>
    <row r="122" spans="1:9" x14ac:dyDescent="0.25">
      <c r="A122" s="80">
        <v>12</v>
      </c>
      <c r="B122" s="80">
        <v>1645.6</v>
      </c>
      <c r="H122">
        <f t="shared" si="2"/>
        <v>1614.0720606298401</v>
      </c>
      <c r="I122" s="84">
        <f t="shared" si="3"/>
        <v>31.5</v>
      </c>
    </row>
    <row r="123" spans="1:9" x14ac:dyDescent="0.25">
      <c r="A123" s="80">
        <v>12.1</v>
      </c>
      <c r="B123" s="80">
        <v>1659.5</v>
      </c>
      <c r="H123">
        <f t="shared" si="2"/>
        <v>1627.5226611350899</v>
      </c>
      <c r="I123" s="84">
        <f t="shared" si="3"/>
        <v>32</v>
      </c>
    </row>
    <row r="124" spans="1:9" x14ac:dyDescent="0.25">
      <c r="A124" s="80">
        <v>12.2</v>
      </c>
      <c r="B124" s="80">
        <v>1671.7</v>
      </c>
      <c r="H124">
        <f t="shared" si="2"/>
        <v>1640.9732616403401</v>
      </c>
      <c r="I124" s="84">
        <f t="shared" si="3"/>
        <v>30.7</v>
      </c>
    </row>
    <row r="125" spans="1:9" x14ac:dyDescent="0.25">
      <c r="A125" s="80">
        <v>12.3</v>
      </c>
      <c r="B125" s="80">
        <v>1686</v>
      </c>
      <c r="H125">
        <f t="shared" si="2"/>
        <v>1654.42386214559</v>
      </c>
      <c r="I125" s="84">
        <f t="shared" si="3"/>
        <v>31.6</v>
      </c>
    </row>
    <row r="126" spans="1:9" x14ac:dyDescent="0.25">
      <c r="A126" s="80">
        <v>12.4</v>
      </c>
      <c r="B126" s="80">
        <v>1698.5</v>
      </c>
      <c r="H126">
        <f t="shared" si="2"/>
        <v>1667.8744626508401</v>
      </c>
      <c r="I126" s="84">
        <f t="shared" si="3"/>
        <v>30.6</v>
      </c>
    </row>
    <row r="127" spans="1:9" x14ac:dyDescent="0.25">
      <c r="A127" s="80">
        <v>12.5</v>
      </c>
      <c r="B127" s="80">
        <v>1711.9</v>
      </c>
      <c r="H127">
        <f t="shared" si="2"/>
        <v>1681.32506315609</v>
      </c>
      <c r="I127" s="84">
        <f t="shared" si="3"/>
        <v>30.6</v>
      </c>
    </row>
    <row r="128" spans="1:9" x14ac:dyDescent="0.25">
      <c r="A128" s="80">
        <v>12.6</v>
      </c>
      <c r="B128" s="80">
        <v>1726.3</v>
      </c>
      <c r="H128">
        <f t="shared" si="2"/>
        <v>1694.7756636613401</v>
      </c>
      <c r="I128" s="84">
        <f t="shared" si="3"/>
        <v>31.5</v>
      </c>
    </row>
    <row r="129" spans="1:9" x14ac:dyDescent="0.25">
      <c r="A129" s="80">
        <v>12.7</v>
      </c>
      <c r="B129" s="80">
        <v>1740.5</v>
      </c>
      <c r="H129">
        <f t="shared" si="2"/>
        <v>1708.22626416658</v>
      </c>
      <c r="I129" s="84">
        <f t="shared" si="3"/>
        <v>32.299999999999997</v>
      </c>
    </row>
    <row r="130" spans="1:9" x14ac:dyDescent="0.25">
      <c r="A130" s="80">
        <v>12.8</v>
      </c>
      <c r="B130" s="80">
        <v>1752.4</v>
      </c>
      <c r="H130">
        <f t="shared" si="2"/>
        <v>1721.6768646718299</v>
      </c>
      <c r="I130" s="84">
        <f t="shared" si="3"/>
        <v>30.7</v>
      </c>
    </row>
    <row r="131" spans="1:9" x14ac:dyDescent="0.25">
      <c r="A131" s="80">
        <v>12.9</v>
      </c>
      <c r="B131" s="80">
        <v>1765.5</v>
      </c>
      <c r="H131">
        <f t="shared" ref="H131:H194" si="4">A131*$E$3</f>
        <v>1735.12746517708</v>
      </c>
      <c r="I131" s="84">
        <f t="shared" ref="I131:I194" si="5">B131-H131</f>
        <v>30.4</v>
      </c>
    </row>
    <row r="132" spans="1:9" x14ac:dyDescent="0.25">
      <c r="A132" s="80">
        <v>13</v>
      </c>
      <c r="B132" s="80">
        <v>1780.2</v>
      </c>
      <c r="H132">
        <f t="shared" si="4"/>
        <v>1748.5780656823299</v>
      </c>
      <c r="I132" s="84">
        <f t="shared" si="5"/>
        <v>31.6</v>
      </c>
    </row>
    <row r="133" spans="1:9" x14ac:dyDescent="0.25">
      <c r="A133" s="80">
        <v>13.1</v>
      </c>
      <c r="B133" s="80">
        <v>1793</v>
      </c>
      <c r="H133">
        <f t="shared" si="4"/>
        <v>1762.02866618758</v>
      </c>
      <c r="I133" s="84">
        <f t="shared" si="5"/>
        <v>31</v>
      </c>
    </row>
    <row r="134" spans="1:9" x14ac:dyDescent="0.25">
      <c r="A134" s="80">
        <v>13.2</v>
      </c>
      <c r="B134" s="80">
        <v>1806.4</v>
      </c>
      <c r="H134">
        <f t="shared" si="4"/>
        <v>1775.4792666928299</v>
      </c>
      <c r="I134" s="84">
        <f t="shared" si="5"/>
        <v>30.9</v>
      </c>
    </row>
    <row r="135" spans="1:9" x14ac:dyDescent="0.25">
      <c r="A135" s="80">
        <v>13.3</v>
      </c>
      <c r="B135" s="80">
        <v>1819.7</v>
      </c>
      <c r="H135">
        <f t="shared" si="4"/>
        <v>1788.92986719808</v>
      </c>
      <c r="I135" s="84">
        <f t="shared" si="5"/>
        <v>30.8</v>
      </c>
    </row>
    <row r="136" spans="1:9" x14ac:dyDescent="0.25">
      <c r="A136" s="80">
        <v>13.4</v>
      </c>
      <c r="B136" s="80">
        <v>1833.6</v>
      </c>
      <c r="H136">
        <f t="shared" si="4"/>
        <v>1802.3804677033299</v>
      </c>
      <c r="I136" s="84">
        <f t="shared" si="5"/>
        <v>31.2</v>
      </c>
    </row>
    <row r="137" spans="1:9" x14ac:dyDescent="0.25">
      <c r="A137" s="80">
        <v>13.5</v>
      </c>
      <c r="B137" s="80">
        <v>1848.8</v>
      </c>
      <c r="H137">
        <f t="shared" si="4"/>
        <v>1815.8310682085701</v>
      </c>
      <c r="I137" s="84">
        <f t="shared" si="5"/>
        <v>33</v>
      </c>
    </row>
    <row r="138" spans="1:9" x14ac:dyDescent="0.25">
      <c r="A138" s="80">
        <v>13.6</v>
      </c>
      <c r="B138" s="80">
        <v>1861.7</v>
      </c>
      <c r="H138">
        <f t="shared" si="4"/>
        <v>1829.28166871382</v>
      </c>
      <c r="I138" s="84">
        <f t="shared" si="5"/>
        <v>32.4</v>
      </c>
    </row>
    <row r="139" spans="1:9" x14ac:dyDescent="0.25">
      <c r="A139" s="80">
        <v>13.7</v>
      </c>
      <c r="B139" s="80">
        <v>1874.4</v>
      </c>
      <c r="H139">
        <f t="shared" si="4"/>
        <v>1842.7322692190701</v>
      </c>
      <c r="I139" s="84">
        <f t="shared" si="5"/>
        <v>31.7</v>
      </c>
    </row>
    <row r="140" spans="1:9" x14ac:dyDescent="0.25">
      <c r="A140" s="80">
        <v>13.8</v>
      </c>
      <c r="B140" s="80">
        <v>1887.6</v>
      </c>
      <c r="H140">
        <f t="shared" si="4"/>
        <v>1856.18286972432</v>
      </c>
      <c r="I140" s="84">
        <f t="shared" si="5"/>
        <v>31.4</v>
      </c>
    </row>
    <row r="141" spans="1:9" x14ac:dyDescent="0.25">
      <c r="A141" s="81">
        <v>13.9</v>
      </c>
      <c r="B141" s="80">
        <v>1900.7</v>
      </c>
      <c r="H141">
        <f t="shared" si="4"/>
        <v>1869.6334702295701</v>
      </c>
      <c r="I141" s="84">
        <f t="shared" si="5"/>
        <v>31.1</v>
      </c>
    </row>
    <row r="142" spans="1:9" x14ac:dyDescent="0.25">
      <c r="A142" s="80">
        <v>14</v>
      </c>
      <c r="B142" s="80">
        <v>1915.6</v>
      </c>
      <c r="H142">
        <f t="shared" si="4"/>
        <v>1883.08407073482</v>
      </c>
      <c r="I142" s="84">
        <f t="shared" si="5"/>
        <v>32.5</v>
      </c>
    </row>
    <row r="143" spans="1:9" x14ac:dyDescent="0.25">
      <c r="A143" s="81">
        <v>14.1</v>
      </c>
      <c r="B143" s="80">
        <v>1927.8</v>
      </c>
      <c r="H143">
        <f t="shared" si="4"/>
        <v>1896.5346712400701</v>
      </c>
      <c r="I143" s="84">
        <f t="shared" si="5"/>
        <v>31.3</v>
      </c>
    </row>
    <row r="144" spans="1:9" x14ac:dyDescent="0.25">
      <c r="A144" s="80">
        <v>14.2</v>
      </c>
      <c r="B144" s="80">
        <v>1941.4</v>
      </c>
      <c r="H144">
        <f t="shared" si="4"/>
        <v>1909.98527174532</v>
      </c>
      <c r="I144" s="84">
        <f t="shared" si="5"/>
        <v>31.4</v>
      </c>
    </row>
    <row r="145" spans="1:9" x14ac:dyDescent="0.25">
      <c r="A145" s="81">
        <v>14.3</v>
      </c>
      <c r="B145" s="80">
        <v>1954.8</v>
      </c>
      <c r="H145">
        <f t="shared" si="4"/>
        <v>1923.4358722505599</v>
      </c>
      <c r="I145" s="84">
        <f t="shared" si="5"/>
        <v>31.4</v>
      </c>
    </row>
    <row r="146" spans="1:9" x14ac:dyDescent="0.25">
      <c r="A146" s="80">
        <v>14.4</v>
      </c>
      <c r="B146" s="80">
        <v>1967.7</v>
      </c>
      <c r="H146">
        <f t="shared" si="4"/>
        <v>1936.88647275581</v>
      </c>
      <c r="I146" s="84">
        <f t="shared" si="5"/>
        <v>30.8</v>
      </c>
    </row>
    <row r="147" spans="1:9" x14ac:dyDescent="0.25">
      <c r="A147" s="80">
        <v>14.5</v>
      </c>
      <c r="B147" s="80">
        <v>1982.5</v>
      </c>
      <c r="H147">
        <f t="shared" si="4"/>
        <v>1950.3370732610599</v>
      </c>
      <c r="I147" s="84">
        <f t="shared" si="5"/>
        <v>32.200000000000003</v>
      </c>
    </row>
    <row r="148" spans="1:9" x14ac:dyDescent="0.25">
      <c r="A148" s="80">
        <v>14.6</v>
      </c>
      <c r="B148" s="80">
        <v>1995.5</v>
      </c>
      <c r="H148">
        <f t="shared" si="4"/>
        <v>1963.78767376631</v>
      </c>
      <c r="I148" s="84">
        <f t="shared" si="5"/>
        <v>31.7</v>
      </c>
    </row>
    <row r="149" spans="1:9" x14ac:dyDescent="0.25">
      <c r="A149" s="80">
        <v>14.7</v>
      </c>
      <c r="B149" s="80">
        <v>2010.2</v>
      </c>
      <c r="H149">
        <f t="shared" si="4"/>
        <v>1977.2382742715599</v>
      </c>
      <c r="I149" s="84">
        <f t="shared" si="5"/>
        <v>33</v>
      </c>
    </row>
    <row r="150" spans="1:9" x14ac:dyDescent="0.25">
      <c r="A150" s="80">
        <v>14.8</v>
      </c>
      <c r="B150" s="80">
        <v>2021.3</v>
      </c>
      <c r="H150">
        <f t="shared" si="4"/>
        <v>1990.6888747768101</v>
      </c>
      <c r="I150" s="84">
        <f t="shared" si="5"/>
        <v>30.6</v>
      </c>
    </row>
    <row r="151" spans="1:9" x14ac:dyDescent="0.25">
      <c r="A151" s="80">
        <v>14.9</v>
      </c>
      <c r="B151" s="80">
        <v>2035.2</v>
      </c>
      <c r="H151">
        <f t="shared" si="4"/>
        <v>2004.1394752820599</v>
      </c>
      <c r="I151" s="84">
        <f t="shared" si="5"/>
        <v>31.1</v>
      </c>
    </row>
    <row r="152" spans="1:9" x14ac:dyDescent="0.25">
      <c r="A152" s="80">
        <v>15</v>
      </c>
      <c r="B152" s="80">
        <v>2047.6</v>
      </c>
      <c r="H152">
        <f t="shared" si="4"/>
        <v>2017.5900757873101</v>
      </c>
      <c r="I152" s="84">
        <f t="shared" si="5"/>
        <v>30</v>
      </c>
    </row>
    <row r="153" spans="1:9" x14ac:dyDescent="0.25">
      <c r="A153" s="80">
        <v>15.1</v>
      </c>
      <c r="B153" s="80">
        <v>2062.5</v>
      </c>
      <c r="H153">
        <f t="shared" si="4"/>
        <v>2031.04067629255</v>
      </c>
      <c r="I153" s="84">
        <f t="shared" si="5"/>
        <v>31.5</v>
      </c>
    </row>
    <row r="154" spans="1:9" x14ac:dyDescent="0.25">
      <c r="A154" s="80">
        <v>15.2</v>
      </c>
      <c r="B154" s="80">
        <v>2075.4</v>
      </c>
      <c r="H154">
        <f t="shared" si="4"/>
        <v>2044.4912767978001</v>
      </c>
      <c r="I154" s="84">
        <f t="shared" si="5"/>
        <v>30.9</v>
      </c>
    </row>
    <row r="155" spans="1:9" x14ac:dyDescent="0.25">
      <c r="A155" s="80">
        <v>15.3</v>
      </c>
      <c r="B155" s="80">
        <v>2089.5</v>
      </c>
      <c r="H155">
        <f t="shared" si="4"/>
        <v>2057.9418773030502</v>
      </c>
      <c r="I155" s="84">
        <f t="shared" si="5"/>
        <v>31.6</v>
      </c>
    </row>
    <row r="156" spans="1:9" x14ac:dyDescent="0.25">
      <c r="A156" s="80">
        <v>15.4</v>
      </c>
      <c r="B156" s="80">
        <v>2102.8000000000002</v>
      </c>
      <c r="H156">
        <f t="shared" si="4"/>
        <v>2071.3924778083001</v>
      </c>
      <c r="I156" s="84">
        <f t="shared" si="5"/>
        <v>31.4</v>
      </c>
    </row>
    <row r="157" spans="1:9" x14ac:dyDescent="0.25">
      <c r="A157" s="80">
        <v>15.5</v>
      </c>
      <c r="B157" s="80">
        <v>2114.6999999999998</v>
      </c>
      <c r="H157">
        <f t="shared" si="4"/>
        <v>2084.84307831355</v>
      </c>
      <c r="I157" s="84">
        <f t="shared" si="5"/>
        <v>29.9</v>
      </c>
    </row>
    <row r="158" spans="1:9" x14ac:dyDescent="0.25">
      <c r="A158" s="80">
        <v>15.6</v>
      </c>
      <c r="B158" s="80">
        <v>2129.1999999999998</v>
      </c>
      <c r="H158">
        <f t="shared" si="4"/>
        <v>2098.2936788187999</v>
      </c>
      <c r="I158" s="84">
        <f t="shared" si="5"/>
        <v>30.9</v>
      </c>
    </row>
    <row r="159" spans="1:9" x14ac:dyDescent="0.25">
      <c r="A159" s="80">
        <v>15.7</v>
      </c>
      <c r="B159" s="80">
        <v>2141.6</v>
      </c>
      <c r="H159">
        <f t="shared" si="4"/>
        <v>2111.7442793240498</v>
      </c>
      <c r="I159" s="84">
        <f t="shared" si="5"/>
        <v>29.9</v>
      </c>
    </row>
    <row r="160" spans="1:9" x14ac:dyDescent="0.25">
      <c r="A160" s="80">
        <v>15.8</v>
      </c>
      <c r="B160" s="80">
        <v>2154.6</v>
      </c>
      <c r="H160">
        <f t="shared" si="4"/>
        <v>2125.1948798292901</v>
      </c>
      <c r="I160" s="84">
        <f t="shared" si="5"/>
        <v>29.4</v>
      </c>
    </row>
    <row r="161" spans="1:9" x14ac:dyDescent="0.25">
      <c r="A161" s="80">
        <v>15.9</v>
      </c>
      <c r="B161" s="80">
        <v>2168.6999999999998</v>
      </c>
      <c r="H161">
        <f t="shared" si="4"/>
        <v>2138.64548033454</v>
      </c>
      <c r="I161" s="84">
        <f t="shared" si="5"/>
        <v>30.1</v>
      </c>
    </row>
    <row r="162" spans="1:9" x14ac:dyDescent="0.25">
      <c r="A162" s="80">
        <v>16</v>
      </c>
      <c r="B162" s="80">
        <v>2182.5</v>
      </c>
      <c r="H162">
        <f t="shared" si="4"/>
        <v>2152.0960808397899</v>
      </c>
      <c r="I162" s="84">
        <f t="shared" si="5"/>
        <v>30.4</v>
      </c>
    </row>
    <row r="163" spans="1:9" x14ac:dyDescent="0.25">
      <c r="A163" s="80">
        <v>16.100000000000001</v>
      </c>
      <c r="B163" s="80">
        <v>2194.6999999999998</v>
      </c>
      <c r="H163">
        <f t="shared" si="4"/>
        <v>2165.5466813450398</v>
      </c>
      <c r="I163" s="84">
        <f t="shared" si="5"/>
        <v>29.2</v>
      </c>
    </row>
    <row r="164" spans="1:9" x14ac:dyDescent="0.25">
      <c r="A164" s="80">
        <v>16.2</v>
      </c>
      <c r="B164" s="80">
        <v>2208.8000000000002</v>
      </c>
      <c r="H164">
        <f t="shared" si="4"/>
        <v>2178.9972818502902</v>
      </c>
      <c r="I164" s="84">
        <f t="shared" si="5"/>
        <v>29.8</v>
      </c>
    </row>
    <row r="165" spans="1:9" x14ac:dyDescent="0.25">
      <c r="A165" s="80">
        <v>16.3</v>
      </c>
      <c r="B165" s="80">
        <v>2221.3000000000002</v>
      </c>
      <c r="H165">
        <f t="shared" si="4"/>
        <v>2192.4478823555401</v>
      </c>
      <c r="I165" s="84">
        <f t="shared" si="5"/>
        <v>28.9</v>
      </c>
    </row>
    <row r="166" spans="1:9" x14ac:dyDescent="0.25">
      <c r="A166" s="80">
        <v>16.399999999999999</v>
      </c>
      <c r="B166" s="80">
        <v>2234</v>
      </c>
      <c r="H166">
        <f t="shared" si="4"/>
        <v>2205.89848286079</v>
      </c>
      <c r="I166" s="84">
        <f t="shared" si="5"/>
        <v>28.1</v>
      </c>
    </row>
    <row r="167" spans="1:9" x14ac:dyDescent="0.25">
      <c r="A167" s="81">
        <v>16.5</v>
      </c>
      <c r="B167" s="80">
        <v>2247.4</v>
      </c>
      <c r="H167">
        <f t="shared" si="4"/>
        <v>2219.3490833660398</v>
      </c>
      <c r="I167" s="84">
        <f t="shared" si="5"/>
        <v>28.1</v>
      </c>
    </row>
    <row r="168" spans="1:9" x14ac:dyDescent="0.25">
      <c r="A168" s="80">
        <v>16.600000000000001</v>
      </c>
      <c r="B168" s="80">
        <v>2262.1</v>
      </c>
      <c r="H168">
        <f t="shared" si="4"/>
        <v>2232.7996838712802</v>
      </c>
      <c r="I168" s="84">
        <f t="shared" si="5"/>
        <v>29.3</v>
      </c>
    </row>
    <row r="169" spans="1:9" x14ac:dyDescent="0.25">
      <c r="A169" s="81">
        <v>16.7</v>
      </c>
      <c r="B169" s="80">
        <v>2274.6</v>
      </c>
      <c r="H169">
        <f t="shared" si="4"/>
        <v>2246.2502843765301</v>
      </c>
      <c r="I169" s="84">
        <f t="shared" si="5"/>
        <v>28.3</v>
      </c>
    </row>
    <row r="170" spans="1:9" x14ac:dyDescent="0.25">
      <c r="A170" s="80">
        <v>16.8</v>
      </c>
      <c r="B170" s="80">
        <v>2287.4</v>
      </c>
      <c r="H170">
        <f t="shared" si="4"/>
        <v>2259.70088488178</v>
      </c>
      <c r="I170" s="84">
        <f t="shared" si="5"/>
        <v>27.7</v>
      </c>
    </row>
    <row r="171" spans="1:9" x14ac:dyDescent="0.25">
      <c r="A171" s="81">
        <v>16.899999999999999</v>
      </c>
      <c r="B171" s="80">
        <v>2301.6999999999998</v>
      </c>
      <c r="H171">
        <f t="shared" si="4"/>
        <v>2273.1514853870299</v>
      </c>
      <c r="I171" s="84">
        <f t="shared" si="5"/>
        <v>28.5</v>
      </c>
    </row>
    <row r="172" spans="1:9" x14ac:dyDescent="0.25">
      <c r="A172" s="80">
        <v>17</v>
      </c>
      <c r="B172" s="80">
        <v>2313.1</v>
      </c>
      <c r="H172">
        <f t="shared" si="4"/>
        <v>2286.6020858922798</v>
      </c>
      <c r="I172" s="84">
        <f t="shared" si="5"/>
        <v>26.5</v>
      </c>
    </row>
    <row r="173" spans="1:9" x14ac:dyDescent="0.25">
      <c r="A173" s="80">
        <v>17.100000000000001</v>
      </c>
      <c r="B173" s="80">
        <v>2326.5</v>
      </c>
      <c r="H173">
        <f t="shared" si="4"/>
        <v>2300.0526863975301</v>
      </c>
      <c r="I173" s="84">
        <f t="shared" si="5"/>
        <v>26.4</v>
      </c>
    </row>
    <row r="174" spans="1:9" x14ac:dyDescent="0.25">
      <c r="A174" s="80">
        <v>17.2</v>
      </c>
      <c r="B174" s="80">
        <v>2341.1999999999998</v>
      </c>
      <c r="H174">
        <f t="shared" si="4"/>
        <v>2313.50328690278</v>
      </c>
      <c r="I174" s="84">
        <f t="shared" si="5"/>
        <v>27.7</v>
      </c>
    </row>
    <row r="175" spans="1:9" x14ac:dyDescent="0.25">
      <c r="A175" s="80">
        <v>17.3</v>
      </c>
      <c r="B175" s="80">
        <v>2354.4</v>
      </c>
      <c r="H175">
        <f t="shared" si="4"/>
        <v>2326.9538874080299</v>
      </c>
      <c r="I175" s="84">
        <f t="shared" si="5"/>
        <v>27.4</v>
      </c>
    </row>
    <row r="176" spans="1:9" x14ac:dyDescent="0.25">
      <c r="A176" s="80">
        <v>17.399999999999999</v>
      </c>
      <c r="B176" s="80">
        <v>2366.4</v>
      </c>
      <c r="H176">
        <f t="shared" si="4"/>
        <v>2340.4044879132698</v>
      </c>
      <c r="I176" s="84">
        <f t="shared" si="5"/>
        <v>26</v>
      </c>
    </row>
    <row r="177" spans="1:9" x14ac:dyDescent="0.25">
      <c r="A177" s="80">
        <v>17.5</v>
      </c>
      <c r="B177" s="80">
        <v>2379.6999999999998</v>
      </c>
      <c r="H177">
        <f t="shared" si="4"/>
        <v>2353.8550884185202</v>
      </c>
      <c r="I177" s="84">
        <f t="shared" si="5"/>
        <v>25.8</v>
      </c>
    </row>
    <row r="178" spans="1:9" x14ac:dyDescent="0.25">
      <c r="A178" s="80">
        <v>17.600000000000001</v>
      </c>
      <c r="B178" s="80">
        <v>2393.4</v>
      </c>
      <c r="H178">
        <f t="shared" si="4"/>
        <v>2367.30568892377</v>
      </c>
      <c r="I178" s="84">
        <f t="shared" si="5"/>
        <v>26.1</v>
      </c>
    </row>
    <row r="179" spans="1:9" x14ac:dyDescent="0.25">
      <c r="A179" s="80">
        <v>17.7</v>
      </c>
      <c r="B179" s="80">
        <v>2406.6999999999998</v>
      </c>
      <c r="H179">
        <f t="shared" si="4"/>
        <v>2380.7562894290199</v>
      </c>
      <c r="I179" s="84">
        <f t="shared" si="5"/>
        <v>25.9</v>
      </c>
    </row>
    <row r="180" spans="1:9" x14ac:dyDescent="0.25">
      <c r="A180" s="80">
        <v>17.8</v>
      </c>
      <c r="B180" s="80">
        <v>2418.6999999999998</v>
      </c>
      <c r="H180">
        <f t="shared" si="4"/>
        <v>2394.2068899342698</v>
      </c>
      <c r="I180" s="84">
        <f t="shared" si="5"/>
        <v>24.5</v>
      </c>
    </row>
    <row r="181" spans="1:9" x14ac:dyDescent="0.25">
      <c r="A181" s="80">
        <v>17.899999999999999</v>
      </c>
      <c r="B181" s="80">
        <v>2432.6</v>
      </c>
      <c r="H181">
        <f t="shared" si="4"/>
        <v>2407.6574904395202</v>
      </c>
      <c r="I181" s="84">
        <f t="shared" si="5"/>
        <v>24.9</v>
      </c>
    </row>
    <row r="182" spans="1:9" x14ac:dyDescent="0.25">
      <c r="A182" s="80">
        <v>18</v>
      </c>
      <c r="B182" s="80">
        <v>2447.3000000000002</v>
      </c>
      <c r="H182">
        <f t="shared" si="4"/>
        <v>2421.1080909447701</v>
      </c>
      <c r="I182" s="84">
        <f t="shared" si="5"/>
        <v>26.2</v>
      </c>
    </row>
    <row r="183" spans="1:9" x14ac:dyDescent="0.25">
      <c r="A183" s="80">
        <v>18.100000000000001</v>
      </c>
      <c r="B183" s="80">
        <v>2459.9</v>
      </c>
      <c r="H183">
        <f t="shared" si="4"/>
        <v>2434.55869145001</v>
      </c>
      <c r="I183" s="84">
        <f t="shared" si="5"/>
        <v>25.3</v>
      </c>
    </row>
    <row r="184" spans="1:9" x14ac:dyDescent="0.25">
      <c r="A184" s="80">
        <v>18.2</v>
      </c>
      <c r="B184" s="80">
        <v>2471.3000000000002</v>
      </c>
      <c r="H184">
        <f t="shared" si="4"/>
        <v>2448.0092919552599</v>
      </c>
      <c r="I184" s="84">
        <f t="shared" si="5"/>
        <v>23.3</v>
      </c>
    </row>
    <row r="185" spans="1:9" x14ac:dyDescent="0.25">
      <c r="A185" s="80">
        <v>18.3</v>
      </c>
      <c r="B185" s="80">
        <v>2484.8000000000002</v>
      </c>
      <c r="H185">
        <f t="shared" si="4"/>
        <v>2461.4598924605102</v>
      </c>
      <c r="I185" s="84">
        <f t="shared" si="5"/>
        <v>23.3</v>
      </c>
    </row>
    <row r="186" spans="1:9" x14ac:dyDescent="0.25">
      <c r="A186" s="80">
        <v>18.399999999999999</v>
      </c>
      <c r="B186" s="80">
        <v>2499.6999999999998</v>
      </c>
      <c r="H186">
        <f t="shared" si="4"/>
        <v>2474.9104929657601</v>
      </c>
      <c r="I186" s="84">
        <f t="shared" si="5"/>
        <v>24.8</v>
      </c>
    </row>
    <row r="187" spans="1:9" x14ac:dyDescent="0.25">
      <c r="A187" s="80">
        <v>18.5</v>
      </c>
      <c r="B187" s="80">
        <v>2511.6</v>
      </c>
      <c r="H187">
        <f t="shared" si="4"/>
        <v>2488.36109347101</v>
      </c>
      <c r="I187" s="84">
        <f t="shared" si="5"/>
        <v>23.2</v>
      </c>
    </row>
    <row r="188" spans="1:9" x14ac:dyDescent="0.25">
      <c r="A188" s="80">
        <v>18.600000000000001</v>
      </c>
      <c r="B188" s="80">
        <v>2525.9</v>
      </c>
      <c r="H188">
        <f t="shared" si="4"/>
        <v>2501.8116939762599</v>
      </c>
      <c r="I188" s="84">
        <f t="shared" si="5"/>
        <v>24.1</v>
      </c>
    </row>
    <row r="189" spans="1:9" x14ac:dyDescent="0.25">
      <c r="A189" s="80">
        <v>18.7</v>
      </c>
      <c r="B189" s="80">
        <v>2538.1</v>
      </c>
      <c r="H189">
        <f t="shared" si="4"/>
        <v>2515.2622944815098</v>
      </c>
      <c r="I189" s="84">
        <f t="shared" si="5"/>
        <v>22.8</v>
      </c>
    </row>
    <row r="190" spans="1:9" x14ac:dyDescent="0.25">
      <c r="A190" s="80">
        <v>18.8</v>
      </c>
      <c r="B190" s="80">
        <v>2550.5</v>
      </c>
      <c r="H190">
        <f t="shared" si="4"/>
        <v>2528.7128949867601</v>
      </c>
      <c r="I190" s="84">
        <f t="shared" si="5"/>
        <v>21.8</v>
      </c>
    </row>
    <row r="191" spans="1:9" x14ac:dyDescent="0.25">
      <c r="A191" s="80">
        <v>18.899999999999999</v>
      </c>
      <c r="B191" s="80">
        <v>2565</v>
      </c>
      <c r="H191">
        <f t="shared" si="4"/>
        <v>2542.163495492</v>
      </c>
      <c r="I191" s="84">
        <f t="shared" si="5"/>
        <v>22.8</v>
      </c>
    </row>
    <row r="192" spans="1:9" x14ac:dyDescent="0.25">
      <c r="A192" s="80">
        <v>19</v>
      </c>
      <c r="B192" s="80">
        <v>2578</v>
      </c>
      <c r="H192">
        <f t="shared" si="4"/>
        <v>2555.6140959972499</v>
      </c>
      <c r="I192" s="84">
        <f t="shared" si="5"/>
        <v>22.4</v>
      </c>
    </row>
    <row r="193" spans="1:9" x14ac:dyDescent="0.25">
      <c r="A193" s="80">
        <v>19.100000000000001</v>
      </c>
      <c r="B193" s="80">
        <v>2590.5</v>
      </c>
      <c r="H193">
        <f t="shared" si="4"/>
        <v>2569.0646965024998</v>
      </c>
      <c r="I193" s="84">
        <f t="shared" si="5"/>
        <v>21.4</v>
      </c>
    </row>
    <row r="194" spans="1:9" x14ac:dyDescent="0.25">
      <c r="A194" s="80">
        <v>19.2</v>
      </c>
      <c r="B194" s="80">
        <v>2603.6</v>
      </c>
      <c r="H194">
        <f t="shared" si="4"/>
        <v>2582.5152970077502</v>
      </c>
      <c r="I194" s="84">
        <f t="shared" si="5"/>
        <v>21.1</v>
      </c>
    </row>
    <row r="195" spans="1:9" x14ac:dyDescent="0.25">
      <c r="A195" s="80">
        <v>19.3</v>
      </c>
      <c r="B195" s="80">
        <v>2616.9</v>
      </c>
      <c r="H195">
        <f t="shared" ref="H195:H258" si="6">A195*$E$3</f>
        <v>2595.9658975130001</v>
      </c>
      <c r="I195" s="84">
        <f t="shared" ref="I195:I258" si="7">B195-H195</f>
        <v>20.9</v>
      </c>
    </row>
    <row r="196" spans="1:9" x14ac:dyDescent="0.25">
      <c r="A196" s="80">
        <v>19.399999999999999</v>
      </c>
      <c r="B196" s="80">
        <v>2628.9</v>
      </c>
      <c r="H196">
        <f t="shared" si="6"/>
        <v>2609.41649801825</v>
      </c>
      <c r="I196" s="84">
        <f t="shared" si="7"/>
        <v>19.5</v>
      </c>
    </row>
    <row r="197" spans="1:9" x14ac:dyDescent="0.25">
      <c r="A197" s="80">
        <v>19.5</v>
      </c>
      <c r="B197" s="80">
        <v>2643.1</v>
      </c>
      <c r="H197">
        <f t="shared" si="6"/>
        <v>2622.8670985234999</v>
      </c>
      <c r="I197" s="84">
        <f t="shared" si="7"/>
        <v>20.2</v>
      </c>
    </row>
    <row r="198" spans="1:9" x14ac:dyDescent="0.25">
      <c r="A198" s="80">
        <v>19.600000000000001</v>
      </c>
      <c r="B198" s="80">
        <v>2656.6</v>
      </c>
      <c r="H198">
        <f t="shared" si="6"/>
        <v>2636.3176990287502</v>
      </c>
      <c r="I198" s="84">
        <f t="shared" si="7"/>
        <v>20.3</v>
      </c>
    </row>
    <row r="199" spans="1:9" x14ac:dyDescent="0.25">
      <c r="A199" s="80">
        <v>19.7</v>
      </c>
      <c r="B199" s="80">
        <v>2668.2</v>
      </c>
      <c r="H199">
        <f t="shared" si="6"/>
        <v>2649.7682995339901</v>
      </c>
      <c r="I199" s="84">
        <f t="shared" si="7"/>
        <v>18.399999999999999</v>
      </c>
    </row>
    <row r="200" spans="1:9" x14ac:dyDescent="0.25">
      <c r="A200" s="80">
        <v>19.8</v>
      </c>
      <c r="B200" s="80">
        <v>2681.5</v>
      </c>
      <c r="H200">
        <f t="shared" si="6"/>
        <v>2663.21890003924</v>
      </c>
      <c r="I200" s="84">
        <f t="shared" si="7"/>
        <v>18.3</v>
      </c>
    </row>
    <row r="201" spans="1:9" x14ac:dyDescent="0.25">
      <c r="A201" s="80">
        <v>19.899999999999999</v>
      </c>
      <c r="B201" s="80">
        <v>2695.2</v>
      </c>
      <c r="H201">
        <f t="shared" si="6"/>
        <v>2676.6695005444899</v>
      </c>
      <c r="I201" s="84">
        <f t="shared" si="7"/>
        <v>18.5</v>
      </c>
    </row>
    <row r="202" spans="1:9" x14ac:dyDescent="0.25">
      <c r="A202" s="80">
        <v>20</v>
      </c>
      <c r="B202" s="80">
        <v>2708.1</v>
      </c>
      <c r="H202">
        <f t="shared" si="6"/>
        <v>2690.1201010497398</v>
      </c>
      <c r="I202" s="84">
        <f t="shared" si="7"/>
        <v>18</v>
      </c>
    </row>
    <row r="203" spans="1:9" x14ac:dyDescent="0.25">
      <c r="A203" s="80">
        <v>20.100000000000001</v>
      </c>
      <c r="B203" s="80">
        <v>2721.9</v>
      </c>
      <c r="H203">
        <f t="shared" si="6"/>
        <v>2703.5707015549901</v>
      </c>
      <c r="I203" s="84">
        <f t="shared" si="7"/>
        <v>18.3</v>
      </c>
    </row>
    <row r="204" spans="1:9" x14ac:dyDescent="0.25">
      <c r="A204" s="80">
        <v>20.2</v>
      </c>
      <c r="B204" s="80">
        <v>2734.7</v>
      </c>
      <c r="H204">
        <f t="shared" si="6"/>
        <v>2717.02130206024</v>
      </c>
      <c r="I204" s="84">
        <f t="shared" si="7"/>
        <v>17.7</v>
      </c>
    </row>
    <row r="205" spans="1:9" x14ac:dyDescent="0.25">
      <c r="A205" s="80">
        <v>20.3</v>
      </c>
      <c r="B205" s="80">
        <v>2748</v>
      </c>
      <c r="H205">
        <f t="shared" si="6"/>
        <v>2730.4719025654899</v>
      </c>
      <c r="I205" s="84">
        <f t="shared" si="7"/>
        <v>17.5</v>
      </c>
    </row>
    <row r="206" spans="1:9" x14ac:dyDescent="0.25">
      <c r="A206" s="80">
        <v>20.399999999999999</v>
      </c>
      <c r="B206" s="80">
        <v>2759</v>
      </c>
      <c r="H206">
        <f t="shared" si="6"/>
        <v>2743.9225030707298</v>
      </c>
      <c r="I206" s="84">
        <f t="shared" si="7"/>
        <v>15.1</v>
      </c>
    </row>
    <row r="207" spans="1:9" x14ac:dyDescent="0.25">
      <c r="A207" s="81">
        <v>20.5</v>
      </c>
      <c r="B207" s="80">
        <v>2772.3</v>
      </c>
      <c r="H207">
        <f t="shared" si="6"/>
        <v>2757.3731035759802</v>
      </c>
      <c r="I207" s="84">
        <f t="shared" si="7"/>
        <v>14.9</v>
      </c>
    </row>
    <row r="208" spans="1:9" x14ac:dyDescent="0.25">
      <c r="A208" s="80">
        <v>20.6</v>
      </c>
      <c r="B208" s="80">
        <v>2786.4</v>
      </c>
      <c r="H208">
        <f t="shared" si="6"/>
        <v>2770.8237040812301</v>
      </c>
      <c r="I208" s="84">
        <f t="shared" si="7"/>
        <v>15.6</v>
      </c>
    </row>
    <row r="209" spans="1:9" x14ac:dyDescent="0.25">
      <c r="A209" s="81">
        <v>20.7</v>
      </c>
      <c r="B209" s="80">
        <v>2799.1</v>
      </c>
      <c r="H209">
        <f t="shared" si="6"/>
        <v>2784.27430458648</v>
      </c>
      <c r="I209" s="84">
        <f t="shared" si="7"/>
        <v>14.8</v>
      </c>
    </row>
    <row r="210" spans="1:9" x14ac:dyDescent="0.25">
      <c r="A210" s="80">
        <v>20.8</v>
      </c>
      <c r="B210" s="80">
        <v>2812.9</v>
      </c>
      <c r="H210">
        <f t="shared" si="6"/>
        <v>2797.7249050917299</v>
      </c>
      <c r="I210" s="84">
        <f t="shared" si="7"/>
        <v>15.2</v>
      </c>
    </row>
    <row r="211" spans="1:9" x14ac:dyDescent="0.25">
      <c r="A211" s="81">
        <v>20.9</v>
      </c>
      <c r="B211" s="80">
        <v>2825.5</v>
      </c>
      <c r="H211">
        <f t="shared" si="6"/>
        <v>2811.1755055969802</v>
      </c>
      <c r="I211" s="84">
        <f t="shared" si="7"/>
        <v>14.3</v>
      </c>
    </row>
    <row r="212" spans="1:9" x14ac:dyDescent="0.25">
      <c r="A212" s="80">
        <v>21</v>
      </c>
      <c r="B212" s="80">
        <v>2838.1</v>
      </c>
      <c r="H212">
        <f t="shared" si="6"/>
        <v>2824.6261061022301</v>
      </c>
      <c r="I212" s="84">
        <f t="shared" si="7"/>
        <v>13.5</v>
      </c>
    </row>
    <row r="213" spans="1:9" x14ac:dyDescent="0.25">
      <c r="A213" s="80">
        <v>21.1</v>
      </c>
      <c r="B213" s="80">
        <v>2850.1</v>
      </c>
      <c r="H213">
        <f t="shared" si="6"/>
        <v>2838.07670660748</v>
      </c>
      <c r="I213" s="84">
        <f t="shared" si="7"/>
        <v>12</v>
      </c>
    </row>
    <row r="214" spans="1:9" x14ac:dyDescent="0.25">
      <c r="A214" s="80">
        <v>21.2</v>
      </c>
      <c r="B214" s="80">
        <v>2863.6</v>
      </c>
      <c r="H214">
        <f t="shared" si="6"/>
        <v>2851.5273071127199</v>
      </c>
      <c r="I214" s="84">
        <f t="shared" si="7"/>
        <v>12.1</v>
      </c>
    </row>
    <row r="215" spans="1:9" x14ac:dyDescent="0.25">
      <c r="A215" s="80">
        <v>21.3</v>
      </c>
      <c r="B215" s="80">
        <v>2875.6</v>
      </c>
      <c r="H215">
        <f t="shared" si="6"/>
        <v>2864.9779076179698</v>
      </c>
      <c r="I215" s="84">
        <f t="shared" si="7"/>
        <v>10.6</v>
      </c>
    </row>
    <row r="216" spans="1:9" x14ac:dyDescent="0.25">
      <c r="A216" s="80">
        <v>21.4</v>
      </c>
      <c r="B216" s="80">
        <v>2890.6</v>
      </c>
      <c r="H216">
        <f t="shared" si="6"/>
        <v>2878.4285081232201</v>
      </c>
      <c r="I216" s="84">
        <f t="shared" si="7"/>
        <v>12.2</v>
      </c>
    </row>
    <row r="217" spans="1:9" x14ac:dyDescent="0.25">
      <c r="A217" s="80">
        <v>21.5</v>
      </c>
      <c r="B217" s="80">
        <v>2902.4</v>
      </c>
      <c r="H217">
        <f t="shared" si="6"/>
        <v>2891.87910862847</v>
      </c>
      <c r="I217" s="84">
        <f t="shared" si="7"/>
        <v>10.5</v>
      </c>
    </row>
    <row r="218" spans="1:9" x14ac:dyDescent="0.25">
      <c r="A218" s="80">
        <v>21.6</v>
      </c>
      <c r="B218" s="80">
        <v>2917.1</v>
      </c>
      <c r="H218">
        <f t="shared" si="6"/>
        <v>2905.3297091337199</v>
      </c>
      <c r="I218" s="84">
        <f t="shared" si="7"/>
        <v>11.8</v>
      </c>
    </row>
    <row r="219" spans="1:9" x14ac:dyDescent="0.25">
      <c r="A219" s="80">
        <v>21.7</v>
      </c>
      <c r="B219" s="80">
        <v>2929</v>
      </c>
      <c r="H219">
        <f t="shared" si="6"/>
        <v>2918.7803096389698</v>
      </c>
      <c r="I219" s="84">
        <f t="shared" si="7"/>
        <v>10.199999999999999</v>
      </c>
    </row>
    <row r="220" spans="1:9" x14ac:dyDescent="0.25">
      <c r="A220" s="80">
        <v>21.8</v>
      </c>
      <c r="B220" s="80">
        <v>2940.6</v>
      </c>
      <c r="H220">
        <f t="shared" si="6"/>
        <v>2932.2309101442202</v>
      </c>
      <c r="I220" s="84">
        <f t="shared" si="7"/>
        <v>8.4</v>
      </c>
    </row>
    <row r="221" spans="1:9" x14ac:dyDescent="0.25">
      <c r="A221" s="80">
        <v>21.9</v>
      </c>
      <c r="B221" s="80">
        <v>2953.4</v>
      </c>
      <c r="H221">
        <f t="shared" si="6"/>
        <v>2945.6815106494701</v>
      </c>
      <c r="I221" s="84">
        <f t="shared" si="7"/>
        <v>7.7</v>
      </c>
    </row>
    <row r="222" spans="1:9" x14ac:dyDescent="0.25">
      <c r="A222" s="80">
        <v>22</v>
      </c>
      <c r="B222" s="80">
        <v>2967.4</v>
      </c>
      <c r="H222">
        <f t="shared" si="6"/>
        <v>2959.1321111547099</v>
      </c>
      <c r="I222" s="84">
        <f t="shared" si="7"/>
        <v>8.3000000000000007</v>
      </c>
    </row>
    <row r="223" spans="1:9" x14ac:dyDescent="0.25">
      <c r="A223" s="80">
        <v>22.1</v>
      </c>
      <c r="B223" s="80">
        <v>2979.6</v>
      </c>
      <c r="H223">
        <f t="shared" si="6"/>
        <v>2972.5827116599598</v>
      </c>
      <c r="I223" s="84">
        <f t="shared" si="7"/>
        <v>7</v>
      </c>
    </row>
    <row r="224" spans="1:9" x14ac:dyDescent="0.25">
      <c r="A224" s="80">
        <v>22.2</v>
      </c>
      <c r="B224" s="80">
        <v>2993.4</v>
      </c>
      <c r="H224">
        <f t="shared" si="6"/>
        <v>2986.0333121652102</v>
      </c>
      <c r="I224" s="84">
        <f t="shared" si="7"/>
        <v>7.4</v>
      </c>
    </row>
    <row r="225" spans="1:9" x14ac:dyDescent="0.25">
      <c r="A225" s="80">
        <v>22.3</v>
      </c>
      <c r="B225" s="80">
        <v>3005</v>
      </c>
      <c r="H225">
        <f t="shared" si="6"/>
        <v>2999.4839126704601</v>
      </c>
      <c r="I225" s="84">
        <f t="shared" si="7"/>
        <v>5.5</v>
      </c>
    </row>
    <row r="226" spans="1:9" x14ac:dyDescent="0.25">
      <c r="A226" s="80">
        <v>22.4</v>
      </c>
      <c r="B226" s="80">
        <v>3018.8</v>
      </c>
      <c r="H226">
        <f t="shared" si="6"/>
        <v>3012.93451317571</v>
      </c>
      <c r="I226" s="84">
        <f t="shared" si="7"/>
        <v>5.9</v>
      </c>
    </row>
    <row r="227" spans="1:9" x14ac:dyDescent="0.25">
      <c r="A227" s="80">
        <v>22.5</v>
      </c>
      <c r="B227" s="80">
        <v>3031.8</v>
      </c>
      <c r="H227">
        <f t="shared" si="6"/>
        <v>3026.3851136809599</v>
      </c>
      <c r="I227" s="84">
        <f t="shared" si="7"/>
        <v>5.4</v>
      </c>
    </row>
    <row r="228" spans="1:9" x14ac:dyDescent="0.25">
      <c r="A228" s="80">
        <v>22.6</v>
      </c>
      <c r="B228" s="80">
        <v>3044</v>
      </c>
      <c r="H228">
        <f t="shared" si="6"/>
        <v>3039.8357141862102</v>
      </c>
      <c r="I228" s="84">
        <f t="shared" si="7"/>
        <v>4.2</v>
      </c>
    </row>
    <row r="229" spans="1:9" x14ac:dyDescent="0.25">
      <c r="A229" s="80">
        <v>22.7</v>
      </c>
      <c r="B229" s="80">
        <v>3057</v>
      </c>
      <c r="H229">
        <f t="shared" si="6"/>
        <v>3053.2863146914601</v>
      </c>
      <c r="I229" s="84">
        <f t="shared" si="7"/>
        <v>3.7</v>
      </c>
    </row>
    <row r="230" spans="1:9" x14ac:dyDescent="0.25">
      <c r="A230" s="80">
        <v>22.8</v>
      </c>
      <c r="B230" s="80">
        <v>3070.4</v>
      </c>
      <c r="H230">
        <f t="shared" si="6"/>
        <v>3066.7369151967</v>
      </c>
      <c r="I230" s="84">
        <f t="shared" si="7"/>
        <v>3.7</v>
      </c>
    </row>
    <row r="231" spans="1:9" x14ac:dyDescent="0.25">
      <c r="A231" s="80">
        <v>22.9</v>
      </c>
      <c r="B231" s="80">
        <v>3084</v>
      </c>
      <c r="H231">
        <f t="shared" si="6"/>
        <v>3080.1875157019499</v>
      </c>
      <c r="I231" s="84">
        <f t="shared" si="7"/>
        <v>3.8</v>
      </c>
    </row>
    <row r="232" spans="1:9" x14ac:dyDescent="0.25">
      <c r="A232" s="80">
        <v>23</v>
      </c>
      <c r="B232" s="80">
        <v>3095.7</v>
      </c>
      <c r="H232">
        <f t="shared" si="6"/>
        <v>3093.6381162071998</v>
      </c>
      <c r="I232" s="84">
        <f t="shared" si="7"/>
        <v>2.1</v>
      </c>
    </row>
    <row r="233" spans="1:9" x14ac:dyDescent="0.25">
      <c r="A233" s="81">
        <v>23.1</v>
      </c>
      <c r="B233" s="80">
        <v>3107.7</v>
      </c>
      <c r="H233">
        <f t="shared" si="6"/>
        <v>3107.0887167124502</v>
      </c>
      <c r="I233" s="84">
        <f t="shared" si="7"/>
        <v>0.6</v>
      </c>
    </row>
    <row r="234" spans="1:9" x14ac:dyDescent="0.25">
      <c r="A234" s="80">
        <v>23.2</v>
      </c>
      <c r="B234" s="80">
        <v>3121.1</v>
      </c>
      <c r="H234">
        <f t="shared" si="6"/>
        <v>3120.5393172177</v>
      </c>
      <c r="I234" s="84">
        <f t="shared" si="7"/>
        <v>0.6</v>
      </c>
    </row>
    <row r="235" spans="1:9" x14ac:dyDescent="0.25">
      <c r="A235" s="81">
        <v>23.3</v>
      </c>
      <c r="B235" s="80">
        <v>3133.3</v>
      </c>
      <c r="H235">
        <f t="shared" si="6"/>
        <v>3133.9899177229499</v>
      </c>
      <c r="I235" s="84">
        <f t="shared" si="7"/>
        <v>-0.7</v>
      </c>
    </row>
    <row r="236" spans="1:9" x14ac:dyDescent="0.25">
      <c r="A236" s="80">
        <v>23.4</v>
      </c>
      <c r="B236" s="80">
        <v>3147</v>
      </c>
      <c r="H236">
        <f t="shared" si="6"/>
        <v>3147.4405182281998</v>
      </c>
      <c r="I236" s="84">
        <f t="shared" si="7"/>
        <v>-0.4</v>
      </c>
    </row>
    <row r="237" spans="1:9" x14ac:dyDescent="0.25">
      <c r="A237" s="81">
        <v>23.5</v>
      </c>
      <c r="B237" s="80">
        <v>3158.9</v>
      </c>
      <c r="H237">
        <f t="shared" si="6"/>
        <v>3160.8911187334402</v>
      </c>
      <c r="I237" s="84">
        <f t="shared" si="7"/>
        <v>-2</v>
      </c>
    </row>
    <row r="238" spans="1:9" x14ac:dyDescent="0.25">
      <c r="A238" s="80">
        <v>23.6</v>
      </c>
      <c r="B238" s="80">
        <v>3170.9</v>
      </c>
      <c r="H238">
        <f t="shared" si="6"/>
        <v>3174.3417192386901</v>
      </c>
      <c r="I238" s="84">
        <f t="shared" si="7"/>
        <v>-3.4</v>
      </c>
    </row>
    <row r="239" spans="1:9" x14ac:dyDescent="0.25">
      <c r="A239" s="80">
        <v>23.7</v>
      </c>
      <c r="B239" s="80">
        <v>3185.1</v>
      </c>
      <c r="H239">
        <f t="shared" si="6"/>
        <v>3187.79231974394</v>
      </c>
      <c r="I239" s="84">
        <f t="shared" si="7"/>
        <v>-2.7</v>
      </c>
    </row>
    <row r="240" spans="1:9" x14ac:dyDescent="0.25">
      <c r="A240" s="80">
        <v>23.8</v>
      </c>
      <c r="B240" s="80">
        <v>3197.9</v>
      </c>
      <c r="H240">
        <f t="shared" si="6"/>
        <v>3201.2429202491899</v>
      </c>
      <c r="I240" s="84">
        <f t="shared" si="7"/>
        <v>-3.3</v>
      </c>
    </row>
    <row r="241" spans="1:9" x14ac:dyDescent="0.25">
      <c r="A241" s="80">
        <v>23.9</v>
      </c>
      <c r="B241" s="80">
        <v>3208.9</v>
      </c>
      <c r="H241">
        <f t="shared" si="6"/>
        <v>3214.6935207544402</v>
      </c>
      <c r="I241" s="84">
        <f t="shared" si="7"/>
        <v>-5.8</v>
      </c>
    </row>
    <row r="242" spans="1:9" x14ac:dyDescent="0.25">
      <c r="A242" s="80">
        <v>24</v>
      </c>
      <c r="B242" s="80">
        <v>3222</v>
      </c>
      <c r="H242">
        <f t="shared" si="6"/>
        <v>3228.1441212596901</v>
      </c>
      <c r="I242" s="84">
        <f t="shared" si="7"/>
        <v>-6.1</v>
      </c>
    </row>
    <row r="243" spans="1:9" x14ac:dyDescent="0.25">
      <c r="A243" s="80">
        <v>24.1</v>
      </c>
      <c r="B243" s="80">
        <v>3234.4</v>
      </c>
      <c r="H243">
        <f t="shared" si="6"/>
        <v>3241.59472176494</v>
      </c>
      <c r="I243" s="84">
        <f t="shared" si="7"/>
        <v>-7.2</v>
      </c>
    </row>
    <row r="244" spans="1:9" x14ac:dyDescent="0.25">
      <c r="A244" s="80">
        <v>24.2</v>
      </c>
      <c r="B244" s="80">
        <v>3248.9</v>
      </c>
      <c r="H244">
        <f t="shared" si="6"/>
        <v>3255.0453222701899</v>
      </c>
      <c r="I244" s="84">
        <f t="shared" si="7"/>
        <v>-6.1</v>
      </c>
    </row>
    <row r="245" spans="1:9" x14ac:dyDescent="0.25">
      <c r="A245" s="80">
        <v>24.3</v>
      </c>
      <c r="B245" s="80">
        <v>3261.3</v>
      </c>
      <c r="H245">
        <f t="shared" si="6"/>
        <v>3268.4959227754298</v>
      </c>
      <c r="I245" s="84">
        <f t="shared" si="7"/>
        <v>-7.2</v>
      </c>
    </row>
    <row r="246" spans="1:9" x14ac:dyDescent="0.25">
      <c r="A246" s="80">
        <v>24.4</v>
      </c>
      <c r="B246" s="80">
        <v>3273.5</v>
      </c>
      <c r="H246">
        <f t="shared" si="6"/>
        <v>3281.9465232806801</v>
      </c>
      <c r="I246" s="84">
        <f t="shared" si="7"/>
        <v>-8.4</v>
      </c>
    </row>
    <row r="247" spans="1:9" x14ac:dyDescent="0.25">
      <c r="A247" s="80">
        <v>24.5</v>
      </c>
      <c r="B247" s="80">
        <v>3286.2</v>
      </c>
      <c r="H247">
        <f t="shared" si="6"/>
        <v>3295.39712378593</v>
      </c>
      <c r="I247" s="84">
        <f t="shared" si="7"/>
        <v>-9.1999999999999993</v>
      </c>
    </row>
    <row r="248" spans="1:9" x14ac:dyDescent="0.25">
      <c r="A248" s="80">
        <v>24.6</v>
      </c>
      <c r="B248" s="80">
        <v>3298.8</v>
      </c>
      <c r="H248">
        <f t="shared" si="6"/>
        <v>3308.8477242911799</v>
      </c>
      <c r="I248" s="84">
        <f t="shared" si="7"/>
        <v>-10</v>
      </c>
    </row>
    <row r="249" spans="1:9" x14ac:dyDescent="0.25">
      <c r="A249" s="80">
        <v>24.7</v>
      </c>
      <c r="B249" s="80">
        <v>3312</v>
      </c>
      <c r="H249">
        <f t="shared" si="6"/>
        <v>3322.2983247964298</v>
      </c>
      <c r="I249" s="84">
        <f t="shared" si="7"/>
        <v>-10.3</v>
      </c>
    </row>
    <row r="250" spans="1:9" x14ac:dyDescent="0.25">
      <c r="A250" s="80">
        <v>24.8</v>
      </c>
      <c r="B250" s="80">
        <v>3323.2</v>
      </c>
      <c r="H250">
        <f t="shared" si="6"/>
        <v>3335.7489253016802</v>
      </c>
      <c r="I250" s="84">
        <f t="shared" si="7"/>
        <v>-12.5</v>
      </c>
    </row>
    <row r="251" spans="1:9" x14ac:dyDescent="0.25">
      <c r="A251" s="80">
        <v>24.9</v>
      </c>
      <c r="B251" s="80">
        <v>3337.5</v>
      </c>
      <c r="H251">
        <f t="shared" si="6"/>
        <v>3349.1995258069301</v>
      </c>
      <c r="I251" s="84">
        <f t="shared" si="7"/>
        <v>-11.7</v>
      </c>
    </row>
    <row r="252" spans="1:9" x14ac:dyDescent="0.25">
      <c r="A252" s="80">
        <v>25</v>
      </c>
      <c r="B252" s="80">
        <v>3349.5</v>
      </c>
      <c r="H252">
        <f t="shared" si="6"/>
        <v>3362.65012631218</v>
      </c>
      <c r="I252" s="84">
        <f t="shared" si="7"/>
        <v>-13.2</v>
      </c>
    </row>
    <row r="253" spans="1:9" x14ac:dyDescent="0.25">
      <c r="A253" s="80">
        <v>25.1</v>
      </c>
      <c r="B253" s="80">
        <v>3361.6</v>
      </c>
      <c r="H253">
        <f t="shared" si="6"/>
        <v>3376.1007268174199</v>
      </c>
      <c r="I253" s="84">
        <f t="shared" si="7"/>
        <v>-14.5</v>
      </c>
    </row>
    <row r="254" spans="1:9" x14ac:dyDescent="0.25">
      <c r="A254" s="80">
        <v>25.2</v>
      </c>
      <c r="B254" s="80">
        <v>3374.2</v>
      </c>
      <c r="H254">
        <f t="shared" si="6"/>
        <v>3389.5513273226702</v>
      </c>
      <c r="I254" s="84">
        <f t="shared" si="7"/>
        <v>-15.4</v>
      </c>
    </row>
    <row r="255" spans="1:9" x14ac:dyDescent="0.25">
      <c r="A255" s="80">
        <v>25.3</v>
      </c>
      <c r="B255" s="80">
        <v>3387.9</v>
      </c>
      <c r="H255">
        <f t="shared" si="6"/>
        <v>3403.0019278279201</v>
      </c>
      <c r="I255" s="84">
        <f t="shared" si="7"/>
        <v>-15.1</v>
      </c>
    </row>
    <row r="256" spans="1:9" x14ac:dyDescent="0.25">
      <c r="A256" s="80">
        <v>25.4</v>
      </c>
      <c r="B256" s="80">
        <v>3399.8</v>
      </c>
      <c r="H256">
        <f t="shared" si="6"/>
        <v>3416.45252833317</v>
      </c>
      <c r="I256" s="84">
        <f t="shared" si="7"/>
        <v>-16.7</v>
      </c>
    </row>
    <row r="257" spans="1:9" x14ac:dyDescent="0.25">
      <c r="A257" s="80">
        <v>25.5</v>
      </c>
      <c r="B257" s="80">
        <v>3412.6</v>
      </c>
      <c r="H257">
        <f t="shared" si="6"/>
        <v>3429.9031288384199</v>
      </c>
      <c r="I257" s="84">
        <f t="shared" si="7"/>
        <v>-17.3</v>
      </c>
    </row>
    <row r="258" spans="1:9" x14ac:dyDescent="0.25">
      <c r="A258" s="80">
        <v>25.6</v>
      </c>
      <c r="B258" s="80">
        <v>3425.4</v>
      </c>
      <c r="H258">
        <f t="shared" si="6"/>
        <v>3443.3537293436698</v>
      </c>
      <c r="I258" s="84">
        <f t="shared" si="7"/>
        <v>-18</v>
      </c>
    </row>
    <row r="259" spans="1:9" x14ac:dyDescent="0.25">
      <c r="A259" s="81">
        <v>25.7</v>
      </c>
      <c r="B259" s="80">
        <v>3437.6</v>
      </c>
      <c r="H259">
        <f t="shared" ref="H259:H302" si="8">A259*$E$3</f>
        <v>3456.8043298489201</v>
      </c>
      <c r="I259" s="84">
        <f t="shared" ref="I259:I302" si="9">B259-H259</f>
        <v>-19.2</v>
      </c>
    </row>
    <row r="260" spans="1:9" x14ac:dyDescent="0.25">
      <c r="A260" s="80">
        <v>25.8</v>
      </c>
      <c r="B260" s="80">
        <v>3449.4</v>
      </c>
      <c r="H260">
        <f t="shared" si="8"/>
        <v>3470.25493035417</v>
      </c>
      <c r="I260" s="84">
        <f t="shared" si="9"/>
        <v>-20.9</v>
      </c>
    </row>
    <row r="261" spans="1:9" x14ac:dyDescent="0.25">
      <c r="A261" s="81">
        <v>25.9</v>
      </c>
      <c r="B261" s="80">
        <v>3462.9</v>
      </c>
      <c r="H261">
        <f t="shared" si="8"/>
        <v>3483.7055308594099</v>
      </c>
      <c r="I261" s="84">
        <f t="shared" si="9"/>
        <v>-20.8</v>
      </c>
    </row>
    <row r="262" spans="1:9" x14ac:dyDescent="0.25">
      <c r="A262" s="80">
        <v>26</v>
      </c>
      <c r="B262" s="80">
        <v>3475.8</v>
      </c>
      <c r="H262">
        <f t="shared" si="8"/>
        <v>3497.1561313646598</v>
      </c>
      <c r="I262" s="84">
        <f t="shared" si="9"/>
        <v>-21.4</v>
      </c>
    </row>
    <row r="263" spans="1:9" x14ac:dyDescent="0.25">
      <c r="A263" s="81">
        <v>26.1</v>
      </c>
      <c r="B263" s="80">
        <v>3488.1</v>
      </c>
      <c r="H263">
        <f t="shared" si="8"/>
        <v>3510.6067318699102</v>
      </c>
      <c r="I263" s="84">
        <f t="shared" si="9"/>
        <v>-22.5</v>
      </c>
    </row>
    <row r="264" spans="1:9" x14ac:dyDescent="0.25">
      <c r="A264" s="80">
        <v>26.2</v>
      </c>
      <c r="B264" s="80">
        <v>3499.8</v>
      </c>
      <c r="H264">
        <f t="shared" si="8"/>
        <v>3524.0573323751601</v>
      </c>
      <c r="I264" s="84">
        <f t="shared" si="9"/>
        <v>-24.3</v>
      </c>
    </row>
    <row r="265" spans="1:9" x14ac:dyDescent="0.25">
      <c r="A265" s="80">
        <v>26.3</v>
      </c>
      <c r="B265" s="80">
        <v>3510.8</v>
      </c>
      <c r="H265">
        <f t="shared" si="8"/>
        <v>3537.50793288041</v>
      </c>
      <c r="I265" s="84">
        <f t="shared" si="9"/>
        <v>-26.7</v>
      </c>
    </row>
    <row r="266" spans="1:9" x14ac:dyDescent="0.25">
      <c r="A266" s="80">
        <v>26.4</v>
      </c>
      <c r="B266" s="80">
        <v>3524.9</v>
      </c>
      <c r="H266">
        <f t="shared" si="8"/>
        <v>3550.9585333856598</v>
      </c>
      <c r="I266" s="84">
        <f t="shared" si="9"/>
        <v>-26.1</v>
      </c>
    </row>
    <row r="267" spans="1:9" x14ac:dyDescent="0.25">
      <c r="A267" s="80">
        <v>26.5</v>
      </c>
      <c r="B267" s="80">
        <v>3536.4</v>
      </c>
      <c r="H267">
        <f t="shared" si="8"/>
        <v>3564.4091338909102</v>
      </c>
      <c r="I267" s="84">
        <f t="shared" si="9"/>
        <v>-28</v>
      </c>
    </row>
    <row r="268" spans="1:9" x14ac:dyDescent="0.25">
      <c r="A268" s="80">
        <v>26.6</v>
      </c>
      <c r="B268" s="80">
        <v>3549.2</v>
      </c>
      <c r="H268">
        <f t="shared" si="8"/>
        <v>3577.8597343961501</v>
      </c>
      <c r="I268" s="84">
        <f t="shared" si="9"/>
        <v>-28.7</v>
      </c>
    </row>
    <row r="269" spans="1:9" x14ac:dyDescent="0.25">
      <c r="A269" s="80">
        <v>26.7</v>
      </c>
      <c r="B269" s="80">
        <v>3561.8</v>
      </c>
      <c r="H269">
        <f t="shared" si="8"/>
        <v>3591.3103349014</v>
      </c>
      <c r="I269" s="84">
        <f t="shared" si="9"/>
        <v>-29.5</v>
      </c>
    </row>
    <row r="270" spans="1:9" x14ac:dyDescent="0.25">
      <c r="A270" s="80">
        <v>26.8</v>
      </c>
      <c r="B270" s="80">
        <v>3574.4</v>
      </c>
      <c r="H270">
        <f t="shared" si="8"/>
        <v>3604.7609354066499</v>
      </c>
      <c r="I270" s="84">
        <f t="shared" si="9"/>
        <v>-30.4</v>
      </c>
    </row>
    <row r="271" spans="1:9" x14ac:dyDescent="0.25">
      <c r="A271" s="80">
        <v>26.9</v>
      </c>
      <c r="B271" s="80">
        <v>3585.3</v>
      </c>
      <c r="H271">
        <f t="shared" si="8"/>
        <v>3618.2115359118998</v>
      </c>
      <c r="I271" s="84">
        <f t="shared" si="9"/>
        <v>-32.9</v>
      </c>
    </row>
    <row r="272" spans="1:9" x14ac:dyDescent="0.25">
      <c r="A272" s="80">
        <v>27</v>
      </c>
      <c r="B272" s="80">
        <v>3597.5</v>
      </c>
      <c r="H272">
        <f t="shared" si="8"/>
        <v>3631.6621364171501</v>
      </c>
      <c r="I272" s="84">
        <f t="shared" si="9"/>
        <v>-34.200000000000003</v>
      </c>
    </row>
    <row r="273" spans="1:9" x14ac:dyDescent="0.25">
      <c r="A273" s="80">
        <v>27.1</v>
      </c>
      <c r="B273" s="80">
        <v>3610.1</v>
      </c>
      <c r="H273">
        <f t="shared" si="8"/>
        <v>3645.1127369224</v>
      </c>
      <c r="I273" s="84">
        <f t="shared" si="9"/>
        <v>-35</v>
      </c>
    </row>
    <row r="274" spans="1:9" x14ac:dyDescent="0.25">
      <c r="A274" s="80">
        <v>27.2</v>
      </c>
      <c r="B274" s="80">
        <v>3622.7</v>
      </c>
      <c r="H274">
        <f t="shared" si="8"/>
        <v>3658.5633374276499</v>
      </c>
      <c r="I274" s="84">
        <f t="shared" si="9"/>
        <v>-35.9</v>
      </c>
    </row>
    <row r="275" spans="1:9" x14ac:dyDescent="0.25">
      <c r="A275" s="80">
        <v>27.3</v>
      </c>
      <c r="B275" s="80">
        <v>3635</v>
      </c>
      <c r="H275">
        <f t="shared" si="8"/>
        <v>3672.0139379328998</v>
      </c>
      <c r="I275" s="84">
        <f t="shared" si="9"/>
        <v>-37</v>
      </c>
    </row>
    <row r="276" spans="1:9" x14ac:dyDescent="0.25">
      <c r="A276" s="80">
        <v>27.4</v>
      </c>
      <c r="B276" s="80">
        <v>3647.4</v>
      </c>
      <c r="H276">
        <f t="shared" si="8"/>
        <v>3685.4645384381402</v>
      </c>
      <c r="I276" s="84">
        <f t="shared" si="9"/>
        <v>-38.1</v>
      </c>
    </row>
    <row r="277" spans="1:9" x14ac:dyDescent="0.25">
      <c r="A277" s="80">
        <v>27.5</v>
      </c>
      <c r="B277" s="80">
        <v>3659.5</v>
      </c>
      <c r="H277">
        <f t="shared" si="8"/>
        <v>3698.91513894339</v>
      </c>
      <c r="I277" s="84">
        <f t="shared" si="9"/>
        <v>-39.4</v>
      </c>
    </row>
    <row r="278" spans="1:9" x14ac:dyDescent="0.25">
      <c r="A278" s="80">
        <v>27.6</v>
      </c>
      <c r="B278" s="80">
        <v>3671.8</v>
      </c>
      <c r="H278">
        <f t="shared" si="8"/>
        <v>3712.3657394486399</v>
      </c>
      <c r="I278" s="84">
        <f t="shared" si="9"/>
        <v>-40.6</v>
      </c>
    </row>
    <row r="279" spans="1:9" x14ac:dyDescent="0.25">
      <c r="A279" s="80">
        <v>27.7</v>
      </c>
      <c r="B279" s="80">
        <v>3685.1</v>
      </c>
      <c r="H279">
        <f t="shared" si="8"/>
        <v>3725.8163399538898</v>
      </c>
      <c r="I279" s="84">
        <f t="shared" si="9"/>
        <v>-40.700000000000003</v>
      </c>
    </row>
    <row r="280" spans="1:9" x14ac:dyDescent="0.25">
      <c r="A280" s="80">
        <v>27.8</v>
      </c>
      <c r="B280" s="80">
        <v>3697.8</v>
      </c>
      <c r="H280">
        <f t="shared" si="8"/>
        <v>3739.2669404591402</v>
      </c>
      <c r="I280" s="84">
        <f t="shared" si="9"/>
        <v>-41.5</v>
      </c>
    </row>
    <row r="281" spans="1:9" x14ac:dyDescent="0.25">
      <c r="A281" s="80">
        <v>27.9</v>
      </c>
      <c r="B281" s="80">
        <v>3708.7</v>
      </c>
      <c r="H281">
        <f t="shared" si="8"/>
        <v>3752.7175409643901</v>
      </c>
      <c r="I281" s="84">
        <f t="shared" si="9"/>
        <v>-44</v>
      </c>
    </row>
    <row r="282" spans="1:9" x14ac:dyDescent="0.25">
      <c r="A282" s="80">
        <v>28</v>
      </c>
      <c r="B282" s="80">
        <v>3723.2</v>
      </c>
      <c r="H282">
        <f t="shared" si="8"/>
        <v>3766.16814146964</v>
      </c>
      <c r="I282" s="84">
        <f t="shared" si="9"/>
        <v>-43</v>
      </c>
    </row>
    <row r="283" spans="1:9" x14ac:dyDescent="0.25">
      <c r="A283" s="80">
        <v>28.1</v>
      </c>
      <c r="B283" s="80">
        <v>3734</v>
      </c>
      <c r="H283">
        <f t="shared" si="8"/>
        <v>3779.6187419748899</v>
      </c>
      <c r="I283" s="84">
        <f t="shared" si="9"/>
        <v>-45.6</v>
      </c>
    </row>
    <row r="284" spans="1:9" x14ac:dyDescent="0.25">
      <c r="A284" s="80">
        <v>28.2</v>
      </c>
      <c r="B284" s="80">
        <v>3746.4</v>
      </c>
      <c r="H284">
        <f t="shared" si="8"/>
        <v>3793.0693424801302</v>
      </c>
      <c r="I284" s="84">
        <f t="shared" si="9"/>
        <v>-46.7</v>
      </c>
    </row>
    <row r="285" spans="1:9" x14ac:dyDescent="0.25">
      <c r="A285" s="80">
        <v>28.3</v>
      </c>
      <c r="B285" s="80">
        <v>3758.7</v>
      </c>
      <c r="H285">
        <f t="shared" si="8"/>
        <v>3806.5199429853801</v>
      </c>
      <c r="I285" s="84">
        <f t="shared" si="9"/>
        <v>-47.8</v>
      </c>
    </row>
    <row r="286" spans="1:9" x14ac:dyDescent="0.25">
      <c r="A286" s="80">
        <v>28.4</v>
      </c>
      <c r="B286" s="80">
        <v>3771.1</v>
      </c>
      <c r="H286">
        <f t="shared" si="8"/>
        <v>3819.97054349063</v>
      </c>
      <c r="I286" s="84">
        <f t="shared" si="9"/>
        <v>-48.9</v>
      </c>
    </row>
    <row r="287" spans="1:9" x14ac:dyDescent="0.25">
      <c r="A287" s="80">
        <v>28.5</v>
      </c>
      <c r="B287" s="80">
        <v>3783.7</v>
      </c>
      <c r="H287">
        <f t="shared" si="8"/>
        <v>3833.4211439958799</v>
      </c>
      <c r="I287" s="84">
        <f t="shared" si="9"/>
        <v>-49.7</v>
      </c>
    </row>
    <row r="288" spans="1:9" x14ac:dyDescent="0.25">
      <c r="A288" s="80">
        <v>28.6</v>
      </c>
      <c r="B288" s="80">
        <v>3795.3</v>
      </c>
      <c r="H288">
        <f t="shared" si="8"/>
        <v>3846.8717445011298</v>
      </c>
      <c r="I288" s="84">
        <f t="shared" si="9"/>
        <v>-51.6</v>
      </c>
    </row>
    <row r="289" spans="1:9" x14ac:dyDescent="0.25">
      <c r="A289" s="80">
        <v>28.7</v>
      </c>
      <c r="B289" s="80">
        <v>3807.7</v>
      </c>
      <c r="H289">
        <f t="shared" si="8"/>
        <v>3860.3223450063801</v>
      </c>
      <c r="I289" s="84">
        <f t="shared" si="9"/>
        <v>-52.6</v>
      </c>
    </row>
    <row r="290" spans="1:9" x14ac:dyDescent="0.25">
      <c r="A290" s="80">
        <v>28.8</v>
      </c>
      <c r="B290" s="80">
        <v>3820.8</v>
      </c>
      <c r="H290">
        <f t="shared" si="8"/>
        <v>3873.77294551163</v>
      </c>
      <c r="I290" s="84">
        <f t="shared" si="9"/>
        <v>-53</v>
      </c>
    </row>
    <row r="291" spans="1:9" x14ac:dyDescent="0.25">
      <c r="A291" s="80">
        <v>28.9</v>
      </c>
      <c r="B291" s="80">
        <v>3832.9</v>
      </c>
      <c r="H291">
        <f t="shared" si="8"/>
        <v>3887.2235460168699</v>
      </c>
      <c r="I291" s="84">
        <f t="shared" si="9"/>
        <v>-54.3</v>
      </c>
    </row>
    <row r="292" spans="1:9" x14ac:dyDescent="0.25">
      <c r="A292" s="80">
        <v>29</v>
      </c>
      <c r="B292" s="80">
        <v>3845.6</v>
      </c>
      <c r="H292">
        <f t="shared" si="8"/>
        <v>3900.6741465221198</v>
      </c>
      <c r="I292" s="84">
        <f t="shared" si="9"/>
        <v>-55.1</v>
      </c>
    </row>
    <row r="293" spans="1:9" x14ac:dyDescent="0.25">
      <c r="A293" s="80">
        <v>29.1</v>
      </c>
      <c r="B293" s="80">
        <v>3857</v>
      </c>
      <c r="H293">
        <f t="shared" si="8"/>
        <v>3914.1247470273702</v>
      </c>
      <c r="I293" s="84">
        <f t="shared" si="9"/>
        <v>-57.1</v>
      </c>
    </row>
    <row r="294" spans="1:9" x14ac:dyDescent="0.25">
      <c r="A294" s="80">
        <v>29.2</v>
      </c>
      <c r="B294" s="80">
        <v>3869.4</v>
      </c>
      <c r="H294">
        <f t="shared" si="8"/>
        <v>3927.5753475326201</v>
      </c>
      <c r="I294" s="84">
        <f t="shared" si="9"/>
        <v>-58.2</v>
      </c>
    </row>
    <row r="295" spans="1:9" x14ac:dyDescent="0.25">
      <c r="A295" s="80">
        <v>29.3</v>
      </c>
      <c r="B295" s="80">
        <v>3880.8</v>
      </c>
      <c r="H295">
        <f t="shared" si="8"/>
        <v>3941.02594803787</v>
      </c>
      <c r="I295" s="84">
        <f t="shared" si="9"/>
        <v>-60.2</v>
      </c>
    </row>
    <row r="296" spans="1:9" x14ac:dyDescent="0.25">
      <c r="A296" s="80">
        <v>29.4</v>
      </c>
      <c r="B296" s="80">
        <v>3892.1</v>
      </c>
      <c r="H296">
        <f t="shared" si="8"/>
        <v>3954.4765485431199</v>
      </c>
      <c r="I296" s="84">
        <f t="shared" si="9"/>
        <v>-62.4</v>
      </c>
    </row>
    <row r="297" spans="1:9" x14ac:dyDescent="0.25">
      <c r="A297" s="80">
        <v>29.5</v>
      </c>
      <c r="B297" s="80">
        <v>3904.4</v>
      </c>
      <c r="H297">
        <f t="shared" si="8"/>
        <v>3967.9271490483702</v>
      </c>
      <c r="I297" s="84">
        <f t="shared" si="9"/>
        <v>-63.5</v>
      </c>
    </row>
    <row r="298" spans="1:9" x14ac:dyDescent="0.25">
      <c r="A298" s="80">
        <v>29.6</v>
      </c>
      <c r="B298" s="80">
        <v>3917.8</v>
      </c>
      <c r="H298">
        <f t="shared" si="8"/>
        <v>3981.3777495536201</v>
      </c>
      <c r="I298" s="84">
        <f t="shared" si="9"/>
        <v>-63.6</v>
      </c>
    </row>
    <row r="299" spans="1:9" x14ac:dyDescent="0.25">
      <c r="A299" s="81">
        <v>29.7</v>
      </c>
      <c r="B299" s="80">
        <v>3930.3</v>
      </c>
      <c r="H299">
        <f t="shared" si="8"/>
        <v>3994.82835005886</v>
      </c>
      <c r="I299" s="84">
        <f t="shared" si="9"/>
        <v>-64.5</v>
      </c>
    </row>
    <row r="300" spans="1:9" x14ac:dyDescent="0.25">
      <c r="A300" s="80">
        <v>29.8</v>
      </c>
      <c r="B300" s="80">
        <v>3942.4</v>
      </c>
      <c r="H300">
        <f t="shared" si="8"/>
        <v>4008.2789505641099</v>
      </c>
      <c r="I300" s="84">
        <f t="shared" si="9"/>
        <v>-65.900000000000006</v>
      </c>
    </row>
    <row r="301" spans="1:9" x14ac:dyDescent="0.25">
      <c r="A301" s="81">
        <v>29.9</v>
      </c>
      <c r="B301" s="80">
        <v>3952.8</v>
      </c>
      <c r="H301">
        <f t="shared" si="8"/>
        <v>4021.7295510693598</v>
      </c>
      <c r="I301" s="84">
        <f t="shared" si="9"/>
        <v>-68.900000000000006</v>
      </c>
    </row>
    <row r="302" spans="1:9" x14ac:dyDescent="0.25">
      <c r="A302" s="83">
        <v>30</v>
      </c>
      <c r="B302" s="83">
        <v>3964.9</v>
      </c>
      <c r="H302">
        <f t="shared" si="8"/>
        <v>4035.1801515746101</v>
      </c>
      <c r="I302" s="84">
        <f t="shared" si="9"/>
        <v>-70.3</v>
      </c>
    </row>
  </sheetData>
  <phoneticPr fontId="2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34F81-D7C4-480D-B984-07E0BF2620A0}">
  <dimension ref="A1:I302"/>
  <sheetViews>
    <sheetView topLeftCell="J1" workbookViewId="0">
      <selection activeCell="E11" sqref="E11"/>
    </sheetView>
  </sheetViews>
  <sheetFormatPr defaultRowHeight="15.6" x14ac:dyDescent="0.25"/>
  <cols>
    <col min="1" max="1" width="8.796875" style="81"/>
    <col min="2" max="2" width="10.59765625" style="81" customWidth="1"/>
  </cols>
  <sheetData>
    <row r="1" spans="1:9" x14ac:dyDescent="0.25">
      <c r="A1" s="78" t="s">
        <v>114</v>
      </c>
      <c r="B1" s="79" t="s">
        <v>15</v>
      </c>
      <c r="H1" s="40" t="s">
        <v>98</v>
      </c>
      <c r="I1" s="41" t="s">
        <v>99</v>
      </c>
    </row>
    <row r="2" spans="1:9" x14ac:dyDescent="0.25">
      <c r="A2" s="80">
        <v>0</v>
      </c>
      <c r="B2" s="70">
        <v>0</v>
      </c>
      <c r="D2" s="55" t="s">
        <v>101</v>
      </c>
      <c r="E2">
        <f>LINEST(A2:A302,B2:B302,0)</f>
        <v>7.44509976446676E-3</v>
      </c>
      <c r="H2">
        <f>A2*$E$3</f>
        <v>0</v>
      </c>
      <c r="I2" s="84">
        <f>B2-H2</f>
        <v>0</v>
      </c>
    </row>
    <row r="3" spans="1:9" x14ac:dyDescent="0.25">
      <c r="A3" s="80">
        <v>-0.1</v>
      </c>
      <c r="B3" s="80">
        <v>-13</v>
      </c>
      <c r="D3" t="s">
        <v>113</v>
      </c>
      <c r="E3">
        <f>LINEST(B2:B302,A2:A302,0)</f>
        <v>134.29918872753601</v>
      </c>
      <c r="H3">
        <f t="shared" ref="H3:H66" si="0">A3*$E$3</f>
        <v>-13.4299188727536</v>
      </c>
      <c r="I3" s="84">
        <f t="shared" ref="I3:I66" si="1">B3-H3</f>
        <v>0.4</v>
      </c>
    </row>
    <row r="4" spans="1:9" x14ac:dyDescent="0.25">
      <c r="A4" s="80">
        <v>-0.2</v>
      </c>
      <c r="B4" s="80">
        <v>-27.4</v>
      </c>
      <c r="H4">
        <f t="shared" si="0"/>
        <v>-26.8598377455072</v>
      </c>
      <c r="I4" s="84">
        <f t="shared" si="1"/>
        <v>-0.5</v>
      </c>
    </row>
    <row r="5" spans="1:9" x14ac:dyDescent="0.25">
      <c r="A5" s="80">
        <v>-0.3</v>
      </c>
      <c r="B5" s="80">
        <v>-41.4</v>
      </c>
      <c r="H5">
        <f>A5*$E$3</f>
        <v>-40.289756618260803</v>
      </c>
      <c r="I5" s="84">
        <f t="shared" si="1"/>
        <v>-1.1000000000000001</v>
      </c>
    </row>
    <row r="6" spans="1:9" x14ac:dyDescent="0.25">
      <c r="A6" s="80">
        <v>-0.4</v>
      </c>
      <c r="B6" s="80">
        <v>-54.1</v>
      </c>
      <c r="H6">
        <f t="shared" si="0"/>
        <v>-53.719675491014399</v>
      </c>
      <c r="I6" s="84">
        <f t="shared" si="1"/>
        <v>-0.4</v>
      </c>
    </row>
    <row r="7" spans="1:9" x14ac:dyDescent="0.25">
      <c r="A7" s="80">
        <v>-0.5</v>
      </c>
      <c r="B7" s="80">
        <v>-68.900000000000006</v>
      </c>
      <c r="H7">
        <f t="shared" si="0"/>
        <v>-67.149594363768003</v>
      </c>
      <c r="I7" s="84">
        <f t="shared" si="1"/>
        <v>-1.8</v>
      </c>
    </row>
    <row r="8" spans="1:9" x14ac:dyDescent="0.25">
      <c r="A8" s="80">
        <v>-0.6</v>
      </c>
      <c r="B8" s="80">
        <v>-82.6</v>
      </c>
      <c r="H8">
        <f t="shared" si="0"/>
        <v>-80.579513236521606</v>
      </c>
      <c r="I8" s="84">
        <f t="shared" si="1"/>
        <v>-2</v>
      </c>
    </row>
    <row r="9" spans="1:9" x14ac:dyDescent="0.25">
      <c r="A9" s="80">
        <v>-0.7</v>
      </c>
      <c r="B9" s="80">
        <v>-95.4</v>
      </c>
      <c r="H9">
        <f t="shared" si="0"/>
        <v>-94.009432109275195</v>
      </c>
      <c r="I9" s="84">
        <f t="shared" si="1"/>
        <v>-1.4</v>
      </c>
    </row>
    <row r="10" spans="1:9" x14ac:dyDescent="0.25">
      <c r="A10" s="80">
        <v>-0.8</v>
      </c>
      <c r="B10" s="80">
        <v>-108.3</v>
      </c>
      <c r="H10">
        <f t="shared" si="0"/>
        <v>-107.439350982029</v>
      </c>
      <c r="I10" s="84">
        <f t="shared" si="1"/>
        <v>-0.9</v>
      </c>
    </row>
    <row r="11" spans="1:9" x14ac:dyDescent="0.25">
      <c r="A11" s="80">
        <v>-0.9</v>
      </c>
      <c r="B11" s="80">
        <v>-124.1</v>
      </c>
      <c r="H11">
        <f t="shared" si="0"/>
        <v>-120.869269854782</v>
      </c>
      <c r="I11" s="84">
        <f t="shared" si="1"/>
        <v>-3.2</v>
      </c>
    </row>
    <row r="12" spans="1:9" x14ac:dyDescent="0.25">
      <c r="A12" s="80">
        <v>-1</v>
      </c>
      <c r="B12" s="80">
        <v>-137</v>
      </c>
      <c r="H12">
        <f t="shared" si="0"/>
        <v>-134.29918872753601</v>
      </c>
      <c r="I12" s="84">
        <f t="shared" si="1"/>
        <v>-2.7</v>
      </c>
    </row>
    <row r="13" spans="1:9" x14ac:dyDescent="0.25">
      <c r="A13" s="80">
        <v>-1.1000000000000001</v>
      </c>
      <c r="B13" s="80">
        <v>-150.4</v>
      </c>
      <c r="H13">
        <f t="shared" si="0"/>
        <v>-147.72910760029001</v>
      </c>
      <c r="I13" s="84">
        <f t="shared" si="1"/>
        <v>-2.7</v>
      </c>
    </row>
    <row r="14" spans="1:9" x14ac:dyDescent="0.25">
      <c r="A14" s="80">
        <v>-1.2</v>
      </c>
      <c r="B14" s="80">
        <v>-163.69999999999999</v>
      </c>
      <c r="H14">
        <f t="shared" si="0"/>
        <v>-161.15902647304301</v>
      </c>
      <c r="I14" s="84">
        <f t="shared" si="1"/>
        <v>-2.5</v>
      </c>
    </row>
    <row r="15" spans="1:9" x14ac:dyDescent="0.25">
      <c r="A15" s="80">
        <v>-1.3</v>
      </c>
      <c r="B15" s="80">
        <v>-178.2</v>
      </c>
      <c r="H15">
        <f t="shared" si="0"/>
        <v>-174.58894534579699</v>
      </c>
      <c r="I15" s="84">
        <f t="shared" si="1"/>
        <v>-3.6</v>
      </c>
    </row>
    <row r="16" spans="1:9" x14ac:dyDescent="0.25">
      <c r="A16" s="80">
        <v>-1.4</v>
      </c>
      <c r="B16" s="80">
        <v>-192.9</v>
      </c>
      <c r="H16">
        <f t="shared" si="0"/>
        <v>-188.01886421854999</v>
      </c>
      <c r="I16" s="84">
        <f t="shared" si="1"/>
        <v>-4.9000000000000004</v>
      </c>
    </row>
    <row r="17" spans="1:9" x14ac:dyDescent="0.25">
      <c r="A17" s="80">
        <v>-1.5</v>
      </c>
      <c r="B17" s="80">
        <v>-205.3</v>
      </c>
      <c r="H17">
        <f t="shared" si="0"/>
        <v>-201.44878309130399</v>
      </c>
      <c r="I17" s="84">
        <f t="shared" si="1"/>
        <v>-3.9</v>
      </c>
    </row>
    <row r="18" spans="1:9" x14ac:dyDescent="0.25">
      <c r="A18" s="80">
        <v>-1.6</v>
      </c>
      <c r="B18" s="80">
        <v>-219</v>
      </c>
      <c r="H18">
        <f t="shared" si="0"/>
        <v>-214.878701964058</v>
      </c>
      <c r="I18" s="84">
        <f t="shared" si="1"/>
        <v>-4.0999999999999996</v>
      </c>
    </row>
    <row r="19" spans="1:9" x14ac:dyDescent="0.25">
      <c r="A19" s="80">
        <v>-1.7</v>
      </c>
      <c r="B19" s="80">
        <v>-233</v>
      </c>
      <c r="H19">
        <f t="shared" si="0"/>
        <v>-228.308620836811</v>
      </c>
      <c r="I19" s="84">
        <f t="shared" si="1"/>
        <v>-4.7</v>
      </c>
    </row>
    <row r="20" spans="1:9" x14ac:dyDescent="0.25">
      <c r="A20" s="80">
        <v>-1.8</v>
      </c>
      <c r="B20" s="80">
        <v>-246.5</v>
      </c>
      <c r="H20">
        <f t="shared" si="0"/>
        <v>-241.738539709565</v>
      </c>
      <c r="I20" s="84">
        <f t="shared" si="1"/>
        <v>-4.8</v>
      </c>
    </row>
    <row r="21" spans="1:9" x14ac:dyDescent="0.25">
      <c r="A21" s="80">
        <v>-1.9</v>
      </c>
      <c r="B21" s="80">
        <v>-261.89999999999998</v>
      </c>
      <c r="H21">
        <f t="shared" si="0"/>
        <v>-255.16845858231801</v>
      </c>
      <c r="I21" s="84">
        <f t="shared" si="1"/>
        <v>-6.7</v>
      </c>
    </row>
    <row r="22" spans="1:9" x14ac:dyDescent="0.25">
      <c r="A22" s="80">
        <v>-2</v>
      </c>
      <c r="B22" s="80">
        <v>-274.89999999999998</v>
      </c>
      <c r="H22">
        <f t="shared" si="0"/>
        <v>-268.59837745507201</v>
      </c>
      <c r="I22" s="84">
        <f t="shared" si="1"/>
        <v>-6.3</v>
      </c>
    </row>
    <row r="23" spans="1:9" x14ac:dyDescent="0.25">
      <c r="A23" s="81">
        <v>-2.1</v>
      </c>
      <c r="B23" s="80">
        <v>-288.89999999999998</v>
      </c>
      <c r="H23">
        <f t="shared" si="0"/>
        <v>-282.02829632782601</v>
      </c>
      <c r="I23" s="84">
        <f t="shared" si="1"/>
        <v>-6.9</v>
      </c>
    </row>
    <row r="24" spans="1:9" x14ac:dyDescent="0.25">
      <c r="A24" s="80">
        <v>-2.2000000000000002</v>
      </c>
      <c r="B24" s="80">
        <v>-302.7</v>
      </c>
      <c r="H24">
        <f t="shared" si="0"/>
        <v>-295.45821520057899</v>
      </c>
      <c r="I24" s="84">
        <f t="shared" si="1"/>
        <v>-7.2</v>
      </c>
    </row>
    <row r="25" spans="1:9" x14ac:dyDescent="0.25">
      <c r="A25" s="81">
        <v>-2.2999999999999998</v>
      </c>
      <c r="B25" s="80">
        <v>-317.39999999999998</v>
      </c>
      <c r="H25">
        <f t="shared" si="0"/>
        <v>-308.88813407333299</v>
      </c>
      <c r="I25" s="84">
        <f t="shared" si="1"/>
        <v>-8.5</v>
      </c>
    </row>
    <row r="26" spans="1:9" x14ac:dyDescent="0.25">
      <c r="A26" s="80">
        <v>-2.4</v>
      </c>
      <c r="B26" s="80">
        <v>-329.6</v>
      </c>
      <c r="H26">
        <f t="shared" si="0"/>
        <v>-322.31805294608603</v>
      </c>
      <c r="I26" s="84">
        <f t="shared" si="1"/>
        <v>-7.3</v>
      </c>
    </row>
    <row r="27" spans="1:9" x14ac:dyDescent="0.25">
      <c r="A27" s="81">
        <v>-2.5</v>
      </c>
      <c r="B27" s="80">
        <v>-344.6</v>
      </c>
      <c r="H27">
        <f t="shared" si="0"/>
        <v>-335.74797181884003</v>
      </c>
      <c r="I27" s="84">
        <f t="shared" si="1"/>
        <v>-8.9</v>
      </c>
    </row>
    <row r="28" spans="1:9" x14ac:dyDescent="0.25">
      <c r="A28" s="80">
        <v>-2.6</v>
      </c>
      <c r="B28" s="80">
        <v>-357</v>
      </c>
      <c r="H28">
        <f t="shared" si="0"/>
        <v>-349.17789069159397</v>
      </c>
      <c r="I28" s="84">
        <f t="shared" si="1"/>
        <v>-7.8</v>
      </c>
    </row>
    <row r="29" spans="1:9" x14ac:dyDescent="0.25">
      <c r="A29" s="80">
        <v>-2.7</v>
      </c>
      <c r="B29" s="80">
        <v>-372</v>
      </c>
      <c r="H29">
        <f t="shared" si="0"/>
        <v>-362.60780956434701</v>
      </c>
      <c r="I29" s="84">
        <f t="shared" si="1"/>
        <v>-9.4</v>
      </c>
    </row>
    <row r="30" spans="1:9" x14ac:dyDescent="0.25">
      <c r="A30" s="80">
        <v>-2.8</v>
      </c>
      <c r="B30" s="80">
        <v>-384.5</v>
      </c>
      <c r="H30">
        <f t="shared" si="0"/>
        <v>-376.03772843710101</v>
      </c>
      <c r="I30" s="84">
        <f t="shared" si="1"/>
        <v>-8.5</v>
      </c>
    </row>
    <row r="31" spans="1:9" x14ac:dyDescent="0.25">
      <c r="A31" s="80">
        <v>-2.9</v>
      </c>
      <c r="B31" s="80">
        <v>-398.4</v>
      </c>
      <c r="H31">
        <f t="shared" si="0"/>
        <v>-389.46764730985399</v>
      </c>
      <c r="I31" s="84">
        <f t="shared" si="1"/>
        <v>-8.9</v>
      </c>
    </row>
    <row r="32" spans="1:9" x14ac:dyDescent="0.25">
      <c r="A32" s="80">
        <v>-3</v>
      </c>
      <c r="B32" s="80">
        <v>-412.1</v>
      </c>
      <c r="H32">
        <f t="shared" si="0"/>
        <v>-402.89756618260799</v>
      </c>
      <c r="I32" s="84">
        <f t="shared" si="1"/>
        <v>-9.1999999999999993</v>
      </c>
    </row>
    <row r="33" spans="1:9" x14ac:dyDescent="0.25">
      <c r="A33" s="80">
        <v>-3.1</v>
      </c>
      <c r="B33" s="80">
        <v>-427.2</v>
      </c>
      <c r="H33">
        <f t="shared" si="0"/>
        <v>-416.32748505536199</v>
      </c>
      <c r="I33" s="84">
        <f t="shared" si="1"/>
        <v>-10.9</v>
      </c>
    </row>
    <row r="34" spans="1:9" x14ac:dyDescent="0.25">
      <c r="A34" s="80">
        <v>-3.2</v>
      </c>
      <c r="B34" s="80">
        <v>-440</v>
      </c>
      <c r="H34">
        <f t="shared" si="0"/>
        <v>-429.75740392811502</v>
      </c>
      <c r="I34" s="84">
        <f t="shared" si="1"/>
        <v>-10.199999999999999</v>
      </c>
    </row>
    <row r="35" spans="1:9" x14ac:dyDescent="0.25">
      <c r="A35" s="80">
        <v>-3.3</v>
      </c>
      <c r="B35" s="80">
        <v>-454.6</v>
      </c>
      <c r="H35">
        <f t="shared" si="0"/>
        <v>-443.18732280086903</v>
      </c>
      <c r="I35" s="84">
        <f t="shared" si="1"/>
        <v>-11.4</v>
      </c>
    </row>
    <row r="36" spans="1:9" x14ac:dyDescent="0.25">
      <c r="A36" s="80">
        <v>-3.4</v>
      </c>
      <c r="B36" s="80">
        <v>-468.6</v>
      </c>
      <c r="H36">
        <f t="shared" si="0"/>
        <v>-456.617241673622</v>
      </c>
      <c r="I36" s="84">
        <f t="shared" si="1"/>
        <v>-12</v>
      </c>
    </row>
    <row r="37" spans="1:9" x14ac:dyDescent="0.25">
      <c r="A37" s="80">
        <v>-3.5</v>
      </c>
      <c r="B37" s="80">
        <v>-482.4</v>
      </c>
      <c r="H37">
        <f t="shared" si="0"/>
        <v>-470.04716054637601</v>
      </c>
      <c r="I37" s="84">
        <f t="shared" si="1"/>
        <v>-12.4</v>
      </c>
    </row>
    <row r="38" spans="1:9" x14ac:dyDescent="0.25">
      <c r="A38" s="80">
        <v>-3.6</v>
      </c>
      <c r="B38" s="80">
        <v>-494.6</v>
      </c>
      <c r="H38">
        <f t="shared" si="0"/>
        <v>-483.47707941913001</v>
      </c>
      <c r="I38" s="84">
        <f t="shared" si="1"/>
        <v>-11.1</v>
      </c>
    </row>
    <row r="39" spans="1:9" x14ac:dyDescent="0.25">
      <c r="A39" s="80">
        <v>-3.7</v>
      </c>
      <c r="B39" s="80">
        <v>-508.3</v>
      </c>
      <c r="H39">
        <f t="shared" si="0"/>
        <v>-496.90699829188299</v>
      </c>
      <c r="I39" s="84">
        <f t="shared" si="1"/>
        <v>-11.4</v>
      </c>
    </row>
    <row r="40" spans="1:9" x14ac:dyDescent="0.25">
      <c r="A40" s="80">
        <v>-3.8</v>
      </c>
      <c r="B40" s="80">
        <v>-522.1</v>
      </c>
      <c r="H40">
        <f t="shared" si="0"/>
        <v>-510.33691716463699</v>
      </c>
      <c r="I40" s="84">
        <f t="shared" si="1"/>
        <v>-11.8</v>
      </c>
    </row>
    <row r="41" spans="1:9" x14ac:dyDescent="0.25">
      <c r="A41" s="80">
        <v>-3.9</v>
      </c>
      <c r="B41" s="80">
        <v>-536.4</v>
      </c>
      <c r="H41">
        <f t="shared" si="0"/>
        <v>-523.76683603739002</v>
      </c>
      <c r="I41" s="84">
        <f t="shared" si="1"/>
        <v>-12.6</v>
      </c>
    </row>
    <row r="42" spans="1:9" x14ac:dyDescent="0.25">
      <c r="A42" s="80">
        <v>-4</v>
      </c>
      <c r="B42" s="80">
        <v>-550.79999999999995</v>
      </c>
      <c r="H42">
        <f t="shared" si="0"/>
        <v>-537.19675491014402</v>
      </c>
      <c r="I42" s="84">
        <f t="shared" si="1"/>
        <v>-13.6</v>
      </c>
    </row>
    <row r="43" spans="1:9" x14ac:dyDescent="0.25">
      <c r="A43" s="80">
        <v>-4.0999999999999996</v>
      </c>
      <c r="B43" s="80">
        <v>-564.9</v>
      </c>
      <c r="H43">
        <f t="shared" si="0"/>
        <v>-550.62667378289802</v>
      </c>
      <c r="I43" s="84">
        <f t="shared" si="1"/>
        <v>-14.3</v>
      </c>
    </row>
    <row r="44" spans="1:9" x14ac:dyDescent="0.25">
      <c r="A44" s="80">
        <v>-4.2</v>
      </c>
      <c r="B44" s="80">
        <v>-578.5</v>
      </c>
      <c r="H44">
        <f t="shared" si="0"/>
        <v>-564.056592655651</v>
      </c>
      <c r="I44" s="84">
        <f t="shared" si="1"/>
        <v>-14.4</v>
      </c>
    </row>
    <row r="45" spans="1:9" x14ac:dyDescent="0.25">
      <c r="A45" s="80">
        <v>-4.3</v>
      </c>
      <c r="B45" s="80">
        <v>-592.5</v>
      </c>
      <c r="H45">
        <f t="shared" si="0"/>
        <v>-577.486511528405</v>
      </c>
      <c r="I45" s="84">
        <f t="shared" si="1"/>
        <v>-15</v>
      </c>
    </row>
    <row r="46" spans="1:9" x14ac:dyDescent="0.25">
      <c r="A46" s="80">
        <v>-4.4000000000000004</v>
      </c>
      <c r="B46" s="80">
        <v>-605.20000000000005</v>
      </c>
      <c r="H46">
        <f t="shared" si="0"/>
        <v>-590.91643040115798</v>
      </c>
      <c r="I46" s="84">
        <f t="shared" si="1"/>
        <v>-14.3</v>
      </c>
    </row>
    <row r="47" spans="1:9" x14ac:dyDescent="0.25">
      <c r="A47" s="80">
        <v>-4.5</v>
      </c>
      <c r="B47" s="80">
        <v>-619.79999999999995</v>
      </c>
      <c r="H47">
        <f t="shared" si="0"/>
        <v>-604.34634927391198</v>
      </c>
      <c r="I47" s="84">
        <f t="shared" si="1"/>
        <v>-15.5</v>
      </c>
    </row>
    <row r="48" spans="1:9" x14ac:dyDescent="0.25">
      <c r="A48" s="80">
        <v>-4.5999999999999996</v>
      </c>
      <c r="B48" s="80">
        <v>-632.20000000000005</v>
      </c>
      <c r="H48">
        <f t="shared" si="0"/>
        <v>-617.77626814666598</v>
      </c>
      <c r="I48" s="84">
        <f t="shared" si="1"/>
        <v>-14.4</v>
      </c>
    </row>
    <row r="49" spans="1:9" x14ac:dyDescent="0.25">
      <c r="A49" s="81">
        <v>-4.7</v>
      </c>
      <c r="B49" s="80">
        <v>-648.20000000000005</v>
      </c>
      <c r="H49">
        <f t="shared" si="0"/>
        <v>-631.20618701941896</v>
      </c>
      <c r="I49" s="84">
        <f t="shared" si="1"/>
        <v>-17</v>
      </c>
    </row>
    <row r="50" spans="1:9" x14ac:dyDescent="0.25">
      <c r="A50" s="80">
        <v>-4.8</v>
      </c>
      <c r="B50" s="80">
        <v>-661</v>
      </c>
      <c r="H50">
        <f t="shared" si="0"/>
        <v>-644.63610589217296</v>
      </c>
      <c r="I50" s="84">
        <f t="shared" si="1"/>
        <v>-16.399999999999999</v>
      </c>
    </row>
    <row r="51" spans="1:9" x14ac:dyDescent="0.25">
      <c r="A51" s="81">
        <v>-4.9000000000000004</v>
      </c>
      <c r="B51" s="80">
        <v>-674.8</v>
      </c>
      <c r="H51">
        <f t="shared" si="0"/>
        <v>-658.06602476492696</v>
      </c>
      <c r="I51" s="84">
        <f t="shared" si="1"/>
        <v>-16.7</v>
      </c>
    </row>
    <row r="52" spans="1:9" x14ac:dyDescent="0.25">
      <c r="A52" s="80">
        <v>-5</v>
      </c>
      <c r="B52" s="80">
        <v>-687.6</v>
      </c>
      <c r="H52">
        <f t="shared" si="0"/>
        <v>-671.49594363768006</v>
      </c>
      <c r="I52" s="84">
        <f t="shared" si="1"/>
        <v>-16.100000000000001</v>
      </c>
    </row>
    <row r="53" spans="1:9" x14ac:dyDescent="0.25">
      <c r="A53" s="81">
        <v>-5.0999999999999996</v>
      </c>
      <c r="B53" s="80">
        <v>-703</v>
      </c>
      <c r="H53">
        <f t="shared" si="0"/>
        <v>-684.92586251043394</v>
      </c>
      <c r="I53" s="84">
        <f t="shared" si="1"/>
        <v>-18.100000000000001</v>
      </c>
    </row>
    <row r="54" spans="1:9" x14ac:dyDescent="0.25">
      <c r="A54" s="80">
        <v>-5.2</v>
      </c>
      <c r="B54" s="80">
        <v>-715</v>
      </c>
      <c r="H54">
        <f t="shared" si="0"/>
        <v>-698.35578138318704</v>
      </c>
      <c r="I54" s="84">
        <f t="shared" si="1"/>
        <v>-16.600000000000001</v>
      </c>
    </row>
    <row r="55" spans="1:9" x14ac:dyDescent="0.25">
      <c r="A55" s="80">
        <v>-5.3</v>
      </c>
      <c r="B55" s="80">
        <v>-729.8</v>
      </c>
      <c r="H55">
        <f t="shared" si="0"/>
        <v>-711.78570025594104</v>
      </c>
      <c r="I55" s="84">
        <f t="shared" si="1"/>
        <v>-18</v>
      </c>
    </row>
    <row r="56" spans="1:9" x14ac:dyDescent="0.25">
      <c r="A56" s="80">
        <v>-5.4</v>
      </c>
      <c r="B56" s="80">
        <v>-742.5</v>
      </c>
      <c r="H56">
        <f t="shared" si="0"/>
        <v>-725.21561912869402</v>
      </c>
      <c r="I56" s="84">
        <f t="shared" si="1"/>
        <v>-17.3</v>
      </c>
    </row>
    <row r="57" spans="1:9" x14ac:dyDescent="0.25">
      <c r="A57" s="80">
        <v>-5.5</v>
      </c>
      <c r="B57" s="80">
        <v>-756.6</v>
      </c>
      <c r="H57">
        <f t="shared" si="0"/>
        <v>-738.64553800144802</v>
      </c>
      <c r="I57" s="84">
        <f t="shared" si="1"/>
        <v>-18</v>
      </c>
    </row>
    <row r="58" spans="1:9" x14ac:dyDescent="0.25">
      <c r="A58" s="80">
        <v>-5.6</v>
      </c>
      <c r="B58" s="80">
        <v>-771.6</v>
      </c>
      <c r="H58">
        <f t="shared" si="0"/>
        <v>-752.07545687420202</v>
      </c>
      <c r="I58" s="84">
        <f t="shared" si="1"/>
        <v>-19.5</v>
      </c>
    </row>
    <row r="59" spans="1:9" x14ac:dyDescent="0.25">
      <c r="A59" s="80">
        <v>-5.7</v>
      </c>
      <c r="B59" s="80">
        <v>-785.3</v>
      </c>
      <c r="H59">
        <f t="shared" si="0"/>
        <v>-765.505375746955</v>
      </c>
      <c r="I59" s="84">
        <f t="shared" si="1"/>
        <v>-19.8</v>
      </c>
    </row>
    <row r="60" spans="1:9" x14ac:dyDescent="0.25">
      <c r="A60" s="80">
        <v>-5.8</v>
      </c>
      <c r="B60" s="80">
        <v>-798.2</v>
      </c>
      <c r="H60">
        <f t="shared" si="0"/>
        <v>-778.935294619709</v>
      </c>
      <c r="I60" s="84">
        <f t="shared" si="1"/>
        <v>-19.3</v>
      </c>
    </row>
    <row r="61" spans="1:9" x14ac:dyDescent="0.25">
      <c r="A61" s="80">
        <v>-5.9</v>
      </c>
      <c r="B61" s="80">
        <v>-812.7</v>
      </c>
      <c r="H61">
        <f t="shared" si="0"/>
        <v>-792.36521349246198</v>
      </c>
      <c r="I61" s="84">
        <f t="shared" si="1"/>
        <v>-20.3</v>
      </c>
    </row>
    <row r="62" spans="1:9" x14ac:dyDescent="0.25">
      <c r="A62" s="80">
        <v>-6</v>
      </c>
      <c r="B62" s="80">
        <v>-826.3</v>
      </c>
      <c r="H62">
        <f t="shared" si="0"/>
        <v>-805.79513236521598</v>
      </c>
      <c r="I62" s="84">
        <f t="shared" si="1"/>
        <v>-20.5</v>
      </c>
    </row>
    <row r="63" spans="1:9" x14ac:dyDescent="0.25">
      <c r="A63" s="80">
        <v>-6.1</v>
      </c>
      <c r="B63" s="80">
        <v>-839.6</v>
      </c>
      <c r="H63">
        <f t="shared" si="0"/>
        <v>-819.22505123796998</v>
      </c>
      <c r="I63" s="84">
        <f t="shared" si="1"/>
        <v>-20.399999999999999</v>
      </c>
    </row>
    <row r="64" spans="1:9" x14ac:dyDescent="0.25">
      <c r="A64" s="80">
        <v>-6.2</v>
      </c>
      <c r="B64" s="80">
        <v>-853.3</v>
      </c>
      <c r="H64">
        <f t="shared" si="0"/>
        <v>-832.65497011072296</v>
      </c>
      <c r="I64" s="84">
        <f t="shared" si="1"/>
        <v>-20.6</v>
      </c>
    </row>
    <row r="65" spans="1:9" x14ac:dyDescent="0.25">
      <c r="A65" s="80">
        <v>-6.3</v>
      </c>
      <c r="B65" s="80">
        <v>-866.6</v>
      </c>
      <c r="H65">
        <f t="shared" si="0"/>
        <v>-846.08488898347696</v>
      </c>
      <c r="I65" s="84">
        <f t="shared" si="1"/>
        <v>-20.5</v>
      </c>
    </row>
    <row r="66" spans="1:9" x14ac:dyDescent="0.25">
      <c r="A66" s="80">
        <v>-6.4</v>
      </c>
      <c r="B66" s="80">
        <v>-881.4</v>
      </c>
      <c r="H66">
        <f t="shared" si="0"/>
        <v>-859.51480785623096</v>
      </c>
      <c r="I66" s="84">
        <f t="shared" si="1"/>
        <v>-21.9</v>
      </c>
    </row>
    <row r="67" spans="1:9" x14ac:dyDescent="0.25">
      <c r="A67" s="80">
        <v>-6.5</v>
      </c>
      <c r="B67" s="80">
        <v>-895.1</v>
      </c>
      <c r="H67">
        <f t="shared" ref="H67:H130" si="2">A67*$E$3</f>
        <v>-872.94472672898405</v>
      </c>
      <c r="I67" s="84">
        <f t="shared" ref="I67:I130" si="3">B67-H67</f>
        <v>-22.2</v>
      </c>
    </row>
    <row r="68" spans="1:9" x14ac:dyDescent="0.25">
      <c r="A68" s="80">
        <v>-6.6</v>
      </c>
      <c r="B68" s="80">
        <v>-909.2</v>
      </c>
      <c r="H68">
        <f t="shared" si="2"/>
        <v>-886.37464560173805</v>
      </c>
      <c r="I68" s="84">
        <f t="shared" si="3"/>
        <v>-22.8</v>
      </c>
    </row>
    <row r="69" spans="1:9" x14ac:dyDescent="0.25">
      <c r="A69" s="80">
        <v>-6.7</v>
      </c>
      <c r="B69" s="80">
        <v>-921.8</v>
      </c>
      <c r="H69">
        <f t="shared" si="2"/>
        <v>-899.80456447449103</v>
      </c>
      <c r="I69" s="84">
        <f t="shared" si="3"/>
        <v>-22</v>
      </c>
    </row>
    <row r="70" spans="1:9" x14ac:dyDescent="0.25">
      <c r="A70" s="80">
        <v>-6.8</v>
      </c>
      <c r="B70" s="80">
        <v>-936.5</v>
      </c>
      <c r="H70">
        <f t="shared" si="2"/>
        <v>-913.23448334724503</v>
      </c>
      <c r="I70" s="84">
        <f t="shared" si="3"/>
        <v>-23.3</v>
      </c>
    </row>
    <row r="71" spans="1:9" x14ac:dyDescent="0.25">
      <c r="A71" s="80">
        <v>-6.9</v>
      </c>
      <c r="B71" s="80">
        <v>-950.1</v>
      </c>
      <c r="H71">
        <f t="shared" si="2"/>
        <v>-926.66440221999801</v>
      </c>
      <c r="I71" s="84">
        <f t="shared" si="3"/>
        <v>-23.4</v>
      </c>
    </row>
    <row r="72" spans="1:9" x14ac:dyDescent="0.25">
      <c r="A72" s="80">
        <v>-7</v>
      </c>
      <c r="B72" s="80">
        <v>-962.8</v>
      </c>
      <c r="H72">
        <f t="shared" si="2"/>
        <v>-940.09432109275201</v>
      </c>
      <c r="I72" s="84">
        <f t="shared" si="3"/>
        <v>-22.7</v>
      </c>
    </row>
    <row r="73" spans="1:9" x14ac:dyDescent="0.25">
      <c r="A73" s="80">
        <v>-7.1</v>
      </c>
      <c r="B73" s="80">
        <v>-977.3</v>
      </c>
      <c r="H73">
        <f t="shared" si="2"/>
        <v>-953.52423996550601</v>
      </c>
      <c r="I73" s="84">
        <f t="shared" si="3"/>
        <v>-23.8</v>
      </c>
    </row>
    <row r="74" spans="1:9" x14ac:dyDescent="0.25">
      <c r="A74" s="80">
        <v>-7.2</v>
      </c>
      <c r="B74" s="80">
        <v>-990.4</v>
      </c>
      <c r="H74">
        <f t="shared" si="2"/>
        <v>-966.95415883825899</v>
      </c>
      <c r="I74" s="84">
        <f t="shared" si="3"/>
        <v>-23.4</v>
      </c>
    </row>
    <row r="75" spans="1:9" x14ac:dyDescent="0.25">
      <c r="A75" s="81">
        <v>-7.3</v>
      </c>
      <c r="B75" s="80">
        <v>-1004.8</v>
      </c>
      <c r="H75">
        <f t="shared" si="2"/>
        <v>-980.38407771101299</v>
      </c>
      <c r="I75" s="84">
        <f t="shared" si="3"/>
        <v>-24.4</v>
      </c>
    </row>
    <row r="76" spans="1:9" x14ac:dyDescent="0.25">
      <c r="A76" s="80">
        <v>-7.4</v>
      </c>
      <c r="B76" s="80">
        <v>-1018.8</v>
      </c>
      <c r="H76">
        <f t="shared" si="2"/>
        <v>-993.81399658376699</v>
      </c>
      <c r="I76" s="84">
        <f t="shared" si="3"/>
        <v>-25</v>
      </c>
    </row>
    <row r="77" spans="1:9" x14ac:dyDescent="0.25">
      <c r="A77" s="81">
        <v>-7.5</v>
      </c>
      <c r="B77" s="80">
        <v>-1031.5</v>
      </c>
      <c r="H77">
        <f t="shared" si="2"/>
        <v>-1007.24391545652</v>
      </c>
      <c r="I77" s="84">
        <f t="shared" si="3"/>
        <v>-24.3</v>
      </c>
    </row>
    <row r="78" spans="1:9" x14ac:dyDescent="0.25">
      <c r="A78" s="80">
        <v>-7.6</v>
      </c>
      <c r="B78" s="80">
        <v>-1044.8</v>
      </c>
      <c r="H78">
        <f t="shared" si="2"/>
        <v>-1020.67383432927</v>
      </c>
      <c r="I78" s="84">
        <f t="shared" si="3"/>
        <v>-24.1</v>
      </c>
    </row>
    <row r="79" spans="1:9" x14ac:dyDescent="0.25">
      <c r="A79" s="81">
        <v>-7.7</v>
      </c>
      <c r="B79" s="80">
        <v>-1059.4000000000001</v>
      </c>
      <c r="H79">
        <f t="shared" si="2"/>
        <v>-1034.10375320203</v>
      </c>
      <c r="I79" s="84">
        <f t="shared" si="3"/>
        <v>-25.3</v>
      </c>
    </row>
    <row r="80" spans="1:9" x14ac:dyDescent="0.25">
      <c r="A80" s="80">
        <v>-7.8</v>
      </c>
      <c r="B80" s="80">
        <v>-1072.0999999999999</v>
      </c>
      <c r="H80">
        <f t="shared" si="2"/>
        <v>-1047.53367207478</v>
      </c>
      <c r="I80" s="84">
        <f t="shared" si="3"/>
        <v>-24.6</v>
      </c>
    </row>
    <row r="81" spans="1:9" x14ac:dyDescent="0.25">
      <c r="A81" s="80">
        <v>-7.9</v>
      </c>
      <c r="B81" s="80">
        <v>-1086.4000000000001</v>
      </c>
      <c r="H81">
        <f t="shared" si="2"/>
        <v>-1060.9635909475301</v>
      </c>
      <c r="I81" s="84">
        <f t="shared" si="3"/>
        <v>-25.4</v>
      </c>
    </row>
    <row r="82" spans="1:9" x14ac:dyDescent="0.25">
      <c r="A82" s="80">
        <v>-8</v>
      </c>
      <c r="B82" s="80">
        <v>-1099.7</v>
      </c>
      <c r="H82">
        <f t="shared" si="2"/>
        <v>-1074.3935098202901</v>
      </c>
      <c r="I82" s="84">
        <f t="shared" si="3"/>
        <v>-25.3</v>
      </c>
    </row>
    <row r="83" spans="1:9" x14ac:dyDescent="0.25">
      <c r="A83" s="80">
        <v>-8.1</v>
      </c>
      <c r="B83" s="80">
        <v>-1111.7</v>
      </c>
      <c r="H83">
        <f t="shared" si="2"/>
        <v>-1087.8234286930399</v>
      </c>
      <c r="I83" s="84">
        <f t="shared" si="3"/>
        <v>-23.9</v>
      </c>
    </row>
    <row r="84" spans="1:9" x14ac:dyDescent="0.25">
      <c r="A84" s="80">
        <v>-8.1999999999999993</v>
      </c>
      <c r="B84" s="80">
        <v>-1127</v>
      </c>
      <c r="H84">
        <f t="shared" si="2"/>
        <v>-1101.2533475657999</v>
      </c>
      <c r="I84" s="84">
        <f t="shared" si="3"/>
        <v>-25.7</v>
      </c>
    </row>
    <row r="85" spans="1:9" x14ac:dyDescent="0.25">
      <c r="A85" s="80">
        <v>-8.3000000000000007</v>
      </c>
      <c r="B85" s="80">
        <v>-1138.7</v>
      </c>
      <c r="H85">
        <f t="shared" si="2"/>
        <v>-1114.6832664385499</v>
      </c>
      <c r="I85" s="84">
        <f t="shared" si="3"/>
        <v>-24</v>
      </c>
    </row>
    <row r="86" spans="1:9" x14ac:dyDescent="0.25">
      <c r="A86" s="80">
        <v>-8.4</v>
      </c>
      <c r="B86" s="80">
        <v>-1153.4000000000001</v>
      </c>
      <c r="H86">
        <f t="shared" si="2"/>
        <v>-1128.1131853113</v>
      </c>
      <c r="I86" s="84">
        <f t="shared" si="3"/>
        <v>-25.3</v>
      </c>
    </row>
    <row r="87" spans="1:9" x14ac:dyDescent="0.25">
      <c r="A87" s="80">
        <v>-8.5</v>
      </c>
      <c r="B87" s="80">
        <v>-1166.4000000000001</v>
      </c>
      <c r="H87">
        <f t="shared" si="2"/>
        <v>-1141.54310418406</v>
      </c>
      <c r="I87" s="84">
        <f t="shared" si="3"/>
        <v>-24.9</v>
      </c>
    </row>
    <row r="88" spans="1:9" x14ac:dyDescent="0.25">
      <c r="A88" s="80">
        <v>-8.6</v>
      </c>
      <c r="B88" s="80">
        <v>-1181.3</v>
      </c>
      <c r="H88">
        <f t="shared" si="2"/>
        <v>-1154.97302305681</v>
      </c>
      <c r="I88" s="84">
        <f t="shared" si="3"/>
        <v>-26.3</v>
      </c>
    </row>
    <row r="89" spans="1:9" x14ac:dyDescent="0.25">
      <c r="A89" s="80">
        <v>-8.6999999999999993</v>
      </c>
      <c r="B89" s="80">
        <v>-1195</v>
      </c>
      <c r="H89">
        <f t="shared" si="2"/>
        <v>-1168.40294192956</v>
      </c>
      <c r="I89" s="84">
        <f t="shared" si="3"/>
        <v>-26.6</v>
      </c>
    </row>
    <row r="90" spans="1:9" x14ac:dyDescent="0.25">
      <c r="A90" s="80">
        <v>-8.8000000000000007</v>
      </c>
      <c r="B90" s="80">
        <v>-1207.2</v>
      </c>
      <c r="H90">
        <f t="shared" si="2"/>
        <v>-1181.8328608023201</v>
      </c>
      <c r="I90" s="84">
        <f t="shared" si="3"/>
        <v>-25.4</v>
      </c>
    </row>
    <row r="91" spans="1:9" x14ac:dyDescent="0.25">
      <c r="A91" s="80">
        <v>-8.9</v>
      </c>
      <c r="B91" s="80">
        <v>-1221.4000000000001</v>
      </c>
      <c r="H91">
        <f t="shared" si="2"/>
        <v>-1195.2627796750701</v>
      </c>
      <c r="I91" s="84">
        <f t="shared" si="3"/>
        <v>-26.1</v>
      </c>
    </row>
    <row r="92" spans="1:9" x14ac:dyDescent="0.25">
      <c r="A92" s="80">
        <v>-9</v>
      </c>
      <c r="B92" s="80">
        <v>-1235.5</v>
      </c>
      <c r="H92">
        <f t="shared" si="2"/>
        <v>-1208.6926985478201</v>
      </c>
      <c r="I92" s="84">
        <f t="shared" si="3"/>
        <v>-26.8</v>
      </c>
    </row>
    <row r="93" spans="1:9" x14ac:dyDescent="0.25">
      <c r="A93" s="80">
        <v>-9.1</v>
      </c>
      <c r="B93" s="80">
        <v>-1248.7</v>
      </c>
      <c r="H93">
        <f t="shared" si="2"/>
        <v>-1222.1226174205799</v>
      </c>
      <c r="I93" s="84">
        <f t="shared" si="3"/>
        <v>-26.6</v>
      </c>
    </row>
    <row r="94" spans="1:9" x14ac:dyDescent="0.25">
      <c r="A94" s="80">
        <v>-9.1999999999999993</v>
      </c>
      <c r="B94" s="80">
        <v>-1263.0999999999999</v>
      </c>
      <c r="H94">
        <f t="shared" si="2"/>
        <v>-1235.5525362933299</v>
      </c>
      <c r="I94" s="84">
        <f t="shared" si="3"/>
        <v>-27.5</v>
      </c>
    </row>
    <row r="95" spans="1:9" x14ac:dyDescent="0.25">
      <c r="A95" s="80">
        <v>-9.3000000000000007</v>
      </c>
      <c r="B95" s="80">
        <v>-1275.9000000000001</v>
      </c>
      <c r="H95">
        <f t="shared" si="2"/>
        <v>-1248.9824551660799</v>
      </c>
      <c r="I95" s="84">
        <f t="shared" si="3"/>
        <v>-26.9</v>
      </c>
    </row>
    <row r="96" spans="1:9" x14ac:dyDescent="0.25">
      <c r="A96" s="80">
        <v>-9.4</v>
      </c>
      <c r="B96" s="80">
        <v>-1290.7</v>
      </c>
      <c r="H96">
        <f t="shared" si="2"/>
        <v>-1262.41237403884</v>
      </c>
      <c r="I96" s="84">
        <f t="shared" si="3"/>
        <v>-28.3</v>
      </c>
    </row>
    <row r="97" spans="1:9" x14ac:dyDescent="0.25">
      <c r="A97" s="80">
        <v>-9.5</v>
      </c>
      <c r="B97" s="80">
        <v>-1304.2</v>
      </c>
      <c r="H97">
        <f t="shared" si="2"/>
        <v>-1275.84229291159</v>
      </c>
      <c r="I97" s="84">
        <f t="shared" si="3"/>
        <v>-28.4</v>
      </c>
    </row>
    <row r="98" spans="1:9" x14ac:dyDescent="0.25">
      <c r="A98" s="80">
        <v>-9.6</v>
      </c>
      <c r="B98" s="80">
        <v>-1317.5</v>
      </c>
      <c r="H98">
        <f t="shared" si="2"/>
        <v>-1289.27221178435</v>
      </c>
      <c r="I98" s="84">
        <f t="shared" si="3"/>
        <v>-28.2</v>
      </c>
    </row>
    <row r="99" spans="1:9" x14ac:dyDescent="0.25">
      <c r="A99" s="80">
        <v>-9.6999999999999993</v>
      </c>
      <c r="B99" s="80">
        <v>-1329.1</v>
      </c>
      <c r="H99">
        <f t="shared" si="2"/>
        <v>-1302.7021306571</v>
      </c>
      <c r="I99" s="84">
        <f t="shared" si="3"/>
        <v>-26.4</v>
      </c>
    </row>
    <row r="100" spans="1:9" x14ac:dyDescent="0.25">
      <c r="A100" s="80">
        <v>-9.8000000000000007</v>
      </c>
      <c r="B100" s="80">
        <v>-1344.8</v>
      </c>
      <c r="H100">
        <f t="shared" si="2"/>
        <v>-1316.1320495298501</v>
      </c>
      <c r="I100" s="84">
        <f t="shared" si="3"/>
        <v>-28.7</v>
      </c>
    </row>
    <row r="101" spans="1:9" x14ac:dyDescent="0.25">
      <c r="A101" s="80">
        <v>-9.9</v>
      </c>
      <c r="B101" s="80">
        <v>-1358.5</v>
      </c>
      <c r="H101">
        <f t="shared" si="2"/>
        <v>-1329.5619684026101</v>
      </c>
      <c r="I101" s="84">
        <f t="shared" si="3"/>
        <v>-28.9</v>
      </c>
    </row>
    <row r="102" spans="1:9" x14ac:dyDescent="0.25">
      <c r="A102" s="82">
        <v>-10</v>
      </c>
      <c r="B102" s="82">
        <v>-1371.9</v>
      </c>
      <c r="H102">
        <f t="shared" si="2"/>
        <v>-1342.9918872753601</v>
      </c>
      <c r="I102" s="84">
        <f t="shared" si="3"/>
        <v>-28.9</v>
      </c>
    </row>
    <row r="103" spans="1:9" x14ac:dyDescent="0.25">
      <c r="A103" s="80">
        <v>-10.1</v>
      </c>
      <c r="B103" s="80">
        <v>-1385.4</v>
      </c>
      <c r="H103">
        <f t="shared" si="2"/>
        <v>-1356.4218061481099</v>
      </c>
      <c r="I103" s="84">
        <f t="shared" si="3"/>
        <v>-29</v>
      </c>
    </row>
    <row r="104" spans="1:9" x14ac:dyDescent="0.25">
      <c r="A104" s="80">
        <v>-10.199999999999999</v>
      </c>
      <c r="B104" s="80">
        <v>-1398.3</v>
      </c>
      <c r="H104">
        <f t="shared" si="2"/>
        <v>-1369.8517250208699</v>
      </c>
      <c r="I104" s="84">
        <f t="shared" si="3"/>
        <v>-28.4</v>
      </c>
    </row>
    <row r="105" spans="1:9" x14ac:dyDescent="0.25">
      <c r="A105" s="80">
        <v>-10.3</v>
      </c>
      <c r="B105" s="80">
        <v>-1412.5</v>
      </c>
      <c r="H105">
        <f t="shared" si="2"/>
        <v>-1383.28164389362</v>
      </c>
      <c r="I105" s="84">
        <f t="shared" si="3"/>
        <v>-29.2</v>
      </c>
    </row>
    <row r="106" spans="1:9" x14ac:dyDescent="0.25">
      <c r="A106" s="80">
        <v>-10.4</v>
      </c>
      <c r="B106" s="80">
        <v>-1425.1</v>
      </c>
      <c r="H106">
        <f t="shared" si="2"/>
        <v>-1396.71156276637</v>
      </c>
      <c r="I106" s="84">
        <f t="shared" si="3"/>
        <v>-28.4</v>
      </c>
    </row>
    <row r="107" spans="1:9" x14ac:dyDescent="0.25">
      <c r="A107" s="80">
        <v>-10.5</v>
      </c>
      <c r="B107" s="80">
        <v>-1439.4</v>
      </c>
      <c r="H107">
        <f t="shared" si="2"/>
        <v>-1410.14148163913</v>
      </c>
      <c r="I107" s="84">
        <f t="shared" si="3"/>
        <v>-29.3</v>
      </c>
    </row>
    <row r="108" spans="1:9" x14ac:dyDescent="0.25">
      <c r="A108" s="80">
        <v>-10.6</v>
      </c>
      <c r="B108" s="80">
        <v>-1452</v>
      </c>
      <c r="H108">
        <f t="shared" si="2"/>
        <v>-1423.57140051188</v>
      </c>
      <c r="I108" s="84">
        <f t="shared" si="3"/>
        <v>-28.4</v>
      </c>
    </row>
    <row r="109" spans="1:9" x14ac:dyDescent="0.25">
      <c r="A109" s="80">
        <v>-10.7</v>
      </c>
      <c r="B109" s="80">
        <v>-1467.1</v>
      </c>
      <c r="H109">
        <f t="shared" si="2"/>
        <v>-1437.0013193846401</v>
      </c>
      <c r="I109" s="84">
        <f t="shared" si="3"/>
        <v>-30.1</v>
      </c>
    </row>
    <row r="110" spans="1:9" x14ac:dyDescent="0.25">
      <c r="A110" s="80">
        <v>-10.8</v>
      </c>
      <c r="B110" s="80">
        <v>-1480.8</v>
      </c>
      <c r="H110">
        <f t="shared" si="2"/>
        <v>-1450.4312382573901</v>
      </c>
      <c r="I110" s="84">
        <f t="shared" si="3"/>
        <v>-30.4</v>
      </c>
    </row>
    <row r="111" spans="1:9" x14ac:dyDescent="0.25">
      <c r="A111" s="80">
        <v>-10.9</v>
      </c>
      <c r="B111" s="80">
        <v>-1493.1</v>
      </c>
      <c r="H111">
        <f t="shared" si="2"/>
        <v>-1463.8611571301401</v>
      </c>
      <c r="I111" s="84">
        <f t="shared" si="3"/>
        <v>-29.2</v>
      </c>
    </row>
    <row r="112" spans="1:9" x14ac:dyDescent="0.25">
      <c r="A112" s="80">
        <v>-11</v>
      </c>
      <c r="B112" s="80">
        <v>-1507.8</v>
      </c>
      <c r="H112">
        <f t="shared" si="2"/>
        <v>-1477.2910760028999</v>
      </c>
      <c r="I112" s="84">
        <f t="shared" si="3"/>
        <v>-30.5</v>
      </c>
    </row>
    <row r="113" spans="1:9" x14ac:dyDescent="0.25">
      <c r="A113" s="80">
        <v>-11.1</v>
      </c>
      <c r="B113" s="80">
        <v>-1521.2</v>
      </c>
      <c r="H113">
        <f t="shared" si="2"/>
        <v>-1490.7209948756499</v>
      </c>
      <c r="I113" s="84">
        <f t="shared" si="3"/>
        <v>-30.5</v>
      </c>
    </row>
    <row r="114" spans="1:9" x14ac:dyDescent="0.25">
      <c r="A114" s="80">
        <v>-11.2</v>
      </c>
      <c r="B114" s="80">
        <v>-1533.5</v>
      </c>
      <c r="H114">
        <f t="shared" si="2"/>
        <v>-1504.1509137483999</v>
      </c>
      <c r="I114" s="84">
        <f t="shared" si="3"/>
        <v>-29.3</v>
      </c>
    </row>
    <row r="115" spans="1:9" x14ac:dyDescent="0.25">
      <c r="A115" s="81">
        <v>-11.3</v>
      </c>
      <c r="B115" s="80">
        <v>-1547.5</v>
      </c>
      <c r="H115">
        <f t="shared" si="2"/>
        <v>-1517.58083262116</v>
      </c>
      <c r="I115" s="84">
        <f t="shared" si="3"/>
        <v>-29.9</v>
      </c>
    </row>
    <row r="116" spans="1:9" x14ac:dyDescent="0.25">
      <c r="A116" s="80">
        <v>-11.4</v>
      </c>
      <c r="B116" s="80">
        <v>-1561.2</v>
      </c>
      <c r="H116">
        <f t="shared" si="2"/>
        <v>-1531.01075149391</v>
      </c>
      <c r="I116" s="84">
        <f t="shared" si="3"/>
        <v>-30.2</v>
      </c>
    </row>
    <row r="117" spans="1:9" x14ac:dyDescent="0.25">
      <c r="A117" s="81">
        <v>-11.5</v>
      </c>
      <c r="B117" s="80">
        <v>-1574.7</v>
      </c>
      <c r="H117">
        <f t="shared" si="2"/>
        <v>-1544.44067036666</v>
      </c>
      <c r="I117" s="84">
        <f t="shared" si="3"/>
        <v>-30.3</v>
      </c>
    </row>
    <row r="118" spans="1:9" x14ac:dyDescent="0.25">
      <c r="A118" s="80">
        <v>-11.6</v>
      </c>
      <c r="B118" s="80">
        <v>-1587.9</v>
      </c>
      <c r="H118">
        <f t="shared" si="2"/>
        <v>-1557.87058923942</v>
      </c>
      <c r="I118" s="84">
        <f t="shared" si="3"/>
        <v>-30</v>
      </c>
    </row>
    <row r="119" spans="1:9" x14ac:dyDescent="0.25">
      <c r="A119" s="81">
        <v>-11.7</v>
      </c>
      <c r="B119" s="80">
        <v>-1601.6</v>
      </c>
      <c r="H119">
        <f t="shared" si="2"/>
        <v>-1571.3005081121701</v>
      </c>
      <c r="I119" s="84">
        <f t="shared" si="3"/>
        <v>-30.3</v>
      </c>
    </row>
    <row r="120" spans="1:9" x14ac:dyDescent="0.25">
      <c r="A120" s="80">
        <v>-11.8</v>
      </c>
      <c r="B120" s="80">
        <v>-1614.3</v>
      </c>
      <c r="H120">
        <f t="shared" si="2"/>
        <v>-1584.7304269849201</v>
      </c>
      <c r="I120" s="84">
        <f t="shared" si="3"/>
        <v>-29.6</v>
      </c>
    </row>
    <row r="121" spans="1:9" x14ac:dyDescent="0.25">
      <c r="A121" s="80">
        <v>-11.9</v>
      </c>
      <c r="B121" s="80">
        <v>-1627.9</v>
      </c>
      <c r="H121">
        <f t="shared" si="2"/>
        <v>-1598.1603458576801</v>
      </c>
      <c r="I121" s="84">
        <f t="shared" si="3"/>
        <v>-29.7</v>
      </c>
    </row>
    <row r="122" spans="1:9" x14ac:dyDescent="0.25">
      <c r="A122" s="80">
        <v>-12</v>
      </c>
      <c r="B122" s="80">
        <v>-1642</v>
      </c>
      <c r="H122">
        <f t="shared" si="2"/>
        <v>-1611.5902647304299</v>
      </c>
      <c r="I122" s="84">
        <f t="shared" si="3"/>
        <v>-30.4</v>
      </c>
    </row>
    <row r="123" spans="1:9" x14ac:dyDescent="0.25">
      <c r="A123" s="80">
        <v>-12.1</v>
      </c>
      <c r="B123" s="80">
        <v>-1655.6</v>
      </c>
      <c r="H123">
        <f t="shared" si="2"/>
        <v>-1625.0201836031899</v>
      </c>
      <c r="I123" s="84">
        <f t="shared" si="3"/>
        <v>-30.6</v>
      </c>
    </row>
    <row r="124" spans="1:9" x14ac:dyDescent="0.25">
      <c r="A124" s="80">
        <v>-12.2</v>
      </c>
      <c r="B124" s="80">
        <v>-1669.8</v>
      </c>
      <c r="H124">
        <f t="shared" si="2"/>
        <v>-1638.45010247594</v>
      </c>
      <c r="I124" s="84">
        <f t="shared" si="3"/>
        <v>-31.3</v>
      </c>
    </row>
    <row r="125" spans="1:9" x14ac:dyDescent="0.25">
      <c r="A125" s="80">
        <v>-12.3</v>
      </c>
      <c r="B125" s="80">
        <v>-1683.5</v>
      </c>
      <c r="H125">
        <f t="shared" si="2"/>
        <v>-1651.88002134869</v>
      </c>
      <c r="I125" s="84">
        <f t="shared" si="3"/>
        <v>-31.6</v>
      </c>
    </row>
    <row r="126" spans="1:9" x14ac:dyDescent="0.25">
      <c r="A126" s="80">
        <v>-12.4</v>
      </c>
      <c r="B126" s="80">
        <v>-1696.8</v>
      </c>
      <c r="H126">
        <f t="shared" si="2"/>
        <v>-1665.30994022145</v>
      </c>
      <c r="I126" s="84">
        <f t="shared" si="3"/>
        <v>-31.5</v>
      </c>
    </row>
    <row r="127" spans="1:9" x14ac:dyDescent="0.25">
      <c r="A127" s="80">
        <v>-12.5</v>
      </c>
      <c r="B127" s="80">
        <v>-1709.2</v>
      </c>
      <c r="H127">
        <f t="shared" si="2"/>
        <v>-1678.7398590942</v>
      </c>
      <c r="I127" s="84">
        <f t="shared" si="3"/>
        <v>-30.5</v>
      </c>
    </row>
    <row r="128" spans="1:9" x14ac:dyDescent="0.25">
      <c r="A128" s="80">
        <v>-12.6</v>
      </c>
      <c r="B128" s="80">
        <v>-1723</v>
      </c>
      <c r="H128">
        <f t="shared" si="2"/>
        <v>-1692.1697779669501</v>
      </c>
      <c r="I128" s="84">
        <f t="shared" si="3"/>
        <v>-30.8</v>
      </c>
    </row>
    <row r="129" spans="1:9" x14ac:dyDescent="0.25">
      <c r="A129" s="80">
        <v>-12.7</v>
      </c>
      <c r="B129" s="80">
        <v>-1736.5</v>
      </c>
      <c r="H129">
        <f t="shared" si="2"/>
        <v>-1705.5996968397101</v>
      </c>
      <c r="I129" s="84">
        <f t="shared" si="3"/>
        <v>-30.9</v>
      </c>
    </row>
    <row r="130" spans="1:9" x14ac:dyDescent="0.25">
      <c r="A130" s="80">
        <v>-12.8</v>
      </c>
      <c r="B130" s="80">
        <v>-1749.2</v>
      </c>
      <c r="H130">
        <f t="shared" si="2"/>
        <v>-1719.0296157124601</v>
      </c>
      <c r="I130" s="84">
        <f t="shared" si="3"/>
        <v>-30.2</v>
      </c>
    </row>
    <row r="131" spans="1:9" x14ac:dyDescent="0.25">
      <c r="A131" s="80">
        <v>-12.9</v>
      </c>
      <c r="B131" s="80">
        <v>-1763.5</v>
      </c>
      <c r="H131">
        <f t="shared" ref="H131:H194" si="4">A131*$E$3</f>
        <v>-1732.4595345852099</v>
      </c>
      <c r="I131" s="84">
        <f t="shared" ref="I131:I194" si="5">B131-H131</f>
        <v>-31</v>
      </c>
    </row>
    <row r="132" spans="1:9" x14ac:dyDescent="0.25">
      <c r="A132" s="80">
        <v>-13</v>
      </c>
      <c r="B132" s="80">
        <v>-1776</v>
      </c>
      <c r="H132">
        <f t="shared" si="4"/>
        <v>-1745.8894534579699</v>
      </c>
      <c r="I132" s="84">
        <f t="shared" si="5"/>
        <v>-30.1</v>
      </c>
    </row>
    <row r="133" spans="1:9" x14ac:dyDescent="0.25">
      <c r="A133" s="80">
        <v>-13.1</v>
      </c>
      <c r="B133" s="80">
        <v>-1791.7</v>
      </c>
      <c r="H133">
        <f t="shared" si="4"/>
        <v>-1759.3193723307199</v>
      </c>
      <c r="I133" s="84">
        <f t="shared" si="5"/>
        <v>-32.4</v>
      </c>
    </row>
    <row r="134" spans="1:9" x14ac:dyDescent="0.25">
      <c r="A134" s="80">
        <v>-13.2</v>
      </c>
      <c r="B134" s="80">
        <v>-1804.5</v>
      </c>
      <c r="H134">
        <f t="shared" si="4"/>
        <v>-1772.74929120348</v>
      </c>
      <c r="I134" s="84">
        <f t="shared" si="5"/>
        <v>-31.8</v>
      </c>
    </row>
    <row r="135" spans="1:9" x14ac:dyDescent="0.25">
      <c r="A135" s="80">
        <v>-13.3</v>
      </c>
      <c r="B135" s="80">
        <v>-1818.1</v>
      </c>
      <c r="H135">
        <f t="shared" si="4"/>
        <v>-1786.17921007623</v>
      </c>
      <c r="I135" s="84">
        <f t="shared" si="5"/>
        <v>-31.9</v>
      </c>
    </row>
    <row r="136" spans="1:9" x14ac:dyDescent="0.25">
      <c r="A136" s="80">
        <v>-13.4</v>
      </c>
      <c r="B136" s="80">
        <v>-1831.7</v>
      </c>
      <c r="H136">
        <f t="shared" si="4"/>
        <v>-1799.60912894898</v>
      </c>
      <c r="I136" s="84">
        <f t="shared" si="5"/>
        <v>-32.1</v>
      </c>
    </row>
    <row r="137" spans="1:9" x14ac:dyDescent="0.25">
      <c r="A137" s="80">
        <v>-13.5</v>
      </c>
      <c r="B137" s="80">
        <v>-1844.7</v>
      </c>
      <c r="H137">
        <f t="shared" si="4"/>
        <v>-1813.03904782174</v>
      </c>
      <c r="I137" s="84">
        <f t="shared" si="5"/>
        <v>-31.7</v>
      </c>
    </row>
    <row r="138" spans="1:9" x14ac:dyDescent="0.25">
      <c r="A138" s="80">
        <v>-13.6</v>
      </c>
      <c r="B138" s="80">
        <v>-1857</v>
      </c>
      <c r="H138">
        <f t="shared" si="4"/>
        <v>-1826.4689666944901</v>
      </c>
      <c r="I138" s="84">
        <f t="shared" si="5"/>
        <v>-30.5</v>
      </c>
    </row>
    <row r="139" spans="1:9" x14ac:dyDescent="0.25">
      <c r="A139" s="80">
        <v>-13.7</v>
      </c>
      <c r="B139" s="80">
        <v>-1871.1</v>
      </c>
      <c r="H139">
        <f t="shared" si="4"/>
        <v>-1839.8988855672401</v>
      </c>
      <c r="I139" s="84">
        <f t="shared" si="5"/>
        <v>-31.2</v>
      </c>
    </row>
    <row r="140" spans="1:9" x14ac:dyDescent="0.25">
      <c r="A140" s="80">
        <v>-13.8</v>
      </c>
      <c r="B140" s="80">
        <v>-1884.8</v>
      </c>
      <c r="H140">
        <f t="shared" si="4"/>
        <v>-1853.3288044400001</v>
      </c>
      <c r="I140" s="84">
        <f t="shared" si="5"/>
        <v>-31.5</v>
      </c>
    </row>
    <row r="141" spans="1:9" x14ac:dyDescent="0.25">
      <c r="A141" s="81">
        <v>-13.9</v>
      </c>
      <c r="B141" s="80">
        <v>-1899.1</v>
      </c>
      <c r="H141">
        <f t="shared" si="4"/>
        <v>-1866.7587233127499</v>
      </c>
      <c r="I141" s="84">
        <f t="shared" si="5"/>
        <v>-32.299999999999997</v>
      </c>
    </row>
    <row r="142" spans="1:9" x14ac:dyDescent="0.25">
      <c r="A142" s="80">
        <v>-14</v>
      </c>
      <c r="B142" s="80">
        <v>-1911.8</v>
      </c>
      <c r="H142">
        <f t="shared" si="4"/>
        <v>-1880.1886421854999</v>
      </c>
      <c r="I142" s="84">
        <f t="shared" si="5"/>
        <v>-31.6</v>
      </c>
    </row>
    <row r="143" spans="1:9" x14ac:dyDescent="0.25">
      <c r="A143" s="81">
        <v>-14.1</v>
      </c>
      <c r="B143" s="80">
        <v>-1923.8</v>
      </c>
      <c r="H143">
        <f t="shared" si="4"/>
        <v>-1893.61856105826</v>
      </c>
      <c r="I143" s="84">
        <f t="shared" si="5"/>
        <v>-30.2</v>
      </c>
    </row>
    <row r="144" spans="1:9" x14ac:dyDescent="0.25">
      <c r="A144" s="80">
        <v>-14.2</v>
      </c>
      <c r="B144" s="80">
        <v>-1937.7</v>
      </c>
      <c r="H144">
        <f t="shared" si="4"/>
        <v>-1907.04847993101</v>
      </c>
      <c r="I144" s="84">
        <f t="shared" si="5"/>
        <v>-30.7</v>
      </c>
    </row>
    <row r="145" spans="1:9" x14ac:dyDescent="0.25">
      <c r="A145" s="81">
        <v>-14.3</v>
      </c>
      <c r="B145" s="80">
        <v>-1952.6</v>
      </c>
      <c r="H145">
        <f t="shared" si="4"/>
        <v>-1920.47839880377</v>
      </c>
      <c r="I145" s="84">
        <f t="shared" si="5"/>
        <v>-32.1</v>
      </c>
    </row>
    <row r="146" spans="1:9" x14ac:dyDescent="0.25">
      <c r="A146" s="80">
        <v>-14.4</v>
      </c>
      <c r="B146" s="80">
        <v>-1964.5</v>
      </c>
      <c r="H146">
        <f t="shared" si="4"/>
        <v>-1933.90831767652</v>
      </c>
      <c r="I146" s="84">
        <f t="shared" si="5"/>
        <v>-30.6</v>
      </c>
    </row>
    <row r="147" spans="1:9" x14ac:dyDescent="0.25">
      <c r="A147" s="80">
        <v>-14.5</v>
      </c>
      <c r="B147" s="80">
        <v>-1979</v>
      </c>
      <c r="H147">
        <f t="shared" si="4"/>
        <v>-1947.3382365492701</v>
      </c>
      <c r="I147" s="84">
        <f t="shared" si="5"/>
        <v>-31.7</v>
      </c>
    </row>
    <row r="148" spans="1:9" x14ac:dyDescent="0.25">
      <c r="A148" s="80">
        <v>-14.6</v>
      </c>
      <c r="B148" s="80">
        <v>-1992.8</v>
      </c>
      <c r="H148">
        <f t="shared" si="4"/>
        <v>-1960.7681554220301</v>
      </c>
      <c r="I148" s="84">
        <f t="shared" si="5"/>
        <v>-32</v>
      </c>
    </row>
    <row r="149" spans="1:9" x14ac:dyDescent="0.25">
      <c r="A149" s="80">
        <v>-14.7</v>
      </c>
      <c r="B149" s="80">
        <v>-2006.3</v>
      </c>
      <c r="H149">
        <f t="shared" si="4"/>
        <v>-1974.1980742947801</v>
      </c>
      <c r="I149" s="84">
        <f t="shared" si="5"/>
        <v>-32.1</v>
      </c>
    </row>
    <row r="150" spans="1:9" x14ac:dyDescent="0.25">
      <c r="A150" s="80">
        <v>-14.8</v>
      </c>
      <c r="B150" s="80">
        <v>-2019.3</v>
      </c>
      <c r="H150">
        <f t="shared" si="4"/>
        <v>-1987.6279931675299</v>
      </c>
      <c r="I150" s="84">
        <f t="shared" si="5"/>
        <v>-31.7</v>
      </c>
    </row>
    <row r="151" spans="1:9" x14ac:dyDescent="0.25">
      <c r="A151" s="80">
        <v>-14.9</v>
      </c>
      <c r="B151" s="80">
        <v>-2032.4</v>
      </c>
      <c r="H151">
        <f t="shared" si="4"/>
        <v>-2001.0579120402899</v>
      </c>
      <c r="I151" s="84">
        <f t="shared" si="5"/>
        <v>-31.3</v>
      </c>
    </row>
    <row r="152" spans="1:9" x14ac:dyDescent="0.25">
      <c r="A152" s="80">
        <v>-15</v>
      </c>
      <c r="B152" s="80">
        <v>-2044.7</v>
      </c>
      <c r="H152">
        <f t="shared" si="4"/>
        <v>-2014.4878309130399</v>
      </c>
      <c r="I152" s="84">
        <f t="shared" si="5"/>
        <v>-30.2</v>
      </c>
    </row>
    <row r="153" spans="1:9" x14ac:dyDescent="0.25">
      <c r="A153" s="80">
        <v>-15.1</v>
      </c>
      <c r="B153" s="80">
        <v>-2059.1999999999998</v>
      </c>
      <c r="H153">
        <f t="shared" si="4"/>
        <v>-2027.91774978579</v>
      </c>
      <c r="I153" s="84">
        <f t="shared" si="5"/>
        <v>-31.3</v>
      </c>
    </row>
    <row r="154" spans="1:9" x14ac:dyDescent="0.25">
      <c r="A154" s="80">
        <v>-15.2</v>
      </c>
      <c r="B154" s="80">
        <v>-2071.6</v>
      </c>
      <c r="H154">
        <f t="shared" si="4"/>
        <v>-2041.34766865855</v>
      </c>
      <c r="I154" s="84">
        <f t="shared" si="5"/>
        <v>-30.3</v>
      </c>
    </row>
    <row r="155" spans="1:9" x14ac:dyDescent="0.25">
      <c r="A155" s="80">
        <v>-15.3</v>
      </c>
      <c r="B155" s="80">
        <v>-2085.6999999999998</v>
      </c>
      <c r="H155">
        <f t="shared" si="4"/>
        <v>-2054.7775875313</v>
      </c>
      <c r="I155" s="84">
        <f t="shared" si="5"/>
        <v>-30.9</v>
      </c>
    </row>
    <row r="156" spans="1:9" x14ac:dyDescent="0.25">
      <c r="A156" s="80">
        <v>-15.4</v>
      </c>
      <c r="B156" s="80">
        <v>-2099.6</v>
      </c>
      <c r="H156">
        <f t="shared" si="4"/>
        <v>-2068.20750640405</v>
      </c>
      <c r="I156" s="84">
        <f t="shared" si="5"/>
        <v>-31.4</v>
      </c>
    </row>
    <row r="157" spans="1:9" x14ac:dyDescent="0.25">
      <c r="A157" s="80">
        <v>-15.5</v>
      </c>
      <c r="B157" s="80">
        <v>-2111.1999999999998</v>
      </c>
      <c r="H157">
        <f t="shared" si="4"/>
        <v>-2081.6374252768101</v>
      </c>
      <c r="I157" s="84">
        <f t="shared" si="5"/>
        <v>-29.6</v>
      </c>
    </row>
    <row r="158" spans="1:9" x14ac:dyDescent="0.25">
      <c r="A158" s="80">
        <v>-15.6</v>
      </c>
      <c r="B158" s="80">
        <v>-2125.9</v>
      </c>
      <c r="H158">
        <f t="shared" si="4"/>
        <v>-2095.0673441495601</v>
      </c>
      <c r="I158" s="84">
        <f t="shared" si="5"/>
        <v>-30.8</v>
      </c>
    </row>
    <row r="159" spans="1:9" x14ac:dyDescent="0.25">
      <c r="A159" s="80">
        <v>-15.7</v>
      </c>
      <c r="B159" s="80">
        <v>-2139.1</v>
      </c>
      <c r="H159">
        <f t="shared" si="4"/>
        <v>-2108.4972630223201</v>
      </c>
      <c r="I159" s="84">
        <f t="shared" si="5"/>
        <v>-30.6</v>
      </c>
    </row>
    <row r="160" spans="1:9" x14ac:dyDescent="0.25">
      <c r="A160" s="80">
        <v>-15.8</v>
      </c>
      <c r="B160" s="80">
        <v>-2151</v>
      </c>
      <c r="H160">
        <f t="shared" si="4"/>
        <v>-2121.9271818950701</v>
      </c>
      <c r="I160" s="84">
        <f t="shared" si="5"/>
        <v>-29.1</v>
      </c>
    </row>
    <row r="161" spans="1:9" x14ac:dyDescent="0.25">
      <c r="A161" s="80">
        <v>-15.9</v>
      </c>
      <c r="B161" s="80">
        <v>-2164.1999999999998</v>
      </c>
      <c r="H161">
        <f t="shared" si="4"/>
        <v>-2135.3571007678202</v>
      </c>
      <c r="I161" s="84">
        <f t="shared" si="5"/>
        <v>-28.8</v>
      </c>
    </row>
    <row r="162" spans="1:9" x14ac:dyDescent="0.25">
      <c r="A162" s="80">
        <v>-16</v>
      </c>
      <c r="B162" s="80">
        <v>-2178.6</v>
      </c>
      <c r="H162">
        <f t="shared" si="4"/>
        <v>-2148.7870196405802</v>
      </c>
      <c r="I162" s="84">
        <f t="shared" si="5"/>
        <v>-29.8</v>
      </c>
    </row>
    <row r="163" spans="1:9" x14ac:dyDescent="0.25">
      <c r="A163" s="80">
        <v>-16.100000000000001</v>
      </c>
      <c r="B163" s="80">
        <v>-2191.5</v>
      </c>
      <c r="H163">
        <f t="shared" si="4"/>
        <v>-2162.2169385133302</v>
      </c>
      <c r="I163" s="84">
        <f t="shared" si="5"/>
        <v>-29.3</v>
      </c>
    </row>
    <row r="164" spans="1:9" x14ac:dyDescent="0.25">
      <c r="A164" s="80">
        <v>-16.2</v>
      </c>
      <c r="B164" s="80">
        <v>-2204.1</v>
      </c>
      <c r="H164">
        <f t="shared" si="4"/>
        <v>-2175.6468573860798</v>
      </c>
      <c r="I164" s="84">
        <f t="shared" si="5"/>
        <v>-28.5</v>
      </c>
    </row>
    <row r="165" spans="1:9" x14ac:dyDescent="0.25">
      <c r="A165" s="80">
        <v>-16.3</v>
      </c>
      <c r="B165" s="80">
        <v>-2219.1999999999998</v>
      </c>
      <c r="H165">
        <f t="shared" si="4"/>
        <v>-2189.0767762588398</v>
      </c>
      <c r="I165" s="84">
        <f t="shared" si="5"/>
        <v>-30.1</v>
      </c>
    </row>
    <row r="166" spans="1:9" x14ac:dyDescent="0.25">
      <c r="A166" s="80">
        <v>-16.399999999999999</v>
      </c>
      <c r="B166" s="80">
        <v>-2232.6</v>
      </c>
      <c r="H166">
        <f t="shared" si="4"/>
        <v>-2202.5066951315898</v>
      </c>
      <c r="I166" s="84">
        <f t="shared" si="5"/>
        <v>-30.1</v>
      </c>
    </row>
    <row r="167" spans="1:9" x14ac:dyDescent="0.25">
      <c r="A167" s="81">
        <v>-16.5</v>
      </c>
      <c r="B167" s="80">
        <v>-2244.3000000000002</v>
      </c>
      <c r="H167">
        <f t="shared" si="4"/>
        <v>-2215.9366140043398</v>
      </c>
      <c r="I167" s="84">
        <f t="shared" si="5"/>
        <v>-28.4</v>
      </c>
    </row>
    <row r="168" spans="1:9" x14ac:dyDescent="0.25">
      <c r="A168" s="80">
        <v>-16.600000000000001</v>
      </c>
      <c r="B168" s="80">
        <v>-2257.6999999999998</v>
      </c>
      <c r="H168">
        <f t="shared" si="4"/>
        <v>-2229.3665328770999</v>
      </c>
      <c r="I168" s="84">
        <f t="shared" si="5"/>
        <v>-28.3</v>
      </c>
    </row>
    <row r="169" spans="1:9" x14ac:dyDescent="0.25">
      <c r="A169" s="81">
        <v>-16.7</v>
      </c>
      <c r="B169" s="80">
        <v>-2271.8000000000002</v>
      </c>
      <c r="H169">
        <f t="shared" si="4"/>
        <v>-2242.7964517498499</v>
      </c>
      <c r="I169" s="84">
        <f t="shared" si="5"/>
        <v>-29</v>
      </c>
    </row>
    <row r="170" spans="1:9" x14ac:dyDescent="0.25">
      <c r="A170" s="80">
        <v>-16.8</v>
      </c>
      <c r="B170" s="80">
        <v>-2283.5</v>
      </c>
      <c r="H170">
        <f t="shared" si="4"/>
        <v>-2256.2263706225999</v>
      </c>
      <c r="I170" s="84">
        <f t="shared" si="5"/>
        <v>-27.3</v>
      </c>
    </row>
    <row r="171" spans="1:9" x14ac:dyDescent="0.25">
      <c r="A171" s="81">
        <v>-16.899999999999999</v>
      </c>
      <c r="B171" s="80">
        <v>-2297.4</v>
      </c>
      <c r="H171">
        <f t="shared" si="4"/>
        <v>-2269.6562894953599</v>
      </c>
      <c r="I171" s="84">
        <f t="shared" si="5"/>
        <v>-27.7</v>
      </c>
    </row>
    <row r="172" spans="1:9" x14ac:dyDescent="0.25">
      <c r="A172" s="80">
        <v>-17</v>
      </c>
      <c r="B172" s="80">
        <v>-2310.6999999999998</v>
      </c>
      <c r="H172">
        <f t="shared" si="4"/>
        <v>-2283.08620836811</v>
      </c>
      <c r="I172" s="84">
        <f t="shared" si="5"/>
        <v>-27.6</v>
      </c>
    </row>
    <row r="173" spans="1:9" x14ac:dyDescent="0.25">
      <c r="A173" s="80">
        <v>-17.100000000000001</v>
      </c>
      <c r="B173" s="80">
        <v>-2324.3000000000002</v>
      </c>
      <c r="H173">
        <f t="shared" si="4"/>
        <v>-2296.51612724087</v>
      </c>
      <c r="I173" s="84">
        <f t="shared" si="5"/>
        <v>-27.8</v>
      </c>
    </row>
    <row r="174" spans="1:9" x14ac:dyDescent="0.25">
      <c r="A174" s="80">
        <v>-17.2</v>
      </c>
      <c r="B174" s="80">
        <v>-2337.9</v>
      </c>
      <c r="H174">
        <f t="shared" si="4"/>
        <v>-2309.94604611362</v>
      </c>
      <c r="I174" s="84">
        <f t="shared" si="5"/>
        <v>-28</v>
      </c>
    </row>
    <row r="175" spans="1:9" x14ac:dyDescent="0.25">
      <c r="A175" s="80">
        <v>-17.3</v>
      </c>
      <c r="B175" s="80">
        <v>-2349.1</v>
      </c>
      <c r="H175">
        <f t="shared" si="4"/>
        <v>-2323.37596498637</v>
      </c>
      <c r="I175" s="84">
        <f t="shared" si="5"/>
        <v>-25.7</v>
      </c>
    </row>
    <row r="176" spans="1:9" x14ac:dyDescent="0.25">
      <c r="A176" s="80">
        <v>-17.399999999999999</v>
      </c>
      <c r="B176" s="80">
        <v>-2363.6999999999998</v>
      </c>
      <c r="H176">
        <f t="shared" si="4"/>
        <v>-2336.8058838591301</v>
      </c>
      <c r="I176" s="84">
        <f t="shared" si="5"/>
        <v>-26.9</v>
      </c>
    </row>
    <row r="177" spans="1:9" x14ac:dyDescent="0.25">
      <c r="A177" s="80">
        <v>-17.5</v>
      </c>
      <c r="B177" s="80">
        <v>-2376.4</v>
      </c>
      <c r="H177">
        <f t="shared" si="4"/>
        <v>-2350.2358027318801</v>
      </c>
      <c r="I177" s="84">
        <f t="shared" si="5"/>
        <v>-26.2</v>
      </c>
    </row>
    <row r="178" spans="1:9" x14ac:dyDescent="0.25">
      <c r="A178" s="80">
        <v>-17.600000000000001</v>
      </c>
      <c r="B178" s="80">
        <v>-2390.6</v>
      </c>
      <c r="H178">
        <f t="shared" si="4"/>
        <v>-2363.6657216046301</v>
      </c>
      <c r="I178" s="84">
        <f t="shared" si="5"/>
        <v>-26.9</v>
      </c>
    </row>
    <row r="179" spans="1:9" x14ac:dyDescent="0.25">
      <c r="A179" s="80">
        <v>-17.7</v>
      </c>
      <c r="B179" s="80">
        <v>-2402.1999999999998</v>
      </c>
      <c r="H179">
        <f t="shared" si="4"/>
        <v>-2377.0956404773901</v>
      </c>
      <c r="I179" s="84">
        <f t="shared" si="5"/>
        <v>-25.1</v>
      </c>
    </row>
    <row r="180" spans="1:9" x14ac:dyDescent="0.25">
      <c r="A180" s="80">
        <v>-17.8</v>
      </c>
      <c r="B180" s="80">
        <v>-2416.5</v>
      </c>
      <c r="H180">
        <f t="shared" si="4"/>
        <v>-2390.5255593501402</v>
      </c>
      <c r="I180" s="84">
        <f t="shared" si="5"/>
        <v>-26</v>
      </c>
    </row>
    <row r="181" spans="1:9" x14ac:dyDescent="0.25">
      <c r="A181" s="80">
        <v>-17.899999999999999</v>
      </c>
      <c r="B181" s="80">
        <v>-2428.4</v>
      </c>
      <c r="H181">
        <f t="shared" si="4"/>
        <v>-2403.9554782228902</v>
      </c>
      <c r="I181" s="84">
        <f t="shared" si="5"/>
        <v>-24.4</v>
      </c>
    </row>
    <row r="182" spans="1:9" x14ac:dyDescent="0.25">
      <c r="A182" s="80">
        <v>-18</v>
      </c>
      <c r="B182" s="80">
        <v>-2441.8000000000002</v>
      </c>
      <c r="H182">
        <f t="shared" si="4"/>
        <v>-2417.3853970956502</v>
      </c>
      <c r="I182" s="84">
        <f t="shared" si="5"/>
        <v>-24.4</v>
      </c>
    </row>
    <row r="183" spans="1:9" x14ac:dyDescent="0.25">
      <c r="A183" s="80">
        <v>-18.100000000000001</v>
      </c>
      <c r="B183" s="80">
        <v>-2455.6</v>
      </c>
      <c r="H183">
        <f t="shared" si="4"/>
        <v>-2430.8153159683998</v>
      </c>
      <c r="I183" s="84">
        <f t="shared" si="5"/>
        <v>-24.8</v>
      </c>
    </row>
    <row r="184" spans="1:9" x14ac:dyDescent="0.25">
      <c r="A184" s="80">
        <v>-18.2</v>
      </c>
      <c r="B184" s="80">
        <v>-2467.9</v>
      </c>
      <c r="H184">
        <f t="shared" si="4"/>
        <v>-2444.2452348411598</v>
      </c>
      <c r="I184" s="84">
        <f t="shared" si="5"/>
        <v>-23.7</v>
      </c>
    </row>
    <row r="185" spans="1:9" x14ac:dyDescent="0.25">
      <c r="A185" s="80">
        <v>-18.3</v>
      </c>
      <c r="B185" s="80">
        <v>-2482</v>
      </c>
      <c r="H185">
        <f t="shared" si="4"/>
        <v>-2457.6751537139098</v>
      </c>
      <c r="I185" s="84">
        <f t="shared" si="5"/>
        <v>-24.3</v>
      </c>
    </row>
    <row r="186" spans="1:9" x14ac:dyDescent="0.25">
      <c r="A186" s="80">
        <v>-18.399999999999999</v>
      </c>
      <c r="B186" s="80">
        <v>-2496.1</v>
      </c>
      <c r="H186">
        <f t="shared" si="4"/>
        <v>-2471.1050725866598</v>
      </c>
      <c r="I186" s="84">
        <f t="shared" si="5"/>
        <v>-25</v>
      </c>
    </row>
    <row r="187" spans="1:9" x14ac:dyDescent="0.25">
      <c r="A187" s="80">
        <v>-18.5</v>
      </c>
      <c r="B187" s="80">
        <v>-2507.6</v>
      </c>
      <c r="H187">
        <f t="shared" si="4"/>
        <v>-2484.5349914594199</v>
      </c>
      <c r="I187" s="84">
        <f t="shared" si="5"/>
        <v>-23.1</v>
      </c>
    </row>
    <row r="188" spans="1:9" x14ac:dyDescent="0.25">
      <c r="A188" s="80">
        <v>-18.600000000000001</v>
      </c>
      <c r="B188" s="80">
        <v>-2522.6999999999998</v>
      </c>
      <c r="H188">
        <f t="shared" si="4"/>
        <v>-2497.9649103321699</v>
      </c>
      <c r="I188" s="84">
        <f t="shared" si="5"/>
        <v>-24.7</v>
      </c>
    </row>
    <row r="189" spans="1:9" x14ac:dyDescent="0.25">
      <c r="A189" s="80">
        <v>-18.7</v>
      </c>
      <c r="B189" s="80">
        <v>-2533.4</v>
      </c>
      <c r="H189">
        <f t="shared" si="4"/>
        <v>-2511.3948292049199</v>
      </c>
      <c r="I189" s="84">
        <f t="shared" si="5"/>
        <v>-22</v>
      </c>
    </row>
    <row r="190" spans="1:9" x14ac:dyDescent="0.25">
      <c r="A190" s="80">
        <v>-18.8</v>
      </c>
      <c r="B190" s="80">
        <v>-2547.3000000000002</v>
      </c>
      <c r="H190">
        <f t="shared" si="4"/>
        <v>-2524.8247480776799</v>
      </c>
      <c r="I190" s="84">
        <f t="shared" si="5"/>
        <v>-22.5</v>
      </c>
    </row>
    <row r="191" spans="1:9" x14ac:dyDescent="0.25">
      <c r="A191" s="80">
        <v>-18.899999999999999</v>
      </c>
      <c r="B191" s="80">
        <v>-2560.1</v>
      </c>
      <c r="H191">
        <f t="shared" si="4"/>
        <v>-2538.25466695043</v>
      </c>
      <c r="I191" s="84">
        <f t="shared" si="5"/>
        <v>-21.8</v>
      </c>
    </row>
    <row r="192" spans="1:9" x14ac:dyDescent="0.25">
      <c r="A192" s="80">
        <v>-19</v>
      </c>
      <c r="B192" s="80">
        <v>-2573.6999999999998</v>
      </c>
      <c r="H192">
        <f t="shared" si="4"/>
        <v>-2551.68458582318</v>
      </c>
      <c r="I192" s="84">
        <f t="shared" si="5"/>
        <v>-22</v>
      </c>
    </row>
    <row r="193" spans="1:9" x14ac:dyDescent="0.25">
      <c r="A193" s="80">
        <v>-19.100000000000001</v>
      </c>
      <c r="B193" s="80">
        <v>-2586.6</v>
      </c>
      <c r="H193">
        <f t="shared" si="4"/>
        <v>-2565.11450469594</v>
      </c>
      <c r="I193" s="84">
        <f t="shared" si="5"/>
        <v>-21.5</v>
      </c>
    </row>
    <row r="194" spans="1:9" x14ac:dyDescent="0.25">
      <c r="A194" s="80">
        <v>-19.2</v>
      </c>
      <c r="B194" s="80">
        <v>-2599.6</v>
      </c>
      <c r="H194">
        <f t="shared" si="4"/>
        <v>-2578.54442356869</v>
      </c>
      <c r="I194" s="84">
        <f t="shared" si="5"/>
        <v>-21.1</v>
      </c>
    </row>
    <row r="195" spans="1:9" x14ac:dyDescent="0.25">
      <c r="A195" s="80">
        <v>-19.3</v>
      </c>
      <c r="B195" s="80">
        <v>-2613.6999999999998</v>
      </c>
      <c r="H195">
        <f t="shared" ref="H195:H258" si="6">A195*$E$3</f>
        <v>-2591.9743424414501</v>
      </c>
      <c r="I195" s="84">
        <f t="shared" ref="I195:I258" si="7">B195-H195</f>
        <v>-21.7</v>
      </c>
    </row>
    <row r="196" spans="1:9" x14ac:dyDescent="0.25">
      <c r="A196" s="80">
        <v>-19.399999999999999</v>
      </c>
      <c r="B196" s="80">
        <v>-2626.3</v>
      </c>
      <c r="H196">
        <f t="shared" si="6"/>
        <v>-2605.4042613142001</v>
      </c>
      <c r="I196" s="84">
        <f t="shared" si="7"/>
        <v>-20.9</v>
      </c>
    </row>
    <row r="197" spans="1:9" x14ac:dyDescent="0.25">
      <c r="A197" s="80">
        <v>-19.5</v>
      </c>
      <c r="B197" s="80">
        <v>-2639.2</v>
      </c>
      <c r="H197">
        <f t="shared" si="6"/>
        <v>-2618.8341801869501</v>
      </c>
      <c r="I197" s="84">
        <f t="shared" si="7"/>
        <v>-20.399999999999999</v>
      </c>
    </row>
    <row r="198" spans="1:9" x14ac:dyDescent="0.25">
      <c r="A198" s="80">
        <v>-19.600000000000001</v>
      </c>
      <c r="B198" s="80">
        <v>-2652.6</v>
      </c>
      <c r="H198">
        <f t="shared" si="6"/>
        <v>-2632.2640990597101</v>
      </c>
      <c r="I198" s="84">
        <f t="shared" si="7"/>
        <v>-20.3</v>
      </c>
    </row>
    <row r="199" spans="1:9" x14ac:dyDescent="0.25">
      <c r="A199" s="80">
        <v>-19.7</v>
      </c>
      <c r="B199" s="80">
        <v>-2665.3</v>
      </c>
      <c r="H199">
        <f t="shared" si="6"/>
        <v>-2645.6940179324602</v>
      </c>
      <c r="I199" s="84">
        <f t="shared" si="7"/>
        <v>-19.600000000000001</v>
      </c>
    </row>
    <row r="200" spans="1:9" x14ac:dyDescent="0.25">
      <c r="A200" s="80">
        <v>-19.8</v>
      </c>
      <c r="B200" s="80">
        <v>-2677.2</v>
      </c>
      <c r="H200">
        <f t="shared" si="6"/>
        <v>-2659.1239368052102</v>
      </c>
      <c r="I200" s="84">
        <f t="shared" si="7"/>
        <v>-18.100000000000001</v>
      </c>
    </row>
    <row r="201" spans="1:9" x14ac:dyDescent="0.25">
      <c r="A201" s="80">
        <v>-19.899999999999999</v>
      </c>
      <c r="B201" s="80">
        <v>-2691.9</v>
      </c>
      <c r="H201">
        <f t="shared" si="6"/>
        <v>-2672.5538556779702</v>
      </c>
      <c r="I201" s="84">
        <f t="shared" si="7"/>
        <v>-19.3</v>
      </c>
    </row>
    <row r="202" spans="1:9" x14ac:dyDescent="0.25">
      <c r="A202" s="80">
        <v>-20</v>
      </c>
      <c r="B202" s="80">
        <v>-2703.4</v>
      </c>
      <c r="H202">
        <f t="shared" si="6"/>
        <v>-2685.9837745507202</v>
      </c>
      <c r="I202" s="84">
        <f t="shared" si="7"/>
        <v>-17.399999999999999</v>
      </c>
    </row>
    <row r="203" spans="1:9" x14ac:dyDescent="0.25">
      <c r="A203" s="80">
        <v>-20.100000000000001</v>
      </c>
      <c r="B203" s="80">
        <v>-2717.1</v>
      </c>
      <c r="H203">
        <f t="shared" si="6"/>
        <v>-2699.4136934234698</v>
      </c>
      <c r="I203" s="84">
        <f t="shared" si="7"/>
        <v>-17.7</v>
      </c>
    </row>
    <row r="204" spans="1:9" x14ac:dyDescent="0.25">
      <c r="A204" s="80">
        <v>-20.2</v>
      </c>
      <c r="B204" s="80">
        <v>-2730.6</v>
      </c>
      <c r="H204">
        <f t="shared" si="6"/>
        <v>-2712.8436122962298</v>
      </c>
      <c r="I204" s="84">
        <f t="shared" si="7"/>
        <v>-17.8</v>
      </c>
    </row>
    <row r="205" spans="1:9" x14ac:dyDescent="0.25">
      <c r="A205" s="80">
        <v>-20.3</v>
      </c>
      <c r="B205" s="80">
        <v>-2743.7</v>
      </c>
      <c r="H205">
        <f t="shared" si="6"/>
        <v>-2726.2735311689798</v>
      </c>
      <c r="I205" s="84">
        <f t="shared" si="7"/>
        <v>-17.399999999999999</v>
      </c>
    </row>
    <row r="206" spans="1:9" x14ac:dyDescent="0.25">
      <c r="A206" s="80">
        <v>-20.399999999999999</v>
      </c>
      <c r="B206" s="80">
        <v>-2755.6</v>
      </c>
      <c r="H206">
        <f t="shared" si="6"/>
        <v>-2739.7034500417299</v>
      </c>
      <c r="I206" s="84">
        <f t="shared" si="7"/>
        <v>-15.9</v>
      </c>
    </row>
    <row r="207" spans="1:9" x14ac:dyDescent="0.25">
      <c r="A207" s="81">
        <v>-20.5</v>
      </c>
      <c r="B207" s="80">
        <v>-2769.9</v>
      </c>
      <c r="H207">
        <f t="shared" si="6"/>
        <v>-2753.1333689144899</v>
      </c>
      <c r="I207" s="84">
        <f t="shared" si="7"/>
        <v>-16.8</v>
      </c>
    </row>
    <row r="208" spans="1:9" x14ac:dyDescent="0.25">
      <c r="A208" s="80">
        <v>-20.6</v>
      </c>
      <c r="B208" s="80">
        <v>-2783.1</v>
      </c>
      <c r="H208">
        <f t="shared" si="6"/>
        <v>-2766.5632877872399</v>
      </c>
      <c r="I208" s="84">
        <f t="shared" si="7"/>
        <v>-16.5</v>
      </c>
    </row>
    <row r="209" spans="1:9" x14ac:dyDescent="0.25">
      <c r="A209" s="81">
        <v>-20.7</v>
      </c>
      <c r="B209" s="80">
        <v>-2794.3</v>
      </c>
      <c r="H209">
        <f t="shared" si="6"/>
        <v>-2779.9932066599999</v>
      </c>
      <c r="I209" s="84">
        <f t="shared" si="7"/>
        <v>-14.3</v>
      </c>
    </row>
    <row r="210" spans="1:9" x14ac:dyDescent="0.25">
      <c r="A210" s="80">
        <v>-20.8</v>
      </c>
      <c r="B210" s="80">
        <v>-2808.6</v>
      </c>
      <c r="H210">
        <f t="shared" si="6"/>
        <v>-2793.42312553275</v>
      </c>
      <c r="I210" s="84">
        <f t="shared" si="7"/>
        <v>-15.2</v>
      </c>
    </row>
    <row r="211" spans="1:9" x14ac:dyDescent="0.25">
      <c r="A211" s="81">
        <v>-20.9</v>
      </c>
      <c r="B211" s="80">
        <v>-2821.1</v>
      </c>
      <c r="H211">
        <f t="shared" si="6"/>
        <v>-2806.8530444055</v>
      </c>
      <c r="I211" s="84">
        <f t="shared" si="7"/>
        <v>-14.2</v>
      </c>
    </row>
    <row r="212" spans="1:9" x14ac:dyDescent="0.25">
      <c r="A212" s="80">
        <v>-21</v>
      </c>
      <c r="B212" s="80">
        <v>-2834.1</v>
      </c>
      <c r="H212">
        <f t="shared" si="6"/>
        <v>-2820.28296327826</v>
      </c>
      <c r="I212" s="84">
        <f t="shared" si="7"/>
        <v>-13.8</v>
      </c>
    </row>
    <row r="213" spans="1:9" x14ac:dyDescent="0.25">
      <c r="A213" s="80">
        <v>-21.1</v>
      </c>
      <c r="B213" s="80">
        <v>-2845.8</v>
      </c>
      <c r="H213">
        <f t="shared" si="6"/>
        <v>-2833.71288215101</v>
      </c>
      <c r="I213" s="84">
        <f t="shared" si="7"/>
        <v>-12.1</v>
      </c>
    </row>
    <row r="214" spans="1:9" x14ac:dyDescent="0.25">
      <c r="A214" s="80">
        <v>-21.2</v>
      </c>
      <c r="B214" s="80">
        <v>-2858.7</v>
      </c>
      <c r="H214">
        <f t="shared" si="6"/>
        <v>-2847.1428010237601</v>
      </c>
      <c r="I214" s="84">
        <f t="shared" si="7"/>
        <v>-11.6</v>
      </c>
    </row>
    <row r="215" spans="1:9" x14ac:dyDescent="0.25">
      <c r="A215" s="80">
        <v>-21.3</v>
      </c>
      <c r="B215" s="80">
        <v>-2872.5</v>
      </c>
      <c r="H215">
        <f t="shared" si="6"/>
        <v>-2860.5727198965201</v>
      </c>
      <c r="I215" s="84">
        <f t="shared" si="7"/>
        <v>-11.9</v>
      </c>
    </row>
    <row r="216" spans="1:9" x14ac:dyDescent="0.25">
      <c r="A216" s="80">
        <v>-21.4</v>
      </c>
      <c r="B216" s="80">
        <v>-2885.2</v>
      </c>
      <c r="H216">
        <f t="shared" si="6"/>
        <v>-2874.0026387692701</v>
      </c>
      <c r="I216" s="84">
        <f t="shared" si="7"/>
        <v>-11.2</v>
      </c>
    </row>
    <row r="217" spans="1:9" x14ac:dyDescent="0.25">
      <c r="A217" s="80">
        <v>-21.5</v>
      </c>
      <c r="B217" s="80">
        <v>-2898.4</v>
      </c>
      <c r="H217">
        <f t="shared" si="6"/>
        <v>-2887.4325576420201</v>
      </c>
      <c r="I217" s="84">
        <f t="shared" si="7"/>
        <v>-11</v>
      </c>
    </row>
    <row r="218" spans="1:9" x14ac:dyDescent="0.25">
      <c r="A218" s="80">
        <v>-21.6</v>
      </c>
      <c r="B218" s="80">
        <v>-2911.2</v>
      </c>
      <c r="H218">
        <f t="shared" si="6"/>
        <v>-2900.8624765147802</v>
      </c>
      <c r="I218" s="84">
        <f t="shared" si="7"/>
        <v>-10.3</v>
      </c>
    </row>
    <row r="219" spans="1:9" x14ac:dyDescent="0.25">
      <c r="A219" s="80">
        <v>-21.7</v>
      </c>
      <c r="B219" s="80">
        <v>-2924.7</v>
      </c>
      <c r="H219">
        <f t="shared" si="6"/>
        <v>-2914.2923953875302</v>
      </c>
      <c r="I219" s="84">
        <f t="shared" si="7"/>
        <v>-10.4</v>
      </c>
    </row>
    <row r="220" spans="1:9" x14ac:dyDescent="0.25">
      <c r="A220" s="80">
        <v>-21.8</v>
      </c>
      <c r="B220" s="80">
        <v>-2936.8</v>
      </c>
      <c r="H220">
        <f t="shared" si="6"/>
        <v>-2927.7223142602902</v>
      </c>
      <c r="I220" s="84">
        <f t="shared" si="7"/>
        <v>-9.1</v>
      </c>
    </row>
    <row r="221" spans="1:9" x14ac:dyDescent="0.25">
      <c r="A221" s="80">
        <v>-21.9</v>
      </c>
      <c r="B221" s="80">
        <v>-2949.9</v>
      </c>
      <c r="H221">
        <f t="shared" si="6"/>
        <v>-2941.1522331330402</v>
      </c>
      <c r="I221" s="84">
        <f t="shared" si="7"/>
        <v>-8.6999999999999993</v>
      </c>
    </row>
    <row r="222" spans="1:9" x14ac:dyDescent="0.25">
      <c r="A222" s="80">
        <v>-22</v>
      </c>
      <c r="B222" s="80">
        <v>-2963.5</v>
      </c>
      <c r="H222">
        <f t="shared" si="6"/>
        <v>-2954.5821520057898</v>
      </c>
      <c r="I222" s="84">
        <f t="shared" si="7"/>
        <v>-8.9</v>
      </c>
    </row>
    <row r="223" spans="1:9" x14ac:dyDescent="0.25">
      <c r="A223" s="80">
        <v>-22.1</v>
      </c>
      <c r="B223" s="80">
        <v>-2975.8</v>
      </c>
      <c r="H223">
        <f t="shared" si="6"/>
        <v>-2968.0120708785498</v>
      </c>
      <c r="I223" s="84">
        <f t="shared" si="7"/>
        <v>-7.8</v>
      </c>
    </row>
    <row r="224" spans="1:9" x14ac:dyDescent="0.25">
      <c r="A224" s="80">
        <v>-22.2</v>
      </c>
      <c r="B224" s="80">
        <v>-2988.6</v>
      </c>
      <c r="H224">
        <f t="shared" si="6"/>
        <v>-2981.4419897512998</v>
      </c>
      <c r="I224" s="84">
        <f t="shared" si="7"/>
        <v>-7.2</v>
      </c>
    </row>
    <row r="225" spans="1:9" x14ac:dyDescent="0.25">
      <c r="A225" s="80">
        <v>-22.3</v>
      </c>
      <c r="B225" s="80">
        <v>-3000.4</v>
      </c>
      <c r="H225">
        <f t="shared" si="6"/>
        <v>-2994.8719086240499</v>
      </c>
      <c r="I225" s="84">
        <f t="shared" si="7"/>
        <v>-5.5</v>
      </c>
    </row>
    <row r="226" spans="1:9" x14ac:dyDescent="0.25">
      <c r="A226" s="80">
        <v>-22.4</v>
      </c>
      <c r="B226" s="80">
        <v>-3014.1</v>
      </c>
      <c r="H226">
        <f t="shared" si="6"/>
        <v>-3008.3018274968099</v>
      </c>
      <c r="I226" s="84">
        <f t="shared" si="7"/>
        <v>-5.8</v>
      </c>
    </row>
    <row r="227" spans="1:9" x14ac:dyDescent="0.25">
      <c r="A227" s="80">
        <v>-22.5</v>
      </c>
      <c r="B227" s="80">
        <v>-3026.9</v>
      </c>
      <c r="H227">
        <f t="shared" si="6"/>
        <v>-3021.7317463695599</v>
      </c>
      <c r="I227" s="84">
        <f t="shared" si="7"/>
        <v>-5.2</v>
      </c>
    </row>
    <row r="228" spans="1:9" x14ac:dyDescent="0.25">
      <c r="A228" s="80">
        <v>-22.6</v>
      </c>
      <c r="B228" s="80">
        <v>-3038.6</v>
      </c>
      <c r="H228">
        <f t="shared" si="6"/>
        <v>-3035.1616652423099</v>
      </c>
      <c r="I228" s="84">
        <f t="shared" si="7"/>
        <v>-3.4</v>
      </c>
    </row>
    <row r="229" spans="1:9" x14ac:dyDescent="0.25">
      <c r="A229" s="80">
        <v>-22.7</v>
      </c>
      <c r="B229" s="80">
        <v>-3053.1</v>
      </c>
      <c r="H229">
        <f t="shared" si="6"/>
        <v>-3048.59158411507</v>
      </c>
      <c r="I229" s="84">
        <f t="shared" si="7"/>
        <v>-4.5</v>
      </c>
    </row>
    <row r="230" spans="1:9" x14ac:dyDescent="0.25">
      <c r="A230" s="80">
        <v>-22.8</v>
      </c>
      <c r="B230" s="80">
        <v>-3065.3</v>
      </c>
      <c r="H230">
        <f t="shared" si="6"/>
        <v>-3062.02150298782</v>
      </c>
      <c r="I230" s="84">
        <f t="shared" si="7"/>
        <v>-3.3</v>
      </c>
    </row>
    <row r="231" spans="1:9" x14ac:dyDescent="0.25">
      <c r="A231" s="80">
        <v>-22.9</v>
      </c>
      <c r="B231" s="80">
        <v>-3077.6</v>
      </c>
      <c r="H231">
        <f t="shared" si="6"/>
        <v>-3075.45142186057</v>
      </c>
      <c r="I231" s="84">
        <f t="shared" si="7"/>
        <v>-2.1</v>
      </c>
    </row>
    <row r="232" spans="1:9" x14ac:dyDescent="0.25">
      <c r="A232" s="80">
        <v>-23</v>
      </c>
      <c r="B232" s="80">
        <v>-3089.9</v>
      </c>
      <c r="H232">
        <f t="shared" si="6"/>
        <v>-3088.88134073333</v>
      </c>
      <c r="I232" s="84">
        <f t="shared" si="7"/>
        <v>-1</v>
      </c>
    </row>
    <row r="233" spans="1:9" x14ac:dyDescent="0.25">
      <c r="A233" s="81">
        <v>-23.1</v>
      </c>
      <c r="B233" s="80">
        <v>-3102.4</v>
      </c>
      <c r="H233">
        <f t="shared" si="6"/>
        <v>-3102.3112596060801</v>
      </c>
      <c r="I233" s="84">
        <f t="shared" si="7"/>
        <v>-0.1</v>
      </c>
    </row>
    <row r="234" spans="1:9" x14ac:dyDescent="0.25">
      <c r="A234" s="80">
        <v>-23.2</v>
      </c>
      <c r="B234" s="80">
        <v>-3115.5</v>
      </c>
      <c r="H234">
        <f t="shared" si="6"/>
        <v>-3115.7411784788401</v>
      </c>
      <c r="I234" s="84">
        <f t="shared" si="7"/>
        <v>0.2</v>
      </c>
    </row>
    <row r="235" spans="1:9" x14ac:dyDescent="0.25">
      <c r="A235" s="81">
        <v>-23.3</v>
      </c>
      <c r="B235" s="80">
        <v>-3128.4</v>
      </c>
      <c r="H235">
        <f t="shared" si="6"/>
        <v>-3129.1710973515901</v>
      </c>
      <c r="I235" s="84">
        <f t="shared" si="7"/>
        <v>0.8</v>
      </c>
    </row>
    <row r="236" spans="1:9" x14ac:dyDescent="0.25">
      <c r="A236" s="80">
        <v>-23.4</v>
      </c>
      <c r="B236" s="80">
        <v>-3141.4</v>
      </c>
      <c r="H236">
        <f t="shared" si="6"/>
        <v>-3142.6010162243401</v>
      </c>
      <c r="I236" s="84">
        <f t="shared" si="7"/>
        <v>1.2</v>
      </c>
    </row>
    <row r="237" spans="1:9" x14ac:dyDescent="0.25">
      <c r="A237" s="81">
        <v>-23.5</v>
      </c>
      <c r="B237" s="80">
        <v>-3154.2</v>
      </c>
      <c r="H237">
        <f t="shared" si="6"/>
        <v>-3156.0309350971002</v>
      </c>
      <c r="I237" s="84">
        <f t="shared" si="7"/>
        <v>1.8</v>
      </c>
    </row>
    <row r="238" spans="1:9" x14ac:dyDescent="0.25">
      <c r="A238" s="80">
        <v>-23.6</v>
      </c>
      <c r="B238" s="80">
        <v>-3166.5</v>
      </c>
      <c r="H238">
        <f t="shared" si="6"/>
        <v>-3169.4608539698502</v>
      </c>
      <c r="I238" s="84">
        <f t="shared" si="7"/>
        <v>3</v>
      </c>
    </row>
    <row r="239" spans="1:9" x14ac:dyDescent="0.25">
      <c r="A239" s="80">
        <v>-23.7</v>
      </c>
      <c r="B239" s="80">
        <v>-3179.7</v>
      </c>
      <c r="H239">
        <f t="shared" si="6"/>
        <v>-3182.8907728426002</v>
      </c>
      <c r="I239" s="84">
        <f t="shared" si="7"/>
        <v>3.2</v>
      </c>
    </row>
    <row r="240" spans="1:9" x14ac:dyDescent="0.25">
      <c r="A240" s="80">
        <v>-23.8</v>
      </c>
      <c r="B240" s="80">
        <v>-3191.8</v>
      </c>
      <c r="H240">
        <f t="shared" si="6"/>
        <v>-3196.3206917153602</v>
      </c>
      <c r="I240" s="84">
        <f t="shared" si="7"/>
        <v>4.5</v>
      </c>
    </row>
    <row r="241" spans="1:9" x14ac:dyDescent="0.25">
      <c r="A241" s="80">
        <v>-23.9</v>
      </c>
      <c r="B241" s="80">
        <v>-3204.7</v>
      </c>
      <c r="H241">
        <f t="shared" si="6"/>
        <v>-3209.7506105881098</v>
      </c>
      <c r="I241" s="84">
        <f t="shared" si="7"/>
        <v>5.0999999999999996</v>
      </c>
    </row>
    <row r="242" spans="1:9" x14ac:dyDescent="0.25">
      <c r="A242" s="80">
        <v>-24</v>
      </c>
      <c r="B242" s="80">
        <v>-3218</v>
      </c>
      <c r="H242">
        <f t="shared" si="6"/>
        <v>-3223.1805294608598</v>
      </c>
      <c r="I242" s="84">
        <f t="shared" si="7"/>
        <v>5.2</v>
      </c>
    </row>
    <row r="243" spans="1:9" x14ac:dyDescent="0.25">
      <c r="A243" s="80">
        <v>-24.1</v>
      </c>
      <c r="B243" s="80">
        <v>-3230.1</v>
      </c>
      <c r="H243">
        <f t="shared" si="6"/>
        <v>-3236.6104483336198</v>
      </c>
      <c r="I243" s="84">
        <f t="shared" si="7"/>
        <v>6.5</v>
      </c>
    </row>
    <row r="244" spans="1:9" x14ac:dyDescent="0.25">
      <c r="A244" s="80">
        <v>-24.2</v>
      </c>
      <c r="B244" s="80">
        <v>-3243.2</v>
      </c>
      <c r="H244">
        <f t="shared" si="6"/>
        <v>-3250.0403672063699</v>
      </c>
      <c r="I244" s="84">
        <f t="shared" si="7"/>
        <v>6.8</v>
      </c>
    </row>
    <row r="245" spans="1:9" x14ac:dyDescent="0.25">
      <c r="A245" s="80">
        <v>-24.3</v>
      </c>
      <c r="B245" s="80">
        <v>-3255.4</v>
      </c>
      <c r="H245">
        <f t="shared" si="6"/>
        <v>-3263.4702860791199</v>
      </c>
      <c r="I245" s="84">
        <f t="shared" si="7"/>
        <v>8.1</v>
      </c>
    </row>
    <row r="246" spans="1:9" x14ac:dyDescent="0.25">
      <c r="A246" s="80">
        <v>-24.4</v>
      </c>
      <c r="B246" s="80">
        <v>-3269.2</v>
      </c>
      <c r="H246">
        <f t="shared" si="6"/>
        <v>-3276.9002049518799</v>
      </c>
      <c r="I246" s="84">
        <f t="shared" si="7"/>
        <v>7.7</v>
      </c>
    </row>
    <row r="247" spans="1:9" x14ac:dyDescent="0.25">
      <c r="A247" s="80">
        <v>-24.5</v>
      </c>
      <c r="B247" s="80">
        <v>-3282.1</v>
      </c>
      <c r="H247">
        <f t="shared" si="6"/>
        <v>-3290.3301238246299</v>
      </c>
      <c r="I247" s="84">
        <f t="shared" si="7"/>
        <v>8.1999999999999993</v>
      </c>
    </row>
    <row r="248" spans="1:9" x14ac:dyDescent="0.25">
      <c r="A248" s="80">
        <v>-24.6</v>
      </c>
      <c r="B248" s="80">
        <v>-3293.3</v>
      </c>
      <c r="H248">
        <f t="shared" si="6"/>
        <v>-3303.76004269739</v>
      </c>
      <c r="I248" s="84">
        <f t="shared" si="7"/>
        <v>10.5</v>
      </c>
    </row>
    <row r="249" spans="1:9" x14ac:dyDescent="0.25">
      <c r="A249" s="80">
        <v>-24.7</v>
      </c>
      <c r="B249" s="80">
        <v>-3306.8</v>
      </c>
      <c r="H249">
        <f t="shared" si="6"/>
        <v>-3317.18996157014</v>
      </c>
      <c r="I249" s="84">
        <f t="shared" si="7"/>
        <v>10.4</v>
      </c>
    </row>
    <row r="250" spans="1:9" x14ac:dyDescent="0.25">
      <c r="A250" s="80">
        <v>-24.8</v>
      </c>
      <c r="B250" s="80">
        <v>-3319.3</v>
      </c>
      <c r="H250">
        <f t="shared" si="6"/>
        <v>-3330.61988044289</v>
      </c>
      <c r="I250" s="84">
        <f t="shared" si="7"/>
        <v>11.3</v>
      </c>
    </row>
    <row r="251" spans="1:9" x14ac:dyDescent="0.25">
      <c r="A251" s="80">
        <v>-24.9</v>
      </c>
      <c r="B251" s="80">
        <v>-3330.6</v>
      </c>
      <c r="H251">
        <f t="shared" si="6"/>
        <v>-3344.04979931565</v>
      </c>
      <c r="I251" s="84">
        <f t="shared" si="7"/>
        <v>13.4</v>
      </c>
    </row>
    <row r="252" spans="1:9" x14ac:dyDescent="0.25">
      <c r="A252" s="80">
        <v>-25</v>
      </c>
      <c r="B252" s="80">
        <v>-3343.5</v>
      </c>
      <c r="H252">
        <f t="shared" si="6"/>
        <v>-3357.4797181884001</v>
      </c>
      <c r="I252" s="84">
        <f t="shared" si="7"/>
        <v>14</v>
      </c>
    </row>
    <row r="253" spans="1:9" x14ac:dyDescent="0.25">
      <c r="A253" s="80">
        <v>-25.1</v>
      </c>
      <c r="B253" s="80">
        <v>-3356.6</v>
      </c>
      <c r="H253">
        <f t="shared" si="6"/>
        <v>-3370.9096370611501</v>
      </c>
      <c r="I253" s="84">
        <f t="shared" si="7"/>
        <v>14.3</v>
      </c>
    </row>
    <row r="254" spans="1:9" x14ac:dyDescent="0.25">
      <c r="A254" s="80">
        <v>-25.2</v>
      </c>
      <c r="B254" s="80">
        <v>-3368.7</v>
      </c>
      <c r="H254">
        <f t="shared" si="6"/>
        <v>-3384.3395559339101</v>
      </c>
      <c r="I254" s="84">
        <f t="shared" si="7"/>
        <v>15.6</v>
      </c>
    </row>
    <row r="255" spans="1:9" x14ac:dyDescent="0.25">
      <c r="A255" s="80">
        <v>-25.3</v>
      </c>
      <c r="B255" s="80">
        <v>-3382.4</v>
      </c>
      <c r="H255">
        <f t="shared" si="6"/>
        <v>-3397.7694748066601</v>
      </c>
      <c r="I255" s="84">
        <f t="shared" si="7"/>
        <v>15.4</v>
      </c>
    </row>
    <row r="256" spans="1:9" x14ac:dyDescent="0.25">
      <c r="A256" s="80">
        <v>-25.4</v>
      </c>
      <c r="B256" s="80">
        <v>-3394.4</v>
      </c>
      <c r="H256">
        <f t="shared" si="6"/>
        <v>-3411.1993936794102</v>
      </c>
      <c r="I256" s="84">
        <f t="shared" si="7"/>
        <v>16.8</v>
      </c>
    </row>
    <row r="257" spans="1:9" x14ac:dyDescent="0.25">
      <c r="A257" s="80">
        <v>-25.5</v>
      </c>
      <c r="B257" s="80">
        <v>-3406.9</v>
      </c>
      <c r="H257">
        <f t="shared" si="6"/>
        <v>-3424.6293125521702</v>
      </c>
      <c r="I257" s="84">
        <f t="shared" si="7"/>
        <v>17.7</v>
      </c>
    </row>
    <row r="258" spans="1:9" x14ac:dyDescent="0.25">
      <c r="A258" s="80">
        <v>-25.6</v>
      </c>
      <c r="B258" s="80">
        <v>-3420</v>
      </c>
      <c r="H258">
        <f t="shared" si="6"/>
        <v>-3438.0592314249202</v>
      </c>
      <c r="I258" s="84">
        <f t="shared" si="7"/>
        <v>18.100000000000001</v>
      </c>
    </row>
    <row r="259" spans="1:9" x14ac:dyDescent="0.25">
      <c r="A259" s="81">
        <v>-25.7</v>
      </c>
      <c r="B259" s="80">
        <v>-3431.3</v>
      </c>
      <c r="H259">
        <f t="shared" ref="H259:H302" si="8">A259*$E$3</f>
        <v>-3451.4891502976802</v>
      </c>
      <c r="I259" s="84">
        <f t="shared" ref="I259:I302" si="9">B259-H259</f>
        <v>20.2</v>
      </c>
    </row>
    <row r="260" spans="1:9" x14ac:dyDescent="0.25">
      <c r="A260" s="80">
        <v>-25.8</v>
      </c>
      <c r="B260" s="80">
        <v>-3445</v>
      </c>
      <c r="H260">
        <f t="shared" si="8"/>
        <v>-3464.9190691704298</v>
      </c>
      <c r="I260" s="84">
        <f t="shared" si="9"/>
        <v>19.899999999999999</v>
      </c>
    </row>
    <row r="261" spans="1:9" x14ac:dyDescent="0.25">
      <c r="A261" s="81">
        <v>-25.9</v>
      </c>
      <c r="B261" s="80">
        <v>-3456.9</v>
      </c>
      <c r="H261">
        <f t="shared" si="8"/>
        <v>-3478.3489880431798</v>
      </c>
      <c r="I261" s="84">
        <f t="shared" si="9"/>
        <v>21.4</v>
      </c>
    </row>
    <row r="262" spans="1:9" x14ac:dyDescent="0.25">
      <c r="A262" s="80">
        <v>-26</v>
      </c>
      <c r="B262" s="80">
        <v>-3470.1</v>
      </c>
      <c r="H262">
        <f t="shared" si="8"/>
        <v>-3491.7789069159398</v>
      </c>
      <c r="I262" s="84">
        <f t="shared" si="9"/>
        <v>21.7</v>
      </c>
    </row>
    <row r="263" spans="1:9" x14ac:dyDescent="0.25">
      <c r="A263" s="81">
        <v>-26.1</v>
      </c>
      <c r="B263" s="80">
        <v>-3482.1</v>
      </c>
      <c r="H263">
        <f t="shared" si="8"/>
        <v>-3505.2088257886899</v>
      </c>
      <c r="I263" s="84">
        <f t="shared" si="9"/>
        <v>23.1</v>
      </c>
    </row>
    <row r="264" spans="1:9" x14ac:dyDescent="0.25">
      <c r="A264" s="80">
        <v>-26.2</v>
      </c>
      <c r="B264" s="80">
        <v>-3493.9</v>
      </c>
      <c r="H264">
        <f t="shared" si="8"/>
        <v>-3518.6387446614399</v>
      </c>
      <c r="I264" s="84">
        <f t="shared" si="9"/>
        <v>24.7</v>
      </c>
    </row>
    <row r="265" spans="1:9" x14ac:dyDescent="0.25">
      <c r="A265" s="80">
        <v>-26.3</v>
      </c>
      <c r="B265" s="80">
        <v>-3506</v>
      </c>
      <c r="H265">
        <f t="shared" si="8"/>
        <v>-3532.0686635341999</v>
      </c>
      <c r="I265" s="84">
        <f t="shared" si="9"/>
        <v>26.1</v>
      </c>
    </row>
    <row r="266" spans="1:9" x14ac:dyDescent="0.25">
      <c r="A266" s="80">
        <v>-26.4</v>
      </c>
      <c r="B266" s="80">
        <v>-3519.1</v>
      </c>
      <c r="H266">
        <f t="shared" si="8"/>
        <v>-3545.4985824069499</v>
      </c>
      <c r="I266" s="84">
        <f t="shared" si="9"/>
        <v>26.4</v>
      </c>
    </row>
    <row r="267" spans="1:9" x14ac:dyDescent="0.25">
      <c r="A267" s="80">
        <v>-26.5</v>
      </c>
      <c r="B267" s="80">
        <v>-3530.1</v>
      </c>
      <c r="H267">
        <f t="shared" si="8"/>
        <v>-3558.9285012797</v>
      </c>
      <c r="I267" s="84">
        <f t="shared" si="9"/>
        <v>28.8</v>
      </c>
    </row>
    <row r="268" spans="1:9" x14ac:dyDescent="0.25">
      <c r="A268" s="80">
        <v>-26.6</v>
      </c>
      <c r="B268" s="80">
        <v>-3542.9</v>
      </c>
      <c r="H268">
        <f t="shared" si="8"/>
        <v>-3572.35842015246</v>
      </c>
      <c r="I268" s="84">
        <f t="shared" si="9"/>
        <v>29.5</v>
      </c>
    </row>
    <row r="269" spans="1:9" x14ac:dyDescent="0.25">
      <c r="A269" s="80">
        <v>-26.7</v>
      </c>
      <c r="B269" s="80">
        <v>-3557.2</v>
      </c>
      <c r="H269">
        <f t="shared" si="8"/>
        <v>-3585.78833902521</v>
      </c>
      <c r="I269" s="84">
        <f t="shared" si="9"/>
        <v>28.6</v>
      </c>
    </row>
    <row r="270" spans="1:9" x14ac:dyDescent="0.25">
      <c r="A270" s="80">
        <v>-26.8</v>
      </c>
      <c r="B270" s="80">
        <v>-3568.8</v>
      </c>
      <c r="H270">
        <f t="shared" si="8"/>
        <v>-3599.21825789797</v>
      </c>
      <c r="I270" s="84">
        <f t="shared" si="9"/>
        <v>30.4</v>
      </c>
    </row>
    <row r="271" spans="1:9" x14ac:dyDescent="0.25">
      <c r="A271" s="80">
        <v>-26.9</v>
      </c>
      <c r="B271" s="80">
        <v>-3581.5</v>
      </c>
      <c r="H271">
        <f t="shared" si="8"/>
        <v>-3612.6481767707201</v>
      </c>
      <c r="I271" s="84">
        <f t="shared" si="9"/>
        <v>31.1</v>
      </c>
    </row>
    <row r="272" spans="1:9" x14ac:dyDescent="0.25">
      <c r="A272" s="80">
        <v>-27</v>
      </c>
      <c r="B272" s="80">
        <v>-3592.7</v>
      </c>
      <c r="H272">
        <f t="shared" si="8"/>
        <v>-3626.0780956434701</v>
      </c>
      <c r="I272" s="84">
        <f t="shared" si="9"/>
        <v>33.4</v>
      </c>
    </row>
    <row r="273" spans="1:9" x14ac:dyDescent="0.25">
      <c r="A273" s="80">
        <v>-27.1</v>
      </c>
      <c r="B273" s="80">
        <v>-3605.4</v>
      </c>
      <c r="H273">
        <f t="shared" si="8"/>
        <v>-3639.5080145162301</v>
      </c>
      <c r="I273" s="84">
        <f t="shared" si="9"/>
        <v>34.1</v>
      </c>
    </row>
    <row r="274" spans="1:9" x14ac:dyDescent="0.25">
      <c r="A274" s="80">
        <v>-27.2</v>
      </c>
      <c r="B274" s="80">
        <v>-3618.4</v>
      </c>
      <c r="H274">
        <f t="shared" si="8"/>
        <v>-3652.9379333889801</v>
      </c>
      <c r="I274" s="84">
        <f t="shared" si="9"/>
        <v>34.5</v>
      </c>
    </row>
    <row r="275" spans="1:9" x14ac:dyDescent="0.25">
      <c r="A275" s="80">
        <v>-27.3</v>
      </c>
      <c r="B275" s="80">
        <v>-3631.1</v>
      </c>
      <c r="H275">
        <f t="shared" si="8"/>
        <v>-3666.3678522617301</v>
      </c>
      <c r="I275" s="84">
        <f t="shared" si="9"/>
        <v>35.299999999999997</v>
      </c>
    </row>
    <row r="276" spans="1:9" x14ac:dyDescent="0.25">
      <c r="A276" s="80">
        <v>-27.4</v>
      </c>
      <c r="B276" s="80">
        <v>-3643.3</v>
      </c>
      <c r="H276">
        <f t="shared" si="8"/>
        <v>-3679.7977711344902</v>
      </c>
      <c r="I276" s="84">
        <f t="shared" si="9"/>
        <v>36.5</v>
      </c>
    </row>
    <row r="277" spans="1:9" x14ac:dyDescent="0.25">
      <c r="A277" s="80">
        <v>-27.5</v>
      </c>
      <c r="B277" s="80">
        <v>-3654.2</v>
      </c>
      <c r="H277">
        <f t="shared" si="8"/>
        <v>-3693.2276900072402</v>
      </c>
      <c r="I277" s="84">
        <f t="shared" si="9"/>
        <v>39</v>
      </c>
    </row>
    <row r="278" spans="1:9" x14ac:dyDescent="0.25">
      <c r="A278" s="80">
        <v>-27.6</v>
      </c>
      <c r="B278" s="80">
        <v>-3668.1</v>
      </c>
      <c r="H278">
        <f t="shared" si="8"/>
        <v>-3706.6576088799902</v>
      </c>
      <c r="I278" s="84">
        <f t="shared" si="9"/>
        <v>38.6</v>
      </c>
    </row>
    <row r="279" spans="1:9" x14ac:dyDescent="0.25">
      <c r="A279" s="80">
        <v>-27.7</v>
      </c>
      <c r="B279" s="80">
        <v>-3679.2</v>
      </c>
      <c r="H279">
        <f t="shared" si="8"/>
        <v>-3720.0875277527498</v>
      </c>
      <c r="I279" s="84">
        <f t="shared" si="9"/>
        <v>40.9</v>
      </c>
    </row>
    <row r="280" spans="1:9" x14ac:dyDescent="0.25">
      <c r="A280" s="80">
        <v>-27.8</v>
      </c>
      <c r="B280" s="80">
        <v>-3692.9</v>
      </c>
      <c r="H280">
        <f t="shared" si="8"/>
        <v>-3733.5174466254998</v>
      </c>
      <c r="I280" s="84">
        <f t="shared" si="9"/>
        <v>40.6</v>
      </c>
    </row>
    <row r="281" spans="1:9" x14ac:dyDescent="0.25">
      <c r="A281" s="80">
        <v>-27.9</v>
      </c>
      <c r="B281" s="80">
        <v>-3704.9</v>
      </c>
      <c r="H281">
        <f t="shared" si="8"/>
        <v>-3746.9473654982498</v>
      </c>
      <c r="I281" s="84">
        <f t="shared" si="9"/>
        <v>42</v>
      </c>
    </row>
    <row r="282" spans="1:9" x14ac:dyDescent="0.25">
      <c r="A282" s="80">
        <v>-28</v>
      </c>
      <c r="B282" s="80">
        <v>-3715.7</v>
      </c>
      <c r="H282">
        <f t="shared" si="8"/>
        <v>-3760.3772843710099</v>
      </c>
      <c r="I282" s="84">
        <f t="shared" si="9"/>
        <v>44.7</v>
      </c>
    </row>
    <row r="283" spans="1:9" x14ac:dyDescent="0.25">
      <c r="A283" s="80">
        <v>-28.1</v>
      </c>
      <c r="B283" s="80">
        <v>-3729.1</v>
      </c>
      <c r="H283">
        <f t="shared" si="8"/>
        <v>-3773.8072032437599</v>
      </c>
      <c r="I283" s="84">
        <f t="shared" si="9"/>
        <v>44.7</v>
      </c>
    </row>
    <row r="284" spans="1:9" x14ac:dyDescent="0.25">
      <c r="A284" s="80">
        <v>-28.2</v>
      </c>
      <c r="B284" s="80">
        <v>-3741.7</v>
      </c>
      <c r="H284">
        <f t="shared" si="8"/>
        <v>-3787.2371221165199</v>
      </c>
      <c r="I284" s="84">
        <f t="shared" si="9"/>
        <v>45.5</v>
      </c>
    </row>
    <row r="285" spans="1:9" x14ac:dyDescent="0.25">
      <c r="A285" s="80">
        <v>-28.3</v>
      </c>
      <c r="B285" s="80">
        <v>-3753</v>
      </c>
      <c r="H285">
        <f t="shared" si="8"/>
        <v>-3800.6670409892699</v>
      </c>
      <c r="I285" s="84">
        <f t="shared" si="9"/>
        <v>47.7</v>
      </c>
    </row>
    <row r="286" spans="1:9" x14ac:dyDescent="0.25">
      <c r="A286" s="80">
        <v>-28.4</v>
      </c>
      <c r="B286" s="80">
        <v>-3766.1</v>
      </c>
      <c r="H286">
        <f t="shared" si="8"/>
        <v>-3814.09695986202</v>
      </c>
      <c r="I286" s="84">
        <f t="shared" si="9"/>
        <v>48</v>
      </c>
    </row>
    <row r="287" spans="1:9" x14ac:dyDescent="0.25">
      <c r="A287" s="80">
        <v>-28.5</v>
      </c>
      <c r="B287" s="80">
        <v>-3777.8</v>
      </c>
      <c r="H287">
        <f t="shared" si="8"/>
        <v>-3827.52687873478</v>
      </c>
      <c r="I287" s="84">
        <f t="shared" si="9"/>
        <v>49.7</v>
      </c>
    </row>
    <row r="288" spans="1:9" x14ac:dyDescent="0.25">
      <c r="A288" s="80">
        <v>-28.6</v>
      </c>
      <c r="B288" s="80">
        <v>-3791.2</v>
      </c>
      <c r="H288">
        <f t="shared" si="8"/>
        <v>-3840.95679760753</v>
      </c>
      <c r="I288" s="84">
        <f t="shared" si="9"/>
        <v>49.8</v>
      </c>
    </row>
    <row r="289" spans="1:9" x14ac:dyDescent="0.25">
      <c r="A289" s="80">
        <v>-28.7</v>
      </c>
      <c r="B289" s="80">
        <v>-3802.5</v>
      </c>
      <c r="H289">
        <f t="shared" si="8"/>
        <v>-3854.38671648028</v>
      </c>
      <c r="I289" s="84">
        <f t="shared" si="9"/>
        <v>51.9</v>
      </c>
    </row>
    <row r="290" spans="1:9" x14ac:dyDescent="0.25">
      <c r="A290" s="80">
        <v>-28.8</v>
      </c>
      <c r="B290" s="80">
        <v>-3814.6</v>
      </c>
      <c r="H290">
        <f t="shared" si="8"/>
        <v>-3867.8166353530401</v>
      </c>
      <c r="I290" s="84">
        <f t="shared" si="9"/>
        <v>53.2</v>
      </c>
    </row>
    <row r="291" spans="1:9" x14ac:dyDescent="0.25">
      <c r="A291" s="80">
        <v>-28.9</v>
      </c>
      <c r="B291" s="80">
        <v>-3827.2</v>
      </c>
      <c r="H291">
        <f t="shared" si="8"/>
        <v>-3881.2465542257901</v>
      </c>
      <c r="I291" s="84">
        <f t="shared" si="9"/>
        <v>54</v>
      </c>
    </row>
    <row r="292" spans="1:9" x14ac:dyDescent="0.25">
      <c r="A292" s="80">
        <v>-29</v>
      </c>
      <c r="B292" s="80">
        <v>-3839.4</v>
      </c>
      <c r="H292">
        <f t="shared" si="8"/>
        <v>-3894.6764730985401</v>
      </c>
      <c r="I292" s="84">
        <f t="shared" si="9"/>
        <v>55.3</v>
      </c>
    </row>
    <row r="293" spans="1:9" x14ac:dyDescent="0.25">
      <c r="A293" s="80">
        <v>-29.1</v>
      </c>
      <c r="B293" s="80">
        <v>-3851.5</v>
      </c>
      <c r="H293">
        <f t="shared" si="8"/>
        <v>-3908.1063919713001</v>
      </c>
      <c r="I293" s="84">
        <f t="shared" si="9"/>
        <v>56.6</v>
      </c>
    </row>
    <row r="294" spans="1:9" x14ac:dyDescent="0.25">
      <c r="A294" s="80">
        <v>-29.2</v>
      </c>
      <c r="B294" s="80">
        <v>-3862.3</v>
      </c>
      <c r="H294">
        <f t="shared" si="8"/>
        <v>-3921.5363108440501</v>
      </c>
      <c r="I294" s="84">
        <f t="shared" si="9"/>
        <v>59.2</v>
      </c>
    </row>
    <row r="295" spans="1:9" x14ac:dyDescent="0.25">
      <c r="A295" s="80">
        <v>-29.3</v>
      </c>
      <c r="B295" s="80">
        <v>-3874.7</v>
      </c>
      <c r="H295">
        <f t="shared" si="8"/>
        <v>-3934.9662297168102</v>
      </c>
      <c r="I295" s="84">
        <f t="shared" si="9"/>
        <v>60.3</v>
      </c>
    </row>
    <row r="296" spans="1:9" x14ac:dyDescent="0.25">
      <c r="A296" s="80">
        <v>-29.4</v>
      </c>
      <c r="B296" s="80">
        <v>-3888</v>
      </c>
      <c r="H296">
        <f t="shared" si="8"/>
        <v>-3948.3961485895602</v>
      </c>
      <c r="I296" s="84">
        <f t="shared" si="9"/>
        <v>60.4</v>
      </c>
    </row>
    <row r="297" spans="1:9" x14ac:dyDescent="0.25">
      <c r="A297" s="80">
        <v>-29.5</v>
      </c>
      <c r="B297" s="80">
        <v>-3900</v>
      </c>
      <c r="H297">
        <f t="shared" si="8"/>
        <v>-3961.8260674623102</v>
      </c>
      <c r="I297" s="84">
        <f t="shared" si="9"/>
        <v>61.8</v>
      </c>
    </row>
    <row r="298" spans="1:9" x14ac:dyDescent="0.25">
      <c r="A298" s="80">
        <v>-29.6</v>
      </c>
      <c r="B298" s="80">
        <v>-3911.2</v>
      </c>
      <c r="H298">
        <f t="shared" si="8"/>
        <v>-3975.2559863350698</v>
      </c>
      <c r="I298" s="84">
        <f t="shared" si="9"/>
        <v>64.099999999999994</v>
      </c>
    </row>
    <row r="299" spans="1:9" x14ac:dyDescent="0.25">
      <c r="A299" s="81">
        <v>-29.7</v>
      </c>
      <c r="B299" s="80">
        <v>-3924</v>
      </c>
      <c r="H299">
        <f t="shared" si="8"/>
        <v>-3988.6859052078198</v>
      </c>
      <c r="I299" s="84">
        <f t="shared" si="9"/>
        <v>64.7</v>
      </c>
    </row>
    <row r="300" spans="1:9" x14ac:dyDescent="0.25">
      <c r="A300" s="80">
        <v>-29.8</v>
      </c>
      <c r="B300" s="80">
        <v>-3934.9</v>
      </c>
      <c r="H300">
        <f t="shared" si="8"/>
        <v>-4002.1158240805698</v>
      </c>
      <c r="I300" s="84">
        <f t="shared" si="9"/>
        <v>67.2</v>
      </c>
    </row>
    <row r="301" spans="1:9" x14ac:dyDescent="0.25">
      <c r="A301" s="81">
        <v>-29.9</v>
      </c>
      <c r="B301" s="80">
        <v>-3948.2</v>
      </c>
      <c r="H301">
        <f t="shared" si="8"/>
        <v>-4015.5457429533299</v>
      </c>
      <c r="I301" s="84">
        <f t="shared" si="9"/>
        <v>67.3</v>
      </c>
    </row>
    <row r="302" spans="1:9" x14ac:dyDescent="0.25">
      <c r="A302" s="83">
        <v>-30</v>
      </c>
      <c r="B302" s="83">
        <v>-3958.9</v>
      </c>
      <c r="H302">
        <f t="shared" si="8"/>
        <v>-4028.9756618260799</v>
      </c>
      <c r="I302" s="84">
        <f t="shared" si="9"/>
        <v>70.099999999999994</v>
      </c>
    </row>
  </sheetData>
  <phoneticPr fontId="2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4</vt:i4>
      </vt:variant>
    </vt:vector>
  </HeadingPairs>
  <TitlesOfParts>
    <vt:vector size="9" baseType="lpstr">
      <vt:lpstr>原始记录</vt:lpstr>
      <vt:lpstr>证书信息</vt:lpstr>
      <vt:lpstr>单轴校准结果</vt:lpstr>
      <vt:lpstr>正方向</vt:lpstr>
      <vt:lpstr>负方向</vt:lpstr>
      <vt:lpstr>原始记录!mm</vt:lpstr>
      <vt:lpstr>原始记录!mV</vt:lpstr>
      <vt:lpstr>原始记录!Print_Area</vt:lpstr>
      <vt:lpstr>原始记录!分度</vt:lpstr>
    </vt:vector>
  </TitlesOfParts>
  <Manager/>
  <Company>nim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why</dc:creator>
  <cp:keywords/>
  <dc:description/>
  <cp:lastModifiedBy>志奇 衣</cp:lastModifiedBy>
  <cp:revision>1</cp:revision>
  <cp:lastPrinted>2021-09-03T13:52:27Z</cp:lastPrinted>
  <dcterms:created xsi:type="dcterms:W3CDTF">2010-12-15T05:15:00Z</dcterms:created>
  <dcterms:modified xsi:type="dcterms:W3CDTF">2025-05-13T11:55:22Z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7A4F7E5A136D4E24B426C01B258C4D25</vt:lpwstr>
  </property>
</Properties>
</file>