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a Lok\Google Drive\Finance Teaching\CUHK\2016-17 CMSC 5718\"/>
    </mc:Choice>
  </mc:AlternateContent>
  <bookViews>
    <workbookView xWindow="-20" yWindow="6440" windowWidth="20910" windowHeight="6480" activeTab="2"/>
  </bookViews>
  <sheets>
    <sheet name="HSI index arb" sheetId="1" r:id="rId1"/>
    <sheet name="HSI index arb (2)" sheetId="13" r:id="rId2"/>
    <sheet name="HSI calculation" sheetId="12" r:id="rId3"/>
  </sheets>
  <definedNames>
    <definedName name="multiplier" localSheetId="1">'HSI index arb (2)'!$C$5</definedName>
    <definedName name="multiplier">'HSI index arb'!$C$5</definedName>
    <definedName name="rate" localSheetId="2">#REF!</definedName>
    <definedName name="rate" localSheetId="1">#REF!</definedName>
    <definedName name="rate">#REF!</definedName>
    <definedName name="rate2" localSheetId="1">#REF!</definedName>
    <definedName name="rate2">#REF!</definedName>
    <definedName name="strike" localSheetId="2">#REF!</definedName>
    <definedName name="strike" localSheetId="1">#REF!</definedName>
    <definedName name="strike">#REF!</definedName>
    <definedName name="vol" localSheetId="2">#REF!</definedName>
    <definedName name="vol" localSheetId="1">#REF!</definedName>
    <definedName name="vol">#REF!</definedName>
  </definedNames>
  <calcPr calcId="152511"/>
</workbook>
</file>

<file path=xl/calcChain.xml><?xml version="1.0" encoding="utf-8"?>
<calcChain xmlns="http://schemas.openxmlformats.org/spreadsheetml/2006/main">
  <c r="F54" i="12" l="1"/>
  <c r="E54" i="12"/>
  <c r="C4" i="13"/>
  <c r="C3" i="13"/>
  <c r="C5" i="13" s="1"/>
  <c r="G57" i="13" l="1"/>
  <c r="G49" i="13"/>
  <c r="G42" i="13"/>
  <c r="G37" i="13"/>
  <c r="G44" i="13"/>
  <c r="G29" i="13"/>
  <c r="G25" i="13"/>
  <c r="G21" i="13"/>
  <c r="G20" i="13"/>
  <c r="G15" i="13"/>
  <c r="G12" i="13"/>
  <c r="G58" i="13"/>
  <c r="G55" i="13"/>
  <c r="G46" i="13"/>
  <c r="G53" i="13"/>
  <c r="G40" i="13"/>
  <c r="G36" i="13"/>
  <c r="G43" i="13"/>
  <c r="G35" i="13"/>
  <c r="G27" i="13"/>
  <c r="G24" i="13"/>
  <c r="G19" i="13"/>
  <c r="G16" i="13"/>
  <c r="G13" i="13"/>
  <c r="G47" i="13"/>
  <c r="G56" i="13"/>
  <c r="G52" i="13"/>
  <c r="G51" i="13"/>
  <c r="G48" i="13"/>
  <c r="G50" i="13"/>
  <c r="G33" i="13"/>
  <c r="G32" i="13"/>
  <c r="G22" i="13"/>
  <c r="G18" i="13"/>
  <c r="G14" i="13"/>
  <c r="G9" i="13"/>
  <c r="G54" i="13"/>
  <c r="G45" i="13"/>
  <c r="G34" i="13"/>
  <c r="G28" i="13"/>
  <c r="G26" i="13"/>
  <c r="G17" i="13"/>
  <c r="G11" i="13"/>
  <c r="G10" i="13"/>
  <c r="G30" i="13"/>
  <c r="G39" i="13"/>
  <c r="G41" i="13"/>
  <c r="G31" i="13"/>
  <c r="G38" i="13"/>
  <c r="G23" i="13"/>
  <c r="C3" i="1"/>
  <c r="C4" i="1"/>
  <c r="J13" i="13" l="1"/>
  <c r="H23" i="13"/>
  <c r="J33" i="13"/>
  <c r="H39" i="13"/>
  <c r="J50" i="13"/>
  <c r="H17" i="13"/>
  <c r="J23" i="13"/>
  <c r="H45" i="13"/>
  <c r="J24" i="13"/>
  <c r="J42" i="13"/>
  <c r="H18" i="13"/>
  <c r="J26" i="13"/>
  <c r="H50" i="13"/>
  <c r="J18" i="13"/>
  <c r="H56" i="13"/>
  <c r="H19" i="13"/>
  <c r="J48" i="13"/>
  <c r="H43" i="13"/>
  <c r="J32" i="13"/>
  <c r="H46" i="13"/>
  <c r="J14" i="13"/>
  <c r="H15" i="13"/>
  <c r="J43" i="13"/>
  <c r="H29" i="13"/>
  <c r="J21" i="13"/>
  <c r="H49" i="13"/>
  <c r="J53" i="13"/>
  <c r="H41" i="13"/>
  <c r="J37" i="13"/>
  <c r="H11" i="13"/>
  <c r="J9" i="13"/>
  <c r="H34" i="13"/>
  <c r="J19" i="13"/>
  <c r="J30" i="13"/>
  <c r="H14" i="13"/>
  <c r="J56" i="13"/>
  <c r="H33" i="13"/>
  <c r="J12" i="13"/>
  <c r="H52" i="13"/>
  <c r="H16" i="13"/>
  <c r="J27" i="13"/>
  <c r="H35" i="13"/>
  <c r="J38" i="13"/>
  <c r="H53" i="13"/>
  <c r="J39" i="13"/>
  <c r="H12" i="13"/>
  <c r="J34" i="13"/>
  <c r="H25" i="13"/>
  <c r="J35" i="13"/>
  <c r="H42" i="13"/>
  <c r="J41" i="13"/>
  <c r="H31" i="13"/>
  <c r="J17" i="13"/>
  <c r="H10" i="13"/>
  <c r="J16" i="13"/>
  <c r="H28" i="13"/>
  <c r="J47" i="13"/>
  <c r="J22" i="13"/>
  <c r="H9" i="13"/>
  <c r="J58" i="13"/>
  <c r="H32" i="13"/>
  <c r="J44" i="13"/>
  <c r="H51" i="13"/>
  <c r="H13" i="13"/>
  <c r="J28" i="13"/>
  <c r="H27" i="13"/>
  <c r="J51" i="13"/>
  <c r="J15" i="13"/>
  <c r="H58" i="13"/>
  <c r="H21" i="13"/>
  <c r="J52" i="13"/>
  <c r="H37" i="13"/>
  <c r="J25" i="13"/>
  <c r="J20" i="13"/>
  <c r="J54" i="13"/>
  <c r="H30" i="13"/>
  <c r="H26" i="13"/>
  <c r="J57" i="13"/>
  <c r="H54" i="13"/>
  <c r="J31" i="13"/>
  <c r="J36" i="13"/>
  <c r="H22" i="13"/>
  <c r="J11" i="13"/>
  <c r="H48" i="13"/>
  <c r="J40" i="13"/>
  <c r="H24" i="13"/>
  <c r="J49" i="13"/>
  <c r="H36" i="13"/>
  <c r="J55" i="13"/>
  <c r="H55" i="13"/>
  <c r="J46" i="13"/>
  <c r="H20" i="13"/>
  <c r="J45" i="13"/>
  <c r="H44" i="13"/>
  <c r="J10" i="13"/>
  <c r="H57" i="13"/>
  <c r="J29" i="13"/>
  <c r="C5" i="1"/>
  <c r="G43" i="1" s="1"/>
  <c r="J43" i="1" s="1"/>
  <c r="G15" i="1" l="1"/>
  <c r="J15" i="1" s="1"/>
  <c r="G10" i="1"/>
  <c r="G21" i="1"/>
  <c r="G34" i="1"/>
  <c r="G51" i="1"/>
  <c r="G45" i="1"/>
  <c r="G56" i="1"/>
  <c r="G17" i="1"/>
  <c r="G40" i="1"/>
  <c r="G19" i="1"/>
  <c r="G11" i="1"/>
  <c r="G37" i="1"/>
  <c r="G46" i="1"/>
  <c r="G18" i="1"/>
  <c r="G16" i="1"/>
  <c r="G22" i="1"/>
  <c r="G41" i="1"/>
  <c r="G26" i="1"/>
  <c r="G35" i="1"/>
  <c r="G47" i="1"/>
  <c r="G48" i="1"/>
  <c r="G39" i="1"/>
  <c r="G49" i="1"/>
  <c r="G52" i="1"/>
  <c r="G31" i="1"/>
  <c r="G58" i="1"/>
  <c r="G24" i="1"/>
  <c r="G53" i="1"/>
  <c r="G9" i="1"/>
  <c r="G25" i="1"/>
  <c r="G28" i="1"/>
  <c r="G13" i="1"/>
  <c r="G38" i="1"/>
  <c r="G44" i="1"/>
  <c r="G23" i="1"/>
  <c r="G14" i="1"/>
  <c r="G33" i="1"/>
  <c r="G50" i="1"/>
  <c r="G20" i="1"/>
  <c r="G29" i="1"/>
  <c r="G27" i="1"/>
  <c r="G42" i="1"/>
  <c r="G55" i="1"/>
  <c r="G57" i="1"/>
  <c r="G30" i="1"/>
  <c r="G54" i="1"/>
  <c r="G36" i="1"/>
  <c r="G12" i="1"/>
  <c r="G32" i="1"/>
  <c r="H32" i="1" l="1"/>
  <c r="J32" i="1"/>
  <c r="H30" i="1"/>
  <c r="J30" i="1"/>
  <c r="H27" i="1"/>
  <c r="J27" i="1"/>
  <c r="H33" i="1"/>
  <c r="J33" i="1"/>
  <c r="H38" i="1"/>
  <c r="J38" i="1"/>
  <c r="H9" i="1"/>
  <c r="J9" i="1"/>
  <c r="H31" i="1"/>
  <c r="J31" i="1"/>
  <c r="H48" i="1"/>
  <c r="J48" i="1"/>
  <c r="H41" i="1"/>
  <c r="J41" i="1"/>
  <c r="H46" i="1"/>
  <c r="J46" i="1"/>
  <c r="H40" i="1"/>
  <c r="J40" i="1"/>
  <c r="H51" i="1"/>
  <c r="J51" i="1"/>
  <c r="H54" i="1"/>
  <c r="J54" i="1"/>
  <c r="H42" i="1"/>
  <c r="J42" i="1"/>
  <c r="H50" i="1"/>
  <c r="J50" i="1"/>
  <c r="H44" i="1"/>
  <c r="J44" i="1"/>
  <c r="H25" i="1"/>
  <c r="J25" i="1"/>
  <c r="H58" i="1"/>
  <c r="J58" i="1"/>
  <c r="H39" i="1"/>
  <c r="J39" i="1"/>
  <c r="H26" i="1"/>
  <c r="J26" i="1"/>
  <c r="H18" i="1"/>
  <c r="J18" i="1"/>
  <c r="H19" i="1"/>
  <c r="J19" i="1"/>
  <c r="H45" i="1"/>
  <c r="J45" i="1"/>
  <c r="H10" i="1"/>
  <c r="J10" i="1"/>
  <c r="H36" i="1"/>
  <c r="J36" i="1"/>
  <c r="H55" i="1"/>
  <c r="J55" i="1"/>
  <c r="H20" i="1"/>
  <c r="J20" i="1"/>
  <c r="H23" i="1"/>
  <c r="J23" i="1"/>
  <c r="H28" i="1"/>
  <c r="J28" i="1"/>
  <c r="H24" i="1"/>
  <c r="J24" i="1"/>
  <c r="H49" i="1"/>
  <c r="J49" i="1"/>
  <c r="H35" i="1"/>
  <c r="J35" i="1"/>
  <c r="H16" i="1"/>
  <c r="J16" i="1"/>
  <c r="H11" i="1"/>
  <c r="J11" i="1"/>
  <c r="H56" i="1"/>
  <c r="J56" i="1"/>
  <c r="H21" i="1"/>
  <c r="J21" i="1"/>
  <c r="H12" i="1"/>
  <c r="J12" i="1"/>
  <c r="H57" i="1"/>
  <c r="J57" i="1"/>
  <c r="H29" i="1"/>
  <c r="J29" i="1"/>
  <c r="H14" i="1"/>
  <c r="J14" i="1"/>
  <c r="H13" i="1"/>
  <c r="J13" i="1"/>
  <c r="H53" i="1"/>
  <c r="J53" i="1"/>
  <c r="H52" i="1"/>
  <c r="J52" i="1"/>
  <c r="H47" i="1"/>
  <c r="J47" i="1"/>
  <c r="H22" i="1"/>
  <c r="J22" i="1"/>
  <c r="H37" i="1"/>
  <c r="J37" i="1"/>
  <c r="H17" i="1"/>
  <c r="J17" i="1"/>
  <c r="H34" i="1"/>
  <c r="J34" i="1"/>
  <c r="H15" i="1"/>
</calcChain>
</file>

<file path=xl/sharedStrings.xml><?xml version="1.0" encoding="utf-8"?>
<sst xmlns="http://schemas.openxmlformats.org/spreadsheetml/2006/main" count="186" uniqueCount="74">
  <si>
    <t>HSI</t>
  </si>
  <si>
    <t>shares outstanding</t>
  </si>
  <si>
    <t>stock code</t>
  </si>
  <si>
    <t>name</t>
  </si>
  <si>
    <t>(millions)</t>
  </si>
  <si>
    <t>close</t>
  </si>
  <si>
    <t>HSBC</t>
  </si>
  <si>
    <t>China Mobile</t>
  </si>
  <si>
    <t>Hang Seng Bank</t>
  </si>
  <si>
    <t>Bank of China</t>
  </si>
  <si>
    <t>CNOOC</t>
  </si>
  <si>
    <t>China Unicom</t>
  </si>
  <si>
    <t>Henderson Land</t>
  </si>
  <si>
    <t>Swire Pacific</t>
  </si>
  <si>
    <t>Li &amp; Fung</t>
  </si>
  <si>
    <t>Bank of East Asia</t>
  </si>
  <si>
    <t>basket worth</t>
  </si>
  <si>
    <t>sumproduct(shares out, stock price)</t>
  </si>
  <si>
    <t>multiplier</t>
  </si>
  <si>
    <t>shares required</t>
  </si>
  <si>
    <t>board lot</t>
  </si>
  <si>
    <t>for 25 futures</t>
  </si>
  <si>
    <t>rounded</t>
  </si>
  <si>
    <t>China Merchants</t>
  </si>
  <si>
    <t>ICBC</t>
  </si>
  <si>
    <t>Tencent</t>
  </si>
  <si>
    <t>PetroChina</t>
  </si>
  <si>
    <t>China Life Insurance</t>
  </si>
  <si>
    <t>Sinopec</t>
  </si>
  <si>
    <t>Hong Kong Exchanges</t>
  </si>
  <si>
    <t>Hong Kong &amp; China Gas</t>
  </si>
  <si>
    <t>Power Assets</t>
  </si>
  <si>
    <t>BOC Hong Kong</t>
  </si>
  <si>
    <t>China Overseas</t>
  </si>
  <si>
    <t>Belle International</t>
  </si>
  <si>
    <t>Sands China</t>
  </si>
  <si>
    <t>Hengan International</t>
  </si>
  <si>
    <t>New World Development</t>
  </si>
  <si>
    <t>Bank of Communications</t>
  </si>
  <si>
    <t>Tingyi</t>
  </si>
  <si>
    <t>MTR Corp</t>
  </si>
  <si>
    <t>China Resources Land</t>
  </si>
  <si>
    <t>China Resources Power</t>
  </si>
  <si>
    <t>Sun Hung Kai Prop</t>
  </si>
  <si>
    <t>Link REIT</t>
  </si>
  <si>
    <t>Galaxy Entertainment</t>
  </si>
  <si>
    <t>Wharf</t>
  </si>
  <si>
    <t>Lenovo</t>
  </si>
  <si>
    <t>China Mengniu Dairy</t>
  </si>
  <si>
    <t>Sino Land</t>
  </si>
  <si>
    <t>Kunlun Energy</t>
  </si>
  <si>
    <t>Cathay Pacific</t>
  </si>
  <si>
    <t>25 futures</t>
  </si>
  <si>
    <t>CK Hutchison</t>
  </si>
  <si>
    <t>Cheung Kong Prop</t>
  </si>
  <si>
    <t>CLP Holdings</t>
  </si>
  <si>
    <t>Hang Lung Prop</t>
  </si>
  <si>
    <t>Want Want China</t>
  </si>
  <si>
    <t>CITIC</t>
  </si>
  <si>
    <t>China Resources Beer</t>
  </si>
  <si>
    <t>China Construction Bank</t>
  </si>
  <si>
    <t>China Shenhua Energy</t>
  </si>
  <si>
    <t>AIA</t>
  </si>
  <si>
    <t>Ping An Insurance</t>
  </si>
  <si>
    <t>as of Feb 1, 2016</t>
  </si>
  <si>
    <t>=25 x 19595.5 x $50</t>
  </si>
  <si>
    <t>as of Jan 3, 2017</t>
  </si>
  <si>
    <t>=25 x 22150.40 x $50</t>
  </si>
  <si>
    <t>CKI Holdings</t>
  </si>
  <si>
    <t>AAC Tech</t>
  </si>
  <si>
    <t>portfolio value</t>
  </si>
  <si>
    <t>calculated HSI</t>
  </si>
  <si>
    <t>HSI closing price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</si>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</sst>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_ "/>
    <numFmt numFmtId="165" formatCode="#,##0_ "/>
    <numFmt numFmtId="166" formatCode="&quot;$&quot;#,##0.00"/>
    <numFmt numFmtId="167" formatCode="0.000000000000000000%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0" fontId="4" fillId="0" borderId="0"/>
    <xf numFmtId="0" fontId="6" fillId="2" borderId="0"/>
    <xf numFmtId="0" fontId="3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2" applyFont="1" applyAlignment="1">
      <alignment horizontal="center"/>
    </xf>
    <xf numFmtId="16" fontId="5" fillId="0" borderId="0" xfId="2" applyNumberFormat="1" applyFont="1" applyAlignment="1">
      <alignment horizontal="center"/>
    </xf>
    <xf numFmtId="0" fontId="4" fillId="0" borderId="0" xfId="2" applyAlignment="1">
      <alignment horizontal="center"/>
    </xf>
    <xf numFmtId="0" fontId="5" fillId="0" borderId="0" xfId="2" quotePrefix="1" applyFont="1"/>
    <xf numFmtId="10" fontId="4" fillId="0" borderId="0" xfId="1" applyNumberForma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16" fontId="5" fillId="0" borderId="2" xfId="2" applyNumberFormat="1" applyFont="1" applyBorder="1" applyAlignment="1">
      <alignment horizontal="center"/>
    </xf>
    <xf numFmtId="0" fontId="5" fillId="0" borderId="3" xfId="2" applyFont="1" applyBorder="1"/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3" fontId="5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3" fontId="5" fillId="0" borderId="5" xfId="2" applyNumberFormat="1" applyFont="1" applyBorder="1" applyAlignment="1">
      <alignment horizontal="center"/>
    </xf>
    <xf numFmtId="165" fontId="5" fillId="0" borderId="5" xfId="2" applyNumberFormat="1" applyFont="1" applyBorder="1" applyAlignment="1">
      <alignment horizontal="center"/>
    </xf>
    <xf numFmtId="165" fontId="5" fillId="0" borderId="6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3" fontId="5" fillId="0" borderId="2" xfId="2" applyNumberFormat="1" applyFont="1" applyBorder="1" applyAlignment="1">
      <alignment horizontal="center"/>
    </xf>
    <xf numFmtId="165" fontId="5" fillId="0" borderId="2" xfId="2" applyNumberFormat="1" applyFont="1" applyBorder="1" applyAlignment="1">
      <alignment horizontal="center"/>
    </xf>
    <xf numFmtId="165" fontId="5" fillId="0" borderId="3" xfId="1" applyNumberFormat="1" applyFont="1" applyBorder="1" applyAlignment="1">
      <alignment horizontal="center"/>
    </xf>
    <xf numFmtId="166" fontId="5" fillId="0" borderId="0" xfId="2" applyNumberFormat="1" applyFont="1" applyAlignment="1">
      <alignment horizontal="center"/>
    </xf>
    <xf numFmtId="166" fontId="5" fillId="0" borderId="0" xfId="1" applyNumberFormat="1" applyFont="1" applyAlignment="1">
      <alignment horizontal="center"/>
    </xf>
    <xf numFmtId="0" fontId="2" fillId="0" borderId="0" xfId="6"/>
    <xf numFmtId="167" fontId="0" fillId="0" borderId="0" xfId="0" applyNumberFormat="1" applyAlignment="1">
      <alignment horizontal="center"/>
    </xf>
    <xf numFmtId="14" fontId="2" fillId="0" borderId="0" xfId="6" applyNumberFormat="1"/>
    <xf numFmtId="2" fontId="2" fillId="0" borderId="0" xfId="6" applyNumberFormat="1"/>
    <xf numFmtId="2" fontId="5" fillId="0" borderId="0" xfId="2" applyNumberFormat="1" applyFont="1" applyAlignment="1">
      <alignment horizontal="center"/>
    </xf>
    <xf numFmtId="0" fontId="1" fillId="0" borderId="0" xfId="6" applyFont="1"/>
  </cellXfs>
  <cellStyles count="7">
    <cellStyle name="blp_column_header" xfId="3"/>
    <cellStyle name="Normal" xfId="0" builtinId="0"/>
    <cellStyle name="Normal 2" xfId="4"/>
    <cellStyle name="Normal 2 2" xfId="6"/>
    <cellStyle name="Normal 3" xfId="5"/>
    <cellStyle name="Percent" xfId="1" builtinId="5"/>
    <cellStyle name="一般_lecture 8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L23" sqref="L23"/>
    </sheetView>
  </sheetViews>
  <sheetFormatPr defaultColWidth="9.1796875" defaultRowHeight="12.5" x14ac:dyDescent="0.25"/>
  <cols>
    <col min="1" max="1" width="2.26953125" style="2" customWidth="1"/>
    <col min="2" max="2" width="11.1796875" style="2" customWidth="1"/>
    <col min="3" max="3" width="18.26953125" style="2" bestFit="1" customWidth="1"/>
    <col min="4" max="4" width="17.26953125" style="2" customWidth="1"/>
    <col min="5" max="6" width="9.1796875" style="2"/>
    <col min="7" max="7" width="14.81640625" style="2" customWidth="1"/>
    <col min="8" max="8" width="15.54296875" style="2" bestFit="1" customWidth="1"/>
    <col min="9" max="9" width="3.1796875" style="2" customWidth="1"/>
    <col min="10" max="10" width="14.453125" style="2" bestFit="1" customWidth="1"/>
    <col min="11" max="11" width="9.1796875" style="2"/>
    <col min="12" max="12" width="23.26953125" style="2" bestFit="1" customWidth="1"/>
    <col min="13" max="14" width="9.1796875" style="2"/>
    <col min="15" max="15" width="13.26953125" style="2" bestFit="1" customWidth="1"/>
    <col min="16" max="16384" width="9.1796875" style="2"/>
  </cols>
  <sheetData>
    <row r="1" spans="1:15" ht="12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5" ht="12" customHeight="1" x14ac:dyDescent="0.25">
      <c r="A2" s="1"/>
      <c r="B2" s="3" t="s">
        <v>0</v>
      </c>
      <c r="C2" s="3">
        <v>19595.5</v>
      </c>
      <c r="D2" s="1" t="s">
        <v>64</v>
      </c>
      <c r="E2" s="1"/>
      <c r="F2" s="1"/>
      <c r="G2" s="4"/>
      <c r="H2" s="3"/>
      <c r="I2" s="3"/>
      <c r="J2" s="5"/>
    </row>
    <row r="3" spans="1:15" ht="12" customHeight="1" x14ac:dyDescent="0.25">
      <c r="A3" s="1"/>
      <c r="B3" s="3" t="s">
        <v>16</v>
      </c>
      <c r="C3" s="29">
        <f>SUMPRODUCT($D$9:$D$58,E9:E58)</f>
        <v>6380743.6577929715</v>
      </c>
      <c r="D3" s="6" t="s">
        <v>17</v>
      </c>
      <c r="E3" s="1"/>
      <c r="F3" s="1"/>
      <c r="G3" s="3"/>
      <c r="H3" s="3"/>
      <c r="I3" s="3"/>
      <c r="J3" s="5"/>
    </row>
    <row r="4" spans="1:15" ht="12" customHeight="1" x14ac:dyDescent="0.25">
      <c r="A4" s="1"/>
      <c r="B4" s="3" t="s">
        <v>52</v>
      </c>
      <c r="C4" s="30">
        <f>C2*50*25</f>
        <v>24494375</v>
      </c>
      <c r="D4" s="6" t="s">
        <v>65</v>
      </c>
      <c r="E4" s="1"/>
      <c r="F4" s="1"/>
      <c r="G4" s="1"/>
      <c r="H4" s="1"/>
      <c r="I4" s="3"/>
      <c r="J4" s="5"/>
    </row>
    <row r="5" spans="1:15" ht="12" customHeight="1" x14ac:dyDescent="0.25">
      <c r="A5" s="1"/>
      <c r="B5" s="3" t="s">
        <v>18</v>
      </c>
      <c r="C5" s="8">
        <f>C4/C3</f>
        <v>3.8387962773092084</v>
      </c>
      <c r="D5" s="1"/>
      <c r="E5" s="1"/>
      <c r="F5" s="1"/>
      <c r="G5" s="1"/>
      <c r="H5" s="1"/>
      <c r="I5" s="3"/>
      <c r="J5" s="5"/>
    </row>
    <row r="6" spans="1:15" ht="12" customHeight="1" thickBot="1" x14ac:dyDescent="0.3">
      <c r="A6" s="1"/>
      <c r="B6" s="3"/>
      <c r="C6" s="8"/>
      <c r="D6" s="1"/>
      <c r="E6" s="1"/>
      <c r="F6" s="1"/>
      <c r="G6" s="1"/>
      <c r="H6" s="1"/>
      <c r="I6" s="3"/>
      <c r="J6" s="5"/>
    </row>
    <row r="7" spans="1:15" ht="12" customHeight="1" x14ac:dyDescent="0.25">
      <c r="A7" s="1"/>
      <c r="B7" s="9"/>
      <c r="C7" s="10"/>
      <c r="D7" s="10" t="s">
        <v>1</v>
      </c>
      <c r="E7" s="11">
        <v>42401</v>
      </c>
      <c r="F7" s="10"/>
      <c r="G7" s="10" t="s">
        <v>19</v>
      </c>
      <c r="H7" s="12"/>
      <c r="I7" s="3"/>
      <c r="J7" s="7"/>
    </row>
    <row r="8" spans="1:15" ht="12" customHeight="1" thickBot="1" x14ac:dyDescent="0.3">
      <c r="A8" s="1"/>
      <c r="B8" s="13" t="s">
        <v>2</v>
      </c>
      <c r="C8" s="14" t="s">
        <v>3</v>
      </c>
      <c r="D8" s="14" t="s">
        <v>4</v>
      </c>
      <c r="E8" s="14" t="s">
        <v>5</v>
      </c>
      <c r="F8" s="14" t="s">
        <v>20</v>
      </c>
      <c r="G8" s="14" t="s">
        <v>21</v>
      </c>
      <c r="H8" s="15" t="s">
        <v>22</v>
      </c>
      <c r="I8" s="3"/>
      <c r="J8" s="7"/>
    </row>
    <row r="9" spans="1:15" ht="12" customHeight="1" x14ac:dyDescent="0.35">
      <c r="A9" s="1"/>
      <c r="B9" s="9">
        <v>700</v>
      </c>
      <c r="C9" s="10" t="s">
        <v>25</v>
      </c>
      <c r="D9" s="26">
        <v>4684.01</v>
      </c>
      <c r="E9" s="10">
        <v>147</v>
      </c>
      <c r="F9" s="26">
        <v>100</v>
      </c>
      <c r="G9" s="27">
        <f t="shared" ref="G9:G40" si="0">D9*$C$5</f>
        <v>17980.960150879106</v>
      </c>
      <c r="H9" s="28">
        <f t="shared" ref="H9:H42" si="1">INT((G9+F9/2)/F9)*F9</f>
        <v>18000</v>
      </c>
      <c r="I9" s="3"/>
      <c r="J9" s="7">
        <f t="shared" ref="J9:J40" si="2">G9*E9/$C$4</f>
        <v>0.10791053628350299</v>
      </c>
      <c r="K9" s="31"/>
      <c r="L9" s="32"/>
      <c r="M9" s="24"/>
      <c r="N9" s="24"/>
      <c r="O9" s="25"/>
    </row>
    <row r="10" spans="1:15" ht="12" customHeight="1" x14ac:dyDescent="0.35">
      <c r="A10" s="1"/>
      <c r="B10" s="16">
        <v>5</v>
      </c>
      <c r="C10" s="17" t="s">
        <v>6</v>
      </c>
      <c r="D10" s="18">
        <v>11695.988859999999</v>
      </c>
      <c r="E10" s="17">
        <v>54.65</v>
      </c>
      <c r="F10" s="18">
        <v>400</v>
      </c>
      <c r="G10" s="19">
        <f t="shared" si="0"/>
        <v>44898.51849521797</v>
      </c>
      <c r="H10" s="20">
        <f t="shared" si="1"/>
        <v>44800</v>
      </c>
      <c r="I10" s="3"/>
      <c r="J10" s="7">
        <f t="shared" si="2"/>
        <v>0.1001741843081794</v>
      </c>
      <c r="K10" s="31"/>
      <c r="L10" s="32"/>
      <c r="M10" s="24"/>
      <c r="N10" s="24"/>
      <c r="O10" s="25"/>
    </row>
    <row r="11" spans="1:15" ht="12" customHeight="1" x14ac:dyDescent="0.35">
      <c r="A11" s="1"/>
      <c r="B11" s="16">
        <v>941</v>
      </c>
      <c r="C11" s="17" t="s">
        <v>7</v>
      </c>
      <c r="D11" s="18">
        <v>6142.4970000000003</v>
      </c>
      <c r="E11" s="17">
        <v>85.5</v>
      </c>
      <c r="F11" s="18">
        <v>500</v>
      </c>
      <c r="G11" s="19">
        <f t="shared" si="0"/>
        <v>23579.794616982981</v>
      </c>
      <c r="H11" s="20">
        <f t="shared" si="1"/>
        <v>23500</v>
      </c>
      <c r="J11" s="7">
        <f t="shared" si="2"/>
        <v>8.2307568156037653E-2</v>
      </c>
      <c r="K11" s="31"/>
      <c r="L11" s="32"/>
      <c r="M11" s="24"/>
      <c r="N11" s="24"/>
      <c r="O11" s="25"/>
    </row>
    <row r="12" spans="1:15" ht="12" customHeight="1" x14ac:dyDescent="0.35">
      <c r="A12" s="1"/>
      <c r="B12" s="16">
        <v>1299</v>
      </c>
      <c r="C12" s="17" t="s">
        <v>62</v>
      </c>
      <c r="D12" s="18">
        <v>12047.18</v>
      </c>
      <c r="E12" s="17">
        <v>42.15</v>
      </c>
      <c r="F12" s="18">
        <v>200</v>
      </c>
      <c r="G12" s="19">
        <f t="shared" si="0"/>
        <v>46246.669736073949</v>
      </c>
      <c r="H12" s="20">
        <f t="shared" si="1"/>
        <v>46200</v>
      </c>
      <c r="J12" s="7">
        <f t="shared" si="2"/>
        <v>7.9581419382022067E-2</v>
      </c>
      <c r="K12" s="31"/>
      <c r="L12" s="32"/>
      <c r="M12" s="24"/>
      <c r="N12" s="24"/>
      <c r="O12" s="25"/>
    </row>
    <row r="13" spans="1:15" ht="12" customHeight="1" x14ac:dyDescent="0.35">
      <c r="A13" s="1"/>
      <c r="B13" s="16">
        <v>939</v>
      </c>
      <c r="C13" s="17" t="s">
        <v>60</v>
      </c>
      <c r="D13" s="18">
        <v>84146.054999999993</v>
      </c>
      <c r="E13" s="17">
        <v>4.71</v>
      </c>
      <c r="F13" s="18">
        <v>1000</v>
      </c>
      <c r="G13" s="19">
        <f t="shared" si="0"/>
        <v>323019.56268425588</v>
      </c>
      <c r="H13" s="20">
        <f t="shared" si="1"/>
        <v>323000</v>
      </c>
      <c r="I13" s="1"/>
      <c r="J13" s="7">
        <f t="shared" si="2"/>
        <v>6.2113123533172221E-2</v>
      </c>
      <c r="K13" s="31"/>
      <c r="L13" s="32"/>
      <c r="M13" s="24"/>
      <c r="N13" s="24"/>
      <c r="O13" s="25"/>
    </row>
    <row r="14" spans="1:15" ht="12" customHeight="1" x14ac:dyDescent="0.35">
      <c r="A14" s="1"/>
      <c r="B14" s="16">
        <v>1398</v>
      </c>
      <c r="C14" s="17" t="s">
        <v>24</v>
      </c>
      <c r="D14" s="18">
        <v>73774.933999999994</v>
      </c>
      <c r="E14" s="17">
        <v>4</v>
      </c>
      <c r="F14" s="18">
        <v>1000</v>
      </c>
      <c r="G14" s="19">
        <f t="shared" si="0"/>
        <v>283206.9419979325</v>
      </c>
      <c r="H14" s="20">
        <f t="shared" si="1"/>
        <v>283000</v>
      </c>
      <c r="J14" s="7">
        <f t="shared" si="2"/>
        <v>4.6248486356223827E-2</v>
      </c>
      <c r="K14" s="31"/>
      <c r="L14" s="32"/>
      <c r="M14" s="24"/>
      <c r="N14" s="24"/>
      <c r="O14" s="25"/>
    </row>
    <row r="15" spans="1:15" ht="12" customHeight="1" x14ac:dyDescent="0.35">
      <c r="A15" s="1"/>
      <c r="B15" s="16">
        <v>1</v>
      </c>
      <c r="C15" s="17" t="s">
        <v>53</v>
      </c>
      <c r="D15" s="18">
        <v>2701.77495</v>
      </c>
      <c r="E15" s="17">
        <v>97.55</v>
      </c>
      <c r="F15" s="18">
        <v>500</v>
      </c>
      <c r="G15" s="19">
        <f t="shared" si="0"/>
        <v>10371.563620187273</v>
      </c>
      <c r="H15" s="20">
        <f t="shared" si="1"/>
        <v>10500</v>
      </c>
      <c r="I15" s="3"/>
      <c r="J15" s="7">
        <f t="shared" si="2"/>
        <v>4.1305239719293452E-2</v>
      </c>
      <c r="K15" s="31"/>
      <c r="L15" s="32"/>
      <c r="M15" s="24"/>
      <c r="N15" s="24"/>
      <c r="O15" s="25"/>
    </row>
    <row r="16" spans="1:15" ht="12" customHeight="1" x14ac:dyDescent="0.35">
      <c r="A16" s="1"/>
      <c r="B16" s="16">
        <v>3988</v>
      </c>
      <c r="C16" s="17" t="s">
        <v>9</v>
      </c>
      <c r="D16" s="18">
        <v>79441.165999999997</v>
      </c>
      <c r="E16" s="17">
        <v>3.03</v>
      </c>
      <c r="F16" s="18">
        <v>1000</v>
      </c>
      <c r="G16" s="19">
        <f t="shared" si="0"/>
        <v>304958.45230590284</v>
      </c>
      <c r="H16" s="20">
        <f t="shared" si="1"/>
        <v>305000</v>
      </c>
      <c r="J16" s="7">
        <f t="shared" si="2"/>
        <v>3.772393092238057E-2</v>
      </c>
      <c r="K16" s="31"/>
      <c r="L16" s="32"/>
      <c r="M16" s="24"/>
      <c r="N16" s="24"/>
      <c r="O16" s="25"/>
    </row>
    <row r="17" spans="1:15" ht="12" customHeight="1" x14ac:dyDescent="0.35">
      <c r="A17" s="1"/>
      <c r="B17" s="16">
        <v>388</v>
      </c>
      <c r="C17" s="17" t="s">
        <v>29</v>
      </c>
      <c r="D17" s="18">
        <v>1134.319</v>
      </c>
      <c r="E17" s="17">
        <v>168.1</v>
      </c>
      <c r="F17" s="18">
        <v>100</v>
      </c>
      <c r="G17" s="19">
        <f t="shared" si="0"/>
        <v>4354.4195544811037</v>
      </c>
      <c r="H17" s="20">
        <f t="shared" si="1"/>
        <v>4400</v>
      </c>
      <c r="I17" s="1"/>
      <c r="J17" s="7">
        <f t="shared" si="2"/>
        <v>2.988351109625265E-2</v>
      </c>
      <c r="K17" s="31"/>
      <c r="L17" s="32"/>
      <c r="M17" s="24"/>
      <c r="N17" s="24"/>
      <c r="O17" s="25"/>
    </row>
    <row r="18" spans="1:15" ht="12" customHeight="1" x14ac:dyDescent="0.35">
      <c r="A18" s="1"/>
      <c r="B18" s="16">
        <v>2318</v>
      </c>
      <c r="C18" s="17" t="s">
        <v>63</v>
      </c>
      <c r="D18" s="18">
        <v>5213.3038999999999</v>
      </c>
      <c r="E18" s="17">
        <v>34.200000000000003</v>
      </c>
      <c r="F18" s="18">
        <v>500</v>
      </c>
      <c r="G18" s="19">
        <f t="shared" si="0"/>
        <v>20012.811603801576</v>
      </c>
      <c r="H18" s="20">
        <f t="shared" si="1"/>
        <v>20000</v>
      </c>
      <c r="J18" s="7">
        <f t="shared" si="2"/>
        <v>2.7942666708173365E-2</v>
      </c>
      <c r="K18" s="31"/>
      <c r="L18" s="32"/>
      <c r="M18" s="24"/>
      <c r="N18" s="24"/>
      <c r="O18" s="25"/>
    </row>
    <row r="19" spans="1:15" ht="12" customHeight="1" x14ac:dyDescent="0.35">
      <c r="A19" s="1"/>
      <c r="B19" s="16">
        <v>883</v>
      </c>
      <c r="C19" s="17" t="s">
        <v>10</v>
      </c>
      <c r="D19" s="18">
        <v>17858.984</v>
      </c>
      <c r="E19" s="17">
        <v>7.63</v>
      </c>
      <c r="F19" s="18">
        <v>1000</v>
      </c>
      <c r="G19" s="19">
        <f t="shared" si="0"/>
        <v>68557.001295724724</v>
      </c>
      <c r="H19" s="20">
        <f t="shared" si="1"/>
        <v>69000</v>
      </c>
      <c r="I19" s="3"/>
      <c r="J19" s="7">
        <f t="shared" si="2"/>
        <v>2.1355512026184773E-2</v>
      </c>
      <c r="K19" s="31"/>
      <c r="L19" s="32"/>
      <c r="M19" s="24"/>
      <c r="N19" s="24"/>
      <c r="O19" s="25"/>
    </row>
    <row r="20" spans="1:15" ht="12" customHeight="1" x14ac:dyDescent="0.35">
      <c r="A20" s="1"/>
      <c r="B20" s="16">
        <v>2628</v>
      </c>
      <c r="C20" s="17" t="s">
        <v>27</v>
      </c>
      <c r="D20" s="18">
        <v>7441.1750000000002</v>
      </c>
      <c r="E20" s="17">
        <v>18</v>
      </c>
      <c r="F20" s="18">
        <v>1000</v>
      </c>
      <c r="G20" s="19">
        <f t="shared" si="0"/>
        <v>28565.154888806348</v>
      </c>
      <c r="H20" s="20">
        <f t="shared" si="1"/>
        <v>29000</v>
      </c>
      <c r="J20" s="7">
        <f t="shared" si="2"/>
        <v>2.0991463876849858E-2</v>
      </c>
      <c r="K20" s="31"/>
      <c r="L20" s="32"/>
      <c r="M20" s="24"/>
      <c r="N20" s="24"/>
      <c r="O20" s="25"/>
    </row>
    <row r="21" spans="1:15" ht="12" customHeight="1" x14ac:dyDescent="0.35">
      <c r="A21" s="1"/>
      <c r="B21" s="16">
        <v>16</v>
      </c>
      <c r="C21" s="17" t="s">
        <v>43</v>
      </c>
      <c r="D21" s="18">
        <v>1581.1185499999999</v>
      </c>
      <c r="E21" s="17">
        <v>84.2</v>
      </c>
      <c r="F21" s="18">
        <v>1000</v>
      </c>
      <c r="G21" s="19">
        <f t="shared" si="0"/>
        <v>6069.5920037245332</v>
      </c>
      <c r="H21" s="20">
        <f t="shared" si="1"/>
        <v>6000</v>
      </c>
      <c r="I21" s="3"/>
      <c r="J21" s="7">
        <f t="shared" si="2"/>
        <v>2.0864367705385654E-2</v>
      </c>
      <c r="K21" s="31"/>
      <c r="L21" s="32"/>
      <c r="M21" s="24"/>
      <c r="N21" s="24"/>
      <c r="O21" s="25"/>
    </row>
    <row r="22" spans="1:15" ht="12" customHeight="1" x14ac:dyDescent="0.35">
      <c r="A22" s="1"/>
      <c r="B22" s="16">
        <v>2</v>
      </c>
      <c r="C22" s="17" t="s">
        <v>55</v>
      </c>
      <c r="D22" s="18">
        <v>1894.83825</v>
      </c>
      <c r="E22" s="17">
        <v>65.3</v>
      </c>
      <c r="F22" s="18">
        <v>500</v>
      </c>
      <c r="G22" s="19">
        <f t="shared" si="0"/>
        <v>7273.8980202030953</v>
      </c>
      <c r="H22" s="20">
        <f t="shared" si="1"/>
        <v>7500</v>
      </c>
      <c r="I22" s="3"/>
      <c r="J22" s="7">
        <f t="shared" si="2"/>
        <v>1.9391617084300459E-2</v>
      </c>
      <c r="K22" s="31"/>
      <c r="L22" s="32"/>
      <c r="M22" s="24"/>
      <c r="N22" s="24"/>
      <c r="O22" s="25"/>
    </row>
    <row r="23" spans="1:15" ht="12" customHeight="1" x14ac:dyDescent="0.35">
      <c r="A23" s="1"/>
      <c r="B23" s="16">
        <v>1113</v>
      </c>
      <c r="C23" s="17" t="s">
        <v>54</v>
      </c>
      <c r="D23" s="18">
        <v>2701.77495</v>
      </c>
      <c r="E23" s="17">
        <v>41.25</v>
      </c>
      <c r="F23" s="18">
        <v>500</v>
      </c>
      <c r="G23" s="19">
        <f t="shared" si="0"/>
        <v>10371.563620187273</v>
      </c>
      <c r="H23" s="20">
        <f t="shared" si="1"/>
        <v>10500</v>
      </c>
      <c r="J23" s="7">
        <f t="shared" si="2"/>
        <v>1.7466336631684825E-2</v>
      </c>
      <c r="K23" s="31"/>
      <c r="L23" s="32"/>
      <c r="M23" s="24"/>
      <c r="N23" s="24"/>
      <c r="O23" s="25"/>
    </row>
    <row r="24" spans="1:15" ht="12" customHeight="1" x14ac:dyDescent="0.35">
      <c r="A24" s="1"/>
      <c r="B24" s="16">
        <v>386</v>
      </c>
      <c r="C24" s="17" t="s">
        <v>28</v>
      </c>
      <c r="D24" s="18">
        <v>24237.768</v>
      </c>
      <c r="E24" s="17">
        <v>4.32</v>
      </c>
      <c r="F24" s="18">
        <v>2000</v>
      </c>
      <c r="G24" s="19">
        <f t="shared" si="0"/>
        <v>93043.853568684252</v>
      </c>
      <c r="H24" s="20">
        <f t="shared" si="1"/>
        <v>94000</v>
      </c>
      <c r="I24" s="3"/>
      <c r="J24" s="7">
        <f t="shared" si="2"/>
        <v>1.6409867466171967E-2</v>
      </c>
      <c r="K24" s="31"/>
      <c r="L24" s="32"/>
      <c r="M24" s="24"/>
      <c r="N24" s="24"/>
      <c r="O24" s="25"/>
    </row>
    <row r="25" spans="1:15" ht="12" customHeight="1" x14ac:dyDescent="0.35">
      <c r="A25" s="1"/>
      <c r="B25" s="16">
        <v>823</v>
      </c>
      <c r="C25" s="17" t="s">
        <v>44</v>
      </c>
      <c r="D25" s="18">
        <v>2291.77</v>
      </c>
      <c r="E25" s="17">
        <v>43.75</v>
      </c>
      <c r="F25" s="18">
        <v>500</v>
      </c>
      <c r="G25" s="19">
        <f t="shared" si="0"/>
        <v>8797.6381444489252</v>
      </c>
      <c r="H25" s="20">
        <f t="shared" si="1"/>
        <v>9000</v>
      </c>
      <c r="I25" s="3"/>
      <c r="J25" s="7">
        <f t="shared" si="2"/>
        <v>1.5713675846786884E-2</v>
      </c>
      <c r="K25" s="31"/>
      <c r="L25" s="32"/>
      <c r="M25" s="24"/>
      <c r="N25" s="24"/>
      <c r="O25" s="25"/>
    </row>
    <row r="26" spans="1:15" ht="12" customHeight="1" x14ac:dyDescent="0.35">
      <c r="A26" s="1"/>
      <c r="B26" s="16">
        <v>6</v>
      </c>
      <c r="C26" s="17" t="s">
        <v>31</v>
      </c>
      <c r="D26" s="18">
        <v>1387.2702999999999</v>
      </c>
      <c r="E26" s="17">
        <v>70.400000000000006</v>
      </c>
      <c r="F26" s="18">
        <v>500</v>
      </c>
      <c r="G26" s="19">
        <f t="shared" si="0"/>
        <v>5325.4480632616287</v>
      </c>
      <c r="H26" s="20">
        <f t="shared" si="1"/>
        <v>5500</v>
      </c>
      <c r="I26" s="3"/>
      <c r="J26" s="7">
        <f t="shared" si="2"/>
        <v>1.5306026124513025E-2</v>
      </c>
      <c r="K26" s="31"/>
      <c r="L26" s="32"/>
      <c r="M26" s="24"/>
      <c r="N26" s="24"/>
      <c r="O26" s="25"/>
    </row>
    <row r="27" spans="1:15" ht="12" customHeight="1" x14ac:dyDescent="0.35">
      <c r="A27" s="1"/>
      <c r="B27" s="16">
        <v>11</v>
      </c>
      <c r="C27" s="17" t="s">
        <v>8</v>
      </c>
      <c r="D27" s="18">
        <v>764.73720000000003</v>
      </c>
      <c r="E27" s="17">
        <v>127.7</v>
      </c>
      <c r="F27" s="18">
        <v>100</v>
      </c>
      <c r="G27" s="19">
        <f t="shared" si="0"/>
        <v>2935.6703164798678</v>
      </c>
      <c r="H27" s="20">
        <f t="shared" si="1"/>
        <v>2900</v>
      </c>
      <c r="I27" s="3"/>
      <c r="J27" s="7">
        <f t="shared" si="2"/>
        <v>1.5304946519945052E-2</v>
      </c>
      <c r="K27" s="31"/>
      <c r="L27" s="32"/>
      <c r="M27" s="24"/>
      <c r="N27" s="24"/>
      <c r="O27" s="25"/>
    </row>
    <row r="28" spans="1:15" ht="12" customHeight="1" x14ac:dyDescent="0.35">
      <c r="A28" s="1"/>
      <c r="B28" s="16">
        <v>857</v>
      </c>
      <c r="C28" s="17" t="s">
        <v>26</v>
      </c>
      <c r="D28" s="18">
        <v>21098.9</v>
      </c>
      <c r="E28" s="17">
        <v>4.6100000000000003</v>
      </c>
      <c r="F28" s="18">
        <v>2000</v>
      </c>
      <c r="G28" s="19">
        <f t="shared" si="0"/>
        <v>80994.378775319259</v>
      </c>
      <c r="H28" s="20">
        <f t="shared" si="1"/>
        <v>80000</v>
      </c>
      <c r="I28" s="3"/>
      <c r="J28" s="7">
        <f t="shared" si="2"/>
        <v>1.5243666603218976E-2</v>
      </c>
      <c r="K28" s="31"/>
      <c r="L28" s="32"/>
      <c r="M28" s="24"/>
      <c r="N28" s="24"/>
      <c r="O28" s="25"/>
    </row>
    <row r="29" spans="1:15" ht="12" customHeight="1" x14ac:dyDescent="0.35">
      <c r="A29" s="1"/>
      <c r="B29" s="16">
        <v>3</v>
      </c>
      <c r="C29" s="17" t="s">
        <v>30</v>
      </c>
      <c r="D29" s="18">
        <v>6937.98</v>
      </c>
      <c r="E29" s="17">
        <v>13.4</v>
      </c>
      <c r="F29" s="18">
        <v>1000</v>
      </c>
      <c r="G29" s="19">
        <f t="shared" si="0"/>
        <v>26633.491796045739</v>
      </c>
      <c r="H29" s="20">
        <f t="shared" si="1"/>
        <v>27000</v>
      </c>
      <c r="I29" s="3"/>
      <c r="J29" s="7">
        <f t="shared" si="2"/>
        <v>1.4570234597413197E-2</v>
      </c>
      <c r="K29" s="31"/>
      <c r="L29" s="32"/>
      <c r="M29" s="24"/>
      <c r="N29" s="24"/>
      <c r="O29" s="25"/>
    </row>
    <row r="30" spans="1:15" ht="12" customHeight="1" x14ac:dyDescent="0.35">
      <c r="A30" s="1"/>
      <c r="B30" s="16">
        <v>688</v>
      </c>
      <c r="C30" s="17" t="s">
        <v>33</v>
      </c>
      <c r="D30" s="18">
        <v>4086.9879999999998</v>
      </c>
      <c r="E30" s="17">
        <v>22.4</v>
      </c>
      <c r="F30" s="18">
        <v>2000</v>
      </c>
      <c r="G30" s="19">
        <f t="shared" si="0"/>
        <v>15689.114319807406</v>
      </c>
      <c r="H30" s="20">
        <f t="shared" si="1"/>
        <v>16000</v>
      </c>
      <c r="I30" s="3"/>
      <c r="J30" s="7">
        <f t="shared" si="2"/>
        <v>1.4347627190474789E-2</v>
      </c>
      <c r="K30" s="31"/>
      <c r="L30" s="32"/>
      <c r="M30" s="24"/>
      <c r="N30" s="24"/>
      <c r="O30" s="25"/>
    </row>
    <row r="31" spans="1:15" ht="12" customHeight="1" x14ac:dyDescent="0.35">
      <c r="A31" s="1"/>
      <c r="B31" s="16">
        <v>267</v>
      </c>
      <c r="C31" s="17" t="s">
        <v>58</v>
      </c>
      <c r="D31" s="18">
        <v>7272.5654999999997</v>
      </c>
      <c r="E31" s="17">
        <v>10.72</v>
      </c>
      <c r="F31" s="18">
        <v>1000</v>
      </c>
      <c r="G31" s="19">
        <f t="shared" si="0"/>
        <v>27917.897367887381</v>
      </c>
      <c r="H31" s="20">
        <f t="shared" si="1"/>
        <v>28000</v>
      </c>
      <c r="I31" s="3"/>
      <c r="J31" s="7">
        <f t="shared" si="2"/>
        <v>1.2218309705136496E-2</v>
      </c>
      <c r="K31" s="31"/>
      <c r="L31" s="32"/>
      <c r="M31" s="24"/>
      <c r="N31" s="24"/>
      <c r="O31" s="25"/>
    </row>
    <row r="32" spans="1:15" ht="12" customHeight="1" x14ac:dyDescent="0.35">
      <c r="A32" s="1"/>
      <c r="B32" s="16">
        <v>2388</v>
      </c>
      <c r="C32" s="17" t="s">
        <v>32</v>
      </c>
      <c r="D32" s="18">
        <v>3700.473</v>
      </c>
      <c r="E32" s="17">
        <v>20</v>
      </c>
      <c r="F32" s="18">
        <v>500</v>
      </c>
      <c r="G32" s="19">
        <f t="shared" si="0"/>
        <v>14205.361976683238</v>
      </c>
      <c r="H32" s="20">
        <f t="shared" si="1"/>
        <v>14000</v>
      </c>
      <c r="J32" s="7">
        <f t="shared" si="2"/>
        <v>1.1598876865960644E-2</v>
      </c>
      <c r="K32" s="31"/>
      <c r="L32" s="32"/>
      <c r="M32" s="24"/>
      <c r="N32" s="24"/>
      <c r="O32" s="25"/>
    </row>
    <row r="33" spans="1:15" ht="12" customHeight="1" x14ac:dyDescent="0.35">
      <c r="A33" s="1"/>
      <c r="B33" s="16">
        <v>1928</v>
      </c>
      <c r="C33" s="17" t="s">
        <v>35</v>
      </c>
      <c r="D33" s="18">
        <v>2420.6349</v>
      </c>
      <c r="E33" s="17">
        <v>26.9</v>
      </c>
      <c r="F33" s="18">
        <v>400</v>
      </c>
      <c r="G33" s="19">
        <f t="shared" si="0"/>
        <v>9292.3242428447484</v>
      </c>
      <c r="H33" s="20">
        <f t="shared" si="1"/>
        <v>9200</v>
      </c>
      <c r="J33" s="7">
        <f t="shared" si="2"/>
        <v>1.0204935710036436E-2</v>
      </c>
      <c r="K33" s="31"/>
      <c r="L33" s="32"/>
      <c r="M33" s="24"/>
      <c r="N33" s="24"/>
      <c r="O33" s="25"/>
    </row>
    <row r="34" spans="1:15" ht="12" customHeight="1" x14ac:dyDescent="0.35">
      <c r="A34" s="1"/>
      <c r="B34" s="16">
        <v>27</v>
      </c>
      <c r="C34" s="17" t="s">
        <v>45</v>
      </c>
      <c r="D34" s="18">
        <v>2340.3809000000001</v>
      </c>
      <c r="E34" s="17">
        <v>24.2</v>
      </c>
      <c r="F34" s="18">
        <v>1000</v>
      </c>
      <c r="G34" s="19">
        <f t="shared" si="0"/>
        <v>8984.2454864055744</v>
      </c>
      <c r="H34" s="20">
        <f t="shared" si="1"/>
        <v>9000</v>
      </c>
      <c r="I34" s="3"/>
      <c r="J34" s="7">
        <f t="shared" si="2"/>
        <v>8.876272236830492E-3</v>
      </c>
      <c r="K34" s="31"/>
      <c r="L34" s="32"/>
      <c r="M34" s="24"/>
      <c r="N34" s="24"/>
      <c r="O34" s="25"/>
    </row>
    <row r="35" spans="1:15" ht="12" customHeight="1" x14ac:dyDescent="0.35">
      <c r="A35" s="1"/>
      <c r="B35" s="16">
        <v>12</v>
      </c>
      <c r="C35" s="17" t="s">
        <v>12</v>
      </c>
      <c r="D35" s="18">
        <v>1322.07</v>
      </c>
      <c r="E35" s="17">
        <v>42.15</v>
      </c>
      <c r="F35" s="18">
        <v>1000</v>
      </c>
      <c r="G35" s="19">
        <f t="shared" si="0"/>
        <v>5075.1573943421845</v>
      </c>
      <c r="H35" s="20">
        <f t="shared" si="1"/>
        <v>5000</v>
      </c>
      <c r="I35" s="3"/>
      <c r="J35" s="7">
        <f t="shared" si="2"/>
        <v>8.7333473163337724E-3</v>
      </c>
      <c r="K35" s="31"/>
      <c r="L35" s="32"/>
      <c r="M35" s="24"/>
      <c r="N35" s="24"/>
      <c r="O35" s="25"/>
    </row>
    <row r="36" spans="1:15" ht="12" customHeight="1" x14ac:dyDescent="0.35">
      <c r="A36" s="1"/>
      <c r="B36" s="16">
        <v>1044</v>
      </c>
      <c r="C36" s="17" t="s">
        <v>36</v>
      </c>
      <c r="D36" s="18">
        <v>795.86845000000005</v>
      </c>
      <c r="E36" s="17">
        <v>70</v>
      </c>
      <c r="F36" s="18">
        <v>500</v>
      </c>
      <c r="G36" s="19">
        <f t="shared" si="0"/>
        <v>3055.1768430878501</v>
      </c>
      <c r="H36" s="20">
        <f t="shared" si="1"/>
        <v>3000</v>
      </c>
      <c r="J36" s="7">
        <f t="shared" si="2"/>
        <v>8.7310812795243602E-3</v>
      </c>
      <c r="K36" s="31"/>
      <c r="L36" s="32"/>
      <c r="M36" s="24"/>
      <c r="N36" s="24"/>
      <c r="O36" s="25"/>
    </row>
    <row r="37" spans="1:15" ht="12" customHeight="1" x14ac:dyDescent="0.35">
      <c r="A37" s="1"/>
      <c r="B37" s="16">
        <v>1109</v>
      </c>
      <c r="C37" s="17" t="s">
        <v>41</v>
      </c>
      <c r="D37" s="18">
        <v>2772.3755999999998</v>
      </c>
      <c r="E37" s="17">
        <v>18.739999999999998</v>
      </c>
      <c r="F37" s="18">
        <v>2000</v>
      </c>
      <c r="G37" s="19">
        <f t="shared" si="0"/>
        <v>10642.585132582883</v>
      </c>
      <c r="H37" s="20">
        <f t="shared" si="1"/>
        <v>10000</v>
      </c>
      <c r="J37" s="7">
        <f t="shared" si="2"/>
        <v>8.1423610679841069E-3</v>
      </c>
      <c r="K37" s="31"/>
      <c r="L37" s="32"/>
      <c r="M37" s="24"/>
      <c r="N37" s="24"/>
      <c r="O37" s="25"/>
    </row>
    <row r="38" spans="1:15" ht="12" customHeight="1" x14ac:dyDescent="0.35">
      <c r="A38" s="1"/>
      <c r="B38" s="16">
        <v>992</v>
      </c>
      <c r="C38" s="17" t="s">
        <v>47</v>
      </c>
      <c r="D38" s="18">
        <v>7220.6225000000004</v>
      </c>
      <c r="E38" s="17">
        <v>7.1</v>
      </c>
      <c r="F38" s="18">
        <v>2000</v>
      </c>
      <c r="G38" s="19">
        <f t="shared" si="0"/>
        <v>27718.49877285511</v>
      </c>
      <c r="H38" s="20">
        <f t="shared" si="1"/>
        <v>28000</v>
      </c>
      <c r="J38" s="7">
        <f t="shared" si="2"/>
        <v>8.0345524753038713E-3</v>
      </c>
      <c r="K38" s="31"/>
      <c r="L38" s="32"/>
      <c r="M38" s="24"/>
      <c r="N38" s="24"/>
      <c r="O38" s="25"/>
    </row>
    <row r="39" spans="1:15" ht="12" customHeight="1" x14ac:dyDescent="0.35">
      <c r="A39" s="1"/>
      <c r="B39" s="16">
        <v>66</v>
      </c>
      <c r="C39" s="17" t="s">
        <v>40</v>
      </c>
      <c r="D39" s="18">
        <v>1460.17875</v>
      </c>
      <c r="E39" s="17">
        <v>35.1</v>
      </c>
      <c r="F39" s="18">
        <v>500</v>
      </c>
      <c r="G39" s="19">
        <f t="shared" si="0"/>
        <v>5605.3287497060137</v>
      </c>
      <c r="H39" s="20">
        <f t="shared" si="1"/>
        <v>5500</v>
      </c>
      <c r="I39" s="3"/>
      <c r="J39" s="7">
        <f t="shared" si="2"/>
        <v>8.0323355511084122E-3</v>
      </c>
      <c r="K39" s="31"/>
      <c r="L39" s="32"/>
      <c r="M39" s="24"/>
      <c r="N39" s="24"/>
      <c r="O39" s="25"/>
    </row>
    <row r="40" spans="1:15" ht="12" customHeight="1" x14ac:dyDescent="0.35">
      <c r="A40" s="1"/>
      <c r="B40" s="16">
        <v>762</v>
      </c>
      <c r="C40" s="17" t="s">
        <v>11</v>
      </c>
      <c r="D40" s="18">
        <v>5986.77</v>
      </c>
      <c r="E40" s="17">
        <v>8.51</v>
      </c>
      <c r="F40" s="18">
        <v>2000</v>
      </c>
      <c r="G40" s="19">
        <f t="shared" si="0"/>
        <v>22981.99038910645</v>
      </c>
      <c r="H40" s="20">
        <f t="shared" si="1"/>
        <v>22000</v>
      </c>
      <c r="I40" s="3"/>
      <c r="J40" s="7">
        <f t="shared" si="2"/>
        <v>7.9845571977768728E-3</v>
      </c>
      <c r="K40" s="31"/>
      <c r="L40" s="32"/>
      <c r="M40" s="24"/>
      <c r="N40" s="24"/>
      <c r="O40" s="25"/>
    </row>
    <row r="41" spans="1:15" ht="12" customHeight="1" x14ac:dyDescent="0.35">
      <c r="A41" s="1"/>
      <c r="B41" s="16">
        <v>4</v>
      </c>
      <c r="C41" s="17" t="s">
        <v>46</v>
      </c>
      <c r="D41" s="18">
        <v>1363.9621500000001</v>
      </c>
      <c r="E41" s="17">
        <v>35.85</v>
      </c>
      <c r="F41" s="18">
        <v>1000</v>
      </c>
      <c r="G41" s="19">
        <f t="shared" ref="G41:G58" si="3">D41*$C$5</f>
        <v>5235.9728238106645</v>
      </c>
      <c r="H41" s="20">
        <f t="shared" si="1"/>
        <v>5000</v>
      </c>
      <c r="I41" s="3"/>
      <c r="J41" s="7">
        <f t="shared" ref="J41:J58" si="4">G41*E41/$C$4</f>
        <v>7.6633768256431254E-3</v>
      </c>
      <c r="K41" s="31"/>
      <c r="L41" s="32"/>
      <c r="M41" s="24"/>
      <c r="N41" s="24"/>
      <c r="O41" s="25"/>
    </row>
    <row r="42" spans="1:15" ht="12" customHeight="1" x14ac:dyDescent="0.35">
      <c r="A42" s="1"/>
      <c r="B42" s="16">
        <v>19</v>
      </c>
      <c r="C42" s="17" t="s">
        <v>13</v>
      </c>
      <c r="D42" s="18">
        <v>588.62602500000003</v>
      </c>
      <c r="E42" s="17">
        <v>74.25</v>
      </c>
      <c r="F42" s="18">
        <v>500</v>
      </c>
      <c r="G42" s="19">
        <f t="shared" si="3"/>
        <v>2259.6153934973172</v>
      </c>
      <c r="H42" s="20">
        <f t="shared" si="1"/>
        <v>2500</v>
      </c>
      <c r="I42" s="3"/>
      <c r="J42" s="7">
        <f t="shared" si="4"/>
        <v>6.8495906904003792E-3</v>
      </c>
      <c r="K42" s="31"/>
      <c r="L42" s="32"/>
      <c r="M42" s="24"/>
      <c r="N42" s="24"/>
      <c r="O42" s="25"/>
    </row>
    <row r="43" spans="1:15" ht="14.5" x14ac:dyDescent="0.35">
      <c r="B43" s="16">
        <v>3328</v>
      </c>
      <c r="C43" s="17" t="s">
        <v>38</v>
      </c>
      <c r="D43" s="18">
        <v>8752.9650000000001</v>
      </c>
      <c r="E43" s="17">
        <v>4.59</v>
      </c>
      <c r="F43" s="18">
        <v>1000</v>
      </c>
      <c r="G43" s="19">
        <f t="shared" si="3"/>
        <v>33600.849457417797</v>
      </c>
      <c r="H43" s="20">
        <v>2000</v>
      </c>
      <c r="J43" s="7">
        <f t="shared" si="4"/>
        <v>6.2964619023570794E-3</v>
      </c>
      <c r="K43" s="31"/>
      <c r="L43" s="32"/>
    </row>
    <row r="44" spans="1:15" ht="14.5" x14ac:dyDescent="0.35">
      <c r="B44" s="16">
        <v>1088</v>
      </c>
      <c r="C44" s="17" t="s">
        <v>61</v>
      </c>
      <c r="D44" s="18">
        <v>3398.5830000000001</v>
      </c>
      <c r="E44" s="17">
        <v>11.36</v>
      </c>
      <c r="F44" s="18">
        <v>500</v>
      </c>
      <c r="G44" s="19">
        <f t="shared" si="3"/>
        <v>13046.467768526361</v>
      </c>
      <c r="H44" s="20">
        <f t="shared" ref="H44:H58" si="5">INT((G44+F44/2)/F44)*F44</f>
        <v>13000</v>
      </c>
      <c r="J44" s="7">
        <f t="shared" si="4"/>
        <v>6.0506901625560754E-3</v>
      </c>
      <c r="K44" s="31"/>
      <c r="L44" s="32"/>
    </row>
    <row r="45" spans="1:15" ht="14.5" x14ac:dyDescent="0.35">
      <c r="B45" s="16">
        <v>151</v>
      </c>
      <c r="C45" s="17" t="s">
        <v>57</v>
      </c>
      <c r="D45" s="18">
        <v>7227.3575000000001</v>
      </c>
      <c r="E45" s="17">
        <v>5.21</v>
      </c>
      <c r="F45" s="18">
        <v>1000</v>
      </c>
      <c r="G45" s="19">
        <f t="shared" si="3"/>
        <v>27744.353065782787</v>
      </c>
      <c r="H45" s="20">
        <f t="shared" si="5"/>
        <v>28000</v>
      </c>
      <c r="I45" s="3"/>
      <c r="J45" s="7">
        <f t="shared" si="4"/>
        <v>5.9012764960415728E-3</v>
      </c>
      <c r="K45" s="31"/>
      <c r="L45" s="32"/>
    </row>
    <row r="46" spans="1:15" ht="14.5" x14ac:dyDescent="0.35">
      <c r="B46" s="16">
        <v>1880</v>
      </c>
      <c r="C46" s="17" t="s">
        <v>34</v>
      </c>
      <c r="D46" s="18">
        <v>6747.3864000000003</v>
      </c>
      <c r="E46" s="17">
        <v>5.2</v>
      </c>
      <c r="F46" s="18">
        <v>1000</v>
      </c>
      <c r="G46" s="19">
        <f t="shared" si="3"/>
        <v>25901.841793886782</v>
      </c>
      <c r="H46" s="20">
        <f t="shared" si="5"/>
        <v>26000</v>
      </c>
      <c r="J46" s="7">
        <f t="shared" si="4"/>
        <v>5.498796247228651E-3</v>
      </c>
      <c r="K46" s="31"/>
      <c r="L46" s="32"/>
    </row>
    <row r="47" spans="1:15" ht="14.5" x14ac:dyDescent="0.35">
      <c r="B47" s="16">
        <v>17</v>
      </c>
      <c r="C47" s="17" t="s">
        <v>37</v>
      </c>
      <c r="D47" s="18">
        <v>5397.0756000000001</v>
      </c>
      <c r="E47" s="17">
        <v>6.17</v>
      </c>
      <c r="F47" s="18">
        <v>1000</v>
      </c>
      <c r="G47" s="19">
        <f t="shared" si="3"/>
        <v>20718.273721636364</v>
      </c>
      <c r="H47" s="20">
        <f t="shared" si="5"/>
        <v>21000</v>
      </c>
      <c r="I47" s="3"/>
      <c r="J47" s="7">
        <f t="shared" si="4"/>
        <v>5.2188206011582802E-3</v>
      </c>
      <c r="K47" s="31"/>
      <c r="L47" s="32"/>
    </row>
    <row r="48" spans="1:15" ht="14.5" x14ac:dyDescent="0.35">
      <c r="B48" s="16">
        <v>23</v>
      </c>
      <c r="C48" s="17" t="s">
        <v>15</v>
      </c>
      <c r="D48" s="18">
        <v>1438.415</v>
      </c>
      <c r="E48" s="17">
        <v>21.75</v>
      </c>
      <c r="F48" s="18">
        <v>200</v>
      </c>
      <c r="G48" s="19">
        <f t="shared" si="3"/>
        <v>5521.7821472257247</v>
      </c>
      <c r="H48" s="20">
        <f t="shared" si="5"/>
        <v>5600</v>
      </c>
      <c r="I48" s="3"/>
      <c r="J48" s="7">
        <f t="shared" si="4"/>
        <v>4.9031159889631601E-3</v>
      </c>
      <c r="K48" s="31"/>
      <c r="L48" s="32"/>
    </row>
    <row r="49" spans="2:12" ht="14.5" x14ac:dyDescent="0.35">
      <c r="B49" s="16">
        <v>101</v>
      </c>
      <c r="C49" s="17" t="s">
        <v>56</v>
      </c>
      <c r="D49" s="18">
        <v>2242.683</v>
      </c>
      <c r="E49" s="17">
        <v>13.82</v>
      </c>
      <c r="F49" s="18">
        <v>1000</v>
      </c>
      <c r="G49" s="19">
        <f t="shared" si="3"/>
        <v>8609.2031515846465</v>
      </c>
      <c r="H49" s="20">
        <f t="shared" si="5"/>
        <v>9000</v>
      </c>
      <c r="I49" s="3"/>
      <c r="J49" s="7">
        <f t="shared" si="4"/>
        <v>4.8574085909479144E-3</v>
      </c>
      <c r="K49" s="31"/>
      <c r="L49" s="32"/>
    </row>
    <row r="50" spans="2:12" ht="14.5" x14ac:dyDescent="0.35">
      <c r="B50" s="16">
        <v>2319</v>
      </c>
      <c r="C50" s="17" t="s">
        <v>48</v>
      </c>
      <c r="D50" s="18">
        <v>2745.749217</v>
      </c>
      <c r="E50" s="17">
        <v>11.16</v>
      </c>
      <c r="F50" s="18">
        <v>1000</v>
      </c>
      <c r="G50" s="19">
        <f t="shared" si="3"/>
        <v>10540.371872644273</v>
      </c>
      <c r="H50" s="20">
        <f t="shared" si="5"/>
        <v>11000</v>
      </c>
      <c r="J50" s="7">
        <f t="shared" si="4"/>
        <v>4.8023495230521329E-3</v>
      </c>
      <c r="K50" s="31"/>
      <c r="L50" s="32"/>
    </row>
    <row r="51" spans="2:12" ht="14.5" x14ac:dyDescent="0.35">
      <c r="B51" s="16">
        <v>83</v>
      </c>
      <c r="C51" s="17" t="s">
        <v>49</v>
      </c>
      <c r="D51" s="18">
        <v>3042.7945</v>
      </c>
      <c r="E51" s="17">
        <v>9.77</v>
      </c>
      <c r="F51" s="18">
        <v>2000</v>
      </c>
      <c r="G51" s="19">
        <f t="shared" si="3"/>
        <v>11680.668199216934</v>
      </c>
      <c r="H51" s="20">
        <f t="shared" si="5"/>
        <v>12000</v>
      </c>
      <c r="I51" s="3"/>
      <c r="J51" s="7">
        <f t="shared" si="4"/>
        <v>4.6590340968630326E-3</v>
      </c>
      <c r="K51" s="31"/>
      <c r="L51" s="32"/>
    </row>
    <row r="52" spans="2:12" ht="14.5" x14ac:dyDescent="0.35">
      <c r="B52" s="16">
        <v>144</v>
      </c>
      <c r="C52" s="17" t="s">
        <v>23</v>
      </c>
      <c r="D52" s="18">
        <v>1285.2284999999999</v>
      </c>
      <c r="E52" s="17">
        <v>21.25</v>
      </c>
      <c r="F52" s="18">
        <v>2000</v>
      </c>
      <c r="G52" s="19">
        <f t="shared" si="3"/>
        <v>4933.730381291698</v>
      </c>
      <c r="H52" s="20">
        <f t="shared" si="5"/>
        <v>4000</v>
      </c>
      <c r="I52" s="3"/>
      <c r="J52" s="7">
        <f t="shared" si="4"/>
        <v>4.2802386508105873E-3</v>
      </c>
      <c r="K52" s="31"/>
      <c r="L52" s="32"/>
    </row>
    <row r="53" spans="2:12" ht="14.5" x14ac:dyDescent="0.35">
      <c r="B53" s="16">
        <v>494</v>
      </c>
      <c r="C53" s="17" t="s">
        <v>14</v>
      </c>
      <c r="D53" s="18">
        <v>5890.8128999999999</v>
      </c>
      <c r="E53" s="17">
        <v>4.5199999999999996</v>
      </c>
      <c r="F53" s="18">
        <v>2000</v>
      </c>
      <c r="G53" s="19">
        <f t="shared" si="3"/>
        <v>22613.630630845062</v>
      </c>
      <c r="H53" s="20">
        <f t="shared" si="5"/>
        <v>22000</v>
      </c>
      <c r="I53" s="3"/>
      <c r="J53" s="7">
        <f t="shared" si="4"/>
        <v>4.1729421735161509E-3</v>
      </c>
      <c r="K53" s="31"/>
      <c r="L53" s="32"/>
    </row>
    <row r="54" spans="2:12" ht="14.5" x14ac:dyDescent="0.35">
      <c r="B54" s="16">
        <v>836</v>
      </c>
      <c r="C54" s="17" t="s">
        <v>42</v>
      </c>
      <c r="D54" s="18">
        <v>1919.7447999999999</v>
      </c>
      <c r="E54" s="17">
        <v>12.9</v>
      </c>
      <c r="F54" s="18">
        <v>2000</v>
      </c>
      <c r="G54" s="19">
        <f t="shared" si="3"/>
        <v>7369.5091916237106</v>
      </c>
      <c r="H54" s="20">
        <f t="shared" si="5"/>
        <v>8000</v>
      </c>
      <c r="I54" s="3"/>
      <c r="J54" s="7">
        <f t="shared" si="4"/>
        <v>3.8811632700138654E-3</v>
      </c>
      <c r="K54" s="31"/>
      <c r="L54" s="32"/>
    </row>
    <row r="55" spans="2:12" ht="14.5" x14ac:dyDescent="0.35">
      <c r="B55" s="16">
        <v>135</v>
      </c>
      <c r="C55" s="17" t="s">
        <v>50</v>
      </c>
      <c r="D55" s="18">
        <v>3228.9560000000001</v>
      </c>
      <c r="E55" s="17">
        <v>5.68</v>
      </c>
      <c r="F55" s="18">
        <v>2000</v>
      </c>
      <c r="G55" s="19">
        <f t="shared" si="3"/>
        <v>12395.304272395233</v>
      </c>
      <c r="H55" s="20">
        <f t="shared" si="5"/>
        <v>12000</v>
      </c>
      <c r="I55" s="3"/>
      <c r="J55" s="7">
        <f t="shared" si="4"/>
        <v>2.8743467946091674E-3</v>
      </c>
      <c r="K55" s="31"/>
      <c r="L55" s="32"/>
    </row>
    <row r="56" spans="2:12" ht="14.5" x14ac:dyDescent="0.35">
      <c r="B56" s="16">
        <v>322</v>
      </c>
      <c r="C56" s="17" t="s">
        <v>39</v>
      </c>
      <c r="D56" s="18">
        <v>1961.43815</v>
      </c>
      <c r="E56" s="17">
        <v>8.93</v>
      </c>
      <c r="F56" s="18">
        <v>2000</v>
      </c>
      <c r="G56" s="19">
        <f t="shared" si="3"/>
        <v>7529.5614683922604</v>
      </c>
      <c r="H56" s="20">
        <f t="shared" si="5"/>
        <v>8000</v>
      </c>
      <c r="I56" s="3"/>
      <c r="J56" s="7">
        <f t="shared" si="4"/>
        <v>2.7450785706001025E-3</v>
      </c>
      <c r="K56" s="31"/>
      <c r="L56" s="32"/>
    </row>
    <row r="57" spans="2:12" ht="14.5" x14ac:dyDescent="0.35">
      <c r="B57" s="16">
        <v>291</v>
      </c>
      <c r="C57" s="17" t="s">
        <v>59</v>
      </c>
      <c r="D57" s="18">
        <v>1210.6824999999999</v>
      </c>
      <c r="E57" s="17">
        <v>12.66</v>
      </c>
      <c r="F57" s="18">
        <v>2000</v>
      </c>
      <c r="G57" s="19">
        <f t="shared" si="3"/>
        <v>4647.5634740034056</v>
      </c>
      <c r="H57" s="20">
        <f t="shared" si="5"/>
        <v>4000</v>
      </c>
      <c r="I57" s="3"/>
      <c r="J57" s="7">
        <f t="shared" si="4"/>
        <v>2.4021087935855935E-3</v>
      </c>
      <c r="K57" s="31"/>
      <c r="L57" s="32"/>
    </row>
    <row r="58" spans="2:12" ht="15" thickBot="1" x14ac:dyDescent="0.4">
      <c r="B58" s="13">
        <v>293</v>
      </c>
      <c r="C58" s="14" t="s">
        <v>51</v>
      </c>
      <c r="D58" s="21">
        <v>1180.1534999999999</v>
      </c>
      <c r="E58" s="14">
        <v>12.06</v>
      </c>
      <c r="F58" s="21">
        <v>1000</v>
      </c>
      <c r="G58" s="22">
        <f t="shared" si="3"/>
        <v>4530.3688624534325</v>
      </c>
      <c r="H58" s="23">
        <f t="shared" si="5"/>
        <v>5000</v>
      </c>
      <c r="I58" s="3"/>
      <c r="J58" s="7">
        <f t="shared" si="4"/>
        <v>2.2305630774897664E-3</v>
      </c>
      <c r="K58" s="31"/>
      <c r="L58" s="32"/>
    </row>
  </sheetData>
  <sortState ref="B9:J58">
    <sortCondition descending="1" ref="J9:J58"/>
  </sortState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D1" sqref="D1"/>
    </sheetView>
  </sheetViews>
  <sheetFormatPr defaultColWidth="9.1796875" defaultRowHeight="12.5" x14ac:dyDescent="0.25"/>
  <cols>
    <col min="1" max="1" width="2.26953125" style="2" customWidth="1"/>
    <col min="2" max="2" width="11.1796875" style="2" customWidth="1"/>
    <col min="3" max="3" width="18.26953125" style="2" bestFit="1" customWidth="1"/>
    <col min="4" max="4" width="17.26953125" style="2" customWidth="1"/>
    <col min="5" max="6" width="9.1796875" style="2"/>
    <col min="7" max="7" width="14.81640625" style="2" customWidth="1"/>
    <col min="8" max="8" width="15.54296875" style="2" bestFit="1" customWidth="1"/>
    <col min="9" max="9" width="3.1796875" style="2" customWidth="1"/>
    <col min="10" max="10" width="14.453125" style="2" bestFit="1" customWidth="1"/>
    <col min="11" max="11" width="9.1796875" style="2"/>
    <col min="12" max="12" width="23.26953125" style="2" bestFit="1" customWidth="1"/>
    <col min="13" max="14" width="9.1796875" style="2"/>
    <col min="15" max="15" width="13.26953125" style="2" bestFit="1" customWidth="1"/>
    <col min="16" max="16384" width="9.1796875" style="2"/>
  </cols>
  <sheetData>
    <row r="1" spans="1:17" ht="12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17" ht="12" customHeight="1" x14ac:dyDescent="0.25">
      <c r="A2" s="1"/>
      <c r="B2" s="3" t="s">
        <v>0</v>
      </c>
      <c r="C2" s="35">
        <v>22150.400000000001</v>
      </c>
      <c r="D2" s="1" t="s">
        <v>66</v>
      </c>
      <c r="E2" s="1"/>
      <c r="F2" s="1"/>
      <c r="G2" s="4"/>
      <c r="H2" s="3"/>
      <c r="I2" s="3"/>
      <c r="J2" s="5"/>
    </row>
    <row r="3" spans="1:17" ht="12" customHeight="1" x14ac:dyDescent="0.25">
      <c r="A3" s="1"/>
      <c r="B3" s="3" t="s">
        <v>16</v>
      </c>
      <c r="C3" s="29">
        <f>SUMPRODUCT($D$9:$D$58,E9:E58)</f>
        <v>7231255.4684544997</v>
      </c>
      <c r="D3" s="6" t="s">
        <v>17</v>
      </c>
      <c r="E3" s="1"/>
      <c r="F3" s="1"/>
      <c r="G3" s="3"/>
      <c r="H3" s="3"/>
      <c r="I3" s="3"/>
      <c r="J3" s="5"/>
    </row>
    <row r="4" spans="1:17" ht="12" customHeight="1" x14ac:dyDescent="0.25">
      <c r="A4" s="1"/>
      <c r="B4" s="3" t="s">
        <v>52</v>
      </c>
      <c r="C4" s="30">
        <f>C2*50*25</f>
        <v>27688000</v>
      </c>
      <c r="D4" s="6" t="s">
        <v>67</v>
      </c>
      <c r="E4" s="1"/>
      <c r="F4" s="1"/>
      <c r="G4" s="1"/>
      <c r="H4" s="1"/>
      <c r="I4" s="3"/>
      <c r="J4" s="5"/>
    </row>
    <row r="5" spans="1:17" ht="12" customHeight="1" x14ac:dyDescent="0.25">
      <c r="A5" s="1"/>
      <c r="B5" s="3" t="s">
        <v>18</v>
      </c>
      <c r="C5" s="8">
        <f>C4/C3</f>
        <v>3.8289340102539096</v>
      </c>
      <c r="D5" s="1"/>
      <c r="E5" s="1"/>
      <c r="F5" s="1"/>
      <c r="G5" s="1"/>
      <c r="H5" s="1"/>
      <c r="I5" s="3"/>
      <c r="J5" s="5"/>
    </row>
    <row r="6" spans="1:17" ht="12" customHeight="1" thickBot="1" x14ac:dyDescent="0.3">
      <c r="A6" s="1"/>
      <c r="B6" s="3"/>
      <c r="C6" s="8"/>
      <c r="D6" s="1"/>
      <c r="E6" s="1"/>
      <c r="F6" s="1"/>
      <c r="G6" s="1"/>
      <c r="H6" s="1"/>
      <c r="I6" s="3"/>
      <c r="J6" s="5"/>
    </row>
    <row r="7" spans="1:17" ht="12" customHeight="1" x14ac:dyDescent="0.25">
      <c r="A7" s="1"/>
      <c r="B7" s="9"/>
      <c r="C7" s="10"/>
      <c r="D7" s="10" t="s">
        <v>1</v>
      </c>
      <c r="E7" s="11">
        <v>42738</v>
      </c>
      <c r="F7" s="10"/>
      <c r="G7" s="10" t="s">
        <v>19</v>
      </c>
      <c r="H7" s="12"/>
      <c r="I7" s="3"/>
      <c r="J7" s="7"/>
    </row>
    <row r="8" spans="1:17" ht="12" customHeight="1" thickBot="1" x14ac:dyDescent="0.3">
      <c r="A8" s="1"/>
      <c r="B8" s="13" t="s">
        <v>2</v>
      </c>
      <c r="C8" s="14" t="s">
        <v>3</v>
      </c>
      <c r="D8" s="14" t="s">
        <v>4</v>
      </c>
      <c r="E8" s="14" t="s">
        <v>5</v>
      </c>
      <c r="F8" s="14" t="s">
        <v>20</v>
      </c>
      <c r="G8" s="14" t="s">
        <v>21</v>
      </c>
      <c r="H8" s="15" t="s">
        <v>22</v>
      </c>
      <c r="I8" s="3"/>
      <c r="J8" s="7"/>
    </row>
    <row r="9" spans="1:17" ht="12" customHeight="1" x14ac:dyDescent="0.35">
      <c r="A9" s="1"/>
      <c r="B9" s="9">
        <v>5</v>
      </c>
      <c r="C9" s="10" t="s">
        <v>6</v>
      </c>
      <c r="D9" s="26">
        <v>12250</v>
      </c>
      <c r="E9" s="10">
        <v>63</v>
      </c>
      <c r="F9" s="26">
        <v>400</v>
      </c>
      <c r="G9" s="27">
        <f t="shared" ref="G9:G40" si="0">D9*$C$5</f>
        <v>46904.441625610394</v>
      </c>
      <c r="H9" s="28">
        <f t="shared" ref="H9:H37" si="1">INT((G9+F9/2)/F9)*F9</f>
        <v>46800</v>
      </c>
      <c r="I9" s="1"/>
      <c r="J9" s="7">
        <f t="shared" ref="J9:J40" si="2">G9*E9/$C$4</f>
        <v>0.10672420624145676</v>
      </c>
      <c r="K9" s="31"/>
      <c r="L9"/>
      <c r="M9"/>
      <c r="N9"/>
      <c r="O9"/>
      <c r="P9"/>
      <c r="Q9" s="26"/>
    </row>
    <row r="10" spans="1:17" ht="12" customHeight="1" x14ac:dyDescent="0.35">
      <c r="A10" s="1"/>
      <c r="B10" s="16">
        <v>700</v>
      </c>
      <c r="C10" s="17" t="s">
        <v>25</v>
      </c>
      <c r="D10" s="18">
        <v>3844</v>
      </c>
      <c r="E10" s="17">
        <v>189.4</v>
      </c>
      <c r="F10" s="18">
        <v>100</v>
      </c>
      <c r="G10" s="19">
        <f t="shared" si="0"/>
        <v>14718.422335416028</v>
      </c>
      <c r="H10" s="20">
        <f t="shared" si="1"/>
        <v>14700</v>
      </c>
      <c r="J10" s="7">
        <f t="shared" si="2"/>
        <v>0.10068149343859419</v>
      </c>
      <c r="K10" s="31"/>
      <c r="L10"/>
      <c r="M10"/>
      <c r="N10"/>
      <c r="O10"/>
      <c r="P10"/>
      <c r="Q10" s="18"/>
    </row>
    <row r="11" spans="1:17" ht="12" customHeight="1" x14ac:dyDescent="0.35">
      <c r="A11" s="1"/>
      <c r="B11" s="16">
        <v>939</v>
      </c>
      <c r="C11" s="17" t="s">
        <v>60</v>
      </c>
      <c r="D11" s="18">
        <v>108187.785</v>
      </c>
      <c r="E11" s="17">
        <v>5.86</v>
      </c>
      <c r="F11" s="18">
        <v>1000</v>
      </c>
      <c r="G11" s="19">
        <f t="shared" si="0"/>
        <v>414243.88948053779</v>
      </c>
      <c r="H11" s="20">
        <f t="shared" si="1"/>
        <v>414000</v>
      </c>
      <c r="I11" s="3"/>
      <c r="J11" s="7">
        <f t="shared" si="2"/>
        <v>8.7672247629151684E-2</v>
      </c>
      <c r="K11" s="31"/>
      <c r="L11"/>
      <c r="M11"/>
      <c r="N11"/>
      <c r="O11"/>
      <c r="P11"/>
      <c r="Q11" s="18"/>
    </row>
    <row r="12" spans="1:17" ht="12" customHeight="1" x14ac:dyDescent="0.35">
      <c r="A12" s="1"/>
      <c r="B12" s="16">
        <v>1299</v>
      </c>
      <c r="C12" s="17" t="s">
        <v>62</v>
      </c>
      <c r="D12" s="18">
        <v>12056.38</v>
      </c>
      <c r="E12" s="17">
        <v>43.75</v>
      </c>
      <c r="F12" s="18">
        <v>200</v>
      </c>
      <c r="G12" s="19">
        <f t="shared" si="0"/>
        <v>46163.083422545023</v>
      </c>
      <c r="H12" s="20">
        <f t="shared" si="1"/>
        <v>46200</v>
      </c>
      <c r="I12" s="3"/>
      <c r="J12" s="7">
        <f t="shared" si="2"/>
        <v>7.294260689599627E-2</v>
      </c>
      <c r="K12" s="31"/>
      <c r="L12"/>
      <c r="M12"/>
      <c r="N12"/>
      <c r="O12"/>
      <c r="P12"/>
      <c r="Q12" s="18"/>
    </row>
    <row r="13" spans="1:17" ht="12" customHeight="1" x14ac:dyDescent="0.35">
      <c r="A13" s="1"/>
      <c r="B13" s="16">
        <v>941</v>
      </c>
      <c r="C13" s="17" t="s">
        <v>7</v>
      </c>
      <c r="D13" s="18">
        <v>6142.6445999999996</v>
      </c>
      <c r="E13" s="17">
        <v>82</v>
      </c>
      <c r="F13" s="18">
        <v>500</v>
      </c>
      <c r="G13" s="19">
        <f t="shared" si="0"/>
        <v>23519.78082184252</v>
      </c>
      <c r="H13" s="20">
        <f t="shared" si="1"/>
        <v>23500</v>
      </c>
      <c r="J13" s="7">
        <f t="shared" si="2"/>
        <v>6.9655519625508755E-2</v>
      </c>
      <c r="K13" s="31"/>
      <c r="L13"/>
      <c r="M13"/>
      <c r="N13"/>
      <c r="O13"/>
      <c r="P13"/>
      <c r="Q13" s="18"/>
    </row>
    <row r="14" spans="1:17" ht="12" customHeight="1" x14ac:dyDescent="0.35">
      <c r="A14" s="1"/>
      <c r="B14" s="16">
        <v>1398</v>
      </c>
      <c r="C14" s="17" t="s">
        <v>24</v>
      </c>
      <c r="D14" s="18">
        <v>73774.933999999994</v>
      </c>
      <c r="E14" s="17">
        <v>4.68</v>
      </c>
      <c r="F14" s="18">
        <v>1000</v>
      </c>
      <c r="G14" s="19">
        <f t="shared" si="0"/>
        <v>282479.35389683745</v>
      </c>
      <c r="H14" s="20">
        <f t="shared" si="1"/>
        <v>282000</v>
      </c>
      <c r="J14" s="7">
        <f t="shared" si="2"/>
        <v>4.7746438032259433E-2</v>
      </c>
      <c r="K14" s="31"/>
      <c r="L14"/>
      <c r="M14"/>
      <c r="N14"/>
      <c r="O14"/>
      <c r="P14"/>
      <c r="Q14" s="18"/>
    </row>
    <row r="15" spans="1:17" ht="12" customHeight="1" x14ac:dyDescent="0.35">
      <c r="A15" s="1"/>
      <c r="B15" s="16">
        <v>3988</v>
      </c>
      <c r="C15" s="17" t="s">
        <v>9</v>
      </c>
      <c r="D15" s="18">
        <v>79441.165999999997</v>
      </c>
      <c r="E15" s="17">
        <v>3.48</v>
      </c>
      <c r="F15" s="18">
        <v>1000</v>
      </c>
      <c r="G15" s="19">
        <f t="shared" si="0"/>
        <v>304174.98231162655</v>
      </c>
      <c r="H15" s="20">
        <f t="shared" si="1"/>
        <v>304000</v>
      </c>
      <c r="I15" s="3"/>
      <c r="J15" s="7">
        <f t="shared" si="2"/>
        <v>3.8230603093197785E-2</v>
      </c>
      <c r="K15" s="31"/>
      <c r="L15"/>
      <c r="M15"/>
      <c r="N15"/>
      <c r="O15"/>
      <c r="P15"/>
      <c r="Q15" s="18"/>
    </row>
    <row r="16" spans="1:17" ht="12" customHeight="1" x14ac:dyDescent="0.35">
      <c r="A16" s="1"/>
      <c r="B16" s="16">
        <v>1</v>
      </c>
      <c r="C16" s="17" t="s">
        <v>53</v>
      </c>
      <c r="D16" s="18">
        <v>2701.7746000000002</v>
      </c>
      <c r="E16" s="17">
        <v>90.8</v>
      </c>
      <c r="F16" s="18">
        <v>500</v>
      </c>
      <c r="G16" s="19">
        <f t="shared" si="0"/>
        <v>10344.916653980154</v>
      </c>
      <c r="H16" s="20">
        <f t="shared" si="1"/>
        <v>10500</v>
      </c>
      <c r="I16" s="3"/>
      <c r="J16" s="7">
        <f t="shared" si="2"/>
        <v>3.3925109512474641E-2</v>
      </c>
      <c r="K16" s="31"/>
      <c r="L16"/>
      <c r="M16"/>
      <c r="N16"/>
      <c r="O16"/>
      <c r="P16"/>
      <c r="Q16" s="18"/>
    </row>
    <row r="17" spans="1:17" ht="12" customHeight="1" x14ac:dyDescent="0.35">
      <c r="A17" s="1"/>
      <c r="B17" s="16">
        <v>388</v>
      </c>
      <c r="C17" s="17" t="s">
        <v>29</v>
      </c>
      <c r="D17" s="18">
        <v>1163.1068499999999</v>
      </c>
      <c r="E17" s="17">
        <v>184.3</v>
      </c>
      <c r="F17" s="18">
        <v>100</v>
      </c>
      <c r="G17" s="19">
        <f t="shared" si="0"/>
        <v>4453.4593755242922</v>
      </c>
      <c r="H17" s="20">
        <f t="shared" si="1"/>
        <v>4500</v>
      </c>
      <c r="J17" s="7">
        <f t="shared" si="2"/>
        <v>2.9643620446010079E-2</v>
      </c>
      <c r="K17" s="31"/>
      <c r="L17"/>
      <c r="M17"/>
      <c r="N17"/>
      <c r="O17"/>
      <c r="P17"/>
      <c r="Q17" s="18"/>
    </row>
    <row r="18" spans="1:17" ht="12" customHeight="1" x14ac:dyDescent="0.35">
      <c r="A18" s="1"/>
      <c r="B18" s="16">
        <v>2318</v>
      </c>
      <c r="C18" s="17" t="s">
        <v>63</v>
      </c>
      <c r="D18" s="18">
        <v>5213.3038999999999</v>
      </c>
      <c r="E18" s="17">
        <v>39.35</v>
      </c>
      <c r="F18" s="18">
        <v>500</v>
      </c>
      <c r="G18" s="19">
        <f t="shared" si="0"/>
        <v>19961.396608499344</v>
      </c>
      <c r="H18" s="20">
        <f t="shared" si="1"/>
        <v>20000</v>
      </c>
      <c r="I18" s="3"/>
      <c r="J18" s="7">
        <f t="shared" si="2"/>
        <v>2.8369003053468983E-2</v>
      </c>
      <c r="K18" s="31"/>
      <c r="L18"/>
      <c r="M18"/>
      <c r="N18"/>
      <c r="O18"/>
      <c r="P18"/>
      <c r="Q18" s="18"/>
    </row>
    <row r="19" spans="1:17" ht="12" customHeight="1" x14ac:dyDescent="0.35">
      <c r="A19" s="1"/>
      <c r="B19" s="16">
        <v>883</v>
      </c>
      <c r="C19" s="17" t="s">
        <v>10</v>
      </c>
      <c r="D19" s="18">
        <v>17858.982800000002</v>
      </c>
      <c r="E19" s="17">
        <v>9.7899999999999991</v>
      </c>
      <c r="F19" s="18">
        <v>1000</v>
      </c>
      <c r="G19" s="19">
        <f t="shared" si="0"/>
        <v>68380.866631459605</v>
      </c>
      <c r="H19" s="20">
        <f t="shared" si="1"/>
        <v>68000</v>
      </c>
      <c r="I19" s="3"/>
      <c r="J19" s="7">
        <f t="shared" si="2"/>
        <v>2.4178296891143796E-2</v>
      </c>
      <c r="K19" s="31"/>
      <c r="L19"/>
      <c r="M19"/>
      <c r="N19"/>
      <c r="O19"/>
      <c r="P19"/>
      <c r="Q19" s="18"/>
    </row>
    <row r="20" spans="1:17" ht="12" customHeight="1" x14ac:dyDescent="0.35">
      <c r="A20" s="1"/>
      <c r="B20" s="16">
        <v>2628</v>
      </c>
      <c r="C20" s="17" t="s">
        <v>27</v>
      </c>
      <c r="D20" s="18">
        <v>7441.1750000000002</v>
      </c>
      <c r="E20" s="17">
        <v>20.8</v>
      </c>
      <c r="F20" s="18">
        <v>1000</v>
      </c>
      <c r="G20" s="19">
        <f t="shared" si="0"/>
        <v>28491.768033751137</v>
      </c>
      <c r="H20" s="20">
        <f t="shared" si="1"/>
        <v>28000</v>
      </c>
      <c r="I20" s="3"/>
      <c r="J20" s="7">
        <f t="shared" si="2"/>
        <v>2.1403813027377337E-2</v>
      </c>
      <c r="K20" s="31"/>
      <c r="L20"/>
      <c r="M20"/>
      <c r="N20"/>
      <c r="O20"/>
      <c r="P20"/>
      <c r="Q20" s="18"/>
    </row>
    <row r="21" spans="1:17" ht="12" customHeight="1" x14ac:dyDescent="0.35">
      <c r="A21" s="1"/>
      <c r="B21" s="16">
        <v>386</v>
      </c>
      <c r="C21" s="17" t="s">
        <v>28</v>
      </c>
      <c r="D21" s="18">
        <v>25513.438999999998</v>
      </c>
      <c r="E21" s="17">
        <v>5.57</v>
      </c>
      <c r="F21" s="18">
        <v>2000</v>
      </c>
      <c r="G21" s="19">
        <f t="shared" si="0"/>
        <v>97689.274305638493</v>
      </c>
      <c r="H21" s="20">
        <f t="shared" si="1"/>
        <v>98000</v>
      </c>
      <c r="J21" s="7">
        <f t="shared" si="2"/>
        <v>1.9652169094279345E-2</v>
      </c>
      <c r="K21" s="31"/>
      <c r="L21"/>
      <c r="M21"/>
      <c r="N21"/>
      <c r="O21"/>
      <c r="P21"/>
      <c r="Q21" s="18"/>
    </row>
    <row r="22" spans="1:17" ht="12" customHeight="1" x14ac:dyDescent="0.35">
      <c r="A22" s="1"/>
      <c r="B22" s="16">
        <v>2</v>
      </c>
      <c r="C22" s="17" t="s">
        <v>55</v>
      </c>
      <c r="D22" s="18">
        <v>1894.83825</v>
      </c>
      <c r="E22" s="17">
        <v>72.55</v>
      </c>
      <c r="F22" s="18">
        <v>500</v>
      </c>
      <c r="G22" s="19">
        <f t="shared" si="0"/>
        <v>7255.2106193549998</v>
      </c>
      <c r="H22" s="20">
        <f t="shared" si="1"/>
        <v>7500</v>
      </c>
      <c r="I22" s="3"/>
      <c r="J22" s="7">
        <f t="shared" si="2"/>
        <v>1.9010601359224399E-2</v>
      </c>
      <c r="K22" s="31"/>
      <c r="L22"/>
      <c r="M22"/>
      <c r="N22"/>
      <c r="O22"/>
      <c r="P22"/>
      <c r="Q22" s="18"/>
    </row>
    <row r="23" spans="1:17" ht="12" customHeight="1" x14ac:dyDescent="0.35">
      <c r="A23" s="1"/>
      <c r="B23" s="16">
        <v>16</v>
      </c>
      <c r="C23" s="17" t="s">
        <v>43</v>
      </c>
      <c r="D23" s="18">
        <v>1302.9313500000001</v>
      </c>
      <c r="E23" s="17">
        <v>100.7</v>
      </c>
      <c r="F23" s="18">
        <v>1000</v>
      </c>
      <c r="G23" s="19">
        <f t="shared" si="0"/>
        <v>4988.8381590410409</v>
      </c>
      <c r="H23" s="20">
        <f t="shared" si="1"/>
        <v>5000</v>
      </c>
      <c r="I23" s="1"/>
      <c r="J23" s="7">
        <f t="shared" si="2"/>
        <v>1.8144178077702716E-2</v>
      </c>
      <c r="K23" s="31"/>
      <c r="L23"/>
      <c r="M23"/>
      <c r="N23"/>
      <c r="O23"/>
      <c r="P23"/>
      <c r="Q23" s="18"/>
    </row>
    <row r="24" spans="1:17" ht="12" customHeight="1" x14ac:dyDescent="0.35">
      <c r="A24" s="1"/>
      <c r="B24" s="16">
        <v>1113</v>
      </c>
      <c r="C24" s="17" t="s">
        <v>54</v>
      </c>
      <c r="D24" s="18">
        <v>2691.8485999999998</v>
      </c>
      <c r="E24" s="17">
        <v>48.25</v>
      </c>
      <c r="F24" s="18">
        <v>500</v>
      </c>
      <c r="G24" s="19">
        <f t="shared" si="0"/>
        <v>10306.910654994372</v>
      </c>
      <c r="H24" s="20">
        <f t="shared" si="1"/>
        <v>10500</v>
      </c>
      <c r="I24" s="3"/>
      <c r="J24" s="7">
        <f t="shared" si="2"/>
        <v>1.7961154258288013E-2</v>
      </c>
      <c r="K24" s="31"/>
      <c r="L24"/>
      <c r="M24"/>
      <c r="N24"/>
      <c r="O24"/>
      <c r="P24"/>
      <c r="Q24" s="18"/>
    </row>
    <row r="25" spans="1:17" ht="12" customHeight="1" x14ac:dyDescent="0.35">
      <c r="A25" s="1"/>
      <c r="B25" s="16">
        <v>857</v>
      </c>
      <c r="C25" s="17" t="s">
        <v>26</v>
      </c>
      <c r="D25" s="18">
        <v>21098.9</v>
      </c>
      <c r="E25" s="17">
        <v>5.8</v>
      </c>
      <c r="F25" s="18">
        <v>2000</v>
      </c>
      <c r="G25" s="19">
        <f t="shared" si="0"/>
        <v>80786.295788946212</v>
      </c>
      <c r="H25" s="20">
        <f t="shared" si="1"/>
        <v>80000</v>
      </c>
      <c r="I25" s="3"/>
      <c r="J25" s="7">
        <f t="shared" si="2"/>
        <v>1.6922873287196188E-2</v>
      </c>
      <c r="K25" s="31"/>
      <c r="L25"/>
      <c r="M25"/>
      <c r="N25"/>
      <c r="O25"/>
      <c r="P25"/>
      <c r="Q25" s="18"/>
    </row>
    <row r="26" spans="1:17" ht="12" customHeight="1" x14ac:dyDescent="0.35">
      <c r="A26" s="1"/>
      <c r="B26" s="16">
        <v>823</v>
      </c>
      <c r="C26" s="17" t="s">
        <v>44</v>
      </c>
      <c r="D26" s="18">
        <v>2231.3409999999999</v>
      </c>
      <c r="E26" s="17">
        <v>50.9</v>
      </c>
      <c r="F26" s="18">
        <v>500</v>
      </c>
      <c r="G26" s="19">
        <f t="shared" si="0"/>
        <v>8543.6574433739679</v>
      </c>
      <c r="H26" s="20">
        <f t="shared" si="1"/>
        <v>8500</v>
      </c>
      <c r="J26" s="7">
        <f t="shared" si="2"/>
        <v>1.5706160209034058E-2</v>
      </c>
      <c r="K26" s="31"/>
      <c r="L26"/>
      <c r="M26"/>
      <c r="N26"/>
      <c r="O26"/>
      <c r="P26"/>
      <c r="Q26" s="18"/>
    </row>
    <row r="27" spans="1:17" ht="12" customHeight="1" x14ac:dyDescent="0.35">
      <c r="A27" s="1"/>
      <c r="B27" s="16">
        <v>11</v>
      </c>
      <c r="C27" s="17" t="s">
        <v>8</v>
      </c>
      <c r="D27" s="18">
        <v>764.73720000000003</v>
      </c>
      <c r="E27" s="17">
        <v>146.80000000000001</v>
      </c>
      <c r="F27" s="18">
        <v>100</v>
      </c>
      <c r="G27" s="19">
        <f t="shared" si="0"/>
        <v>2928.1282739863464</v>
      </c>
      <c r="H27" s="20">
        <f t="shared" si="1"/>
        <v>2900</v>
      </c>
      <c r="I27" s="3"/>
      <c r="J27" s="7">
        <f t="shared" si="2"/>
        <v>1.5524748288832551E-2</v>
      </c>
      <c r="K27" s="31"/>
      <c r="L27"/>
      <c r="M27"/>
      <c r="N27"/>
      <c r="O27"/>
      <c r="P27"/>
      <c r="Q27" s="18"/>
    </row>
    <row r="28" spans="1:17" ht="12" customHeight="1" x14ac:dyDescent="0.35">
      <c r="A28" s="1"/>
      <c r="B28" s="16">
        <v>3</v>
      </c>
      <c r="C28" s="17" t="s">
        <v>30</v>
      </c>
      <c r="D28" s="18">
        <v>7630.2240000000002</v>
      </c>
      <c r="E28" s="17">
        <v>13.76</v>
      </c>
      <c r="F28" s="18">
        <v>1000</v>
      </c>
      <c r="G28" s="19">
        <f t="shared" si="0"/>
        <v>29215.624179455626</v>
      </c>
      <c r="H28" s="20">
        <f t="shared" si="1"/>
        <v>29000</v>
      </c>
      <c r="J28" s="7">
        <f t="shared" si="2"/>
        <v>1.4519177575459024E-2</v>
      </c>
      <c r="K28" s="31"/>
      <c r="L28"/>
      <c r="M28"/>
      <c r="N28"/>
      <c r="O28"/>
      <c r="P28"/>
      <c r="Q28" s="18"/>
    </row>
    <row r="29" spans="1:17" ht="12" customHeight="1" x14ac:dyDescent="0.35">
      <c r="A29" s="1"/>
      <c r="B29" s="16">
        <v>2388</v>
      </c>
      <c r="C29" s="17" t="s">
        <v>32</v>
      </c>
      <c r="D29" s="18">
        <v>3700.473</v>
      </c>
      <c r="E29" s="17">
        <v>28.3</v>
      </c>
      <c r="F29" s="18">
        <v>500</v>
      </c>
      <c r="G29" s="19">
        <f t="shared" si="0"/>
        <v>14168.866923726315</v>
      </c>
      <c r="H29" s="20">
        <f t="shared" si="1"/>
        <v>14000</v>
      </c>
      <c r="I29" s="3"/>
      <c r="J29" s="7">
        <f t="shared" si="2"/>
        <v>1.4482047599734713E-2</v>
      </c>
      <c r="K29" s="31"/>
      <c r="L29"/>
      <c r="M29"/>
      <c r="N29"/>
      <c r="O29"/>
      <c r="P29"/>
      <c r="Q29" s="18"/>
    </row>
    <row r="30" spans="1:17" ht="12" customHeight="1" x14ac:dyDescent="0.35">
      <c r="A30" s="1"/>
      <c r="B30" s="16">
        <v>6</v>
      </c>
      <c r="C30" s="17" t="s">
        <v>31</v>
      </c>
      <c r="D30" s="18">
        <v>1387.2702999999999</v>
      </c>
      <c r="E30" s="17">
        <v>68.95</v>
      </c>
      <c r="F30" s="18">
        <v>500</v>
      </c>
      <c r="G30" s="19">
        <f t="shared" si="0"/>
        <v>5311.7664330851439</v>
      </c>
      <c r="H30" s="20">
        <f t="shared" si="1"/>
        <v>5500</v>
      </c>
      <c r="J30" s="7">
        <f t="shared" si="2"/>
        <v>1.322761830255781E-2</v>
      </c>
      <c r="K30" s="31"/>
      <c r="L30"/>
      <c r="M30"/>
      <c r="N30"/>
      <c r="O30"/>
      <c r="P30"/>
      <c r="Q30" s="18"/>
    </row>
    <row r="31" spans="1:17" ht="12" customHeight="1" x14ac:dyDescent="0.35">
      <c r="A31" s="1"/>
      <c r="B31" s="16">
        <v>1928</v>
      </c>
      <c r="C31" s="17" t="s">
        <v>35</v>
      </c>
      <c r="D31" s="18">
        <v>2421.1226999999999</v>
      </c>
      <c r="E31" s="17">
        <v>33.6</v>
      </c>
      <c r="F31" s="18">
        <v>400</v>
      </c>
      <c r="G31" s="19">
        <f t="shared" si="0"/>
        <v>9270.3190490277721</v>
      </c>
      <c r="H31" s="20">
        <f t="shared" si="1"/>
        <v>9200</v>
      </c>
      <c r="I31" s="3"/>
      <c r="J31" s="7">
        <f t="shared" si="2"/>
        <v>1.1249737071920441E-2</v>
      </c>
      <c r="K31" s="31"/>
      <c r="L31"/>
      <c r="M31"/>
      <c r="N31"/>
      <c r="O31"/>
      <c r="P31"/>
      <c r="Q31" s="18"/>
    </row>
    <row r="32" spans="1:17" ht="12" customHeight="1" x14ac:dyDescent="0.35">
      <c r="A32" s="1"/>
      <c r="B32" s="16">
        <v>688</v>
      </c>
      <c r="C32" s="17" t="s">
        <v>33</v>
      </c>
      <c r="D32" s="18">
        <v>3834.67</v>
      </c>
      <c r="E32" s="17">
        <v>20.75</v>
      </c>
      <c r="F32" s="18">
        <v>2000</v>
      </c>
      <c r="G32" s="19">
        <f t="shared" si="0"/>
        <v>14682.698381100359</v>
      </c>
      <c r="H32" s="20">
        <f t="shared" si="1"/>
        <v>14000</v>
      </c>
      <c r="I32" s="3"/>
      <c r="J32" s="7">
        <f t="shared" si="2"/>
        <v>1.1003539129147373E-2</v>
      </c>
      <c r="K32" s="31"/>
      <c r="L32"/>
      <c r="M32"/>
      <c r="N32"/>
      <c r="O32"/>
      <c r="P32"/>
      <c r="Q32" s="18"/>
    </row>
    <row r="33" spans="1:17" ht="12" customHeight="1" x14ac:dyDescent="0.35">
      <c r="A33" s="1"/>
      <c r="B33" s="16">
        <v>27</v>
      </c>
      <c r="C33" s="17" t="s">
        <v>45</v>
      </c>
      <c r="D33" s="18">
        <v>2349.0340500000002</v>
      </c>
      <c r="E33" s="17">
        <v>33.35</v>
      </c>
      <c r="F33" s="18">
        <v>1000</v>
      </c>
      <c r="G33" s="19">
        <f t="shared" si="0"/>
        <v>8994.2963652894832</v>
      </c>
      <c r="H33" s="20">
        <f t="shared" si="1"/>
        <v>9000</v>
      </c>
      <c r="I33" s="3"/>
      <c r="J33" s="7">
        <f t="shared" si="2"/>
        <v>1.0833566302456092E-2</v>
      </c>
      <c r="K33" s="31"/>
      <c r="L33"/>
      <c r="M33"/>
      <c r="N33"/>
      <c r="O33"/>
      <c r="P33"/>
      <c r="Q33" s="18"/>
    </row>
    <row r="34" spans="1:17" ht="12" customHeight="1" x14ac:dyDescent="0.35">
      <c r="A34" s="1"/>
      <c r="B34" s="16">
        <v>4</v>
      </c>
      <c r="C34" s="17" t="s">
        <v>46</v>
      </c>
      <c r="D34" s="18">
        <v>1364.45715</v>
      </c>
      <c r="E34" s="17">
        <v>53.8</v>
      </c>
      <c r="F34" s="18">
        <v>1000</v>
      </c>
      <c r="G34" s="19">
        <f t="shared" si="0"/>
        <v>5224.4163871691198</v>
      </c>
      <c r="H34" s="20">
        <f t="shared" si="1"/>
        <v>5000</v>
      </c>
      <c r="J34" s="7">
        <f t="shared" si="2"/>
        <v>1.0151459174721853E-2</v>
      </c>
      <c r="K34" s="31"/>
      <c r="L34"/>
      <c r="M34"/>
      <c r="N34"/>
      <c r="O34"/>
      <c r="P34"/>
      <c r="Q34" s="18"/>
    </row>
    <row r="35" spans="1:17" ht="12" customHeight="1" x14ac:dyDescent="0.35">
      <c r="A35" s="1"/>
      <c r="B35" s="16">
        <v>267</v>
      </c>
      <c r="C35" s="17" t="s">
        <v>58</v>
      </c>
      <c r="D35" s="18">
        <v>5818.0519999999997</v>
      </c>
      <c r="E35" s="17">
        <v>11.06</v>
      </c>
      <c r="F35" s="18">
        <v>1000</v>
      </c>
      <c r="G35" s="19">
        <f t="shared" si="0"/>
        <v>22276.937176225776</v>
      </c>
      <c r="H35" s="20">
        <f t="shared" si="1"/>
        <v>22000</v>
      </c>
      <c r="I35" s="3"/>
      <c r="J35" s="7">
        <f t="shared" si="2"/>
        <v>8.8985454048344809E-3</v>
      </c>
      <c r="K35" s="31"/>
      <c r="L35"/>
      <c r="M35"/>
      <c r="N35"/>
      <c r="O35"/>
      <c r="P35"/>
      <c r="Q35" s="18"/>
    </row>
    <row r="36" spans="1:17" ht="12" customHeight="1" x14ac:dyDescent="0.35">
      <c r="A36" s="1"/>
      <c r="B36" s="16">
        <v>66</v>
      </c>
      <c r="C36" s="17" t="s">
        <v>40</v>
      </c>
      <c r="D36" s="18">
        <v>1476.008</v>
      </c>
      <c r="E36" s="17">
        <v>38.35</v>
      </c>
      <c r="F36" s="18">
        <v>500</v>
      </c>
      <c r="G36" s="19">
        <f t="shared" si="0"/>
        <v>5651.537230606853</v>
      </c>
      <c r="H36" s="20">
        <f t="shared" si="1"/>
        <v>5500</v>
      </c>
      <c r="I36" s="3"/>
      <c r="J36" s="7">
        <f t="shared" si="2"/>
        <v>7.8278117882755287E-3</v>
      </c>
      <c r="K36" s="31"/>
      <c r="L36"/>
      <c r="M36"/>
      <c r="N36"/>
      <c r="O36"/>
      <c r="P36"/>
      <c r="Q36" s="18"/>
    </row>
    <row r="37" spans="1:17" ht="12" customHeight="1" x14ac:dyDescent="0.35">
      <c r="A37" s="1"/>
      <c r="B37" s="16">
        <v>762</v>
      </c>
      <c r="C37" s="17" t="s">
        <v>11</v>
      </c>
      <c r="D37" s="18">
        <v>5986.7704999999996</v>
      </c>
      <c r="E37" s="17">
        <v>9.1300000000000008</v>
      </c>
      <c r="F37" s="18">
        <v>2000</v>
      </c>
      <c r="G37" s="19">
        <f t="shared" si="0"/>
        <v>22922.9491790348</v>
      </c>
      <c r="H37" s="20">
        <f t="shared" si="1"/>
        <v>22000</v>
      </c>
      <c r="J37" s="7">
        <f t="shared" si="2"/>
        <v>7.558744799356679E-3</v>
      </c>
      <c r="K37" s="31"/>
      <c r="L37"/>
      <c r="M37"/>
      <c r="N37"/>
      <c r="O37"/>
      <c r="P37"/>
      <c r="Q37" s="18"/>
    </row>
    <row r="38" spans="1:17" ht="12" customHeight="1" x14ac:dyDescent="0.35">
      <c r="A38" s="1"/>
      <c r="B38" s="16">
        <v>2018</v>
      </c>
      <c r="C38" s="17" t="s">
        <v>69</v>
      </c>
      <c r="D38" s="18">
        <v>736.8</v>
      </c>
      <c r="E38" s="17">
        <v>70.55</v>
      </c>
      <c r="F38" s="18">
        <v>2000</v>
      </c>
      <c r="G38" s="19">
        <f t="shared" si="0"/>
        <v>2821.1585787550803</v>
      </c>
      <c r="H38" s="20">
        <v>500</v>
      </c>
      <c r="I38" s="3"/>
      <c r="J38" s="7">
        <f t="shared" si="2"/>
        <v>7.1884115043040634E-3</v>
      </c>
      <c r="K38" s="31"/>
      <c r="L38"/>
      <c r="M38"/>
      <c r="N38"/>
      <c r="O38"/>
      <c r="P38"/>
      <c r="Q38" s="18"/>
    </row>
    <row r="39" spans="1:17" ht="12" customHeight="1" x14ac:dyDescent="0.35">
      <c r="A39" s="1"/>
      <c r="B39" s="16">
        <v>1088</v>
      </c>
      <c r="C39" s="17" t="s">
        <v>61</v>
      </c>
      <c r="D39" s="18">
        <v>3398.5830000000001</v>
      </c>
      <c r="E39" s="17">
        <v>14.64</v>
      </c>
      <c r="F39" s="18">
        <v>500</v>
      </c>
      <c r="G39" s="19">
        <f t="shared" si="0"/>
        <v>13012.950035370763</v>
      </c>
      <c r="H39" s="20">
        <f>INT((G39+F39/2)/F39)*F39</f>
        <v>13000</v>
      </c>
      <c r="J39" s="7">
        <f t="shared" si="2"/>
        <v>6.8805832316464885E-3</v>
      </c>
      <c r="K39" s="31"/>
      <c r="L39"/>
      <c r="M39"/>
      <c r="N39"/>
      <c r="O39"/>
      <c r="P39"/>
      <c r="Q39" s="18"/>
    </row>
    <row r="40" spans="1:17" ht="12" customHeight="1" x14ac:dyDescent="0.35">
      <c r="A40" s="1"/>
      <c r="B40" s="16">
        <v>3328</v>
      </c>
      <c r="C40" s="17" t="s">
        <v>38</v>
      </c>
      <c r="D40" s="18">
        <v>8752.9657499999994</v>
      </c>
      <c r="E40" s="17">
        <v>5.67</v>
      </c>
      <c r="F40" s="18">
        <v>1000</v>
      </c>
      <c r="G40" s="19">
        <f t="shared" si="0"/>
        <v>33514.528250762618</v>
      </c>
      <c r="H40" s="20">
        <v>2000</v>
      </c>
      <c r="I40" s="3"/>
      <c r="J40" s="7">
        <f t="shared" si="2"/>
        <v>6.8631672631401337E-3</v>
      </c>
      <c r="K40" s="31"/>
      <c r="L40"/>
      <c r="M40"/>
      <c r="N40"/>
      <c r="O40"/>
      <c r="P40"/>
      <c r="Q40" s="18"/>
    </row>
    <row r="41" spans="1:17" ht="12" customHeight="1" x14ac:dyDescent="0.35">
      <c r="A41" s="1"/>
      <c r="B41" s="16">
        <v>1109</v>
      </c>
      <c r="C41" s="17" t="s">
        <v>41</v>
      </c>
      <c r="D41" s="18">
        <v>2772.3755999999998</v>
      </c>
      <c r="E41" s="17">
        <v>17.600000000000001</v>
      </c>
      <c r="F41" s="18">
        <v>2000</v>
      </c>
      <c r="G41" s="19">
        <f t="shared" ref="G41:G58" si="3">D41*$C$5</f>
        <v>10615.243224038088</v>
      </c>
      <c r="H41" s="20">
        <f t="shared" ref="H41:H46" si="4">INT((G41+F41/2)/F41)*F41</f>
        <v>10000</v>
      </c>
      <c r="I41" s="3"/>
      <c r="J41" s="7">
        <f t="shared" ref="J41:J58" si="5">G41*E41/$C$4</f>
        <v>6.7476264353897126E-3</v>
      </c>
      <c r="K41" s="31"/>
      <c r="L41"/>
      <c r="M41"/>
      <c r="N41"/>
      <c r="O41"/>
      <c r="P41"/>
      <c r="Q41" s="18"/>
    </row>
    <row r="42" spans="1:17" ht="12" customHeight="1" x14ac:dyDescent="0.35">
      <c r="A42" s="1"/>
      <c r="B42" s="16">
        <v>17</v>
      </c>
      <c r="C42" s="17" t="s">
        <v>37</v>
      </c>
      <c r="D42" s="18">
        <v>5636.6855999999998</v>
      </c>
      <c r="E42" s="17">
        <v>8.43</v>
      </c>
      <c r="F42" s="18">
        <v>1000</v>
      </c>
      <c r="G42" s="19">
        <f t="shared" si="3"/>
        <v>21582.497198948462</v>
      </c>
      <c r="H42" s="20">
        <f t="shared" si="4"/>
        <v>22000</v>
      </c>
      <c r="J42" s="7">
        <f t="shared" si="5"/>
        <v>6.5710940258283555E-3</v>
      </c>
      <c r="K42" s="31"/>
      <c r="L42"/>
      <c r="M42"/>
      <c r="N42"/>
      <c r="O42"/>
      <c r="P42"/>
      <c r="Q42" s="18"/>
    </row>
    <row r="43" spans="1:17" ht="14.5" x14ac:dyDescent="0.35">
      <c r="B43" s="16">
        <v>12</v>
      </c>
      <c r="C43" s="17" t="s">
        <v>12</v>
      </c>
      <c r="D43" s="18">
        <v>1091.2218</v>
      </c>
      <c r="E43" s="17">
        <v>41.8</v>
      </c>
      <c r="F43" s="18">
        <v>1000</v>
      </c>
      <c r="G43" s="19">
        <f t="shared" si="3"/>
        <v>4178.2162627504895</v>
      </c>
      <c r="H43" s="20">
        <f t="shared" si="4"/>
        <v>4000</v>
      </c>
      <c r="J43" s="7">
        <f t="shared" si="5"/>
        <v>6.3077665336236073E-3</v>
      </c>
      <c r="K43" s="31"/>
      <c r="L43"/>
      <c r="M43"/>
      <c r="N43"/>
      <c r="O43"/>
      <c r="P43"/>
      <c r="Q43" s="18"/>
    </row>
    <row r="44" spans="1:17" ht="14.5" x14ac:dyDescent="0.35">
      <c r="B44" s="16">
        <v>1044</v>
      </c>
      <c r="C44" s="17" t="s">
        <v>36</v>
      </c>
      <c r="D44" s="18">
        <v>722.93280000000004</v>
      </c>
      <c r="E44" s="17">
        <v>58</v>
      </c>
      <c r="F44" s="18">
        <v>500</v>
      </c>
      <c r="G44" s="19">
        <f t="shared" si="3"/>
        <v>2768.0619850480875</v>
      </c>
      <c r="H44" s="20">
        <f t="shared" si="4"/>
        <v>3000</v>
      </c>
      <c r="I44" s="3"/>
      <c r="J44" s="7">
        <f t="shared" si="5"/>
        <v>5.7984540281995475E-3</v>
      </c>
      <c r="K44" s="31"/>
      <c r="L44"/>
      <c r="M44"/>
      <c r="N44"/>
      <c r="O44"/>
      <c r="P44"/>
      <c r="Q44" s="18"/>
    </row>
    <row r="45" spans="1:17" ht="14.5" x14ac:dyDescent="0.35">
      <c r="B45" s="16">
        <v>23</v>
      </c>
      <c r="C45" s="17" t="s">
        <v>15</v>
      </c>
      <c r="D45" s="18">
        <v>1351.3705</v>
      </c>
      <c r="E45" s="17">
        <v>30.75</v>
      </c>
      <c r="F45" s="18">
        <v>200</v>
      </c>
      <c r="G45" s="19">
        <f t="shared" si="3"/>
        <v>5174.3084679038311</v>
      </c>
      <c r="H45" s="20">
        <f t="shared" si="4"/>
        <v>5200</v>
      </c>
      <c r="J45" s="7">
        <f t="shared" si="5"/>
        <v>5.7465322662540747E-3</v>
      </c>
      <c r="K45" s="31"/>
      <c r="L45"/>
      <c r="M45"/>
      <c r="N45"/>
      <c r="O45"/>
      <c r="P45"/>
      <c r="Q45" s="18"/>
    </row>
    <row r="46" spans="1:17" ht="14.5" x14ac:dyDescent="0.35">
      <c r="B46" s="16">
        <v>2319</v>
      </c>
      <c r="C46" s="17" t="s">
        <v>48</v>
      </c>
      <c r="D46" s="18">
        <v>2745.9333999999999</v>
      </c>
      <c r="E46" s="17">
        <v>15.06</v>
      </c>
      <c r="F46" s="18">
        <v>1000</v>
      </c>
      <c r="G46" s="19">
        <f t="shared" si="3"/>
        <v>10513.997785152153</v>
      </c>
      <c r="H46" s="20">
        <f t="shared" si="4"/>
        <v>11000</v>
      </c>
      <c r="I46" s="3"/>
      <c r="J46" s="7">
        <f t="shared" si="5"/>
        <v>5.7187520458101496E-3</v>
      </c>
      <c r="K46" s="31"/>
      <c r="L46"/>
      <c r="M46"/>
      <c r="N46"/>
      <c r="O46"/>
      <c r="P46"/>
      <c r="Q46" s="18"/>
    </row>
    <row r="47" spans="1:17" ht="14.5" x14ac:dyDescent="0.35">
      <c r="B47" s="16">
        <v>1038</v>
      </c>
      <c r="C47" s="17" t="s">
        <v>68</v>
      </c>
      <c r="D47" s="18">
        <v>662.66899999999998</v>
      </c>
      <c r="E47" s="17">
        <v>61.7</v>
      </c>
      <c r="F47" s="18">
        <v>2000</v>
      </c>
      <c r="G47" s="19">
        <f t="shared" si="3"/>
        <v>2537.315871640948</v>
      </c>
      <c r="H47" s="20">
        <v>1000</v>
      </c>
      <c r="I47" s="3"/>
      <c r="J47" s="7">
        <f t="shared" si="5"/>
        <v>5.6541602600493537E-3</v>
      </c>
      <c r="K47" s="31"/>
      <c r="L47"/>
      <c r="M47"/>
      <c r="N47"/>
      <c r="O47"/>
      <c r="P47"/>
      <c r="Q47" s="18"/>
    </row>
    <row r="48" spans="1:17" ht="14.5" x14ac:dyDescent="0.35">
      <c r="B48" s="16">
        <v>19</v>
      </c>
      <c r="C48" s="17" t="s">
        <v>13</v>
      </c>
      <c r="D48" s="18">
        <v>497.86329999999998</v>
      </c>
      <c r="E48" s="17">
        <v>75.849999999999994</v>
      </c>
      <c r="F48" s="18">
        <v>500</v>
      </c>
      <c r="G48" s="19">
        <f t="shared" si="3"/>
        <v>1906.2857218272452</v>
      </c>
      <c r="H48" s="20">
        <f t="shared" ref="H48:H58" si="6">INT((G48+F48/2)/F48)*F48</f>
        <v>2000</v>
      </c>
      <c r="I48" s="3"/>
      <c r="J48" s="7">
        <f t="shared" si="5"/>
        <v>5.222181883870144E-3</v>
      </c>
      <c r="K48" s="31"/>
      <c r="L48"/>
      <c r="M48"/>
      <c r="N48"/>
      <c r="O48"/>
      <c r="P48"/>
      <c r="Q48" s="18"/>
    </row>
    <row r="49" spans="2:17" ht="14.5" x14ac:dyDescent="0.35">
      <c r="B49" s="16">
        <v>83</v>
      </c>
      <c r="C49" s="17" t="s">
        <v>49</v>
      </c>
      <c r="D49" s="18">
        <v>3082.1565000000001</v>
      </c>
      <c r="E49" s="17">
        <v>11.9</v>
      </c>
      <c r="F49" s="18">
        <v>2000</v>
      </c>
      <c r="G49" s="19">
        <f t="shared" si="3"/>
        <v>11801.373847775154</v>
      </c>
      <c r="H49" s="20">
        <f t="shared" si="6"/>
        <v>12000</v>
      </c>
      <c r="J49" s="7">
        <f t="shared" si="5"/>
        <v>5.0721015887216243E-3</v>
      </c>
      <c r="K49" s="31"/>
      <c r="L49"/>
      <c r="M49"/>
      <c r="N49"/>
      <c r="O49"/>
      <c r="P49"/>
      <c r="Q49" s="18"/>
    </row>
    <row r="50" spans="2:17" ht="14.5" x14ac:dyDescent="0.35">
      <c r="B50" s="16">
        <v>992</v>
      </c>
      <c r="C50" s="17" t="s">
        <v>47</v>
      </c>
      <c r="D50" s="18">
        <v>7220.6251000000002</v>
      </c>
      <c r="E50" s="17">
        <v>4.79</v>
      </c>
      <c r="F50" s="18">
        <v>2000</v>
      </c>
      <c r="G50" s="19">
        <f t="shared" si="3"/>
        <v>27647.297020683036</v>
      </c>
      <c r="H50" s="20">
        <f t="shared" si="6"/>
        <v>28000</v>
      </c>
      <c r="J50" s="7">
        <f t="shared" si="5"/>
        <v>4.7829584198595685E-3</v>
      </c>
      <c r="K50" s="31"/>
      <c r="L50"/>
      <c r="M50"/>
      <c r="N50"/>
      <c r="O50"/>
      <c r="P50"/>
      <c r="Q50" s="18"/>
    </row>
    <row r="51" spans="2:17" ht="14.5" x14ac:dyDescent="0.35">
      <c r="B51" s="16">
        <v>151</v>
      </c>
      <c r="C51" s="17" t="s">
        <v>57</v>
      </c>
      <c r="D51" s="18">
        <v>6937.6009999999997</v>
      </c>
      <c r="E51" s="17">
        <v>4.96</v>
      </c>
      <c r="F51" s="18">
        <v>1000</v>
      </c>
      <c r="G51" s="19">
        <f t="shared" si="3"/>
        <v>26563.616418471531</v>
      </c>
      <c r="H51" s="20">
        <f t="shared" si="6"/>
        <v>27000</v>
      </c>
      <c r="I51" s="3"/>
      <c r="J51" s="7">
        <f t="shared" si="5"/>
        <v>4.758579075253495E-3</v>
      </c>
      <c r="K51" s="31"/>
      <c r="L51"/>
      <c r="M51"/>
      <c r="N51"/>
      <c r="O51"/>
      <c r="P51"/>
      <c r="Q51" s="18"/>
    </row>
    <row r="52" spans="2:17" ht="14.5" x14ac:dyDescent="0.35">
      <c r="B52" s="16">
        <v>101</v>
      </c>
      <c r="C52" s="17" t="s">
        <v>56</v>
      </c>
      <c r="D52" s="18">
        <v>2023.9092000000001</v>
      </c>
      <c r="E52" s="17">
        <v>16.899999999999999</v>
      </c>
      <c r="F52" s="18">
        <v>1000</v>
      </c>
      <c r="G52" s="19">
        <f t="shared" si="3"/>
        <v>7749.4147695457823</v>
      </c>
      <c r="H52" s="20">
        <f t="shared" si="6"/>
        <v>8000</v>
      </c>
      <c r="I52" s="3"/>
      <c r="J52" s="7">
        <f t="shared" si="5"/>
        <v>4.730031407300047E-3</v>
      </c>
      <c r="K52" s="31"/>
      <c r="L52"/>
      <c r="M52"/>
      <c r="N52"/>
      <c r="O52"/>
      <c r="P52"/>
      <c r="Q52" s="18"/>
    </row>
    <row r="53" spans="2:17" ht="14.5" x14ac:dyDescent="0.35">
      <c r="B53" s="16">
        <v>1880</v>
      </c>
      <c r="C53" s="17" t="s">
        <v>34</v>
      </c>
      <c r="D53" s="18">
        <v>6747.3864000000003</v>
      </c>
      <c r="E53" s="17">
        <v>4.41</v>
      </c>
      <c r="F53" s="18">
        <v>1000</v>
      </c>
      <c r="G53" s="19">
        <f t="shared" si="3"/>
        <v>25835.297267284692</v>
      </c>
      <c r="H53" s="20">
        <f t="shared" si="6"/>
        <v>26000</v>
      </c>
      <c r="I53" s="3"/>
      <c r="J53" s="7">
        <f t="shared" si="5"/>
        <v>4.1149111871108595E-3</v>
      </c>
      <c r="K53" s="31"/>
      <c r="L53"/>
      <c r="M53"/>
      <c r="N53"/>
      <c r="O53"/>
      <c r="P53"/>
      <c r="Q53" s="18"/>
    </row>
    <row r="54" spans="2:17" ht="14.5" x14ac:dyDescent="0.35">
      <c r="B54" s="16">
        <v>144</v>
      </c>
      <c r="C54" s="17" t="s">
        <v>23</v>
      </c>
      <c r="D54" s="18">
        <v>1312.8105</v>
      </c>
      <c r="E54" s="17">
        <v>19.48</v>
      </c>
      <c r="F54" s="18">
        <v>2000</v>
      </c>
      <c r="G54" s="19">
        <f t="shared" si="3"/>
        <v>5026.6647724684399</v>
      </c>
      <c r="H54" s="20">
        <f t="shared" si="6"/>
        <v>6000</v>
      </c>
      <c r="I54" s="3"/>
      <c r="J54" s="7">
        <f t="shared" si="5"/>
        <v>3.5365295350940919E-3</v>
      </c>
      <c r="K54" s="31"/>
      <c r="L54"/>
      <c r="M54"/>
      <c r="N54"/>
      <c r="O54"/>
      <c r="P54"/>
      <c r="Q54" s="18"/>
    </row>
    <row r="55" spans="2:17" ht="14.5" x14ac:dyDescent="0.35">
      <c r="B55" s="16">
        <v>836</v>
      </c>
      <c r="C55" s="17" t="s">
        <v>42</v>
      </c>
      <c r="D55" s="18">
        <v>1923.0652</v>
      </c>
      <c r="E55" s="17">
        <v>12.3</v>
      </c>
      <c r="F55" s="18">
        <v>2000</v>
      </c>
      <c r="G55" s="19">
        <f t="shared" si="3"/>
        <v>7363.2897482157368</v>
      </c>
      <c r="H55" s="20">
        <f t="shared" si="6"/>
        <v>8000</v>
      </c>
      <c r="I55" s="3"/>
      <c r="J55" s="7">
        <f t="shared" si="5"/>
        <v>3.271036691095549E-3</v>
      </c>
      <c r="K55" s="31"/>
      <c r="L55"/>
      <c r="M55"/>
      <c r="N55"/>
      <c r="O55"/>
      <c r="P55"/>
      <c r="Q55" s="18"/>
    </row>
    <row r="56" spans="2:17" ht="14.5" x14ac:dyDescent="0.35">
      <c r="B56" s="16">
        <v>494</v>
      </c>
      <c r="C56" s="17" t="s">
        <v>14</v>
      </c>
      <c r="D56" s="18">
        <v>5890.8128999999999</v>
      </c>
      <c r="E56" s="17">
        <v>3.55</v>
      </c>
      <c r="F56" s="18">
        <v>2000</v>
      </c>
      <c r="G56" s="19">
        <f t="shared" si="3"/>
        <v>22555.533860852462</v>
      </c>
      <c r="H56" s="20">
        <f t="shared" si="6"/>
        <v>22000</v>
      </c>
      <c r="I56" s="3"/>
      <c r="J56" s="7">
        <f t="shared" si="5"/>
        <v>2.8919439903938977E-3</v>
      </c>
      <c r="K56" s="31"/>
      <c r="L56"/>
      <c r="M56"/>
      <c r="N56"/>
      <c r="O56"/>
      <c r="P56"/>
      <c r="Q56" s="18"/>
    </row>
    <row r="57" spans="2:17" ht="14.5" x14ac:dyDescent="0.35">
      <c r="B57" s="16">
        <v>135</v>
      </c>
      <c r="C57" s="17" t="s">
        <v>50</v>
      </c>
      <c r="D57" s="18">
        <v>3228.9560000000001</v>
      </c>
      <c r="E57" s="17">
        <v>5.82</v>
      </c>
      <c r="F57" s="18">
        <v>2000</v>
      </c>
      <c r="G57" s="19">
        <f t="shared" si="3"/>
        <v>12363.459446013423</v>
      </c>
      <c r="H57" s="20">
        <f t="shared" si="6"/>
        <v>12000</v>
      </c>
      <c r="I57" s="3"/>
      <c r="J57" s="7">
        <f t="shared" si="5"/>
        <v>2.5987913166641914E-3</v>
      </c>
      <c r="K57" s="31"/>
      <c r="L57"/>
      <c r="M57"/>
      <c r="N57"/>
      <c r="O57"/>
      <c r="P57"/>
      <c r="Q57" s="18"/>
    </row>
    <row r="58" spans="2:17" ht="15" thickBot="1" x14ac:dyDescent="0.4">
      <c r="B58" s="13">
        <v>293</v>
      </c>
      <c r="C58" s="14" t="s">
        <v>51</v>
      </c>
      <c r="D58" s="21">
        <v>1180.1532</v>
      </c>
      <c r="E58" s="14">
        <v>10.4</v>
      </c>
      <c r="F58" s="21">
        <v>1000</v>
      </c>
      <c r="G58" s="22">
        <f t="shared" si="3"/>
        <v>4518.728724789984</v>
      </c>
      <c r="H58" s="23">
        <f t="shared" si="6"/>
        <v>5000</v>
      </c>
      <c r="I58" s="3"/>
      <c r="J58" s="7">
        <f t="shared" si="5"/>
        <v>1.6972977007301297E-3</v>
      </c>
      <c r="K58" s="31"/>
      <c r="L58"/>
      <c r="M58"/>
      <c r="N58"/>
      <c r="O58"/>
      <c r="P58"/>
      <c r="Q58" s="21"/>
    </row>
  </sheetData>
  <sortState ref="B9:J58">
    <sortCondition descending="1" ref="J9:J58"/>
  </sortState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5"/>
  <sheetViews>
    <sheetView tabSelected="1" workbookViewId="0">
      <selection activeCell="C1" sqref="C1"/>
    </sheetView>
  </sheetViews>
  <sheetFormatPr defaultColWidth="9.1796875" defaultRowHeight="14.5" x14ac:dyDescent="0.35"/>
  <cols>
    <col min="1" max="1" width="9.1796875" style="31"/>
    <col min="2" max="2" width="24" style="31" bestFit="1" customWidth="1"/>
    <col min="3" max="3" width="9.1796875" style="31"/>
    <col min="4" max="4" width="10.7265625" style="31" bestFit="1" customWidth="1"/>
    <col min="5" max="6" width="12.54296875" style="31" bestFit="1" customWidth="1"/>
    <col min="7" max="16384" width="9.1796875" style="31"/>
  </cols>
  <sheetData>
    <row r="2" spans="1:21" x14ac:dyDescent="0.35">
      <c r="C2" s="36" t="s">
        <v>73</v>
      </c>
      <c r="D2" s="33">
        <v>42733</v>
      </c>
      <c r="E2" s="33">
        <v>42734</v>
      </c>
      <c r="F2" s="33">
        <v>42738</v>
      </c>
    </row>
    <row r="3" spans="1:21" x14ac:dyDescent="0.35">
      <c r="A3" s="31">
        <v>1</v>
      </c>
      <c r="B3" s="31" t="s">
        <v>53</v>
      </c>
      <c r="C3" s="31">
        <v>2701.7746000000002</v>
      </c>
      <c r="D3">
        <v>87.9</v>
      </c>
      <c r="E3">
        <v>87.9</v>
      </c>
      <c r="F3">
        <v>90.8</v>
      </c>
      <c r="H3"/>
      <c r="R3"/>
      <c r="S3"/>
      <c r="T3"/>
      <c r="U3"/>
    </row>
    <row r="4" spans="1:21" x14ac:dyDescent="0.35">
      <c r="A4" s="31">
        <v>2</v>
      </c>
      <c r="B4" s="31" t="s">
        <v>55</v>
      </c>
      <c r="C4" s="31">
        <v>1894.83825</v>
      </c>
      <c r="D4">
        <v>71.05</v>
      </c>
      <c r="E4">
        <v>71.25</v>
      </c>
      <c r="F4">
        <v>72.55</v>
      </c>
      <c r="H4"/>
      <c r="R4"/>
      <c r="S4"/>
      <c r="T4"/>
      <c r="U4"/>
    </row>
    <row r="5" spans="1:21" x14ac:dyDescent="0.35">
      <c r="A5" s="31">
        <v>3</v>
      </c>
      <c r="B5" s="31" t="s">
        <v>30</v>
      </c>
      <c r="C5" s="31">
        <v>7630.2240000000002</v>
      </c>
      <c r="D5">
        <v>13.6</v>
      </c>
      <c r="E5">
        <v>13.74</v>
      </c>
      <c r="F5">
        <v>13.76</v>
      </c>
      <c r="H5"/>
      <c r="R5"/>
      <c r="S5"/>
      <c r="T5"/>
      <c r="U5"/>
    </row>
    <row r="6" spans="1:21" x14ac:dyDescent="0.35">
      <c r="A6" s="31">
        <v>4</v>
      </c>
      <c r="B6" s="31" t="s">
        <v>46</v>
      </c>
      <c r="C6" s="31">
        <v>1364.45715</v>
      </c>
      <c r="D6">
        <v>50.8</v>
      </c>
      <c r="E6">
        <v>51.55</v>
      </c>
      <c r="F6">
        <v>53.8</v>
      </c>
      <c r="H6"/>
      <c r="R6"/>
      <c r="S6"/>
      <c r="T6"/>
      <c r="U6"/>
    </row>
    <row r="7" spans="1:21" x14ac:dyDescent="0.35">
      <c r="A7" s="31">
        <v>5</v>
      </c>
      <c r="B7" s="31" t="s">
        <v>6</v>
      </c>
      <c r="C7" s="31">
        <v>12250</v>
      </c>
      <c r="D7">
        <v>61.95</v>
      </c>
      <c r="E7">
        <v>62.25</v>
      </c>
      <c r="F7">
        <v>63</v>
      </c>
      <c r="H7"/>
      <c r="R7"/>
      <c r="S7"/>
      <c r="T7"/>
      <c r="U7"/>
    </row>
    <row r="8" spans="1:21" x14ac:dyDescent="0.35">
      <c r="A8" s="31">
        <v>6</v>
      </c>
      <c r="B8" s="31" t="s">
        <v>31</v>
      </c>
      <c r="C8" s="31">
        <v>1387.2702999999999</v>
      </c>
      <c r="D8">
        <v>67.95</v>
      </c>
      <c r="E8">
        <v>68.349999999999994</v>
      </c>
      <c r="F8">
        <v>68.95</v>
      </c>
      <c r="H8"/>
      <c r="R8"/>
      <c r="S8"/>
      <c r="T8"/>
      <c r="U8"/>
    </row>
    <row r="9" spans="1:21" x14ac:dyDescent="0.35">
      <c r="A9" s="31">
        <v>11</v>
      </c>
      <c r="B9" s="31" t="s">
        <v>8</v>
      </c>
      <c r="C9" s="31">
        <v>764.73720000000003</v>
      </c>
      <c r="D9">
        <v>143.19999999999999</v>
      </c>
      <c r="E9">
        <v>144.30000000000001</v>
      </c>
      <c r="F9">
        <v>146.80000000000001</v>
      </c>
      <c r="H9"/>
      <c r="R9"/>
      <c r="S9"/>
      <c r="T9"/>
      <c r="U9"/>
    </row>
    <row r="10" spans="1:21" x14ac:dyDescent="0.35">
      <c r="A10" s="31">
        <v>12</v>
      </c>
      <c r="B10" s="31" t="s">
        <v>12</v>
      </c>
      <c r="C10" s="31">
        <v>1091.2218</v>
      </c>
      <c r="D10">
        <v>40.700000000000003</v>
      </c>
      <c r="E10">
        <v>41.25</v>
      </c>
      <c r="F10">
        <v>41.8</v>
      </c>
      <c r="H10"/>
      <c r="R10"/>
      <c r="S10"/>
      <c r="T10"/>
      <c r="U10"/>
    </row>
    <row r="11" spans="1:21" x14ac:dyDescent="0.35">
      <c r="A11" s="31">
        <v>16</v>
      </c>
      <c r="B11" s="31" t="s">
        <v>43</v>
      </c>
      <c r="C11" s="31">
        <v>1302.9313500000001</v>
      </c>
      <c r="D11">
        <v>97.4</v>
      </c>
      <c r="E11">
        <v>98</v>
      </c>
      <c r="F11">
        <v>100.7</v>
      </c>
      <c r="H11"/>
      <c r="R11"/>
      <c r="S11"/>
      <c r="T11"/>
      <c r="U11"/>
    </row>
    <row r="12" spans="1:21" x14ac:dyDescent="0.35">
      <c r="A12" s="31">
        <v>17</v>
      </c>
      <c r="B12" s="31" t="s">
        <v>37</v>
      </c>
      <c r="C12" s="31">
        <v>5636.6855999999998</v>
      </c>
      <c r="D12">
        <v>8.19</v>
      </c>
      <c r="E12">
        <v>8.1999999999999993</v>
      </c>
      <c r="F12">
        <v>8.43</v>
      </c>
      <c r="H12"/>
      <c r="R12"/>
      <c r="S12"/>
      <c r="T12"/>
      <c r="U12"/>
    </row>
    <row r="13" spans="1:21" x14ac:dyDescent="0.35">
      <c r="A13" s="31">
        <v>19</v>
      </c>
      <c r="B13" s="31" t="s">
        <v>13</v>
      </c>
      <c r="C13" s="31">
        <v>497.86329999999998</v>
      </c>
      <c r="D13">
        <v>73.099999999999994</v>
      </c>
      <c r="E13">
        <v>74.05</v>
      </c>
      <c r="F13">
        <v>75.849999999999994</v>
      </c>
      <c r="H13"/>
      <c r="R13"/>
      <c r="S13"/>
      <c r="T13"/>
      <c r="U13"/>
    </row>
    <row r="14" spans="1:21" x14ac:dyDescent="0.35">
      <c r="A14" s="31">
        <v>23</v>
      </c>
      <c r="B14" s="31" t="s">
        <v>15</v>
      </c>
      <c r="C14" s="31">
        <v>1351.3705</v>
      </c>
      <c r="D14">
        <v>29.4</v>
      </c>
      <c r="E14">
        <v>29.7</v>
      </c>
      <c r="F14">
        <v>30.75</v>
      </c>
      <c r="H14"/>
      <c r="R14"/>
      <c r="S14"/>
      <c r="T14"/>
      <c r="U14"/>
    </row>
    <row r="15" spans="1:21" x14ac:dyDescent="0.35">
      <c r="A15" s="31">
        <v>27</v>
      </c>
      <c r="B15" s="31" t="s">
        <v>45</v>
      </c>
      <c r="C15" s="31">
        <v>2349.0340500000002</v>
      </c>
      <c r="D15">
        <v>33.049999999999997</v>
      </c>
      <c r="E15">
        <v>33.799999999999997</v>
      </c>
      <c r="F15">
        <v>33.35</v>
      </c>
      <c r="H15"/>
      <c r="R15"/>
      <c r="S15"/>
      <c r="T15"/>
      <c r="U15"/>
    </row>
    <row r="16" spans="1:21" x14ac:dyDescent="0.35">
      <c r="A16" s="31">
        <v>66</v>
      </c>
      <c r="B16" s="31" t="s">
        <v>40</v>
      </c>
      <c r="C16" s="31">
        <v>1476.008</v>
      </c>
      <c r="D16">
        <v>37.5</v>
      </c>
      <c r="E16">
        <v>37.700000000000003</v>
      </c>
      <c r="F16">
        <v>38.35</v>
      </c>
      <c r="H16"/>
      <c r="R16"/>
      <c r="S16"/>
      <c r="T16"/>
      <c r="U16"/>
    </row>
    <row r="17" spans="1:21" x14ac:dyDescent="0.35">
      <c r="A17" s="31">
        <v>83</v>
      </c>
      <c r="B17" s="31" t="s">
        <v>49</v>
      </c>
      <c r="C17" s="31">
        <v>3082.1565000000001</v>
      </c>
      <c r="D17">
        <v>11.54</v>
      </c>
      <c r="E17">
        <v>11.62</v>
      </c>
      <c r="F17">
        <v>11.9</v>
      </c>
      <c r="H17"/>
      <c r="R17"/>
      <c r="S17"/>
      <c r="T17"/>
      <c r="U17"/>
    </row>
    <row r="18" spans="1:21" x14ac:dyDescent="0.35">
      <c r="A18" s="31">
        <v>101</v>
      </c>
      <c r="B18" s="31" t="s">
        <v>56</v>
      </c>
      <c r="C18" s="31">
        <v>2023.9092000000001</v>
      </c>
      <c r="D18">
        <v>16.02</v>
      </c>
      <c r="E18">
        <v>16.440000000000001</v>
      </c>
      <c r="F18">
        <v>16.899999999999999</v>
      </c>
      <c r="H18"/>
      <c r="R18"/>
      <c r="S18"/>
      <c r="T18"/>
      <c r="U18"/>
    </row>
    <row r="19" spans="1:21" x14ac:dyDescent="0.35">
      <c r="A19" s="31">
        <v>135</v>
      </c>
      <c r="B19" s="31" t="s">
        <v>50</v>
      </c>
      <c r="C19" s="31">
        <v>3228.9560000000001</v>
      </c>
      <c r="D19">
        <v>5.78</v>
      </c>
      <c r="E19">
        <v>5.8</v>
      </c>
      <c r="F19">
        <v>5.82</v>
      </c>
      <c r="H19"/>
      <c r="R19"/>
      <c r="S19"/>
      <c r="T19"/>
      <c r="U19"/>
    </row>
    <row r="20" spans="1:21" x14ac:dyDescent="0.35">
      <c r="A20" s="31">
        <v>144</v>
      </c>
      <c r="B20" s="31" t="s">
        <v>23</v>
      </c>
      <c r="C20" s="31">
        <v>1312.8105</v>
      </c>
      <c r="D20">
        <v>18.86</v>
      </c>
      <c r="E20">
        <v>19.239999999999998</v>
      </c>
      <c r="F20">
        <v>19.48</v>
      </c>
      <c r="H20"/>
      <c r="R20"/>
      <c r="S20"/>
      <c r="T20"/>
      <c r="U20"/>
    </row>
    <row r="21" spans="1:21" x14ac:dyDescent="0.35">
      <c r="A21" s="31">
        <v>151</v>
      </c>
      <c r="B21" s="31" t="s">
        <v>57</v>
      </c>
      <c r="C21" s="31">
        <v>6937.6009999999997</v>
      </c>
      <c r="D21">
        <v>4.8499999999999996</v>
      </c>
      <c r="E21">
        <v>4.97</v>
      </c>
      <c r="F21">
        <v>4.96</v>
      </c>
      <c r="H21"/>
      <c r="R21"/>
      <c r="S21"/>
      <c r="T21"/>
      <c r="U21"/>
    </row>
    <row r="22" spans="1:21" x14ac:dyDescent="0.35">
      <c r="A22" s="31">
        <v>267</v>
      </c>
      <c r="B22" s="31" t="s">
        <v>58</v>
      </c>
      <c r="C22" s="31">
        <v>5818.0519999999997</v>
      </c>
      <c r="D22">
        <v>11.02</v>
      </c>
      <c r="E22">
        <v>11.1</v>
      </c>
      <c r="F22">
        <v>11.06</v>
      </c>
      <c r="H22"/>
      <c r="R22"/>
      <c r="S22"/>
      <c r="T22"/>
      <c r="U22"/>
    </row>
    <row r="23" spans="1:21" x14ac:dyDescent="0.35">
      <c r="A23" s="31">
        <v>293</v>
      </c>
      <c r="B23" s="31" t="s">
        <v>51</v>
      </c>
      <c r="C23" s="31">
        <v>1180.1532</v>
      </c>
      <c r="D23">
        <v>10.16</v>
      </c>
      <c r="E23">
        <v>10.199999999999999</v>
      </c>
      <c r="F23">
        <v>10.4</v>
      </c>
      <c r="H23"/>
      <c r="R23"/>
      <c r="S23"/>
      <c r="T23"/>
      <c r="U23"/>
    </row>
    <row r="24" spans="1:21" x14ac:dyDescent="0.35">
      <c r="A24" s="31">
        <v>386</v>
      </c>
      <c r="B24" s="31" t="s">
        <v>28</v>
      </c>
      <c r="C24" s="31">
        <v>25513.438999999998</v>
      </c>
      <c r="D24">
        <v>5.47</v>
      </c>
      <c r="E24">
        <v>5.5</v>
      </c>
      <c r="F24">
        <v>5.57</v>
      </c>
      <c r="H24"/>
      <c r="R24"/>
      <c r="S24"/>
      <c r="T24"/>
      <c r="U24"/>
    </row>
    <row r="25" spans="1:21" x14ac:dyDescent="0.35">
      <c r="A25" s="31">
        <v>388</v>
      </c>
      <c r="B25" s="31" t="s">
        <v>29</v>
      </c>
      <c r="C25" s="31">
        <v>1163.1068499999999</v>
      </c>
      <c r="D25">
        <v>180.9</v>
      </c>
      <c r="E25">
        <v>183.2</v>
      </c>
      <c r="F25">
        <v>184.3</v>
      </c>
      <c r="H25"/>
      <c r="R25"/>
      <c r="S25"/>
      <c r="T25"/>
      <c r="U25"/>
    </row>
    <row r="26" spans="1:21" x14ac:dyDescent="0.35">
      <c r="A26" s="31">
        <v>494</v>
      </c>
      <c r="B26" s="31" t="s">
        <v>14</v>
      </c>
      <c r="C26" s="31">
        <v>5890.8128999999999</v>
      </c>
      <c r="D26">
        <v>3.4</v>
      </c>
      <c r="E26">
        <v>3.41</v>
      </c>
      <c r="F26">
        <v>3.55</v>
      </c>
      <c r="H26"/>
      <c r="R26"/>
      <c r="S26"/>
      <c r="T26"/>
      <c r="U26"/>
    </row>
    <row r="27" spans="1:21" x14ac:dyDescent="0.35">
      <c r="A27" s="31">
        <v>688</v>
      </c>
      <c r="B27" s="31" t="s">
        <v>33</v>
      </c>
      <c r="C27" s="31">
        <v>3834.67</v>
      </c>
      <c r="D27">
        <v>20.3</v>
      </c>
      <c r="E27">
        <v>20.55</v>
      </c>
      <c r="F27">
        <v>20.75</v>
      </c>
      <c r="H27"/>
      <c r="R27"/>
      <c r="S27"/>
      <c r="T27"/>
      <c r="U27"/>
    </row>
    <row r="28" spans="1:21" x14ac:dyDescent="0.35">
      <c r="A28" s="31">
        <v>700</v>
      </c>
      <c r="B28" s="31" t="s">
        <v>25</v>
      </c>
      <c r="C28" s="31">
        <v>3844</v>
      </c>
      <c r="D28">
        <v>187.6</v>
      </c>
      <c r="E28">
        <v>189.7</v>
      </c>
      <c r="F28">
        <v>189.4</v>
      </c>
      <c r="H28"/>
      <c r="R28"/>
      <c r="S28"/>
      <c r="T28"/>
      <c r="U28"/>
    </row>
    <row r="29" spans="1:21" x14ac:dyDescent="0.35">
      <c r="A29" s="31">
        <v>762</v>
      </c>
      <c r="B29" s="31" t="s">
        <v>11</v>
      </c>
      <c r="C29" s="31">
        <v>5986.7704999999996</v>
      </c>
      <c r="D29">
        <v>9.01</v>
      </c>
      <c r="E29">
        <v>9.0299999999999994</v>
      </c>
      <c r="F29">
        <v>9.1300000000000008</v>
      </c>
      <c r="H29"/>
      <c r="R29"/>
      <c r="S29"/>
      <c r="T29"/>
      <c r="U29"/>
    </row>
    <row r="30" spans="1:21" x14ac:dyDescent="0.35">
      <c r="A30" s="31">
        <v>823</v>
      </c>
      <c r="B30" s="31" t="s">
        <v>44</v>
      </c>
      <c r="C30" s="31">
        <v>2231.3409999999999</v>
      </c>
      <c r="D30">
        <v>49.8</v>
      </c>
      <c r="E30">
        <v>50.4</v>
      </c>
      <c r="F30">
        <v>50.9</v>
      </c>
      <c r="H30"/>
      <c r="R30"/>
      <c r="S30"/>
      <c r="T30"/>
      <c r="U30"/>
    </row>
    <row r="31" spans="1:21" x14ac:dyDescent="0.35">
      <c r="A31" s="31">
        <v>836</v>
      </c>
      <c r="B31" s="31" t="s">
        <v>42</v>
      </c>
      <c r="C31" s="31">
        <v>1923.0652</v>
      </c>
      <c r="D31">
        <v>12.22</v>
      </c>
      <c r="E31">
        <v>12.32</v>
      </c>
      <c r="F31">
        <v>12.3</v>
      </c>
      <c r="H31"/>
      <c r="R31"/>
      <c r="S31"/>
      <c r="T31"/>
      <c r="U31"/>
    </row>
    <row r="32" spans="1:21" x14ac:dyDescent="0.35">
      <c r="A32" s="31">
        <v>857</v>
      </c>
      <c r="B32" s="31" t="s">
        <v>26</v>
      </c>
      <c r="C32" s="31">
        <v>21098.9</v>
      </c>
      <c r="D32">
        <v>5.78</v>
      </c>
      <c r="E32">
        <v>5.78</v>
      </c>
      <c r="F32">
        <v>5.8</v>
      </c>
      <c r="H32"/>
      <c r="R32"/>
      <c r="S32"/>
      <c r="T32"/>
      <c r="U32"/>
    </row>
    <row r="33" spans="1:21" x14ac:dyDescent="0.35">
      <c r="A33" s="31">
        <v>883</v>
      </c>
      <c r="B33" s="31" t="s">
        <v>10</v>
      </c>
      <c r="C33" s="31">
        <v>17858.982800000002</v>
      </c>
      <c r="D33">
        <v>9.6199999999999992</v>
      </c>
      <c r="E33">
        <v>9.6999999999999993</v>
      </c>
      <c r="F33">
        <v>9.7899999999999991</v>
      </c>
      <c r="H33"/>
      <c r="R33"/>
      <c r="S33"/>
      <c r="T33"/>
      <c r="U33"/>
    </row>
    <row r="34" spans="1:21" x14ac:dyDescent="0.35">
      <c r="A34" s="31">
        <v>939</v>
      </c>
      <c r="B34" s="31" t="s">
        <v>60</v>
      </c>
      <c r="C34" s="31">
        <v>108187.785</v>
      </c>
      <c r="D34">
        <v>5.89</v>
      </c>
      <c r="E34">
        <v>5.97</v>
      </c>
      <c r="F34">
        <v>5.86</v>
      </c>
      <c r="H34"/>
      <c r="R34"/>
      <c r="S34"/>
      <c r="T34"/>
      <c r="U34"/>
    </row>
    <row r="35" spans="1:21" x14ac:dyDescent="0.35">
      <c r="A35" s="31">
        <v>941</v>
      </c>
      <c r="B35" s="31" t="s">
        <v>7</v>
      </c>
      <c r="C35" s="31">
        <v>6142.6445999999996</v>
      </c>
      <c r="D35">
        <v>81.45</v>
      </c>
      <c r="E35">
        <v>82.2</v>
      </c>
      <c r="F35">
        <v>82</v>
      </c>
      <c r="H35"/>
      <c r="R35"/>
      <c r="S35"/>
      <c r="T35"/>
      <c r="U35"/>
    </row>
    <row r="36" spans="1:21" x14ac:dyDescent="0.35">
      <c r="A36" s="31">
        <v>992</v>
      </c>
      <c r="B36" s="31" t="s">
        <v>47</v>
      </c>
      <c r="C36" s="31">
        <v>7220.6251000000002</v>
      </c>
      <c r="D36">
        <v>4.63</v>
      </c>
      <c r="E36">
        <v>4.7</v>
      </c>
      <c r="F36">
        <v>4.79</v>
      </c>
      <c r="H36"/>
      <c r="R36"/>
      <c r="S36"/>
      <c r="T36"/>
      <c r="U36"/>
    </row>
    <row r="37" spans="1:21" x14ac:dyDescent="0.35">
      <c r="A37" s="31">
        <v>1038</v>
      </c>
      <c r="B37" s="31" t="s">
        <v>68</v>
      </c>
      <c r="C37" s="31">
        <v>662.66899999999998</v>
      </c>
      <c r="D37">
        <v>61.25</v>
      </c>
      <c r="E37">
        <v>61.7</v>
      </c>
      <c r="F37">
        <v>61.7</v>
      </c>
      <c r="H37"/>
      <c r="R37"/>
      <c r="S37"/>
      <c r="T37"/>
      <c r="U37"/>
    </row>
    <row r="38" spans="1:21" x14ac:dyDescent="0.35">
      <c r="A38" s="31">
        <v>1044</v>
      </c>
      <c r="B38" s="31" t="s">
        <v>36</v>
      </c>
      <c r="C38" s="31">
        <v>722.93280000000004</v>
      </c>
      <c r="D38">
        <v>55.95</v>
      </c>
      <c r="E38">
        <v>56.95</v>
      </c>
      <c r="F38">
        <v>58</v>
      </c>
      <c r="H38"/>
      <c r="R38"/>
      <c r="S38"/>
      <c r="T38"/>
      <c r="U38"/>
    </row>
    <row r="39" spans="1:21" x14ac:dyDescent="0.35">
      <c r="A39" s="31">
        <v>1088</v>
      </c>
      <c r="B39" s="31" t="s">
        <v>61</v>
      </c>
      <c r="C39" s="31">
        <v>3398.5830000000001</v>
      </c>
      <c r="D39">
        <v>14.44</v>
      </c>
      <c r="E39">
        <v>14.6</v>
      </c>
      <c r="F39">
        <v>14.64</v>
      </c>
      <c r="H39"/>
      <c r="R39"/>
      <c r="S39"/>
      <c r="T39"/>
      <c r="U39"/>
    </row>
    <row r="40" spans="1:21" x14ac:dyDescent="0.35">
      <c r="A40" s="31">
        <v>1109</v>
      </c>
      <c r="B40" s="31" t="s">
        <v>41</v>
      </c>
      <c r="C40" s="31">
        <v>2772.3755999999998</v>
      </c>
      <c r="D40">
        <v>17.3</v>
      </c>
      <c r="E40">
        <v>17.440000000000001</v>
      </c>
      <c r="F40">
        <v>17.600000000000001</v>
      </c>
      <c r="H40"/>
      <c r="R40"/>
      <c r="S40"/>
      <c r="T40"/>
      <c r="U40"/>
    </row>
    <row r="41" spans="1:21" x14ac:dyDescent="0.35">
      <c r="A41" s="31">
        <v>1113</v>
      </c>
      <c r="B41" s="31" t="s">
        <v>54</v>
      </c>
      <c r="C41" s="31">
        <v>2691.8485999999998</v>
      </c>
      <c r="D41">
        <v>47</v>
      </c>
      <c r="E41">
        <v>47.55</v>
      </c>
      <c r="F41">
        <v>48.25</v>
      </c>
      <c r="H41"/>
      <c r="R41"/>
      <c r="S41"/>
      <c r="T41"/>
      <c r="U41"/>
    </row>
    <row r="42" spans="1:21" x14ac:dyDescent="0.35">
      <c r="A42" s="31">
        <v>1299</v>
      </c>
      <c r="B42" s="31" t="s">
        <v>62</v>
      </c>
      <c r="C42" s="31">
        <v>12056.38</v>
      </c>
      <c r="D42">
        <v>43.3</v>
      </c>
      <c r="E42">
        <v>43.75</v>
      </c>
      <c r="F42">
        <v>43.75</v>
      </c>
      <c r="H42"/>
      <c r="R42"/>
      <c r="S42"/>
      <c r="T42"/>
      <c r="U42"/>
    </row>
    <row r="43" spans="1:21" x14ac:dyDescent="0.35">
      <c r="A43" s="31">
        <v>1398</v>
      </c>
      <c r="B43" s="31" t="s">
        <v>24</v>
      </c>
      <c r="C43" s="31">
        <v>73774.933999999994</v>
      </c>
      <c r="D43">
        <v>4.58</v>
      </c>
      <c r="E43">
        <v>4.6500000000000004</v>
      </c>
      <c r="F43">
        <v>4.68</v>
      </c>
      <c r="H43"/>
      <c r="R43"/>
      <c r="S43"/>
      <c r="T43"/>
      <c r="U43"/>
    </row>
    <row r="44" spans="1:21" x14ac:dyDescent="0.35">
      <c r="A44" s="31">
        <v>1880</v>
      </c>
      <c r="B44" s="31" t="s">
        <v>34</v>
      </c>
      <c r="C44" s="31">
        <v>6747.3864000000003</v>
      </c>
      <c r="D44">
        <v>4.2300000000000004</v>
      </c>
      <c r="E44">
        <v>4.3600000000000003</v>
      </c>
      <c r="F44">
        <v>4.41</v>
      </c>
      <c r="H44"/>
      <c r="R44"/>
      <c r="S44"/>
      <c r="T44"/>
      <c r="U44"/>
    </row>
    <row r="45" spans="1:21" x14ac:dyDescent="0.35">
      <c r="A45" s="31">
        <v>1928</v>
      </c>
      <c r="B45" s="31" t="s">
        <v>35</v>
      </c>
      <c r="C45" s="31">
        <v>2421.1226999999999</v>
      </c>
      <c r="D45">
        <v>33.15</v>
      </c>
      <c r="E45">
        <v>33.700000000000003</v>
      </c>
      <c r="F45">
        <v>33.6</v>
      </c>
      <c r="H45"/>
      <c r="R45"/>
      <c r="S45"/>
      <c r="T45"/>
      <c r="U45"/>
    </row>
    <row r="46" spans="1:21" x14ac:dyDescent="0.35">
      <c r="A46" s="31">
        <v>2018</v>
      </c>
      <c r="B46" s="31" t="s">
        <v>69</v>
      </c>
      <c r="C46" s="31">
        <v>736.8</v>
      </c>
      <c r="D46">
        <v>70.099999999999994</v>
      </c>
      <c r="E46">
        <v>70.45</v>
      </c>
      <c r="F46">
        <v>70.55</v>
      </c>
      <c r="H46"/>
      <c r="R46"/>
      <c r="S46"/>
      <c r="T46"/>
      <c r="U46"/>
    </row>
    <row r="47" spans="1:21" x14ac:dyDescent="0.35">
      <c r="A47" s="31">
        <v>2318</v>
      </c>
      <c r="B47" s="31" t="s">
        <v>63</v>
      </c>
      <c r="C47" s="31">
        <v>5213.3038999999999</v>
      </c>
      <c r="D47">
        <v>38.700000000000003</v>
      </c>
      <c r="E47">
        <v>38.799999999999997</v>
      </c>
      <c r="F47">
        <v>39.35</v>
      </c>
      <c r="H47"/>
      <c r="R47"/>
      <c r="S47"/>
      <c r="T47"/>
      <c r="U47"/>
    </row>
    <row r="48" spans="1:21" x14ac:dyDescent="0.35">
      <c r="A48" s="31">
        <v>2319</v>
      </c>
      <c r="B48" s="31" t="s">
        <v>48</v>
      </c>
      <c r="C48" s="31">
        <v>2745.9333999999999</v>
      </c>
      <c r="D48">
        <v>14.8</v>
      </c>
      <c r="E48">
        <v>14.94</v>
      </c>
      <c r="F48">
        <v>15.06</v>
      </c>
      <c r="H48"/>
      <c r="R48"/>
      <c r="S48"/>
      <c r="T48"/>
      <c r="U48"/>
    </row>
    <row r="49" spans="1:21" x14ac:dyDescent="0.35">
      <c r="A49" s="31">
        <v>2388</v>
      </c>
      <c r="B49" s="31" t="s">
        <v>32</v>
      </c>
      <c r="C49" s="31">
        <v>3700.473</v>
      </c>
      <c r="D49">
        <v>27.3</v>
      </c>
      <c r="E49">
        <v>27.75</v>
      </c>
      <c r="F49">
        <v>28.3</v>
      </c>
      <c r="H49"/>
      <c r="R49"/>
      <c r="S49"/>
      <c r="T49"/>
      <c r="U49"/>
    </row>
    <row r="50" spans="1:21" x14ac:dyDescent="0.35">
      <c r="A50" s="31">
        <v>2628</v>
      </c>
      <c r="B50" s="31" t="s">
        <v>27</v>
      </c>
      <c r="C50" s="31">
        <v>7441.1750000000002</v>
      </c>
      <c r="D50">
        <v>20.05</v>
      </c>
      <c r="E50">
        <v>20.2</v>
      </c>
      <c r="F50">
        <v>20.8</v>
      </c>
      <c r="H50"/>
      <c r="R50"/>
      <c r="S50"/>
      <c r="T50"/>
      <c r="U50"/>
    </row>
    <row r="51" spans="1:21" x14ac:dyDescent="0.35">
      <c r="A51" s="31">
        <v>3328</v>
      </c>
      <c r="B51" s="31" t="s">
        <v>38</v>
      </c>
      <c r="C51" s="31">
        <v>8752.9657499999994</v>
      </c>
      <c r="D51">
        <v>5.52</v>
      </c>
      <c r="E51">
        <v>5.61</v>
      </c>
      <c r="F51">
        <v>5.67</v>
      </c>
      <c r="H51"/>
      <c r="R51"/>
      <c r="S51"/>
      <c r="T51"/>
      <c r="U51"/>
    </row>
    <row r="52" spans="1:21" x14ac:dyDescent="0.35">
      <c r="A52" s="31">
        <v>3988</v>
      </c>
      <c r="B52" s="31" t="s">
        <v>9</v>
      </c>
      <c r="C52" s="31">
        <v>79441.165999999997</v>
      </c>
      <c r="D52">
        <v>3.4</v>
      </c>
      <c r="E52">
        <v>3.44</v>
      </c>
      <c r="F52">
        <v>3.48</v>
      </c>
      <c r="H52"/>
      <c r="R52"/>
      <c r="S52"/>
      <c r="T52"/>
      <c r="U52"/>
    </row>
    <row r="53" spans="1:21" x14ac:dyDescent="0.35">
      <c r="A53" s="36"/>
      <c r="B53" s="36" t="s">
        <v>70</v>
      </c>
      <c r="D53" s="31">
        <v>7113888.3232699996</v>
      </c>
      <c r="E53" s="31">
        <v>7182328.7981425002</v>
      </c>
      <c r="F53" s="31">
        <v>7231255.4684545007</v>
      </c>
    </row>
    <row r="54" spans="1:21" x14ac:dyDescent="0.35">
      <c r="B54" s="36" t="s">
        <v>71</v>
      </c>
      <c r="E54" s="34">
        <f>E53/D53*D55</f>
        <v>22000.553469300117</v>
      </c>
      <c r="F54" s="34">
        <f>F53/D53*D55</f>
        <v>22150.423219979366</v>
      </c>
    </row>
    <row r="55" spans="1:21" x14ac:dyDescent="0.35">
      <c r="B55" s="36" t="s">
        <v>72</v>
      </c>
      <c r="D55" s="31">
        <v>21790.91</v>
      </c>
      <c r="E55" s="34">
        <v>22000.561000000002</v>
      </c>
      <c r="F55" s="34">
        <v>22150.400000000001</v>
      </c>
    </row>
  </sheetData>
  <sortState ref="L3:O52">
    <sortCondition ref="L3:L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HSI index arb</vt:lpstr>
      <vt:lpstr>HSI index arb (2)</vt:lpstr>
      <vt:lpstr>HSI calculation</vt:lpstr>
      <vt:lpstr>'HSI index arb (2)'!multiplier</vt:lpstr>
      <vt:lpstr>multiplier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L Chau</dc:creator>
  <cp:lastModifiedBy>Ka Lok</cp:lastModifiedBy>
  <dcterms:created xsi:type="dcterms:W3CDTF">2003-02-27T04:29:11Z</dcterms:created>
  <dcterms:modified xsi:type="dcterms:W3CDTF">2017-02-16T06:19:08Z</dcterms:modified>
</cp:coreProperties>
</file>