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 Editing\Joint Institute\VP141,Physics Lab I\Lab3\"/>
    </mc:Choice>
  </mc:AlternateContent>
  <xr:revisionPtr revIDLastSave="0" documentId="13_ncr:1_{A9A2CCD3-E89D-415F-89E1-6A3084B99827}" xr6:coauthVersionLast="36" xr6:coauthVersionMax="36" xr10:uidLastSave="{00000000-0000-0000-0000-000000000000}"/>
  <bookViews>
    <workbookView xWindow="0" yWindow="0" windowWidth="13428" windowHeight="4932" xr2:uid="{F59E6CEC-4DF9-4CD1-B1ED-7E96AF99E5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I17" i="1"/>
  <c r="H15" i="1"/>
  <c r="I15" i="1"/>
  <c r="H16" i="1"/>
  <c r="I16" i="1"/>
  <c r="H17" i="1"/>
  <c r="H18" i="1"/>
  <c r="I18" i="1"/>
  <c r="H19" i="1"/>
  <c r="I19" i="1"/>
  <c r="H20" i="1"/>
  <c r="I20" i="1"/>
  <c r="G16" i="1"/>
  <c r="G17" i="1"/>
  <c r="G18" i="1"/>
  <c r="G19" i="1"/>
  <c r="G20" i="1"/>
  <c r="G15" i="1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  <c r="B3" i="2"/>
  <c r="B4" i="2"/>
  <c r="B5" i="2"/>
  <c r="B6" i="2"/>
  <c r="B7" i="2"/>
  <c r="B2" i="2"/>
  <c r="B21" i="1"/>
  <c r="B20" i="1"/>
  <c r="B19" i="1"/>
  <c r="A21" i="1"/>
  <c r="A20" i="1"/>
  <c r="A19" i="1"/>
  <c r="A16" i="1"/>
  <c r="H10" i="1" l="1"/>
  <c r="I10" i="1"/>
  <c r="H11" i="1"/>
  <c r="I11" i="1"/>
  <c r="H12" i="1"/>
  <c r="I12" i="1"/>
  <c r="H13" i="1"/>
  <c r="I13" i="1"/>
  <c r="H14" i="1"/>
  <c r="I14" i="1"/>
  <c r="I9" i="1"/>
  <c r="H9" i="1"/>
  <c r="G10" i="1"/>
  <c r="G11" i="1"/>
  <c r="G12" i="1"/>
  <c r="G13" i="1"/>
  <c r="G14" i="1"/>
  <c r="G9" i="1"/>
  <c r="F2" i="1"/>
  <c r="F3" i="1"/>
  <c r="F4" i="1"/>
  <c r="F5" i="1"/>
  <c r="F6" i="1"/>
  <c r="F1" i="1"/>
  <c r="C14" i="1"/>
  <c r="C13" i="1"/>
  <c r="C12" i="1"/>
  <c r="C11" i="1"/>
  <c r="C10" i="1"/>
  <c r="C9" i="1"/>
  <c r="B14" i="1"/>
  <c r="B13" i="1"/>
  <c r="B12" i="1"/>
  <c r="B11" i="1"/>
  <c r="B10" i="1"/>
  <c r="B9" i="1"/>
  <c r="A14" i="1"/>
  <c r="A13" i="1"/>
  <c r="A12" i="1"/>
  <c r="A11" i="1"/>
  <c r="A10" i="1"/>
  <c r="A9" i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<sst xmlns="http://schemas.openxmlformats.org/spreadsheetml/2006/main" count="10" uniqueCount="10">
  <si>
    <t>u_Δx</t>
    <phoneticPr fontId="1" type="noConversion"/>
  </si>
  <si>
    <t>Δt</t>
    <phoneticPr fontId="1" type="noConversion"/>
  </si>
  <si>
    <t>Δx</t>
    <phoneticPr fontId="1" type="noConversion"/>
  </si>
  <si>
    <t>u_Δt</t>
    <phoneticPr fontId="1" type="noConversion"/>
  </si>
  <si>
    <t>u_{v_{max}}</t>
    <phoneticPr fontId="1" type="noConversion"/>
  </si>
  <si>
    <t>v_{max}</t>
    <phoneticPr fontId="1" type="noConversion"/>
  </si>
  <si>
    <t>m</t>
    <phoneticPr fontId="1" type="noConversion"/>
  </si>
  <si>
    <t>u_{mv_{max}^2}</t>
    <phoneticPr fontId="1" type="noConversion"/>
  </si>
  <si>
    <t>u_m</t>
    <phoneticPr fontId="1" type="noConversion"/>
  </si>
  <si>
    <t>mv_{max}^2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</si>
</sst>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788-5762-4A08-B620-B69AEDE72367}">
  <dimension ref="A1:J21"/>
  <sheetViews>
    <sheetView tabSelected="1" workbookViewId="0">
      <selection activeCell="A21" sqref="A21"/>
    </sheetView>
  </sheetViews>
  <sheetFormatPr defaultRowHeight="13.8" x14ac:dyDescent="0.25"/>
  <cols>
    <col min="1" max="2" width="13.109375" bestFit="1" customWidth="1"/>
    <col min="7" max="10" width="13.109375" bestFit="1" customWidth="1"/>
  </cols>
  <sheetData>
    <row r="1" spans="1:10" x14ac:dyDescent="0.25">
      <c r="A1">
        <v>5.21</v>
      </c>
      <c r="B1">
        <v>3.13</v>
      </c>
      <c r="C1">
        <v>5.8</v>
      </c>
      <c r="D1">
        <v>4.72</v>
      </c>
      <c r="E1">
        <f>D1*9.794/1000</f>
        <v>4.622768E-2</v>
      </c>
      <c r="F1">
        <f>(181.82+D1)/1000</f>
        <v>0.18653999999999998</v>
      </c>
    </row>
    <row r="2" spans="1:10" x14ac:dyDescent="0.25">
      <c r="A2">
        <v>7.28</v>
      </c>
      <c r="B2">
        <v>5.04</v>
      </c>
      <c r="C2">
        <v>9.68</v>
      </c>
      <c r="D2">
        <v>9.49</v>
      </c>
      <c r="E2">
        <f t="shared" ref="E2:E6" si="0">D2*9.794/1000</f>
        <v>9.294506000000001E-2</v>
      </c>
      <c r="F2">
        <f t="shared" ref="F2:F6" si="1">(181.82+D2)/1000</f>
        <v>0.19131000000000001</v>
      </c>
    </row>
    <row r="3" spans="1:10" x14ac:dyDescent="0.25">
      <c r="A3">
        <v>9.31</v>
      </c>
      <c r="B3">
        <v>6.93</v>
      </c>
      <c r="C3">
        <v>13.51</v>
      </c>
      <c r="D3">
        <v>14.19</v>
      </c>
      <c r="E3">
        <f t="shared" si="0"/>
        <v>0.13897685999999998</v>
      </c>
      <c r="F3">
        <f t="shared" si="1"/>
        <v>0.19600999999999999</v>
      </c>
    </row>
    <row r="4" spans="1:10" x14ac:dyDescent="0.25">
      <c r="A4">
        <v>11.18</v>
      </c>
      <c r="B4">
        <v>8.9700000000000006</v>
      </c>
      <c r="C4">
        <v>17.55</v>
      </c>
      <c r="D4">
        <v>18.84</v>
      </c>
      <c r="E4">
        <f t="shared" si="0"/>
        <v>0.18451896000000001</v>
      </c>
      <c r="F4">
        <f t="shared" si="1"/>
        <v>0.20066000000000001</v>
      </c>
    </row>
    <row r="5" spans="1:10" x14ac:dyDescent="0.25">
      <c r="A5">
        <v>13.2</v>
      </c>
      <c r="B5">
        <v>10.9</v>
      </c>
      <c r="C5">
        <v>21.51</v>
      </c>
      <c r="D5">
        <v>23.68</v>
      </c>
      <c r="E5">
        <f t="shared" si="0"/>
        <v>0.23192192</v>
      </c>
      <c r="F5">
        <f t="shared" si="1"/>
        <v>0.20549999999999999</v>
      </c>
    </row>
    <row r="6" spans="1:10" x14ac:dyDescent="0.25">
      <c r="A6">
        <v>15.14</v>
      </c>
      <c r="B6">
        <v>12.73</v>
      </c>
      <c r="C6">
        <v>25.51</v>
      </c>
      <c r="D6">
        <v>28.44</v>
      </c>
      <c r="E6">
        <f t="shared" si="0"/>
        <v>0.27854136000000007</v>
      </c>
      <c r="F6">
        <f t="shared" si="1"/>
        <v>0.21026</v>
      </c>
    </row>
    <row r="7" spans="1:10" x14ac:dyDescent="0.25">
      <c r="A7">
        <v>17.25</v>
      </c>
      <c r="B7">
        <v>14.81</v>
      </c>
      <c r="C7">
        <v>29.46</v>
      </c>
    </row>
    <row r="9" spans="1:10" x14ac:dyDescent="0.25">
      <c r="A9">
        <f>(A2-A1)/100</f>
        <v>2.0700000000000003E-2</v>
      </c>
      <c r="B9">
        <f>(B2-B1)/100</f>
        <v>1.9100000000000002E-2</v>
      </c>
      <c r="C9">
        <f>(C2-C1)/100</f>
        <v>3.8800000000000001E-2</v>
      </c>
      <c r="D9">
        <v>12442.2</v>
      </c>
      <c r="E9">
        <v>12447.4</v>
      </c>
      <c r="F9">
        <v>12455.9</v>
      </c>
      <c r="G9">
        <f>(D9/10000)^2</f>
        <v>1.5480834084000004</v>
      </c>
      <c r="H9">
        <f>(E9/10000)^2</f>
        <v>1.5493776676</v>
      </c>
      <c r="I9">
        <f>(F9/10000)^2</f>
        <v>1.5514944480999999</v>
      </c>
      <c r="J9">
        <v>1.2281599999999999</v>
      </c>
    </row>
    <row r="10" spans="1:10" x14ac:dyDescent="0.25">
      <c r="A10">
        <f>(A3-A1)/100</f>
        <v>4.1000000000000009E-2</v>
      </c>
      <c r="B10">
        <f>(B3-B1)/100</f>
        <v>3.7999999999999999E-2</v>
      </c>
      <c r="C10">
        <f>(C3-C1)/100</f>
        <v>7.7100000000000002E-2</v>
      </c>
      <c r="D10">
        <v>12602</v>
      </c>
      <c r="E10">
        <v>12611.7</v>
      </c>
      <c r="F10">
        <v>12610.2</v>
      </c>
      <c r="G10">
        <f t="shared" ref="G10:G14" si="2">(D10/10000)^2</f>
        <v>1.5881040399999999</v>
      </c>
      <c r="H10">
        <f t="shared" ref="H10:H14" si="3">(E10/10000)^2</f>
        <v>1.5905497689000003</v>
      </c>
      <c r="I10">
        <f t="shared" ref="I10:I14" si="4">(F10/10000)^2</f>
        <v>1.5901714404</v>
      </c>
      <c r="J10">
        <v>1.22858</v>
      </c>
    </row>
    <row r="11" spans="1:10" x14ac:dyDescent="0.25">
      <c r="A11">
        <f>(A4-A1)/100</f>
        <v>5.9699999999999996E-2</v>
      </c>
      <c r="B11">
        <f>(B4-B1)/100</f>
        <v>5.8400000000000007E-2</v>
      </c>
      <c r="C11">
        <f>(C4-C1)/100</f>
        <v>0.11749999999999999</v>
      </c>
      <c r="D11">
        <v>12754.3</v>
      </c>
      <c r="E11">
        <v>12760.3</v>
      </c>
      <c r="F11">
        <v>12766.6</v>
      </c>
      <c r="G11">
        <f t="shared" si="2"/>
        <v>1.6267216848999997</v>
      </c>
      <c r="H11">
        <f t="shared" si="3"/>
        <v>1.6282525609</v>
      </c>
      <c r="I11">
        <f t="shared" si="4"/>
        <v>1.6298607556000004</v>
      </c>
      <c r="J11">
        <v>1.2283900000000001</v>
      </c>
    </row>
    <row r="12" spans="1:10" x14ac:dyDescent="0.25">
      <c r="A12">
        <f>(A5-A1)/100</f>
        <v>7.9899999999999999E-2</v>
      </c>
      <c r="B12">
        <f>(B5-B1)/100</f>
        <v>7.7700000000000005E-2</v>
      </c>
      <c r="C12">
        <f>(C5-C1)/100</f>
        <v>0.15710000000000002</v>
      </c>
      <c r="D12">
        <v>12913.8</v>
      </c>
      <c r="E12">
        <v>12913.6</v>
      </c>
      <c r="F12">
        <v>12923.3</v>
      </c>
      <c r="G12">
        <f t="shared" si="2"/>
        <v>1.6676623043999999</v>
      </c>
      <c r="H12">
        <f t="shared" si="3"/>
        <v>1.6676106496000003</v>
      </c>
      <c r="I12">
        <f t="shared" si="4"/>
        <v>1.6701168288999999</v>
      </c>
      <c r="J12">
        <v>1.2285900000000001</v>
      </c>
    </row>
    <row r="13" spans="1:10" x14ac:dyDescent="0.25">
      <c r="A13">
        <f>(A6-A1)/100</f>
        <v>9.9299999999999999E-2</v>
      </c>
      <c r="B13">
        <f>(B6-B1)/100</f>
        <v>9.6000000000000016E-2</v>
      </c>
      <c r="C13">
        <f>(C6-C1)/100</f>
        <v>0.1971</v>
      </c>
      <c r="D13">
        <v>13065.6</v>
      </c>
      <c r="E13">
        <v>13072.6</v>
      </c>
      <c r="F13">
        <v>13075.7</v>
      </c>
      <c r="G13">
        <f t="shared" si="2"/>
        <v>1.7070990335999998</v>
      </c>
      <c r="H13">
        <f t="shared" si="3"/>
        <v>1.7089287076000002</v>
      </c>
      <c r="I13">
        <f t="shared" si="4"/>
        <v>1.7097393049000003</v>
      </c>
      <c r="J13">
        <v>1.22881</v>
      </c>
    </row>
    <row r="14" spans="1:10" x14ac:dyDescent="0.25">
      <c r="A14">
        <f>(A7-A1)/100</f>
        <v>0.12039999999999999</v>
      </c>
      <c r="B14">
        <f>(B7-B1)/100</f>
        <v>0.1168</v>
      </c>
      <c r="C14">
        <f>(C7-C1)/100</f>
        <v>0.2366</v>
      </c>
      <c r="D14">
        <v>13224.6</v>
      </c>
      <c r="E14">
        <v>13227.7</v>
      </c>
      <c r="F14">
        <v>13231.9</v>
      </c>
      <c r="G14">
        <f t="shared" si="2"/>
        <v>1.7489004516</v>
      </c>
      <c r="H14">
        <f t="shared" si="3"/>
        <v>1.7497204729</v>
      </c>
      <c r="I14">
        <f t="shared" si="4"/>
        <v>1.7508317760999996</v>
      </c>
      <c r="J14">
        <v>1.2288300000000001</v>
      </c>
    </row>
    <row r="15" spans="1:10" x14ac:dyDescent="0.25">
      <c r="G15">
        <f>2*G9*0.00001</f>
        <v>3.0961668168000011E-5</v>
      </c>
      <c r="H15">
        <f t="shared" ref="H15:I15" si="5">2*H9*0.00001</f>
        <v>3.0987553352000004E-5</v>
      </c>
      <c r="I15">
        <f t="shared" si="5"/>
        <v>3.1029888962000004E-5</v>
      </c>
      <c r="J15">
        <f>2*J9*0.00001</f>
        <v>2.4563199999999999E-5</v>
      </c>
    </row>
    <row r="16" spans="1:10" x14ac:dyDescent="0.25">
      <c r="A16">
        <f>4.82/1000</f>
        <v>4.8200000000000005E-3</v>
      </c>
      <c r="B16">
        <v>1.5100000000000001E-2</v>
      </c>
      <c r="G16">
        <f t="shared" ref="G16:I20" si="6">2*G10*0.00001</f>
        <v>3.1762080800000004E-5</v>
      </c>
      <c r="H16">
        <f t="shared" si="6"/>
        <v>3.181099537800001E-5</v>
      </c>
      <c r="I16">
        <f t="shared" si="6"/>
        <v>3.1803428808E-5</v>
      </c>
      <c r="J16">
        <f t="shared" ref="J16" si="7">2*J10*0.00001</f>
        <v>2.4571600000000004E-5</v>
      </c>
    </row>
    <row r="17" spans="1:10" x14ac:dyDescent="0.25">
      <c r="A17">
        <v>4.8399999999999997E-3</v>
      </c>
      <c r="B17">
        <v>1.508E-2</v>
      </c>
      <c r="G17">
        <f t="shared" si="6"/>
        <v>3.2534433697999996E-5</v>
      </c>
      <c r="H17">
        <f t="shared" si="6"/>
        <v>3.2565051218000006E-5</v>
      </c>
      <c r="I17">
        <f>2*I11*0.00001</f>
        <v>3.259721511200001E-5</v>
      </c>
      <c r="J17">
        <f t="shared" ref="J17" si="8">2*J11*0.00001</f>
        <v>2.4567800000000002E-5</v>
      </c>
    </row>
    <row r="18" spans="1:10" x14ac:dyDescent="0.25">
      <c r="A18">
        <v>4.8199999999999996E-3</v>
      </c>
      <c r="B18">
        <v>1.5100000000000001E-2</v>
      </c>
      <c r="G18">
        <f t="shared" si="6"/>
        <v>3.3353246087999998E-5</v>
      </c>
      <c r="H18">
        <f t="shared" si="6"/>
        <v>3.3352212992000009E-5</v>
      </c>
      <c r="I18">
        <f t="shared" si="6"/>
        <v>3.3402336577999998E-5</v>
      </c>
      <c r="J18">
        <f t="shared" ref="J18" si="9">2*J12*0.00001</f>
        <v>2.4571800000000004E-5</v>
      </c>
    </row>
    <row r="19" spans="1:10" x14ac:dyDescent="0.25">
      <c r="A19">
        <f>STDEV(A16:A18)</f>
        <v>1.1547005383792295E-5</v>
      </c>
      <c r="B19">
        <f>STDEV(B16:B18)</f>
        <v>1.1547005383793048E-5</v>
      </c>
      <c r="G19">
        <f t="shared" si="6"/>
        <v>3.4141980671999997E-5</v>
      </c>
      <c r="H19">
        <f t="shared" si="6"/>
        <v>3.4178574152000009E-5</v>
      </c>
      <c r="I19">
        <f t="shared" si="6"/>
        <v>3.4194786098000006E-5</v>
      </c>
      <c r="J19">
        <f t="shared" ref="J19" si="10">2*J13*0.00001</f>
        <v>2.45762E-5</v>
      </c>
    </row>
    <row r="20" spans="1:10" x14ac:dyDescent="0.25">
      <c r="A20">
        <f>(1.959+2.406/(3-1.064))/SQRT(3)*A19</f>
        <v>2.1345123966941743E-5</v>
      </c>
      <c r="B20">
        <f>(1.959+2.406/(3-1.064))/SQRT(3)*B19</f>
        <v>2.1345123966943136E-5</v>
      </c>
      <c r="G20">
        <f t="shared" si="6"/>
        <v>3.4978009032000004E-5</v>
      </c>
      <c r="H20">
        <f t="shared" si="6"/>
        <v>3.4994409458000001E-5</v>
      </c>
      <c r="I20">
        <f t="shared" si="6"/>
        <v>3.5016635521999993E-5</v>
      </c>
      <c r="J20">
        <f t="shared" ref="J20" si="11">2*J14*0.00001</f>
        <v>2.4576600000000005E-5</v>
      </c>
    </row>
    <row r="21" spans="1:10" x14ac:dyDescent="0.25">
      <c r="A21">
        <f>SQRT(A20^2+0.00002^2)</f>
        <v>2.9250885750077907E-5</v>
      </c>
      <c r="B21">
        <f>SQRT(B20^2+0.00002^2)</f>
        <v>2.9250885750078924E-5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88E1-AB2C-4EE0-A733-7682CF45F81A}">
  <dimension ref="A1:E12"/>
  <sheetViews>
    <sheetView workbookViewId="0">
      <selection activeCell="D2" sqref="D2:D7"/>
    </sheetView>
  </sheetViews>
  <sheetFormatPr defaultRowHeight="13.8" x14ac:dyDescent="0.25"/>
  <cols>
    <col min="4" max="4" width="9.109375" bestFit="1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7</v>
      </c>
      <c r="E1" t="s">
        <v>9</v>
      </c>
    </row>
    <row r="2" spans="1:5" x14ac:dyDescent="0.25">
      <c r="A2">
        <v>3.9649999999999998E-2</v>
      </c>
      <c r="B2">
        <f>$B$10/A2*SQRT($B$9^2/$B$10^2+$B$8^2/A2)</f>
        <v>5.0457134557361377E-4</v>
      </c>
      <c r="C2">
        <f>$B$10/A2</f>
        <v>0.25119798234552332</v>
      </c>
      <c r="D2">
        <f>$B$11*C2^2*SQRT($B$12^2/$B$11^2+(2*C2*B2)^2/(C2^4))</f>
        <v>4.6094708816548793E-5</v>
      </c>
      <c r="E2">
        <f>$B$11*C2^2</f>
        <v>1.1472919516131854E-2</v>
      </c>
    </row>
    <row r="3" spans="1:5" x14ac:dyDescent="0.25">
      <c r="A3">
        <v>1.9619999999999999E-2</v>
      </c>
      <c r="B3">
        <f>$B$10/A3*SQRT($B$9^2/$B$10^2+$B$8^2/A3)</f>
        <v>1.0200120476566328E-3</v>
      </c>
      <c r="C3">
        <f t="shared" ref="C3:C7" si="0">$B$10/A3</f>
        <v>0.50764525993883791</v>
      </c>
      <c r="D3">
        <f t="shared" ref="D3:D7" si="1">$B$11*C3^2*SQRT($B$12^2/$B$11^2+(2*C3*B3)^2/(C3^4))</f>
        <v>1.8831198288678588E-4</v>
      </c>
      <c r="E3">
        <f t="shared" ref="E3:E7" si="2">$B$11*C3^2</f>
        <v>4.6855688540994499E-2</v>
      </c>
    </row>
    <row r="4" spans="1:5" x14ac:dyDescent="0.25">
      <c r="A4">
        <v>1.3129999999999999E-2</v>
      </c>
      <c r="B4">
        <f>$B$10/A4*SQRT($B$9^2/$B$10^2+$B$8^2/A4)</f>
        <v>1.5246671314903455E-3</v>
      </c>
      <c r="C4">
        <f t="shared" si="0"/>
        <v>0.75856816450875864</v>
      </c>
      <c r="D4">
        <f t="shared" si="1"/>
        <v>4.2061227671716611E-4</v>
      </c>
      <c r="E4">
        <f t="shared" si="2"/>
        <v>0.10462389353868895</v>
      </c>
    </row>
    <row r="5" spans="1:5" x14ac:dyDescent="0.25">
      <c r="A5">
        <v>9.8499999999999994E-3</v>
      </c>
      <c r="B5">
        <f>$B$10/A5*SQRT($B$9^2/$B$10^2+$B$8^2/A5)</f>
        <v>2.0330113951882917E-3</v>
      </c>
      <c r="C5">
        <f t="shared" si="0"/>
        <v>1.0111675126903554</v>
      </c>
      <c r="D5">
        <f t="shared" si="1"/>
        <v>7.476101511313454E-4</v>
      </c>
      <c r="E5">
        <f t="shared" si="2"/>
        <v>0.18590362969414317</v>
      </c>
    </row>
    <row r="6" spans="1:5" x14ac:dyDescent="0.25">
      <c r="A6">
        <v>7.8600000000000007E-3</v>
      </c>
      <c r="B6">
        <f>$B$10/A6*SQRT($B$9^2/$B$10^2+$B$8^2/A6)</f>
        <v>2.5485404353266217E-3</v>
      </c>
      <c r="C6">
        <f t="shared" si="0"/>
        <v>1.2671755725190839</v>
      </c>
      <c r="D6">
        <f t="shared" si="1"/>
        <v>1.1744663114215967E-3</v>
      </c>
      <c r="E6">
        <f t="shared" si="2"/>
        <v>0.29195454344152433</v>
      </c>
    </row>
    <row r="7" spans="1:5" x14ac:dyDescent="0.25">
      <c r="A7">
        <v>6.7000000000000002E-3</v>
      </c>
      <c r="B7">
        <f>$B$10/A7*SQRT($B$9^2/$B$10^2+$B$8^2/A7)</f>
        <v>2.990594228644076E-3</v>
      </c>
      <c r="C7">
        <f t="shared" si="0"/>
        <v>1.4865671641791045</v>
      </c>
      <c r="D7">
        <f t="shared" si="1"/>
        <v>1.6167923570406871E-3</v>
      </c>
      <c r="E7">
        <f t="shared" si="2"/>
        <v>0.40180073316997106</v>
      </c>
    </row>
    <row r="8" spans="1:5" x14ac:dyDescent="0.25">
      <c r="A8" t="s">
        <v>3</v>
      </c>
      <c r="B8">
        <v>1.0000000000000001E-5</v>
      </c>
    </row>
    <row r="9" spans="1:5" x14ac:dyDescent="0.25">
      <c r="A9" t="s">
        <v>0</v>
      </c>
      <c r="B9">
        <v>2.0000000000000002E-5</v>
      </c>
    </row>
    <row r="10" spans="1:5" x14ac:dyDescent="0.25">
      <c r="A10" t="s">
        <v>2</v>
      </c>
      <c r="B10">
        <v>9.9600000000000001E-3</v>
      </c>
    </row>
    <row r="11" spans="1:5" x14ac:dyDescent="0.25">
      <c r="A11" t="s">
        <v>6</v>
      </c>
      <c r="B11">
        <v>0.18182000000000001</v>
      </c>
    </row>
    <row r="12" spans="1:5" x14ac:dyDescent="0.25">
      <c r="A12" t="s">
        <v>8</v>
      </c>
      <c r="B12">
        <v>1.0000000000000001E-5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Yihua</dc:creator>
  <cp:lastModifiedBy>Yihua</cp:lastModifiedBy>
  <dcterms:created xsi:type="dcterms:W3CDTF">2019-08-01T19:38:03Z</dcterms:created>
  <dcterms:modified xsi:type="dcterms:W3CDTF">2019-08-02T06:32:49Z</dcterms:modified>
</cp:coreProperties>
</file>