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Canon_Marks_WG\canon_layouts\1227\1227.3-7\"/>
    </mc:Choice>
  </mc:AlternateContent>
  <xr:revisionPtr revIDLastSave="0" documentId="13_ncr:1_{46400A75-D6A1-42AA-B238-795E9CC35ED8}" xr6:coauthVersionLast="47" xr6:coauthVersionMax="47" xr10:uidLastSave="{00000000-0000-0000-0000-000000000000}"/>
  <bookViews>
    <workbookView xWindow="44610" yWindow="690" windowWidth="31365" windowHeight="19785" activeTab="2" xr2:uid="{8EA7F321-4709-414E-ACBE-C984A53D8E23}"/>
  </bookViews>
  <sheets>
    <sheet name="GET" sheetId="89" r:id="rId1"/>
    <sheet name="Summary params" sheetId="87" r:id="rId2"/>
    <sheet name="xy4" sheetId="65" r:id="rId3"/>
    <sheet name="box_box" sheetId="80" r:id="rId4"/>
    <sheet name="FA_short" sheetId="81" r:id="rId5"/>
    <sheet name="cross" sheetId="67" r:id="rId6"/>
    <sheet name="delivery" sheetId="92" r:id="rId7"/>
    <sheet name="review" sheetId="91" r:id="rId8"/>
    <sheet name="Sheet1" sheetId="9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91" l="1"/>
  <c r="D15" i="91"/>
  <c r="D14" i="91"/>
  <c r="D13" i="91"/>
  <c r="D12" i="91"/>
  <c r="D11" i="91"/>
  <c r="D10" i="91"/>
  <c r="D9" i="91"/>
  <c r="D8" i="91"/>
  <c r="D7" i="91"/>
  <c r="E21" i="65" l="1"/>
  <c r="D32" i="81"/>
  <c r="D28" i="81"/>
  <c r="D24" i="81"/>
  <c r="D20" i="81"/>
  <c r="C17" i="91"/>
  <c r="C16" i="91"/>
  <c r="C15" i="91"/>
  <c r="C14" i="91"/>
  <c r="C13" i="91"/>
  <c r="C12" i="91"/>
  <c r="C11" i="91"/>
  <c r="C10" i="91"/>
  <c r="C9" i="91"/>
  <c r="C8" i="91"/>
  <c r="C7" i="91"/>
  <c r="C6" i="91"/>
  <c r="D20" i="80" l="1"/>
  <c r="G3" i="89" l="1"/>
  <c r="G4" i="89"/>
  <c r="G5" i="89"/>
  <c r="G6" i="89"/>
  <c r="G7" i="89"/>
  <c r="G8" i="89"/>
  <c r="G9" i="89"/>
  <c r="G10" i="89"/>
  <c r="G11" i="89"/>
  <c r="G2" i="89"/>
  <c r="L8" i="87" l="1"/>
  <c r="J8" i="87"/>
  <c r="M8" i="87" s="1"/>
  <c r="I8" i="87"/>
  <c r="K8" i="87" s="1"/>
  <c r="L7" i="87"/>
  <c r="J7" i="87"/>
  <c r="M7" i="87" s="1"/>
  <c r="I7" i="87"/>
  <c r="K7" i="87" s="1"/>
  <c r="L10" i="87"/>
  <c r="J10" i="87"/>
  <c r="M10" i="87" s="1"/>
  <c r="L9" i="87"/>
  <c r="J9" i="87"/>
  <c r="M9" i="87" s="1"/>
  <c r="L12" i="87"/>
  <c r="J12" i="87"/>
  <c r="M12" i="87" s="1"/>
  <c r="L11" i="87"/>
  <c r="J11" i="87"/>
  <c r="M11" i="87" s="1"/>
  <c r="L6" i="87"/>
  <c r="J6" i="87"/>
  <c r="M6" i="87" s="1"/>
  <c r="I6" i="87"/>
  <c r="K6" i="87" s="1"/>
  <c r="L5" i="87"/>
  <c r="J5" i="87"/>
  <c r="M5" i="87" s="1"/>
  <c r="I5" i="87"/>
  <c r="K5" i="87" s="1"/>
  <c r="L4" i="87"/>
  <c r="J4" i="87"/>
  <c r="M4" i="87" s="1"/>
  <c r="I4" i="87"/>
  <c r="K4" i="87" s="1"/>
  <c r="L3" i="87"/>
  <c r="J3" i="87"/>
  <c r="M3" i="87" s="1"/>
  <c r="I3" i="87"/>
  <c r="K3" i="87" s="1"/>
  <c r="C20" i="80" l="1"/>
  <c r="F20" i="80"/>
  <c r="G20" i="80"/>
  <c r="E21" i="80"/>
  <c r="E22" i="80" s="1"/>
  <c r="E37" i="67"/>
  <c r="G36" i="67"/>
  <c r="F36" i="67"/>
  <c r="C36" i="67"/>
  <c r="E33" i="67"/>
  <c r="G32" i="67"/>
  <c r="F32" i="67"/>
  <c r="C32" i="67"/>
  <c r="E29" i="67"/>
  <c r="G28" i="67"/>
  <c r="F28" i="67"/>
  <c r="C28" i="67"/>
  <c r="F14" i="67"/>
  <c r="I14" i="67" s="1"/>
  <c r="H37" i="67" s="1"/>
  <c r="F13" i="67"/>
  <c r="I13" i="67" s="1"/>
  <c r="H33" i="67" s="1"/>
  <c r="F12" i="67"/>
  <c r="I12" i="67" s="1"/>
  <c r="H29" i="67" s="1"/>
  <c r="D28" i="67"/>
  <c r="D32" i="67"/>
  <c r="D36" i="67"/>
  <c r="C32" i="81"/>
  <c r="C28" i="81"/>
  <c r="G33" i="81"/>
  <c r="F33" i="81"/>
  <c r="E33" i="81"/>
  <c r="G32" i="81"/>
  <c r="F32" i="81"/>
  <c r="E29" i="81"/>
  <c r="F29" i="81"/>
  <c r="G29" i="81"/>
  <c r="G28" i="81"/>
  <c r="F28" i="81"/>
  <c r="H11" i="81"/>
  <c r="H21" i="81" s="1"/>
  <c r="H12" i="81"/>
  <c r="H25" i="81" s="1"/>
  <c r="H13" i="81"/>
  <c r="H29" i="81" s="1"/>
  <c r="H14" i="81"/>
  <c r="H33" i="81" s="1"/>
  <c r="E25" i="81"/>
  <c r="G24" i="81"/>
  <c r="F24" i="81"/>
  <c r="C24" i="81"/>
  <c r="F21" i="81"/>
  <c r="E21" i="81"/>
  <c r="G20" i="81"/>
  <c r="F20" i="81"/>
  <c r="C20" i="81"/>
  <c r="G25" i="81"/>
  <c r="G21" i="81"/>
  <c r="F37" i="67" l="1"/>
  <c r="F33" i="67"/>
  <c r="H13" i="67"/>
  <c r="G33" i="67" s="1"/>
  <c r="F29" i="67"/>
  <c r="H12" i="67"/>
  <c r="G29" i="67" s="1"/>
  <c r="H14" i="67"/>
  <c r="G37" i="67" s="1"/>
  <c r="E25" i="67"/>
  <c r="G24" i="67" l="1"/>
  <c r="F24" i="67"/>
  <c r="D24" i="67"/>
  <c r="C24" i="67"/>
  <c r="F11" i="67"/>
  <c r="I11" i="67" s="1"/>
  <c r="H25" i="67" s="1"/>
  <c r="H21" i="65"/>
  <c r="F21" i="65"/>
  <c r="G20" i="65"/>
  <c r="F20" i="65"/>
  <c r="E22" i="65" s="1"/>
  <c r="D20" i="65"/>
  <c r="C20" i="65"/>
  <c r="H12" i="65"/>
  <c r="G21" i="65" s="1"/>
  <c r="F25" i="67" l="1"/>
  <c r="H11" i="67"/>
  <c r="G25" i="67" s="1"/>
</calcChain>
</file>

<file path=xl/sharedStrings.xml><?xml version="1.0" encoding="utf-8"?>
<sst xmlns="http://schemas.openxmlformats.org/spreadsheetml/2006/main" count="749" uniqueCount="203">
  <si>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</si>
  <si>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</si>
  <si>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</si>
  <si>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</si>
  <si>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</si>
  <si>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</si>
  <si>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</si>
  <si>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</si>
  <si>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</si>
  <si>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</si>
  <si>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</si>
  <si>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</si>
  <si>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</si>
  <si>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</si>
  <si>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</si>
  <si>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</si>
  <si>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</si>
  <si>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</si>
  <si>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</si>
  <si>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</si>
  <si>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</si>
  <si>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library.string</t>
  </si>
  <si>
    <t>y</t>
  </si>
  <si>
    <t>StartLayoutAssembler</t>
  </si>
  <si>
    <t>bbox.bbox</t>
  </si>
  <si>
    <t>origin.points</t>
  </si>
  <si>
    <t>cd.float</t>
  </si>
  <si>
    <t>pitch.float</t>
  </si>
  <si>
    <t>varname.declare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</si>
  <si>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</si>
  <si>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</si>
  <si>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</si>
  <si>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</si>
  <si>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</si>
  <si>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</si>
  <si>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t>v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</si>
  <si>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</si>
  <si>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</si>
  <si>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</si>
  <si>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</si>
  <si>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</si>
  <si>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</si>
  <si>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</si>
  <si>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</si>
  <si>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</si>
  <si>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</si>
  <si>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</si>
  <si>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</si>
  <si>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</si>
  <si>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</si>
  <si>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</si>
  <si>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</si>
  <si>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</si>
  <si>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</si>
  <si>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</si>
  <si>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</si>
  <si>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</si>
  <si>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</si>
  <si>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</si>
  <si>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</si>
  <si>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</si>
  <si>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</si>
  <si>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Relative Mark pitch</t>
  </si>
  <si>
    <t>Stepping</t>
  </si>
  <si>
    <t>Bar Length</t>
  </si>
  <si>
    <t>Width</t>
  </si>
  <si>
    <t>Height</t>
  </si>
  <si>
    <t>Prefix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</si>
  <si>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</si>
  <si>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</si>
  <si>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</si>
  <si>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</si>
  <si>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</si>
  <si>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</si>
  <si>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</si>
  <si>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t>h</t>
  </si>
  <si>
    <t>fa_canon</t>
  </si>
  <si>
    <t>center_canon</t>
  </si>
  <si>
    <t>Orientation</t>
  </si>
  <si>
    <t>Number</t>
  </si>
  <si>
    <t>Name</t>
  </si>
  <si>
    <t>Markwidth</t>
  </si>
  <si>
    <t>Num bars</t>
  </si>
  <si>
    <t>Pitch</t>
  </si>
  <si>
    <t>Total</t>
  </si>
  <si>
    <t>Inner box</t>
  </si>
  <si>
    <t>Dis to bdry</t>
  </si>
  <si>
    <t>dfc_inner</t>
  </si>
  <si>
    <t>dfc_outer</t>
  </si>
  <si>
    <t>GET</t>
  </si>
  <si>
    <t>none</t>
  </si>
  <si>
    <t>GENERAL</t>
  </si>
  <si>
    <t>Box|XY04</t>
  </si>
  <si>
    <t>all</t>
  </si>
  <si>
    <t>Line|Y_06LV</t>
  </si>
  <si>
    <t>Line|X_06LV</t>
  </si>
  <si>
    <t>Touch|TV03T</t>
  </si>
  <si>
    <t>Type</t>
  </si>
  <si>
    <t>TypeName</t>
  </si>
  <si>
    <t>CellName</t>
  </si>
  <si>
    <t>X</t>
  </si>
  <si>
    <t>Y</t>
  </si>
  <si>
    <t>Layer</t>
  </si>
  <si>
    <t>Final Get</t>
  </si>
  <si>
    <t>SampleCreateCluster</t>
  </si>
  <si>
    <t>ClusterName.cvId</t>
  </si>
  <si>
    <t>BaseInfo.string</t>
  </si>
  <si>
    <t>isSeparateCv.boolean</t>
  </si>
  <si>
    <t>ClusterLibrary.string</t>
  </si>
  <si>
    <t>isBaseACell.boolean</t>
  </si>
  <si>
    <t>ClusterSizeX.float</t>
  </si>
  <si>
    <t>ClusterSizeY.float</t>
  </si>
  <si>
    <t>BaseMosaicX.int</t>
  </si>
  <si>
    <t>BaseMosaicY.int</t>
  </si>
  <si>
    <t>SampleAddToCluster</t>
  </si>
  <si>
    <t>CellInfo.string</t>
  </si>
  <si>
    <t>isTreeModeAlign.string</t>
  </si>
  <si>
    <t>AlignTo.string</t>
  </si>
  <si>
    <t>SamplePlaceCluster</t>
  </si>
  <si>
    <t>write</t>
  </si>
  <si>
    <t xml:space="preserve"> </t>
  </si>
  <si>
    <t>CreateCluster</t>
  </si>
  <si>
    <t>nil!nil!R0!lL!0!0</t>
  </si>
  <si>
    <t>no</t>
  </si>
  <si>
    <t>nil</t>
  </si>
  <si>
    <t>AddToCluster</t>
  </si>
  <si>
    <t>yes</t>
  </si>
  <si>
    <t>Previous&gt;0</t>
  </si>
  <si>
    <t>PlaceCluster</t>
  </si>
  <si>
    <t>((16))</t>
  </si>
  <si>
    <t>(24 24)</t>
  </si>
  <si>
    <t>create_rectangle</t>
  </si>
  <si>
    <t>PSV_mask.scratch1</t>
  </si>
  <si>
    <t>bool_and_not</t>
  </si>
  <si>
    <t>PSV_mask.scratch2</t>
  </si>
  <si>
    <t>fine</t>
  </si>
  <si>
    <t>search</t>
  </si>
  <si>
    <t>cell name</t>
  </si>
  <si>
    <t>type</t>
  </si>
  <si>
    <t>122700c_d3t7_psv001d</t>
  </si>
  <si>
    <t>122700c_d3t7_psv002d</t>
  </si>
  <si>
    <t>122700c_d3t7_psv003h</t>
  </si>
  <si>
    <t>122700c_d3t7_psv004h</t>
  </si>
  <si>
    <t>122700c_d3t7_psv005v</t>
  </si>
  <si>
    <t>122700c_d3t7_psv006v</t>
  </si>
  <si>
    <t>122700c_d3t7_psv007d</t>
  </si>
  <si>
    <t>122700c_d3t7_psv008d</t>
  </si>
  <si>
    <t>122700c_d3t7_psv009d</t>
  </si>
  <si>
    <t>122700c_d3t7_psv010d</t>
  </si>
  <si>
    <t>122700c_d3t7_psv_review_parent</t>
  </si>
  <si>
    <t>canon27d3t7lib2_p27_lay</t>
  </si>
  <si>
    <t>PSV/4b/8f/(-24|-8|8|24)dfc/3       %/w61.74/h63.72</t>
  </si>
  <si>
    <t>PSV/4b/8f/(-25.5|-8.5|8.5|25.5)dfc/1       %/w61.74/h63.72</t>
  </si>
  <si>
    <t>PSV/3b/10f/(-20|0|20)dfc/6       %/w61.74/h63.72</t>
  </si>
  <si>
    <t>PSV/3b/10f/(-21|0|21)dfc/5       %/w61.74/h63.72</t>
  </si>
  <si>
    <t>PSV/3b/10f/(-22|0|22)dfc/4       %/w61.74/h63.72</t>
  </si>
  <si>
    <t>PSV/3b/10f/(-23|0|23)dfc/3       %/w61.74/h63.72</t>
  </si>
  <si>
    <t>canon27d3t7lib3_p27_lay</t>
  </si>
  <si>
    <t>1227.3-Opt7</t>
  </si>
  <si>
    <t>Mask Name</t>
  </si>
  <si>
    <t>bumpi (Dow36; Dow25) + bumptp</t>
  </si>
  <si>
    <t>PSB</t>
  </si>
  <si>
    <t>PSB_mask</t>
  </si>
  <si>
    <t>TSV</t>
  </si>
  <si>
    <t>TSV_mask</t>
  </si>
  <si>
    <t xml:space="preserve">v0 </t>
  </si>
  <si>
    <t>JVT_mask</t>
  </si>
  <si>
    <t>mga - m1</t>
  </si>
  <si>
    <t>JM1_mask</t>
  </si>
  <si>
    <t>MAT</t>
  </si>
  <si>
    <t>MAT_mask</t>
  </si>
  <si>
    <t>CE1</t>
  </si>
  <si>
    <t>CE1_mask</t>
  </si>
  <si>
    <t>CE2</t>
  </si>
  <si>
    <t>CE2_mask</t>
  </si>
  <si>
    <t xml:space="preserve">vgagd - v1 </t>
  </si>
  <si>
    <t>JV1_mask</t>
  </si>
  <si>
    <t>mgd - m2</t>
  </si>
  <si>
    <t>JM2_mask</t>
  </si>
  <si>
    <t xml:space="preserve">vgd - v2 </t>
  </si>
  <si>
    <t>JV2_mask</t>
  </si>
  <si>
    <t>mgd - m3</t>
  </si>
  <si>
    <t>JM3_mask</t>
  </si>
  <si>
    <t>vgd - v3</t>
  </si>
  <si>
    <t>JV3_mask</t>
  </si>
  <si>
    <t>mgd - m4</t>
  </si>
  <si>
    <t>JM4_mask</t>
  </si>
  <si>
    <t xml:space="preserve">vgd - v4 </t>
  </si>
  <si>
    <t>JV4_mask</t>
  </si>
  <si>
    <t>mgd - m5</t>
  </si>
  <si>
    <t>JM5_mask</t>
  </si>
  <si>
    <t>SIV</t>
  </si>
  <si>
    <t>SIV_mask</t>
  </si>
  <si>
    <t>SIB (dow36)</t>
  </si>
  <si>
    <t>SIB_mask</t>
  </si>
  <si>
    <t>SBF (dow25)</t>
  </si>
  <si>
    <t>SFB_mask</t>
  </si>
  <si>
    <t>SBL (dow25)</t>
  </si>
  <si>
    <t>SLB_mask</t>
  </si>
  <si>
    <t>PSV</t>
  </si>
  <si>
    <t>PSV_mask</t>
  </si>
  <si>
    <t>PSM</t>
  </si>
  <si>
    <t>PSV_mask.frameCutout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</si>
</sst>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2"/>
      <color rgb="FF006100"/>
      <name val="Book Antiqua"/>
      <family val="1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rgb="FFA9D08E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4" fillId="8" borderId="0" applyNumberFormat="0" applyBorder="0" applyAlignment="0" applyProtection="0"/>
    <xf numFmtId="44" fontId="4" fillId="0" borderId="0" applyFont="0" applyFill="0" applyBorder="0" applyAlignment="0" applyProtection="0"/>
    <xf numFmtId="0" fontId="8" fillId="9" borderId="0" applyNumberFormat="0" applyBorder="0" applyAlignment="0" applyProtection="0"/>
    <xf numFmtId="0" fontId="5" fillId="5" borderId="0" applyNumberFormat="0" applyBorder="0" applyAlignment="0" applyProtection="0"/>
    <xf numFmtId="0" fontId="14" fillId="14" borderId="0" applyNumberFormat="0" applyBorder="0" applyAlignment="0" applyProtection="0"/>
  </cellStyleXfs>
  <cellXfs count="50">
    <xf numFmtId="0" fontId="0" fillId="0" borderId="0" xfId="0"/>
    <xf numFmtId="0" fontId="2" fillId="3" borderId="0" xfId="0" applyFont="1" applyFill="1" applyAlignment="1">
      <alignment vertical="center"/>
    </xf>
    <xf numFmtId="0" fontId="2" fillId="3" borderId="0" xfId="1" applyFont="1" applyFill="1" applyBorder="1"/>
    <xf numFmtId="0" fontId="2" fillId="3" borderId="0" xfId="1" applyFont="1" applyFill="1"/>
    <xf numFmtId="0" fontId="2" fillId="3" borderId="0" xfId="0" applyFont="1" applyFill="1"/>
    <xf numFmtId="0" fontId="4" fillId="4" borderId="0" xfId="2" applyAlignment="1">
      <alignment horizontal="left" vertical="center"/>
    </xf>
    <xf numFmtId="0" fontId="4" fillId="4" borderId="0" xfId="2"/>
    <xf numFmtId="0" fontId="6" fillId="6" borderId="1" xfId="4"/>
    <xf numFmtId="0" fontId="5" fillId="5" borderId="0" xfId="3"/>
    <xf numFmtId="0" fontId="6" fillId="6" borderId="1" xfId="4" applyAlignment="1">
      <alignment horizontal="center"/>
    </xf>
    <xf numFmtId="0" fontId="4" fillId="8" borderId="0" xfId="6"/>
    <xf numFmtId="0" fontId="4" fillId="8" borderId="0" xfId="6" applyAlignment="1">
      <alignment horizontal="left" vertical="center"/>
    </xf>
    <xf numFmtId="0" fontId="7" fillId="7" borderId="2" xfId="5"/>
    <xf numFmtId="0" fontId="5" fillId="5" borderId="2" xfId="3" applyBorder="1"/>
    <xf numFmtId="44" fontId="6" fillId="6" borderId="1" xfId="7" applyFont="1" applyFill="1" applyBorder="1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5" fillId="5" borderId="2" xfId="3" applyBorder="1" applyAlignment="1">
      <alignment horizontal="left" vertic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0" borderId="0" xfId="0" applyAlignment="1">
      <alignment horizontal="center"/>
    </xf>
    <xf numFmtId="0" fontId="10" fillId="0" borderId="0" xfId="0" applyFont="1"/>
    <xf numFmtId="0" fontId="1" fillId="2" borderId="0" xfId="1" applyAlignment="1">
      <alignment horizontal="left" wrapText="1"/>
    </xf>
    <xf numFmtId="0" fontId="8" fillId="9" borderId="0" xfId="8"/>
    <xf numFmtId="0" fontId="11" fillId="11" borderId="0" xfId="0" applyFont="1" applyFill="1" applyAlignment="1">
      <alignment vertical="center"/>
    </xf>
    <xf numFmtId="0" fontId="11" fillId="2" borderId="0" xfId="1" applyFont="1" applyBorder="1"/>
    <xf numFmtId="0" fontId="11" fillId="2" borderId="0" xfId="1" applyFont="1"/>
    <xf numFmtId="0" fontId="12" fillId="12" borderId="0" xfId="0" applyFont="1" applyFill="1"/>
    <xf numFmtId="0" fontId="0" fillId="13" borderId="0" xfId="0" applyFill="1"/>
    <xf numFmtId="0" fontId="13" fillId="0" borderId="0" xfId="0" applyFont="1"/>
    <xf numFmtId="0" fontId="15" fillId="15" borderId="3" xfId="0" applyFont="1" applyFill="1" applyBorder="1" applyAlignment="1">
      <alignment horizontal="center" vertical="center" wrapText="1"/>
    </xf>
    <xf numFmtId="0" fontId="15" fillId="15" borderId="4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5" fillId="16" borderId="5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5" fillId="15" borderId="5" xfId="0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0" fontId="19" fillId="19" borderId="5" xfId="0" applyFont="1" applyFill="1" applyBorder="1" applyAlignment="1">
      <alignment horizontal="center" vertical="center"/>
    </xf>
    <xf numFmtId="0" fontId="15" fillId="20" borderId="5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/>
    </xf>
    <xf numFmtId="0" fontId="15" fillId="21" borderId="5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/>
    </xf>
    <xf numFmtId="0" fontId="15" fillId="22" borderId="5" xfId="0" applyFont="1" applyFill="1" applyBorder="1" applyAlignment="1">
      <alignment horizontal="center" vertical="center"/>
    </xf>
    <xf numFmtId="0" fontId="16" fillId="22" borderId="6" xfId="0" applyFont="1" applyFill="1" applyBorder="1" applyAlignment="1">
      <alignment horizontal="center" vertical="center"/>
    </xf>
    <xf numFmtId="0" fontId="14" fillId="14" borderId="0" xfId="10"/>
  </cellXfs>
  <cellStyles count="11">
    <cellStyle name="40% - Accent1" xfId="2" builtinId="31"/>
    <cellStyle name="40% - Accent6" xfId="6" builtinId="51"/>
    <cellStyle name="60% - Accent5 2" xfId="8" xr:uid="{DA01DEC3-998E-41AD-83CE-B3BAACB651D1}"/>
    <cellStyle name="Bad" xfId="10" builtinId="27"/>
    <cellStyle name="Calculation" xfId="4" builtinId="22"/>
    <cellStyle name="Check Cell" xfId="5" builtinId="23"/>
    <cellStyle name="Currency" xfId="7" builtinId="4"/>
    <cellStyle name="Good" xfId="1" builtinId="26"/>
    <cellStyle name="Neutral" xfId="3" builtinId="28"/>
    <cellStyle name="Neutral 2" xfId="9" xr:uid="{E2653275-0721-4F40-B558-330529A5319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12</xdr:col>
      <xdr:colOff>2723586</xdr:colOff>
      <xdr:row>35</xdr:row>
      <xdr:rowOff>181426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FEF61B-BA90-1BDF-4D8D-2ECA642E7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833" y="3619500"/>
          <a:ext cx="11126753" cy="3229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EA2E1-E6DD-42E8-B786-F5DDF87EEB2D}">
  <dimension ref="A1:H26"/>
  <sheetViews>
    <sheetView workbookViewId="0">
      <selection activeCell="F12" sqref="F12"/>
    </sheetView>
  </sheetViews>
  <sheetFormatPr defaultRowHeight="15" x14ac:dyDescent="0.25"/>
  <cols>
    <col min="2" max="2" width="14.5703125" customWidth="1"/>
    <col min="3" max="3" width="28.5703125" bestFit="1" customWidth="1"/>
    <col min="6" max="6" width="15" customWidth="1"/>
    <col min="8" max="8" width="59.42578125" bestFit="1" customWidth="1"/>
  </cols>
  <sheetData>
    <row r="1" spans="1:8" ht="30" x14ac:dyDescent="0.25">
      <c r="A1" s="22" t="s">
        <v>97</v>
      </c>
      <c r="B1" s="22" t="s">
        <v>98</v>
      </c>
      <c r="C1" s="22" t="s">
        <v>99</v>
      </c>
      <c r="D1" s="22" t="s">
        <v>100</v>
      </c>
      <c r="E1" s="22" t="s">
        <v>101</v>
      </c>
      <c r="F1" s="22" t="s">
        <v>78</v>
      </c>
      <c r="G1" s="22" t="s">
        <v>102</v>
      </c>
      <c r="H1" s="22" t="s">
        <v>103</v>
      </c>
    </row>
    <row r="2" spans="1:8" x14ac:dyDescent="0.25">
      <c r="A2" s="21" t="s">
        <v>91</v>
      </c>
      <c r="B2" s="21" t="s">
        <v>92</v>
      </c>
      <c r="C2" t="s">
        <v>139</v>
      </c>
      <c r="D2" s="21">
        <v>0</v>
      </c>
      <c r="E2" s="21">
        <v>0</v>
      </c>
      <c r="F2" s="21" t="s">
        <v>93</v>
      </c>
      <c r="G2" s="21" t="str">
        <f>UPPER(RIGHT(C2,7))</f>
        <v>PSV001D</v>
      </c>
      <c r="H2" t="s">
        <v>151</v>
      </c>
    </row>
    <row r="3" spans="1:8" x14ac:dyDescent="0.25">
      <c r="A3" s="21" t="s">
        <v>91</v>
      </c>
      <c r="B3" s="21" t="s">
        <v>92</v>
      </c>
      <c r="C3" t="s">
        <v>140</v>
      </c>
      <c r="D3" s="21">
        <v>0</v>
      </c>
      <c r="E3" s="21">
        <v>0</v>
      </c>
      <c r="F3" s="21" t="s">
        <v>93</v>
      </c>
      <c r="G3" s="21" t="str">
        <f t="shared" ref="G3:G11" si="0">UPPER(RIGHT(C3,7))</f>
        <v>PSV002D</v>
      </c>
      <c r="H3" t="s">
        <v>151</v>
      </c>
    </row>
    <row r="4" spans="1:8" x14ac:dyDescent="0.25">
      <c r="A4" s="21" t="s">
        <v>91</v>
      </c>
      <c r="B4" s="21" t="s">
        <v>94</v>
      </c>
      <c r="C4" t="s">
        <v>141</v>
      </c>
      <c r="D4" s="21">
        <v>0</v>
      </c>
      <c r="E4" s="21">
        <v>0</v>
      </c>
      <c r="F4" s="21" t="s">
        <v>93</v>
      </c>
      <c r="G4" s="21" t="str">
        <f t="shared" si="0"/>
        <v>PSV003H</v>
      </c>
      <c r="H4" t="s">
        <v>151</v>
      </c>
    </row>
    <row r="5" spans="1:8" x14ac:dyDescent="0.25">
      <c r="A5" s="21" t="s">
        <v>91</v>
      </c>
      <c r="B5" s="21" t="s">
        <v>94</v>
      </c>
      <c r="C5" t="s">
        <v>142</v>
      </c>
      <c r="D5" s="21">
        <v>0</v>
      </c>
      <c r="E5" s="21">
        <v>0</v>
      </c>
      <c r="F5" s="21" t="s">
        <v>93</v>
      </c>
      <c r="G5" s="21" t="str">
        <f t="shared" si="0"/>
        <v>PSV004H</v>
      </c>
      <c r="H5" t="s">
        <v>152</v>
      </c>
    </row>
    <row r="6" spans="1:8" x14ac:dyDescent="0.25">
      <c r="A6" s="21" t="s">
        <v>91</v>
      </c>
      <c r="B6" s="21" t="s">
        <v>95</v>
      </c>
      <c r="C6" t="s">
        <v>143</v>
      </c>
      <c r="D6" s="21">
        <v>0</v>
      </c>
      <c r="E6" s="21">
        <v>0</v>
      </c>
      <c r="F6" s="21" t="s">
        <v>93</v>
      </c>
      <c r="G6" s="21" t="str">
        <f t="shared" si="0"/>
        <v>PSV005V</v>
      </c>
      <c r="H6" t="s">
        <v>151</v>
      </c>
    </row>
    <row r="7" spans="1:8" x14ac:dyDescent="0.25">
      <c r="A7" s="21" t="s">
        <v>91</v>
      </c>
      <c r="B7" s="21" t="s">
        <v>95</v>
      </c>
      <c r="C7" t="s">
        <v>144</v>
      </c>
      <c r="D7" s="21">
        <v>0</v>
      </c>
      <c r="E7" s="21">
        <v>0</v>
      </c>
      <c r="F7" s="21" t="s">
        <v>93</v>
      </c>
      <c r="G7" s="21" t="str">
        <f t="shared" si="0"/>
        <v>PSV006V</v>
      </c>
      <c r="H7" t="s">
        <v>152</v>
      </c>
    </row>
    <row r="8" spans="1:8" x14ac:dyDescent="0.25">
      <c r="A8" s="21" t="s">
        <v>91</v>
      </c>
      <c r="B8" s="21" t="s">
        <v>96</v>
      </c>
      <c r="C8" t="s">
        <v>145</v>
      </c>
      <c r="D8" s="21">
        <v>0</v>
      </c>
      <c r="E8" s="21">
        <v>0</v>
      </c>
      <c r="F8" s="21" t="s">
        <v>93</v>
      </c>
      <c r="G8" s="21" t="str">
        <f t="shared" si="0"/>
        <v>PSV007D</v>
      </c>
      <c r="H8" t="s">
        <v>153</v>
      </c>
    </row>
    <row r="9" spans="1:8" x14ac:dyDescent="0.25">
      <c r="A9" s="21" t="s">
        <v>91</v>
      </c>
      <c r="B9" s="21" t="s">
        <v>96</v>
      </c>
      <c r="C9" t="s">
        <v>146</v>
      </c>
      <c r="D9" s="21">
        <v>0</v>
      </c>
      <c r="E9" s="21">
        <v>0</v>
      </c>
      <c r="F9" s="21" t="s">
        <v>93</v>
      </c>
      <c r="G9" s="21" t="str">
        <f t="shared" si="0"/>
        <v>PSV008D</v>
      </c>
      <c r="H9" t="s">
        <v>154</v>
      </c>
    </row>
    <row r="10" spans="1:8" x14ac:dyDescent="0.25">
      <c r="A10" s="21" t="s">
        <v>91</v>
      </c>
      <c r="B10" s="21" t="s">
        <v>96</v>
      </c>
      <c r="C10" t="s">
        <v>147</v>
      </c>
      <c r="D10" s="21">
        <v>0</v>
      </c>
      <c r="E10" s="21">
        <v>0</v>
      </c>
      <c r="F10" s="21" t="s">
        <v>93</v>
      </c>
      <c r="G10" s="21" t="str">
        <f t="shared" si="0"/>
        <v>PSV009D</v>
      </c>
      <c r="H10" t="s">
        <v>155</v>
      </c>
    </row>
    <row r="11" spans="1:8" x14ac:dyDescent="0.25">
      <c r="A11" s="21" t="s">
        <v>91</v>
      </c>
      <c r="B11" s="21" t="s">
        <v>96</v>
      </c>
      <c r="C11" t="s">
        <v>148</v>
      </c>
      <c r="D11" s="21">
        <v>0</v>
      </c>
      <c r="E11" s="21">
        <v>0</v>
      </c>
      <c r="F11" s="21" t="s">
        <v>93</v>
      </c>
      <c r="G11" s="21" t="str">
        <f t="shared" si="0"/>
        <v>PSV010D</v>
      </c>
      <c r="H11" t="s">
        <v>156</v>
      </c>
    </row>
    <row r="12" spans="1:8" x14ac:dyDescent="0.25">
      <c r="A12" s="21"/>
      <c r="B12" s="21"/>
      <c r="D12" s="21"/>
      <c r="E12" s="21"/>
      <c r="F12" s="21"/>
      <c r="G12" s="21"/>
      <c r="H12" s="21"/>
    </row>
    <row r="13" spans="1:8" x14ac:dyDescent="0.25">
      <c r="A13" s="21"/>
      <c r="B13" s="21"/>
      <c r="D13" s="21"/>
      <c r="E13" s="21"/>
      <c r="F13" s="21"/>
      <c r="G13" s="21"/>
      <c r="H13" s="21"/>
    </row>
    <row r="14" spans="1:8" x14ac:dyDescent="0.25">
      <c r="A14" s="21"/>
      <c r="B14" s="21"/>
      <c r="D14" s="21"/>
      <c r="E14" s="21"/>
      <c r="F14" s="21"/>
      <c r="G14" s="21"/>
      <c r="H14" s="21"/>
    </row>
    <row r="15" spans="1:8" x14ac:dyDescent="0.25">
      <c r="A15" s="21"/>
      <c r="B15" s="21"/>
      <c r="D15" s="21"/>
      <c r="E15" s="21"/>
      <c r="F15" s="21"/>
      <c r="G15" s="21"/>
      <c r="H15" s="21"/>
    </row>
    <row r="16" spans="1:8" x14ac:dyDescent="0.25">
      <c r="A16" s="21"/>
      <c r="B16" s="21"/>
      <c r="D16" s="21"/>
      <c r="E16" s="21"/>
      <c r="F16" s="21"/>
      <c r="G16" s="21"/>
      <c r="H16" s="21"/>
    </row>
    <row r="17" spans="1:8" x14ac:dyDescent="0.25">
      <c r="A17" s="21"/>
      <c r="B17" s="21"/>
      <c r="D17" s="21"/>
      <c r="E17" s="21"/>
      <c r="F17" s="21"/>
      <c r="G17" s="21"/>
      <c r="H17" s="21"/>
    </row>
    <row r="18" spans="1:8" x14ac:dyDescent="0.25">
      <c r="A18" s="21"/>
      <c r="B18" s="21"/>
      <c r="D18" s="21"/>
      <c r="E18" s="21"/>
      <c r="F18" s="21"/>
      <c r="G18" s="21"/>
      <c r="H18" s="21"/>
    </row>
    <row r="19" spans="1:8" x14ac:dyDescent="0.25">
      <c r="A19" s="21"/>
      <c r="B19" s="21"/>
      <c r="D19" s="21"/>
      <c r="E19" s="21"/>
      <c r="F19" s="21"/>
      <c r="G19" s="21"/>
      <c r="H19" s="21"/>
    </row>
    <row r="20" spans="1:8" x14ac:dyDescent="0.25">
      <c r="A20" s="21"/>
      <c r="B20" s="21"/>
      <c r="D20" s="21"/>
      <c r="E20" s="21"/>
      <c r="F20" s="21"/>
      <c r="G20" s="21"/>
      <c r="H20" s="21"/>
    </row>
    <row r="21" spans="1:8" x14ac:dyDescent="0.25">
      <c r="A21" s="21"/>
      <c r="B21" s="21"/>
      <c r="D21" s="21"/>
      <c r="E21" s="21"/>
      <c r="F21" s="21"/>
      <c r="G21" s="21"/>
      <c r="H21" s="21"/>
    </row>
    <row r="22" spans="1:8" x14ac:dyDescent="0.25">
      <c r="A22" s="21"/>
      <c r="B22" s="21"/>
      <c r="D22" s="21"/>
      <c r="E22" s="21"/>
      <c r="F22" s="21"/>
      <c r="G22" s="21"/>
      <c r="H22" s="21"/>
    </row>
    <row r="23" spans="1:8" x14ac:dyDescent="0.25">
      <c r="A23" s="21"/>
      <c r="B23" s="21"/>
      <c r="D23" s="21"/>
      <c r="E23" s="21"/>
      <c r="F23" s="21"/>
      <c r="G23" s="21"/>
      <c r="H23" s="21"/>
    </row>
    <row r="24" spans="1:8" x14ac:dyDescent="0.25">
      <c r="A24" s="21"/>
      <c r="B24" s="21"/>
      <c r="D24" s="21"/>
      <c r="E24" s="21"/>
      <c r="F24" s="21"/>
      <c r="G24" s="21"/>
      <c r="H24" s="21"/>
    </row>
    <row r="25" spans="1:8" x14ac:dyDescent="0.25">
      <c r="A25" s="21"/>
      <c r="B25" s="21"/>
      <c r="D25" s="21"/>
      <c r="E25" s="21"/>
      <c r="F25" s="21"/>
      <c r="G25" s="21"/>
      <c r="H25" s="21"/>
    </row>
    <row r="26" spans="1:8" x14ac:dyDescent="0.25">
      <c r="A26" s="21"/>
      <c r="B26" s="21"/>
      <c r="D26" s="21"/>
      <c r="E26" s="21"/>
      <c r="F26" s="21"/>
      <c r="G26" s="21"/>
      <c r="H26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65B8-A9D7-4F2A-B3A0-BC6CB757ED28}">
  <dimension ref="A2:M12"/>
  <sheetViews>
    <sheetView zoomScale="90" zoomScaleNormal="90" workbookViewId="0">
      <selection activeCell="M16" sqref="M16"/>
    </sheetView>
  </sheetViews>
  <sheetFormatPr defaultRowHeight="15" x14ac:dyDescent="0.25"/>
  <cols>
    <col min="2" max="2" width="31.140625" bestFit="1" customWidth="1"/>
    <col min="5" max="5" width="10.5703125" bestFit="1" customWidth="1"/>
    <col min="10" max="10" width="10.42578125" bestFit="1" customWidth="1"/>
    <col min="11" max="11" width="9.42578125" bestFit="1" customWidth="1"/>
    <col min="13" max="13" width="57.7109375" bestFit="1" customWidth="1"/>
  </cols>
  <sheetData>
    <row r="2" spans="1:13" x14ac:dyDescent="0.25">
      <c r="A2" s="18" t="s">
        <v>79</v>
      </c>
      <c r="B2" s="19" t="s">
        <v>80</v>
      </c>
      <c r="C2" s="19" t="s">
        <v>47</v>
      </c>
      <c r="D2" s="19" t="s">
        <v>75</v>
      </c>
      <c r="E2" s="19" t="s">
        <v>81</v>
      </c>
      <c r="F2" s="19" t="s">
        <v>82</v>
      </c>
      <c r="G2" s="19" t="s">
        <v>83</v>
      </c>
      <c r="H2" s="19" t="s">
        <v>84</v>
      </c>
      <c r="I2" s="18" t="s">
        <v>85</v>
      </c>
      <c r="J2" s="19" t="s">
        <v>86</v>
      </c>
      <c r="K2" s="19" t="s">
        <v>87</v>
      </c>
      <c r="L2" s="19" t="s">
        <v>88</v>
      </c>
      <c r="M2" s="18" t="s">
        <v>89</v>
      </c>
    </row>
    <row r="3" spans="1:13" x14ac:dyDescent="0.25">
      <c r="A3" s="20">
        <v>1</v>
      </c>
      <c r="B3" t="s">
        <v>139</v>
      </c>
      <c r="C3">
        <v>61.74</v>
      </c>
      <c r="D3">
        <v>63.72</v>
      </c>
      <c r="E3">
        <v>8</v>
      </c>
      <c r="F3">
        <v>4</v>
      </c>
      <c r="G3">
        <v>16</v>
      </c>
      <c r="H3">
        <v>56</v>
      </c>
      <c r="I3" s="20">
        <f>H3-2*G3</f>
        <v>24</v>
      </c>
      <c r="J3">
        <f>ROUND((C3-H3)/2,0)</f>
        <v>3</v>
      </c>
      <c r="K3">
        <f>(I3-E3)/2</f>
        <v>8</v>
      </c>
      <c r="L3">
        <f>(H3-E3)/2</f>
        <v>24</v>
      </c>
      <c r="M3" t="str">
        <f t="shared" ref="M3:M8" si="0">"PSV/"&amp;F3&amp;"b/"&amp;E3&amp;"f/("&amp;-L3&amp;"|"&amp;-K3&amp;"|"&amp;K3&amp;"|"&amp;L3&amp;")dfc/"&amp;J3&amp;"       %/w"&amp;C3&amp;"/h"&amp;D3</f>
        <v>PSV/4b/8f/(-24|-8|8|24)dfc/3       %/w61.74/h63.72</v>
      </c>
    </row>
    <row r="4" spans="1:13" x14ac:dyDescent="0.25">
      <c r="A4" s="20">
        <v>2</v>
      </c>
      <c r="B4" t="s">
        <v>140</v>
      </c>
      <c r="C4">
        <v>61.74</v>
      </c>
      <c r="D4">
        <v>63.72</v>
      </c>
      <c r="E4">
        <v>8</v>
      </c>
      <c r="F4">
        <v>4</v>
      </c>
      <c r="G4">
        <v>16</v>
      </c>
      <c r="H4">
        <v>56</v>
      </c>
      <c r="I4" s="20">
        <f t="shared" ref="I4:I6" si="1">H4-2*G4</f>
        <v>24</v>
      </c>
      <c r="J4">
        <f t="shared" ref="J4:J12" si="2">ROUND((C4-H4)/2,0)</f>
        <v>3</v>
      </c>
      <c r="K4">
        <f t="shared" ref="K4:K6" si="3">(I4-E4)/2</f>
        <v>8</v>
      </c>
      <c r="L4">
        <f t="shared" ref="L4:L12" si="4">(H4-E4)/2</f>
        <v>24</v>
      </c>
      <c r="M4" t="str">
        <f t="shared" si="0"/>
        <v>PSV/4b/8f/(-24|-8|8|24)dfc/3       %/w61.74/h63.72</v>
      </c>
    </row>
    <row r="5" spans="1:13" x14ac:dyDescent="0.25">
      <c r="A5" s="20">
        <v>3</v>
      </c>
      <c r="B5" t="s">
        <v>141</v>
      </c>
      <c r="C5">
        <v>61.74</v>
      </c>
      <c r="D5">
        <v>63.72</v>
      </c>
      <c r="E5">
        <v>8</v>
      </c>
      <c r="F5">
        <v>4</v>
      </c>
      <c r="G5">
        <v>16</v>
      </c>
      <c r="H5">
        <v>56</v>
      </c>
      <c r="I5" s="20">
        <f t="shared" si="1"/>
        <v>24</v>
      </c>
      <c r="J5">
        <f t="shared" si="2"/>
        <v>3</v>
      </c>
      <c r="K5">
        <f t="shared" si="3"/>
        <v>8</v>
      </c>
      <c r="L5">
        <f t="shared" si="4"/>
        <v>24</v>
      </c>
      <c r="M5" t="str">
        <f t="shared" si="0"/>
        <v>PSV/4b/8f/(-24|-8|8|24)dfc/3       %/w61.74/h63.72</v>
      </c>
    </row>
    <row r="6" spans="1:13" x14ac:dyDescent="0.25">
      <c r="A6" s="20">
        <v>4</v>
      </c>
      <c r="B6" t="s">
        <v>142</v>
      </c>
      <c r="C6">
        <v>61.74</v>
      </c>
      <c r="D6">
        <v>63.72</v>
      </c>
      <c r="E6">
        <v>8</v>
      </c>
      <c r="F6">
        <v>4</v>
      </c>
      <c r="G6">
        <v>17</v>
      </c>
      <c r="H6">
        <v>59</v>
      </c>
      <c r="I6" s="20">
        <f t="shared" si="1"/>
        <v>25</v>
      </c>
      <c r="J6">
        <f t="shared" si="2"/>
        <v>1</v>
      </c>
      <c r="K6">
        <f t="shared" si="3"/>
        <v>8.5</v>
      </c>
      <c r="L6">
        <f t="shared" si="4"/>
        <v>25.5</v>
      </c>
      <c r="M6" t="str">
        <f t="shared" si="0"/>
        <v>PSV/4b/8f/(-25.5|-8.5|8.5|25.5)dfc/1       %/w61.74/h63.72</v>
      </c>
    </row>
    <row r="7" spans="1:13" x14ac:dyDescent="0.25">
      <c r="A7" s="20">
        <v>5</v>
      </c>
      <c r="B7" t="s">
        <v>143</v>
      </c>
      <c r="C7">
        <v>61.74</v>
      </c>
      <c r="D7">
        <v>63.72</v>
      </c>
      <c r="E7">
        <v>8</v>
      </c>
      <c r="F7">
        <v>4</v>
      </c>
      <c r="G7">
        <v>16</v>
      </c>
      <c r="H7">
        <v>56</v>
      </c>
      <c r="I7" s="20">
        <f t="shared" ref="I7:I8" si="5">H7-2*G7</f>
        <v>24</v>
      </c>
      <c r="J7">
        <f t="shared" ref="J7:J8" si="6">ROUND((C7-H7)/2,0)</f>
        <v>3</v>
      </c>
      <c r="K7">
        <f t="shared" ref="K7:K8" si="7">(I7-E7)/2</f>
        <v>8</v>
      </c>
      <c r="L7">
        <f t="shared" ref="L7:L8" si="8">(H7-E7)/2</f>
        <v>24</v>
      </c>
      <c r="M7" t="str">
        <f t="shared" si="0"/>
        <v>PSV/4b/8f/(-24|-8|8|24)dfc/3       %/w61.74/h63.72</v>
      </c>
    </row>
    <row r="8" spans="1:13" x14ac:dyDescent="0.25">
      <c r="A8" s="20">
        <v>6</v>
      </c>
      <c r="B8" t="s">
        <v>144</v>
      </c>
      <c r="C8">
        <v>61.74</v>
      </c>
      <c r="D8">
        <v>63.72</v>
      </c>
      <c r="E8">
        <v>8</v>
      </c>
      <c r="F8">
        <v>4</v>
      </c>
      <c r="G8">
        <v>17</v>
      </c>
      <c r="H8">
        <v>59</v>
      </c>
      <c r="I8" s="20">
        <f t="shared" si="5"/>
        <v>25</v>
      </c>
      <c r="J8">
        <f t="shared" si="6"/>
        <v>1</v>
      </c>
      <c r="K8">
        <f t="shared" si="7"/>
        <v>8.5</v>
      </c>
      <c r="L8">
        <f t="shared" si="8"/>
        <v>25.5</v>
      </c>
      <c r="M8" t="str">
        <f t="shared" si="0"/>
        <v>PSV/4b/8f/(-25.5|-8.5|8.5|25.5)dfc/1       %/w61.74/h63.72</v>
      </c>
    </row>
    <row r="9" spans="1:13" x14ac:dyDescent="0.25">
      <c r="A9" s="20">
        <v>7</v>
      </c>
      <c r="B9" t="s">
        <v>145</v>
      </c>
      <c r="C9">
        <v>61.74</v>
      </c>
      <c r="D9">
        <v>63.72</v>
      </c>
      <c r="E9">
        <v>10</v>
      </c>
      <c r="F9">
        <v>3</v>
      </c>
      <c r="G9">
        <v>20</v>
      </c>
      <c r="H9">
        <v>50</v>
      </c>
      <c r="I9" s="20" t="s">
        <v>90</v>
      </c>
      <c r="J9">
        <f t="shared" ref="J9:J10" si="9">ROUND((C9-H9)/2,0)</f>
        <v>6</v>
      </c>
      <c r="K9" s="20" t="s">
        <v>90</v>
      </c>
      <c r="L9">
        <f t="shared" ref="L9:L10" si="10">(H9-E9)/2</f>
        <v>20</v>
      </c>
      <c r="M9" t="str">
        <f>"PSV/"&amp;F9&amp;"b/"&amp;E9&amp;"f/("&amp;-L9&amp;"|0|"&amp;L9&amp;")dfc/"&amp;J9&amp;"       %/w"&amp;C9&amp;"/h"&amp;D9</f>
        <v>PSV/3b/10f/(-20|0|20)dfc/6       %/w61.74/h63.72</v>
      </c>
    </row>
    <row r="10" spans="1:13" x14ac:dyDescent="0.25">
      <c r="A10" s="20">
        <v>8</v>
      </c>
      <c r="B10" t="s">
        <v>146</v>
      </c>
      <c r="C10">
        <v>61.74</v>
      </c>
      <c r="D10">
        <v>63.72</v>
      </c>
      <c r="E10">
        <v>10</v>
      </c>
      <c r="F10">
        <v>3</v>
      </c>
      <c r="G10">
        <v>21</v>
      </c>
      <c r="H10">
        <v>52</v>
      </c>
      <c r="I10" s="20" t="s">
        <v>90</v>
      </c>
      <c r="J10">
        <f t="shared" si="9"/>
        <v>5</v>
      </c>
      <c r="K10" s="20" t="s">
        <v>90</v>
      </c>
      <c r="L10">
        <f t="shared" si="10"/>
        <v>21</v>
      </c>
      <c r="M10" t="str">
        <f>"PSV/"&amp;F10&amp;"b/"&amp;E10&amp;"f/("&amp;-L10&amp;"|0|"&amp;L10&amp;")dfc/"&amp;J10&amp;"       %/w"&amp;C10&amp;"/h"&amp;D10</f>
        <v>PSV/3b/10f/(-21|0|21)dfc/5       %/w61.74/h63.72</v>
      </c>
    </row>
    <row r="11" spans="1:13" x14ac:dyDescent="0.25">
      <c r="A11" s="20">
        <v>9</v>
      </c>
      <c r="B11" t="s">
        <v>147</v>
      </c>
      <c r="C11">
        <v>61.74</v>
      </c>
      <c r="D11">
        <v>63.72</v>
      </c>
      <c r="E11">
        <v>10</v>
      </c>
      <c r="F11">
        <v>3</v>
      </c>
      <c r="G11">
        <v>22</v>
      </c>
      <c r="H11">
        <v>54</v>
      </c>
      <c r="I11" s="20" t="s">
        <v>90</v>
      </c>
      <c r="J11">
        <f t="shared" si="2"/>
        <v>4</v>
      </c>
      <c r="K11" s="20" t="s">
        <v>90</v>
      </c>
      <c r="L11">
        <f t="shared" si="4"/>
        <v>22</v>
      </c>
      <c r="M11" t="str">
        <f>"PSV/"&amp;F11&amp;"b/"&amp;E11&amp;"f/("&amp;-L11&amp;"|0|"&amp;L11&amp;")dfc/"&amp;J11&amp;"       %/w"&amp;C11&amp;"/h"&amp;D11</f>
        <v>PSV/3b/10f/(-22|0|22)dfc/4       %/w61.74/h63.72</v>
      </c>
    </row>
    <row r="12" spans="1:13" x14ac:dyDescent="0.25">
      <c r="A12" s="20">
        <v>10</v>
      </c>
      <c r="B12" t="s">
        <v>148</v>
      </c>
      <c r="C12">
        <v>61.74</v>
      </c>
      <c r="D12">
        <v>63.72</v>
      </c>
      <c r="E12">
        <v>10</v>
      </c>
      <c r="F12">
        <v>3</v>
      </c>
      <c r="G12">
        <v>23</v>
      </c>
      <c r="H12">
        <v>56</v>
      </c>
      <c r="I12" s="20" t="s">
        <v>90</v>
      </c>
      <c r="J12">
        <f t="shared" si="2"/>
        <v>3</v>
      </c>
      <c r="K12" s="20" t="s">
        <v>90</v>
      </c>
      <c r="L12">
        <f t="shared" si="4"/>
        <v>23</v>
      </c>
      <c r="M12" t="str">
        <f>"PSV/"&amp;F12&amp;"b/"&amp;E12&amp;"f/("&amp;-L12&amp;"|0|"&amp;L12&amp;")dfc/"&amp;J12&amp;"       %/w"&amp;C12&amp;"/h"&amp;D12</f>
        <v>PSV/3b/10f/(-23|0|23)dfc/3       %/w61.74/h63.72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0BB3-33EC-408D-A485-BED7987A40DC}">
  <dimension ref="A1:L23"/>
  <sheetViews>
    <sheetView tabSelected="1" workbookViewId="0">
      <selection activeCell="E21" sqref="E21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0.140625" bestFit="1" customWidth="1"/>
    <col min="4" max="4" width="31" bestFit="1" customWidth="1"/>
    <col min="5" max="5" width="45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2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2" s="4" customFormat="1" ht="15.75" x14ac:dyDescent="0.25">
      <c r="A2" s="1"/>
      <c r="B2" s="1" t="s">
        <v>29</v>
      </c>
      <c r="C2" s="2" t="s">
        <v>11</v>
      </c>
      <c r="D2" s="2" t="s">
        <v>12</v>
      </c>
      <c r="E2" s="2" t="s">
        <v>24</v>
      </c>
      <c r="F2" s="2"/>
      <c r="G2" s="2"/>
      <c r="H2" s="2"/>
      <c r="I2" s="2"/>
      <c r="J2" s="2"/>
      <c r="K2" s="3"/>
    </row>
    <row r="3" spans="1:12" s="4" customFormat="1" ht="15.75" x14ac:dyDescent="0.25">
      <c r="A3" s="1"/>
      <c r="B3" s="1" t="s">
        <v>30</v>
      </c>
      <c r="C3" s="2" t="s">
        <v>11</v>
      </c>
      <c r="D3" s="2" t="s">
        <v>13</v>
      </c>
      <c r="E3" s="2" t="s">
        <v>14</v>
      </c>
      <c r="F3" s="2" t="s">
        <v>15</v>
      </c>
      <c r="G3" s="2"/>
      <c r="H3" s="2"/>
      <c r="I3" s="2"/>
      <c r="J3" s="2"/>
      <c r="K3" s="3"/>
    </row>
    <row r="4" spans="1:12" s="4" customFormat="1" ht="15.75" x14ac:dyDescent="0.25">
      <c r="A4" s="1"/>
      <c r="B4" s="1" t="s">
        <v>31</v>
      </c>
      <c r="C4" s="2" t="s">
        <v>11</v>
      </c>
      <c r="D4" s="2" t="s">
        <v>13</v>
      </c>
      <c r="E4" s="2" t="s">
        <v>14</v>
      </c>
      <c r="F4" s="2" t="s">
        <v>15</v>
      </c>
      <c r="G4" s="2"/>
      <c r="H4" s="2"/>
      <c r="I4" s="2"/>
      <c r="J4" s="2"/>
      <c r="K4" s="3"/>
    </row>
    <row r="5" spans="1:12" s="4" customFormat="1" ht="15.75" x14ac:dyDescent="0.25">
      <c r="A5" s="1"/>
      <c r="B5" s="1" t="s">
        <v>32</v>
      </c>
      <c r="C5" s="2" t="s">
        <v>11</v>
      </c>
      <c r="D5" s="2" t="s">
        <v>13</v>
      </c>
      <c r="E5" s="2" t="s">
        <v>14</v>
      </c>
      <c r="F5" s="2" t="s">
        <v>15</v>
      </c>
      <c r="G5" s="2"/>
      <c r="H5" s="2"/>
      <c r="I5" s="2"/>
      <c r="J5" s="2"/>
      <c r="K5" s="3"/>
    </row>
    <row r="6" spans="1:12" s="4" customFormat="1" ht="15.75" x14ac:dyDescent="0.25">
      <c r="A6" s="1"/>
      <c r="B6" s="1" t="s">
        <v>33</v>
      </c>
      <c r="C6" s="2" t="s">
        <v>11</v>
      </c>
      <c r="D6" s="2" t="s">
        <v>20</v>
      </c>
      <c r="E6" s="2" t="s">
        <v>19</v>
      </c>
      <c r="F6" s="2" t="s">
        <v>18</v>
      </c>
      <c r="G6" s="2" t="s">
        <v>17</v>
      </c>
      <c r="H6" s="2" t="s">
        <v>25</v>
      </c>
      <c r="I6" s="2" t="s">
        <v>16</v>
      </c>
      <c r="J6" s="2"/>
      <c r="K6" s="3"/>
    </row>
    <row r="7" spans="1:12" s="4" customFormat="1" ht="15.75" x14ac:dyDescent="0.25">
      <c r="A7" s="1"/>
      <c r="B7" s="1" t="s">
        <v>34</v>
      </c>
      <c r="C7" s="1" t="s">
        <v>11</v>
      </c>
      <c r="D7" s="1" t="s">
        <v>12</v>
      </c>
      <c r="E7" s="1" t="s">
        <v>24</v>
      </c>
      <c r="F7" s="1" t="s">
        <v>26</v>
      </c>
      <c r="G7" s="1" t="s">
        <v>27</v>
      </c>
      <c r="H7" s="1" t="s">
        <v>16</v>
      </c>
      <c r="I7" s="3" t="s">
        <v>28</v>
      </c>
      <c r="J7" s="3"/>
      <c r="K7" s="3"/>
    </row>
    <row r="8" spans="1:12" s="4" customFormat="1" ht="15.75" x14ac:dyDescent="0.25">
      <c r="A8" s="1"/>
      <c r="B8" s="1" t="s">
        <v>36</v>
      </c>
      <c r="C8" s="1" t="s">
        <v>21</v>
      </c>
      <c r="D8" s="1" t="s">
        <v>37</v>
      </c>
      <c r="E8" s="1" t="s">
        <v>38</v>
      </c>
      <c r="F8" s="4" t="s">
        <v>12</v>
      </c>
      <c r="G8" s="1" t="s">
        <v>26</v>
      </c>
      <c r="H8" s="1" t="s">
        <v>27</v>
      </c>
      <c r="I8" s="1"/>
      <c r="J8" s="3"/>
      <c r="K8" s="3"/>
    </row>
    <row r="9" spans="1:12" s="4" customFormat="1" ht="15.75" x14ac:dyDescent="0.25">
      <c r="A9" s="1"/>
      <c r="B9" s="1" t="s">
        <v>39</v>
      </c>
      <c r="C9" s="1" t="s">
        <v>11</v>
      </c>
      <c r="D9" s="4" t="s">
        <v>12</v>
      </c>
      <c r="E9" s="4" t="s">
        <v>40</v>
      </c>
      <c r="F9" s="4" t="s">
        <v>55</v>
      </c>
      <c r="G9" s="1" t="s">
        <v>41</v>
      </c>
      <c r="H9" s="1" t="s">
        <v>56</v>
      </c>
      <c r="I9" s="3" t="s">
        <v>28</v>
      </c>
      <c r="K9" s="3"/>
    </row>
    <row r="11" spans="1:12" x14ac:dyDescent="0.25">
      <c r="D11" s="7" t="s">
        <v>58</v>
      </c>
      <c r="E11" s="7" t="s">
        <v>59</v>
      </c>
      <c r="F11" s="7" t="s">
        <v>60</v>
      </c>
      <c r="G11" s="7" t="s">
        <v>62</v>
      </c>
      <c r="H11" s="7" t="s">
        <v>61</v>
      </c>
      <c r="I11" s="7" t="s">
        <v>63</v>
      </c>
      <c r="J11" s="9" t="s">
        <v>64</v>
      </c>
      <c r="K11" s="9" t="s">
        <v>65</v>
      </c>
      <c r="L11" s="9" t="s">
        <v>66</v>
      </c>
    </row>
    <row r="12" spans="1:12" s="16" customFormat="1" x14ac:dyDescent="0.25">
      <c r="C12" s="16">
        <v>1</v>
      </c>
      <c r="D12" t="s">
        <v>139</v>
      </c>
      <c r="E12" s="15" t="s">
        <v>52</v>
      </c>
      <c r="F12" s="15">
        <v>8</v>
      </c>
      <c r="G12" s="15">
        <v>16</v>
      </c>
      <c r="H12" s="15" t="str">
        <f>"("&amp;G12-F12+2*$C$16&amp;" "&amp;G12-F12&amp;")"</f>
        <v>(8 8)</v>
      </c>
      <c r="I12" s="16" t="s">
        <v>129</v>
      </c>
      <c r="J12" s="15" t="s">
        <v>130</v>
      </c>
      <c r="K12">
        <v>61.74</v>
      </c>
      <c r="L12">
        <v>63.72</v>
      </c>
    </row>
    <row r="14" spans="1:12" ht="15.75" thickBot="1" x14ac:dyDescent="0.3"/>
    <row r="15" spans="1:12" ht="16.5" thickTop="1" thickBot="1" x14ac:dyDescent="0.3">
      <c r="B15" s="12" t="s">
        <v>53</v>
      </c>
      <c r="C15" s="17" t="s">
        <v>150</v>
      </c>
      <c r="E15" s="12" t="s">
        <v>67</v>
      </c>
      <c r="F15" s="8"/>
    </row>
    <row r="16" spans="1:12" ht="16.5" thickTop="1" thickBot="1" x14ac:dyDescent="0.3">
      <c r="B16" s="12" t="s">
        <v>57</v>
      </c>
      <c r="C16" s="13"/>
    </row>
    <row r="17" spans="1:9" ht="15.75" thickTop="1" x14ac:dyDescent="0.25">
      <c r="B17" t="s">
        <v>68</v>
      </c>
      <c r="C17">
        <v>0.36</v>
      </c>
    </row>
    <row r="20" spans="1:9" s="6" customFormat="1" x14ac:dyDescent="0.25">
      <c r="A20" s="5" t="s">
        <v>22</v>
      </c>
      <c r="B20" s="5" t="s">
        <v>23</v>
      </c>
      <c r="C20" s="5" t="str">
        <f>$C$15</f>
        <v>canon27d3t7lib2_p27_lay</v>
      </c>
      <c r="D20" s="5" t="str">
        <f>$F$15&amp;D12</f>
        <v>122700c_d3t7_psv001d</v>
      </c>
      <c r="E20" s="5" t="s">
        <v>47</v>
      </c>
      <c r="F20" s="6">
        <f>K12</f>
        <v>61.74</v>
      </c>
      <c r="G20" s="6">
        <f>L12</f>
        <v>63.72</v>
      </c>
      <c r="H20" s="6">
        <v>0</v>
      </c>
      <c r="I20" s="6">
        <v>0</v>
      </c>
    </row>
    <row r="21" spans="1:9" x14ac:dyDescent="0.25">
      <c r="A21" t="s">
        <v>22</v>
      </c>
      <c r="B21" t="s">
        <v>54</v>
      </c>
      <c r="C21" t="s">
        <v>10</v>
      </c>
      <c r="D21" t="s">
        <v>202</v>
      </c>
      <c r="E21" t="str">
        <f>"("&amp;F12&amp;" "&amp;F12&amp;")"</f>
        <v>(8 8)</v>
      </c>
      <c r="F21" t="str">
        <f>J12</f>
        <v>(24 24)</v>
      </c>
      <c r="G21" t="str">
        <f>H12</f>
        <v>(8 8)</v>
      </c>
      <c r="H21" t="str">
        <f>I12</f>
        <v>((16))</v>
      </c>
    </row>
    <row r="22" spans="1:9" s="28" customFormat="1" x14ac:dyDescent="0.25">
      <c r="B22" s="28" t="s">
        <v>131</v>
      </c>
      <c r="C22" s="28" t="s">
        <v>10</v>
      </c>
      <c r="D22" s="28" t="s">
        <v>134</v>
      </c>
      <c r="E22" s="28" t="str">
        <f>CONCATENATE(-F20/2," ", -G20/2," ", F20/2," ", G20/2)</f>
        <v>-30.87 -31.86 30.87 31.86</v>
      </c>
    </row>
    <row r="23" spans="1:9" s="28" customFormat="1" x14ac:dyDescent="0.25">
      <c r="B23" s="28" t="s">
        <v>133</v>
      </c>
      <c r="C23" s="28" t="s">
        <v>10</v>
      </c>
      <c r="D23" s="28" t="s">
        <v>134</v>
      </c>
      <c r="E23" s="28" t="s">
        <v>132</v>
      </c>
      <c r="F23" s="28" t="s">
        <v>202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6705-C98C-4CC5-A85D-1D6AB6314A6C}">
  <dimension ref="A1:K23"/>
  <sheetViews>
    <sheetView topLeftCell="A3" workbookViewId="0">
      <selection activeCell="D22" sqref="D22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4" bestFit="1" customWidth="1"/>
    <col min="4" max="4" width="30.85546875" customWidth="1"/>
    <col min="5" max="5" width="39.140625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  <col min="11" max="12" width="10.28515625" bestFit="1" customWidth="1"/>
    <col min="13" max="13" width="7" bestFit="1" customWidth="1"/>
  </cols>
  <sheetData>
    <row r="1" spans="1:11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1" s="4" customFormat="1" ht="15.75" x14ac:dyDescent="0.25">
      <c r="A2" s="1"/>
      <c r="B2" s="1" t="s">
        <v>29</v>
      </c>
      <c r="C2" s="2" t="s">
        <v>11</v>
      </c>
      <c r="D2" s="2" t="s">
        <v>12</v>
      </c>
      <c r="E2" s="2" t="s">
        <v>24</v>
      </c>
      <c r="F2" s="2"/>
      <c r="G2" s="2"/>
      <c r="H2" s="2"/>
      <c r="I2" s="2"/>
      <c r="J2" s="2"/>
      <c r="K2" s="3"/>
    </row>
    <row r="3" spans="1:11" s="4" customFormat="1" ht="15.75" x14ac:dyDescent="0.25">
      <c r="A3" s="1"/>
      <c r="B3" s="1" t="s">
        <v>30</v>
      </c>
      <c r="C3" s="2" t="s">
        <v>11</v>
      </c>
      <c r="D3" s="2" t="s">
        <v>13</v>
      </c>
      <c r="E3" s="2" t="s">
        <v>14</v>
      </c>
      <c r="F3" s="2" t="s">
        <v>15</v>
      </c>
      <c r="G3" s="2"/>
      <c r="H3" s="2"/>
      <c r="I3" s="2"/>
      <c r="J3" s="2"/>
      <c r="K3" s="3"/>
    </row>
    <row r="4" spans="1:11" s="4" customFormat="1" ht="15.75" x14ac:dyDescent="0.25">
      <c r="A4" s="1"/>
      <c r="B4" s="1" t="s">
        <v>31</v>
      </c>
      <c r="C4" s="2" t="s">
        <v>11</v>
      </c>
      <c r="D4" s="2" t="s">
        <v>13</v>
      </c>
      <c r="E4" s="2" t="s">
        <v>14</v>
      </c>
      <c r="F4" s="2" t="s">
        <v>15</v>
      </c>
      <c r="G4" s="2"/>
      <c r="H4" s="2"/>
      <c r="I4" s="2"/>
      <c r="J4" s="2"/>
      <c r="K4" s="3"/>
    </row>
    <row r="5" spans="1:11" s="4" customFormat="1" ht="15.75" x14ac:dyDescent="0.25">
      <c r="A5" s="1"/>
      <c r="B5" s="1" t="s">
        <v>32</v>
      </c>
      <c r="C5" s="2" t="s">
        <v>11</v>
      </c>
      <c r="D5" s="2" t="s">
        <v>13</v>
      </c>
      <c r="E5" s="2" t="s">
        <v>14</v>
      </c>
      <c r="F5" s="2" t="s">
        <v>15</v>
      </c>
      <c r="G5" s="2"/>
      <c r="H5" s="2"/>
      <c r="I5" s="2"/>
      <c r="J5" s="2"/>
      <c r="K5" s="3"/>
    </row>
    <row r="6" spans="1:11" s="4" customFormat="1" ht="15.75" x14ac:dyDescent="0.25">
      <c r="A6" s="1"/>
      <c r="B6" s="1" t="s">
        <v>33</v>
      </c>
      <c r="C6" s="2" t="s">
        <v>11</v>
      </c>
      <c r="D6" s="2" t="s">
        <v>20</v>
      </c>
      <c r="E6" s="2" t="s">
        <v>19</v>
      </c>
      <c r="F6" s="2" t="s">
        <v>18</v>
      </c>
      <c r="G6" s="2" t="s">
        <v>17</v>
      </c>
      <c r="H6" s="2" t="s">
        <v>25</v>
      </c>
      <c r="I6" s="2" t="s">
        <v>16</v>
      </c>
      <c r="J6" s="2"/>
      <c r="K6" s="3"/>
    </row>
    <row r="7" spans="1:11" s="4" customFormat="1" ht="15.75" x14ac:dyDescent="0.25">
      <c r="A7" s="1"/>
      <c r="B7" s="1" t="s">
        <v>34</v>
      </c>
      <c r="C7" s="1" t="s">
        <v>11</v>
      </c>
      <c r="D7" s="1" t="s">
        <v>12</v>
      </c>
      <c r="E7" s="1" t="s">
        <v>24</v>
      </c>
      <c r="F7" s="1" t="s">
        <v>26</v>
      </c>
      <c r="G7" s="1" t="s">
        <v>27</v>
      </c>
      <c r="H7" s="1" t="s">
        <v>16</v>
      </c>
      <c r="I7" s="3" t="s">
        <v>28</v>
      </c>
      <c r="J7" s="3"/>
      <c r="K7" s="3"/>
    </row>
    <row r="8" spans="1:11" s="4" customFormat="1" ht="15.75" x14ac:dyDescent="0.25">
      <c r="A8" s="1"/>
      <c r="B8" s="1" t="s">
        <v>36</v>
      </c>
      <c r="C8" s="1" t="s">
        <v>21</v>
      </c>
      <c r="D8" s="1" t="s">
        <v>37</v>
      </c>
      <c r="E8" s="1" t="s">
        <v>38</v>
      </c>
      <c r="F8" s="4" t="s">
        <v>12</v>
      </c>
      <c r="G8" s="1" t="s">
        <v>26</v>
      </c>
      <c r="H8" s="1" t="s">
        <v>27</v>
      </c>
      <c r="I8" s="1"/>
      <c r="J8" s="3"/>
      <c r="K8" s="3"/>
    </row>
    <row r="9" spans="1:11" s="4" customFormat="1" ht="15.75" x14ac:dyDescent="0.25">
      <c r="A9" s="1"/>
      <c r="B9" s="1" t="s">
        <v>39</v>
      </c>
      <c r="C9" s="1" t="s">
        <v>11</v>
      </c>
      <c r="D9" s="4" t="s">
        <v>12</v>
      </c>
      <c r="E9" s="4" t="s">
        <v>40</v>
      </c>
      <c r="F9" s="4" t="s">
        <v>55</v>
      </c>
      <c r="G9" s="1" t="s">
        <v>41</v>
      </c>
      <c r="H9" s="1" t="s">
        <v>56</v>
      </c>
      <c r="I9" s="3" t="s">
        <v>28</v>
      </c>
      <c r="K9" s="3"/>
    </row>
    <row r="10" spans="1:11" s="4" customFormat="1" ht="15.75" x14ac:dyDescent="0.25">
      <c r="A10" s="1"/>
      <c r="B10" s="1" t="s">
        <v>46</v>
      </c>
      <c r="C10" s="1" t="s">
        <v>11</v>
      </c>
      <c r="D10" s="1" t="s">
        <v>12</v>
      </c>
      <c r="E10" s="1" t="s">
        <v>26</v>
      </c>
      <c r="F10" s="1" t="s">
        <v>43</v>
      </c>
      <c r="G10" s="3" t="s">
        <v>28</v>
      </c>
      <c r="H10" s="1"/>
      <c r="I10" s="3"/>
      <c r="K10" s="3"/>
    </row>
    <row r="11" spans="1:11" x14ac:dyDescent="0.25">
      <c r="D11" s="7" t="s">
        <v>58</v>
      </c>
      <c r="E11" s="7" t="s">
        <v>59</v>
      </c>
      <c r="F11" s="7" t="s">
        <v>60</v>
      </c>
      <c r="G11" s="7" t="s">
        <v>62</v>
      </c>
      <c r="H11" s="7" t="s">
        <v>61</v>
      </c>
      <c r="I11" s="9" t="s">
        <v>65</v>
      </c>
      <c r="J11" s="9" t="s">
        <v>66</v>
      </c>
    </row>
    <row r="12" spans="1:11" s="16" customFormat="1" x14ac:dyDescent="0.25">
      <c r="C12" s="16">
        <v>2</v>
      </c>
      <c r="D12" s="16" t="s">
        <v>140</v>
      </c>
      <c r="E12" s="15" t="s">
        <v>52</v>
      </c>
      <c r="F12" s="15">
        <v>8</v>
      </c>
      <c r="G12" s="15">
        <v>8</v>
      </c>
      <c r="H12" s="15">
        <v>8</v>
      </c>
      <c r="I12">
        <v>61.74</v>
      </c>
      <c r="J12">
        <v>63.72</v>
      </c>
    </row>
    <row r="14" spans="1:11" ht="15.75" thickBot="1" x14ac:dyDescent="0.3"/>
    <row r="15" spans="1:11" ht="16.5" thickTop="1" thickBot="1" x14ac:dyDescent="0.3">
      <c r="B15" s="12" t="s">
        <v>53</v>
      </c>
      <c r="C15" s="17" t="s">
        <v>150</v>
      </c>
      <c r="E15" s="12" t="s">
        <v>67</v>
      </c>
      <c r="F15" s="8"/>
    </row>
    <row r="16" spans="1:11" ht="16.5" thickTop="1" thickBot="1" x14ac:dyDescent="0.3">
      <c r="B16" s="12" t="s">
        <v>57</v>
      </c>
      <c r="C16" s="13"/>
    </row>
    <row r="17" spans="1:10" ht="15.75" thickTop="1" x14ac:dyDescent="0.25">
      <c r="B17" t="s">
        <v>68</v>
      </c>
      <c r="C17">
        <v>0.36</v>
      </c>
    </row>
    <row r="20" spans="1:10" x14ac:dyDescent="0.25">
      <c r="A20" s="5" t="s">
        <v>22</v>
      </c>
      <c r="B20" s="5" t="s">
        <v>23</v>
      </c>
      <c r="C20" s="5" t="str">
        <f>$C$15</f>
        <v>canon27d3t7lib2_p27_lay</v>
      </c>
      <c r="D20" s="5" t="str">
        <f>$F$15&amp;D12</f>
        <v>122700c_d3t7_psv002d</v>
      </c>
      <c r="E20" s="5" t="s">
        <v>47</v>
      </c>
      <c r="F20" s="6">
        <f>I12</f>
        <v>61.74</v>
      </c>
      <c r="G20" s="6">
        <f>J12</f>
        <v>63.72</v>
      </c>
      <c r="H20" s="6">
        <v>0</v>
      </c>
      <c r="I20" s="6">
        <v>0</v>
      </c>
      <c r="J20" s="6"/>
    </row>
    <row r="21" spans="1:10" x14ac:dyDescent="0.25">
      <c r="A21" t="s">
        <v>22</v>
      </c>
      <c r="B21" t="s">
        <v>77</v>
      </c>
      <c r="C21" t="s">
        <v>10</v>
      </c>
      <c r="D21" t="s">
        <v>202</v>
      </c>
      <c r="E21">
        <f>F12</f>
        <v>8</v>
      </c>
      <c r="F21">
        <v>40</v>
      </c>
    </row>
    <row r="22" spans="1:10" x14ac:dyDescent="0.25">
      <c r="A22" t="s">
        <v>22</v>
      </c>
      <c r="B22" t="s">
        <v>77</v>
      </c>
      <c r="C22" t="s">
        <v>10</v>
      </c>
      <c r="D22" t="s">
        <v>202</v>
      </c>
      <c r="E22">
        <f>E21</f>
        <v>8</v>
      </c>
      <c r="F22">
        <v>8</v>
      </c>
    </row>
    <row r="23" spans="1:10" ht="17.2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45EA0-D33E-4E61-B32B-034D9154C54C}">
  <dimension ref="A1:M33"/>
  <sheetViews>
    <sheetView topLeftCell="A12" workbookViewId="0">
      <selection activeCell="J12" sqref="J12:K14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6.5703125" bestFit="1" customWidth="1"/>
    <col min="4" max="4" width="29.140625" bestFit="1" customWidth="1"/>
    <col min="5" max="5" width="25.85546875" bestFit="1" customWidth="1"/>
    <col min="6" max="6" width="19" bestFit="1" customWidth="1"/>
    <col min="7" max="7" width="18.42578125" bestFit="1" customWidth="1"/>
    <col min="8" max="8" width="18.28515625" customWidth="1"/>
    <col min="9" max="9" width="17.28515625" bestFit="1" customWidth="1"/>
    <col min="10" max="10" width="15.28515625" bestFit="1" customWidth="1"/>
    <col min="11" max="11" width="19.7109375" bestFit="1" customWidth="1"/>
    <col min="12" max="12" width="16.5703125" bestFit="1" customWidth="1"/>
    <col min="13" max="13" width="14" customWidth="1"/>
  </cols>
  <sheetData>
    <row r="1" spans="1:13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4"/>
      <c r="M1" s="4"/>
    </row>
    <row r="2" spans="1:13" ht="15.75" x14ac:dyDescent="0.25">
      <c r="A2" s="1"/>
      <c r="B2" s="1" t="s">
        <v>30</v>
      </c>
      <c r="C2" s="2" t="s">
        <v>11</v>
      </c>
      <c r="D2" s="2" t="s">
        <v>13</v>
      </c>
      <c r="E2" s="2" t="s">
        <v>14</v>
      </c>
      <c r="F2" s="2" t="s">
        <v>15</v>
      </c>
      <c r="G2" s="2"/>
      <c r="H2" s="2"/>
      <c r="I2" s="2"/>
      <c r="J2" s="2"/>
      <c r="K2" s="3"/>
      <c r="L2" s="4"/>
      <c r="M2" s="4"/>
    </row>
    <row r="3" spans="1:13" ht="15.75" x14ac:dyDescent="0.25">
      <c r="A3" s="1"/>
      <c r="B3" s="1" t="s">
        <v>31</v>
      </c>
      <c r="C3" s="2" t="s">
        <v>11</v>
      </c>
      <c r="D3" s="2" t="s">
        <v>13</v>
      </c>
      <c r="E3" s="2" t="s">
        <v>14</v>
      </c>
      <c r="F3" s="2" t="s">
        <v>15</v>
      </c>
      <c r="G3" s="2"/>
      <c r="H3" s="2"/>
      <c r="I3" s="2"/>
      <c r="J3" s="2"/>
      <c r="K3" s="3"/>
      <c r="L3" s="4"/>
      <c r="M3" s="4"/>
    </row>
    <row r="4" spans="1:13" ht="15.75" x14ac:dyDescent="0.25">
      <c r="A4" s="1"/>
      <c r="B4" s="1" t="s">
        <v>32</v>
      </c>
      <c r="C4" s="2" t="s">
        <v>11</v>
      </c>
      <c r="D4" s="2" t="s">
        <v>13</v>
      </c>
      <c r="E4" s="2" t="s">
        <v>14</v>
      </c>
      <c r="F4" s="2" t="s">
        <v>15</v>
      </c>
      <c r="G4" s="2"/>
      <c r="H4" s="2"/>
      <c r="I4" s="2"/>
      <c r="J4" s="2"/>
      <c r="K4" s="3"/>
      <c r="L4" s="4"/>
      <c r="M4" s="4"/>
    </row>
    <row r="5" spans="1:13" ht="15.75" x14ac:dyDescent="0.25">
      <c r="A5" s="1"/>
      <c r="B5" s="1" t="s">
        <v>33</v>
      </c>
      <c r="C5" s="2" t="s">
        <v>11</v>
      </c>
      <c r="D5" s="2" t="s">
        <v>20</v>
      </c>
      <c r="E5" s="2" t="s">
        <v>19</v>
      </c>
      <c r="F5" s="2" t="s">
        <v>18</v>
      </c>
      <c r="G5" s="2" t="s">
        <v>17</v>
      </c>
      <c r="H5" s="2" t="s">
        <v>25</v>
      </c>
      <c r="I5" s="2" t="s">
        <v>16</v>
      </c>
      <c r="J5" s="2"/>
      <c r="K5" s="3"/>
      <c r="L5" s="4"/>
      <c r="M5" s="4"/>
    </row>
    <row r="6" spans="1:13" ht="15.75" x14ac:dyDescent="0.25">
      <c r="A6" s="1"/>
      <c r="B6" s="1" t="s">
        <v>34</v>
      </c>
      <c r="C6" s="1" t="s">
        <v>11</v>
      </c>
      <c r="D6" s="1" t="s">
        <v>12</v>
      </c>
      <c r="E6" s="1" t="s">
        <v>24</v>
      </c>
      <c r="F6" s="1" t="s">
        <v>26</v>
      </c>
      <c r="G6" s="1" t="s">
        <v>27</v>
      </c>
      <c r="H6" s="1" t="s">
        <v>16</v>
      </c>
      <c r="I6" s="3" t="s">
        <v>28</v>
      </c>
      <c r="J6" s="3"/>
      <c r="K6" s="3"/>
      <c r="L6" s="4"/>
      <c r="M6" s="4"/>
    </row>
    <row r="7" spans="1:13" ht="15.75" x14ac:dyDescent="0.25">
      <c r="A7" s="1"/>
      <c r="B7" s="1" t="s">
        <v>36</v>
      </c>
      <c r="C7" s="1" t="s">
        <v>21</v>
      </c>
      <c r="D7" s="1" t="s">
        <v>37</v>
      </c>
      <c r="E7" s="1" t="s">
        <v>38</v>
      </c>
      <c r="F7" s="4" t="s">
        <v>12</v>
      </c>
      <c r="G7" s="1" t="s">
        <v>26</v>
      </c>
      <c r="H7" s="1" t="s">
        <v>27</v>
      </c>
      <c r="I7" s="1"/>
      <c r="J7" s="3"/>
      <c r="K7" s="3"/>
      <c r="L7" s="4"/>
      <c r="M7" s="4"/>
    </row>
    <row r="8" spans="1:13" ht="15.75" x14ac:dyDescent="0.25">
      <c r="A8" s="1"/>
      <c r="B8" s="1" t="s">
        <v>44</v>
      </c>
      <c r="C8" s="1" t="s">
        <v>11</v>
      </c>
      <c r="D8" s="1" t="s">
        <v>12</v>
      </c>
      <c r="E8" s="1" t="s">
        <v>26</v>
      </c>
      <c r="F8" s="4" t="s">
        <v>42</v>
      </c>
      <c r="G8" s="1" t="s">
        <v>43</v>
      </c>
      <c r="H8" s="1" t="s">
        <v>56</v>
      </c>
      <c r="I8" s="3" t="s">
        <v>16</v>
      </c>
      <c r="J8" s="4" t="s">
        <v>74</v>
      </c>
      <c r="K8" s="4" t="s">
        <v>45</v>
      </c>
      <c r="L8" s="3" t="s">
        <v>28</v>
      </c>
      <c r="M8" s="4"/>
    </row>
    <row r="10" spans="1:13" x14ac:dyDescent="0.25">
      <c r="D10" s="7" t="s">
        <v>58</v>
      </c>
      <c r="E10" s="7" t="s">
        <v>78</v>
      </c>
      <c r="F10" s="7" t="s">
        <v>60</v>
      </c>
      <c r="G10" s="7" t="s">
        <v>61</v>
      </c>
      <c r="H10" s="7" t="s">
        <v>63</v>
      </c>
      <c r="I10" s="9" t="s">
        <v>64</v>
      </c>
      <c r="J10" s="9" t="s">
        <v>65</v>
      </c>
      <c r="K10" s="9" t="s">
        <v>66</v>
      </c>
    </row>
    <row r="11" spans="1:13" s="16" customFormat="1" x14ac:dyDescent="0.25">
      <c r="C11" s="16">
        <v>3</v>
      </c>
      <c r="D11" s="16" t="s">
        <v>141</v>
      </c>
      <c r="E11" s="15" t="s">
        <v>75</v>
      </c>
      <c r="F11" s="15">
        <v>8</v>
      </c>
      <c r="G11" s="15">
        <v>8</v>
      </c>
      <c r="H11" s="16" t="str">
        <f t="shared" ref="H11:H14" si="0">"(("&amp;F11+G11&amp;"))"</f>
        <v>((16))</v>
      </c>
      <c r="I11" s="15">
        <v>30</v>
      </c>
      <c r="J11">
        <v>61.74</v>
      </c>
      <c r="K11">
        <v>63.72</v>
      </c>
    </row>
    <row r="12" spans="1:13" s="16" customFormat="1" x14ac:dyDescent="0.25">
      <c r="C12" s="16">
        <v>4</v>
      </c>
      <c r="D12" s="16" t="s">
        <v>142</v>
      </c>
      <c r="E12" s="15" t="s">
        <v>75</v>
      </c>
      <c r="F12" s="15">
        <v>8</v>
      </c>
      <c r="G12" s="15">
        <v>9</v>
      </c>
      <c r="H12" s="16" t="str">
        <f t="shared" si="0"/>
        <v>((17))</v>
      </c>
      <c r="I12" s="15">
        <v>30</v>
      </c>
      <c r="J12">
        <v>61.74</v>
      </c>
      <c r="K12">
        <v>63.72</v>
      </c>
    </row>
    <row r="13" spans="1:13" s="16" customFormat="1" x14ac:dyDescent="0.25">
      <c r="C13" s="16">
        <v>5</v>
      </c>
      <c r="D13" s="16" t="s">
        <v>143</v>
      </c>
      <c r="E13" s="15" t="s">
        <v>35</v>
      </c>
      <c r="F13" s="15">
        <v>8</v>
      </c>
      <c r="G13" s="15">
        <v>8</v>
      </c>
      <c r="H13" s="16" t="str">
        <f t="shared" si="0"/>
        <v>((16))</v>
      </c>
      <c r="I13" s="15">
        <v>30</v>
      </c>
      <c r="J13">
        <v>61.74</v>
      </c>
      <c r="K13">
        <v>63.72</v>
      </c>
    </row>
    <row r="14" spans="1:13" s="16" customFormat="1" x14ac:dyDescent="0.25">
      <c r="C14" s="16">
        <v>6</v>
      </c>
      <c r="D14" s="16" t="s">
        <v>144</v>
      </c>
      <c r="E14" s="15" t="s">
        <v>35</v>
      </c>
      <c r="F14" s="15">
        <v>8</v>
      </c>
      <c r="G14" s="15">
        <v>9</v>
      </c>
      <c r="H14" s="16" t="str">
        <f t="shared" si="0"/>
        <v>((17))</v>
      </c>
      <c r="I14" s="15">
        <v>30</v>
      </c>
      <c r="J14">
        <v>61.74</v>
      </c>
      <c r="K14">
        <v>63.72</v>
      </c>
    </row>
    <row r="16" spans="1:13" ht="15.75" thickBot="1" x14ac:dyDescent="0.3"/>
    <row r="17" spans="1:10" ht="16.5" thickTop="1" thickBot="1" x14ac:dyDescent="0.3">
      <c r="B17" s="12" t="s">
        <v>53</v>
      </c>
      <c r="C17" s="17" t="s">
        <v>150</v>
      </c>
      <c r="E17" s="12" t="s">
        <v>67</v>
      </c>
      <c r="F17" s="8"/>
    </row>
    <row r="18" spans="1:10" ht="16.5" thickTop="1" thickBot="1" x14ac:dyDescent="0.3">
      <c r="B18" s="12" t="s">
        <v>57</v>
      </c>
      <c r="C18" s="13">
        <v>0.1</v>
      </c>
    </row>
    <row r="19" spans="1:10" ht="15.75" thickTop="1" x14ac:dyDescent="0.25"/>
    <row r="20" spans="1:10" x14ac:dyDescent="0.25">
      <c r="A20" s="5" t="s">
        <v>22</v>
      </c>
      <c r="B20" s="5" t="s">
        <v>23</v>
      </c>
      <c r="C20" s="5" t="str">
        <f>C17</f>
        <v>canon27d3t7lib2_p27_lay</v>
      </c>
      <c r="D20" s="5" t="str">
        <f>$F$17&amp;D11</f>
        <v>122700c_d3t7_psv003h</v>
      </c>
      <c r="E20" s="5" t="s">
        <v>47</v>
      </c>
      <c r="F20" s="6">
        <f>J11</f>
        <v>61.74</v>
      </c>
      <c r="G20" s="6">
        <f>K11</f>
        <v>63.72</v>
      </c>
      <c r="H20" s="6">
        <v>0</v>
      </c>
      <c r="I20" s="6">
        <v>0</v>
      </c>
      <c r="J20" s="6"/>
    </row>
    <row r="21" spans="1:10" x14ac:dyDescent="0.25">
      <c r="A21" t="s">
        <v>22</v>
      </c>
      <c r="B21" t="s">
        <v>76</v>
      </c>
      <c r="C21" t="s">
        <v>10</v>
      </c>
      <c r="D21" t="s">
        <v>202</v>
      </c>
      <c r="E21">
        <f>F11</f>
        <v>8</v>
      </c>
      <c r="F21">
        <f>I11</f>
        <v>30</v>
      </c>
      <c r="G21">
        <f>G11</f>
        <v>8</v>
      </c>
      <c r="H21" t="str">
        <f>H11</f>
        <v>((16))</v>
      </c>
      <c r="I21" t="s">
        <v>75</v>
      </c>
      <c r="J21">
        <v>0</v>
      </c>
    </row>
    <row r="24" spans="1:10" x14ac:dyDescent="0.25">
      <c r="A24" s="5" t="s">
        <v>22</v>
      </c>
      <c r="B24" s="5" t="s">
        <v>23</v>
      </c>
      <c r="C24" s="5" t="str">
        <f>C17</f>
        <v>canon27d3t7lib2_p27_lay</v>
      </c>
      <c r="D24" s="5" t="str">
        <f>$F$17&amp;D12</f>
        <v>122700c_d3t7_psv004h</v>
      </c>
      <c r="E24" s="5" t="s">
        <v>47</v>
      </c>
      <c r="F24" s="6">
        <f>J12</f>
        <v>61.74</v>
      </c>
      <c r="G24" s="6">
        <f>K12</f>
        <v>63.72</v>
      </c>
      <c r="H24" s="6">
        <v>0</v>
      </c>
      <c r="I24" s="6">
        <v>0</v>
      </c>
      <c r="J24" s="6"/>
    </row>
    <row r="25" spans="1:10" x14ac:dyDescent="0.25">
      <c r="A25" t="s">
        <v>22</v>
      </c>
      <c r="B25" t="s">
        <v>76</v>
      </c>
      <c r="C25" t="s">
        <v>10</v>
      </c>
      <c r="D25" t="s">
        <v>202</v>
      </c>
      <c r="E25">
        <f>F12</f>
        <v>8</v>
      </c>
      <c r="F25">
        <v>30</v>
      </c>
      <c r="G25">
        <f>G12</f>
        <v>9</v>
      </c>
      <c r="H25" t="str">
        <f>H12</f>
        <v>((17))</v>
      </c>
      <c r="I25" t="s">
        <v>75</v>
      </c>
      <c r="J25">
        <v>0</v>
      </c>
    </row>
    <row r="28" spans="1:10" x14ac:dyDescent="0.25">
      <c r="A28" s="5" t="s">
        <v>22</v>
      </c>
      <c r="B28" s="5" t="s">
        <v>23</v>
      </c>
      <c r="C28" s="5" t="str">
        <f>C17</f>
        <v>canon27d3t7lib2_p27_lay</v>
      </c>
      <c r="D28" s="5" t="str">
        <f>$F$17&amp;D13</f>
        <v>122700c_d3t7_psv005v</v>
      </c>
      <c r="E28" s="5" t="s">
        <v>47</v>
      </c>
      <c r="F28" s="6">
        <f>J13</f>
        <v>61.74</v>
      </c>
      <c r="G28" s="6">
        <f>K13</f>
        <v>63.72</v>
      </c>
      <c r="H28" s="6">
        <v>0</v>
      </c>
      <c r="I28" s="6">
        <v>0</v>
      </c>
      <c r="J28" s="6"/>
    </row>
    <row r="29" spans="1:10" x14ac:dyDescent="0.25">
      <c r="A29" t="s">
        <v>22</v>
      </c>
      <c r="B29" t="s">
        <v>76</v>
      </c>
      <c r="C29" t="s">
        <v>10</v>
      </c>
      <c r="D29" t="s">
        <v>202</v>
      </c>
      <c r="E29">
        <f>F13</f>
        <v>8</v>
      </c>
      <c r="F29">
        <f>I13</f>
        <v>30</v>
      </c>
      <c r="G29">
        <f>G13</f>
        <v>8</v>
      </c>
      <c r="H29" t="str">
        <f>H13</f>
        <v>((16))</v>
      </c>
      <c r="I29" t="s">
        <v>35</v>
      </c>
      <c r="J29">
        <v>0</v>
      </c>
    </row>
    <row r="32" spans="1:10" x14ac:dyDescent="0.25">
      <c r="A32" s="5" t="s">
        <v>22</v>
      </c>
      <c r="B32" s="5" t="s">
        <v>23</v>
      </c>
      <c r="C32" s="5" t="str">
        <f>C17</f>
        <v>canon27d3t7lib2_p27_lay</v>
      </c>
      <c r="D32" s="5" t="str">
        <f>$F$17&amp;D14</f>
        <v>122700c_d3t7_psv006v</v>
      </c>
      <c r="E32" s="5" t="s">
        <v>47</v>
      </c>
      <c r="F32" s="6">
        <f>J14</f>
        <v>61.74</v>
      </c>
      <c r="G32" s="6">
        <f>K14</f>
        <v>63.72</v>
      </c>
      <c r="H32" s="6">
        <v>0</v>
      </c>
      <c r="I32" s="6">
        <v>0</v>
      </c>
      <c r="J32" s="6"/>
    </row>
    <row r="33" spans="1:10" x14ac:dyDescent="0.25">
      <c r="A33" t="s">
        <v>22</v>
      </c>
      <c r="B33" t="s">
        <v>76</v>
      </c>
      <c r="C33" t="s">
        <v>10</v>
      </c>
      <c r="D33" t="s">
        <v>202</v>
      </c>
      <c r="E33">
        <f>F14</f>
        <v>8</v>
      </c>
      <c r="F33">
        <f>I14</f>
        <v>30</v>
      </c>
      <c r="G33">
        <f>G14</f>
        <v>9</v>
      </c>
      <c r="H33" t="str">
        <f>H14</f>
        <v>((17))</v>
      </c>
      <c r="I33" t="s">
        <v>35</v>
      </c>
      <c r="J3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DDBF-1C16-4DB7-8C04-74E3F2D192D5}">
  <dimension ref="A1:L37"/>
  <sheetViews>
    <sheetView topLeftCell="A10" workbookViewId="0">
      <selection activeCell="D42" sqref="D42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7.28515625" bestFit="1" customWidth="1"/>
    <col min="4" max="4" width="33.140625" bestFit="1" customWidth="1"/>
    <col min="5" max="5" width="32.140625" customWidth="1"/>
    <col min="6" max="6" width="19" bestFit="1" customWidth="1"/>
    <col min="7" max="7" width="19.7109375" bestFit="1" customWidth="1"/>
    <col min="8" max="8" width="19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2" max="13" width="13.42578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2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2" s="4" customFormat="1" ht="15.75" x14ac:dyDescent="0.25">
      <c r="A2" s="1"/>
      <c r="B2" s="1" t="s">
        <v>29</v>
      </c>
      <c r="C2" s="2" t="s">
        <v>11</v>
      </c>
      <c r="D2" s="2" t="s">
        <v>12</v>
      </c>
      <c r="E2" s="2" t="s">
        <v>24</v>
      </c>
      <c r="F2" s="2"/>
      <c r="G2" s="2"/>
      <c r="H2" s="2"/>
      <c r="I2" s="2"/>
      <c r="J2" s="2"/>
      <c r="K2" s="3"/>
    </row>
    <row r="3" spans="1:12" s="4" customFormat="1" ht="15.75" x14ac:dyDescent="0.25">
      <c r="A3" s="1"/>
      <c r="B3" s="1" t="s">
        <v>30</v>
      </c>
      <c r="C3" s="2" t="s">
        <v>11</v>
      </c>
      <c r="D3" s="2" t="s">
        <v>13</v>
      </c>
      <c r="E3" s="2" t="s">
        <v>14</v>
      </c>
      <c r="F3" s="2" t="s">
        <v>15</v>
      </c>
      <c r="G3" s="2"/>
      <c r="H3" s="2"/>
      <c r="I3" s="2"/>
      <c r="J3" s="2"/>
      <c r="K3" s="3"/>
    </row>
    <row r="4" spans="1:12" s="4" customFormat="1" ht="15.75" x14ac:dyDescent="0.25">
      <c r="A4" s="1"/>
      <c r="B4" s="1" t="s">
        <v>31</v>
      </c>
      <c r="C4" s="2" t="s">
        <v>11</v>
      </c>
      <c r="D4" s="2" t="s">
        <v>13</v>
      </c>
      <c r="E4" s="2" t="s">
        <v>14</v>
      </c>
      <c r="F4" s="2" t="s">
        <v>15</v>
      </c>
      <c r="G4" s="2"/>
      <c r="H4" s="2"/>
      <c r="I4" s="2"/>
      <c r="J4" s="2"/>
      <c r="K4" s="3"/>
    </row>
    <row r="5" spans="1:12" s="4" customFormat="1" ht="15.75" x14ac:dyDescent="0.25">
      <c r="A5" s="1"/>
      <c r="B5" s="1" t="s">
        <v>32</v>
      </c>
      <c r="C5" s="2" t="s">
        <v>11</v>
      </c>
      <c r="D5" s="2" t="s">
        <v>13</v>
      </c>
      <c r="E5" s="2" t="s">
        <v>14</v>
      </c>
      <c r="F5" s="2" t="s">
        <v>15</v>
      </c>
      <c r="G5" s="2"/>
      <c r="H5" s="2"/>
      <c r="I5" s="2"/>
      <c r="J5" s="2"/>
      <c r="K5" s="3"/>
    </row>
    <row r="6" spans="1:12" s="4" customFormat="1" ht="15.75" x14ac:dyDescent="0.25">
      <c r="A6" s="1"/>
      <c r="B6" s="1" t="s">
        <v>33</v>
      </c>
      <c r="C6" s="2" t="s">
        <v>11</v>
      </c>
      <c r="D6" s="2" t="s">
        <v>20</v>
      </c>
      <c r="E6" s="2" t="s">
        <v>19</v>
      </c>
      <c r="F6" s="2" t="s">
        <v>18</v>
      </c>
      <c r="G6" s="2" t="s">
        <v>17</v>
      </c>
      <c r="H6" s="2" t="s">
        <v>25</v>
      </c>
      <c r="I6" s="2" t="s">
        <v>16</v>
      </c>
      <c r="J6" s="2"/>
      <c r="K6" s="3"/>
    </row>
    <row r="7" spans="1:12" s="4" customFormat="1" ht="15.75" x14ac:dyDescent="0.25">
      <c r="A7" s="1"/>
      <c r="B7" s="1" t="s">
        <v>34</v>
      </c>
      <c r="C7" s="1" t="s">
        <v>11</v>
      </c>
      <c r="D7" s="1" t="s">
        <v>12</v>
      </c>
      <c r="E7" s="1" t="s">
        <v>24</v>
      </c>
      <c r="F7" s="1" t="s">
        <v>26</v>
      </c>
      <c r="G7" s="1" t="s">
        <v>27</v>
      </c>
      <c r="H7" s="1" t="s">
        <v>16</v>
      </c>
      <c r="I7" s="3" t="s">
        <v>28</v>
      </c>
      <c r="J7" s="3"/>
      <c r="K7" s="3"/>
    </row>
    <row r="8" spans="1:12" s="4" customFormat="1" ht="15.75" hidden="1" x14ac:dyDescent="0.25">
      <c r="A8" s="1"/>
      <c r="B8" s="1" t="s">
        <v>39</v>
      </c>
      <c r="C8" s="1" t="s">
        <v>11</v>
      </c>
      <c r="D8" s="4" t="s">
        <v>12</v>
      </c>
      <c r="E8" s="4" t="s">
        <v>40</v>
      </c>
      <c r="F8" s="4" t="s">
        <v>55</v>
      </c>
      <c r="G8" s="1" t="s">
        <v>41</v>
      </c>
      <c r="H8" s="1" t="s">
        <v>56</v>
      </c>
      <c r="I8" s="3" t="s">
        <v>28</v>
      </c>
      <c r="K8" s="3"/>
    </row>
    <row r="9" spans="1:12" s="4" customFormat="1" ht="15.75" x14ac:dyDescent="0.25">
      <c r="A9" s="1"/>
      <c r="B9" s="1" t="s">
        <v>48</v>
      </c>
      <c r="C9" s="1" t="s">
        <v>11</v>
      </c>
      <c r="D9" s="1" t="s">
        <v>12</v>
      </c>
      <c r="E9" s="1" t="s">
        <v>26</v>
      </c>
      <c r="F9" s="1" t="s">
        <v>49</v>
      </c>
      <c r="G9" s="1" t="s">
        <v>50</v>
      </c>
      <c r="H9" s="1" t="s">
        <v>51</v>
      </c>
      <c r="I9" s="3" t="s">
        <v>28</v>
      </c>
      <c r="K9" s="3"/>
    </row>
    <row r="10" spans="1:12" x14ac:dyDescent="0.25">
      <c r="D10" s="7" t="s">
        <v>58</v>
      </c>
      <c r="E10" s="7" t="s">
        <v>60</v>
      </c>
      <c r="F10" s="7" t="s">
        <v>72</v>
      </c>
      <c r="G10" s="7" t="s">
        <v>68</v>
      </c>
      <c r="H10" s="14" t="s">
        <v>70</v>
      </c>
      <c r="I10" s="14" t="s">
        <v>71</v>
      </c>
      <c r="J10" s="9" t="s">
        <v>65</v>
      </c>
      <c r="K10" s="9" t="s">
        <v>66</v>
      </c>
      <c r="L10" s="9" t="s">
        <v>73</v>
      </c>
    </row>
    <row r="11" spans="1:12" s="16" customFormat="1" x14ac:dyDescent="0.25">
      <c r="C11" s="15">
        <v>7</v>
      </c>
      <c r="D11" s="16" t="s">
        <v>145</v>
      </c>
      <c r="E11" s="15">
        <v>10</v>
      </c>
      <c r="F11" s="15">
        <f>L11-E11</f>
        <v>30</v>
      </c>
      <c r="G11" s="15">
        <v>0</v>
      </c>
      <c r="H11" s="15">
        <f>F11-2*G11</f>
        <v>30</v>
      </c>
      <c r="I11" s="15">
        <f>F11-2*G11</f>
        <v>30</v>
      </c>
      <c r="J11">
        <v>61.74</v>
      </c>
      <c r="K11">
        <v>63.72</v>
      </c>
      <c r="L11" s="15">
        <v>40</v>
      </c>
    </row>
    <row r="12" spans="1:12" s="16" customFormat="1" x14ac:dyDescent="0.25">
      <c r="C12" s="15">
        <v>8</v>
      </c>
      <c r="D12" s="16" t="s">
        <v>146</v>
      </c>
      <c r="E12" s="15">
        <v>10</v>
      </c>
      <c r="F12" s="15">
        <f t="shared" ref="F12:F14" si="0">L12-E12</f>
        <v>32</v>
      </c>
      <c r="G12" s="15">
        <v>0</v>
      </c>
      <c r="H12" s="15">
        <f t="shared" ref="H12:H14" si="1">F12-2*G12</f>
        <v>32</v>
      </c>
      <c r="I12" s="15">
        <f t="shared" ref="I12:I14" si="2">F12-2*G12</f>
        <v>32</v>
      </c>
      <c r="J12">
        <v>61.74</v>
      </c>
      <c r="K12">
        <v>63.72</v>
      </c>
      <c r="L12" s="15">
        <v>42</v>
      </c>
    </row>
    <row r="13" spans="1:12" s="16" customFormat="1" x14ac:dyDescent="0.25">
      <c r="C13" s="15">
        <v>9</v>
      </c>
      <c r="D13" s="16" t="s">
        <v>147</v>
      </c>
      <c r="E13" s="15">
        <v>10</v>
      </c>
      <c r="F13" s="15">
        <f t="shared" si="0"/>
        <v>34</v>
      </c>
      <c r="G13" s="15">
        <v>0</v>
      </c>
      <c r="H13" s="15">
        <f t="shared" si="1"/>
        <v>34</v>
      </c>
      <c r="I13" s="15">
        <f t="shared" si="2"/>
        <v>34</v>
      </c>
      <c r="J13">
        <v>61.74</v>
      </c>
      <c r="K13">
        <v>63.72</v>
      </c>
      <c r="L13" s="15">
        <v>44</v>
      </c>
    </row>
    <row r="14" spans="1:12" s="16" customFormat="1" x14ac:dyDescent="0.25">
      <c r="C14" s="15">
        <v>10</v>
      </c>
      <c r="D14" s="16" t="s">
        <v>148</v>
      </c>
      <c r="E14" s="15">
        <v>10</v>
      </c>
      <c r="F14" s="15">
        <f t="shared" si="0"/>
        <v>36</v>
      </c>
      <c r="G14" s="15">
        <v>0</v>
      </c>
      <c r="H14" s="15">
        <f t="shared" si="1"/>
        <v>36</v>
      </c>
      <c r="I14" s="15">
        <f t="shared" si="2"/>
        <v>36</v>
      </c>
      <c r="J14">
        <v>61.74</v>
      </c>
      <c r="K14">
        <v>63.72</v>
      </c>
      <c r="L14" s="15">
        <v>46</v>
      </c>
    </row>
    <row r="18" spans="1:9" ht="15.75" thickBot="1" x14ac:dyDescent="0.3"/>
    <row r="19" spans="1:9" ht="16.5" thickTop="1" thickBot="1" x14ac:dyDescent="0.3">
      <c r="B19" s="12" t="s">
        <v>53</v>
      </c>
      <c r="C19" s="17" t="s">
        <v>150</v>
      </c>
      <c r="E19" s="12" t="s">
        <v>67</v>
      </c>
      <c r="F19" s="8"/>
    </row>
    <row r="20" spans="1:9" ht="16.5" thickTop="1" thickBot="1" x14ac:dyDescent="0.3">
      <c r="B20" s="12" t="s">
        <v>57</v>
      </c>
      <c r="C20" s="13"/>
    </row>
    <row r="21" spans="1:9" ht="15.75" thickTop="1" x14ac:dyDescent="0.25">
      <c r="B21" t="s">
        <v>68</v>
      </c>
      <c r="C21">
        <v>0.36</v>
      </c>
    </row>
    <row r="24" spans="1:9" s="10" customFormat="1" x14ac:dyDescent="0.25">
      <c r="A24" s="11" t="s">
        <v>22</v>
      </c>
      <c r="B24" s="11" t="s">
        <v>23</v>
      </c>
      <c r="C24" s="11" t="str">
        <f>$C$19</f>
        <v>canon27d3t7lib2_p27_lay</v>
      </c>
      <c r="D24" s="11" t="str">
        <f>$F$19&amp;D11</f>
        <v>122700c_d3t7_psv007d</v>
      </c>
      <c r="E24" s="11" t="s">
        <v>47</v>
      </c>
      <c r="F24" s="10">
        <f>J11</f>
        <v>61.74</v>
      </c>
      <c r="G24" s="10">
        <f>K11</f>
        <v>63.72</v>
      </c>
      <c r="H24" s="10">
        <v>0</v>
      </c>
      <c r="I24" s="10">
        <v>0</v>
      </c>
    </row>
    <row r="25" spans="1:9" x14ac:dyDescent="0.25">
      <c r="A25" t="s">
        <v>22</v>
      </c>
      <c r="B25" t="s">
        <v>69</v>
      </c>
      <c r="C25" t="s">
        <v>10</v>
      </c>
      <c r="D25" t="s">
        <v>202</v>
      </c>
      <c r="E25">
        <f>E11</f>
        <v>10</v>
      </c>
      <c r="F25">
        <f>F11</f>
        <v>30</v>
      </c>
      <c r="G25">
        <f>H11</f>
        <v>30</v>
      </c>
      <c r="H25">
        <f>I11</f>
        <v>30</v>
      </c>
    </row>
    <row r="28" spans="1:9" x14ac:dyDescent="0.25">
      <c r="A28" s="11" t="s">
        <v>22</v>
      </c>
      <c r="B28" s="11" t="s">
        <v>23</v>
      </c>
      <c r="C28" s="11" t="str">
        <f>$C$19</f>
        <v>canon27d3t7lib2_p27_lay</v>
      </c>
      <c r="D28" s="11" t="str">
        <f>$F$19&amp;D12</f>
        <v>122700c_d3t7_psv008d</v>
      </c>
      <c r="E28" s="11" t="s">
        <v>47</v>
      </c>
      <c r="F28" s="10">
        <f>J12</f>
        <v>61.74</v>
      </c>
      <c r="G28" s="10">
        <f>K12</f>
        <v>63.72</v>
      </c>
      <c r="H28" s="10">
        <v>0</v>
      </c>
      <c r="I28" s="10">
        <v>0</v>
      </c>
    </row>
    <row r="29" spans="1:9" x14ac:dyDescent="0.25">
      <c r="A29" t="s">
        <v>22</v>
      </c>
      <c r="B29" t="s">
        <v>69</v>
      </c>
      <c r="C29" t="s">
        <v>10</v>
      </c>
      <c r="D29" t="s">
        <v>202</v>
      </c>
      <c r="E29">
        <f>E12</f>
        <v>10</v>
      </c>
      <c r="F29">
        <f>F12</f>
        <v>32</v>
      </c>
      <c r="G29">
        <f>H12</f>
        <v>32</v>
      </c>
      <c r="H29">
        <f>I12</f>
        <v>32</v>
      </c>
    </row>
    <row r="32" spans="1:9" x14ac:dyDescent="0.25">
      <c r="A32" s="11" t="s">
        <v>22</v>
      </c>
      <c r="B32" s="11" t="s">
        <v>23</v>
      </c>
      <c r="C32" s="11" t="str">
        <f>$C$19</f>
        <v>canon27d3t7lib2_p27_lay</v>
      </c>
      <c r="D32" s="11" t="str">
        <f>$F$19&amp;D13</f>
        <v>122700c_d3t7_psv009d</v>
      </c>
      <c r="E32" s="11" t="s">
        <v>47</v>
      </c>
      <c r="F32" s="10">
        <f>J13</f>
        <v>61.74</v>
      </c>
      <c r="G32" s="10">
        <f>K13</f>
        <v>63.72</v>
      </c>
      <c r="H32" s="10">
        <v>0</v>
      </c>
      <c r="I32" s="10">
        <v>0</v>
      </c>
    </row>
    <row r="33" spans="1:9" x14ac:dyDescent="0.25">
      <c r="A33" t="s">
        <v>22</v>
      </c>
      <c r="B33" t="s">
        <v>69</v>
      </c>
      <c r="C33" t="s">
        <v>10</v>
      </c>
      <c r="D33" t="s">
        <v>202</v>
      </c>
      <c r="E33">
        <f>E13</f>
        <v>10</v>
      </c>
      <c r="F33">
        <f>F13</f>
        <v>34</v>
      </c>
      <c r="G33">
        <f>H13</f>
        <v>34</v>
      </c>
      <c r="H33">
        <f>I13</f>
        <v>34</v>
      </c>
    </row>
    <row r="36" spans="1:9" x14ac:dyDescent="0.25">
      <c r="A36" s="11" t="s">
        <v>22</v>
      </c>
      <c r="B36" s="11" t="s">
        <v>23</v>
      </c>
      <c r="C36" s="11" t="str">
        <f>$C$19</f>
        <v>canon27d3t7lib2_p27_lay</v>
      </c>
      <c r="D36" s="11" t="str">
        <f>$F$19&amp;D14</f>
        <v>122700c_d3t7_psv010d</v>
      </c>
      <c r="E36" s="11" t="s">
        <v>47</v>
      </c>
      <c r="F36" s="10">
        <f>J14</f>
        <v>61.74</v>
      </c>
      <c r="G36" s="10">
        <f>K14</f>
        <v>63.72</v>
      </c>
      <c r="H36" s="10">
        <v>0</v>
      </c>
      <c r="I36" s="10">
        <v>0</v>
      </c>
    </row>
    <row r="37" spans="1:9" x14ac:dyDescent="0.25">
      <c r="A37" t="s">
        <v>22</v>
      </c>
      <c r="B37" t="s">
        <v>69</v>
      </c>
      <c r="C37" t="s">
        <v>10</v>
      </c>
      <c r="D37" t="s">
        <v>202</v>
      </c>
      <c r="E37">
        <f>E14</f>
        <v>10</v>
      </c>
      <c r="F37">
        <f>F14</f>
        <v>36</v>
      </c>
      <c r="G37">
        <f>H14</f>
        <v>36</v>
      </c>
      <c r="H37">
        <f>I14</f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DAA0-838D-4F74-8593-1C612C389D53}">
  <dimension ref="D3:F13"/>
  <sheetViews>
    <sheetView workbookViewId="0">
      <selection activeCell="I18" sqref="I18"/>
    </sheetView>
  </sheetViews>
  <sheetFormatPr defaultRowHeight="15" x14ac:dyDescent="0.25"/>
  <cols>
    <col min="4" max="4" width="19.140625" bestFit="1" customWidth="1"/>
    <col min="5" max="5" width="22.7109375" bestFit="1" customWidth="1"/>
  </cols>
  <sheetData>
    <row r="3" spans="4:6" x14ac:dyDescent="0.25">
      <c r="E3" s="29" t="s">
        <v>137</v>
      </c>
      <c r="F3" s="29" t="s">
        <v>138</v>
      </c>
    </row>
    <row r="4" spans="4:6" x14ac:dyDescent="0.25">
      <c r="D4" t="s">
        <v>150</v>
      </c>
      <c r="E4" t="s">
        <v>139</v>
      </c>
      <c r="F4" t="s">
        <v>135</v>
      </c>
    </row>
    <row r="5" spans="4:6" x14ac:dyDescent="0.25">
      <c r="D5" t="s">
        <v>150</v>
      </c>
      <c r="E5" t="s">
        <v>140</v>
      </c>
      <c r="F5" t="s">
        <v>135</v>
      </c>
    </row>
    <row r="6" spans="4:6" x14ac:dyDescent="0.25">
      <c r="D6" t="s">
        <v>150</v>
      </c>
      <c r="E6" t="s">
        <v>141</v>
      </c>
      <c r="F6" t="s">
        <v>135</v>
      </c>
    </row>
    <row r="7" spans="4:6" x14ac:dyDescent="0.25">
      <c r="D7" t="s">
        <v>150</v>
      </c>
      <c r="E7" t="s">
        <v>142</v>
      </c>
      <c r="F7" t="s">
        <v>135</v>
      </c>
    </row>
    <row r="8" spans="4:6" x14ac:dyDescent="0.25">
      <c r="D8" t="s">
        <v>150</v>
      </c>
      <c r="E8" t="s">
        <v>143</v>
      </c>
      <c r="F8" t="s">
        <v>135</v>
      </c>
    </row>
    <row r="9" spans="4:6" x14ac:dyDescent="0.25">
      <c r="D9" t="s">
        <v>150</v>
      </c>
      <c r="E9" t="s">
        <v>144</v>
      </c>
      <c r="F9" t="s">
        <v>135</v>
      </c>
    </row>
    <row r="10" spans="4:6" x14ac:dyDescent="0.25">
      <c r="D10" t="s">
        <v>150</v>
      </c>
      <c r="E10" t="s">
        <v>145</v>
      </c>
      <c r="F10" t="s">
        <v>136</v>
      </c>
    </row>
    <row r="11" spans="4:6" x14ac:dyDescent="0.25">
      <c r="D11" t="s">
        <v>150</v>
      </c>
      <c r="E11" t="s">
        <v>146</v>
      </c>
      <c r="F11" t="s">
        <v>136</v>
      </c>
    </row>
    <row r="12" spans="4:6" x14ac:dyDescent="0.25">
      <c r="D12" t="s">
        <v>150</v>
      </c>
      <c r="E12" t="s">
        <v>147</v>
      </c>
      <c r="F12" t="s">
        <v>136</v>
      </c>
    </row>
    <row r="13" spans="4:6" x14ac:dyDescent="0.25">
      <c r="D13" t="s">
        <v>150</v>
      </c>
      <c r="E13" t="s">
        <v>148</v>
      </c>
      <c r="F13" t="s">
        <v>136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CFC4-36A1-49D6-BAE2-63DD40EEF724}">
  <dimension ref="A1:R17"/>
  <sheetViews>
    <sheetView workbookViewId="0">
      <selection activeCell="D20" sqref="D19:D20"/>
    </sheetView>
  </sheetViews>
  <sheetFormatPr defaultRowHeight="15" x14ac:dyDescent="0.25"/>
  <cols>
    <col min="1" max="1" width="2" bestFit="1" customWidth="1"/>
    <col min="2" max="2" width="32" bestFit="1" customWidth="1"/>
    <col min="3" max="3" width="43" bestFit="1" customWidth="1"/>
    <col min="4" max="4" width="117.85546875" bestFit="1" customWidth="1"/>
    <col min="5" max="5" width="29.28515625" bestFit="1" customWidth="1"/>
    <col min="6" max="6" width="22.85546875" bestFit="1" customWidth="1"/>
    <col min="7" max="7" width="22.42578125" bestFit="1" customWidth="1"/>
    <col min="8" max="9" width="19.5703125" bestFit="1" customWidth="1"/>
  </cols>
  <sheetData>
    <row r="1" spans="1:18" ht="15.75" x14ac:dyDescent="0.25">
      <c r="A1" s="24"/>
      <c r="B1" s="24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6"/>
      <c r="L1" s="26"/>
      <c r="M1" s="26"/>
      <c r="N1" s="26"/>
      <c r="O1" s="26"/>
      <c r="P1" s="26"/>
    </row>
    <row r="2" spans="1:18" ht="15.75" x14ac:dyDescent="0.25">
      <c r="A2" s="26"/>
      <c r="B2" s="26" t="s">
        <v>104</v>
      </c>
      <c r="C2" s="26" t="s">
        <v>105</v>
      </c>
      <c r="D2" s="26" t="s">
        <v>106</v>
      </c>
      <c r="E2" s="26" t="s">
        <v>107</v>
      </c>
      <c r="F2" s="26" t="s">
        <v>108</v>
      </c>
      <c r="G2" s="26" t="s">
        <v>109</v>
      </c>
      <c r="H2" s="26" t="s">
        <v>110</v>
      </c>
      <c r="I2" s="26" t="s">
        <v>111</v>
      </c>
      <c r="J2" s="26" t="s">
        <v>112</v>
      </c>
      <c r="K2" s="26" t="s">
        <v>113</v>
      </c>
      <c r="L2" s="26"/>
      <c r="M2" s="26"/>
      <c r="N2" s="26"/>
      <c r="O2" s="26"/>
      <c r="P2" s="26"/>
    </row>
    <row r="3" spans="1:18" ht="15.75" x14ac:dyDescent="0.25">
      <c r="A3" s="26"/>
      <c r="B3" s="26" t="s">
        <v>114</v>
      </c>
      <c r="C3" s="26" t="s">
        <v>105</v>
      </c>
      <c r="D3" s="26" t="s">
        <v>115</v>
      </c>
      <c r="E3" s="26" t="s">
        <v>116</v>
      </c>
      <c r="F3" s="26" t="s">
        <v>112</v>
      </c>
      <c r="G3" s="26" t="s">
        <v>113</v>
      </c>
      <c r="H3" s="26" t="s">
        <v>117</v>
      </c>
      <c r="I3" s="26"/>
      <c r="J3" s="26"/>
      <c r="K3" s="26"/>
      <c r="L3" s="26"/>
      <c r="M3" s="26"/>
      <c r="N3" s="26"/>
      <c r="O3" s="26"/>
      <c r="P3" s="26"/>
    </row>
    <row r="4" spans="1:18" ht="15.75" x14ac:dyDescent="0.25">
      <c r="A4" s="26"/>
      <c r="B4" s="26" t="s">
        <v>118</v>
      </c>
      <c r="C4" s="26" t="s">
        <v>105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8" x14ac:dyDescent="0.25">
      <c r="A5" s="23" t="s">
        <v>22</v>
      </c>
      <c r="B5" s="23" t="s">
        <v>23</v>
      </c>
      <c r="C5" s="5" t="s">
        <v>157</v>
      </c>
      <c r="D5" s="23" t="s">
        <v>149</v>
      </c>
      <c r="E5" s="23" t="s">
        <v>119</v>
      </c>
      <c r="F5" s="23" t="s">
        <v>120</v>
      </c>
      <c r="G5" s="23" t="s">
        <v>120</v>
      </c>
      <c r="H5" s="23" t="s">
        <v>120</v>
      </c>
      <c r="I5" s="23" t="s">
        <v>120</v>
      </c>
      <c r="J5" s="23"/>
      <c r="K5" s="23"/>
      <c r="L5" s="23"/>
      <c r="M5" s="23"/>
      <c r="N5" s="23"/>
      <c r="O5" s="23"/>
      <c r="P5" s="23"/>
    </row>
    <row r="6" spans="1:18" x14ac:dyDescent="0.25">
      <c r="A6" t="s">
        <v>22</v>
      </c>
      <c r="B6" t="s">
        <v>121</v>
      </c>
      <c r="C6" t="str">
        <f>$D$5</f>
        <v>122700c_d3t7_psv_review_parent</v>
      </c>
      <c r="D6" t="s">
        <v>122</v>
      </c>
      <c r="E6" t="s">
        <v>123</v>
      </c>
      <c r="F6" t="s">
        <v>124</v>
      </c>
      <c r="G6" t="s">
        <v>123</v>
      </c>
      <c r="H6" s="27"/>
      <c r="I6" s="27"/>
    </row>
    <row r="7" spans="1:18" x14ac:dyDescent="0.25">
      <c r="A7" t="s">
        <v>22</v>
      </c>
      <c r="B7" t="s">
        <v>125</v>
      </c>
      <c r="C7" t="str">
        <f t="shared" ref="C7:C17" si="0">$D$5</f>
        <v>122700c_d3t7_psv_review_parent</v>
      </c>
      <c r="D7" t="str">
        <f>"canon27d3t7lib2_p27_lay!"&amp;R7&amp;"!R0!lL!0!0!"&amp;C7&amp;"!lL!0!0"</f>
        <v>canon27d3t7lib2_p27_lay!122700c_d3t7_psv001d!R0!lL!0!0!122700c_d3t7_psv_review_parent!lL!0!0</v>
      </c>
      <c r="E7" t="s">
        <v>123</v>
      </c>
      <c r="F7" t="s">
        <v>120</v>
      </c>
      <c r="G7" t="s">
        <v>120</v>
      </c>
      <c r="H7" t="s">
        <v>120</v>
      </c>
      <c r="I7" t="s">
        <v>120</v>
      </c>
      <c r="R7" t="s">
        <v>139</v>
      </c>
    </row>
    <row r="8" spans="1:18" x14ac:dyDescent="0.25">
      <c r="A8" t="s">
        <v>22</v>
      </c>
      <c r="B8" t="s">
        <v>125</v>
      </c>
      <c r="C8" t="str">
        <f t="shared" si="0"/>
        <v>122700c_d3t7_psv_review_parent</v>
      </c>
      <c r="D8" t="str">
        <f t="shared" ref="D8:D16" si="1">"canon27d3t7lib2_p27_lay!"&amp;R8&amp;"!R0!lL!0!0!"&amp;C8&amp;"!lR!0!0"</f>
        <v>canon27d3t7lib2_p27_lay!122700c_d3t7_psv002d!R0!lL!0!0!122700c_d3t7_psv_review_parent!lR!0!0</v>
      </c>
      <c r="E8" t="s">
        <v>126</v>
      </c>
      <c r="F8" t="s">
        <v>120</v>
      </c>
      <c r="G8" t="s">
        <v>120</v>
      </c>
      <c r="H8" t="s">
        <v>127</v>
      </c>
      <c r="I8" t="s">
        <v>120</v>
      </c>
      <c r="R8" t="s">
        <v>140</v>
      </c>
    </row>
    <row r="9" spans="1:18" x14ac:dyDescent="0.25">
      <c r="A9" t="s">
        <v>22</v>
      </c>
      <c r="B9" t="s">
        <v>125</v>
      </c>
      <c r="C9" t="str">
        <f t="shared" si="0"/>
        <v>122700c_d3t7_psv_review_parent</v>
      </c>
      <c r="D9" t="str">
        <f t="shared" si="1"/>
        <v>canon27d3t7lib2_p27_lay!122700c_d3t7_psv003h!R0!lL!0!0!122700c_d3t7_psv_review_parent!lR!0!0</v>
      </c>
      <c r="E9" t="s">
        <v>126</v>
      </c>
      <c r="F9" t="s">
        <v>120</v>
      </c>
      <c r="G9" t="s">
        <v>120</v>
      </c>
      <c r="H9" t="s">
        <v>127</v>
      </c>
      <c r="I9" t="s">
        <v>120</v>
      </c>
      <c r="R9" t="s">
        <v>141</v>
      </c>
    </row>
    <row r="10" spans="1:18" x14ac:dyDescent="0.25">
      <c r="A10" t="s">
        <v>22</v>
      </c>
      <c r="B10" t="s">
        <v>125</v>
      </c>
      <c r="C10" t="str">
        <f t="shared" si="0"/>
        <v>122700c_d3t7_psv_review_parent</v>
      </c>
      <c r="D10" t="str">
        <f t="shared" si="1"/>
        <v>canon27d3t7lib2_p27_lay!122700c_d3t7_psv004h!R0!lL!0!0!122700c_d3t7_psv_review_parent!lR!0!0</v>
      </c>
      <c r="E10" t="s">
        <v>126</v>
      </c>
      <c r="F10" t="s">
        <v>120</v>
      </c>
      <c r="G10" t="s">
        <v>120</v>
      </c>
      <c r="H10" t="s">
        <v>127</v>
      </c>
      <c r="I10" t="s">
        <v>120</v>
      </c>
      <c r="R10" t="s">
        <v>142</v>
      </c>
    </row>
    <row r="11" spans="1:18" x14ac:dyDescent="0.25">
      <c r="A11" t="s">
        <v>22</v>
      </c>
      <c r="B11" t="s">
        <v>125</v>
      </c>
      <c r="C11" t="str">
        <f t="shared" si="0"/>
        <v>122700c_d3t7_psv_review_parent</v>
      </c>
      <c r="D11" t="str">
        <f t="shared" si="1"/>
        <v>canon27d3t7lib2_p27_lay!122700c_d3t7_psv005v!R0!lL!0!0!122700c_d3t7_psv_review_parent!lR!0!0</v>
      </c>
      <c r="E11" t="s">
        <v>126</v>
      </c>
      <c r="F11" t="s">
        <v>120</v>
      </c>
      <c r="G11" t="s">
        <v>120</v>
      </c>
      <c r="H11" t="s">
        <v>127</v>
      </c>
      <c r="I11" t="s">
        <v>120</v>
      </c>
      <c r="R11" t="s">
        <v>143</v>
      </c>
    </row>
    <row r="12" spans="1:18" x14ac:dyDescent="0.25">
      <c r="A12" t="s">
        <v>22</v>
      </c>
      <c r="B12" t="s">
        <v>125</v>
      </c>
      <c r="C12" t="str">
        <f t="shared" si="0"/>
        <v>122700c_d3t7_psv_review_parent</v>
      </c>
      <c r="D12" t="str">
        <f t="shared" si="1"/>
        <v>canon27d3t7lib2_p27_lay!122700c_d3t7_psv006v!R0!lL!0!0!122700c_d3t7_psv_review_parent!lR!0!0</v>
      </c>
      <c r="E12" t="s">
        <v>126</v>
      </c>
      <c r="F12" t="s">
        <v>120</v>
      </c>
      <c r="G12" t="s">
        <v>120</v>
      </c>
      <c r="H12" t="s">
        <v>127</v>
      </c>
      <c r="I12" t="s">
        <v>120</v>
      </c>
      <c r="R12" t="s">
        <v>144</v>
      </c>
    </row>
    <row r="13" spans="1:18" x14ac:dyDescent="0.25">
      <c r="A13" t="s">
        <v>22</v>
      </c>
      <c r="B13" t="s">
        <v>125</v>
      </c>
      <c r="C13" t="str">
        <f t="shared" si="0"/>
        <v>122700c_d3t7_psv_review_parent</v>
      </c>
      <c r="D13" t="str">
        <f t="shared" si="1"/>
        <v>canon27d3t7lib2_p27_lay!122700c_d3t7_psv007d!R0!lL!0!0!122700c_d3t7_psv_review_parent!lR!0!0</v>
      </c>
      <c r="E13" t="s">
        <v>126</v>
      </c>
      <c r="F13" t="s">
        <v>120</v>
      </c>
      <c r="G13" t="s">
        <v>120</v>
      </c>
      <c r="H13" t="s">
        <v>127</v>
      </c>
      <c r="I13" t="s">
        <v>120</v>
      </c>
      <c r="R13" t="s">
        <v>145</v>
      </c>
    </row>
    <row r="14" spans="1:18" x14ac:dyDescent="0.25">
      <c r="A14" t="s">
        <v>22</v>
      </c>
      <c r="B14" t="s">
        <v>125</v>
      </c>
      <c r="C14" t="str">
        <f t="shared" si="0"/>
        <v>122700c_d3t7_psv_review_parent</v>
      </c>
      <c r="D14" t="str">
        <f t="shared" si="1"/>
        <v>canon27d3t7lib2_p27_lay!122700c_d3t7_psv008d!R0!lL!0!0!122700c_d3t7_psv_review_parent!lR!0!0</v>
      </c>
      <c r="E14" t="s">
        <v>126</v>
      </c>
      <c r="F14" t="s">
        <v>120</v>
      </c>
      <c r="G14" t="s">
        <v>120</v>
      </c>
      <c r="H14" t="s">
        <v>127</v>
      </c>
      <c r="I14" t="s">
        <v>120</v>
      </c>
      <c r="R14" t="s">
        <v>146</v>
      </c>
    </row>
    <row r="15" spans="1:18" x14ac:dyDescent="0.25">
      <c r="A15" t="s">
        <v>22</v>
      </c>
      <c r="B15" t="s">
        <v>125</v>
      </c>
      <c r="C15" t="str">
        <f t="shared" si="0"/>
        <v>122700c_d3t7_psv_review_parent</v>
      </c>
      <c r="D15" t="str">
        <f t="shared" si="1"/>
        <v>canon27d3t7lib2_p27_lay!122700c_d3t7_psv009d!R0!lL!0!0!122700c_d3t7_psv_review_parent!lR!0!0</v>
      </c>
      <c r="E15" t="s">
        <v>126</v>
      </c>
      <c r="F15" t="s">
        <v>120</v>
      </c>
      <c r="G15" t="s">
        <v>120</v>
      </c>
      <c r="H15" t="s">
        <v>127</v>
      </c>
      <c r="I15" t="s">
        <v>120</v>
      </c>
      <c r="R15" t="s">
        <v>147</v>
      </c>
    </row>
    <row r="16" spans="1:18" x14ac:dyDescent="0.25">
      <c r="A16" t="s">
        <v>22</v>
      </c>
      <c r="B16" t="s">
        <v>125</v>
      </c>
      <c r="C16" t="str">
        <f t="shared" si="0"/>
        <v>122700c_d3t7_psv_review_parent</v>
      </c>
      <c r="D16" t="str">
        <f t="shared" si="1"/>
        <v>canon27d3t7lib2_p27_lay!122700c_d3t7_psv010d!R0!lL!0!0!122700c_d3t7_psv_review_parent!lR!0!0</v>
      </c>
      <c r="E16" t="s">
        <v>126</v>
      </c>
      <c r="H16" t="s">
        <v>127</v>
      </c>
      <c r="R16" t="s">
        <v>148</v>
      </c>
    </row>
    <row r="17" spans="1:3" x14ac:dyDescent="0.25">
      <c r="A17" t="s">
        <v>22</v>
      </c>
      <c r="B17" t="s">
        <v>128</v>
      </c>
      <c r="C17" t="str">
        <f t="shared" si="0"/>
        <v>122700c_d3t7_psv_review_parent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359-2D74-4ADC-8747-584F1479AE1C}">
  <dimension ref="C3:Z41"/>
  <sheetViews>
    <sheetView zoomScale="85" zoomScaleNormal="85" workbookViewId="0">
      <selection activeCell="N12" sqref="N12"/>
    </sheetView>
  </sheetViews>
  <sheetFormatPr defaultRowHeight="15" x14ac:dyDescent="0.25"/>
  <cols>
    <col min="3" max="3" width="10.7109375" bestFit="1" customWidth="1"/>
    <col min="4" max="4" width="9.42578125" bestFit="1" customWidth="1"/>
    <col min="7" max="7" width="10.7109375" bestFit="1" customWidth="1"/>
    <col min="8" max="8" width="9.42578125" bestFit="1" customWidth="1"/>
  </cols>
  <sheetData>
    <row r="3" spans="3:8" ht="15.75" thickBot="1" x14ac:dyDescent="0.3"/>
    <row r="4" spans="3:8" ht="25.5" x14ac:dyDescent="0.25">
      <c r="C4" s="30" t="s">
        <v>158</v>
      </c>
      <c r="D4" s="31" t="s">
        <v>159</v>
      </c>
      <c r="G4" s="30" t="s">
        <v>158</v>
      </c>
      <c r="H4" s="31" t="s">
        <v>159</v>
      </c>
    </row>
    <row r="5" spans="3:8" ht="51" x14ac:dyDescent="0.25">
      <c r="C5" s="32" t="s">
        <v>160</v>
      </c>
      <c r="D5" s="33"/>
      <c r="G5" s="32" t="s">
        <v>160</v>
      </c>
      <c r="H5" s="33"/>
    </row>
    <row r="6" spans="3:8" x14ac:dyDescent="0.25">
      <c r="C6" s="32"/>
      <c r="D6" s="33"/>
      <c r="G6" s="32"/>
      <c r="H6" s="33"/>
    </row>
    <row r="7" spans="3:8" x14ac:dyDescent="0.25">
      <c r="C7" s="34" t="s">
        <v>161</v>
      </c>
      <c r="D7" s="35" t="s">
        <v>162</v>
      </c>
      <c r="G7" s="34" t="s">
        <v>161</v>
      </c>
      <c r="H7" s="35" t="s">
        <v>162</v>
      </c>
    </row>
    <row r="8" spans="3:8" x14ac:dyDescent="0.25">
      <c r="C8" s="36"/>
      <c r="D8" s="35"/>
      <c r="G8" s="47" t="s">
        <v>199</v>
      </c>
      <c r="H8" s="48" t="s">
        <v>200</v>
      </c>
    </row>
    <row r="9" spans="3:8" x14ac:dyDescent="0.25">
      <c r="C9" s="36"/>
      <c r="D9" s="35"/>
      <c r="G9" s="36"/>
      <c r="H9" s="35"/>
    </row>
    <row r="10" spans="3:8" x14ac:dyDescent="0.25">
      <c r="C10" s="37" t="s">
        <v>163</v>
      </c>
      <c r="D10" s="38" t="s">
        <v>164</v>
      </c>
      <c r="G10" s="37" t="s">
        <v>163</v>
      </c>
      <c r="H10" s="38" t="s">
        <v>164</v>
      </c>
    </row>
    <row r="11" spans="3:8" x14ac:dyDescent="0.25">
      <c r="C11" s="39" t="s">
        <v>165</v>
      </c>
      <c r="D11" s="35" t="s">
        <v>166</v>
      </c>
      <c r="G11" s="39" t="s">
        <v>165</v>
      </c>
      <c r="H11" s="35" t="s">
        <v>166</v>
      </c>
    </row>
    <row r="12" spans="3:8" x14ac:dyDescent="0.25">
      <c r="C12" s="40" t="s">
        <v>167</v>
      </c>
      <c r="D12" s="35" t="s">
        <v>168</v>
      </c>
      <c r="G12" s="40" t="s">
        <v>167</v>
      </c>
      <c r="H12" s="35" t="s">
        <v>168</v>
      </c>
    </row>
    <row r="13" spans="3:8" x14ac:dyDescent="0.25">
      <c r="C13" s="41" t="s">
        <v>169</v>
      </c>
      <c r="D13" s="35" t="s">
        <v>170</v>
      </c>
      <c r="G13" s="41" t="s">
        <v>169</v>
      </c>
      <c r="H13" s="35" t="s">
        <v>170</v>
      </c>
    </row>
    <row r="14" spans="3:8" x14ac:dyDescent="0.25">
      <c r="C14" s="41" t="s">
        <v>171</v>
      </c>
      <c r="D14" s="35" t="s">
        <v>172</v>
      </c>
      <c r="G14" s="41" t="s">
        <v>171</v>
      </c>
      <c r="H14" s="35" t="s">
        <v>172</v>
      </c>
    </row>
    <row r="15" spans="3:8" x14ac:dyDescent="0.25">
      <c r="C15" s="41" t="s">
        <v>173</v>
      </c>
      <c r="D15" s="35" t="s">
        <v>174</v>
      </c>
      <c r="G15" s="41" t="s">
        <v>173</v>
      </c>
      <c r="H15" s="35" t="s">
        <v>174</v>
      </c>
    </row>
    <row r="16" spans="3:8" x14ac:dyDescent="0.25">
      <c r="C16" s="40" t="s">
        <v>175</v>
      </c>
      <c r="D16" s="38" t="s">
        <v>176</v>
      </c>
      <c r="G16" s="40" t="s">
        <v>175</v>
      </c>
      <c r="H16" s="38" t="s">
        <v>176</v>
      </c>
    </row>
    <row r="17" spans="3:26" x14ac:dyDescent="0.25">
      <c r="C17" s="42" t="s">
        <v>177</v>
      </c>
      <c r="D17" s="38" t="s">
        <v>178</v>
      </c>
      <c r="G17" s="42" t="s">
        <v>177</v>
      </c>
      <c r="H17" s="38" t="s">
        <v>178</v>
      </c>
    </row>
    <row r="18" spans="3:26" x14ac:dyDescent="0.25">
      <c r="C18" s="42" t="s">
        <v>179</v>
      </c>
      <c r="D18" s="38" t="s">
        <v>180</v>
      </c>
      <c r="G18" s="42" t="s">
        <v>179</v>
      </c>
      <c r="H18" s="38" t="s">
        <v>180</v>
      </c>
    </row>
    <row r="19" spans="3:26" x14ac:dyDescent="0.25">
      <c r="C19" s="42" t="s">
        <v>181</v>
      </c>
      <c r="D19" s="38" t="s">
        <v>182</v>
      </c>
      <c r="G19" s="42" t="s">
        <v>181</v>
      </c>
      <c r="H19" s="38" t="s">
        <v>182</v>
      </c>
      <c r="S19" s="34" t="s">
        <v>161</v>
      </c>
      <c r="T19" t="s">
        <v>201</v>
      </c>
    </row>
    <row r="20" spans="3:26" x14ac:dyDescent="0.25">
      <c r="C20" s="42" t="s">
        <v>183</v>
      </c>
      <c r="D20" s="38" t="s">
        <v>184</v>
      </c>
      <c r="G20" s="42" t="s">
        <v>183</v>
      </c>
      <c r="H20" s="38" t="s">
        <v>184</v>
      </c>
      <c r="S20" s="47" t="s">
        <v>199</v>
      </c>
    </row>
    <row r="21" spans="3:26" x14ac:dyDescent="0.25">
      <c r="C21" s="42" t="s">
        <v>185</v>
      </c>
      <c r="D21" s="38" t="s">
        <v>186</v>
      </c>
      <c r="G21" s="42" t="s">
        <v>185</v>
      </c>
      <c r="H21" s="38" t="s">
        <v>186</v>
      </c>
    </row>
    <row r="22" spans="3:26" x14ac:dyDescent="0.25">
      <c r="C22" s="42" t="s">
        <v>187</v>
      </c>
      <c r="D22" s="43" t="s">
        <v>188</v>
      </c>
      <c r="G22" s="42" t="s">
        <v>187</v>
      </c>
      <c r="H22" s="43" t="s">
        <v>188</v>
      </c>
      <c r="S22" s="49"/>
      <c r="T22" s="49"/>
      <c r="U22" s="49"/>
      <c r="V22" s="49"/>
      <c r="W22" s="49"/>
      <c r="X22" s="49"/>
      <c r="Y22" s="49"/>
      <c r="Z22" s="49"/>
    </row>
    <row r="23" spans="3:26" x14ac:dyDescent="0.25">
      <c r="C23" s="42" t="s">
        <v>189</v>
      </c>
      <c r="D23" s="43" t="s">
        <v>190</v>
      </c>
      <c r="G23" s="42" t="s">
        <v>189</v>
      </c>
      <c r="H23" s="43" t="s">
        <v>190</v>
      </c>
      <c r="S23" s="39" t="s">
        <v>165</v>
      </c>
    </row>
    <row r="24" spans="3:26" x14ac:dyDescent="0.25">
      <c r="C24" s="36"/>
      <c r="D24" s="43"/>
      <c r="G24" s="36"/>
      <c r="H24" s="43"/>
      <c r="S24" s="40" t="s">
        <v>167</v>
      </c>
    </row>
    <row r="25" spans="3:26" x14ac:dyDescent="0.25">
      <c r="C25" s="36"/>
      <c r="D25" s="43"/>
      <c r="G25" s="36"/>
      <c r="H25" s="43"/>
      <c r="S25" s="41" t="s">
        <v>169</v>
      </c>
    </row>
    <row r="26" spans="3:26" x14ac:dyDescent="0.25">
      <c r="C26" s="42" t="s">
        <v>191</v>
      </c>
      <c r="D26" s="43" t="s">
        <v>192</v>
      </c>
      <c r="G26" s="42" t="s">
        <v>191</v>
      </c>
      <c r="H26" s="43" t="s">
        <v>192</v>
      </c>
      <c r="S26" s="41" t="s">
        <v>171</v>
      </c>
    </row>
    <row r="27" spans="3:26" x14ac:dyDescent="0.25">
      <c r="C27" s="44" t="s">
        <v>193</v>
      </c>
      <c r="D27" s="43" t="s">
        <v>194</v>
      </c>
      <c r="G27" s="44" t="s">
        <v>193</v>
      </c>
      <c r="H27" s="43" t="s">
        <v>194</v>
      </c>
      <c r="S27" s="41" t="s">
        <v>173</v>
      </c>
    </row>
    <row r="28" spans="3:26" x14ac:dyDescent="0.25">
      <c r="C28" s="44" t="s">
        <v>195</v>
      </c>
      <c r="D28" s="43" t="s">
        <v>196</v>
      </c>
      <c r="G28" s="44" t="s">
        <v>195</v>
      </c>
      <c r="H28" s="43" t="s">
        <v>196</v>
      </c>
      <c r="S28" s="40" t="s">
        <v>175</v>
      </c>
    </row>
    <row r="29" spans="3:26" x14ac:dyDescent="0.25">
      <c r="C29" s="44" t="s">
        <v>197</v>
      </c>
      <c r="D29" s="43" t="s">
        <v>198</v>
      </c>
      <c r="G29" s="44" t="s">
        <v>197</v>
      </c>
      <c r="H29" s="43" t="s">
        <v>198</v>
      </c>
      <c r="S29" s="42" t="s">
        <v>177</v>
      </c>
    </row>
    <row r="30" spans="3:26" x14ac:dyDescent="0.25">
      <c r="C30" s="36"/>
      <c r="D30" s="43"/>
      <c r="G30" s="36"/>
      <c r="H30" s="43"/>
      <c r="S30" s="42" t="s">
        <v>179</v>
      </c>
    </row>
    <row r="31" spans="3:26" ht="15.75" thickBot="1" x14ac:dyDescent="0.3">
      <c r="C31" s="45"/>
      <c r="D31" s="46"/>
      <c r="G31" s="45"/>
      <c r="H31" s="46"/>
      <c r="S31" s="42" t="s">
        <v>181</v>
      </c>
    </row>
    <row r="32" spans="3:26" x14ac:dyDescent="0.25">
      <c r="S32" s="42" t="s">
        <v>183</v>
      </c>
    </row>
    <row r="33" spans="19:19" x14ac:dyDescent="0.25">
      <c r="S33" s="42" t="s">
        <v>185</v>
      </c>
    </row>
    <row r="34" spans="19:19" x14ac:dyDescent="0.25">
      <c r="S34" s="42" t="s">
        <v>187</v>
      </c>
    </row>
    <row r="35" spans="19:19" x14ac:dyDescent="0.25">
      <c r="S35" s="42" t="s">
        <v>189</v>
      </c>
    </row>
    <row r="36" spans="19:19" x14ac:dyDescent="0.25">
      <c r="S36" s="36"/>
    </row>
    <row r="37" spans="19:19" x14ac:dyDescent="0.25">
      <c r="S37" s="36"/>
    </row>
    <row r="38" spans="19:19" x14ac:dyDescent="0.25">
      <c r="S38" s="42" t="s">
        <v>191</v>
      </c>
    </row>
    <row r="39" spans="19:19" x14ac:dyDescent="0.25">
      <c r="S39" s="44" t="s">
        <v>193</v>
      </c>
    </row>
    <row r="40" spans="19:19" x14ac:dyDescent="0.25">
      <c r="S40" s="44" t="s">
        <v>195</v>
      </c>
    </row>
    <row r="41" spans="19:19" x14ac:dyDescent="0.25">
      <c r="S41" s="44" t="s">
        <v>197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3FD3392E-BD78-4C89-B3D2-ADEB08137193}"/>
</file>

<file path=customXml/itemProps2.xml><?xml version="1.0" encoding="utf-8"?>
<ds:datastoreItem xmlns:ds="http://schemas.openxmlformats.org/officeDocument/2006/customXml" ds:itemID="{740A6406-EFF0-4D15-90AB-368A3847EF47}"/>
</file>

<file path=customXml/itemProps3.xml><?xml version="1.0" encoding="utf-8"?>
<ds:datastoreItem xmlns:ds="http://schemas.openxmlformats.org/officeDocument/2006/customXml" ds:itemID="{1F253B2F-0351-496D-AD04-52D1CE9741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GET</vt:lpstr>
      <vt:lpstr>Summary params</vt:lpstr>
      <vt:lpstr>xy4</vt:lpstr>
      <vt:lpstr>box_box</vt:lpstr>
      <vt:lpstr>FA_short</vt:lpstr>
      <vt:lpstr>cross</vt:lpstr>
      <vt:lpstr>delivery</vt:lpstr>
      <vt:lpstr>review</vt:lpstr>
      <vt:lpstr>Sheet1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Chen, Kathy</cp:lastModifiedBy>
  <dcterms:created xsi:type="dcterms:W3CDTF">2020-06-26T19:13:23Z</dcterms:created>
  <dcterms:modified xsi:type="dcterms:W3CDTF">2024-09-11T00:30:17Z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