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\\torsmb.to.intel.com\jvalenci\work\mark_draw_inputs\canon\1227\lunar_lake\"/>
    </mc:Choice>
  </mc:AlternateContent>
  <xr:revisionPtr revIDLastSave="0" documentId="13_ncr:1_{2BA1CF58-9A8C-4B14-86EE-325FF177F301}" xr6:coauthVersionLast="47" xr6:coauthVersionMax="47" xr10:uidLastSave="{00000000-0000-0000-0000-000000000000}"/>
  <bookViews>
    <workbookView xWindow="-28920" yWindow="-120" windowWidth="29040" windowHeight="17640" activeTab="1" xr2:uid="{8EA7F321-4709-414E-ACBE-C984A53D8E23}"/>
  </bookViews>
  <sheets>
    <sheet name="GET" sheetId="89" r:id="rId1"/>
    <sheet name="Summary params" sheetId="87" r:id="rId2"/>
    <sheet name="psm_containers" sheetId="88" r:id="rId3"/>
    <sheet name="xy4" sheetId="65" r:id="rId4"/>
    <sheet name="box_box" sheetId="80" r:id="rId5"/>
    <sheet name="FA_short" sheetId="81" r:id="rId6"/>
    <sheet name="cross" sheetId="67" r:id="rId7"/>
    <sheet name="Summary" sheetId="8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89" l="1"/>
  <c r="G16" i="89"/>
  <c r="G17" i="89"/>
  <c r="G18" i="89"/>
  <c r="G19" i="89"/>
  <c r="G20" i="89"/>
  <c r="G21" i="89"/>
  <c r="G12" i="89"/>
  <c r="G13" i="89"/>
  <c r="G14" i="89"/>
  <c r="G3" i="89" l="1"/>
  <c r="G4" i="89"/>
  <c r="G5" i="89"/>
  <c r="G6" i="89"/>
  <c r="G7" i="89"/>
  <c r="G8" i="89"/>
  <c r="G9" i="89"/>
  <c r="G10" i="89"/>
  <c r="G11" i="89"/>
  <c r="G2" i="89"/>
  <c r="L8" i="87" l="1"/>
  <c r="J8" i="87"/>
  <c r="I8" i="87"/>
  <c r="K8" i="87" s="1"/>
  <c r="L7" i="87"/>
  <c r="J7" i="87"/>
  <c r="I7" i="87"/>
  <c r="K7" i="87" s="1"/>
  <c r="M7" i="87" s="1"/>
  <c r="L10" i="87"/>
  <c r="J10" i="87"/>
  <c r="L9" i="87"/>
  <c r="J9" i="87"/>
  <c r="M6" i="87"/>
  <c r="E32" i="88"/>
  <c r="D32" i="88"/>
  <c r="D31" i="88"/>
  <c r="C31" i="88"/>
  <c r="E29" i="88"/>
  <c r="D29" i="88"/>
  <c r="D28" i="88"/>
  <c r="C28" i="88"/>
  <c r="E26" i="88"/>
  <c r="D26" i="88"/>
  <c r="D25" i="88"/>
  <c r="C25" i="88"/>
  <c r="E23" i="88"/>
  <c r="D23" i="88"/>
  <c r="D22" i="88"/>
  <c r="C22" i="88"/>
  <c r="E20" i="88"/>
  <c r="D20" i="88"/>
  <c r="D19" i="88"/>
  <c r="C19" i="88"/>
  <c r="E17" i="88"/>
  <c r="D17" i="88"/>
  <c r="D16" i="88"/>
  <c r="C16" i="88"/>
  <c r="E14" i="88"/>
  <c r="D14" i="88"/>
  <c r="D13" i="88"/>
  <c r="C13" i="88"/>
  <c r="E11" i="88"/>
  <c r="D11" i="88"/>
  <c r="D10" i="88"/>
  <c r="C10" i="88"/>
  <c r="E8" i="88"/>
  <c r="D8" i="88"/>
  <c r="D7" i="88"/>
  <c r="C7" i="88"/>
  <c r="E5" i="88"/>
  <c r="D5" i="88"/>
  <c r="D4" i="88"/>
  <c r="C4" i="88"/>
  <c r="L12" i="87"/>
  <c r="M12" i="87" s="1"/>
  <c r="J12" i="87"/>
  <c r="L11" i="87"/>
  <c r="M11" i="87" s="1"/>
  <c r="J11" i="87"/>
  <c r="L6" i="87"/>
  <c r="J6" i="87"/>
  <c r="I6" i="87"/>
  <c r="K6" i="87" s="1"/>
  <c r="L5" i="87"/>
  <c r="J5" i="87"/>
  <c r="I5" i="87"/>
  <c r="K5" i="87" s="1"/>
  <c r="M5" i="87" s="1"/>
  <c r="L4" i="87"/>
  <c r="J4" i="87"/>
  <c r="I4" i="87"/>
  <c r="K4" i="87" s="1"/>
  <c r="L3" i="87"/>
  <c r="J3" i="87"/>
  <c r="I3" i="87"/>
  <c r="K3" i="87" s="1"/>
  <c r="M3" i="87" s="1"/>
  <c r="M10" i="87" l="1"/>
  <c r="M9" i="87"/>
  <c r="M8" i="87"/>
  <c r="M4" i="87"/>
  <c r="D13" i="67"/>
  <c r="D12" i="67"/>
  <c r="D11" i="67"/>
  <c r="D14" i="81"/>
  <c r="D13" i="81"/>
  <c r="D12" i="81"/>
  <c r="D11" i="81"/>
  <c r="D12" i="80"/>
  <c r="D14" i="67"/>
  <c r="D12" i="65"/>
  <c r="C20" i="80" l="1"/>
  <c r="F20" i="80"/>
  <c r="G20" i="80"/>
  <c r="E21" i="80"/>
  <c r="E22" i="80" s="1"/>
  <c r="E37" i="67"/>
  <c r="G36" i="67"/>
  <c r="F36" i="67"/>
  <c r="C36" i="67"/>
  <c r="E33" i="67"/>
  <c r="G32" i="67"/>
  <c r="F32" i="67"/>
  <c r="C32" i="67"/>
  <c r="E29" i="67"/>
  <c r="G28" i="67"/>
  <c r="F28" i="67"/>
  <c r="C28" i="67"/>
  <c r="F14" i="67"/>
  <c r="I14" i="67" s="1"/>
  <c r="H37" i="67" s="1"/>
  <c r="F13" i="67"/>
  <c r="I13" i="67" s="1"/>
  <c r="H33" i="67" s="1"/>
  <c r="F12" i="67"/>
  <c r="I12" i="67" s="1"/>
  <c r="H29" i="67" s="1"/>
  <c r="D28" i="67"/>
  <c r="D32" i="67"/>
  <c r="D36" i="67"/>
  <c r="C32" i="81"/>
  <c r="C28" i="81"/>
  <c r="G33" i="81"/>
  <c r="F33" i="81"/>
  <c r="E33" i="81"/>
  <c r="G32" i="81"/>
  <c r="F32" i="81"/>
  <c r="E29" i="81"/>
  <c r="F29" i="81"/>
  <c r="G29" i="81"/>
  <c r="G28" i="81"/>
  <c r="F28" i="81"/>
  <c r="H11" i="81"/>
  <c r="H21" i="81" s="1"/>
  <c r="H12" i="81"/>
  <c r="H25" i="81" s="1"/>
  <c r="H13" i="81"/>
  <c r="H29" i="81" s="1"/>
  <c r="H14" i="81"/>
  <c r="H33" i="81" s="1"/>
  <c r="D20" i="81"/>
  <c r="D24" i="81"/>
  <c r="D28" i="81"/>
  <c r="D32" i="81"/>
  <c r="E25" i="81"/>
  <c r="G24" i="81"/>
  <c r="F24" i="81"/>
  <c r="C24" i="81"/>
  <c r="F21" i="81"/>
  <c r="E21" i="81"/>
  <c r="G20" i="81"/>
  <c r="F20" i="81"/>
  <c r="C20" i="81"/>
  <c r="G25" i="81"/>
  <c r="G21" i="81"/>
  <c r="G12" i="80"/>
  <c r="D20" i="80"/>
  <c r="F37" i="67" l="1"/>
  <c r="F33" i="67"/>
  <c r="H13" i="67"/>
  <c r="G33" i="67" s="1"/>
  <c r="F29" i="67"/>
  <c r="H12" i="67"/>
  <c r="G29" i="67" s="1"/>
  <c r="H14" i="67"/>
  <c r="G37" i="67" s="1"/>
  <c r="E25" i="67"/>
  <c r="G24" i="67" l="1"/>
  <c r="F24" i="67"/>
  <c r="D24" i="67"/>
  <c r="C24" i="67"/>
  <c r="F11" i="67"/>
  <c r="I11" i="67" s="1"/>
  <c r="H25" i="67" s="1"/>
  <c r="H21" i="65"/>
  <c r="F21" i="65"/>
  <c r="E21" i="65"/>
  <c r="G20" i="65"/>
  <c r="F20" i="65"/>
  <c r="D20" i="65"/>
  <c r="C20" i="65"/>
  <c r="H12" i="65"/>
  <c r="G21" i="65" s="1"/>
  <c r="F25" i="67" l="1"/>
  <c r="H11" i="67"/>
  <c r="G25" i="67" s="1"/>
</calcChain>
</file>

<file path=xl/sharedStrings.xml><?xml version="1.0" encoding="utf-8"?>
<sst xmlns="http://schemas.openxmlformats.org/spreadsheetml/2006/main" count="744" uniqueCount="194">
  <si>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</si>
  <si>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</si>
  <si>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</si>
  <si>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</si>
  <si>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</si>
  <si>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</si>
  <si>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</si>
  <si>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</si>
  <si>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</si>
  <si>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</si>
  <si>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</si>
  <si>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</si>
  <si>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</si>
  <si>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</si>
  <si>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</si>
  <si>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</si>
  <si>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</si>
  <si>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</si>
  <si>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</si>
  <si>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</si>
  <si>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</si>
  <si>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library.string</t>
  </si>
  <si>
    <t>y</t>
  </si>
  <si>
    <t>StartLayoutAssembler</t>
  </si>
  <si>
    <t>bbox.bbox</t>
  </si>
  <si>
    <t>origin.points</t>
  </si>
  <si>
    <t>cd.float</t>
  </si>
  <si>
    <t>pitch.float</t>
  </si>
  <si>
    <t>varname.declare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</si>
  <si>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</si>
  <si>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</si>
  <si>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</si>
  <si>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</si>
  <si>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</si>
  <si>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</si>
  <si>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t>v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</si>
  <si>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</si>
  <si>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</si>
  <si>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</si>
  <si>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</si>
  <si>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</si>
  <si>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</si>
  <si>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</si>
  <si>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</si>
  <si>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</si>
  <si>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</si>
  <si>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</si>
  <si>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</si>
  <si>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</si>
  <si>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</si>
  <si>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</si>
  <si>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</si>
  <si>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</si>
  <si>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</si>
  <si>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</si>
  <si>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</si>
  <si>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</si>
  <si>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</si>
  <si>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</si>
  <si>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</si>
  <si>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</si>
  <si>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</si>
  <si>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Relative Mark pitch</t>
  </si>
  <si>
    <t>Stepping</t>
  </si>
  <si>
    <t>Bar Length</t>
  </si>
  <si>
    <t>Width</t>
  </si>
  <si>
    <t>Height</t>
  </si>
  <si>
    <t>Prefix</t>
  </si>
  <si>
    <t>create_instance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</si>
  <si>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</si>
  <si>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</si>
  <si>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</si>
  <si>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</si>
  <si>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</si>
  <si>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</si>
  <si>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</si>
  <si>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t>((11))</t>
  </si>
  <si>
    <t>(34 34)</t>
  </si>
  <si>
    <t>(35.5 35.5)</t>
  </si>
  <si>
    <t>h</t>
  </si>
  <si>
    <t>fa_canon</t>
  </si>
  <si>
    <t>center_canon</t>
  </si>
  <si>
    <t>((12.5))</t>
  </si>
  <si>
    <t>(26 26)</t>
  </si>
  <si>
    <t>(21 21)</t>
  </si>
  <si>
    <t>Orientation</t>
  </si>
  <si>
    <t>(24.5 24.5)</t>
  </si>
  <si>
    <t>(10 10)</t>
  </si>
  <si>
    <t>((15.5))</t>
  </si>
  <si>
    <t>nik27d1lib2_p27_lay</t>
  </si>
  <si>
    <t>122700c_1_1227_p_psm001d</t>
  </si>
  <si>
    <t>122700c_1_1227_p_psm003d</t>
  </si>
  <si>
    <t>122700c_1_1227_p_psm008d</t>
  </si>
  <si>
    <t>122700c_1_1227_p_psm013d</t>
  </si>
  <si>
    <t>122700c_1_1227_p_psm018d</t>
  </si>
  <si>
    <t>122700c_1_1227_p_psm031h</t>
  </si>
  <si>
    <t>122700c_1_1227_p_psm032h</t>
  </si>
  <si>
    <t>122700c_1_1227_p_psm034v</t>
  </si>
  <si>
    <t>122700c_1_1227_p_psm035v</t>
  </si>
  <si>
    <t>122700c_1_1227_p_psm036d</t>
  </si>
  <si>
    <t>122700c_1_1227_p_psm037d</t>
  </si>
  <si>
    <t>122700c_1_1227_p_psm038d</t>
  </si>
  <si>
    <t>122700c_1_1227_p_psm039d</t>
  </si>
  <si>
    <t>New name</t>
  </si>
  <si>
    <t>Color</t>
  </si>
  <si>
    <t>Meaning</t>
  </si>
  <si>
    <t>Optional. Place if there is space</t>
  </si>
  <si>
    <t>POR</t>
  </si>
  <si>
    <t>psm.drawing</t>
  </si>
  <si>
    <t>Number</t>
  </si>
  <si>
    <t>Name</t>
  </si>
  <si>
    <t>Markwidth</t>
  </si>
  <si>
    <t>Num bars</t>
  </si>
  <si>
    <t>Pitch</t>
  </si>
  <si>
    <t>Total</t>
  </si>
  <si>
    <t>Inner box</t>
  </si>
  <si>
    <t>Dis to bdry</t>
  </si>
  <si>
    <t>dfc_inner</t>
  </si>
  <si>
    <t>dfc_outer</t>
  </si>
  <si>
    <t>GET</t>
  </si>
  <si>
    <t>none</t>
  </si>
  <si>
    <t>122700c_1_1227_p_psm001</t>
  </si>
  <si>
    <t>122700c_1_1227_p_psm002</t>
  </si>
  <si>
    <t>122700c_1_1227_p_psm002d</t>
  </si>
  <si>
    <t>122700c_1_1227_p_psm003</t>
  </si>
  <si>
    <t>122700c_1_1227_p_psm004</t>
  </si>
  <si>
    <t>122700c_1_1227_p_psm005</t>
  </si>
  <si>
    <t>122700c_1_1227_p_psm006</t>
  </si>
  <si>
    <t>122700c_1_1227_p_psm007</t>
  </si>
  <si>
    <t>122700c_1_1227_p_psm008</t>
  </si>
  <si>
    <t>122700c_1_1227_p_psm009</t>
  </si>
  <si>
    <t>122700c_1_1227_p_psm009d</t>
  </si>
  <si>
    <t>122700c_1_1227_p_psm010</t>
  </si>
  <si>
    <t>122700c_1_1227_p_psm010d</t>
  </si>
  <si>
    <t>122700c_1_1227_p_psm003h</t>
  </si>
  <si>
    <t>122700c_1_1227_p_psm004h</t>
  </si>
  <si>
    <t>122700c_1_1227_p_psm005v</t>
  </si>
  <si>
    <t>122700c_1_1227_p_psm006v</t>
  </si>
  <si>
    <t>122700c_1_1227_p_psm007d</t>
  </si>
  <si>
    <t>PSM/4b/4f/(-26|-15|15|26)dfc/3       %/w61.74/h63.72</t>
  </si>
  <si>
    <t>PSM/4b/4f/(-28|-12|12|28)dfc/1       %/w61.74/h63.72</t>
  </si>
  <si>
    <t>PSM/4b/5.5f/(-23.25|-7.75|7.75|23.25)dfc/5       %/w61.74/h63.72</t>
  </si>
  <si>
    <t>PSM/4b/5.5f/(-18.75|-6.25|6.25|18.75)dfc/9       %/w61.74/h63.72</t>
  </si>
  <si>
    <t>PSM/3b/4f/(-18|0|18)dfc/11       %/w61.74/h63.72</t>
  </si>
  <si>
    <t>PSM/3b/4f/(-17.5|0|17.5)dfc/11       %/w61.74/h63.72</t>
  </si>
  <si>
    <t>PSM/3b/5f/(-18|0|18)dfc/10       %/w61.74/h63.72</t>
  </si>
  <si>
    <t>PSM/3b/5f/(-19|0|19)dfc/9       %/w61.74/h63.72</t>
  </si>
  <si>
    <t>GENERAL</t>
  </si>
  <si>
    <t>Box|XY04</t>
  </si>
  <si>
    <t>all</t>
  </si>
  <si>
    <t>Line|Y_06LV</t>
  </si>
  <si>
    <t>Line|X_06LV</t>
  </si>
  <si>
    <t>Touch|TV03T</t>
  </si>
  <si>
    <t>Type</t>
  </si>
  <si>
    <t>TypeName</t>
  </si>
  <si>
    <t>CellName</t>
  </si>
  <si>
    <t>X</t>
  </si>
  <si>
    <t>Y</t>
  </si>
  <si>
    <t>Layer</t>
  </si>
  <si>
    <t>Final Get</t>
  </si>
  <si>
    <t>122700c_1_1227_p_gmb022d</t>
  </si>
  <si>
    <t>122700c_1_1227_p_gmb023d</t>
  </si>
  <si>
    <t>122700c_1_1227_p_gmb024d</t>
  </si>
  <si>
    <t>122700c_1_1227_p_gmb078d</t>
  </si>
  <si>
    <t>122700c_1_1227_p_gmb173d</t>
  </si>
  <si>
    <t>122700c_1_1227_p_gmb222d</t>
  </si>
  <si>
    <t>122700c_1_1227_p_gmb223d</t>
  </si>
  <si>
    <t>122700c_1_1227_p_gmb224d</t>
  </si>
  <si>
    <t>122700c_1_1227_p_gmb355d</t>
  </si>
  <si>
    <t>122700c_1_1227_p_gmb374d</t>
  </si>
  <si>
    <t>Pound|XY04</t>
  </si>
  <si>
    <t>Cross|TV03CV</t>
  </si>
  <si>
    <t>Box|XY04BZ</t>
  </si>
  <si>
    <t>Touch|TV03TV</t>
  </si>
  <si>
    <t>Cross|TV03C</t>
  </si>
  <si>
    <t>SIV022D</t>
  </si>
  <si>
    <t>SIV023D</t>
  </si>
  <si>
    <t>SIV024D</t>
  </si>
  <si>
    <t>SIV355D</t>
  </si>
  <si>
    <t>SIV374D</t>
  </si>
  <si>
    <t>GMB/4b/1.6n/(-20|-15|15|20)dfc/9       %/w61.74/h63.72</t>
  </si>
  <si>
    <t>GMB/4b/1.8n/(-20|-15|15|20)dfc/9       %/w61.74/h63.72</t>
  </si>
  <si>
    <t>GMB/4b/2.0n/(-20|-15|15|20)dfc/9      %/w61.74/h63.72</t>
  </si>
  <si>
    <t>GMB/3b/4.0n/(-18|0|18)dfc/10       %/w61.74/h63.72</t>
  </si>
  <si>
    <t>GMB/4b/2.0f/(-20|-15|15|20)dfc/9       %/w61.74/h63.72</t>
  </si>
  <si>
    <t>GMB/4b/2.2f/(-20|-15|15|20)dfc/9       %/w61.74/h63.72</t>
  </si>
  <si>
    <t>GMB/4b/2.4f/(-20|-15|15|20)dfc/9      %/w61.74/h63.72</t>
  </si>
  <si>
    <t>GMB/3b/2.2f/(-18|0|18)dfc/11       %/w61.74/h63.72</t>
  </si>
  <si>
    <t>GMB/3b/4f/(-18|0|18)dfc/10       %/w61.74/h63.72</t>
  </si>
  <si>
    <t>SIV/4b/1.0f/(-20|-15|15|20)dfc/9       %/w61.74/h63.72</t>
  </si>
  <si>
    <t>SIV/4b/1.2f/(-20|-15|15|20)dfc/9       %/w61.74/h63.72</t>
  </si>
  <si>
    <t>SIV/4b/1.4f/(-20|-15|15|20)dfc/9      %/w61.74/h63.72</t>
  </si>
  <si>
    <t>SIV/3b/1.2f/(-18|0|18)dfc/11       %/w61.74/h63.72</t>
  </si>
  <si>
    <t>SIV/3b/3f/(-18|0|18)dfc/10       %/w61.74/h63.72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</si>
</sst>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4" fillId="8" borderId="0" applyNumberFormat="0" applyBorder="0" applyAlignment="0" applyProtection="0"/>
    <xf numFmtId="44" fontId="4" fillId="0" borderId="0" applyFont="0" applyFill="0" applyBorder="0" applyAlignment="0" applyProtection="0"/>
    <xf numFmtId="0" fontId="8" fillId="9" borderId="0" applyNumberFormat="0" applyBorder="0" applyAlignment="0" applyProtection="0"/>
    <xf numFmtId="0" fontId="5" fillId="5" borderId="0" applyNumberFormat="0" applyBorder="0" applyAlignment="0" applyProtection="0"/>
  </cellStyleXfs>
  <cellXfs count="40">
    <xf numFmtId="0" fontId="0" fillId="0" borderId="0" xfId="0"/>
    <xf numFmtId="0" fontId="0" fillId="0" borderId="0" xfId="0"/>
    <xf numFmtId="0" fontId="2" fillId="3" borderId="0" xfId="0" applyFont="1" applyFill="1" applyAlignment="1">
      <alignment vertical="center"/>
    </xf>
    <xf numFmtId="0" fontId="2" fillId="3" borderId="0" xfId="1" applyFont="1" applyFill="1" applyBorder="1"/>
    <xf numFmtId="0" fontId="2" fillId="3" borderId="0" xfId="1" applyFont="1" applyFill="1"/>
    <xf numFmtId="0" fontId="2" fillId="3" borderId="0" xfId="0" applyFont="1" applyFill="1"/>
    <xf numFmtId="0" fontId="4" fillId="4" borderId="0" xfId="2" applyAlignment="1">
      <alignment horizontal="left" vertical="center"/>
    </xf>
    <xf numFmtId="0" fontId="4" fillId="4" borderId="0" xfId="2"/>
    <xf numFmtId="0" fontId="6" fillId="6" borderId="1" xfId="4"/>
    <xf numFmtId="0" fontId="5" fillId="5" borderId="0" xfId="3"/>
    <xf numFmtId="0" fontId="6" fillId="6" borderId="1" xfId="4" applyAlignment="1">
      <alignment horizontal="center"/>
    </xf>
    <xf numFmtId="0" fontId="4" fillId="8" borderId="0" xfId="6"/>
    <xf numFmtId="0" fontId="4" fillId="8" borderId="0" xfId="6" applyAlignment="1">
      <alignment horizontal="left" vertical="center"/>
    </xf>
    <xf numFmtId="0" fontId="7" fillId="7" borderId="2" xfId="5"/>
    <xf numFmtId="0" fontId="5" fillId="5" borderId="2" xfId="3" applyBorder="1"/>
    <xf numFmtId="44" fontId="6" fillId="6" borderId="1" xfId="7" applyFont="1" applyFill="1" applyBorder="1" applyAlignment="1">
      <alignment horizontal="center"/>
    </xf>
    <xf numFmtId="0" fontId="0" fillId="0" borderId="0" xfId="0"/>
    <xf numFmtId="0" fontId="4" fillId="8" borderId="0" xfId="6"/>
    <xf numFmtId="0" fontId="4" fillId="8" borderId="0" xfId="6" applyAlignment="1">
      <alignment horizontal="left" vertical="center"/>
    </xf>
    <xf numFmtId="0" fontId="0" fillId="0" borderId="0" xfId="0"/>
    <xf numFmtId="0" fontId="2" fillId="3" borderId="0" xfId="0" applyFont="1" applyFill="1" applyAlignment="1">
      <alignment vertical="center"/>
    </xf>
    <xf numFmtId="0" fontId="2" fillId="3" borderId="0" xfId="1" applyFont="1" applyFill="1" applyBorder="1"/>
    <xf numFmtId="0" fontId="2" fillId="3" borderId="0" xfId="1" applyFont="1" applyFill="1"/>
    <xf numFmtId="0" fontId="2" fillId="3" borderId="0" xfId="0" applyFont="1" applyFill="1"/>
    <xf numFmtId="0" fontId="4" fillId="4" borderId="0" xfId="2" applyAlignment="1">
      <alignment horizontal="left" vertical="center"/>
    </xf>
    <xf numFmtId="0" fontId="4" fillId="4" borderId="0" xfId="2"/>
    <xf numFmtId="0" fontId="6" fillId="6" borderId="1" xfId="4"/>
    <xf numFmtId="0" fontId="5" fillId="5" borderId="0" xfId="3"/>
    <xf numFmtId="0" fontId="6" fillId="6" borderId="1" xfId="4" applyAlignment="1">
      <alignment horizontal="center"/>
    </xf>
    <xf numFmtId="0" fontId="7" fillId="7" borderId="2" xfId="5"/>
    <xf numFmtId="0" fontId="5" fillId="5" borderId="2" xfId="3" applyBorder="1"/>
    <xf numFmtId="0" fontId="0" fillId="0" borderId="0" xfId="0"/>
    <xf numFmtId="0" fontId="1" fillId="2" borderId="0" xfId="1" applyAlignment="1">
      <alignment horizontal="center"/>
    </xf>
    <xf numFmtId="0" fontId="1" fillId="2" borderId="0" xfId="1"/>
    <xf numFmtId="0" fontId="5" fillId="5" borderId="2" xfId="3" applyBorder="1" applyAlignment="1">
      <alignment horizontal="left" vertic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0" borderId="0" xfId="0" applyAlignment="1">
      <alignment horizontal="center"/>
    </xf>
    <xf numFmtId="0" fontId="10" fillId="0" borderId="0" xfId="0" applyFont="1"/>
    <xf numFmtId="0" fontId="1" fillId="2" borderId="0" xfId="1" applyAlignment="1">
      <alignment horizontal="left" wrapText="1"/>
    </xf>
  </cellXfs>
  <cellStyles count="10">
    <cellStyle name="40% - Accent1" xfId="2" builtinId="31"/>
    <cellStyle name="40% - Accent6" xfId="6" builtinId="51"/>
    <cellStyle name="60% - Accent5 2" xfId="8" xr:uid="{DA01DEC3-998E-41AD-83CE-B3BAACB651D1}"/>
    <cellStyle name="Calculation" xfId="4" builtinId="22"/>
    <cellStyle name="Check Cell" xfId="5" builtinId="23"/>
    <cellStyle name="Currency" xfId="7" builtinId="4"/>
    <cellStyle name="Good" xfId="1" builtinId="26"/>
    <cellStyle name="Neutral" xfId="3" builtinId="28"/>
    <cellStyle name="Neutral 2" xfId="9" xr:uid="{E2653275-0721-4F40-B558-330529A5319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EA2E1-E6DD-42E8-B786-F5DDF87EEB2D}">
  <dimension ref="A1:M26"/>
  <sheetViews>
    <sheetView workbookViewId="0">
      <selection activeCell="A2" sqref="A2:H26"/>
    </sheetView>
  </sheetViews>
  <sheetFormatPr defaultRowHeight="15" x14ac:dyDescent="0.25"/>
  <cols>
    <col min="2" max="2" width="14.5703125" customWidth="1"/>
    <col min="3" max="3" width="26.42578125" bestFit="1" customWidth="1"/>
    <col min="6" max="6" width="15" customWidth="1"/>
    <col min="8" max="8" width="59.42578125" bestFit="1" customWidth="1"/>
  </cols>
  <sheetData>
    <row r="1" spans="1:13" ht="30" x14ac:dyDescent="0.25">
      <c r="A1" s="39" t="s">
        <v>153</v>
      </c>
      <c r="B1" s="39" t="s">
        <v>154</v>
      </c>
      <c r="C1" s="39" t="s">
        <v>155</v>
      </c>
      <c r="D1" s="39" t="s">
        <v>156</v>
      </c>
      <c r="E1" s="39" t="s">
        <v>157</v>
      </c>
      <c r="F1" s="39" t="s">
        <v>85</v>
      </c>
      <c r="G1" s="39" t="s">
        <v>158</v>
      </c>
      <c r="H1" s="39" t="s">
        <v>159</v>
      </c>
    </row>
    <row r="2" spans="1:13" x14ac:dyDescent="0.25">
      <c r="A2" s="38" t="s">
        <v>147</v>
      </c>
      <c r="B2" s="38" t="s">
        <v>148</v>
      </c>
      <c r="C2" s="31" t="s">
        <v>90</v>
      </c>
      <c r="D2" s="38">
        <v>0</v>
      </c>
      <c r="E2" s="38">
        <v>0</v>
      </c>
      <c r="F2" s="38" t="s">
        <v>149</v>
      </c>
      <c r="G2" s="38" t="str">
        <f>UPPER(RIGHT(C2,7))</f>
        <v>PSM001D</v>
      </c>
      <c r="H2" s="31" t="s">
        <v>139</v>
      </c>
    </row>
    <row r="3" spans="1:13" x14ac:dyDescent="0.25">
      <c r="A3" s="38" t="s">
        <v>147</v>
      </c>
      <c r="B3" s="38" t="s">
        <v>148</v>
      </c>
      <c r="C3" s="31" t="s">
        <v>123</v>
      </c>
      <c r="D3" s="38">
        <v>0</v>
      </c>
      <c r="E3" s="38">
        <v>0</v>
      </c>
      <c r="F3" s="38" t="s">
        <v>149</v>
      </c>
      <c r="G3" s="38" t="str">
        <f t="shared" ref="G3:G14" si="0">UPPER(RIGHT(C3,7))</f>
        <v>PSM002D</v>
      </c>
      <c r="H3" s="31" t="s">
        <v>140</v>
      </c>
    </row>
    <row r="4" spans="1:13" x14ac:dyDescent="0.25">
      <c r="A4" s="38" t="s">
        <v>147</v>
      </c>
      <c r="B4" s="38" t="s">
        <v>150</v>
      </c>
      <c r="C4" s="31" t="s">
        <v>134</v>
      </c>
      <c r="D4" s="38">
        <v>0</v>
      </c>
      <c r="E4" s="38">
        <v>0</v>
      </c>
      <c r="F4" s="38" t="s">
        <v>149</v>
      </c>
      <c r="G4" s="38" t="str">
        <f t="shared" si="0"/>
        <v>PSM003H</v>
      </c>
      <c r="H4" s="31" t="s">
        <v>141</v>
      </c>
    </row>
    <row r="5" spans="1:13" x14ac:dyDescent="0.25">
      <c r="A5" s="38" t="s">
        <v>147</v>
      </c>
      <c r="B5" s="38" t="s">
        <v>150</v>
      </c>
      <c r="C5" s="31" t="s">
        <v>135</v>
      </c>
      <c r="D5" s="38">
        <v>0</v>
      </c>
      <c r="E5" s="38">
        <v>0</v>
      </c>
      <c r="F5" s="38" t="s">
        <v>149</v>
      </c>
      <c r="G5" s="38" t="str">
        <f t="shared" si="0"/>
        <v>PSM004H</v>
      </c>
      <c r="H5" s="31" t="s">
        <v>142</v>
      </c>
    </row>
    <row r="6" spans="1:13" x14ac:dyDescent="0.25">
      <c r="A6" s="38" t="s">
        <v>147</v>
      </c>
      <c r="B6" s="38" t="s">
        <v>151</v>
      </c>
      <c r="C6" s="31" t="s">
        <v>136</v>
      </c>
      <c r="D6" s="38">
        <v>0</v>
      </c>
      <c r="E6" s="38">
        <v>0</v>
      </c>
      <c r="F6" s="38" t="s">
        <v>149</v>
      </c>
      <c r="G6" s="38" t="str">
        <f t="shared" si="0"/>
        <v>PSM005V</v>
      </c>
      <c r="H6" s="31" t="s">
        <v>141</v>
      </c>
    </row>
    <row r="7" spans="1:13" x14ac:dyDescent="0.25">
      <c r="A7" s="38" t="s">
        <v>147</v>
      </c>
      <c r="B7" s="38" t="s">
        <v>151</v>
      </c>
      <c r="C7" s="31" t="s">
        <v>137</v>
      </c>
      <c r="D7" s="38">
        <v>0</v>
      </c>
      <c r="E7" s="38">
        <v>0</v>
      </c>
      <c r="F7" s="38" t="s">
        <v>149</v>
      </c>
      <c r="G7" s="38" t="str">
        <f t="shared" si="0"/>
        <v>PSM006V</v>
      </c>
      <c r="H7" s="31" t="s">
        <v>142</v>
      </c>
    </row>
    <row r="8" spans="1:13" x14ac:dyDescent="0.25">
      <c r="A8" s="38" t="s">
        <v>147</v>
      </c>
      <c r="B8" s="38" t="s">
        <v>152</v>
      </c>
      <c r="C8" s="31" t="s">
        <v>138</v>
      </c>
      <c r="D8" s="38">
        <v>0</v>
      </c>
      <c r="E8" s="38">
        <v>0</v>
      </c>
      <c r="F8" s="38" t="s">
        <v>149</v>
      </c>
      <c r="G8" s="38" t="str">
        <f t="shared" si="0"/>
        <v>PSM007D</v>
      </c>
      <c r="H8" s="31" t="s">
        <v>143</v>
      </c>
    </row>
    <row r="9" spans="1:13" x14ac:dyDescent="0.25">
      <c r="A9" s="38" t="s">
        <v>147</v>
      </c>
      <c r="B9" s="38" t="s">
        <v>152</v>
      </c>
      <c r="C9" s="31" t="s">
        <v>92</v>
      </c>
      <c r="D9" s="38">
        <v>0</v>
      </c>
      <c r="E9" s="38">
        <v>0</v>
      </c>
      <c r="F9" s="38" t="s">
        <v>149</v>
      </c>
      <c r="G9" s="38" t="str">
        <f t="shared" si="0"/>
        <v>PSM008D</v>
      </c>
      <c r="H9" s="31" t="s">
        <v>144</v>
      </c>
    </row>
    <row r="10" spans="1:13" x14ac:dyDescent="0.25">
      <c r="A10" s="38" t="s">
        <v>147</v>
      </c>
      <c r="B10" s="38" t="s">
        <v>152</v>
      </c>
      <c r="C10" s="31" t="s">
        <v>131</v>
      </c>
      <c r="D10" s="38">
        <v>0</v>
      </c>
      <c r="E10" s="38">
        <v>0</v>
      </c>
      <c r="F10" s="38" t="s">
        <v>149</v>
      </c>
      <c r="G10" s="38" t="str">
        <f t="shared" si="0"/>
        <v>PSM009D</v>
      </c>
      <c r="H10" s="31" t="s">
        <v>145</v>
      </c>
    </row>
    <row r="11" spans="1:13" x14ac:dyDescent="0.25">
      <c r="A11" s="38" t="s">
        <v>147</v>
      </c>
      <c r="B11" s="38" t="s">
        <v>152</v>
      </c>
      <c r="C11" s="31" t="s">
        <v>133</v>
      </c>
      <c r="D11" s="38">
        <v>0</v>
      </c>
      <c r="E11" s="38">
        <v>0</v>
      </c>
      <c r="F11" s="38" t="s">
        <v>149</v>
      </c>
      <c r="G11" s="38" t="str">
        <f t="shared" si="0"/>
        <v>PSM010D</v>
      </c>
      <c r="H11" s="31" t="s">
        <v>146</v>
      </c>
    </row>
    <row r="12" spans="1:13" x14ac:dyDescent="0.25">
      <c r="A12" s="38" t="s">
        <v>147</v>
      </c>
      <c r="B12" s="38" t="s">
        <v>148</v>
      </c>
      <c r="C12" s="31" t="s">
        <v>160</v>
      </c>
      <c r="D12" s="38">
        <v>0</v>
      </c>
      <c r="E12" s="38">
        <v>0</v>
      </c>
      <c r="F12" s="38" t="s">
        <v>149</v>
      </c>
      <c r="G12" s="38" t="str">
        <f t="shared" si="0"/>
        <v>GMB022D</v>
      </c>
      <c r="H12" s="38" t="s">
        <v>180</v>
      </c>
      <c r="I12" s="31"/>
      <c r="J12" s="31"/>
      <c r="K12" s="31"/>
      <c r="L12" s="31"/>
      <c r="M12" s="31"/>
    </row>
    <row r="13" spans="1:13" x14ac:dyDescent="0.25">
      <c r="A13" s="38" t="s">
        <v>147</v>
      </c>
      <c r="B13" s="38" t="s">
        <v>148</v>
      </c>
      <c r="C13" s="31" t="s">
        <v>161</v>
      </c>
      <c r="D13" s="38">
        <v>0</v>
      </c>
      <c r="E13" s="38">
        <v>0</v>
      </c>
      <c r="F13" s="38" t="s">
        <v>149</v>
      </c>
      <c r="G13" s="38" t="str">
        <f t="shared" si="0"/>
        <v>GMB023D</v>
      </c>
      <c r="H13" s="38" t="s">
        <v>181</v>
      </c>
      <c r="I13" s="31"/>
      <c r="J13" s="31"/>
      <c r="K13" s="31"/>
      <c r="L13" s="31"/>
      <c r="M13" s="31"/>
    </row>
    <row r="14" spans="1:13" x14ac:dyDescent="0.25">
      <c r="A14" s="38" t="s">
        <v>147</v>
      </c>
      <c r="B14" s="38" t="s">
        <v>148</v>
      </c>
      <c r="C14" s="31" t="s">
        <v>162</v>
      </c>
      <c r="D14" s="38">
        <v>0</v>
      </c>
      <c r="E14" s="38">
        <v>0</v>
      </c>
      <c r="F14" s="38" t="s">
        <v>149</v>
      </c>
      <c r="G14" s="38" t="str">
        <f t="shared" si="0"/>
        <v>GMB024D</v>
      </c>
      <c r="H14" s="38" t="s">
        <v>182</v>
      </c>
      <c r="I14" s="31"/>
      <c r="J14" s="31"/>
      <c r="K14" s="31"/>
      <c r="L14" s="31"/>
      <c r="M14" s="31"/>
    </row>
    <row r="15" spans="1:13" x14ac:dyDescent="0.25">
      <c r="A15" s="38" t="s">
        <v>147</v>
      </c>
      <c r="B15" s="38" t="s">
        <v>170</v>
      </c>
      <c r="C15" s="31" t="s">
        <v>163</v>
      </c>
      <c r="D15" s="38">
        <v>0</v>
      </c>
      <c r="E15" s="38">
        <v>0</v>
      </c>
      <c r="F15" s="38" t="s">
        <v>149</v>
      </c>
      <c r="G15" s="38" t="str">
        <f t="shared" ref="G15:G26" si="1">UPPER(RIGHT(C15,7))</f>
        <v>GMB078D</v>
      </c>
      <c r="H15" s="38" t="s">
        <v>180</v>
      </c>
    </row>
    <row r="16" spans="1:13" x14ac:dyDescent="0.25">
      <c r="A16" s="38" t="s">
        <v>147</v>
      </c>
      <c r="B16" s="38" t="s">
        <v>171</v>
      </c>
      <c r="C16" s="31" t="s">
        <v>164</v>
      </c>
      <c r="D16" s="38">
        <v>0</v>
      </c>
      <c r="E16" s="38">
        <v>0</v>
      </c>
      <c r="F16" s="38" t="s">
        <v>149</v>
      </c>
      <c r="G16" s="38" t="str">
        <f t="shared" si="1"/>
        <v>GMB173D</v>
      </c>
      <c r="H16" s="38" t="s">
        <v>183</v>
      </c>
    </row>
    <row r="17" spans="1:8" x14ac:dyDescent="0.25">
      <c r="A17" s="38" t="s">
        <v>147</v>
      </c>
      <c r="B17" s="38" t="s">
        <v>172</v>
      </c>
      <c r="C17" s="31" t="s">
        <v>165</v>
      </c>
      <c r="D17" s="38">
        <v>0</v>
      </c>
      <c r="E17" s="38">
        <v>0</v>
      </c>
      <c r="F17" s="38" t="s">
        <v>149</v>
      </c>
      <c r="G17" s="38" t="str">
        <f t="shared" si="1"/>
        <v>GMB222D</v>
      </c>
      <c r="H17" s="38" t="s">
        <v>184</v>
      </c>
    </row>
    <row r="18" spans="1:8" x14ac:dyDescent="0.25">
      <c r="A18" s="38" t="s">
        <v>147</v>
      </c>
      <c r="B18" s="38" t="s">
        <v>172</v>
      </c>
      <c r="C18" s="31" t="s">
        <v>166</v>
      </c>
      <c r="D18" s="38">
        <v>0</v>
      </c>
      <c r="E18" s="38">
        <v>0</v>
      </c>
      <c r="F18" s="38" t="s">
        <v>149</v>
      </c>
      <c r="G18" s="38" t="str">
        <f t="shared" si="1"/>
        <v>GMB223D</v>
      </c>
      <c r="H18" s="38" t="s">
        <v>185</v>
      </c>
    </row>
    <row r="19" spans="1:8" x14ac:dyDescent="0.25">
      <c r="A19" s="38" t="s">
        <v>147</v>
      </c>
      <c r="B19" s="38" t="s">
        <v>172</v>
      </c>
      <c r="C19" s="31" t="s">
        <v>167</v>
      </c>
      <c r="D19" s="38">
        <v>0</v>
      </c>
      <c r="E19" s="38">
        <v>0</v>
      </c>
      <c r="F19" s="38" t="s">
        <v>149</v>
      </c>
      <c r="G19" s="38" t="str">
        <f t="shared" si="1"/>
        <v>GMB224D</v>
      </c>
      <c r="H19" s="38" t="s">
        <v>186</v>
      </c>
    </row>
    <row r="20" spans="1:8" x14ac:dyDescent="0.25">
      <c r="A20" s="38" t="s">
        <v>147</v>
      </c>
      <c r="B20" s="38" t="s">
        <v>173</v>
      </c>
      <c r="C20" s="31" t="s">
        <v>168</v>
      </c>
      <c r="D20" s="38">
        <v>0</v>
      </c>
      <c r="E20" s="38">
        <v>0</v>
      </c>
      <c r="F20" s="38" t="s">
        <v>149</v>
      </c>
      <c r="G20" s="38" t="str">
        <f t="shared" si="1"/>
        <v>GMB355D</v>
      </c>
      <c r="H20" s="38" t="s">
        <v>187</v>
      </c>
    </row>
    <row r="21" spans="1:8" x14ac:dyDescent="0.25">
      <c r="A21" s="38" t="s">
        <v>147</v>
      </c>
      <c r="B21" s="38" t="s">
        <v>171</v>
      </c>
      <c r="C21" s="31" t="s">
        <v>169</v>
      </c>
      <c r="D21" s="38">
        <v>0</v>
      </c>
      <c r="E21" s="38">
        <v>0</v>
      </c>
      <c r="F21" s="38" t="s">
        <v>149</v>
      </c>
      <c r="G21" s="38" t="str">
        <f t="shared" si="1"/>
        <v>GMB374D</v>
      </c>
      <c r="H21" s="38" t="s">
        <v>188</v>
      </c>
    </row>
    <row r="22" spans="1:8" x14ac:dyDescent="0.25">
      <c r="A22" s="38" t="s">
        <v>147</v>
      </c>
      <c r="B22" s="38" t="s">
        <v>148</v>
      </c>
      <c r="C22" s="31" t="s">
        <v>160</v>
      </c>
      <c r="D22" s="38">
        <v>0</v>
      </c>
      <c r="E22" s="38">
        <v>0</v>
      </c>
      <c r="F22" s="38" t="s">
        <v>149</v>
      </c>
      <c r="G22" s="38" t="s">
        <v>175</v>
      </c>
      <c r="H22" s="38" t="s">
        <v>189</v>
      </c>
    </row>
    <row r="23" spans="1:8" x14ac:dyDescent="0.25">
      <c r="A23" s="38" t="s">
        <v>147</v>
      </c>
      <c r="B23" s="38" t="s">
        <v>148</v>
      </c>
      <c r="C23" s="31" t="s">
        <v>161</v>
      </c>
      <c r="D23" s="38">
        <v>0</v>
      </c>
      <c r="E23" s="38">
        <v>0</v>
      </c>
      <c r="F23" s="38" t="s">
        <v>149</v>
      </c>
      <c r="G23" s="38" t="s">
        <v>176</v>
      </c>
      <c r="H23" s="38" t="s">
        <v>190</v>
      </c>
    </row>
    <row r="24" spans="1:8" x14ac:dyDescent="0.25">
      <c r="A24" s="38" t="s">
        <v>147</v>
      </c>
      <c r="B24" s="38" t="s">
        <v>148</v>
      </c>
      <c r="C24" s="31" t="s">
        <v>162</v>
      </c>
      <c r="D24" s="38">
        <v>0</v>
      </c>
      <c r="E24" s="38">
        <v>0</v>
      </c>
      <c r="F24" s="38" t="s">
        <v>149</v>
      </c>
      <c r="G24" s="38" t="s">
        <v>177</v>
      </c>
      <c r="H24" s="38" t="s">
        <v>191</v>
      </c>
    </row>
    <row r="25" spans="1:8" x14ac:dyDescent="0.25">
      <c r="A25" s="38" t="s">
        <v>147</v>
      </c>
      <c r="B25" s="38" t="s">
        <v>152</v>
      </c>
      <c r="C25" s="31" t="s">
        <v>168</v>
      </c>
      <c r="D25" s="38">
        <v>0</v>
      </c>
      <c r="E25" s="38">
        <v>0</v>
      </c>
      <c r="F25" s="38" t="s">
        <v>149</v>
      </c>
      <c r="G25" s="38" t="s">
        <v>178</v>
      </c>
      <c r="H25" s="38" t="s">
        <v>192</v>
      </c>
    </row>
    <row r="26" spans="1:8" x14ac:dyDescent="0.25">
      <c r="A26" s="38" t="s">
        <v>147</v>
      </c>
      <c r="B26" s="38" t="s">
        <v>174</v>
      </c>
      <c r="C26" s="31" t="s">
        <v>169</v>
      </c>
      <c r="D26" s="38">
        <v>0</v>
      </c>
      <c r="E26" s="38">
        <v>0</v>
      </c>
      <c r="F26" s="38" t="s">
        <v>149</v>
      </c>
      <c r="G26" s="38" t="s">
        <v>179</v>
      </c>
      <c r="H26" s="38" t="s">
        <v>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65B8-A9D7-4F2A-B3A0-BC6CB757ED28}">
  <dimension ref="A2:R13"/>
  <sheetViews>
    <sheetView tabSelected="1" workbookViewId="0">
      <selection activeCell="D18" sqref="D18"/>
    </sheetView>
  </sheetViews>
  <sheetFormatPr defaultRowHeight="15" x14ac:dyDescent="0.25"/>
  <cols>
    <col min="2" max="2" width="25.7109375" bestFit="1" customWidth="1"/>
    <col min="5" max="5" width="10.5703125" bestFit="1" customWidth="1"/>
    <col min="10" max="10" width="10.42578125" bestFit="1" customWidth="1"/>
    <col min="11" max="11" width="9.42578125" bestFit="1" customWidth="1"/>
  </cols>
  <sheetData>
    <row r="2" spans="1:18" x14ac:dyDescent="0.25">
      <c r="A2" s="35" t="s">
        <v>109</v>
      </c>
      <c r="B2" s="36" t="s">
        <v>110</v>
      </c>
      <c r="C2" s="36" t="s">
        <v>47</v>
      </c>
      <c r="D2" s="36" t="s">
        <v>79</v>
      </c>
      <c r="E2" s="36" t="s">
        <v>111</v>
      </c>
      <c r="F2" s="36" t="s">
        <v>112</v>
      </c>
      <c r="G2" s="36" t="s">
        <v>113</v>
      </c>
      <c r="H2" s="36" t="s">
        <v>114</v>
      </c>
      <c r="I2" s="35" t="s">
        <v>115</v>
      </c>
      <c r="J2" s="36" t="s">
        <v>116</v>
      </c>
      <c r="K2" s="36" t="s">
        <v>117</v>
      </c>
      <c r="L2" s="36" t="s">
        <v>118</v>
      </c>
      <c r="M2" s="35" t="s">
        <v>119</v>
      </c>
    </row>
    <row r="3" spans="1:18" x14ac:dyDescent="0.25">
      <c r="A3" s="37">
        <v>1</v>
      </c>
      <c r="B3" s="31" t="s">
        <v>90</v>
      </c>
      <c r="C3" s="31">
        <v>61.74</v>
      </c>
      <c r="D3" s="31">
        <v>63.72</v>
      </c>
      <c r="E3" s="31">
        <v>4</v>
      </c>
      <c r="F3" s="31">
        <v>4</v>
      </c>
      <c r="G3" s="31">
        <v>11</v>
      </c>
      <c r="H3" s="31">
        <v>56</v>
      </c>
      <c r="I3" s="37">
        <f>H3-2*G3</f>
        <v>34</v>
      </c>
      <c r="J3" s="31">
        <f>ROUND((C3-H3)/2,0)</f>
        <v>3</v>
      </c>
      <c r="K3" s="31">
        <f>(I3-E3)/2</f>
        <v>15</v>
      </c>
      <c r="L3" s="31">
        <f>(H3-E3)/2</f>
        <v>26</v>
      </c>
      <c r="M3" s="31" t="str">
        <f>"PSM/"&amp;F3&amp;"b/"&amp;E3&amp;"f/("&amp;-L3&amp;"|"&amp;-K3&amp;"|"&amp;K3&amp;"|"&amp;L3&amp;")dfc/"&amp;J3&amp;"       %/w"&amp;C3&amp;"/h"&amp;D3</f>
        <v>PSM/4b/4f/(-26|-15|15|26)dfc/3       %/w61.74/h63.72</v>
      </c>
    </row>
    <row r="4" spans="1:18" x14ac:dyDescent="0.25">
      <c r="A4" s="37">
        <v>2</v>
      </c>
      <c r="B4" s="31" t="s">
        <v>123</v>
      </c>
      <c r="C4" s="31">
        <v>61.74</v>
      </c>
      <c r="D4" s="31">
        <v>63.72</v>
      </c>
      <c r="E4" s="31">
        <v>4</v>
      </c>
      <c r="F4" s="31">
        <v>4</v>
      </c>
      <c r="G4" s="31">
        <v>16</v>
      </c>
      <c r="H4" s="31">
        <v>60</v>
      </c>
      <c r="I4" s="37">
        <f t="shared" ref="I4:I10" si="0">H4-2*G4</f>
        <v>28</v>
      </c>
      <c r="J4" s="31">
        <f t="shared" ref="J4:J12" si="1">ROUND((C4-H4)/2,0)</f>
        <v>1</v>
      </c>
      <c r="K4" s="31">
        <f t="shared" ref="K4:K10" si="2">(I4-E4)/2</f>
        <v>12</v>
      </c>
      <c r="L4" s="31">
        <f t="shared" ref="L4:L12" si="3">(H4-E4)/2</f>
        <v>28</v>
      </c>
      <c r="M4" s="31" t="str">
        <f>"PSM/"&amp;F4&amp;"b/"&amp;E4&amp;"f/("&amp;-L4&amp;"|"&amp;-K4&amp;"|"&amp;K4&amp;"|"&amp;L4&amp;")dfc/"&amp;J4&amp;"       %/w"&amp;C4&amp;"/h"&amp;D4</f>
        <v>PSM/4b/4f/(-28|-12|12|28)dfc/1       %/w61.74/h63.72</v>
      </c>
    </row>
    <row r="5" spans="1:18" x14ac:dyDescent="0.25">
      <c r="A5" s="37">
        <v>3</v>
      </c>
      <c r="B5" s="31" t="s">
        <v>134</v>
      </c>
      <c r="C5" s="31">
        <v>61.74</v>
      </c>
      <c r="D5" s="31">
        <v>63.72</v>
      </c>
      <c r="E5" s="31">
        <v>5.5</v>
      </c>
      <c r="F5" s="31">
        <v>4</v>
      </c>
      <c r="G5" s="31">
        <v>15.5</v>
      </c>
      <c r="H5" s="31">
        <v>52</v>
      </c>
      <c r="I5" s="37">
        <f t="shared" si="0"/>
        <v>21</v>
      </c>
      <c r="J5" s="31">
        <f t="shared" si="1"/>
        <v>5</v>
      </c>
      <c r="K5" s="31">
        <f t="shared" si="2"/>
        <v>7.75</v>
      </c>
      <c r="L5" s="31">
        <f t="shared" si="3"/>
        <v>23.25</v>
      </c>
      <c r="M5" s="31" t="str">
        <f>"PSM/"&amp;F5&amp;"b/"&amp;E5&amp;"f/("&amp;-L5&amp;"|"&amp;-K5&amp;"|"&amp;K5&amp;"|"&amp;L5&amp;")dfc/"&amp;J5&amp;"       %/w"&amp;C5&amp;"/h"&amp;D5</f>
        <v>PSM/4b/5.5f/(-23.25|-7.75|7.75|23.25)dfc/5       %/w61.74/h63.72</v>
      </c>
    </row>
    <row r="6" spans="1:18" x14ac:dyDescent="0.25">
      <c r="A6" s="37">
        <v>4</v>
      </c>
      <c r="B6" s="31" t="s">
        <v>135</v>
      </c>
      <c r="C6" s="31">
        <v>61.74</v>
      </c>
      <c r="D6" s="31">
        <v>63.72</v>
      </c>
      <c r="E6" s="31">
        <v>5.5</v>
      </c>
      <c r="F6" s="31">
        <v>4</v>
      </c>
      <c r="G6" s="31">
        <v>12.5</v>
      </c>
      <c r="H6" s="31">
        <v>43</v>
      </c>
      <c r="I6" s="37">
        <f t="shared" si="0"/>
        <v>18</v>
      </c>
      <c r="J6" s="31">
        <f t="shared" si="1"/>
        <v>9</v>
      </c>
      <c r="K6" s="31">
        <f t="shared" si="2"/>
        <v>6.25</v>
      </c>
      <c r="L6" s="31">
        <f t="shared" si="3"/>
        <v>18.75</v>
      </c>
      <c r="M6" s="31" t="str">
        <f>"PSM/"&amp;F6&amp;"b/"&amp;E6&amp;"f/("&amp;-L6&amp;"|"&amp;-K6&amp;"|"&amp;K6&amp;"|"&amp;L6&amp;")dfc/"&amp;J6&amp;"       %/w"&amp;C6&amp;"/h"&amp;D6</f>
        <v>PSM/4b/5.5f/(-18.75|-6.25|6.25|18.75)dfc/9       %/w61.74/h63.72</v>
      </c>
    </row>
    <row r="7" spans="1:18" x14ac:dyDescent="0.25">
      <c r="A7" s="37">
        <v>5</v>
      </c>
      <c r="B7" s="31" t="s">
        <v>136</v>
      </c>
      <c r="C7" s="31">
        <v>61.74</v>
      </c>
      <c r="D7" s="31">
        <v>63.72</v>
      </c>
      <c r="E7" s="31">
        <v>5.5</v>
      </c>
      <c r="F7" s="31">
        <v>4</v>
      </c>
      <c r="G7" s="31">
        <v>15.5</v>
      </c>
      <c r="H7" s="31">
        <v>52</v>
      </c>
      <c r="I7" s="37">
        <f t="shared" ref="I7:I8" si="4">H7-2*G7</f>
        <v>21</v>
      </c>
      <c r="J7" s="31">
        <f t="shared" ref="J7:J8" si="5">ROUND((C7-H7)/2,0)</f>
        <v>5</v>
      </c>
      <c r="K7" s="31">
        <f t="shared" ref="K7:K8" si="6">(I7-E7)/2</f>
        <v>7.75</v>
      </c>
      <c r="L7" s="31">
        <f t="shared" ref="L7:L8" si="7">(H7-E7)/2</f>
        <v>23.25</v>
      </c>
      <c r="M7" s="31" t="str">
        <f>"PSM/"&amp;F7&amp;"b/"&amp;E7&amp;"f/("&amp;-L7&amp;"|"&amp;-K7&amp;"|"&amp;K7&amp;"|"&amp;L7&amp;")dfc/"&amp;J7&amp;"       %/w"&amp;C7&amp;"/h"&amp;D7</f>
        <v>PSM/4b/5.5f/(-23.25|-7.75|7.75|23.25)dfc/5       %/w61.74/h63.72</v>
      </c>
    </row>
    <row r="8" spans="1:18" x14ac:dyDescent="0.25">
      <c r="A8" s="37">
        <v>6</v>
      </c>
      <c r="B8" s="31" t="s">
        <v>137</v>
      </c>
      <c r="C8" s="31">
        <v>61.74</v>
      </c>
      <c r="D8" s="31">
        <v>63.72</v>
      </c>
      <c r="E8" s="31">
        <v>5.5</v>
      </c>
      <c r="F8" s="31">
        <v>4</v>
      </c>
      <c r="G8" s="31">
        <v>12.5</v>
      </c>
      <c r="H8" s="31">
        <v>43</v>
      </c>
      <c r="I8" s="37">
        <f t="shared" si="4"/>
        <v>18</v>
      </c>
      <c r="J8" s="31">
        <f t="shared" si="5"/>
        <v>9</v>
      </c>
      <c r="K8" s="31">
        <f t="shared" si="6"/>
        <v>6.25</v>
      </c>
      <c r="L8" s="31">
        <f t="shared" si="7"/>
        <v>18.75</v>
      </c>
      <c r="M8" s="31" t="str">
        <f>"PSM/"&amp;F8&amp;"b/"&amp;E8&amp;"f/("&amp;-L8&amp;"|"&amp;-K8&amp;"|"&amp;K8&amp;"|"&amp;L8&amp;")dfc/"&amp;J8&amp;"       %/w"&amp;C8&amp;"/h"&amp;D8</f>
        <v>PSM/4b/5.5f/(-18.75|-6.25|6.25|18.75)dfc/9       %/w61.74/h63.72</v>
      </c>
    </row>
    <row r="9" spans="1:18" x14ac:dyDescent="0.25">
      <c r="A9" s="37">
        <v>7</v>
      </c>
      <c r="B9" s="31" t="s">
        <v>138</v>
      </c>
      <c r="C9" s="31">
        <v>61.74</v>
      </c>
      <c r="D9" s="31">
        <v>63.72</v>
      </c>
      <c r="E9" s="31">
        <v>4</v>
      </c>
      <c r="F9" s="31">
        <v>3</v>
      </c>
      <c r="G9" s="31">
        <v>18</v>
      </c>
      <c r="H9" s="31">
        <v>40</v>
      </c>
      <c r="I9" s="37" t="s">
        <v>120</v>
      </c>
      <c r="J9" s="31">
        <f t="shared" ref="J9:J10" si="8">ROUND((C9-H9)/2,0)</f>
        <v>11</v>
      </c>
      <c r="K9" s="37" t="s">
        <v>120</v>
      </c>
      <c r="L9" s="31">
        <f t="shared" ref="L9:L10" si="9">(H9-E9)/2</f>
        <v>18</v>
      </c>
      <c r="M9" s="31" t="str">
        <f>"PSM/"&amp;F9&amp;"b/"&amp;E9&amp;"f/("&amp;-L9&amp;"|0|"&amp;L9&amp;")dfc/"&amp;J9&amp;"       %/w"&amp;C9&amp;"/h"&amp;D9</f>
        <v>PSM/3b/4f/(-18|0|18)dfc/11       %/w61.74/h63.72</v>
      </c>
      <c r="N9" s="31"/>
      <c r="O9" s="31"/>
      <c r="P9" s="31"/>
      <c r="Q9" s="31"/>
      <c r="R9" s="31"/>
    </row>
    <row r="10" spans="1:18" x14ac:dyDescent="0.25">
      <c r="A10" s="37">
        <v>8</v>
      </c>
      <c r="B10" s="31" t="s">
        <v>92</v>
      </c>
      <c r="C10" s="31">
        <v>61.74</v>
      </c>
      <c r="D10" s="31">
        <v>63.72</v>
      </c>
      <c r="E10" s="31">
        <v>4</v>
      </c>
      <c r="F10" s="31">
        <v>3</v>
      </c>
      <c r="G10" s="31">
        <v>17.5</v>
      </c>
      <c r="H10" s="31">
        <v>39</v>
      </c>
      <c r="I10" s="37" t="s">
        <v>120</v>
      </c>
      <c r="J10" s="31">
        <f t="shared" si="8"/>
        <v>11</v>
      </c>
      <c r="K10" s="37" t="s">
        <v>120</v>
      </c>
      <c r="L10" s="31">
        <f t="shared" si="9"/>
        <v>17.5</v>
      </c>
      <c r="M10" s="31" t="str">
        <f>"PSM/"&amp;F10&amp;"b/"&amp;E10&amp;"f/("&amp;-L10&amp;"|0|"&amp;L10&amp;")dfc/"&amp;J10&amp;"       %/w"&amp;C10&amp;"/h"&amp;D10</f>
        <v>PSM/3b/4f/(-17.5|0|17.5)dfc/11       %/w61.74/h63.72</v>
      </c>
      <c r="N10" s="31"/>
      <c r="O10" s="31"/>
      <c r="P10" s="31"/>
      <c r="Q10" s="31"/>
      <c r="R10" s="31"/>
    </row>
    <row r="11" spans="1:18" x14ac:dyDescent="0.25">
      <c r="A11" s="37">
        <v>9</v>
      </c>
      <c r="B11" s="31" t="s">
        <v>131</v>
      </c>
      <c r="C11" s="31">
        <v>61.74</v>
      </c>
      <c r="D11" s="31">
        <v>63.72</v>
      </c>
      <c r="E11" s="31">
        <v>5</v>
      </c>
      <c r="F11" s="31">
        <v>3</v>
      </c>
      <c r="G11" s="31">
        <v>18</v>
      </c>
      <c r="H11" s="31">
        <v>41</v>
      </c>
      <c r="I11" s="37" t="s">
        <v>120</v>
      </c>
      <c r="J11" s="31">
        <f t="shared" si="1"/>
        <v>10</v>
      </c>
      <c r="K11" s="37" t="s">
        <v>120</v>
      </c>
      <c r="L11" s="31">
        <f t="shared" si="3"/>
        <v>18</v>
      </c>
      <c r="M11" s="31" t="str">
        <f>"PSM/"&amp;F11&amp;"b/"&amp;E11&amp;"f/("&amp;-L11&amp;"|0|"&amp;L11&amp;")dfc/"&amp;J11&amp;"       %/w"&amp;C11&amp;"/h"&amp;D11</f>
        <v>PSM/3b/5f/(-18|0|18)dfc/10       %/w61.74/h63.72</v>
      </c>
    </row>
    <row r="12" spans="1:18" x14ac:dyDescent="0.25">
      <c r="A12" s="37">
        <v>10</v>
      </c>
      <c r="B12" s="31" t="s">
        <v>133</v>
      </c>
      <c r="C12" s="31">
        <v>61.74</v>
      </c>
      <c r="D12" s="31">
        <v>63.72</v>
      </c>
      <c r="E12" s="31">
        <v>5</v>
      </c>
      <c r="F12" s="31">
        <v>3</v>
      </c>
      <c r="G12" s="31">
        <v>19</v>
      </c>
      <c r="H12" s="31">
        <v>43</v>
      </c>
      <c r="I12" s="37" t="s">
        <v>120</v>
      </c>
      <c r="J12" s="31">
        <f t="shared" si="1"/>
        <v>9</v>
      </c>
      <c r="K12" s="37" t="s">
        <v>120</v>
      </c>
      <c r="L12" s="31">
        <f t="shared" si="3"/>
        <v>19</v>
      </c>
      <c r="M12" s="31" t="str">
        <f>"PSM/"&amp;F12&amp;"b/"&amp;E12&amp;"f/("&amp;-L12&amp;"|0|"&amp;L12&amp;")dfc/"&amp;J12&amp;"       %/w"&amp;C12&amp;"/h"&amp;D12</f>
        <v>PSM/3b/5f/(-19|0|19)dfc/9       %/w61.74/h63.72</v>
      </c>
    </row>
    <row r="13" spans="1:18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CE225-3873-44F3-8C0A-2A1DB3561D08}">
  <dimension ref="A1:L32"/>
  <sheetViews>
    <sheetView workbookViewId="0">
      <selection activeCell="F36" sqref="F36"/>
    </sheetView>
  </sheetViews>
  <sheetFormatPr defaultRowHeight="15" x14ac:dyDescent="0.25"/>
  <cols>
    <col min="1" max="1" width="9.42578125" style="31" bestFit="1" customWidth="1"/>
    <col min="2" max="2" width="28.42578125" style="31" bestFit="1" customWidth="1"/>
    <col min="3" max="3" width="20" style="31" bestFit="1" customWidth="1"/>
    <col min="4" max="4" width="41.140625" style="31" bestFit="1" customWidth="1"/>
    <col min="5" max="5" width="27.42578125" style="31" bestFit="1" customWidth="1"/>
    <col min="6" max="6" width="19" style="31" bestFit="1" customWidth="1"/>
    <col min="7" max="7" width="16.7109375" style="31" bestFit="1" customWidth="1"/>
    <col min="8" max="8" width="13.28515625" style="31" bestFit="1" customWidth="1"/>
    <col min="9" max="9" width="17.28515625" style="31" bestFit="1" customWidth="1"/>
    <col min="10" max="10" width="15.28515625" style="31" bestFit="1" customWidth="1"/>
    <col min="11" max="11" width="41.140625" style="31" bestFit="1" customWidth="1"/>
    <col min="12" max="12" width="20" style="31" bestFit="1" customWidth="1"/>
    <col min="13" max="16384" width="9.140625" style="31"/>
  </cols>
  <sheetData>
    <row r="1" spans="1:12" ht="15.75" x14ac:dyDescent="0.25">
      <c r="A1" s="20" t="s">
        <v>0</v>
      </c>
      <c r="B1" s="20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2"/>
      <c r="L1" s="23"/>
    </row>
    <row r="2" spans="1:12" ht="15.75" x14ac:dyDescent="0.25">
      <c r="A2" s="20"/>
      <c r="B2" s="20" t="s">
        <v>33</v>
      </c>
      <c r="C2" s="21" t="s">
        <v>11</v>
      </c>
      <c r="D2" s="21" t="s">
        <v>20</v>
      </c>
      <c r="E2" s="21" t="s">
        <v>19</v>
      </c>
      <c r="F2" s="21" t="s">
        <v>18</v>
      </c>
      <c r="G2" s="21" t="s">
        <v>17</v>
      </c>
      <c r="H2" s="21" t="s">
        <v>25</v>
      </c>
      <c r="I2" s="21" t="s">
        <v>16</v>
      </c>
      <c r="J2" s="21"/>
      <c r="K2" s="22"/>
      <c r="L2" s="23"/>
    </row>
    <row r="4" spans="1:12" x14ac:dyDescent="0.25">
      <c r="A4" s="18" t="s">
        <v>22</v>
      </c>
      <c r="B4" s="18" t="s">
        <v>23</v>
      </c>
      <c r="C4" s="18" t="str">
        <f>L4</f>
        <v>nik27d1lib2_p27_lay</v>
      </c>
      <c r="D4" s="18" t="str">
        <f>K4</f>
        <v>122700c_1_1227_p_psm001</v>
      </c>
      <c r="E4" s="18" t="s">
        <v>47</v>
      </c>
      <c r="F4" s="17">
        <v>61.74</v>
      </c>
      <c r="G4" s="17">
        <v>63.72</v>
      </c>
      <c r="H4" s="17">
        <v>0</v>
      </c>
      <c r="I4" s="17">
        <v>0</v>
      </c>
      <c r="K4" s="31" t="s">
        <v>121</v>
      </c>
      <c r="L4" s="31" t="s">
        <v>89</v>
      </c>
    </row>
    <row r="5" spans="1:12" x14ac:dyDescent="0.25">
      <c r="A5" s="31" t="s">
        <v>22</v>
      </c>
      <c r="B5" s="31" t="s">
        <v>68</v>
      </c>
      <c r="C5" s="31" t="s">
        <v>10</v>
      </c>
      <c r="D5" s="31" t="str">
        <f>L5</f>
        <v>nik27d1lib2_p27_lay</v>
      </c>
      <c r="E5" s="31" t="str">
        <f>K5</f>
        <v>122700c_1_1227_p_psm001d</v>
      </c>
      <c r="K5" s="31" t="s">
        <v>90</v>
      </c>
      <c r="L5" s="31" t="s">
        <v>89</v>
      </c>
    </row>
    <row r="7" spans="1:12" x14ac:dyDescent="0.25">
      <c r="A7" s="18" t="s">
        <v>22</v>
      </c>
      <c r="B7" s="18" t="s">
        <v>23</v>
      </c>
      <c r="C7" s="18" t="str">
        <f>L7</f>
        <v>nik27d1lib2_p27_lay</v>
      </c>
      <c r="D7" s="18" t="str">
        <f>K7</f>
        <v>122700c_1_1227_p_psm002</v>
      </c>
      <c r="E7" s="18" t="s">
        <v>47</v>
      </c>
      <c r="F7" s="17">
        <v>61.74</v>
      </c>
      <c r="G7" s="17">
        <v>63.72</v>
      </c>
      <c r="H7" s="17">
        <v>0</v>
      </c>
      <c r="I7" s="17">
        <v>0</v>
      </c>
      <c r="K7" s="31" t="s">
        <v>122</v>
      </c>
      <c r="L7" s="31" t="s">
        <v>89</v>
      </c>
    </row>
    <row r="8" spans="1:12" x14ac:dyDescent="0.25">
      <c r="A8" s="31" t="s">
        <v>22</v>
      </c>
      <c r="B8" s="31" t="s">
        <v>68</v>
      </c>
      <c r="C8" s="31" t="s">
        <v>10</v>
      </c>
      <c r="D8" s="31" t="str">
        <f>L8</f>
        <v>nik27d1lib2_p27_lay</v>
      </c>
      <c r="E8" s="31" t="str">
        <f>K8</f>
        <v>122700c_1_1227_p_psm002d</v>
      </c>
      <c r="K8" s="31" t="s">
        <v>123</v>
      </c>
      <c r="L8" s="31" t="s">
        <v>89</v>
      </c>
    </row>
    <row r="10" spans="1:12" x14ac:dyDescent="0.25">
      <c r="A10" s="18" t="s">
        <v>22</v>
      </c>
      <c r="B10" s="18" t="s">
        <v>23</v>
      </c>
      <c r="C10" s="18" t="str">
        <f>L10</f>
        <v>nik27d1lib2_p27_lay</v>
      </c>
      <c r="D10" s="18" t="str">
        <f>K10</f>
        <v>122700c_1_1227_p_psm003</v>
      </c>
      <c r="E10" s="18" t="s">
        <v>47</v>
      </c>
      <c r="F10" s="17">
        <v>61.74</v>
      </c>
      <c r="G10" s="17">
        <v>63.72</v>
      </c>
      <c r="H10" s="17">
        <v>0</v>
      </c>
      <c r="I10" s="17">
        <v>0</v>
      </c>
      <c r="K10" s="31" t="s">
        <v>124</v>
      </c>
      <c r="L10" s="31" t="s">
        <v>89</v>
      </c>
    </row>
    <row r="11" spans="1:12" x14ac:dyDescent="0.25">
      <c r="A11" s="31" t="s">
        <v>22</v>
      </c>
      <c r="B11" s="31" t="s">
        <v>68</v>
      </c>
      <c r="C11" s="31" t="s">
        <v>10</v>
      </c>
      <c r="D11" s="31" t="str">
        <f>L11</f>
        <v>nik27d1lib2_p27_lay</v>
      </c>
      <c r="E11" s="31" t="str">
        <f>K11</f>
        <v>122700c_1_1227_p_psm003h</v>
      </c>
      <c r="K11" s="31" t="s">
        <v>134</v>
      </c>
      <c r="L11" s="31" t="s">
        <v>89</v>
      </c>
    </row>
    <row r="13" spans="1:12" x14ac:dyDescent="0.25">
      <c r="A13" s="18" t="s">
        <v>22</v>
      </c>
      <c r="B13" s="18" t="s">
        <v>23</v>
      </c>
      <c r="C13" s="18" t="str">
        <f>L13</f>
        <v>nik27d1lib2_p27_lay</v>
      </c>
      <c r="D13" s="18" t="str">
        <f>K13</f>
        <v>122700c_1_1227_p_psm004</v>
      </c>
      <c r="E13" s="18" t="s">
        <v>47</v>
      </c>
      <c r="F13" s="17">
        <v>61.74</v>
      </c>
      <c r="G13" s="17">
        <v>63.72</v>
      </c>
      <c r="H13" s="17">
        <v>0</v>
      </c>
      <c r="I13" s="17">
        <v>0</v>
      </c>
      <c r="K13" s="31" t="s">
        <v>125</v>
      </c>
      <c r="L13" s="31" t="s">
        <v>89</v>
      </c>
    </row>
    <row r="14" spans="1:12" x14ac:dyDescent="0.25">
      <c r="A14" s="31" t="s">
        <v>22</v>
      </c>
      <c r="B14" s="31" t="s">
        <v>68</v>
      </c>
      <c r="C14" s="31" t="s">
        <v>10</v>
      </c>
      <c r="D14" s="31" t="str">
        <f>L14</f>
        <v>nik27d1lib2_p27_lay</v>
      </c>
      <c r="E14" s="31" t="str">
        <f>K14</f>
        <v>122700c_1_1227_p_psm004h</v>
      </c>
      <c r="K14" s="31" t="s">
        <v>135</v>
      </c>
      <c r="L14" s="31" t="s">
        <v>89</v>
      </c>
    </row>
    <row r="16" spans="1:12" x14ac:dyDescent="0.25">
      <c r="A16" s="18" t="s">
        <v>22</v>
      </c>
      <c r="B16" s="18" t="s">
        <v>23</v>
      </c>
      <c r="C16" s="18" t="str">
        <f>L16</f>
        <v>nik27d1lib2_p27_lay</v>
      </c>
      <c r="D16" s="18" t="str">
        <f>K16</f>
        <v>122700c_1_1227_p_psm005</v>
      </c>
      <c r="E16" s="18" t="s">
        <v>47</v>
      </c>
      <c r="F16" s="17">
        <v>61.74</v>
      </c>
      <c r="G16" s="17">
        <v>63.72</v>
      </c>
      <c r="H16" s="17">
        <v>0</v>
      </c>
      <c r="I16" s="17">
        <v>0</v>
      </c>
      <c r="K16" s="31" t="s">
        <v>126</v>
      </c>
      <c r="L16" s="31" t="s">
        <v>89</v>
      </c>
    </row>
    <row r="17" spans="1:12" x14ac:dyDescent="0.25">
      <c r="A17" s="31" t="s">
        <v>22</v>
      </c>
      <c r="B17" s="31" t="s">
        <v>68</v>
      </c>
      <c r="C17" s="31" t="s">
        <v>10</v>
      </c>
      <c r="D17" s="31" t="str">
        <f>L17</f>
        <v>nik27d1lib2_p27_lay</v>
      </c>
      <c r="E17" s="31" t="str">
        <f>K17</f>
        <v>122700c_1_1227_p_psm005v</v>
      </c>
      <c r="K17" s="31" t="s">
        <v>136</v>
      </c>
      <c r="L17" s="31" t="s">
        <v>89</v>
      </c>
    </row>
    <row r="19" spans="1:12" x14ac:dyDescent="0.25">
      <c r="A19" s="18" t="s">
        <v>22</v>
      </c>
      <c r="B19" s="18" t="s">
        <v>23</v>
      </c>
      <c r="C19" s="18" t="str">
        <f>L19</f>
        <v>nik27d1lib2_p27_lay</v>
      </c>
      <c r="D19" s="18" t="str">
        <f>K19</f>
        <v>122700c_1_1227_p_psm006</v>
      </c>
      <c r="E19" s="18" t="s">
        <v>47</v>
      </c>
      <c r="F19" s="17">
        <v>61.74</v>
      </c>
      <c r="G19" s="17">
        <v>63.72</v>
      </c>
      <c r="H19" s="17">
        <v>0</v>
      </c>
      <c r="I19" s="17">
        <v>0</v>
      </c>
      <c r="K19" s="31" t="s">
        <v>127</v>
      </c>
      <c r="L19" s="31" t="s">
        <v>89</v>
      </c>
    </row>
    <row r="20" spans="1:12" x14ac:dyDescent="0.25">
      <c r="A20" s="31" t="s">
        <v>22</v>
      </c>
      <c r="B20" s="31" t="s">
        <v>68</v>
      </c>
      <c r="C20" s="31" t="s">
        <v>10</v>
      </c>
      <c r="D20" s="31" t="str">
        <f>L20</f>
        <v>nik27d1lib2_p27_lay</v>
      </c>
      <c r="E20" s="31" t="str">
        <f>K20</f>
        <v>122700c_1_1227_p_psm006v</v>
      </c>
      <c r="K20" s="31" t="s">
        <v>137</v>
      </c>
      <c r="L20" s="31" t="s">
        <v>89</v>
      </c>
    </row>
    <row r="22" spans="1:12" x14ac:dyDescent="0.25">
      <c r="A22" s="18" t="s">
        <v>22</v>
      </c>
      <c r="B22" s="18" t="s">
        <v>23</v>
      </c>
      <c r="C22" s="18" t="str">
        <f>L22</f>
        <v>nik27d1lib2_p27_lay</v>
      </c>
      <c r="D22" s="18" t="str">
        <f>K22</f>
        <v>122700c_1_1227_p_psm007</v>
      </c>
      <c r="E22" s="18" t="s">
        <v>47</v>
      </c>
      <c r="F22" s="17">
        <v>61.74</v>
      </c>
      <c r="G22" s="17">
        <v>63.72</v>
      </c>
      <c r="H22" s="17">
        <v>0</v>
      </c>
      <c r="I22" s="17">
        <v>0</v>
      </c>
      <c r="K22" s="31" t="s">
        <v>128</v>
      </c>
      <c r="L22" s="31" t="s">
        <v>89</v>
      </c>
    </row>
    <row r="23" spans="1:12" x14ac:dyDescent="0.25">
      <c r="A23" s="31" t="s">
        <v>22</v>
      </c>
      <c r="B23" s="31" t="s">
        <v>68</v>
      </c>
      <c r="C23" s="31" t="s">
        <v>10</v>
      </c>
      <c r="D23" s="31" t="str">
        <f>L23</f>
        <v>nik27d1lib2_p27_lay</v>
      </c>
      <c r="E23" s="31" t="str">
        <f>K23</f>
        <v>122700c_1_1227_p_psm007d</v>
      </c>
      <c r="K23" s="31" t="s">
        <v>138</v>
      </c>
      <c r="L23" s="31" t="s">
        <v>89</v>
      </c>
    </row>
    <row r="25" spans="1:12" x14ac:dyDescent="0.25">
      <c r="A25" s="18" t="s">
        <v>22</v>
      </c>
      <c r="B25" s="18" t="s">
        <v>23</v>
      </c>
      <c r="C25" s="18" t="str">
        <f>L25</f>
        <v>nik27d1lib2_p27_lay</v>
      </c>
      <c r="D25" s="18" t="str">
        <f>K25</f>
        <v>122700c_1_1227_p_psm008</v>
      </c>
      <c r="E25" s="18" t="s">
        <v>47</v>
      </c>
      <c r="F25" s="17">
        <v>61.74</v>
      </c>
      <c r="G25" s="17">
        <v>63.72</v>
      </c>
      <c r="H25" s="17">
        <v>0</v>
      </c>
      <c r="I25" s="17">
        <v>0</v>
      </c>
      <c r="K25" s="31" t="s">
        <v>129</v>
      </c>
      <c r="L25" s="31" t="s">
        <v>89</v>
      </c>
    </row>
    <row r="26" spans="1:12" x14ac:dyDescent="0.25">
      <c r="A26" s="31" t="s">
        <v>22</v>
      </c>
      <c r="B26" s="31" t="s">
        <v>68</v>
      </c>
      <c r="C26" s="31" t="s">
        <v>10</v>
      </c>
      <c r="D26" s="31" t="str">
        <f>L26</f>
        <v>nik27d1lib2_p27_lay</v>
      </c>
      <c r="E26" s="31" t="str">
        <f>K26</f>
        <v>122700c_1_1227_p_psm008d</v>
      </c>
      <c r="K26" s="31" t="s">
        <v>92</v>
      </c>
      <c r="L26" s="31" t="s">
        <v>89</v>
      </c>
    </row>
    <row r="28" spans="1:12" x14ac:dyDescent="0.25">
      <c r="A28" s="18" t="s">
        <v>22</v>
      </c>
      <c r="B28" s="18" t="s">
        <v>23</v>
      </c>
      <c r="C28" s="18" t="str">
        <f>L28</f>
        <v>nik27d1lib2_p27_lay</v>
      </c>
      <c r="D28" s="18" t="str">
        <f>K28</f>
        <v>122700c_1_1227_p_psm009</v>
      </c>
      <c r="E28" s="18" t="s">
        <v>47</v>
      </c>
      <c r="F28" s="17">
        <v>61.74</v>
      </c>
      <c r="G28" s="17">
        <v>63.72</v>
      </c>
      <c r="H28" s="17">
        <v>0</v>
      </c>
      <c r="I28" s="17">
        <v>0</v>
      </c>
      <c r="K28" s="31" t="s">
        <v>130</v>
      </c>
      <c r="L28" s="31" t="s">
        <v>89</v>
      </c>
    </row>
    <row r="29" spans="1:12" x14ac:dyDescent="0.25">
      <c r="A29" s="31" t="s">
        <v>22</v>
      </c>
      <c r="B29" s="31" t="s">
        <v>68</v>
      </c>
      <c r="C29" s="31" t="s">
        <v>10</v>
      </c>
      <c r="D29" s="31" t="str">
        <f>L29</f>
        <v>nik27d1lib2_p27_lay</v>
      </c>
      <c r="E29" s="31" t="str">
        <f>K29</f>
        <v>122700c_1_1227_p_psm009d</v>
      </c>
      <c r="K29" s="31" t="s">
        <v>131</v>
      </c>
      <c r="L29" s="31" t="s">
        <v>89</v>
      </c>
    </row>
    <row r="31" spans="1:12" x14ac:dyDescent="0.25">
      <c r="A31" s="18" t="s">
        <v>22</v>
      </c>
      <c r="B31" s="18" t="s">
        <v>23</v>
      </c>
      <c r="C31" s="18" t="str">
        <f>L31</f>
        <v>nik27d1lib2_p27_lay</v>
      </c>
      <c r="D31" s="18" t="str">
        <f>K31</f>
        <v>122700c_1_1227_p_psm010</v>
      </c>
      <c r="E31" s="18" t="s">
        <v>47</v>
      </c>
      <c r="F31" s="17">
        <v>61.74</v>
      </c>
      <c r="G31" s="17">
        <v>63.72</v>
      </c>
      <c r="H31" s="17">
        <v>0</v>
      </c>
      <c r="I31" s="17">
        <v>0</v>
      </c>
      <c r="K31" s="31" t="s">
        <v>132</v>
      </c>
      <c r="L31" s="31" t="s">
        <v>89</v>
      </c>
    </row>
    <row r="32" spans="1:12" x14ac:dyDescent="0.25">
      <c r="A32" s="31" t="s">
        <v>22</v>
      </c>
      <c r="B32" s="31" t="s">
        <v>68</v>
      </c>
      <c r="C32" s="31" t="s">
        <v>10</v>
      </c>
      <c r="D32" s="31" t="str">
        <f>L32</f>
        <v>nik27d1lib2_p27_lay</v>
      </c>
      <c r="E32" s="31" t="str">
        <f>K32</f>
        <v>122700c_1_1227_p_psm010d</v>
      </c>
      <c r="K32" s="31" t="s">
        <v>133</v>
      </c>
      <c r="L32" s="31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0BB3-33EC-408D-A485-BED7987A40DC}">
  <dimension ref="A1:L21"/>
  <sheetViews>
    <sheetView workbookViewId="0"/>
  </sheetViews>
  <sheetFormatPr defaultRowHeight="15" x14ac:dyDescent="0.25"/>
  <cols>
    <col min="1" max="1" width="9.42578125" style="1" bestFit="1" customWidth="1"/>
    <col min="2" max="2" width="28.42578125" style="1" bestFit="1" customWidth="1"/>
    <col min="3" max="3" width="30.140625" style="1" bestFit="1" customWidth="1"/>
    <col min="4" max="4" width="31" style="1" bestFit="1" customWidth="1"/>
    <col min="5" max="5" width="45.85546875" style="1" bestFit="1" customWidth="1"/>
    <col min="6" max="6" width="19" style="1" bestFit="1" customWidth="1"/>
    <col min="7" max="7" width="19.7109375" style="1" bestFit="1" customWidth="1"/>
    <col min="8" max="8" width="17.28515625" style="1" bestFit="1" customWidth="1"/>
    <col min="9" max="9" width="18.7109375" style="1" bestFit="1" customWidth="1"/>
    <col min="10" max="10" width="19.7109375" style="1" bestFit="1" customWidth="1"/>
    <col min="11" max="11" width="16.5703125" style="1" bestFit="1" customWidth="1"/>
    <col min="12" max="14" width="9.140625" style="1"/>
    <col min="15" max="15" width="28.28515625" style="1" bestFit="1" customWidth="1"/>
    <col min="16" max="16" width="9.140625" style="1"/>
    <col min="17" max="17" width="27.42578125" style="1" bestFit="1" customWidth="1"/>
    <col min="18" max="16384" width="9.140625" style="1"/>
  </cols>
  <sheetData>
    <row r="1" spans="1:12" s="5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2" s="5" customFormat="1" ht="15.75" x14ac:dyDescent="0.25">
      <c r="A2" s="2"/>
      <c r="B2" s="2" t="s">
        <v>29</v>
      </c>
      <c r="C2" s="3" t="s">
        <v>11</v>
      </c>
      <c r="D2" s="3" t="s">
        <v>12</v>
      </c>
      <c r="E2" s="3" t="s">
        <v>24</v>
      </c>
      <c r="F2" s="3"/>
      <c r="G2" s="3"/>
      <c r="H2" s="3"/>
      <c r="I2" s="3"/>
      <c r="J2" s="3"/>
      <c r="K2" s="4"/>
    </row>
    <row r="3" spans="1:12" s="5" customFormat="1" ht="15.75" x14ac:dyDescent="0.25">
      <c r="A3" s="2"/>
      <c r="B3" s="2" t="s">
        <v>30</v>
      </c>
      <c r="C3" s="3" t="s">
        <v>11</v>
      </c>
      <c r="D3" s="3" t="s">
        <v>13</v>
      </c>
      <c r="E3" s="3" t="s">
        <v>14</v>
      </c>
      <c r="F3" s="3" t="s">
        <v>15</v>
      </c>
      <c r="G3" s="3"/>
      <c r="H3" s="3"/>
      <c r="I3" s="3"/>
      <c r="J3" s="3"/>
      <c r="K3" s="4"/>
    </row>
    <row r="4" spans="1:12" s="5" customFormat="1" ht="15.75" x14ac:dyDescent="0.25">
      <c r="A4" s="2"/>
      <c r="B4" s="2" t="s">
        <v>31</v>
      </c>
      <c r="C4" s="3" t="s">
        <v>11</v>
      </c>
      <c r="D4" s="3" t="s">
        <v>13</v>
      </c>
      <c r="E4" s="3" t="s">
        <v>14</v>
      </c>
      <c r="F4" s="3" t="s">
        <v>15</v>
      </c>
      <c r="G4" s="3"/>
      <c r="H4" s="3"/>
      <c r="I4" s="3"/>
      <c r="J4" s="3"/>
      <c r="K4" s="4"/>
    </row>
    <row r="5" spans="1:12" s="5" customFormat="1" ht="15.75" x14ac:dyDescent="0.25">
      <c r="A5" s="2"/>
      <c r="B5" s="2" t="s">
        <v>32</v>
      </c>
      <c r="C5" s="3" t="s">
        <v>11</v>
      </c>
      <c r="D5" s="3" t="s">
        <v>13</v>
      </c>
      <c r="E5" s="3" t="s">
        <v>14</v>
      </c>
      <c r="F5" s="3" t="s">
        <v>15</v>
      </c>
      <c r="G5" s="3"/>
      <c r="H5" s="3"/>
      <c r="I5" s="3"/>
      <c r="J5" s="3"/>
      <c r="K5" s="4"/>
    </row>
    <row r="6" spans="1:12" s="5" customFormat="1" ht="15.75" x14ac:dyDescent="0.25">
      <c r="A6" s="2"/>
      <c r="B6" s="2" t="s">
        <v>33</v>
      </c>
      <c r="C6" s="3" t="s">
        <v>11</v>
      </c>
      <c r="D6" s="3" t="s">
        <v>20</v>
      </c>
      <c r="E6" s="3" t="s">
        <v>19</v>
      </c>
      <c r="F6" s="3" t="s">
        <v>18</v>
      </c>
      <c r="G6" s="3" t="s">
        <v>17</v>
      </c>
      <c r="H6" s="3" t="s">
        <v>25</v>
      </c>
      <c r="I6" s="3" t="s">
        <v>16</v>
      </c>
      <c r="J6" s="3"/>
      <c r="K6" s="4"/>
    </row>
    <row r="7" spans="1:12" s="5" customFormat="1" ht="15.75" x14ac:dyDescent="0.25">
      <c r="A7" s="2"/>
      <c r="B7" s="2" t="s">
        <v>34</v>
      </c>
      <c r="C7" s="2" t="s">
        <v>11</v>
      </c>
      <c r="D7" s="2" t="s">
        <v>12</v>
      </c>
      <c r="E7" s="2" t="s">
        <v>24</v>
      </c>
      <c r="F7" s="2" t="s">
        <v>26</v>
      </c>
      <c r="G7" s="2" t="s">
        <v>27</v>
      </c>
      <c r="H7" s="2" t="s">
        <v>16</v>
      </c>
      <c r="I7" s="4" t="s">
        <v>28</v>
      </c>
      <c r="J7" s="4"/>
      <c r="K7" s="4"/>
    </row>
    <row r="8" spans="1:12" s="5" customFormat="1" ht="15.75" x14ac:dyDescent="0.25">
      <c r="A8" s="2"/>
      <c r="B8" s="2" t="s">
        <v>36</v>
      </c>
      <c r="C8" s="2" t="s">
        <v>21</v>
      </c>
      <c r="D8" s="2" t="s">
        <v>37</v>
      </c>
      <c r="E8" s="2" t="s">
        <v>38</v>
      </c>
      <c r="F8" s="5" t="s">
        <v>12</v>
      </c>
      <c r="G8" s="2" t="s">
        <v>26</v>
      </c>
      <c r="H8" s="2" t="s">
        <v>27</v>
      </c>
      <c r="I8" s="2"/>
      <c r="J8" s="4"/>
      <c r="K8" s="4"/>
    </row>
    <row r="9" spans="1:12" s="5" customFormat="1" ht="15.75" x14ac:dyDescent="0.25">
      <c r="A9" s="2"/>
      <c r="B9" s="2" t="s">
        <v>39</v>
      </c>
      <c r="C9" s="2" t="s">
        <v>11</v>
      </c>
      <c r="D9" s="5" t="s">
        <v>12</v>
      </c>
      <c r="E9" s="5" t="s">
        <v>40</v>
      </c>
      <c r="F9" s="5" t="s">
        <v>55</v>
      </c>
      <c r="G9" s="2" t="s">
        <v>41</v>
      </c>
      <c r="H9" s="2" t="s">
        <v>56</v>
      </c>
      <c r="I9" s="4" t="s">
        <v>28</v>
      </c>
      <c r="K9" s="4"/>
    </row>
    <row r="11" spans="1:12" x14ac:dyDescent="0.25">
      <c r="D11" s="8" t="s">
        <v>58</v>
      </c>
      <c r="E11" s="8" t="s">
        <v>59</v>
      </c>
      <c r="F11" s="8" t="s">
        <v>60</v>
      </c>
      <c r="G11" s="8" t="s">
        <v>62</v>
      </c>
      <c r="H11" s="8" t="s">
        <v>61</v>
      </c>
      <c r="I11" s="8" t="s">
        <v>63</v>
      </c>
      <c r="J11" s="10" t="s">
        <v>64</v>
      </c>
      <c r="K11" s="10" t="s">
        <v>65</v>
      </c>
      <c r="L11" s="10" t="s">
        <v>66</v>
      </c>
    </row>
    <row r="12" spans="1:12" s="33" customFormat="1" x14ac:dyDescent="0.25">
      <c r="C12" s="33">
        <v>1</v>
      </c>
      <c r="D12" s="33" t="str">
        <f>"122700c_1_1227_p_psm00"&amp;C12&amp;"d"</f>
        <v>122700c_1_1227_p_psm001d</v>
      </c>
      <c r="E12" s="32" t="s">
        <v>52</v>
      </c>
      <c r="F12" s="32">
        <v>4</v>
      </c>
      <c r="G12" s="32">
        <v>30</v>
      </c>
      <c r="H12" s="32" t="str">
        <f>"("&amp;G12-F12+2*$C$16&amp;" "&amp;G12-F12&amp;")"</f>
        <v>(26 26)</v>
      </c>
      <c r="I12" s="33" t="s">
        <v>76</v>
      </c>
      <c r="J12" s="32" t="s">
        <v>77</v>
      </c>
      <c r="K12" s="32">
        <v>61.74</v>
      </c>
      <c r="L12" s="32">
        <v>63.72</v>
      </c>
    </row>
    <row r="14" spans="1:12" ht="15.75" thickBot="1" x14ac:dyDescent="0.3"/>
    <row r="15" spans="1:12" ht="16.5" thickTop="1" thickBot="1" x14ac:dyDescent="0.3">
      <c r="B15" s="13" t="s">
        <v>53</v>
      </c>
      <c r="C15" s="34" t="s">
        <v>89</v>
      </c>
      <c r="E15" s="13" t="s">
        <v>67</v>
      </c>
      <c r="F15" s="9"/>
    </row>
    <row r="16" spans="1:12" ht="16.5" thickTop="1" thickBot="1" x14ac:dyDescent="0.3">
      <c r="B16" s="13" t="s">
        <v>57</v>
      </c>
      <c r="C16" s="14"/>
    </row>
    <row r="17" spans="1:9" ht="15.75" thickTop="1" x14ac:dyDescent="0.25">
      <c r="B17" s="1" t="s">
        <v>69</v>
      </c>
      <c r="C17" s="1">
        <v>0.36</v>
      </c>
    </row>
    <row r="20" spans="1:9" s="7" customFormat="1" x14ac:dyDescent="0.25">
      <c r="A20" s="6" t="s">
        <v>22</v>
      </c>
      <c r="B20" s="6" t="s">
        <v>23</v>
      </c>
      <c r="C20" s="6" t="str">
        <f>$C$15</f>
        <v>nik27d1lib2_p27_lay</v>
      </c>
      <c r="D20" s="6" t="str">
        <f>$F$15&amp;D12</f>
        <v>122700c_1_1227_p_psm001d</v>
      </c>
      <c r="E20" s="6" t="s">
        <v>47</v>
      </c>
      <c r="F20" s="7">
        <f>K12</f>
        <v>61.74</v>
      </c>
      <c r="G20" s="7">
        <f>L12</f>
        <v>63.72</v>
      </c>
      <c r="H20" s="7">
        <v>0</v>
      </c>
      <c r="I20" s="7">
        <v>0</v>
      </c>
    </row>
    <row r="21" spans="1:9" x14ac:dyDescent="0.25">
      <c r="A21" s="1" t="s">
        <v>22</v>
      </c>
      <c r="B21" s="1" t="s">
        <v>54</v>
      </c>
      <c r="C21" s="1" t="s">
        <v>10</v>
      </c>
      <c r="D21" s="31" t="s">
        <v>108</v>
      </c>
      <c r="E21" s="1" t="str">
        <f>"("&amp;F12-$C$16&amp;" "&amp;F12&amp;")"</f>
        <v>(4 4)</v>
      </c>
      <c r="F21" s="1" t="str">
        <f>J12</f>
        <v>(34 34)</v>
      </c>
      <c r="G21" s="1" t="str">
        <f>H12</f>
        <v>(26 26)</v>
      </c>
      <c r="H21" s="1" t="str">
        <f>I12</f>
        <v>((11))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6705-C98C-4CC5-A85D-1D6AB6314A6C}">
  <dimension ref="A1:K23"/>
  <sheetViews>
    <sheetView workbookViewId="0"/>
  </sheetViews>
  <sheetFormatPr defaultRowHeight="15" x14ac:dyDescent="0.25"/>
  <cols>
    <col min="1" max="1" width="9.42578125" bestFit="1" customWidth="1"/>
    <col min="2" max="2" width="28.42578125" bestFit="1" customWidth="1"/>
    <col min="3" max="3" width="24" bestFit="1" customWidth="1"/>
    <col min="4" max="4" width="30.85546875" customWidth="1"/>
    <col min="5" max="5" width="39.140625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  <col min="11" max="12" width="10.28515625" bestFit="1" customWidth="1"/>
    <col min="13" max="13" width="7" bestFit="1" customWidth="1"/>
  </cols>
  <sheetData>
    <row r="1" spans="1:11" s="23" customFormat="1" ht="15.75" x14ac:dyDescent="0.25">
      <c r="A1" s="20" t="s">
        <v>0</v>
      </c>
      <c r="B1" s="20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2"/>
    </row>
    <row r="2" spans="1:11" s="23" customFormat="1" ht="15.75" x14ac:dyDescent="0.25">
      <c r="A2" s="20"/>
      <c r="B2" s="20" t="s">
        <v>29</v>
      </c>
      <c r="C2" s="21" t="s">
        <v>11</v>
      </c>
      <c r="D2" s="21" t="s">
        <v>12</v>
      </c>
      <c r="E2" s="21" t="s">
        <v>24</v>
      </c>
      <c r="F2" s="21"/>
      <c r="G2" s="21"/>
      <c r="H2" s="21"/>
      <c r="I2" s="21"/>
      <c r="J2" s="21"/>
      <c r="K2" s="22"/>
    </row>
    <row r="3" spans="1:11" s="23" customFormat="1" ht="15.75" x14ac:dyDescent="0.25">
      <c r="A3" s="20"/>
      <c r="B3" s="20" t="s">
        <v>30</v>
      </c>
      <c r="C3" s="21" t="s">
        <v>11</v>
      </c>
      <c r="D3" s="21" t="s">
        <v>13</v>
      </c>
      <c r="E3" s="21" t="s">
        <v>14</v>
      </c>
      <c r="F3" s="21" t="s">
        <v>15</v>
      </c>
      <c r="G3" s="21"/>
      <c r="H3" s="21"/>
      <c r="I3" s="21"/>
      <c r="J3" s="21"/>
      <c r="K3" s="22"/>
    </row>
    <row r="4" spans="1:11" s="23" customFormat="1" ht="15.75" x14ac:dyDescent="0.25">
      <c r="A4" s="20"/>
      <c r="B4" s="20" t="s">
        <v>31</v>
      </c>
      <c r="C4" s="21" t="s">
        <v>11</v>
      </c>
      <c r="D4" s="21" t="s">
        <v>13</v>
      </c>
      <c r="E4" s="21" t="s">
        <v>14</v>
      </c>
      <c r="F4" s="21" t="s">
        <v>15</v>
      </c>
      <c r="G4" s="21"/>
      <c r="H4" s="21"/>
      <c r="I4" s="21"/>
      <c r="J4" s="21"/>
      <c r="K4" s="22"/>
    </row>
    <row r="5" spans="1:11" s="23" customFormat="1" ht="15.75" x14ac:dyDescent="0.25">
      <c r="A5" s="20"/>
      <c r="B5" s="20" t="s">
        <v>32</v>
      </c>
      <c r="C5" s="21" t="s">
        <v>11</v>
      </c>
      <c r="D5" s="21" t="s">
        <v>13</v>
      </c>
      <c r="E5" s="21" t="s">
        <v>14</v>
      </c>
      <c r="F5" s="21" t="s">
        <v>15</v>
      </c>
      <c r="G5" s="21"/>
      <c r="H5" s="21"/>
      <c r="I5" s="21"/>
      <c r="J5" s="21"/>
      <c r="K5" s="22"/>
    </row>
    <row r="6" spans="1:11" s="23" customFormat="1" ht="15.75" x14ac:dyDescent="0.25">
      <c r="A6" s="20"/>
      <c r="B6" s="20" t="s">
        <v>33</v>
      </c>
      <c r="C6" s="21" t="s">
        <v>11</v>
      </c>
      <c r="D6" s="21" t="s">
        <v>20</v>
      </c>
      <c r="E6" s="21" t="s">
        <v>19</v>
      </c>
      <c r="F6" s="21" t="s">
        <v>18</v>
      </c>
      <c r="G6" s="21" t="s">
        <v>17</v>
      </c>
      <c r="H6" s="21" t="s">
        <v>25</v>
      </c>
      <c r="I6" s="21" t="s">
        <v>16</v>
      </c>
      <c r="J6" s="21"/>
      <c r="K6" s="22"/>
    </row>
    <row r="7" spans="1:11" s="23" customFormat="1" ht="15.75" x14ac:dyDescent="0.25">
      <c r="A7" s="20"/>
      <c r="B7" s="20" t="s">
        <v>34</v>
      </c>
      <c r="C7" s="20" t="s">
        <v>11</v>
      </c>
      <c r="D7" s="20" t="s">
        <v>12</v>
      </c>
      <c r="E7" s="20" t="s">
        <v>24</v>
      </c>
      <c r="F7" s="20" t="s">
        <v>26</v>
      </c>
      <c r="G7" s="20" t="s">
        <v>27</v>
      </c>
      <c r="H7" s="20" t="s">
        <v>16</v>
      </c>
      <c r="I7" s="22" t="s">
        <v>28</v>
      </c>
      <c r="J7" s="22"/>
      <c r="K7" s="22"/>
    </row>
    <row r="8" spans="1:11" s="23" customFormat="1" ht="15.75" x14ac:dyDescent="0.25">
      <c r="A8" s="20"/>
      <c r="B8" s="20" t="s">
        <v>36</v>
      </c>
      <c r="C8" s="20" t="s">
        <v>21</v>
      </c>
      <c r="D8" s="20" t="s">
        <v>37</v>
      </c>
      <c r="E8" s="20" t="s">
        <v>38</v>
      </c>
      <c r="F8" s="23" t="s">
        <v>12</v>
      </c>
      <c r="G8" s="20" t="s">
        <v>26</v>
      </c>
      <c r="H8" s="20" t="s">
        <v>27</v>
      </c>
      <c r="I8" s="20"/>
      <c r="J8" s="22"/>
      <c r="K8" s="22"/>
    </row>
    <row r="9" spans="1:11" s="23" customFormat="1" ht="15.75" x14ac:dyDescent="0.25">
      <c r="A9" s="20"/>
      <c r="B9" s="20" t="s">
        <v>39</v>
      </c>
      <c r="C9" s="20" t="s">
        <v>11</v>
      </c>
      <c r="D9" s="23" t="s">
        <v>12</v>
      </c>
      <c r="E9" s="23" t="s">
        <v>40</v>
      </c>
      <c r="F9" s="23" t="s">
        <v>55</v>
      </c>
      <c r="G9" s="20" t="s">
        <v>41</v>
      </c>
      <c r="H9" s="20" t="s">
        <v>56</v>
      </c>
      <c r="I9" s="22" t="s">
        <v>28</v>
      </c>
      <c r="K9" s="22"/>
    </row>
    <row r="10" spans="1:11" s="23" customFormat="1" ht="15.75" x14ac:dyDescent="0.25">
      <c r="A10" s="20"/>
      <c r="B10" s="20" t="s">
        <v>46</v>
      </c>
      <c r="C10" s="20" t="s">
        <v>11</v>
      </c>
      <c r="D10" s="20" t="s">
        <v>12</v>
      </c>
      <c r="E10" s="20" t="s">
        <v>26</v>
      </c>
      <c r="F10" s="20" t="s">
        <v>43</v>
      </c>
      <c r="G10" s="22" t="s">
        <v>28</v>
      </c>
      <c r="H10" s="20"/>
      <c r="I10" s="22"/>
      <c r="K10" s="22"/>
    </row>
    <row r="11" spans="1:11" s="19" customFormat="1" x14ac:dyDescent="0.25">
      <c r="D11" s="26" t="s">
        <v>58</v>
      </c>
      <c r="E11" s="26" t="s">
        <v>59</v>
      </c>
      <c r="F11" s="26" t="s">
        <v>60</v>
      </c>
      <c r="G11" s="26" t="s">
        <v>62</v>
      </c>
      <c r="H11" s="26" t="s">
        <v>61</v>
      </c>
      <c r="I11" s="28" t="s">
        <v>65</v>
      </c>
      <c r="J11" s="28" t="s">
        <v>66</v>
      </c>
    </row>
    <row r="12" spans="1:11" s="33" customFormat="1" x14ac:dyDescent="0.25">
      <c r="C12" s="33">
        <v>2</v>
      </c>
      <c r="D12" s="33" t="str">
        <f>"122700c_1_1227_p_psm00"&amp;C12&amp;"d"</f>
        <v>122700c_1_1227_p_psm002d</v>
      </c>
      <c r="E12" s="32" t="s">
        <v>52</v>
      </c>
      <c r="F12" s="32">
        <v>4</v>
      </c>
      <c r="G12" s="32">
        <f>H12-F12</f>
        <v>66</v>
      </c>
      <c r="H12" s="32">
        <v>70</v>
      </c>
      <c r="I12" s="32">
        <v>61.74</v>
      </c>
      <c r="J12" s="32">
        <v>63.72</v>
      </c>
    </row>
    <row r="13" spans="1:11" s="19" customFormat="1" x14ac:dyDescent="0.25"/>
    <row r="14" spans="1:11" s="19" customFormat="1" ht="15.75" thickBot="1" x14ac:dyDescent="0.3"/>
    <row r="15" spans="1:11" s="19" customFormat="1" ht="16.5" thickTop="1" thickBot="1" x14ac:dyDescent="0.3">
      <c r="B15" s="29" t="s">
        <v>53</v>
      </c>
      <c r="C15" s="34" t="s">
        <v>89</v>
      </c>
      <c r="E15" s="29" t="s">
        <v>67</v>
      </c>
      <c r="F15" s="27"/>
    </row>
    <row r="16" spans="1:11" s="19" customFormat="1" ht="16.5" thickTop="1" thickBot="1" x14ac:dyDescent="0.3">
      <c r="B16" s="29" t="s">
        <v>57</v>
      </c>
      <c r="C16" s="30"/>
    </row>
    <row r="17" spans="1:10" s="19" customFormat="1" ht="15.75" thickTop="1" x14ac:dyDescent="0.25">
      <c r="B17" s="19" t="s">
        <v>69</v>
      </c>
      <c r="C17" s="19">
        <v>0.36</v>
      </c>
    </row>
    <row r="18" spans="1:10" s="19" customFormat="1" x14ac:dyDescent="0.25"/>
    <row r="19" spans="1:10" s="19" customFormat="1" x14ac:dyDescent="0.25"/>
    <row r="20" spans="1:10" x14ac:dyDescent="0.25">
      <c r="A20" s="24" t="s">
        <v>22</v>
      </c>
      <c r="B20" s="24" t="s">
        <v>23</v>
      </c>
      <c r="C20" s="24" t="str">
        <f>$C$15</f>
        <v>nik27d1lib2_p27_lay</v>
      </c>
      <c r="D20" s="24" t="str">
        <f>$F$15&amp;D12</f>
        <v>122700c_1_1227_p_psm002d</v>
      </c>
      <c r="E20" s="24" t="s">
        <v>47</v>
      </c>
      <c r="F20" s="25">
        <f>I12</f>
        <v>61.74</v>
      </c>
      <c r="G20" s="25">
        <f>J12</f>
        <v>63.72</v>
      </c>
      <c r="H20" s="25">
        <v>0</v>
      </c>
      <c r="I20" s="25">
        <v>0</v>
      </c>
      <c r="J20" s="25"/>
    </row>
    <row r="21" spans="1:10" x14ac:dyDescent="0.25">
      <c r="A21" s="19" t="s">
        <v>22</v>
      </c>
      <c r="B21" s="19" t="s">
        <v>81</v>
      </c>
      <c r="C21" s="19" t="s">
        <v>10</v>
      </c>
      <c r="D21" s="31" t="s">
        <v>108</v>
      </c>
      <c r="E21" s="19">
        <f>F12</f>
        <v>4</v>
      </c>
      <c r="F21" s="19">
        <v>52</v>
      </c>
      <c r="G21" s="19"/>
      <c r="H21" s="19"/>
      <c r="I21" s="19"/>
      <c r="J21" s="19"/>
    </row>
    <row r="22" spans="1:10" x14ac:dyDescent="0.25">
      <c r="A22" s="19" t="s">
        <v>22</v>
      </c>
      <c r="B22" s="19" t="s">
        <v>81</v>
      </c>
      <c r="C22" s="19" t="s">
        <v>10</v>
      </c>
      <c r="D22" s="31" t="s">
        <v>108</v>
      </c>
      <c r="E22" s="19">
        <f>E21</f>
        <v>4</v>
      </c>
      <c r="F22" s="19">
        <v>20</v>
      </c>
      <c r="G22" s="19"/>
      <c r="H22" s="19"/>
      <c r="I22" s="19"/>
      <c r="J22" s="19"/>
    </row>
    <row r="23" spans="1:10" ht="17.25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45EA0-D33E-4E61-B32B-034D9154C54C}">
  <dimension ref="A1:M33"/>
  <sheetViews>
    <sheetView workbookViewId="0"/>
  </sheetViews>
  <sheetFormatPr defaultRowHeight="15" x14ac:dyDescent="0.25"/>
  <cols>
    <col min="1" max="1" width="9.42578125" style="19" bestFit="1" customWidth="1"/>
    <col min="2" max="2" width="28.42578125" style="19" bestFit="1" customWidth="1"/>
    <col min="3" max="4" width="26.5703125" style="19" bestFit="1" customWidth="1"/>
    <col min="5" max="5" width="25.85546875" style="19" bestFit="1" customWidth="1"/>
    <col min="6" max="6" width="19" style="19" bestFit="1" customWidth="1"/>
    <col min="7" max="7" width="18.42578125" style="19" bestFit="1" customWidth="1"/>
    <col min="8" max="8" width="18.28515625" style="19" customWidth="1"/>
    <col min="9" max="9" width="17.28515625" style="19" bestFit="1" customWidth="1"/>
    <col min="10" max="10" width="15.28515625" style="19" bestFit="1" customWidth="1"/>
    <col min="11" max="11" width="19.7109375" style="19" bestFit="1" customWidth="1"/>
    <col min="12" max="12" width="16.5703125" style="19" bestFit="1" customWidth="1"/>
    <col min="13" max="13" width="14" style="19" customWidth="1"/>
    <col min="14" max="16384" width="9.140625" style="19"/>
  </cols>
  <sheetData>
    <row r="1" spans="1:13" ht="15.75" x14ac:dyDescent="0.25">
      <c r="A1" s="20" t="s">
        <v>0</v>
      </c>
      <c r="B1" s="20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2"/>
      <c r="L1" s="23"/>
      <c r="M1" s="23"/>
    </row>
    <row r="2" spans="1:13" ht="15.75" x14ac:dyDescent="0.25">
      <c r="A2" s="20"/>
      <c r="B2" s="20" t="s">
        <v>30</v>
      </c>
      <c r="C2" s="21" t="s">
        <v>11</v>
      </c>
      <c r="D2" s="21" t="s">
        <v>13</v>
      </c>
      <c r="E2" s="21" t="s">
        <v>14</v>
      </c>
      <c r="F2" s="21" t="s">
        <v>15</v>
      </c>
      <c r="G2" s="21"/>
      <c r="H2" s="21"/>
      <c r="I2" s="21"/>
      <c r="J2" s="21"/>
      <c r="K2" s="22"/>
      <c r="L2" s="23"/>
      <c r="M2" s="23"/>
    </row>
    <row r="3" spans="1:13" ht="15.75" x14ac:dyDescent="0.25">
      <c r="A3" s="20"/>
      <c r="B3" s="20" t="s">
        <v>31</v>
      </c>
      <c r="C3" s="21" t="s">
        <v>11</v>
      </c>
      <c r="D3" s="21" t="s">
        <v>13</v>
      </c>
      <c r="E3" s="21" t="s">
        <v>14</v>
      </c>
      <c r="F3" s="21" t="s">
        <v>15</v>
      </c>
      <c r="G3" s="21"/>
      <c r="H3" s="21"/>
      <c r="I3" s="21"/>
      <c r="J3" s="21"/>
      <c r="K3" s="22"/>
      <c r="L3" s="23"/>
      <c r="M3" s="23"/>
    </row>
    <row r="4" spans="1:13" ht="15.75" x14ac:dyDescent="0.25">
      <c r="A4" s="20"/>
      <c r="B4" s="20" t="s">
        <v>32</v>
      </c>
      <c r="C4" s="21" t="s">
        <v>11</v>
      </c>
      <c r="D4" s="21" t="s">
        <v>13</v>
      </c>
      <c r="E4" s="21" t="s">
        <v>14</v>
      </c>
      <c r="F4" s="21" t="s">
        <v>15</v>
      </c>
      <c r="G4" s="21"/>
      <c r="H4" s="21"/>
      <c r="I4" s="21"/>
      <c r="J4" s="21"/>
      <c r="K4" s="22"/>
      <c r="L4" s="23"/>
      <c r="M4" s="23"/>
    </row>
    <row r="5" spans="1:13" ht="15.75" x14ac:dyDescent="0.25">
      <c r="A5" s="20"/>
      <c r="B5" s="20" t="s">
        <v>33</v>
      </c>
      <c r="C5" s="21" t="s">
        <v>11</v>
      </c>
      <c r="D5" s="21" t="s">
        <v>20</v>
      </c>
      <c r="E5" s="21" t="s">
        <v>19</v>
      </c>
      <c r="F5" s="21" t="s">
        <v>18</v>
      </c>
      <c r="G5" s="21" t="s">
        <v>17</v>
      </c>
      <c r="H5" s="21" t="s">
        <v>25</v>
      </c>
      <c r="I5" s="21" t="s">
        <v>16</v>
      </c>
      <c r="J5" s="21"/>
      <c r="K5" s="22"/>
      <c r="L5" s="23"/>
      <c r="M5" s="23"/>
    </row>
    <row r="6" spans="1:13" ht="15.75" x14ac:dyDescent="0.25">
      <c r="A6" s="20"/>
      <c r="B6" s="20" t="s">
        <v>34</v>
      </c>
      <c r="C6" s="20" t="s">
        <v>11</v>
      </c>
      <c r="D6" s="20" t="s">
        <v>12</v>
      </c>
      <c r="E6" s="20" t="s">
        <v>24</v>
      </c>
      <c r="F6" s="20" t="s">
        <v>26</v>
      </c>
      <c r="G6" s="20" t="s">
        <v>27</v>
      </c>
      <c r="H6" s="20" t="s">
        <v>16</v>
      </c>
      <c r="I6" s="22" t="s">
        <v>28</v>
      </c>
      <c r="J6" s="22"/>
      <c r="K6" s="22"/>
      <c r="L6" s="23"/>
      <c r="M6" s="23"/>
    </row>
    <row r="7" spans="1:13" ht="15.75" x14ac:dyDescent="0.25">
      <c r="A7" s="20"/>
      <c r="B7" s="20" t="s">
        <v>36</v>
      </c>
      <c r="C7" s="20" t="s">
        <v>21</v>
      </c>
      <c r="D7" s="20" t="s">
        <v>37</v>
      </c>
      <c r="E7" s="20" t="s">
        <v>38</v>
      </c>
      <c r="F7" s="23" t="s">
        <v>12</v>
      </c>
      <c r="G7" s="20" t="s">
        <v>26</v>
      </c>
      <c r="H7" s="20" t="s">
        <v>27</v>
      </c>
      <c r="I7" s="20"/>
      <c r="J7" s="22"/>
      <c r="K7" s="22"/>
      <c r="L7" s="23"/>
      <c r="M7" s="23"/>
    </row>
    <row r="8" spans="1:13" ht="15.75" x14ac:dyDescent="0.25">
      <c r="A8" s="20"/>
      <c r="B8" s="20" t="s">
        <v>44</v>
      </c>
      <c r="C8" s="20" t="s">
        <v>11</v>
      </c>
      <c r="D8" s="20" t="s">
        <v>12</v>
      </c>
      <c r="E8" s="20" t="s">
        <v>26</v>
      </c>
      <c r="F8" s="23" t="s">
        <v>42</v>
      </c>
      <c r="G8" s="20" t="s">
        <v>43</v>
      </c>
      <c r="H8" s="20" t="s">
        <v>56</v>
      </c>
      <c r="I8" s="22" t="s">
        <v>16</v>
      </c>
      <c r="J8" s="23" t="s">
        <v>75</v>
      </c>
      <c r="K8" s="23" t="s">
        <v>45</v>
      </c>
      <c r="L8" s="22" t="s">
        <v>28</v>
      </c>
      <c r="M8" s="23"/>
    </row>
    <row r="10" spans="1:13" x14ac:dyDescent="0.25">
      <c r="D10" s="26" t="s">
        <v>58</v>
      </c>
      <c r="E10" s="26" t="s">
        <v>85</v>
      </c>
      <c r="F10" s="26" t="s">
        <v>60</v>
      </c>
      <c r="G10" s="26" t="s">
        <v>61</v>
      </c>
      <c r="H10" s="26" t="s">
        <v>63</v>
      </c>
      <c r="I10" s="28" t="s">
        <v>64</v>
      </c>
      <c r="J10" s="28" t="s">
        <v>65</v>
      </c>
      <c r="K10" s="28" t="s">
        <v>66</v>
      </c>
    </row>
    <row r="11" spans="1:13" s="33" customFormat="1" x14ac:dyDescent="0.25">
      <c r="C11" s="33">
        <v>3</v>
      </c>
      <c r="D11" s="33" t="str">
        <f>"122700c_1_1227_p_psm00"&amp;C11&amp;E11</f>
        <v>122700c_1_1227_p_psm003h</v>
      </c>
      <c r="E11" s="32" t="s">
        <v>79</v>
      </c>
      <c r="F11" s="32">
        <v>5.5</v>
      </c>
      <c r="G11" s="32">
        <v>10</v>
      </c>
      <c r="H11" s="33" t="str">
        <f t="shared" ref="H11:H14" si="0">"(("&amp;F11+G11&amp;"))"</f>
        <v>((15.5))</v>
      </c>
      <c r="I11" s="32">
        <v>30</v>
      </c>
      <c r="J11" s="32">
        <v>61.74</v>
      </c>
      <c r="K11" s="32">
        <v>63.72</v>
      </c>
    </row>
    <row r="12" spans="1:13" s="33" customFormat="1" x14ac:dyDescent="0.25">
      <c r="C12" s="33">
        <v>4</v>
      </c>
      <c r="D12" s="33" t="str">
        <f>"122700c_1_1227_p_psm00"&amp;C12&amp;E12</f>
        <v>122700c_1_1227_p_psm004h</v>
      </c>
      <c r="E12" s="32" t="s">
        <v>79</v>
      </c>
      <c r="F12" s="32">
        <v>5.5</v>
      </c>
      <c r="G12" s="32">
        <v>7</v>
      </c>
      <c r="H12" s="33" t="str">
        <f t="shared" si="0"/>
        <v>((12.5))</v>
      </c>
      <c r="I12" s="32">
        <v>30</v>
      </c>
      <c r="J12" s="32">
        <v>61.74</v>
      </c>
      <c r="K12" s="32">
        <v>63.72</v>
      </c>
    </row>
    <row r="13" spans="1:13" s="33" customFormat="1" x14ac:dyDescent="0.25">
      <c r="C13" s="33">
        <v>5</v>
      </c>
      <c r="D13" s="33" t="str">
        <f>"122700c_1_1227_p_psm00"&amp;C13&amp;E13</f>
        <v>122700c_1_1227_p_psm005v</v>
      </c>
      <c r="E13" s="32" t="s">
        <v>35</v>
      </c>
      <c r="F13" s="32">
        <v>5.5</v>
      </c>
      <c r="G13" s="32">
        <v>10</v>
      </c>
      <c r="H13" s="33" t="str">
        <f t="shared" si="0"/>
        <v>((15.5))</v>
      </c>
      <c r="I13" s="32">
        <v>30</v>
      </c>
      <c r="J13" s="32">
        <v>61.74</v>
      </c>
      <c r="K13" s="32">
        <v>63.72</v>
      </c>
    </row>
    <row r="14" spans="1:13" s="33" customFormat="1" x14ac:dyDescent="0.25">
      <c r="C14" s="33">
        <v>6</v>
      </c>
      <c r="D14" s="33" t="str">
        <f>"122700c_1_1227_p_psm00"&amp;C14&amp;E14</f>
        <v>122700c_1_1227_p_psm006v</v>
      </c>
      <c r="E14" s="32" t="s">
        <v>35</v>
      </c>
      <c r="F14" s="32">
        <v>5.5</v>
      </c>
      <c r="G14" s="32">
        <v>7</v>
      </c>
      <c r="H14" s="33" t="str">
        <f t="shared" si="0"/>
        <v>((12.5))</v>
      </c>
      <c r="I14" s="32">
        <v>30</v>
      </c>
      <c r="J14" s="32">
        <v>61.74</v>
      </c>
      <c r="K14" s="32">
        <v>63.72</v>
      </c>
    </row>
    <row r="16" spans="1:13" ht="15.75" thickBot="1" x14ac:dyDescent="0.3"/>
    <row r="17" spans="1:10" ht="16.5" thickTop="1" thickBot="1" x14ac:dyDescent="0.3">
      <c r="B17" s="29" t="s">
        <v>53</v>
      </c>
      <c r="C17" s="34" t="s">
        <v>89</v>
      </c>
      <c r="E17" s="29" t="s">
        <v>67</v>
      </c>
      <c r="F17" s="27"/>
    </row>
    <row r="18" spans="1:10" ht="16.5" thickTop="1" thickBot="1" x14ac:dyDescent="0.3">
      <c r="B18" s="29" t="s">
        <v>57</v>
      </c>
      <c r="C18" s="30">
        <v>0.1</v>
      </c>
    </row>
    <row r="19" spans="1:10" ht="15.75" thickTop="1" x14ac:dyDescent="0.25"/>
    <row r="20" spans="1:10" x14ac:dyDescent="0.25">
      <c r="A20" s="24" t="s">
        <v>22</v>
      </c>
      <c r="B20" s="24" t="s">
        <v>23</v>
      </c>
      <c r="C20" s="24" t="str">
        <f>C17</f>
        <v>nik27d1lib2_p27_lay</v>
      </c>
      <c r="D20" s="24" t="str">
        <f>D11</f>
        <v>122700c_1_1227_p_psm003h</v>
      </c>
      <c r="E20" s="24" t="s">
        <v>47</v>
      </c>
      <c r="F20" s="25">
        <f>J11</f>
        <v>61.74</v>
      </c>
      <c r="G20" s="25">
        <f>K11</f>
        <v>63.72</v>
      </c>
      <c r="H20" s="25">
        <v>0</v>
      </c>
      <c r="I20" s="25">
        <v>0</v>
      </c>
      <c r="J20" s="25"/>
    </row>
    <row r="21" spans="1:10" x14ac:dyDescent="0.25">
      <c r="A21" s="19" t="s">
        <v>22</v>
      </c>
      <c r="B21" s="19" t="s">
        <v>80</v>
      </c>
      <c r="C21" s="19" t="s">
        <v>10</v>
      </c>
      <c r="D21" s="31" t="s">
        <v>108</v>
      </c>
      <c r="E21" s="19">
        <f>F11</f>
        <v>5.5</v>
      </c>
      <c r="F21" s="19">
        <f>I11</f>
        <v>30</v>
      </c>
      <c r="G21" s="19">
        <f>G11</f>
        <v>10</v>
      </c>
      <c r="H21" s="19" t="str">
        <f>H11</f>
        <v>((15.5))</v>
      </c>
      <c r="I21" s="19" t="s">
        <v>79</v>
      </c>
      <c r="J21" s="19">
        <v>0</v>
      </c>
    </row>
    <row r="24" spans="1:10" x14ac:dyDescent="0.25">
      <c r="A24" s="24" t="s">
        <v>22</v>
      </c>
      <c r="B24" s="24" t="s">
        <v>23</v>
      </c>
      <c r="C24" s="24" t="str">
        <f>C17</f>
        <v>nik27d1lib2_p27_lay</v>
      </c>
      <c r="D24" s="24" t="str">
        <f>D12</f>
        <v>122700c_1_1227_p_psm004h</v>
      </c>
      <c r="E24" s="24" t="s">
        <v>47</v>
      </c>
      <c r="F24" s="25">
        <f>J12</f>
        <v>61.74</v>
      </c>
      <c r="G24" s="25">
        <f>K12</f>
        <v>63.72</v>
      </c>
      <c r="H24" s="25">
        <v>0</v>
      </c>
      <c r="I24" s="25">
        <v>0</v>
      </c>
      <c r="J24" s="25"/>
    </row>
    <row r="25" spans="1:10" x14ac:dyDescent="0.25">
      <c r="A25" s="19" t="s">
        <v>22</v>
      </c>
      <c r="B25" s="19" t="s">
        <v>80</v>
      </c>
      <c r="C25" s="19" t="s">
        <v>10</v>
      </c>
      <c r="D25" s="31" t="s">
        <v>108</v>
      </c>
      <c r="E25" s="19">
        <f>F12</f>
        <v>5.5</v>
      </c>
      <c r="F25" s="19">
        <v>30</v>
      </c>
      <c r="G25" s="19">
        <f>G12</f>
        <v>7</v>
      </c>
      <c r="H25" s="19" t="str">
        <f>H12</f>
        <v>((12.5))</v>
      </c>
      <c r="I25" s="19" t="s">
        <v>79</v>
      </c>
      <c r="J25" s="19">
        <v>0</v>
      </c>
    </row>
    <row r="28" spans="1:10" x14ac:dyDescent="0.25">
      <c r="A28" s="24" t="s">
        <v>22</v>
      </c>
      <c r="B28" s="24" t="s">
        <v>23</v>
      </c>
      <c r="C28" s="24" t="str">
        <f>C17</f>
        <v>nik27d1lib2_p27_lay</v>
      </c>
      <c r="D28" s="24" t="str">
        <f>D13</f>
        <v>122700c_1_1227_p_psm005v</v>
      </c>
      <c r="E28" s="24" t="s">
        <v>47</v>
      </c>
      <c r="F28" s="25">
        <f>J13</f>
        <v>61.74</v>
      </c>
      <c r="G28" s="25">
        <f>K13</f>
        <v>63.72</v>
      </c>
      <c r="H28" s="25">
        <v>0</v>
      </c>
      <c r="I28" s="25">
        <v>0</v>
      </c>
      <c r="J28" s="25"/>
    </row>
    <row r="29" spans="1:10" x14ac:dyDescent="0.25">
      <c r="A29" s="19" t="s">
        <v>22</v>
      </c>
      <c r="B29" s="19" t="s">
        <v>80</v>
      </c>
      <c r="C29" s="19" t="s">
        <v>10</v>
      </c>
      <c r="D29" s="31" t="s">
        <v>108</v>
      </c>
      <c r="E29" s="19">
        <f>F13</f>
        <v>5.5</v>
      </c>
      <c r="F29" s="19">
        <f>I13</f>
        <v>30</v>
      </c>
      <c r="G29" s="19">
        <f>G13</f>
        <v>10</v>
      </c>
      <c r="H29" s="19" t="str">
        <f>H13</f>
        <v>((15.5))</v>
      </c>
      <c r="I29" s="19" t="s">
        <v>35</v>
      </c>
      <c r="J29" s="19">
        <v>0</v>
      </c>
    </row>
    <row r="32" spans="1:10" x14ac:dyDescent="0.25">
      <c r="A32" s="24" t="s">
        <v>22</v>
      </c>
      <c r="B32" s="24" t="s">
        <v>23</v>
      </c>
      <c r="C32" s="24" t="str">
        <f>C17</f>
        <v>nik27d1lib2_p27_lay</v>
      </c>
      <c r="D32" s="24" t="str">
        <f>D14</f>
        <v>122700c_1_1227_p_psm006v</v>
      </c>
      <c r="E32" s="24" t="s">
        <v>47</v>
      </c>
      <c r="F32" s="25">
        <f>J14</f>
        <v>61.74</v>
      </c>
      <c r="G32" s="25">
        <f>K14</f>
        <v>63.72</v>
      </c>
      <c r="H32" s="25">
        <v>0</v>
      </c>
      <c r="I32" s="25">
        <v>0</v>
      </c>
      <c r="J32" s="25"/>
    </row>
    <row r="33" spans="1:10" x14ac:dyDescent="0.25">
      <c r="A33" s="19" t="s">
        <v>22</v>
      </c>
      <c r="B33" s="19" t="s">
        <v>80</v>
      </c>
      <c r="C33" s="19" t="s">
        <v>10</v>
      </c>
      <c r="D33" s="31" t="s">
        <v>108</v>
      </c>
      <c r="E33" s="19">
        <f>F14</f>
        <v>5.5</v>
      </c>
      <c r="F33" s="19">
        <f>I14</f>
        <v>30</v>
      </c>
      <c r="G33" s="19">
        <f>G14</f>
        <v>7</v>
      </c>
      <c r="H33" s="19" t="str">
        <f>H14</f>
        <v>((12.5))</v>
      </c>
      <c r="I33" s="19" t="s">
        <v>35</v>
      </c>
      <c r="J33" s="1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DDBF-1C16-4DB7-8C04-74E3F2D192D5}">
  <dimension ref="A1:L38"/>
  <sheetViews>
    <sheetView workbookViewId="0"/>
  </sheetViews>
  <sheetFormatPr defaultRowHeight="15" x14ac:dyDescent="0.25"/>
  <cols>
    <col min="1" max="1" width="9.42578125" style="1" bestFit="1" customWidth="1"/>
    <col min="2" max="2" width="28.42578125" style="1" bestFit="1" customWidth="1"/>
    <col min="3" max="3" width="27.28515625" style="1" bestFit="1" customWidth="1"/>
    <col min="4" max="4" width="33.140625" style="1" bestFit="1" customWidth="1"/>
    <col min="5" max="5" width="32.140625" style="1" customWidth="1"/>
    <col min="6" max="6" width="19" style="1" bestFit="1" customWidth="1"/>
    <col min="7" max="7" width="19.7109375" style="1" bestFit="1" customWidth="1"/>
    <col min="8" max="8" width="19.28515625" style="1" bestFit="1" customWidth="1"/>
    <col min="9" max="9" width="18.7109375" style="1" bestFit="1" customWidth="1"/>
    <col min="10" max="10" width="19.7109375" style="1" bestFit="1" customWidth="1"/>
    <col min="11" max="11" width="16.5703125" style="1" bestFit="1" customWidth="1"/>
    <col min="12" max="13" width="13.42578125" style="1" bestFit="1" customWidth="1"/>
    <col min="14" max="14" width="13.28515625" style="1" bestFit="1" customWidth="1"/>
    <col min="15" max="15" width="28.28515625" style="1" bestFit="1" customWidth="1"/>
    <col min="16" max="16" width="9.140625" style="1"/>
    <col min="17" max="17" width="27.42578125" style="1" bestFit="1" customWidth="1"/>
    <col min="18" max="16384" width="9.140625" style="1"/>
  </cols>
  <sheetData>
    <row r="1" spans="1:12" s="5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2" s="5" customFormat="1" ht="15.75" x14ac:dyDescent="0.25">
      <c r="A2" s="2"/>
      <c r="B2" s="2" t="s">
        <v>29</v>
      </c>
      <c r="C2" s="3" t="s">
        <v>11</v>
      </c>
      <c r="D2" s="3" t="s">
        <v>12</v>
      </c>
      <c r="E2" s="3" t="s">
        <v>24</v>
      </c>
      <c r="F2" s="3"/>
      <c r="G2" s="3"/>
      <c r="H2" s="3"/>
      <c r="I2" s="3"/>
      <c r="J2" s="3"/>
      <c r="K2" s="4"/>
    </row>
    <row r="3" spans="1:12" s="5" customFormat="1" ht="15.75" x14ac:dyDescent="0.25">
      <c r="A3" s="2"/>
      <c r="B3" s="2" t="s">
        <v>30</v>
      </c>
      <c r="C3" s="3" t="s">
        <v>11</v>
      </c>
      <c r="D3" s="3" t="s">
        <v>13</v>
      </c>
      <c r="E3" s="3" t="s">
        <v>14</v>
      </c>
      <c r="F3" s="3" t="s">
        <v>15</v>
      </c>
      <c r="G3" s="3"/>
      <c r="H3" s="3"/>
      <c r="I3" s="3"/>
      <c r="J3" s="3"/>
      <c r="K3" s="4"/>
    </row>
    <row r="4" spans="1:12" s="5" customFormat="1" ht="15.75" x14ac:dyDescent="0.25">
      <c r="A4" s="2"/>
      <c r="B4" s="2" t="s">
        <v>31</v>
      </c>
      <c r="C4" s="3" t="s">
        <v>11</v>
      </c>
      <c r="D4" s="3" t="s">
        <v>13</v>
      </c>
      <c r="E4" s="3" t="s">
        <v>14</v>
      </c>
      <c r="F4" s="3" t="s">
        <v>15</v>
      </c>
      <c r="G4" s="3"/>
      <c r="H4" s="3"/>
      <c r="I4" s="3"/>
      <c r="J4" s="3"/>
      <c r="K4" s="4"/>
    </row>
    <row r="5" spans="1:12" s="5" customFormat="1" ht="15.75" x14ac:dyDescent="0.25">
      <c r="A5" s="2"/>
      <c r="B5" s="2" t="s">
        <v>32</v>
      </c>
      <c r="C5" s="3" t="s">
        <v>11</v>
      </c>
      <c r="D5" s="3" t="s">
        <v>13</v>
      </c>
      <c r="E5" s="3" t="s">
        <v>14</v>
      </c>
      <c r="F5" s="3" t="s">
        <v>15</v>
      </c>
      <c r="G5" s="3"/>
      <c r="H5" s="3"/>
      <c r="I5" s="3"/>
      <c r="J5" s="3"/>
      <c r="K5" s="4"/>
    </row>
    <row r="6" spans="1:12" s="5" customFormat="1" ht="15.75" x14ac:dyDescent="0.25">
      <c r="A6" s="2"/>
      <c r="B6" s="2" t="s">
        <v>33</v>
      </c>
      <c r="C6" s="3" t="s">
        <v>11</v>
      </c>
      <c r="D6" s="3" t="s">
        <v>20</v>
      </c>
      <c r="E6" s="3" t="s">
        <v>19</v>
      </c>
      <c r="F6" s="3" t="s">
        <v>18</v>
      </c>
      <c r="G6" s="3" t="s">
        <v>17</v>
      </c>
      <c r="H6" s="3" t="s">
        <v>25</v>
      </c>
      <c r="I6" s="3" t="s">
        <v>16</v>
      </c>
      <c r="J6" s="3"/>
      <c r="K6" s="4"/>
    </row>
    <row r="7" spans="1:12" s="5" customFormat="1" ht="15.75" x14ac:dyDescent="0.25">
      <c r="A7" s="2"/>
      <c r="B7" s="2" t="s">
        <v>34</v>
      </c>
      <c r="C7" s="2" t="s">
        <v>11</v>
      </c>
      <c r="D7" s="2" t="s">
        <v>12</v>
      </c>
      <c r="E7" s="2" t="s">
        <v>24</v>
      </c>
      <c r="F7" s="2" t="s">
        <v>26</v>
      </c>
      <c r="G7" s="2" t="s">
        <v>27</v>
      </c>
      <c r="H7" s="2" t="s">
        <v>16</v>
      </c>
      <c r="I7" s="4" t="s">
        <v>28</v>
      </c>
      <c r="J7" s="4"/>
      <c r="K7" s="4"/>
    </row>
    <row r="8" spans="1:12" s="5" customFormat="1" ht="15.75" hidden="1" x14ac:dyDescent="0.25">
      <c r="A8" s="2"/>
      <c r="B8" s="2" t="s">
        <v>39</v>
      </c>
      <c r="C8" s="2" t="s">
        <v>11</v>
      </c>
      <c r="D8" s="5" t="s">
        <v>12</v>
      </c>
      <c r="E8" s="5" t="s">
        <v>40</v>
      </c>
      <c r="F8" s="5" t="s">
        <v>55</v>
      </c>
      <c r="G8" s="2" t="s">
        <v>41</v>
      </c>
      <c r="H8" s="2" t="s">
        <v>56</v>
      </c>
      <c r="I8" s="4" t="s">
        <v>28</v>
      </c>
      <c r="K8" s="4"/>
    </row>
    <row r="9" spans="1:12" s="5" customFormat="1" ht="15.75" x14ac:dyDescent="0.25">
      <c r="A9" s="2"/>
      <c r="B9" s="2" t="s">
        <v>48</v>
      </c>
      <c r="C9" s="2" t="s">
        <v>11</v>
      </c>
      <c r="D9" s="2" t="s">
        <v>12</v>
      </c>
      <c r="E9" s="2" t="s">
        <v>26</v>
      </c>
      <c r="F9" s="2" t="s">
        <v>49</v>
      </c>
      <c r="G9" s="2" t="s">
        <v>50</v>
      </c>
      <c r="H9" s="2" t="s">
        <v>51</v>
      </c>
      <c r="I9" s="4" t="s">
        <v>28</v>
      </c>
      <c r="K9" s="4"/>
    </row>
    <row r="10" spans="1:12" x14ac:dyDescent="0.25">
      <c r="D10" s="8" t="s">
        <v>58</v>
      </c>
      <c r="E10" s="8" t="s">
        <v>60</v>
      </c>
      <c r="F10" s="8" t="s">
        <v>73</v>
      </c>
      <c r="G10" s="8" t="s">
        <v>69</v>
      </c>
      <c r="H10" s="15" t="s">
        <v>71</v>
      </c>
      <c r="I10" s="15" t="s">
        <v>72</v>
      </c>
      <c r="J10" s="10" t="s">
        <v>65</v>
      </c>
      <c r="K10" s="10" t="s">
        <v>66</v>
      </c>
      <c r="L10" s="10" t="s">
        <v>74</v>
      </c>
    </row>
    <row r="11" spans="1:12" s="33" customFormat="1" x14ac:dyDescent="0.25">
      <c r="C11" s="32">
        <v>7</v>
      </c>
      <c r="D11" s="33" t="str">
        <f>"122700c_1_1227_p_psm00"&amp;C11&amp;"d"</f>
        <v>122700c_1_1227_p_psm007d</v>
      </c>
      <c r="E11" s="32">
        <v>4</v>
      </c>
      <c r="F11" s="32">
        <f>L11-E11</f>
        <v>32</v>
      </c>
      <c r="G11" s="32">
        <v>0</v>
      </c>
      <c r="H11" s="32">
        <f>F11-2*G11</f>
        <v>32</v>
      </c>
      <c r="I11" s="32">
        <f>F11-2*G11</f>
        <v>32</v>
      </c>
      <c r="J11" s="32">
        <v>61.74</v>
      </c>
      <c r="K11" s="32">
        <v>63.72</v>
      </c>
      <c r="L11" s="32">
        <v>36</v>
      </c>
    </row>
    <row r="12" spans="1:12" s="33" customFormat="1" x14ac:dyDescent="0.25">
      <c r="C12" s="32">
        <v>8</v>
      </c>
      <c r="D12" s="33" t="str">
        <f>"122700c_1_1227_p_psm00"&amp;C12&amp;"d"</f>
        <v>122700c_1_1227_p_psm008d</v>
      </c>
      <c r="E12" s="32">
        <v>4</v>
      </c>
      <c r="F12" s="32">
        <f t="shared" ref="F12:F14" si="0">L12-E12</f>
        <v>31</v>
      </c>
      <c r="G12" s="32">
        <v>0</v>
      </c>
      <c r="H12" s="32">
        <f t="shared" ref="H12:H14" si="1">F12-2*G12</f>
        <v>31</v>
      </c>
      <c r="I12" s="32">
        <f t="shared" ref="I12:I14" si="2">F12-2*G12</f>
        <v>31</v>
      </c>
      <c r="J12" s="32">
        <v>61.74</v>
      </c>
      <c r="K12" s="32">
        <v>63.72</v>
      </c>
      <c r="L12" s="32">
        <v>35</v>
      </c>
    </row>
    <row r="13" spans="1:12" s="33" customFormat="1" x14ac:dyDescent="0.25">
      <c r="C13" s="32">
        <v>9</v>
      </c>
      <c r="D13" s="33" t="str">
        <f>"122700c_1_1227_p_psm00"&amp;C13&amp;"d"</f>
        <v>122700c_1_1227_p_psm009d</v>
      </c>
      <c r="E13" s="32">
        <v>5</v>
      </c>
      <c r="F13" s="32">
        <f t="shared" si="0"/>
        <v>31</v>
      </c>
      <c r="G13" s="32">
        <v>0</v>
      </c>
      <c r="H13" s="32">
        <f t="shared" si="1"/>
        <v>31</v>
      </c>
      <c r="I13" s="32">
        <f t="shared" si="2"/>
        <v>31</v>
      </c>
      <c r="J13" s="32">
        <v>61.74</v>
      </c>
      <c r="K13" s="32">
        <v>63.72</v>
      </c>
      <c r="L13" s="32">
        <v>36</v>
      </c>
    </row>
    <row r="14" spans="1:12" s="33" customFormat="1" x14ac:dyDescent="0.25">
      <c r="C14" s="32">
        <v>10</v>
      </c>
      <c r="D14" s="33" t="str">
        <f>"122700c_1_1227_p_psm0"&amp;C14&amp;"d"</f>
        <v>122700c_1_1227_p_psm010d</v>
      </c>
      <c r="E14" s="32">
        <v>5</v>
      </c>
      <c r="F14" s="32">
        <f t="shared" si="0"/>
        <v>33</v>
      </c>
      <c r="G14" s="32">
        <v>0</v>
      </c>
      <c r="H14" s="32">
        <f t="shared" si="1"/>
        <v>33</v>
      </c>
      <c r="I14" s="32">
        <f t="shared" si="2"/>
        <v>33</v>
      </c>
      <c r="J14" s="32">
        <v>61.74</v>
      </c>
      <c r="K14" s="32">
        <v>63.72</v>
      </c>
      <c r="L14" s="32">
        <v>38</v>
      </c>
    </row>
    <row r="15" spans="1:12" s="31" customFormat="1" x14ac:dyDescent="0.25"/>
    <row r="16" spans="1:12" s="31" customFormat="1" x14ac:dyDescent="0.25"/>
    <row r="17" spans="1:9" s="31" customFormat="1" x14ac:dyDescent="0.25"/>
    <row r="18" spans="1:9" ht="15.75" thickBot="1" x14ac:dyDescent="0.3"/>
    <row r="19" spans="1:9" ht="16.5" thickTop="1" thickBot="1" x14ac:dyDescent="0.3">
      <c r="B19" s="13" t="s">
        <v>53</v>
      </c>
      <c r="C19" s="34" t="s">
        <v>89</v>
      </c>
      <c r="E19" s="13" t="s">
        <v>67</v>
      </c>
      <c r="F19" s="9"/>
    </row>
    <row r="20" spans="1:9" ht="16.5" thickTop="1" thickBot="1" x14ac:dyDescent="0.3">
      <c r="B20" s="13" t="s">
        <v>57</v>
      </c>
      <c r="C20" s="14"/>
    </row>
    <row r="21" spans="1:9" ht="15.75" thickTop="1" x14ac:dyDescent="0.25">
      <c r="B21" s="1" t="s">
        <v>69</v>
      </c>
      <c r="C21" s="1">
        <v>0.36</v>
      </c>
    </row>
    <row r="24" spans="1:9" s="11" customFormat="1" x14ac:dyDescent="0.25">
      <c r="A24" s="12" t="s">
        <v>22</v>
      </c>
      <c r="B24" s="12" t="s">
        <v>23</v>
      </c>
      <c r="C24" s="12" t="str">
        <f>$C$19</f>
        <v>nik27d1lib2_p27_lay</v>
      </c>
      <c r="D24" s="12" t="str">
        <f>$F$19&amp;D11</f>
        <v>122700c_1_1227_p_psm007d</v>
      </c>
      <c r="E24" s="12" t="s">
        <v>47</v>
      </c>
      <c r="F24" s="11">
        <f>J11</f>
        <v>61.74</v>
      </c>
      <c r="G24" s="11">
        <f>K11</f>
        <v>63.72</v>
      </c>
      <c r="H24" s="11">
        <v>0</v>
      </c>
      <c r="I24" s="11">
        <v>0</v>
      </c>
    </row>
    <row r="25" spans="1:9" x14ac:dyDescent="0.25">
      <c r="A25" s="1" t="s">
        <v>22</v>
      </c>
      <c r="B25" s="1" t="s">
        <v>70</v>
      </c>
      <c r="C25" s="1" t="s">
        <v>10</v>
      </c>
      <c r="D25" s="31" t="s">
        <v>108</v>
      </c>
      <c r="E25" s="1">
        <f>E11</f>
        <v>4</v>
      </c>
      <c r="F25" s="1">
        <f>F11</f>
        <v>32</v>
      </c>
      <c r="G25" s="1">
        <f>H11</f>
        <v>32</v>
      </c>
      <c r="H25" s="1">
        <f>I11</f>
        <v>32</v>
      </c>
    </row>
    <row r="26" spans="1:9" x14ac:dyDescent="0.25">
      <c r="D26" s="16"/>
      <c r="E26" s="16"/>
    </row>
    <row r="28" spans="1:9" x14ac:dyDescent="0.25">
      <c r="A28" s="18" t="s">
        <v>22</v>
      </c>
      <c r="B28" s="18" t="s">
        <v>23</v>
      </c>
      <c r="C28" s="18" t="str">
        <f>$C$19</f>
        <v>nik27d1lib2_p27_lay</v>
      </c>
      <c r="D28" s="18" t="str">
        <f>$F$19&amp;D12</f>
        <v>122700c_1_1227_p_psm008d</v>
      </c>
      <c r="E28" s="18" t="s">
        <v>47</v>
      </c>
      <c r="F28" s="17">
        <f>J12</f>
        <v>61.74</v>
      </c>
      <c r="G28" s="17">
        <f>K12</f>
        <v>63.72</v>
      </c>
      <c r="H28" s="17">
        <v>0</v>
      </c>
      <c r="I28" s="17">
        <v>0</v>
      </c>
    </row>
    <row r="29" spans="1:9" x14ac:dyDescent="0.25">
      <c r="A29" s="19" t="s">
        <v>22</v>
      </c>
      <c r="B29" s="19" t="s">
        <v>70</v>
      </c>
      <c r="C29" s="19" t="s">
        <v>10</v>
      </c>
      <c r="D29" s="31" t="s">
        <v>108</v>
      </c>
      <c r="E29" s="19">
        <f>E12</f>
        <v>4</v>
      </c>
      <c r="F29" s="19">
        <f>F12</f>
        <v>31</v>
      </c>
      <c r="G29" s="19">
        <f>H12</f>
        <v>31</v>
      </c>
      <c r="H29" s="19">
        <f>I12</f>
        <v>31</v>
      </c>
      <c r="I29" s="19"/>
    </row>
    <row r="30" spans="1:9" x14ac:dyDescent="0.25">
      <c r="A30" s="19"/>
      <c r="B30" s="19"/>
      <c r="C30" s="19"/>
      <c r="D30" s="19"/>
      <c r="E30" s="19"/>
      <c r="F30" s="19"/>
      <c r="G30" s="19"/>
      <c r="H30" s="19"/>
      <c r="I30" s="19"/>
    </row>
    <row r="32" spans="1:9" x14ac:dyDescent="0.25">
      <c r="A32" s="18" t="s">
        <v>22</v>
      </c>
      <c r="B32" s="18" t="s">
        <v>23</v>
      </c>
      <c r="C32" s="18" t="str">
        <f>$C$19</f>
        <v>nik27d1lib2_p27_lay</v>
      </c>
      <c r="D32" s="18" t="str">
        <f>$F$19&amp;D13</f>
        <v>122700c_1_1227_p_psm009d</v>
      </c>
      <c r="E32" s="18" t="s">
        <v>47</v>
      </c>
      <c r="F32" s="17">
        <f>J13</f>
        <v>61.74</v>
      </c>
      <c r="G32" s="17">
        <f>K13</f>
        <v>63.72</v>
      </c>
      <c r="H32" s="17">
        <v>0</v>
      </c>
      <c r="I32" s="17">
        <v>0</v>
      </c>
    </row>
    <row r="33" spans="1:9" x14ac:dyDescent="0.25">
      <c r="A33" s="19" t="s">
        <v>22</v>
      </c>
      <c r="B33" s="19" t="s">
        <v>70</v>
      </c>
      <c r="C33" s="19" t="s">
        <v>10</v>
      </c>
      <c r="D33" s="31" t="s">
        <v>108</v>
      </c>
      <c r="E33" s="19">
        <f>E13</f>
        <v>5</v>
      </c>
      <c r="F33" s="19">
        <f>F13</f>
        <v>31</v>
      </c>
      <c r="G33" s="19">
        <f>H13</f>
        <v>31</v>
      </c>
      <c r="H33" s="19">
        <f>I13</f>
        <v>31</v>
      </c>
      <c r="I33" s="19"/>
    </row>
    <row r="34" spans="1:9" x14ac:dyDescent="0.25">
      <c r="A34" s="19"/>
      <c r="B34" s="19"/>
      <c r="C34" s="19"/>
      <c r="D34" s="19"/>
      <c r="E34" s="19"/>
      <c r="F34" s="19"/>
      <c r="G34" s="19"/>
      <c r="H34" s="19"/>
      <c r="I34" s="19"/>
    </row>
    <row r="36" spans="1:9" x14ac:dyDescent="0.25">
      <c r="A36" s="18" t="s">
        <v>22</v>
      </c>
      <c r="B36" s="18" t="s">
        <v>23</v>
      </c>
      <c r="C36" s="18" t="str">
        <f>$C$19</f>
        <v>nik27d1lib2_p27_lay</v>
      </c>
      <c r="D36" s="18" t="str">
        <f>$F$19&amp;D14</f>
        <v>122700c_1_1227_p_psm010d</v>
      </c>
      <c r="E36" s="18" t="s">
        <v>47</v>
      </c>
      <c r="F36" s="17">
        <f>J14</f>
        <v>61.74</v>
      </c>
      <c r="G36" s="17">
        <f>K14</f>
        <v>63.72</v>
      </c>
      <c r="H36" s="17">
        <v>0</v>
      </c>
      <c r="I36" s="17">
        <v>0</v>
      </c>
    </row>
    <row r="37" spans="1:9" x14ac:dyDescent="0.25">
      <c r="A37" s="19" t="s">
        <v>22</v>
      </c>
      <c r="B37" s="19" t="s">
        <v>70</v>
      </c>
      <c r="C37" s="19" t="s">
        <v>10</v>
      </c>
      <c r="D37" s="31" t="s">
        <v>108</v>
      </c>
      <c r="E37" s="19">
        <f>E14</f>
        <v>5</v>
      </c>
      <c r="F37" s="19">
        <f>F14</f>
        <v>33</v>
      </c>
      <c r="G37" s="19">
        <f>H14</f>
        <v>33</v>
      </c>
      <c r="H37" s="19">
        <f>I14</f>
        <v>33</v>
      </c>
      <c r="I37" s="19"/>
    </row>
    <row r="38" spans="1:9" x14ac:dyDescent="0.25">
      <c r="A38" s="19"/>
      <c r="B38" s="19"/>
      <c r="C38" s="19"/>
      <c r="D38" s="19"/>
      <c r="E38" s="19"/>
      <c r="F38" s="19"/>
      <c r="G38" s="19"/>
      <c r="H38" s="19"/>
      <c r="I38" s="1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C693-7AD4-4C11-8791-DC3E9B2A600D}">
  <dimension ref="E6:S22"/>
  <sheetViews>
    <sheetView workbookViewId="0"/>
  </sheetViews>
  <sheetFormatPr defaultRowHeight="15" x14ac:dyDescent="0.25"/>
  <cols>
    <col min="5" max="5" width="10.5703125" bestFit="1" customWidth="1"/>
    <col min="6" max="6" width="26.42578125" bestFit="1" customWidth="1"/>
    <col min="7" max="8" width="11.28515625" bestFit="1" customWidth="1"/>
    <col min="9" max="9" width="18.28515625" bestFit="1" customWidth="1"/>
    <col min="10" max="10" width="10" bestFit="1" customWidth="1"/>
    <col min="11" max="11" width="12" bestFit="1" customWidth="1"/>
    <col min="14" max="14" width="13.28515625" bestFit="1" customWidth="1"/>
  </cols>
  <sheetData>
    <row r="6" spans="5:14" x14ac:dyDescent="0.25">
      <c r="E6" t="s">
        <v>103</v>
      </c>
      <c r="F6" t="s">
        <v>58</v>
      </c>
      <c r="G6" t="s">
        <v>59</v>
      </c>
      <c r="H6" t="s">
        <v>60</v>
      </c>
      <c r="I6" t="s">
        <v>62</v>
      </c>
      <c r="J6" t="s">
        <v>61</v>
      </c>
      <c r="K6" t="s">
        <v>63</v>
      </c>
      <c r="L6" t="s">
        <v>64</v>
      </c>
      <c r="M6" t="s">
        <v>65</v>
      </c>
      <c r="N6" t="s">
        <v>66</v>
      </c>
    </row>
    <row r="7" spans="5:14" x14ac:dyDescent="0.25">
      <c r="E7">
        <v>1</v>
      </c>
      <c r="F7" s="33" t="s">
        <v>90</v>
      </c>
      <c r="G7" s="33" t="s">
        <v>52</v>
      </c>
      <c r="H7" s="33">
        <v>4</v>
      </c>
      <c r="I7" s="33">
        <v>30</v>
      </c>
      <c r="J7" s="33" t="s">
        <v>83</v>
      </c>
      <c r="K7" s="33" t="s">
        <v>76</v>
      </c>
      <c r="L7" s="33" t="s">
        <v>77</v>
      </c>
      <c r="M7" s="33">
        <v>61.74</v>
      </c>
      <c r="N7" s="33">
        <v>63.72</v>
      </c>
    </row>
    <row r="8" spans="5:14" x14ac:dyDescent="0.25">
      <c r="F8" s="27" t="s">
        <v>91</v>
      </c>
      <c r="G8" s="27" t="s">
        <v>52</v>
      </c>
      <c r="H8" s="27">
        <v>5.5</v>
      </c>
      <c r="I8" s="27">
        <v>30</v>
      </c>
      <c r="J8" s="27" t="s">
        <v>86</v>
      </c>
      <c r="K8" s="27" t="s">
        <v>76</v>
      </c>
      <c r="L8" s="27" t="s">
        <v>78</v>
      </c>
      <c r="M8" s="27">
        <v>61.74</v>
      </c>
      <c r="N8" s="27">
        <v>63.72</v>
      </c>
    </row>
    <row r="9" spans="5:14" x14ac:dyDescent="0.25">
      <c r="F9" s="27" t="s">
        <v>92</v>
      </c>
      <c r="G9" s="27" t="s">
        <v>52</v>
      </c>
      <c r="H9" s="27">
        <v>5.5</v>
      </c>
      <c r="I9" s="27">
        <v>15.5</v>
      </c>
      <c r="J9" s="27" t="s">
        <v>87</v>
      </c>
      <c r="K9" s="27" t="s">
        <v>76</v>
      </c>
      <c r="L9" s="27" t="s">
        <v>84</v>
      </c>
      <c r="M9" s="27">
        <v>61.74</v>
      </c>
      <c r="N9" s="27">
        <v>63.72</v>
      </c>
    </row>
    <row r="10" spans="5:14" s="31" customFormat="1" x14ac:dyDescent="0.25">
      <c r="F10" s="31" t="s">
        <v>58</v>
      </c>
      <c r="G10" s="31" t="s">
        <v>59</v>
      </c>
      <c r="H10" s="31" t="s">
        <v>60</v>
      </c>
      <c r="I10" s="31" t="s">
        <v>62</v>
      </c>
      <c r="J10" s="31" t="s">
        <v>61</v>
      </c>
      <c r="K10" s="31" t="s">
        <v>65</v>
      </c>
      <c r="L10" s="31" t="s">
        <v>66</v>
      </c>
    </row>
    <row r="11" spans="5:14" x14ac:dyDescent="0.25">
      <c r="E11">
        <v>2</v>
      </c>
      <c r="F11" s="33" t="s">
        <v>93</v>
      </c>
      <c r="G11" s="33" t="s">
        <v>52</v>
      </c>
      <c r="H11" s="33">
        <v>4</v>
      </c>
      <c r="I11" s="33">
        <v>66</v>
      </c>
      <c r="J11" s="33">
        <v>70</v>
      </c>
      <c r="K11" s="33">
        <v>61.74</v>
      </c>
      <c r="L11" s="33">
        <v>63.72</v>
      </c>
    </row>
    <row r="12" spans="5:14" x14ac:dyDescent="0.25">
      <c r="F12" s="27" t="s">
        <v>94</v>
      </c>
      <c r="G12" s="27" t="s">
        <v>52</v>
      </c>
      <c r="H12" s="27">
        <v>5.5</v>
      </c>
      <c r="I12" s="27">
        <v>64.5</v>
      </c>
      <c r="J12" s="27">
        <v>70</v>
      </c>
      <c r="K12" s="27">
        <v>61.74</v>
      </c>
      <c r="L12" s="27">
        <v>63.72</v>
      </c>
      <c r="M12" s="27"/>
      <c r="N12" s="27"/>
    </row>
    <row r="13" spans="5:14" s="31" customFormat="1" x14ac:dyDescent="0.25">
      <c r="F13" s="31" t="s">
        <v>58</v>
      </c>
      <c r="G13" s="31" t="s">
        <v>85</v>
      </c>
      <c r="H13" s="31" t="s">
        <v>60</v>
      </c>
      <c r="I13" s="31" t="s">
        <v>61</v>
      </c>
      <c r="J13" s="31" t="s">
        <v>63</v>
      </c>
      <c r="K13" s="31" t="s">
        <v>64</v>
      </c>
      <c r="L13" s="31" t="s">
        <v>65</v>
      </c>
      <c r="M13" s="31" t="s">
        <v>66</v>
      </c>
    </row>
    <row r="14" spans="5:14" x14ac:dyDescent="0.25">
      <c r="E14">
        <v>3</v>
      </c>
      <c r="F14" s="33" t="s">
        <v>95</v>
      </c>
      <c r="G14" s="33" t="s">
        <v>79</v>
      </c>
      <c r="H14" s="33">
        <v>5.5</v>
      </c>
      <c r="I14" s="33">
        <v>10</v>
      </c>
      <c r="J14" s="33" t="s">
        <v>88</v>
      </c>
      <c r="K14" s="33">
        <v>30</v>
      </c>
      <c r="L14" s="33">
        <v>61.74</v>
      </c>
      <c r="M14" s="33">
        <v>63.72</v>
      </c>
    </row>
    <row r="15" spans="5:14" x14ac:dyDescent="0.25">
      <c r="E15">
        <v>4</v>
      </c>
      <c r="F15" s="33" t="s">
        <v>96</v>
      </c>
      <c r="G15" s="33" t="s">
        <v>79</v>
      </c>
      <c r="H15" s="33">
        <v>5.5</v>
      </c>
      <c r="I15" s="33">
        <v>7</v>
      </c>
      <c r="J15" s="33" t="s">
        <v>82</v>
      </c>
      <c r="K15" s="33">
        <v>30</v>
      </c>
      <c r="L15" s="33">
        <v>61.74</v>
      </c>
      <c r="M15" s="33">
        <v>63.72</v>
      </c>
    </row>
    <row r="16" spans="5:14" x14ac:dyDescent="0.25">
      <c r="E16">
        <v>5</v>
      </c>
      <c r="F16" s="33" t="s">
        <v>97</v>
      </c>
      <c r="G16" s="33" t="s">
        <v>35</v>
      </c>
      <c r="H16" s="33">
        <v>5.5</v>
      </c>
      <c r="I16" s="33">
        <v>10</v>
      </c>
      <c r="J16" s="33" t="s">
        <v>88</v>
      </c>
      <c r="K16" s="33">
        <v>30</v>
      </c>
      <c r="L16" s="33">
        <v>61.74</v>
      </c>
      <c r="M16" s="33">
        <v>63.72</v>
      </c>
    </row>
    <row r="17" spans="5:19" x14ac:dyDescent="0.25">
      <c r="E17">
        <v>6</v>
      </c>
      <c r="F17" s="33" t="s">
        <v>98</v>
      </c>
      <c r="G17" s="33" t="s">
        <v>35</v>
      </c>
      <c r="H17" s="33">
        <v>5.5</v>
      </c>
      <c r="I17" s="33">
        <v>7</v>
      </c>
      <c r="J17" s="33" t="s">
        <v>82</v>
      </c>
      <c r="K17" s="33">
        <v>30</v>
      </c>
      <c r="L17" s="33">
        <v>61.74</v>
      </c>
      <c r="M17" s="33">
        <v>63.72</v>
      </c>
      <c r="R17" t="s">
        <v>104</v>
      </c>
      <c r="S17" t="s">
        <v>105</v>
      </c>
    </row>
    <row r="18" spans="5:19" s="31" customFormat="1" x14ac:dyDescent="0.25">
      <c r="F18" s="31" t="s">
        <v>58</v>
      </c>
      <c r="G18" s="31" t="s">
        <v>60</v>
      </c>
      <c r="H18" s="31" t="s">
        <v>73</v>
      </c>
      <c r="I18" s="31" t="s">
        <v>69</v>
      </c>
      <c r="J18" s="31" t="s">
        <v>71</v>
      </c>
      <c r="K18" s="31" t="s">
        <v>72</v>
      </c>
      <c r="L18" s="31" t="s">
        <v>65</v>
      </c>
      <c r="M18" s="31" t="s">
        <v>66</v>
      </c>
      <c r="N18" s="31" t="s">
        <v>74</v>
      </c>
      <c r="R18" s="27"/>
      <c r="S18" s="31" t="s">
        <v>106</v>
      </c>
    </row>
    <row r="19" spans="5:19" x14ac:dyDescent="0.25">
      <c r="E19">
        <v>7</v>
      </c>
      <c r="F19" s="33" t="s">
        <v>99</v>
      </c>
      <c r="G19" s="33">
        <v>4</v>
      </c>
      <c r="H19" s="33">
        <v>32</v>
      </c>
      <c r="I19" s="33">
        <v>0</v>
      </c>
      <c r="J19" s="33">
        <v>32</v>
      </c>
      <c r="K19" s="33">
        <v>32</v>
      </c>
      <c r="L19" s="33">
        <v>61.74</v>
      </c>
      <c r="M19" s="33">
        <v>63.72</v>
      </c>
      <c r="N19" s="33">
        <v>36</v>
      </c>
      <c r="R19" s="33"/>
      <c r="S19" t="s">
        <v>107</v>
      </c>
    </row>
    <row r="20" spans="5:19" x14ac:dyDescent="0.25">
      <c r="E20">
        <v>8</v>
      </c>
      <c r="F20" s="33" t="s">
        <v>100</v>
      </c>
      <c r="G20" s="33">
        <v>4</v>
      </c>
      <c r="H20" s="33">
        <v>31</v>
      </c>
      <c r="I20" s="33">
        <v>0</v>
      </c>
      <c r="J20" s="33">
        <v>31</v>
      </c>
      <c r="K20" s="33">
        <v>31</v>
      </c>
      <c r="L20" s="33">
        <v>61.74</v>
      </c>
      <c r="M20" s="33">
        <v>63.72</v>
      </c>
      <c r="N20" s="33">
        <v>35</v>
      </c>
    </row>
    <row r="21" spans="5:19" x14ac:dyDescent="0.25">
      <c r="E21">
        <v>9</v>
      </c>
      <c r="F21" s="33" t="s">
        <v>101</v>
      </c>
      <c r="G21" s="33">
        <v>5</v>
      </c>
      <c r="H21" s="33">
        <v>31</v>
      </c>
      <c r="I21" s="33">
        <v>0</v>
      </c>
      <c r="J21" s="33">
        <v>31</v>
      </c>
      <c r="K21" s="33">
        <v>31</v>
      </c>
      <c r="L21" s="33">
        <v>61.74</v>
      </c>
      <c r="M21" s="33">
        <v>63.72</v>
      </c>
      <c r="N21" s="33">
        <v>36</v>
      </c>
    </row>
    <row r="22" spans="5:19" x14ac:dyDescent="0.25">
      <c r="E22">
        <v>10</v>
      </c>
      <c r="F22" s="33" t="s">
        <v>102</v>
      </c>
      <c r="G22" s="33">
        <v>5</v>
      </c>
      <c r="H22" s="33">
        <v>33</v>
      </c>
      <c r="I22" s="33">
        <v>0</v>
      </c>
      <c r="J22" s="33">
        <v>33</v>
      </c>
      <c r="K22" s="33">
        <v>33</v>
      </c>
      <c r="L22" s="33">
        <v>61.74</v>
      </c>
      <c r="M22" s="33">
        <v>63.72</v>
      </c>
      <c r="N22" s="33">
        <v>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8B7B5DED-2F34-41FB-8FE4-AE75276313CC}"/>
</file>

<file path=customXml/itemProps2.xml><?xml version="1.0" encoding="utf-8"?>
<ds:datastoreItem xmlns:ds="http://schemas.openxmlformats.org/officeDocument/2006/customXml" ds:itemID="{33D1A331-293E-4D94-BF75-D9676AD4293C}"/>
</file>

<file path=customXml/itemProps3.xml><?xml version="1.0" encoding="utf-8"?>
<ds:datastoreItem xmlns:ds="http://schemas.openxmlformats.org/officeDocument/2006/customXml" ds:itemID="{E5518817-F057-4E05-A1E8-9062815928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GET</vt:lpstr>
      <vt:lpstr>Summary params</vt:lpstr>
      <vt:lpstr>psm_containers</vt:lpstr>
      <vt:lpstr>xy4</vt:lpstr>
      <vt:lpstr>box_box</vt:lpstr>
      <vt:lpstr>FA_short</vt:lpstr>
      <vt:lpstr>cross</vt:lpstr>
      <vt:lpstr>Summary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Valencia-cardona, Juan</cp:lastModifiedBy>
  <dcterms:created xsi:type="dcterms:W3CDTF">2020-06-26T19:13:23Z</dcterms:created>
  <dcterms:modified xsi:type="dcterms:W3CDTF">2022-11-04T00:32:03Z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