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\\torsmb.to.intel.com\jvalenci\work\canon_main\canon_layouts\1276\1276_9_98\"/>
    </mc:Choice>
  </mc:AlternateContent>
  <xr:revisionPtr revIDLastSave="0" documentId="13_ncr:1_{9CF6DBD4-679E-4B55-8D52-5495AE6ED8DD}" xr6:coauthVersionLast="47" xr6:coauthVersionMax="47" xr10:uidLastSave="{00000000-0000-0000-0000-000000000000}"/>
  <bookViews>
    <workbookView xWindow="-120" yWindow="-120" windowWidth="29040" windowHeight="17520" tabRatio="829" activeTab="4" xr2:uid="{00000000-000D-0000-FFFF-FFFF00000000}"/>
  </bookViews>
  <sheets>
    <sheet name="gm0_zonal_bkg" sheetId="72" r:id="rId1"/>
    <sheet name="gm0_xy4" sheetId="86" r:id="rId2"/>
    <sheet name="gm0_pound" sheetId="64" r:id="rId3"/>
    <sheet name="gm0_hatch" sheetId="52" r:id="rId4"/>
    <sheet name="gm0_swirl_xy4" sheetId="82" r:id="rId5"/>
    <sheet name="gm0_swirl_cross" sheetId="83" r:id="rId6"/>
    <sheet name="gm0_swril_hatch" sheetId="8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82" l="1"/>
  <c r="C28" i="86"/>
  <c r="D28" i="86"/>
  <c r="F28" i="86"/>
  <c r="G28" i="86"/>
  <c r="K12" i="64"/>
  <c r="C38" i="86"/>
  <c r="E39" i="86"/>
  <c r="G38" i="86"/>
  <c r="F38" i="86"/>
  <c r="D38" i="86"/>
  <c r="G15" i="86"/>
  <c r="G39" i="86" s="1"/>
  <c r="H39" i="86"/>
  <c r="F39" i="86"/>
  <c r="H34" i="86" l="1"/>
  <c r="F34" i="86"/>
  <c r="E34" i="86"/>
  <c r="G33" i="86"/>
  <c r="F33" i="86"/>
  <c r="D33" i="86"/>
  <c r="C33" i="86"/>
  <c r="H29" i="86"/>
  <c r="F29" i="86"/>
  <c r="E29" i="86"/>
  <c r="G14" i="86"/>
  <c r="G34" i="86" s="1"/>
  <c r="G13" i="86"/>
  <c r="G29" i="86" s="1"/>
  <c r="F25" i="82" l="1"/>
  <c r="H22" i="84"/>
  <c r="G22" i="84"/>
  <c r="F22" i="84"/>
  <c r="E22" i="84"/>
  <c r="E21" i="84"/>
  <c r="G20" i="84"/>
  <c r="F20" i="84"/>
  <c r="D20" i="84"/>
  <c r="C20" i="84"/>
  <c r="D19" i="84"/>
  <c r="C19" i="84"/>
  <c r="E28" i="83"/>
  <c r="E29" i="83"/>
  <c r="G27" i="83"/>
  <c r="F27" i="83"/>
  <c r="D27" i="83"/>
  <c r="C27" i="83"/>
  <c r="D26" i="83"/>
  <c r="C26" i="83"/>
  <c r="F13" i="83"/>
  <c r="F29" i="83" s="1"/>
  <c r="D34" i="82"/>
  <c r="D29" i="82"/>
  <c r="D24" i="82"/>
  <c r="I35" i="82"/>
  <c r="H35" i="82"/>
  <c r="F35" i="82"/>
  <c r="E35" i="82"/>
  <c r="G34" i="82"/>
  <c r="F34" i="82"/>
  <c r="C34" i="82"/>
  <c r="I30" i="82"/>
  <c r="H30" i="82"/>
  <c r="F30" i="82"/>
  <c r="E30" i="82"/>
  <c r="G29" i="82"/>
  <c r="F29" i="82"/>
  <c r="C29" i="82"/>
  <c r="H25" i="82"/>
  <c r="E25" i="82"/>
  <c r="G24" i="82"/>
  <c r="F24" i="82"/>
  <c r="C24" i="82"/>
  <c r="G14" i="82"/>
  <c r="G35" i="82" s="1"/>
  <c r="G13" i="82"/>
  <c r="G30" i="82" s="1"/>
  <c r="G12" i="82"/>
  <c r="G25" i="82" s="1"/>
  <c r="K13" i="83" l="1"/>
  <c r="H29" i="83" s="1"/>
  <c r="J13" i="83"/>
  <c r="G29" i="83" s="1"/>
  <c r="H27" i="64" l="1"/>
  <c r="F27" i="64"/>
  <c r="E27" i="64"/>
  <c r="G26" i="64"/>
  <c r="F26" i="64"/>
  <c r="D26" i="64"/>
  <c r="C26" i="64"/>
  <c r="G12" i="64"/>
  <c r="G27" i="64" s="1"/>
  <c r="H18" i="52" l="1"/>
  <c r="G18" i="52"/>
  <c r="F18" i="52"/>
  <c r="E18" i="52"/>
  <c r="G17" i="52"/>
  <c r="F17" i="52"/>
  <c r="D17" i="52"/>
  <c r="C17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" authorId="0" shapeId="0" xr:uid="{AD8A7BB1-7AE7-4C51-B41E-C8022B47F7A9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26" authorId="0" shapeId="0" xr:uid="{A570DC7E-5BE1-4470-A9F9-7386071D619A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19" authorId="0" shapeId="0" xr:uid="{DD9421E8-E87E-4048-BA89-5440AC998271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sharedStrings.xml><?xml version="1.0" encoding="utf-8"?>
<sst xmlns="http://schemas.openxmlformats.org/spreadsheetml/2006/main" count="668" uniqueCount="120">
  <si>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</si>
  <si>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</si>
  <si>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</si>
  <si>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</si>
  <si>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</si>
  <si>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</si>
  <si>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</si>
  <si>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</si>
  <si>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</si>
  <si>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</si>
  <si>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</si>
  <si>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</si>
  <si>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</si>
  <si>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</si>
  <si>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</si>
  <si>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</si>
  <si>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</si>
  <si>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</si>
  <si>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</si>
  <si>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</si>
  <si>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</si>
  <si>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</si>
  <si>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</si>
  <si>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</si>
  <si>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</si>
  <si>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</si>
  <si>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</si>
  <si>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y</t>
  </si>
  <si>
    <t>StartLayoutAssembler</t>
  </si>
  <si>
    <t>bbox.bbox</t>
  </si>
  <si>
    <t>layers.layers</t>
  </si>
  <si>
    <t>origin.points</t>
  </si>
  <si>
    <t>keep_shapes.boolean</t>
  </si>
  <si>
    <t>cd.float</t>
  </si>
  <si>
    <t>pitch.float</t>
  </si>
  <si>
    <t>varname.declare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</si>
  <si>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</si>
  <si>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</si>
  <si>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</si>
  <si>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</si>
  <si>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</si>
  <si>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</si>
  <si>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</si>
  <si>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</si>
  <si>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</si>
  <si>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</si>
  <si>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</si>
  <si>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</si>
  <si>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</si>
  <si>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</si>
  <si>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</si>
  <si>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</si>
  <si>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</si>
  <si>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</si>
  <si>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</si>
  <si>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</si>
  <si>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</si>
  <si>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</si>
  <si>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</si>
  <si>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</si>
  <si>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</si>
  <si>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</si>
  <si>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</si>
  <si>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</si>
  <si>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</si>
  <si>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</si>
  <si>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</si>
  <si>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</si>
  <si>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</si>
  <si>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</si>
  <si>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</si>
  <si>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</si>
  <si>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</si>
  <si>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</si>
  <si>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</si>
  <si>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</si>
  <si>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</si>
  <si>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</si>
  <si>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</si>
  <si>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</si>
  <si>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</si>
  <si>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</si>
  <si>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</si>
  <si>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</si>
  <si>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</si>
  <si>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</si>
  <si>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</si>
  <si>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</si>
  <si>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</si>
  <si>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</si>
  <si>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</si>
  <si>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</si>
  <si>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(25 25)</t>
  </si>
  <si>
    <t>create_rectangle</t>
  </si>
  <si>
    <t>a</t>
  </si>
  <si>
    <t>zonal_background</t>
  </si>
  <si>
    <t>shift.float</t>
  </si>
  <si>
    <t>swirl.boolean</t>
  </si>
  <si>
    <t>pullback</t>
  </si>
  <si>
    <t>inner pad width height</t>
  </si>
  <si>
    <t>tv0_downsize</t>
  </si>
  <si>
    <t>gv1_downsize</t>
  </si>
  <si>
    <t>or1.tccDebug</t>
  </si>
  <si>
    <t>or2.tccDebug</t>
  </si>
  <si>
    <t>GV1_downsize</t>
  </si>
  <si>
    <t>(63.36 63)</t>
  </si>
  <si>
    <t>nik76d9lib1_x76c_lay</t>
  </si>
  <si>
    <t>nik76d9lib2_x76c_lay</t>
  </si>
  <si>
    <t>gm0.drawing</t>
  </si>
  <si>
    <t>127600c_d9t98_atc_gm0_swirl</t>
  </si>
  <si>
    <t>127600c_d9t98_atc_gm0022d</t>
  </si>
  <si>
    <t>127600c_d9t98_atc_gm0023d</t>
  </si>
  <si>
    <t>127600c_d9t98_atc_gm0024d</t>
  </si>
  <si>
    <t>127600c_d9t98_atc_gm0078d</t>
  </si>
  <si>
    <t>127600c_d9t98_atc_gm0173d</t>
  </si>
  <si>
    <t>127600c_d9t98_atc_gm0222d</t>
  </si>
  <si>
    <t>127600c_d9t98_atc_gm0223d</t>
  </si>
  <si>
    <t>127600c_d9t98_atc_gm0224d</t>
  </si>
  <si>
    <t>127600c_d9t98_atc_gm0355d</t>
  </si>
  <si>
    <t>127600c_d9t98_atc_gm0374d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</si>
</sst>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4" fillId="11" borderId="0" applyNumberFormat="0" applyBorder="0" applyAlignment="0" applyProtection="0"/>
  </cellStyleXfs>
  <cellXfs count="22"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1" applyFont="1" applyFill="1" applyBorder="1"/>
    <xf numFmtId="0" fontId="2" fillId="3" borderId="0" xfId="1" applyFont="1" applyFill="1"/>
    <xf numFmtId="0" fontId="2" fillId="3" borderId="0" xfId="0" applyFont="1" applyFill="1"/>
    <xf numFmtId="0" fontId="4" fillId="4" borderId="0" xfId="2" applyAlignment="1">
      <alignment horizontal="left" vertical="center"/>
    </xf>
    <xf numFmtId="0" fontId="4" fillId="4" borderId="0" xfId="2"/>
    <xf numFmtId="0" fontId="6" fillId="6" borderId="1" xfId="4"/>
    <xf numFmtId="0" fontId="5" fillId="5" borderId="0" xfId="3"/>
    <xf numFmtId="0" fontId="6" fillId="6" borderId="1" xfId="4" applyAlignment="1">
      <alignment horizontal="center"/>
    </xf>
    <xf numFmtId="0" fontId="4" fillId="4" borderId="0" xfId="2" applyAlignment="1">
      <alignment horizontal="center"/>
    </xf>
    <xf numFmtId="0" fontId="7" fillId="7" borderId="2" xfId="5"/>
    <xf numFmtId="0" fontId="5" fillId="5" borderId="2" xfId="3" applyBorder="1"/>
    <xf numFmtId="44" fontId="6" fillId="6" borderId="1" xfId="7" applyFont="1" applyFill="1" applyBorder="1" applyAlignment="1">
      <alignment horizontal="center"/>
    </xf>
    <xf numFmtId="0" fontId="8" fillId="9" borderId="0" xfId="8"/>
    <xf numFmtId="0" fontId="8" fillId="9" borderId="0" xfId="8" applyAlignment="1">
      <alignment horizontal="center"/>
    </xf>
    <xf numFmtId="0" fontId="4" fillId="11" borderId="0" xfId="10"/>
    <xf numFmtId="0" fontId="4" fillId="8" borderId="0" xfId="6"/>
    <xf numFmtId="0" fontId="4" fillId="8" borderId="0" xfId="6" applyAlignment="1">
      <alignment horizontal="left" vertical="center"/>
    </xf>
    <xf numFmtId="0" fontId="9" fillId="10" borderId="0" xfId="9"/>
    <xf numFmtId="0" fontId="5" fillId="5" borderId="2" xfId="3" applyBorder="1" applyAlignment="1">
      <alignment horizontal="left" vertical="center"/>
    </xf>
    <xf numFmtId="0" fontId="4" fillId="0" borderId="0" xfId="0" applyFont="1"/>
  </cellXfs>
  <cellStyles count="11">
    <cellStyle name="40% - Accent1" xfId="2" builtinId="31"/>
    <cellStyle name="40% - Accent2" xfId="10" builtinId="35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5C0-16BD-4C35-8495-609A6C5CC079}">
  <dimension ref="A1:K5"/>
  <sheetViews>
    <sheetView workbookViewId="0">
      <selection activeCell="G5" sqref="G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9.85546875" bestFit="1" customWidth="1"/>
    <col min="4" max="4" width="45.140625" bestFit="1" customWidth="1"/>
    <col min="5" max="5" width="38.7109375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</cols>
  <sheetData>
    <row r="1" spans="1:11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s="4" customFormat="1" ht="15.75" x14ac:dyDescent="0.25">
      <c r="A2" s="1"/>
      <c r="B2" s="1" t="s">
        <v>45</v>
      </c>
      <c r="C2" s="1" t="s">
        <v>26</v>
      </c>
      <c r="D2" s="1" t="s">
        <v>46</v>
      </c>
      <c r="E2" s="1" t="s">
        <v>47</v>
      </c>
      <c r="F2" s="4" t="s">
        <v>12</v>
      </c>
      <c r="G2" s="1" t="s">
        <v>33</v>
      </c>
      <c r="H2" s="1" t="s">
        <v>34</v>
      </c>
      <c r="I2" s="1" t="s">
        <v>97</v>
      </c>
      <c r="J2" s="3"/>
      <c r="K2" s="3"/>
    </row>
    <row r="3" spans="1:11" s="4" customFormat="1" ht="15.75" x14ac:dyDescent="0.25">
      <c r="A3" s="1"/>
      <c r="B3" s="1" t="s">
        <v>41</v>
      </c>
      <c r="C3" s="2" t="s">
        <v>11</v>
      </c>
      <c r="D3" s="2" t="s">
        <v>24</v>
      </c>
      <c r="E3" s="2" t="s">
        <v>23</v>
      </c>
      <c r="F3" s="2" t="s">
        <v>22</v>
      </c>
      <c r="G3" s="2" t="s">
        <v>21</v>
      </c>
      <c r="H3" s="2" t="s">
        <v>31</v>
      </c>
      <c r="I3" s="2" t="s">
        <v>20</v>
      </c>
      <c r="J3" s="2"/>
      <c r="K3" s="3"/>
    </row>
    <row r="4" spans="1:11" s="4" customFormat="1" ht="15.75" x14ac:dyDescent="0.25">
      <c r="A4" s="1"/>
      <c r="B4" s="1" t="s">
        <v>42</v>
      </c>
      <c r="C4" s="2" t="s">
        <v>11</v>
      </c>
      <c r="D4" s="2" t="s">
        <v>25</v>
      </c>
      <c r="E4" s="2" t="s">
        <v>30</v>
      </c>
      <c r="F4" s="2"/>
      <c r="G4" s="2"/>
      <c r="H4" s="2"/>
      <c r="I4" s="2"/>
      <c r="J4" s="2"/>
      <c r="K4" s="3"/>
    </row>
    <row r="5" spans="1:11" s="19" customFormat="1" x14ac:dyDescent="0.25">
      <c r="A5" s="19" t="s">
        <v>27</v>
      </c>
      <c r="B5" s="19" t="s">
        <v>95</v>
      </c>
      <c r="C5" s="19" t="s">
        <v>106</v>
      </c>
      <c r="D5" s="19" t="s">
        <v>109</v>
      </c>
      <c r="E5" s="19" t="s">
        <v>105</v>
      </c>
      <c r="F5" s="19" t="s">
        <v>108</v>
      </c>
      <c r="G5" s="19">
        <v>1</v>
      </c>
      <c r="H5" s="19">
        <v>2</v>
      </c>
      <c r="I5" s="19" t="b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39"/>
  <sheetViews>
    <sheetView topLeftCell="A8" workbookViewId="0">
      <selection activeCell="C17" sqref="C1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0.140625" bestFit="1" customWidth="1"/>
    <col min="4" max="4" width="31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3" s="4" customFormat="1" ht="15.75" x14ac:dyDescent="0.25">
      <c r="A2" s="1"/>
      <c r="B2" s="1" t="s">
        <v>36</v>
      </c>
      <c r="C2" s="2" t="s">
        <v>11</v>
      </c>
      <c r="D2" s="2" t="s">
        <v>12</v>
      </c>
      <c r="E2" s="2" t="s">
        <v>29</v>
      </c>
      <c r="F2" s="2"/>
      <c r="G2" s="2"/>
      <c r="H2" s="2"/>
      <c r="I2" s="2"/>
      <c r="J2" s="2"/>
      <c r="K2" s="3"/>
    </row>
    <row r="3" spans="1:13" s="4" customFormat="1" ht="15.75" x14ac:dyDescent="0.25">
      <c r="A3" s="1"/>
      <c r="B3" s="1" t="s">
        <v>42</v>
      </c>
      <c r="C3" s="2" t="s">
        <v>11</v>
      </c>
      <c r="D3" s="2" t="s">
        <v>25</v>
      </c>
      <c r="E3" s="2" t="s">
        <v>30</v>
      </c>
      <c r="F3" s="2"/>
      <c r="G3" s="2"/>
      <c r="H3" s="2"/>
      <c r="I3" s="2"/>
      <c r="J3" s="2"/>
      <c r="K3" s="3"/>
    </row>
    <row r="4" spans="1:13" s="4" customFormat="1" ht="15.75" x14ac:dyDescent="0.25">
      <c r="A4" s="1"/>
      <c r="B4" s="1" t="s">
        <v>38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3" s="4" customFormat="1" ht="15.75" x14ac:dyDescent="0.25">
      <c r="A5" s="1"/>
      <c r="B5" s="1" t="s">
        <v>39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3" s="4" customFormat="1" ht="15.75" x14ac:dyDescent="0.25">
      <c r="A6" s="1"/>
      <c r="B6" s="1" t="s">
        <v>40</v>
      </c>
      <c r="C6" s="2" t="s">
        <v>11</v>
      </c>
      <c r="D6" s="2" t="s">
        <v>17</v>
      </c>
      <c r="E6" s="2" t="s">
        <v>18</v>
      </c>
      <c r="F6" s="2" t="s">
        <v>19</v>
      </c>
      <c r="G6" s="2"/>
      <c r="H6" s="2"/>
      <c r="I6" s="2"/>
      <c r="J6" s="2"/>
      <c r="K6" s="3"/>
    </row>
    <row r="7" spans="1:13" s="4" customFormat="1" ht="15.75" x14ac:dyDescent="0.25">
      <c r="A7" s="1"/>
      <c r="B7" s="1" t="s">
        <v>41</v>
      </c>
      <c r="C7" s="2" t="s">
        <v>11</v>
      </c>
      <c r="D7" s="2" t="s">
        <v>24</v>
      </c>
      <c r="E7" s="2" t="s">
        <v>23</v>
      </c>
      <c r="F7" s="2" t="s">
        <v>22</v>
      </c>
      <c r="G7" s="2" t="s">
        <v>21</v>
      </c>
      <c r="H7" s="2" t="s">
        <v>31</v>
      </c>
      <c r="I7" s="2" t="s">
        <v>20</v>
      </c>
      <c r="J7" s="2"/>
      <c r="K7" s="3"/>
    </row>
    <row r="8" spans="1:13" s="4" customFormat="1" ht="15.75" x14ac:dyDescent="0.25">
      <c r="A8" s="1"/>
      <c r="B8" s="1" t="s">
        <v>43</v>
      </c>
      <c r="C8" s="1" t="s">
        <v>11</v>
      </c>
      <c r="D8" s="1" t="s">
        <v>12</v>
      </c>
      <c r="E8" s="1" t="s">
        <v>29</v>
      </c>
      <c r="F8" s="1" t="s">
        <v>33</v>
      </c>
      <c r="G8" s="1" t="s">
        <v>34</v>
      </c>
      <c r="H8" s="1" t="s">
        <v>20</v>
      </c>
      <c r="I8" s="3" t="s">
        <v>35</v>
      </c>
      <c r="J8" s="3"/>
      <c r="K8" s="3"/>
    </row>
    <row r="9" spans="1:13" s="4" customFormat="1" ht="15.75" x14ac:dyDescent="0.25">
      <c r="A9" s="1"/>
      <c r="B9" s="1" t="s">
        <v>45</v>
      </c>
      <c r="C9" s="1" t="s">
        <v>26</v>
      </c>
      <c r="D9" s="1" t="s">
        <v>46</v>
      </c>
      <c r="E9" s="1" t="s">
        <v>47</v>
      </c>
      <c r="F9" s="4" t="s">
        <v>12</v>
      </c>
      <c r="G9" s="1" t="s">
        <v>33</v>
      </c>
      <c r="H9" s="1" t="s">
        <v>34</v>
      </c>
      <c r="I9" s="1"/>
      <c r="J9" s="3"/>
      <c r="K9" s="3"/>
    </row>
    <row r="10" spans="1:13" s="4" customFormat="1" ht="15.75" x14ac:dyDescent="0.25">
      <c r="A10" s="1"/>
      <c r="B10" s="1" t="s">
        <v>48</v>
      </c>
      <c r="C10" s="1" t="s">
        <v>11</v>
      </c>
      <c r="D10" s="4" t="s">
        <v>12</v>
      </c>
      <c r="E10" s="4" t="s">
        <v>49</v>
      </c>
      <c r="F10" s="4" t="s">
        <v>59</v>
      </c>
      <c r="G10" s="1" t="s">
        <v>50</v>
      </c>
      <c r="H10" s="1" t="s">
        <v>60</v>
      </c>
      <c r="I10" s="3" t="s">
        <v>35</v>
      </c>
      <c r="K10" s="3"/>
    </row>
    <row r="12" spans="1:13" x14ac:dyDescent="0.25">
      <c r="C12" s="7" t="s">
        <v>62</v>
      </c>
      <c r="D12" s="7" t="s">
        <v>63</v>
      </c>
      <c r="E12" s="7" t="s">
        <v>64</v>
      </c>
      <c r="F12" s="7" t="s">
        <v>68</v>
      </c>
      <c r="G12" s="7" t="s">
        <v>65</v>
      </c>
      <c r="H12" s="7" t="s">
        <v>69</v>
      </c>
      <c r="I12" s="9" t="s">
        <v>66</v>
      </c>
      <c r="J12" s="9" t="s">
        <v>67</v>
      </c>
      <c r="K12" s="9" t="s">
        <v>70</v>
      </c>
      <c r="L12" s="9" t="s">
        <v>71</v>
      </c>
      <c r="M12" s="9" t="s">
        <v>72</v>
      </c>
    </row>
    <row r="13" spans="1:13" x14ac:dyDescent="0.25">
      <c r="C13" s="6" t="s">
        <v>110</v>
      </c>
      <c r="D13" s="10" t="s">
        <v>56</v>
      </c>
      <c r="E13" s="10">
        <v>1.6</v>
      </c>
      <c r="F13" s="10">
        <v>30</v>
      </c>
      <c r="G13" s="10" t="str">
        <f>"("&amp;F13-E13+2*$C$24&amp;" "&amp;F13-E13&amp;")"</f>
        <v>(28.4 28.4)</v>
      </c>
      <c r="H13" s="6" t="s">
        <v>75</v>
      </c>
      <c r="I13" s="10">
        <v>0.2</v>
      </c>
      <c r="J13" s="10">
        <v>0.4</v>
      </c>
      <c r="K13" s="10" t="s">
        <v>92</v>
      </c>
      <c r="L13" s="10">
        <v>63.36</v>
      </c>
      <c r="M13" s="10">
        <v>63</v>
      </c>
    </row>
    <row r="14" spans="1:13" x14ac:dyDescent="0.25">
      <c r="C14" s="6" t="s">
        <v>111</v>
      </c>
      <c r="D14" s="10" t="s">
        <v>56</v>
      </c>
      <c r="E14" s="10">
        <v>1.8</v>
      </c>
      <c r="F14" s="10">
        <v>30</v>
      </c>
      <c r="G14" s="10" t="str">
        <f>"("&amp;F14-E14+2*$C$24&amp;" "&amp;F14-E14&amp;")"</f>
        <v>(28.2 28.2)</v>
      </c>
      <c r="H14" s="6" t="s">
        <v>75</v>
      </c>
      <c r="I14" s="10">
        <v>0.2</v>
      </c>
      <c r="J14" s="10">
        <v>0.4</v>
      </c>
      <c r="K14" s="10" t="s">
        <v>92</v>
      </c>
      <c r="L14" s="10">
        <v>63.36</v>
      </c>
      <c r="M14" s="10">
        <v>63</v>
      </c>
    </row>
    <row r="15" spans="1:13" x14ac:dyDescent="0.25">
      <c r="C15" s="6" t="s">
        <v>112</v>
      </c>
      <c r="D15" s="10" t="s">
        <v>56</v>
      </c>
      <c r="E15" s="10">
        <v>2</v>
      </c>
      <c r="F15" s="10">
        <v>30</v>
      </c>
      <c r="G15" s="10" t="str">
        <f>"("&amp;F15-E15+2*$C$26&amp;" "&amp;F15-E15&amp;")"</f>
        <v>(28 28)</v>
      </c>
      <c r="H15" s="6" t="s">
        <v>75</v>
      </c>
      <c r="I15" s="10">
        <v>0.2</v>
      </c>
      <c r="J15" s="10">
        <v>0.4</v>
      </c>
      <c r="K15" s="10" t="s">
        <v>92</v>
      </c>
      <c r="L15" s="10">
        <v>63.36</v>
      </c>
      <c r="M15" s="10">
        <v>63</v>
      </c>
    </row>
    <row r="22" spans="1:9" ht="15.75" thickBot="1" x14ac:dyDescent="0.3"/>
    <row r="23" spans="1:9" ht="16.5" thickTop="1" thickBot="1" x14ac:dyDescent="0.3">
      <c r="B23" s="11" t="s">
        <v>57</v>
      </c>
      <c r="C23" s="20" t="s">
        <v>107</v>
      </c>
      <c r="E23" s="11" t="s">
        <v>73</v>
      </c>
      <c r="F23" s="8"/>
    </row>
    <row r="24" spans="1:9" ht="16.5" thickTop="1" thickBot="1" x14ac:dyDescent="0.3">
      <c r="B24" s="11" t="s">
        <v>61</v>
      </c>
      <c r="C24" s="12"/>
    </row>
    <row r="25" spans="1:9" ht="15.75" thickTop="1" x14ac:dyDescent="0.25">
      <c r="B25" t="s">
        <v>76</v>
      </c>
      <c r="C25">
        <v>0.36</v>
      </c>
    </row>
    <row r="28" spans="1:9" s="6" customFormat="1" x14ac:dyDescent="0.25">
      <c r="A28" s="5" t="s">
        <v>27</v>
      </c>
      <c r="B28" s="5" t="s">
        <v>28</v>
      </c>
      <c r="C28" s="5" t="str">
        <f>$C$23</f>
        <v>nik76d9lib2_x76c_lay</v>
      </c>
      <c r="D28" s="5" t="str">
        <f>$F$23&amp;C13</f>
        <v>127600c_d9t98_atc_gm0022d</v>
      </c>
      <c r="E28" s="5" t="s">
        <v>51</v>
      </c>
      <c r="F28" s="6">
        <f>L13</f>
        <v>63.36</v>
      </c>
      <c r="G28" s="6">
        <f>M13</f>
        <v>63</v>
      </c>
      <c r="H28" s="6">
        <v>0</v>
      </c>
      <c r="I28" s="6">
        <v>0</v>
      </c>
    </row>
    <row r="29" spans="1:9" x14ac:dyDescent="0.25">
      <c r="A29" t="s">
        <v>27</v>
      </c>
      <c r="B29" t="s">
        <v>58</v>
      </c>
      <c r="C29" t="s">
        <v>10</v>
      </c>
      <c r="D29" t="s">
        <v>108</v>
      </c>
      <c r="E29" t="str">
        <f>"("&amp;E13-$C$24&amp;" "&amp;E13&amp;")"</f>
        <v>(1.6 1.6)</v>
      </c>
      <c r="F29" t="str">
        <f>K13</f>
        <v>(25 25)</v>
      </c>
      <c r="G29" t="str">
        <f>G13</f>
        <v>(28.4 28.4)</v>
      </c>
      <c r="H29" t="str">
        <f>H13</f>
        <v>((5))</v>
      </c>
    </row>
    <row r="33" spans="1:9" s="6" customFormat="1" x14ac:dyDescent="0.25">
      <c r="A33" s="5" t="s">
        <v>27</v>
      </c>
      <c r="B33" s="5" t="s">
        <v>28</v>
      </c>
      <c r="C33" s="5" t="str">
        <f>$C$23</f>
        <v>nik76d9lib2_x76c_lay</v>
      </c>
      <c r="D33" s="5" t="str">
        <f>$F$23&amp;C14</f>
        <v>127600c_d9t98_atc_gm0023d</v>
      </c>
      <c r="E33" s="5" t="s">
        <v>51</v>
      </c>
      <c r="F33" s="6">
        <f>L14</f>
        <v>63.36</v>
      </c>
      <c r="G33" s="6">
        <f>M14</f>
        <v>63</v>
      </c>
      <c r="H33" s="6">
        <v>0</v>
      </c>
      <c r="I33" s="6">
        <v>0</v>
      </c>
    </row>
    <row r="34" spans="1:9" x14ac:dyDescent="0.25">
      <c r="A34" t="s">
        <v>27</v>
      </c>
      <c r="B34" t="s">
        <v>58</v>
      </c>
      <c r="C34" t="s">
        <v>10</v>
      </c>
      <c r="D34" t="s">
        <v>108</v>
      </c>
      <c r="E34" t="str">
        <f>"("&amp;E14-$C$24&amp;" "&amp;E14&amp;")"</f>
        <v>(1.8 1.8)</v>
      </c>
      <c r="F34" t="str">
        <f>K14</f>
        <v>(25 25)</v>
      </c>
      <c r="G34" t="str">
        <f>G14</f>
        <v>(28.2 28.2)</v>
      </c>
      <c r="H34" t="str">
        <f>H14</f>
        <v>((5))</v>
      </c>
    </row>
    <row r="38" spans="1:9" s="6" customFormat="1" x14ac:dyDescent="0.25">
      <c r="A38" s="5" t="s">
        <v>27</v>
      </c>
      <c r="B38" s="5" t="s">
        <v>28</v>
      </c>
      <c r="C38" s="5" t="str">
        <f>$C$23</f>
        <v>nik76d9lib2_x76c_lay</v>
      </c>
      <c r="D38" s="5" t="str">
        <f>$F$25&amp;C15</f>
        <v>127600c_d9t98_atc_gm0024d</v>
      </c>
      <c r="E38" s="5" t="s">
        <v>51</v>
      </c>
      <c r="F38" s="6">
        <f>L15</f>
        <v>63.36</v>
      </c>
      <c r="G38" s="6">
        <f>M15</f>
        <v>63</v>
      </c>
      <c r="H38" s="6">
        <v>0</v>
      </c>
      <c r="I38" s="6">
        <v>0</v>
      </c>
    </row>
    <row r="39" spans="1:9" x14ac:dyDescent="0.25">
      <c r="A39" t="s">
        <v>27</v>
      </c>
      <c r="B39" t="s">
        <v>58</v>
      </c>
      <c r="C39" t="s">
        <v>10</v>
      </c>
      <c r="D39" t="s">
        <v>108</v>
      </c>
      <c r="E39" t="str">
        <f>"("&amp;E15-$C$26&amp;" "&amp;E15&amp;")"</f>
        <v>(2 2)</v>
      </c>
      <c r="F39" t="str">
        <f>K13</f>
        <v>(25 25)</v>
      </c>
      <c r="G39" t="str">
        <f>G15</f>
        <v>(28 28)</v>
      </c>
      <c r="H39" t="str">
        <f>H13</f>
        <v>((5))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7AFC-826C-4EE6-B707-67E3C21C9522}">
  <dimension ref="A1:M27"/>
  <sheetViews>
    <sheetView topLeftCell="A9" workbookViewId="0">
      <selection activeCell="H30" sqref="H30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0.140625" bestFit="1" customWidth="1"/>
    <col min="4" max="4" width="31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3" s="4" customFormat="1" ht="15.75" x14ac:dyDescent="0.25">
      <c r="A2" s="1"/>
      <c r="B2" s="1" t="s">
        <v>36</v>
      </c>
      <c r="C2" s="2" t="s">
        <v>11</v>
      </c>
      <c r="D2" s="2" t="s">
        <v>12</v>
      </c>
      <c r="E2" s="2" t="s">
        <v>29</v>
      </c>
      <c r="F2" s="2"/>
      <c r="G2" s="2"/>
      <c r="H2" s="2"/>
      <c r="I2" s="2"/>
      <c r="J2" s="2"/>
      <c r="K2" s="3"/>
    </row>
    <row r="3" spans="1:13" s="4" customFormat="1" ht="15.75" x14ac:dyDescent="0.25">
      <c r="A3" s="1"/>
      <c r="B3" s="1" t="s">
        <v>38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3" s="4" customFormat="1" ht="15.75" x14ac:dyDescent="0.25">
      <c r="A4" s="1"/>
      <c r="B4" s="1" t="s">
        <v>39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3" s="4" customFormat="1" ht="15.75" x14ac:dyDescent="0.25">
      <c r="A5" s="1"/>
      <c r="B5" s="1" t="s">
        <v>40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3" s="4" customFormat="1" ht="15.75" x14ac:dyDescent="0.25">
      <c r="A6" s="1"/>
      <c r="B6" s="1" t="s">
        <v>41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31</v>
      </c>
      <c r="I6" s="2" t="s">
        <v>20</v>
      </c>
      <c r="J6" s="2"/>
      <c r="K6" s="3"/>
    </row>
    <row r="7" spans="1:13" s="4" customFormat="1" ht="15.75" x14ac:dyDescent="0.25">
      <c r="A7" s="1"/>
      <c r="B7" s="1" t="s">
        <v>43</v>
      </c>
      <c r="C7" s="1" t="s">
        <v>11</v>
      </c>
      <c r="D7" s="1" t="s">
        <v>12</v>
      </c>
      <c r="E7" s="1" t="s">
        <v>29</v>
      </c>
      <c r="F7" s="1" t="s">
        <v>33</v>
      </c>
      <c r="G7" s="1" t="s">
        <v>34</v>
      </c>
      <c r="H7" s="1" t="s">
        <v>20</v>
      </c>
      <c r="I7" s="3" t="s">
        <v>35</v>
      </c>
      <c r="J7" s="3"/>
      <c r="K7" s="3"/>
    </row>
    <row r="8" spans="1:13" s="4" customFormat="1" ht="15.75" x14ac:dyDescent="0.25">
      <c r="A8" s="1"/>
      <c r="B8" s="1" t="s">
        <v>45</v>
      </c>
      <c r="C8" s="1" t="s">
        <v>26</v>
      </c>
      <c r="D8" s="1" t="s">
        <v>46</v>
      </c>
      <c r="E8" s="1" t="s">
        <v>47</v>
      </c>
      <c r="F8" s="4" t="s">
        <v>12</v>
      </c>
      <c r="G8" s="1" t="s">
        <v>33</v>
      </c>
      <c r="H8" s="1" t="s">
        <v>34</v>
      </c>
      <c r="I8" s="1"/>
      <c r="J8" s="3"/>
      <c r="K8" s="3"/>
    </row>
    <row r="9" spans="1:13" s="4" customFormat="1" ht="15.75" x14ac:dyDescent="0.25">
      <c r="A9" s="1"/>
      <c r="B9" s="1" t="s">
        <v>48</v>
      </c>
      <c r="C9" s="1" t="s">
        <v>11</v>
      </c>
      <c r="D9" s="4" t="s">
        <v>12</v>
      </c>
      <c r="E9" s="4" t="s">
        <v>49</v>
      </c>
      <c r="F9" s="4" t="s">
        <v>59</v>
      </c>
      <c r="G9" s="1" t="s">
        <v>50</v>
      </c>
      <c r="H9" s="1" t="s">
        <v>60</v>
      </c>
      <c r="I9" s="3" t="s">
        <v>35</v>
      </c>
      <c r="K9" s="3"/>
    </row>
    <row r="11" spans="1:13" x14ac:dyDescent="0.25">
      <c r="C11" s="7" t="s">
        <v>62</v>
      </c>
      <c r="D11" s="7" t="s">
        <v>63</v>
      </c>
      <c r="E11" s="7" t="s">
        <v>64</v>
      </c>
      <c r="F11" s="7" t="s">
        <v>68</v>
      </c>
      <c r="G11" s="7" t="s">
        <v>65</v>
      </c>
      <c r="H11" s="7" t="s">
        <v>69</v>
      </c>
      <c r="I11" s="9" t="s">
        <v>66</v>
      </c>
      <c r="J11" s="9" t="s">
        <v>67</v>
      </c>
      <c r="K11" s="9" t="s">
        <v>70</v>
      </c>
      <c r="L11" s="9" t="s">
        <v>71</v>
      </c>
      <c r="M11" s="9" t="s">
        <v>72</v>
      </c>
    </row>
    <row r="12" spans="1:13" x14ac:dyDescent="0.25">
      <c r="C12" s="6" t="s">
        <v>113</v>
      </c>
      <c r="D12" s="10" t="s">
        <v>56</v>
      </c>
      <c r="E12" s="10">
        <v>1.6</v>
      </c>
      <c r="F12" s="10">
        <v>30</v>
      </c>
      <c r="G12" s="10" t="str">
        <f>"("&amp;F12-E12+2*$C$22&amp;" "&amp;F12-E12&amp;")"</f>
        <v>(28.4 28.4)</v>
      </c>
      <c r="H12" s="6" t="s">
        <v>75</v>
      </c>
      <c r="I12" s="10">
        <v>0.2</v>
      </c>
      <c r="J12" s="10">
        <v>0.4</v>
      </c>
      <c r="K12" s="10" t="str">
        <f>"("&amp; L12 &amp; " " &amp; M12 &amp;")"</f>
        <v>(63.36 63)</v>
      </c>
      <c r="L12" s="10">
        <v>63.36</v>
      </c>
      <c r="M12" s="10">
        <v>63</v>
      </c>
    </row>
    <row r="20" spans="1:9" ht="15.75" thickBot="1" x14ac:dyDescent="0.3"/>
    <row r="21" spans="1:9" ht="16.5" thickTop="1" thickBot="1" x14ac:dyDescent="0.3">
      <c r="B21" s="11" t="s">
        <v>57</v>
      </c>
      <c r="C21" s="20" t="s">
        <v>107</v>
      </c>
      <c r="E21" s="11" t="s">
        <v>73</v>
      </c>
      <c r="F21" s="8"/>
    </row>
    <row r="22" spans="1:9" ht="16.5" thickTop="1" thickBot="1" x14ac:dyDescent="0.3">
      <c r="B22" s="11" t="s">
        <v>61</v>
      </c>
      <c r="C22" s="12"/>
    </row>
    <row r="23" spans="1:9" ht="15.75" thickTop="1" x14ac:dyDescent="0.25">
      <c r="B23" t="s">
        <v>76</v>
      </c>
      <c r="C23">
        <v>0.36</v>
      </c>
    </row>
    <row r="26" spans="1:9" s="6" customFormat="1" x14ac:dyDescent="0.25">
      <c r="A26" s="5" t="s">
        <v>27</v>
      </c>
      <c r="B26" s="5" t="s">
        <v>28</v>
      </c>
      <c r="C26" s="5" t="str">
        <f>$C$21</f>
        <v>nik76d9lib2_x76c_lay</v>
      </c>
      <c r="D26" s="5" t="str">
        <f>$F$21&amp;C12</f>
        <v>127600c_d9t98_atc_gm0078d</v>
      </c>
      <c r="E26" s="5" t="s">
        <v>51</v>
      </c>
      <c r="F26" s="6">
        <f>L12</f>
        <v>63.36</v>
      </c>
      <c r="G26" s="6">
        <f>M12</f>
        <v>63</v>
      </c>
      <c r="H26" s="6">
        <v>0</v>
      </c>
      <c r="I26" s="6">
        <v>0</v>
      </c>
    </row>
    <row r="27" spans="1:9" x14ac:dyDescent="0.25">
      <c r="A27" t="s">
        <v>27</v>
      </c>
      <c r="B27" t="s">
        <v>58</v>
      </c>
      <c r="C27" t="s">
        <v>10</v>
      </c>
      <c r="D27" t="s">
        <v>108</v>
      </c>
      <c r="E27" t="str">
        <f>"("&amp;E12-$C$22&amp;" "&amp;E12&amp;")"</f>
        <v>(1.6 1.6)</v>
      </c>
      <c r="F27" t="str">
        <f>K12</f>
        <v>(63.36 63)</v>
      </c>
      <c r="G27" t="str">
        <f>G12</f>
        <v>(28.4 28.4)</v>
      </c>
      <c r="H27" t="str">
        <f>H12</f>
        <v>((5))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18"/>
  <sheetViews>
    <sheetView topLeftCell="A3" workbookViewId="0">
      <selection activeCell="E18" sqref="E18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s="4" customFormat="1" ht="15.75" x14ac:dyDescent="0.25">
      <c r="A2" s="1"/>
      <c r="B2" s="1" t="s">
        <v>36</v>
      </c>
      <c r="C2" s="2" t="s">
        <v>11</v>
      </c>
      <c r="D2" s="2" t="s">
        <v>12</v>
      </c>
      <c r="E2" s="2" t="s">
        <v>29</v>
      </c>
      <c r="F2" s="2"/>
      <c r="G2" s="2"/>
      <c r="H2" s="2"/>
      <c r="I2" s="2"/>
      <c r="J2" s="2"/>
      <c r="K2" s="3"/>
    </row>
    <row r="3" spans="1:11" s="4" customFormat="1" ht="15.75" x14ac:dyDescent="0.25">
      <c r="A3" s="1"/>
      <c r="B3" s="1" t="s">
        <v>38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1" s="4" customFormat="1" ht="15.75" x14ac:dyDescent="0.25">
      <c r="A4" s="1"/>
      <c r="B4" s="1" t="s">
        <v>39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1" s="4" customFormat="1" ht="15.75" x14ac:dyDescent="0.25">
      <c r="A5" s="1"/>
      <c r="B5" s="1" t="s">
        <v>40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1" s="4" customFormat="1" ht="15.75" x14ac:dyDescent="0.25">
      <c r="A6" s="1"/>
      <c r="B6" s="1" t="s">
        <v>41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31</v>
      </c>
      <c r="I6" s="2" t="s">
        <v>20</v>
      </c>
      <c r="J6" s="2"/>
      <c r="K6" s="3"/>
    </row>
    <row r="7" spans="1:11" s="4" customFormat="1" ht="15.75" x14ac:dyDescent="0.25">
      <c r="A7" s="1"/>
      <c r="B7" s="1" t="s">
        <v>43</v>
      </c>
      <c r="C7" s="1" t="s">
        <v>11</v>
      </c>
      <c r="D7" s="1" t="s">
        <v>12</v>
      </c>
      <c r="E7" s="1" t="s">
        <v>29</v>
      </c>
      <c r="F7" s="1" t="s">
        <v>33</v>
      </c>
      <c r="G7" s="1" t="s">
        <v>34</v>
      </c>
      <c r="H7" s="1" t="s">
        <v>20</v>
      </c>
      <c r="I7" s="3" t="s">
        <v>35</v>
      </c>
      <c r="J7" s="3"/>
      <c r="K7" s="3"/>
    </row>
    <row r="8" spans="1:11" s="4" customFormat="1" ht="15.75" x14ac:dyDescent="0.25">
      <c r="A8" s="1"/>
      <c r="B8" s="1" t="s">
        <v>82</v>
      </c>
      <c r="C8" s="1" t="s">
        <v>11</v>
      </c>
      <c r="D8" s="1" t="s">
        <v>12</v>
      </c>
      <c r="E8" s="1" t="s">
        <v>83</v>
      </c>
      <c r="F8" s="1" t="s">
        <v>84</v>
      </c>
      <c r="G8" s="1" t="s">
        <v>85</v>
      </c>
      <c r="H8" s="1" t="s">
        <v>86</v>
      </c>
      <c r="I8" s="3" t="s">
        <v>35</v>
      </c>
      <c r="K8" s="3"/>
    </row>
    <row r="9" spans="1:11" x14ac:dyDescent="0.25">
      <c r="C9" s="7" t="s">
        <v>62</v>
      </c>
      <c r="D9" s="7" t="s">
        <v>63</v>
      </c>
      <c r="E9" s="7" t="s">
        <v>87</v>
      </c>
      <c r="F9" s="7" t="s">
        <v>88</v>
      </c>
      <c r="G9" s="9" t="s">
        <v>89</v>
      </c>
      <c r="H9" s="9" t="s">
        <v>90</v>
      </c>
      <c r="I9" s="9" t="s">
        <v>71</v>
      </c>
      <c r="J9" s="9" t="s">
        <v>72</v>
      </c>
    </row>
    <row r="10" spans="1:11" s="14" customFormat="1" x14ac:dyDescent="0.25">
      <c r="C10" s="14" t="s">
        <v>114</v>
      </c>
      <c r="D10" s="15" t="s">
        <v>56</v>
      </c>
      <c r="E10" s="15">
        <v>36</v>
      </c>
      <c r="F10" s="15">
        <v>2</v>
      </c>
      <c r="G10" s="15">
        <v>9</v>
      </c>
      <c r="H10" s="15">
        <v>0.5</v>
      </c>
      <c r="I10" s="10">
        <v>63.36</v>
      </c>
      <c r="J10" s="10">
        <v>63</v>
      </c>
    </row>
    <row r="12" spans="1:11" ht="15.75" thickBot="1" x14ac:dyDescent="0.3"/>
    <row r="13" spans="1:11" ht="16.5" thickTop="1" thickBot="1" x14ac:dyDescent="0.3">
      <c r="B13" s="11" t="s">
        <v>57</v>
      </c>
      <c r="C13" s="20" t="s">
        <v>107</v>
      </c>
      <c r="E13" s="11" t="s">
        <v>73</v>
      </c>
      <c r="F13" s="8"/>
    </row>
    <row r="14" spans="1:11" ht="16.5" thickTop="1" thickBot="1" x14ac:dyDescent="0.3">
      <c r="B14" s="11" t="s">
        <v>61</v>
      </c>
      <c r="C14" s="12"/>
    </row>
    <row r="15" spans="1:11" ht="15.75" thickTop="1" x14ac:dyDescent="0.25">
      <c r="B15" t="s">
        <v>76</v>
      </c>
      <c r="C15">
        <v>0.36</v>
      </c>
    </row>
    <row r="17" spans="1:9" s="6" customFormat="1" x14ac:dyDescent="0.25">
      <c r="A17" s="5" t="s">
        <v>27</v>
      </c>
      <c r="B17" s="5" t="s">
        <v>28</v>
      </c>
      <c r="C17" s="5" t="str">
        <f>$C$13</f>
        <v>nik76d9lib2_x76c_lay</v>
      </c>
      <c r="D17" s="5" t="str">
        <f>$F$13&amp;C10</f>
        <v>127600c_d9t98_atc_gm0173d</v>
      </c>
      <c r="E17" s="5" t="s">
        <v>51</v>
      </c>
      <c r="F17" s="6">
        <f>I10</f>
        <v>63.36</v>
      </c>
      <c r="G17" s="6">
        <f>J10</f>
        <v>63</v>
      </c>
      <c r="H17" s="6">
        <v>0</v>
      </c>
      <c r="I17" s="6">
        <v>0</v>
      </c>
    </row>
    <row r="18" spans="1:9" x14ac:dyDescent="0.25">
      <c r="A18" t="s">
        <v>27</v>
      </c>
      <c r="B18" t="s">
        <v>91</v>
      </c>
      <c r="C18" t="s">
        <v>10</v>
      </c>
      <c r="D18" t="s">
        <v>108</v>
      </c>
      <c r="E18">
        <f>E10</f>
        <v>36</v>
      </c>
      <c r="F18">
        <f>F10</f>
        <v>2</v>
      </c>
      <c r="G18">
        <f>G10</f>
        <v>9</v>
      </c>
      <c r="H18">
        <f>H10</f>
        <v>0.5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8C2F-09B6-4116-AD7B-A15496AE8ED6}">
  <dimension ref="A1:M36"/>
  <sheetViews>
    <sheetView tabSelected="1" topLeftCell="A7" workbookViewId="0">
      <selection activeCell="I25" sqref="I2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9.5703125" customWidth="1"/>
    <col min="4" max="4" width="32" bestFit="1" customWidth="1"/>
    <col min="5" max="5" width="43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  <col min="11" max="11" width="12" bestFit="1" customWidth="1"/>
    <col min="12" max="12" width="7" bestFit="1" customWidth="1"/>
  </cols>
  <sheetData>
    <row r="1" spans="1:13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3" s="4" customFormat="1" ht="15.75" x14ac:dyDescent="0.25">
      <c r="A2" s="1"/>
      <c r="B2" s="1" t="s">
        <v>36</v>
      </c>
      <c r="C2" s="2" t="s">
        <v>11</v>
      </c>
      <c r="D2" s="2" t="s">
        <v>12</v>
      </c>
      <c r="E2" s="2" t="s">
        <v>29</v>
      </c>
      <c r="F2" s="2"/>
      <c r="G2" s="2"/>
      <c r="H2" s="2"/>
      <c r="I2" s="2"/>
      <c r="J2" s="2"/>
      <c r="K2" s="3"/>
    </row>
    <row r="3" spans="1:13" s="4" customFormat="1" ht="15.75" x14ac:dyDescent="0.25">
      <c r="A3" s="1"/>
      <c r="B3" s="1" t="s">
        <v>38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3" s="4" customFormat="1" ht="15.75" x14ac:dyDescent="0.25">
      <c r="A4" s="1"/>
      <c r="B4" s="1" t="s">
        <v>39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3" s="4" customFormat="1" ht="15.75" x14ac:dyDescent="0.25">
      <c r="A5" s="1"/>
      <c r="B5" s="1" t="s">
        <v>40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3" s="4" customFormat="1" ht="15.75" x14ac:dyDescent="0.25">
      <c r="A6" s="1"/>
      <c r="B6" s="1" t="s">
        <v>41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31</v>
      </c>
      <c r="I6" s="2" t="s">
        <v>20</v>
      </c>
      <c r="J6" s="2"/>
      <c r="K6" s="3"/>
    </row>
    <row r="7" spans="1:13" s="4" customFormat="1" ht="15.75" x14ac:dyDescent="0.25">
      <c r="A7" s="1"/>
      <c r="B7" s="1" t="s">
        <v>43</v>
      </c>
      <c r="C7" s="1" t="s">
        <v>11</v>
      </c>
      <c r="D7" s="1" t="s">
        <v>12</v>
      </c>
      <c r="E7" s="1" t="s">
        <v>29</v>
      </c>
      <c r="F7" s="1" t="s">
        <v>33</v>
      </c>
      <c r="G7" s="1" t="s">
        <v>34</v>
      </c>
      <c r="H7" s="1" t="s">
        <v>20</v>
      </c>
      <c r="I7" s="3" t="s">
        <v>35</v>
      </c>
      <c r="J7" s="3"/>
      <c r="K7" s="3"/>
    </row>
    <row r="8" spans="1:13" s="4" customFormat="1" ht="15.75" x14ac:dyDescent="0.25">
      <c r="A8" s="1"/>
      <c r="B8" s="1" t="s">
        <v>45</v>
      </c>
      <c r="C8" s="1" t="s">
        <v>26</v>
      </c>
      <c r="D8" s="1" t="s">
        <v>46</v>
      </c>
      <c r="E8" s="1" t="s">
        <v>47</v>
      </c>
      <c r="F8" s="4" t="s">
        <v>12</v>
      </c>
      <c r="G8" s="1" t="s">
        <v>33</v>
      </c>
      <c r="H8" s="1" t="s">
        <v>34</v>
      </c>
      <c r="I8" s="1" t="s">
        <v>97</v>
      </c>
      <c r="J8" s="3"/>
      <c r="K8" s="3"/>
    </row>
    <row r="9" spans="1:13" s="4" customFormat="1" ht="15.75" x14ac:dyDescent="0.25">
      <c r="A9" s="1"/>
      <c r="B9" s="1" t="s">
        <v>48</v>
      </c>
      <c r="C9" s="1" t="s">
        <v>11</v>
      </c>
      <c r="D9" s="4" t="s">
        <v>12</v>
      </c>
      <c r="E9" s="4" t="s">
        <v>49</v>
      </c>
      <c r="F9" s="4" t="s">
        <v>59</v>
      </c>
      <c r="G9" s="1" t="s">
        <v>50</v>
      </c>
      <c r="H9" s="1" t="s">
        <v>60</v>
      </c>
      <c r="I9" s="3" t="s">
        <v>96</v>
      </c>
      <c r="J9" s="3" t="s">
        <v>35</v>
      </c>
      <c r="K9" s="3"/>
    </row>
    <row r="10" spans="1:13" s="4" customFormat="1" ht="15.75" x14ac:dyDescent="0.25">
      <c r="A10" s="1"/>
      <c r="B10" s="1" t="s">
        <v>37</v>
      </c>
      <c r="C10" s="2" t="s">
        <v>11</v>
      </c>
      <c r="D10" s="2" t="s">
        <v>12</v>
      </c>
      <c r="E10" s="2" t="s">
        <v>13</v>
      </c>
      <c r="F10" s="2" t="s">
        <v>16</v>
      </c>
      <c r="G10" s="2" t="s">
        <v>14</v>
      </c>
      <c r="H10" s="2" t="s">
        <v>15</v>
      </c>
      <c r="I10" s="2" t="s">
        <v>32</v>
      </c>
      <c r="J10" s="2"/>
      <c r="K10" s="3"/>
    </row>
    <row r="11" spans="1:13" x14ac:dyDescent="0.25">
      <c r="C11" s="7" t="s">
        <v>62</v>
      </c>
      <c r="D11" s="7" t="s">
        <v>63</v>
      </c>
      <c r="E11" s="7" t="s">
        <v>64</v>
      </c>
      <c r="F11" s="7" t="s">
        <v>68</v>
      </c>
      <c r="G11" s="7" t="s">
        <v>65</v>
      </c>
      <c r="H11" s="7" t="s">
        <v>69</v>
      </c>
      <c r="I11" s="9" t="s">
        <v>66</v>
      </c>
      <c r="J11" s="9" t="s">
        <v>67</v>
      </c>
      <c r="K11" s="9" t="s">
        <v>70</v>
      </c>
      <c r="L11" s="9" t="s">
        <v>71</v>
      </c>
      <c r="M11" s="9" t="s">
        <v>72</v>
      </c>
    </row>
    <row r="12" spans="1:13" x14ac:dyDescent="0.25">
      <c r="C12" s="6" t="s">
        <v>115</v>
      </c>
      <c r="D12" s="10" t="s">
        <v>56</v>
      </c>
      <c r="E12" s="10">
        <v>2</v>
      </c>
      <c r="F12" s="10">
        <v>30</v>
      </c>
      <c r="G12" s="10" t="str">
        <f>"("&amp;F12-E12+2*$C$21&amp;" "&amp;F12-E12&amp;")"</f>
        <v>(28 28)</v>
      </c>
      <c r="H12" s="6" t="s">
        <v>75</v>
      </c>
      <c r="I12" s="10">
        <v>0.2</v>
      </c>
      <c r="J12" s="10">
        <v>0.4</v>
      </c>
      <c r="K12" s="10" t="s">
        <v>92</v>
      </c>
      <c r="L12" s="10">
        <v>63.36</v>
      </c>
      <c r="M12" s="10">
        <v>63</v>
      </c>
    </row>
    <row r="13" spans="1:13" x14ac:dyDescent="0.25">
      <c r="C13" s="6" t="s">
        <v>116</v>
      </c>
      <c r="D13" s="10" t="s">
        <v>56</v>
      </c>
      <c r="E13" s="10">
        <v>2.2000000000000002</v>
      </c>
      <c r="F13" s="10">
        <v>30</v>
      </c>
      <c r="G13" s="10" t="str">
        <f>"("&amp;F13-E13&amp;" "&amp;F13-E13&amp;")"</f>
        <v>(27.8 27.8)</v>
      </c>
      <c r="H13" s="6" t="s">
        <v>75</v>
      </c>
      <c r="I13" s="10">
        <v>0.2</v>
      </c>
      <c r="J13" s="10">
        <v>0.4</v>
      </c>
      <c r="K13" s="10" t="s">
        <v>92</v>
      </c>
      <c r="L13" s="10">
        <v>63.36</v>
      </c>
      <c r="M13" s="10">
        <v>63</v>
      </c>
    </row>
    <row r="14" spans="1:13" x14ac:dyDescent="0.25">
      <c r="C14" s="6" t="s">
        <v>117</v>
      </c>
      <c r="D14" s="10" t="s">
        <v>56</v>
      </c>
      <c r="E14" s="10">
        <v>2.4</v>
      </c>
      <c r="F14" s="10">
        <v>30</v>
      </c>
      <c r="G14" s="10" t="str">
        <f>"("&amp;F14-E14&amp;" "&amp;F14-E14&amp;")"</f>
        <v>(27.6 27.6)</v>
      </c>
      <c r="H14" s="6" t="s">
        <v>75</v>
      </c>
      <c r="I14" s="10">
        <v>0.2</v>
      </c>
      <c r="J14" s="10">
        <v>0.4</v>
      </c>
      <c r="K14" s="10" t="s">
        <v>92</v>
      </c>
      <c r="L14" s="10">
        <v>63.36</v>
      </c>
      <c r="M14" s="10">
        <v>63</v>
      </c>
    </row>
    <row r="19" spans="1:9" ht="15.75" thickBot="1" x14ac:dyDescent="0.3"/>
    <row r="20" spans="1:9" ht="16.5" thickTop="1" thickBot="1" x14ac:dyDescent="0.3">
      <c r="B20" s="11" t="s">
        <v>57</v>
      </c>
      <c r="C20" s="20" t="s">
        <v>107</v>
      </c>
      <c r="E20" s="11" t="s">
        <v>73</v>
      </c>
      <c r="F20" s="8"/>
      <c r="H20" s="7" t="s">
        <v>101</v>
      </c>
      <c r="I20" s="7">
        <v>-0.5</v>
      </c>
    </row>
    <row r="21" spans="1:9" ht="16.5" thickTop="1" thickBot="1" x14ac:dyDescent="0.3">
      <c r="B21" s="11" t="s">
        <v>98</v>
      </c>
      <c r="C21" s="12"/>
    </row>
    <row r="22" spans="1:9" ht="15.75" thickTop="1" x14ac:dyDescent="0.25"/>
    <row r="24" spans="1:9" s="6" customFormat="1" x14ac:dyDescent="0.25">
      <c r="A24" s="5" t="s">
        <v>27</v>
      </c>
      <c r="B24" s="5" t="s">
        <v>28</v>
      </c>
      <c r="C24" s="5" t="str">
        <f>$C$20</f>
        <v>nik76d9lib2_x76c_lay</v>
      </c>
      <c r="D24" s="5" t="str">
        <f>$F$20&amp;C12</f>
        <v>127600c_d9t98_atc_gm0222d</v>
      </c>
      <c r="E24" s="5" t="s">
        <v>51</v>
      </c>
      <c r="F24" s="6">
        <f>L12</f>
        <v>63.36</v>
      </c>
      <c r="G24" s="6">
        <f>M12</f>
        <v>63</v>
      </c>
      <c r="H24" s="6">
        <v>0</v>
      </c>
      <c r="I24" s="6">
        <v>0</v>
      </c>
    </row>
    <row r="25" spans="1:9" x14ac:dyDescent="0.25">
      <c r="A25" t="s">
        <v>27</v>
      </c>
      <c r="B25" t="s">
        <v>58</v>
      </c>
      <c r="C25" t="s">
        <v>10</v>
      </c>
      <c r="D25" t="s">
        <v>108</v>
      </c>
      <c r="E25" t="str">
        <f>"("&amp;E12&amp;" "&amp;E12&amp;")"</f>
        <v>(2 2)</v>
      </c>
      <c r="F25" t="str">
        <f>K12</f>
        <v>(25 25)</v>
      </c>
      <c r="G25" t="str">
        <f>G12</f>
        <v>(28 28)</v>
      </c>
      <c r="H25" t="str">
        <f>H12</f>
        <v>((5))</v>
      </c>
      <c r="I25">
        <f>gm0_zonal_bkg!$G$5/2</f>
        <v>0.5</v>
      </c>
    </row>
    <row r="26" spans="1:9" x14ac:dyDescent="0.25">
      <c r="A26" t="s">
        <v>27</v>
      </c>
      <c r="B26" t="s">
        <v>74</v>
      </c>
      <c r="C26" t="s">
        <v>10</v>
      </c>
      <c r="D26" t="s">
        <v>106</v>
      </c>
      <c r="E26" t="s">
        <v>109</v>
      </c>
    </row>
    <row r="29" spans="1:9" x14ac:dyDescent="0.25">
      <c r="A29" s="5" t="s">
        <v>27</v>
      </c>
      <c r="B29" s="5" t="s">
        <v>28</v>
      </c>
      <c r="C29" s="5" t="str">
        <f>$C$20</f>
        <v>nik76d9lib2_x76c_lay</v>
      </c>
      <c r="D29" s="5" t="str">
        <f>$F$20&amp;C13</f>
        <v>127600c_d9t98_atc_gm0223d</v>
      </c>
      <c r="E29" s="5" t="s">
        <v>51</v>
      </c>
      <c r="F29" s="6">
        <f>L13</f>
        <v>63.36</v>
      </c>
      <c r="G29" s="6">
        <f>M13</f>
        <v>63</v>
      </c>
      <c r="H29" s="6">
        <v>0</v>
      </c>
      <c r="I29" s="6">
        <v>0</v>
      </c>
    </row>
    <row r="30" spans="1:9" x14ac:dyDescent="0.25">
      <c r="A30" s="21" t="s">
        <v>27</v>
      </c>
      <c r="B30" t="s">
        <v>58</v>
      </c>
      <c r="C30" t="s">
        <v>10</v>
      </c>
      <c r="D30" t="s">
        <v>108</v>
      </c>
      <c r="E30" t="str">
        <f>"("&amp;E13&amp;" "&amp;E13&amp;")"</f>
        <v>(2.2 2.2)</v>
      </c>
      <c r="F30" t="str">
        <f>K13</f>
        <v>(25 25)</v>
      </c>
      <c r="G30" t="str">
        <f>G13</f>
        <v>(27.8 27.8)</v>
      </c>
      <c r="H30" t="str">
        <f>H13</f>
        <v>((5))</v>
      </c>
      <c r="I30">
        <f>gm0_zonal_bkg!$G$5/2</f>
        <v>0.5</v>
      </c>
    </row>
    <row r="31" spans="1:9" x14ac:dyDescent="0.25">
      <c r="A31" s="21" t="s">
        <v>27</v>
      </c>
      <c r="B31" t="s">
        <v>74</v>
      </c>
      <c r="C31" t="s">
        <v>10</v>
      </c>
      <c r="D31" t="s">
        <v>106</v>
      </c>
      <c r="E31" t="s">
        <v>109</v>
      </c>
    </row>
    <row r="34" spans="1:9" x14ac:dyDescent="0.25">
      <c r="A34" s="5" t="s">
        <v>27</v>
      </c>
      <c r="B34" s="5" t="s">
        <v>28</v>
      </c>
      <c r="C34" s="5" t="str">
        <f>$C$20</f>
        <v>nik76d9lib2_x76c_lay</v>
      </c>
      <c r="D34" s="5" t="str">
        <f>$F$20&amp;C14</f>
        <v>127600c_d9t98_atc_gm0224d</v>
      </c>
      <c r="E34" s="5" t="s">
        <v>51</v>
      </c>
      <c r="F34" s="6">
        <f>L14</f>
        <v>63.36</v>
      </c>
      <c r="G34" s="6">
        <f>M14</f>
        <v>63</v>
      </c>
      <c r="H34" s="6">
        <v>0</v>
      </c>
      <c r="I34" s="6">
        <v>0</v>
      </c>
    </row>
    <row r="35" spans="1:9" x14ac:dyDescent="0.25">
      <c r="A35" s="21" t="s">
        <v>27</v>
      </c>
      <c r="B35" t="s">
        <v>58</v>
      </c>
      <c r="C35" t="s">
        <v>10</v>
      </c>
      <c r="D35" t="s">
        <v>108</v>
      </c>
      <c r="E35" t="str">
        <f>"("&amp;E14&amp;" "&amp;E14&amp;")"</f>
        <v>(2.4 2.4)</v>
      </c>
      <c r="F35" t="str">
        <f>K14</f>
        <v>(25 25)</v>
      </c>
      <c r="G35" t="str">
        <f>G14</f>
        <v>(27.6 27.6)</v>
      </c>
      <c r="H35" t="str">
        <f>H14</f>
        <v>((5))</v>
      </c>
      <c r="I35">
        <f>gm0_zonal_bkg!$G$5/2</f>
        <v>0.5</v>
      </c>
    </row>
    <row r="36" spans="1:9" x14ac:dyDescent="0.25">
      <c r="A36" s="21" t="s">
        <v>27</v>
      </c>
      <c r="B36" t="s">
        <v>74</v>
      </c>
      <c r="C36" t="s">
        <v>10</v>
      </c>
      <c r="D36" t="s">
        <v>106</v>
      </c>
      <c r="E36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D7CE-17C0-458C-A00B-F23B78FA2ED6}">
  <dimension ref="A1:N30"/>
  <sheetViews>
    <sheetView topLeftCell="A9" workbookViewId="0">
      <selection activeCell="D38" sqref="D38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7.285156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4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4" s="4" customFormat="1" ht="15.75" x14ac:dyDescent="0.25">
      <c r="A2" s="1"/>
      <c r="B2" s="1" t="s">
        <v>36</v>
      </c>
      <c r="C2" s="2" t="s">
        <v>11</v>
      </c>
      <c r="D2" s="2" t="s">
        <v>12</v>
      </c>
      <c r="E2" s="2" t="s">
        <v>29</v>
      </c>
      <c r="F2" s="2"/>
      <c r="G2" s="2"/>
      <c r="H2" s="2"/>
      <c r="I2" s="2"/>
      <c r="J2" s="2"/>
      <c r="K2" s="3"/>
    </row>
    <row r="3" spans="1:14" s="4" customFormat="1" ht="15.75" x14ac:dyDescent="0.25">
      <c r="A3" s="1"/>
      <c r="B3" s="1" t="s">
        <v>38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4" s="4" customFormat="1" ht="15.75" x14ac:dyDescent="0.25">
      <c r="A4" s="1"/>
      <c r="B4" s="1" t="s">
        <v>39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4" s="4" customFormat="1" ht="15.75" x14ac:dyDescent="0.25">
      <c r="A5" s="1"/>
      <c r="B5" s="1" t="s">
        <v>40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4" s="4" customFormat="1" ht="15.75" x14ac:dyDescent="0.25">
      <c r="A6" s="1"/>
      <c r="B6" s="1" t="s">
        <v>41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31</v>
      </c>
      <c r="I6" s="2" t="s">
        <v>20</v>
      </c>
      <c r="J6" s="2"/>
      <c r="K6" s="3"/>
    </row>
    <row r="7" spans="1:14" s="4" customFormat="1" ht="15.75" x14ac:dyDescent="0.25">
      <c r="A7" s="1"/>
      <c r="B7" s="1" t="s">
        <v>43</v>
      </c>
      <c r="C7" s="1" t="s">
        <v>11</v>
      </c>
      <c r="D7" s="1" t="s">
        <v>12</v>
      </c>
      <c r="E7" s="1" t="s">
        <v>29</v>
      </c>
      <c r="F7" s="1" t="s">
        <v>33</v>
      </c>
      <c r="G7" s="1" t="s">
        <v>34</v>
      </c>
      <c r="H7" s="1" t="s">
        <v>20</v>
      </c>
      <c r="I7" s="3" t="s">
        <v>35</v>
      </c>
      <c r="J7" s="3"/>
      <c r="K7" s="3"/>
    </row>
    <row r="8" spans="1:14" s="4" customFormat="1" ht="15.75" x14ac:dyDescent="0.25">
      <c r="A8" s="1"/>
      <c r="B8" s="1" t="s">
        <v>48</v>
      </c>
      <c r="C8" s="1" t="s">
        <v>11</v>
      </c>
      <c r="D8" s="4" t="s">
        <v>12</v>
      </c>
      <c r="E8" s="4" t="s">
        <v>49</v>
      </c>
      <c r="F8" s="4" t="s">
        <v>59</v>
      </c>
      <c r="G8" s="1" t="s">
        <v>50</v>
      </c>
      <c r="H8" s="1" t="s">
        <v>60</v>
      </c>
      <c r="I8" s="3" t="s">
        <v>35</v>
      </c>
      <c r="K8" s="3"/>
    </row>
    <row r="9" spans="1:14" s="4" customFormat="1" ht="15.75" x14ac:dyDescent="0.25">
      <c r="A9" s="1"/>
      <c r="B9" s="1" t="s">
        <v>45</v>
      </c>
      <c r="C9" s="1" t="s">
        <v>26</v>
      </c>
      <c r="D9" s="1" t="s">
        <v>46</v>
      </c>
      <c r="E9" s="1" t="s">
        <v>47</v>
      </c>
      <c r="F9" s="4" t="s">
        <v>12</v>
      </c>
      <c r="G9" s="1" t="s">
        <v>33</v>
      </c>
      <c r="H9" s="1" t="s">
        <v>34</v>
      </c>
      <c r="I9" s="1" t="s">
        <v>97</v>
      </c>
      <c r="J9" s="3"/>
      <c r="K9" s="3"/>
    </row>
    <row r="10" spans="1:14" s="4" customFormat="1" ht="15.75" x14ac:dyDescent="0.25">
      <c r="A10" s="1"/>
      <c r="B10" s="1" t="s">
        <v>52</v>
      </c>
      <c r="C10" s="1" t="s">
        <v>11</v>
      </c>
      <c r="D10" s="1" t="s">
        <v>12</v>
      </c>
      <c r="E10" s="1" t="s">
        <v>33</v>
      </c>
      <c r="F10" s="1" t="s">
        <v>53</v>
      </c>
      <c r="G10" s="1" t="s">
        <v>54</v>
      </c>
      <c r="H10" s="1" t="s">
        <v>55</v>
      </c>
      <c r="I10" s="3" t="s">
        <v>35</v>
      </c>
      <c r="K10" s="3"/>
    </row>
    <row r="11" spans="1:14" s="4" customFormat="1" ht="15.75" x14ac:dyDescent="0.25">
      <c r="A11" s="1"/>
      <c r="B11" s="1" t="s">
        <v>37</v>
      </c>
      <c r="C11" s="2" t="s">
        <v>11</v>
      </c>
      <c r="D11" s="2" t="s">
        <v>12</v>
      </c>
      <c r="E11" s="2" t="s">
        <v>13</v>
      </c>
      <c r="F11" s="2" t="s">
        <v>16</v>
      </c>
      <c r="G11" s="2" t="s">
        <v>14</v>
      </c>
      <c r="H11" s="2" t="s">
        <v>15</v>
      </c>
      <c r="I11" s="2" t="s">
        <v>32</v>
      </c>
      <c r="J11" s="2"/>
      <c r="K11" s="3"/>
    </row>
    <row r="12" spans="1:14" x14ac:dyDescent="0.25">
      <c r="C12" s="7" t="s">
        <v>62</v>
      </c>
      <c r="D12" s="7" t="s">
        <v>63</v>
      </c>
      <c r="E12" s="7" t="s">
        <v>64</v>
      </c>
      <c r="F12" s="7" t="s">
        <v>80</v>
      </c>
      <c r="G12" s="7" t="s">
        <v>76</v>
      </c>
      <c r="H12" s="9" t="s">
        <v>66</v>
      </c>
      <c r="I12" s="9" t="s">
        <v>67</v>
      </c>
      <c r="J12" s="13" t="s">
        <v>78</v>
      </c>
      <c r="K12" s="13" t="s">
        <v>79</v>
      </c>
      <c r="L12" s="9" t="s">
        <v>71</v>
      </c>
      <c r="M12" s="9" t="s">
        <v>72</v>
      </c>
      <c r="N12" s="9" t="s">
        <v>81</v>
      </c>
    </row>
    <row r="13" spans="1:14" s="14" customFormat="1" x14ac:dyDescent="0.25">
      <c r="C13" s="14" t="s">
        <v>118</v>
      </c>
      <c r="D13" s="15" t="s">
        <v>56</v>
      </c>
      <c r="E13" s="15">
        <v>2.2000000000000002</v>
      </c>
      <c r="F13" s="15">
        <f t="shared" ref="F13" si="0">N13-E13</f>
        <v>33.799999999999997</v>
      </c>
      <c r="G13" s="15">
        <v>0</v>
      </c>
      <c r="H13" s="15">
        <v>0.2</v>
      </c>
      <c r="I13" s="15">
        <v>0.4</v>
      </c>
      <c r="J13" s="15">
        <f t="shared" ref="J13" si="1">F13-2*G13</f>
        <v>33.799999999999997</v>
      </c>
      <c r="K13" s="15">
        <f t="shared" ref="K13" si="2">F13-2*G13</f>
        <v>33.799999999999997</v>
      </c>
      <c r="L13" s="10">
        <v>63.36</v>
      </c>
      <c r="M13" s="10">
        <v>63</v>
      </c>
      <c r="N13" s="15">
        <v>36</v>
      </c>
    </row>
    <row r="21" spans="1:9" ht="15.75" thickBot="1" x14ac:dyDescent="0.3">
      <c r="H21" s="7" t="s">
        <v>104</v>
      </c>
      <c r="I21" s="7">
        <v>-0.4</v>
      </c>
    </row>
    <row r="22" spans="1:9" ht="16.5" thickTop="1" thickBot="1" x14ac:dyDescent="0.3">
      <c r="B22" s="11" t="s">
        <v>57</v>
      </c>
      <c r="C22" s="20" t="s">
        <v>107</v>
      </c>
      <c r="E22" s="11" t="s">
        <v>73</v>
      </c>
      <c r="F22" s="8"/>
    </row>
    <row r="23" spans="1:9" ht="16.5" thickTop="1" thickBot="1" x14ac:dyDescent="0.3">
      <c r="B23" s="11" t="s">
        <v>61</v>
      </c>
      <c r="C23" s="12"/>
    </row>
    <row r="24" spans="1:9" ht="15.75" thickTop="1" x14ac:dyDescent="0.25">
      <c r="B24" t="s">
        <v>99</v>
      </c>
      <c r="C24">
        <v>48</v>
      </c>
      <c r="D24">
        <v>48</v>
      </c>
    </row>
    <row r="26" spans="1:9" s="6" customFormat="1" x14ac:dyDescent="0.25">
      <c r="A26" s="5" t="s">
        <v>27</v>
      </c>
      <c r="B26" s="5" t="s">
        <v>95</v>
      </c>
      <c r="C26" s="5" t="str">
        <f>C22</f>
        <v>nik76d9lib2_x76c_lay</v>
      </c>
      <c r="D26" s="5" t="str">
        <f>C13</f>
        <v>127600c_d9t98_atc_gm0355d</v>
      </c>
      <c r="E26" s="5" t="s">
        <v>105</v>
      </c>
      <c r="F26" t="s">
        <v>102</v>
      </c>
      <c r="G26" s="19">
        <v>1</v>
      </c>
      <c r="H26" s="19">
        <v>2</v>
      </c>
      <c r="I26" s="16" t="b">
        <v>1</v>
      </c>
    </row>
    <row r="27" spans="1:9" s="17" customFormat="1" x14ac:dyDescent="0.25">
      <c r="A27" s="18" t="s">
        <v>27</v>
      </c>
      <c r="B27" s="18" t="s">
        <v>28</v>
      </c>
      <c r="C27" s="18" t="str">
        <f>$C$22</f>
        <v>nik76d9lib2_x76c_lay</v>
      </c>
      <c r="D27" s="18" t="str">
        <f>$F$22&amp;C13</f>
        <v>127600c_d9t98_atc_gm0355d</v>
      </c>
      <c r="E27" s="18" t="s">
        <v>94</v>
      </c>
      <c r="F27" s="17">
        <f>L13</f>
        <v>63.36</v>
      </c>
      <c r="G27" s="17">
        <f>M13</f>
        <v>63</v>
      </c>
      <c r="H27" s="17">
        <v>0</v>
      </c>
      <c r="I27" s="17">
        <v>0</v>
      </c>
    </row>
    <row r="28" spans="1:9" x14ac:dyDescent="0.25">
      <c r="A28" t="s">
        <v>27</v>
      </c>
      <c r="B28" t="s">
        <v>93</v>
      </c>
      <c r="C28" t="s">
        <v>10</v>
      </c>
      <c r="D28" t="s">
        <v>103</v>
      </c>
      <c r="E28" t="str">
        <f>-C24/2&amp;" "&amp;-D24/2&amp;" "&amp;C24/2&amp;" "&amp;D24/2</f>
        <v>-24 -24 24 24</v>
      </c>
    </row>
    <row r="29" spans="1:9" x14ac:dyDescent="0.25">
      <c r="A29" t="s">
        <v>27</v>
      </c>
      <c r="B29" t="s">
        <v>77</v>
      </c>
      <c r="C29" t="s">
        <v>10</v>
      </c>
      <c r="D29" t="s">
        <v>108</v>
      </c>
      <c r="E29">
        <f>E13</f>
        <v>2.2000000000000002</v>
      </c>
      <c r="F29">
        <f>F13</f>
        <v>33.799999999999997</v>
      </c>
      <c r="G29">
        <f>J13</f>
        <v>33.799999999999997</v>
      </c>
      <c r="H29">
        <f>K13</f>
        <v>33.799999999999997</v>
      </c>
    </row>
    <row r="30" spans="1:9" x14ac:dyDescent="0.25">
      <c r="A30" t="s">
        <v>27</v>
      </c>
      <c r="B30" t="s">
        <v>44</v>
      </c>
      <c r="C30" t="s">
        <v>10</v>
      </c>
      <c r="D30" t="s">
        <v>102</v>
      </c>
      <c r="E30" t="s">
        <v>103</v>
      </c>
      <c r="F30" t="s">
        <v>108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B6D8-2E9A-489E-8DF1-2AD8D690E283}">
  <dimension ref="A1:K23"/>
  <sheetViews>
    <sheetView workbookViewId="0">
      <selection activeCell="E36" sqref="E36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s="4" customFormat="1" ht="15.75" x14ac:dyDescent="0.25">
      <c r="A2" s="1"/>
      <c r="B2" s="1" t="s">
        <v>36</v>
      </c>
      <c r="C2" s="2" t="s">
        <v>11</v>
      </c>
      <c r="D2" s="2" t="s">
        <v>12</v>
      </c>
      <c r="E2" s="2" t="s">
        <v>29</v>
      </c>
      <c r="F2" s="2"/>
      <c r="G2" s="2"/>
      <c r="H2" s="2"/>
      <c r="I2" s="2"/>
      <c r="J2" s="2"/>
      <c r="K2" s="3"/>
    </row>
    <row r="3" spans="1:11" s="4" customFormat="1" ht="15.75" x14ac:dyDescent="0.25">
      <c r="A3" s="1"/>
      <c r="B3" s="1" t="s">
        <v>38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1" s="4" customFormat="1" ht="15.75" x14ac:dyDescent="0.25">
      <c r="A4" s="1"/>
      <c r="B4" s="1" t="s">
        <v>39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1" s="4" customFormat="1" ht="15.75" x14ac:dyDescent="0.25">
      <c r="A5" s="1"/>
      <c r="B5" s="1" t="s">
        <v>40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1" s="4" customFormat="1" ht="15.75" x14ac:dyDescent="0.25">
      <c r="A6" s="1"/>
      <c r="B6" s="1" t="s">
        <v>41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31</v>
      </c>
      <c r="I6" s="2" t="s">
        <v>20</v>
      </c>
      <c r="J6" s="2"/>
      <c r="K6" s="3"/>
    </row>
    <row r="7" spans="1:11" s="4" customFormat="1" ht="15.75" x14ac:dyDescent="0.25">
      <c r="A7" s="1"/>
      <c r="B7" s="1" t="s">
        <v>43</v>
      </c>
      <c r="C7" s="1" t="s">
        <v>11</v>
      </c>
      <c r="D7" s="1" t="s">
        <v>12</v>
      </c>
      <c r="E7" s="1" t="s">
        <v>29</v>
      </c>
      <c r="F7" s="1" t="s">
        <v>33</v>
      </c>
      <c r="G7" s="1" t="s">
        <v>34</v>
      </c>
      <c r="H7" s="1" t="s">
        <v>20</v>
      </c>
      <c r="I7" s="3" t="s">
        <v>35</v>
      </c>
      <c r="J7" s="3"/>
      <c r="K7" s="3"/>
    </row>
    <row r="8" spans="1:11" s="4" customFormat="1" ht="15.75" x14ac:dyDescent="0.25">
      <c r="A8" s="1"/>
      <c r="B8" s="1" t="s">
        <v>45</v>
      </c>
      <c r="C8" s="1" t="s">
        <v>26</v>
      </c>
      <c r="D8" s="1" t="s">
        <v>46</v>
      </c>
      <c r="E8" s="1" t="s">
        <v>47</v>
      </c>
      <c r="F8" s="4" t="s">
        <v>12</v>
      </c>
      <c r="G8" s="1" t="s">
        <v>33</v>
      </c>
      <c r="H8" s="1" t="s">
        <v>34</v>
      </c>
      <c r="I8" s="1" t="s">
        <v>97</v>
      </c>
      <c r="J8" s="3"/>
      <c r="K8" s="3"/>
    </row>
    <row r="9" spans="1:11" s="4" customFormat="1" ht="15.75" x14ac:dyDescent="0.25">
      <c r="A9" s="1"/>
      <c r="B9" s="1" t="s">
        <v>82</v>
      </c>
      <c r="C9" s="1" t="s">
        <v>11</v>
      </c>
      <c r="D9" s="1" t="s">
        <v>12</v>
      </c>
      <c r="E9" s="1" t="s">
        <v>83</v>
      </c>
      <c r="F9" s="1" t="s">
        <v>84</v>
      </c>
      <c r="G9" s="1" t="s">
        <v>85</v>
      </c>
      <c r="H9" s="1" t="s">
        <v>86</v>
      </c>
      <c r="I9" s="3" t="s">
        <v>35</v>
      </c>
      <c r="K9" s="3"/>
    </row>
    <row r="10" spans="1:11" s="4" customFormat="1" ht="15.75" x14ac:dyDescent="0.25">
      <c r="A10" s="1"/>
      <c r="B10" s="1" t="s">
        <v>37</v>
      </c>
      <c r="C10" s="2" t="s">
        <v>11</v>
      </c>
      <c r="D10" s="2" t="s">
        <v>12</v>
      </c>
      <c r="E10" s="2" t="s">
        <v>13</v>
      </c>
      <c r="F10" s="2" t="s">
        <v>16</v>
      </c>
      <c r="G10" s="2" t="s">
        <v>14</v>
      </c>
      <c r="H10" s="2" t="s">
        <v>15</v>
      </c>
      <c r="I10" s="2" t="s">
        <v>32</v>
      </c>
      <c r="J10" s="2"/>
      <c r="K10" s="3"/>
    </row>
    <row r="11" spans="1:11" x14ac:dyDescent="0.25">
      <c r="C11" s="7" t="s">
        <v>62</v>
      </c>
      <c r="D11" s="7" t="s">
        <v>63</v>
      </c>
      <c r="E11" s="7" t="s">
        <v>87</v>
      </c>
      <c r="F11" s="7" t="s">
        <v>88</v>
      </c>
      <c r="G11" s="9" t="s">
        <v>89</v>
      </c>
      <c r="H11" s="9" t="s">
        <v>90</v>
      </c>
      <c r="I11" s="9" t="s">
        <v>71</v>
      </c>
      <c r="J11" s="9" t="s">
        <v>72</v>
      </c>
    </row>
    <row r="12" spans="1:11" s="14" customFormat="1" x14ac:dyDescent="0.25">
      <c r="C12" s="14" t="s">
        <v>119</v>
      </c>
      <c r="D12" s="15" t="s">
        <v>56</v>
      </c>
      <c r="E12" s="15">
        <v>36</v>
      </c>
      <c r="F12" s="15">
        <v>2</v>
      </c>
      <c r="G12" s="15">
        <v>9</v>
      </c>
      <c r="H12" s="15">
        <v>0.5</v>
      </c>
      <c r="I12" s="10">
        <v>63.36</v>
      </c>
      <c r="J12" s="10">
        <v>63</v>
      </c>
    </row>
    <row r="14" spans="1:11" ht="15.75" thickBot="1" x14ac:dyDescent="0.3"/>
    <row r="15" spans="1:11" ht="16.5" thickTop="1" thickBot="1" x14ac:dyDescent="0.3">
      <c r="B15" s="11" t="s">
        <v>57</v>
      </c>
      <c r="C15" s="20" t="s">
        <v>107</v>
      </c>
      <c r="E15" s="11" t="s">
        <v>73</v>
      </c>
      <c r="F15" s="8"/>
    </row>
    <row r="16" spans="1:11" ht="16.5" thickTop="1" thickBot="1" x14ac:dyDescent="0.3">
      <c r="B16" s="11" t="s">
        <v>61</v>
      </c>
      <c r="C16" s="12"/>
      <c r="H16" s="7" t="s">
        <v>100</v>
      </c>
      <c r="I16" s="7">
        <v>-0.5</v>
      </c>
    </row>
    <row r="17" spans="1:9" ht="15.75" thickTop="1" x14ac:dyDescent="0.25">
      <c r="B17" t="s">
        <v>99</v>
      </c>
      <c r="C17">
        <v>48</v>
      </c>
      <c r="D17">
        <v>48</v>
      </c>
    </row>
    <row r="19" spans="1:9" s="6" customFormat="1" x14ac:dyDescent="0.25">
      <c r="A19" s="5" t="s">
        <v>27</v>
      </c>
      <c r="B19" s="5" t="s">
        <v>95</v>
      </c>
      <c r="C19" s="5" t="str">
        <f>C15</f>
        <v>nik76d9lib2_x76c_lay</v>
      </c>
      <c r="D19" s="5" t="str">
        <f>C12</f>
        <v>127600c_d9t98_atc_gm0374d</v>
      </c>
      <c r="E19" s="5" t="s">
        <v>105</v>
      </c>
      <c r="F19" t="s">
        <v>102</v>
      </c>
      <c r="G19" s="19">
        <v>1</v>
      </c>
      <c r="H19" s="19">
        <v>2</v>
      </c>
      <c r="I19" s="16" t="b">
        <v>1</v>
      </c>
    </row>
    <row r="20" spans="1:9" s="6" customFormat="1" x14ac:dyDescent="0.25">
      <c r="A20" s="5" t="s">
        <v>27</v>
      </c>
      <c r="B20" s="5" t="s">
        <v>28</v>
      </c>
      <c r="C20" s="5" t="str">
        <f>$C$15</f>
        <v>nik76d9lib2_x76c_lay</v>
      </c>
      <c r="D20" s="5" t="str">
        <f>$F$15&amp;C12</f>
        <v>127600c_d9t98_atc_gm0374d</v>
      </c>
      <c r="E20" s="5" t="s">
        <v>94</v>
      </c>
      <c r="F20" s="6">
        <f>I12</f>
        <v>63.36</v>
      </c>
      <c r="G20" s="6">
        <f>J12</f>
        <v>63</v>
      </c>
      <c r="H20" s="6">
        <v>0</v>
      </c>
      <c r="I20" s="6">
        <v>0</v>
      </c>
    </row>
    <row r="21" spans="1:9" x14ac:dyDescent="0.25">
      <c r="A21" t="s">
        <v>27</v>
      </c>
      <c r="B21" t="s">
        <v>93</v>
      </c>
      <c r="C21" t="s">
        <v>10</v>
      </c>
      <c r="D21" t="s">
        <v>103</v>
      </c>
      <c r="E21" t="str">
        <f>-C17/2&amp;" "&amp;-D17/2&amp;" "&amp;C17/2&amp;" "&amp;D17/2</f>
        <v>-24 -24 24 24</v>
      </c>
    </row>
    <row r="22" spans="1:9" x14ac:dyDescent="0.25">
      <c r="A22" t="s">
        <v>27</v>
      </c>
      <c r="B22" t="s">
        <v>91</v>
      </c>
      <c r="C22" t="s">
        <v>10</v>
      </c>
      <c r="D22" t="s">
        <v>108</v>
      </c>
      <c r="E22">
        <f>E12</f>
        <v>36</v>
      </c>
      <c r="F22">
        <f>F12</f>
        <v>2</v>
      </c>
      <c r="G22">
        <f>G12</f>
        <v>9</v>
      </c>
      <c r="H22">
        <f>H12</f>
        <v>0.5</v>
      </c>
    </row>
    <row r="23" spans="1:9" x14ac:dyDescent="0.25">
      <c r="A23" t="s">
        <v>27</v>
      </c>
      <c r="B23" t="s">
        <v>44</v>
      </c>
      <c r="C23" t="s">
        <v>10</v>
      </c>
      <c r="D23" t="s">
        <v>102</v>
      </c>
      <c r="E23" t="s">
        <v>103</v>
      </c>
      <c r="F23" t="s">
        <v>108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FB66FEAD-3DFF-4712-B839-509D47677E2A}"/>
</file>

<file path=customXml/itemProps2.xml><?xml version="1.0" encoding="utf-8"?>
<ds:datastoreItem xmlns:ds="http://schemas.openxmlformats.org/officeDocument/2006/customXml" ds:itemID="{0E19DFE0-49AB-4B48-A2C4-4921E42B9756}"/>
</file>

<file path=customXml/itemProps3.xml><?xml version="1.0" encoding="utf-8"?>
<ds:datastoreItem xmlns:ds="http://schemas.openxmlformats.org/officeDocument/2006/customXml" ds:itemID="{E37AFDDC-2414-4D4B-984A-1757D8C643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gm0_zonal_bkg</vt:lpstr>
      <vt:lpstr>gm0_xy4</vt:lpstr>
      <vt:lpstr>gm0_pound</vt:lpstr>
      <vt:lpstr>gm0_hatch</vt:lpstr>
      <vt:lpstr>gm0_swirl_xy4</vt:lpstr>
      <vt:lpstr>gm0_swirl_cross</vt:lpstr>
      <vt:lpstr>gm0_swril_hatch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2023-11-13T21:38:57Z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