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76\1276_9_10_CWF\ma0_marks\"/>
    </mc:Choice>
  </mc:AlternateContent>
  <xr:revisionPtr revIDLastSave="0" documentId="13_ncr:1_{314D5E86-600F-4B2F-A71D-2F59F6CA37DB}" xr6:coauthVersionLast="47" xr6:coauthVersionMax="47" xr10:uidLastSave="{00000000-0000-0000-0000-000000000000}"/>
  <bookViews>
    <workbookView xWindow="14295" yWindow="0" windowWidth="14610" windowHeight="15585" tabRatio="829" firstSheet="1" activeTab="5" xr2:uid="{00000000-000D-0000-FFFF-FFFF00000000}"/>
  </bookViews>
  <sheets>
    <sheet name="canon" sheetId="28" r:id="rId1"/>
    <sheet name="all_functions" sheetId="5" r:id="rId2"/>
    <sheet name="XY4" sheetId="32" r:id="rId3"/>
    <sheet name="CROSS" sheetId="40" r:id="rId4"/>
    <sheet name="HATCH" sheetId="52" r:id="rId5"/>
    <sheet name="XY4_ZONAL" sheetId="62" r:id="rId6"/>
    <sheet name="review_parents" sheetId="73" r:id="rId7"/>
    <sheet name="ma0_review" sheetId="74" r:id="rId8"/>
  </sheets>
  <definedNames>
    <definedName name="_xlnm._FilterDatabase" localSheetId="2" hidden="1">'XY4'!$D$1:$D$24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74" l="1"/>
  <c r="D9" i="74"/>
  <c r="D8" i="74"/>
  <c r="D7" i="74"/>
  <c r="C13" i="74"/>
  <c r="D13" i="74" s="1"/>
  <c r="C12" i="74"/>
  <c r="D12" i="74" s="1"/>
  <c r="C11" i="74"/>
  <c r="D11" i="74" s="1"/>
  <c r="C10" i="74"/>
  <c r="D10" i="74" s="1"/>
  <c r="C9" i="74"/>
  <c r="C8" i="74"/>
  <c r="C7" i="74"/>
  <c r="C6" i="74"/>
  <c r="E10" i="73" l="1"/>
  <c r="C34" i="32" l="1"/>
  <c r="D34" i="32"/>
  <c r="F34" i="32"/>
  <c r="E35" i="32" s="1"/>
  <c r="G34" i="32"/>
  <c r="E36" i="32"/>
  <c r="F36" i="32"/>
  <c r="H36" i="32"/>
  <c r="O11" i="62"/>
  <c r="N11" i="62"/>
  <c r="E28" i="32" l="1"/>
  <c r="G11" i="32"/>
  <c r="D31" i="40" l="1"/>
  <c r="D44" i="62"/>
  <c r="D35" i="62"/>
  <c r="E46" i="62"/>
  <c r="E44" i="62"/>
  <c r="G13" i="62"/>
  <c r="G12" i="62"/>
  <c r="E37" i="62"/>
  <c r="E35" i="62"/>
  <c r="E26" i="62"/>
  <c r="G11" i="62"/>
  <c r="E28" i="62"/>
  <c r="D26" i="62"/>
  <c r="H46" i="62" l="1"/>
  <c r="F46" i="62"/>
  <c r="G45" i="62"/>
  <c r="F45" i="62"/>
  <c r="D45" i="62"/>
  <c r="C45" i="62"/>
  <c r="C44" i="62" s="1"/>
  <c r="H37" i="62"/>
  <c r="F37" i="62"/>
  <c r="G36" i="62"/>
  <c r="F36" i="62"/>
  <c r="D36" i="62"/>
  <c r="C36" i="62"/>
  <c r="C35" i="62" s="1"/>
  <c r="F28" i="62"/>
  <c r="G27" i="62"/>
  <c r="F27" i="62"/>
  <c r="D27" i="62"/>
  <c r="C27" i="62"/>
  <c r="C26" i="62" s="1"/>
  <c r="G46" i="62"/>
  <c r="G37" i="62"/>
  <c r="G28" i="62"/>
  <c r="H28" i="32"/>
  <c r="G28" i="32"/>
  <c r="F28" i="32"/>
  <c r="G26" i="32"/>
  <c r="F26" i="32"/>
  <c r="D26" i="32"/>
  <c r="C26" i="32"/>
  <c r="G12" i="32"/>
  <c r="G36" i="32" s="1"/>
  <c r="E27" i="32" l="1"/>
  <c r="H19" i="52"/>
  <c r="G19" i="52"/>
  <c r="F19" i="52"/>
  <c r="E19" i="52"/>
  <c r="G17" i="52"/>
  <c r="F17" i="52"/>
  <c r="E18" i="52" s="1"/>
  <c r="D17" i="52"/>
  <c r="C17" i="52"/>
  <c r="E33" i="40" l="1"/>
  <c r="G31" i="40"/>
  <c r="F31" i="40"/>
  <c r="E32" i="40" s="1"/>
  <c r="C31" i="40"/>
  <c r="F17" i="40"/>
  <c r="F33" i="40" s="1"/>
  <c r="K16" i="40"/>
  <c r="F16" i="40"/>
  <c r="F15" i="40"/>
  <c r="J15" i="40" s="1"/>
  <c r="F14" i="40"/>
  <c r="J14" i="40" s="1"/>
  <c r="F13" i="40"/>
  <c r="F12" i="40"/>
  <c r="F11" i="40"/>
  <c r="J11" i="40" s="1"/>
  <c r="F10" i="40"/>
  <c r="K10" i="40" s="1"/>
  <c r="J16" i="40" l="1"/>
  <c r="J13" i="40"/>
  <c r="K13" i="40"/>
  <c r="K14" i="40"/>
  <c r="K11" i="40"/>
  <c r="J10" i="40"/>
  <c r="K15" i="40"/>
  <c r="J17" i="40"/>
  <c r="G33" i="40" s="1"/>
  <c r="J12" i="40"/>
  <c r="K17" i="40"/>
  <c r="H33" i="40" s="1"/>
  <c r="K12" i="40"/>
</calcChain>
</file>

<file path=xl/sharedStrings.xml><?xml version="1.0" encoding="utf-8"?>
<sst xmlns="http://schemas.openxmlformats.org/spreadsheetml/2006/main" count="942" uniqueCount="215">
  <si>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</si>
  <si>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</si>
  <si>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</si>
  <si>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</si>
  <si>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</si>
  <si>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</si>
  <si>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</si>
  <si>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</si>
  <si>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</si>
  <si>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</si>
  <si>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</si>
  <si>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</si>
  <si>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</si>
  <si>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</si>
  <si>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</si>
  <si>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</si>
  <si>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</si>
  <si>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</si>
  <si>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</si>
  <si>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</si>
  <si>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</si>
  <si>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</si>
  <si>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</si>
  <si>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</si>
  <si>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</si>
  <si>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</si>
  <si>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</si>
  <si>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</si>
  <si>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</si>
  <si>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</si>
  <si>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</si>
  <si>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</si>
  <si>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</si>
  <si>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</si>
  <si>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</si>
  <si>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</si>
  <si>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</si>
  <si>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</si>
  <si>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</si>
  <si>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</si>
  <si>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</si>
  <si>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</si>
  <si>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</si>
  <si>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</si>
  <si>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</si>
  <si>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</si>
  <si>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</si>
  <si>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</si>
  <si>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</si>
  <si>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</si>
  <si>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</si>
  <si>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</si>
  <si>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</si>
  <si>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</si>
  <si>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</si>
  <si>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</si>
  <si>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</si>
  <si>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</si>
  <si>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</si>
  <si>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</si>
  <si>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</si>
  <si>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</si>
  <si>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</si>
  <si>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</si>
  <si>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</si>
  <si>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</si>
  <si>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</si>
  <si>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</si>
  <si>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</si>
  <si>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</si>
  <si>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</si>
  <si>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</si>
  <si>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</si>
  <si>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</si>
  <si>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</si>
  <si>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</si>
  <si>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</si>
  <si>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</si>
  <si>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</si>
  <si>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</si>
  <si>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</si>
  <si>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</si>
  <si>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</si>
  <si>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</si>
  <si>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</si>
  <si>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</si>
  <si>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</si>
  <si>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</si>
  <si>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</si>
  <si>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</si>
  <si>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</si>
  <si>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</si>
  <si>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</si>
  <si>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</si>
  <si>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</si>
  <si>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</si>
  <si>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</si>
  <si>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</si>
  <si>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</si>
  <si>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</si>
  <si>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</si>
  <si>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</si>
  <si>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</si>
  <si>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</si>
  <si>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</si>
  <si>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</si>
  <si>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</si>
  <si>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</si>
  <si>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</si>
  <si>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</si>
  <si>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</si>
  <si>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</si>
  <si>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</si>
  <si>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</si>
  <si>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</si>
  <si>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</si>
  <si>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</si>
  <si>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</si>
  <si>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</si>
  <si>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t>create_gratings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</si>
  <si>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</si>
  <si>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</si>
  <si>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</si>
  <si>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</si>
  <si>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F</t>
  </si>
  <si>
    <t>N</t>
  </si>
  <si>
    <t>Library</t>
  </si>
  <si>
    <t>xy_canon</t>
  </si>
  <si>
    <t>xy_lengths.points</t>
  </si>
  <si>
    <t>stepping.list</t>
  </si>
  <si>
    <t>Offset</t>
  </si>
  <si>
    <t>spacing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</si>
  <si>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</si>
  <si>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</si>
  <si>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</si>
  <si>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</si>
  <si>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</si>
  <si>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</si>
  <si>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</si>
  <si>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</si>
  <si>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</si>
  <si>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</si>
  <si>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</si>
  <si>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</si>
  <si>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</si>
  <si>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</si>
  <si>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</si>
  <si>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</si>
  <si>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</si>
  <si>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</si>
  <si>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</si>
  <si>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</si>
  <si>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</si>
  <si>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</si>
  <si>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</si>
  <si>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</si>
  <si>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</si>
  <si>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</si>
  <si>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</si>
  <si>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</si>
  <si>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</si>
  <si>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</si>
  <si>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</si>
  <si>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</si>
  <si>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((5.2))</t>
  </si>
  <si>
    <t>zonal_background</t>
  </si>
  <si>
    <t>a</t>
  </si>
  <si>
    <t>h</t>
  </si>
  <si>
    <t>option1</t>
  </si>
  <si>
    <t>option2</t>
  </si>
  <si>
    <t>(25.4 25.4)</t>
  </si>
  <si>
    <t>nik76d9lib2_x76c_lay</t>
  </si>
  <si>
    <t>SampleCreateCluster</t>
  </si>
  <si>
    <t>SampleAddToCluster</t>
  </si>
  <si>
    <t>SamplePlaceCluster</t>
  </si>
  <si>
    <t>nik76d9lib3_x76c_lay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</si>
  <si>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</si>
  <si>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</si>
  <si>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</si>
  <si>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</si>
  <si>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</si>
  <si>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</si>
  <si>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</si>
  <si>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</si>
  <si>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</si>
  <si>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</si>
  <si>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t>MA0.scratch5</t>
  </si>
  <si>
    <t>MA0.scratch2</t>
  </si>
  <si>
    <t>MA0.drawing</t>
  </si>
  <si>
    <t>127600c_d9t10_1x576_ma0022d</t>
  </si>
  <si>
    <t>127600c_d9t10_1x576_ma0023d</t>
  </si>
  <si>
    <t>127600c_d9t10_1x576_ma0147d</t>
  </si>
  <si>
    <t>127600c_d9t10_1x576_ma0148d</t>
  </si>
  <si>
    <t>127600c_d9t10_1x576_ma0149d</t>
  </si>
  <si>
    <t>127600c_d9t10_1x576_ma0150d</t>
  </si>
  <si>
    <t>127600c_d9t10_1x576_ma0151d</t>
  </si>
  <si>
    <t>127600c_d9t10_1x576_ma0152d</t>
  </si>
  <si>
    <t>127600c_d9t10_1x576_ma0153d</t>
  </si>
  <si>
    <t>127600c_d9t10_1x576_ma0154d</t>
  </si>
  <si>
    <t>127600c_d9t10_1x576_ma0173d</t>
  </si>
  <si>
    <t>127600c_d9t10_1x576_ma0174d</t>
  </si>
  <si>
    <t>127600c_d9t10_1x576_ma0222d</t>
  </si>
  <si>
    <t>127600c_d9t10_1x576_ma0223d</t>
  </si>
  <si>
    <t>127600c_d9t10_1x576_ma0224d</t>
  </si>
  <si>
    <t>127600c_d9t10_1x576_gm0_gm1_dummy_beard</t>
  </si>
  <si>
    <t>nik76d9lib1_x76c_lay</t>
  </si>
  <si>
    <t>127600c_d9t10_1x576_mph_filler_dummy</t>
  </si>
  <si>
    <t>review_127600c_d9t10_canon_ma01</t>
  </si>
  <si>
    <t>review_127600c_d9t10_canon_ma02</t>
  </si>
  <si>
    <t>review_127600c_d9t10_canon_ma03</t>
  </si>
  <si>
    <t>review_127600c_d9t10_canon_ma04</t>
  </si>
  <si>
    <t>review_127600c_d9t10_canon_ma05</t>
  </si>
  <si>
    <t>review_127600c_d9t10_canon_ma06</t>
  </si>
  <si>
    <t>review_127600c_d9t10_canon_ma07</t>
  </si>
  <si>
    <t>127600c_9_ma0_review_parent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</si>
</sst>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5" fillId="10" borderId="0" applyNumberFormat="0" applyBorder="0" applyAlignment="0" applyProtection="0"/>
    <xf numFmtId="0" fontId="10" fillId="11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5" fillId="8" borderId="0" xfId="6"/>
    <xf numFmtId="0" fontId="5" fillId="8" borderId="0" xfId="6" applyAlignment="1">
      <alignment horizontal="center"/>
    </xf>
    <xf numFmtId="0" fontId="5" fillId="8" borderId="0" xfId="6" applyAlignment="1">
      <alignment horizontal="left" vertical="center"/>
    </xf>
    <xf numFmtId="0" fontId="8" fillId="7" borderId="2" xfId="5"/>
    <xf numFmtId="0" fontId="6" fillId="5" borderId="2" xfId="3" applyBorder="1" applyAlignment="1">
      <alignment horizontal="left" vertical="center"/>
    </xf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5" fillId="10" borderId="0" xfId="9"/>
    <xf numFmtId="0" fontId="5" fillId="10" borderId="0" xfId="9" applyAlignment="1">
      <alignment horizontal="center"/>
    </xf>
    <xf numFmtId="0" fontId="0" fillId="12" borderId="0" xfId="0" applyFill="1"/>
    <xf numFmtId="0" fontId="6" fillId="12" borderId="2" xfId="3" applyFill="1" applyBorder="1"/>
    <xf numFmtId="0" fontId="11" fillId="13" borderId="0" xfId="0" applyFont="1" applyFill="1" applyAlignment="1">
      <alignment vertical="center"/>
    </xf>
    <xf numFmtId="0" fontId="11" fillId="2" borderId="0" xfId="1" applyFont="1" applyBorder="1"/>
    <xf numFmtId="0" fontId="11" fillId="2" borderId="0" xfId="1" applyFont="1"/>
    <xf numFmtId="0" fontId="10" fillId="11" borderId="0" xfId="10"/>
    <xf numFmtId="0" fontId="12" fillId="14" borderId="0" xfId="0" applyFont="1" applyFill="1"/>
    <xf numFmtId="0" fontId="0" fillId="15" borderId="0" xfId="0" applyFill="1"/>
  </cellXfs>
  <cellStyles count="11">
    <cellStyle name="40% - Accent1" xfId="2" builtinId="31"/>
    <cellStyle name="40% - Accent2" xfId="9" builtinId="35"/>
    <cellStyle name="40% - Accent6" xfId="6" builtinId="51"/>
    <cellStyle name="60% - Accent5 2" xfId="10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zoomScale="110" zoomScaleNormal="110" workbookViewId="0">
      <selection activeCell="C19" sqref="C1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2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2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2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2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2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2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 t="s">
        <v>105</v>
      </c>
      <c r="J7" s="4"/>
      <c r="K7" s="4"/>
    </row>
    <row r="8" spans="1:12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128</v>
      </c>
      <c r="G8" s="2" t="s">
        <v>108</v>
      </c>
      <c r="H8" s="2" t="s">
        <v>129</v>
      </c>
      <c r="I8" s="4" t="s">
        <v>50</v>
      </c>
      <c r="K8" s="4"/>
    </row>
    <row r="9" spans="1:12" s="6" customFormat="1" ht="15.75" x14ac:dyDescent="0.25">
      <c r="A9" s="2"/>
      <c r="B9" s="2" t="s">
        <v>109</v>
      </c>
      <c r="C9" s="2" t="s">
        <v>11</v>
      </c>
      <c r="D9" s="2" t="s">
        <v>12</v>
      </c>
      <c r="E9" s="2" t="s">
        <v>48</v>
      </c>
      <c r="F9" s="6" t="s">
        <v>110</v>
      </c>
      <c r="G9" s="2" t="s">
        <v>111</v>
      </c>
      <c r="H9" s="2" t="s">
        <v>129</v>
      </c>
      <c r="I9" s="4" t="s">
        <v>20</v>
      </c>
      <c r="J9" s="4" t="s">
        <v>50</v>
      </c>
      <c r="K9" s="4"/>
    </row>
    <row r="10" spans="1:12" s="6" customFormat="1" ht="15.75" x14ac:dyDescent="0.25">
      <c r="A10" s="2"/>
      <c r="B10" s="2" t="s">
        <v>112</v>
      </c>
      <c r="C10" s="2" t="s">
        <v>11</v>
      </c>
      <c r="D10" s="2" t="s">
        <v>12</v>
      </c>
      <c r="E10" s="2" t="s">
        <v>48</v>
      </c>
      <c r="F10" s="6" t="s">
        <v>110</v>
      </c>
      <c r="G10" s="2" t="s">
        <v>111</v>
      </c>
      <c r="H10" s="2" t="s">
        <v>129</v>
      </c>
      <c r="I10" s="4" t="s">
        <v>20</v>
      </c>
      <c r="J10" s="6" t="s">
        <v>152</v>
      </c>
      <c r="K10" s="6" t="s">
        <v>113</v>
      </c>
      <c r="L10" s="4" t="s">
        <v>50</v>
      </c>
    </row>
    <row r="11" spans="1:12" s="6" customFormat="1" ht="15.75" x14ac:dyDescent="0.25">
      <c r="A11" s="2"/>
      <c r="B11" s="2" t="s">
        <v>115</v>
      </c>
      <c r="C11" s="2" t="s">
        <v>11</v>
      </c>
      <c r="D11" s="2" t="s">
        <v>12</v>
      </c>
      <c r="E11" s="2" t="s">
        <v>48</v>
      </c>
      <c r="F11" s="2" t="s">
        <v>49</v>
      </c>
      <c r="G11" s="4" t="s">
        <v>116</v>
      </c>
      <c r="H11" s="4" t="s">
        <v>117</v>
      </c>
      <c r="I11" s="4" t="s">
        <v>50</v>
      </c>
      <c r="K11" s="4"/>
    </row>
    <row r="12" spans="1:12" s="6" customFormat="1" ht="15.75" x14ac:dyDescent="0.25">
      <c r="A12" s="2"/>
      <c r="B12" s="2" t="s">
        <v>114</v>
      </c>
      <c r="C12" s="2" t="s">
        <v>11</v>
      </c>
      <c r="D12" s="2" t="s">
        <v>12</v>
      </c>
      <c r="E12" s="2" t="s">
        <v>48</v>
      </c>
      <c r="F12" s="2" t="s">
        <v>111</v>
      </c>
      <c r="G12" s="4" t="s">
        <v>50</v>
      </c>
      <c r="H12" s="2"/>
      <c r="I12" s="4"/>
      <c r="K12" s="4"/>
    </row>
    <row r="13" spans="1:12" s="6" customFormat="1" ht="15.75" x14ac:dyDescent="0.25">
      <c r="A13" s="2"/>
      <c r="B13" s="2" t="s">
        <v>120</v>
      </c>
      <c r="C13" s="2" t="s">
        <v>11</v>
      </c>
      <c r="D13" s="2" t="s">
        <v>12</v>
      </c>
      <c r="E13" s="2" t="s">
        <v>48</v>
      </c>
      <c r="F13" s="2" t="s">
        <v>121</v>
      </c>
      <c r="G13" s="2" t="s">
        <v>122</v>
      </c>
      <c r="H13" s="2" t="s">
        <v>123</v>
      </c>
      <c r="I13" s="4" t="s">
        <v>50</v>
      </c>
      <c r="K13" s="4"/>
    </row>
    <row r="14" spans="1:12" s="8" customFormat="1" x14ac:dyDescent="0.25">
      <c r="A14" s="7" t="s">
        <v>38</v>
      </c>
      <c r="B14" s="7" t="s">
        <v>39</v>
      </c>
      <c r="C14" s="7"/>
      <c r="D14" s="7"/>
      <c r="E14" s="7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P22"/>
  <sheetViews>
    <sheetView workbookViewId="0">
      <selection activeCell="C28" sqref="C28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B205-1F1F-45DB-98DF-FB3A49C10E7B}">
  <sheetPr codeName="Sheet5"/>
  <dimension ref="A1:M37"/>
  <sheetViews>
    <sheetView zoomScale="86" zoomScaleNormal="86" workbookViewId="0">
      <selection activeCell="C11" sqref="C11:C12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4" width="32.42578125" bestFit="1" customWidth="1"/>
    <col min="5" max="5" width="52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3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3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/>
      <c r="J7" s="4"/>
      <c r="K7" s="4"/>
    </row>
    <row r="8" spans="1:13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128</v>
      </c>
      <c r="G8" s="2" t="s">
        <v>108</v>
      </c>
      <c r="H8" s="2" t="s">
        <v>129</v>
      </c>
      <c r="I8" s="4" t="s">
        <v>50</v>
      </c>
      <c r="K8" s="4"/>
    </row>
    <row r="10" spans="1:13" x14ac:dyDescent="0.25">
      <c r="C10" s="9" t="s">
        <v>132</v>
      </c>
      <c r="D10" s="9" t="s">
        <v>133</v>
      </c>
      <c r="E10" s="9" t="s">
        <v>134</v>
      </c>
      <c r="F10" s="9" t="s">
        <v>138</v>
      </c>
      <c r="G10" s="9" t="s">
        <v>135</v>
      </c>
      <c r="H10" s="9" t="s">
        <v>139</v>
      </c>
      <c r="I10" s="11" t="s">
        <v>136</v>
      </c>
      <c r="J10" s="11" t="s">
        <v>137</v>
      </c>
      <c r="K10" s="11" t="s">
        <v>140</v>
      </c>
      <c r="L10" s="11" t="s">
        <v>141</v>
      </c>
      <c r="M10" s="11" t="s">
        <v>142</v>
      </c>
    </row>
    <row r="11" spans="1:13" x14ac:dyDescent="0.25">
      <c r="C11" s="8" t="s">
        <v>189</v>
      </c>
      <c r="D11" s="12" t="s">
        <v>125</v>
      </c>
      <c r="E11" s="12">
        <v>0.6</v>
      </c>
      <c r="F11" s="12">
        <v>30</v>
      </c>
      <c r="G11" s="12" t="str">
        <f>"("&amp;F11-E11&amp;" "&amp;F11-E11&amp;")"</f>
        <v>(29.4 29.4)</v>
      </c>
      <c r="H11" s="8" t="s">
        <v>164</v>
      </c>
      <c r="I11" s="12">
        <v>0.2</v>
      </c>
      <c r="J11" s="12">
        <v>0.4</v>
      </c>
      <c r="K11" s="12" t="s">
        <v>163</v>
      </c>
      <c r="L11" s="12">
        <v>63.36</v>
      </c>
      <c r="M11" s="12">
        <v>63</v>
      </c>
    </row>
    <row r="12" spans="1:13" x14ac:dyDescent="0.25">
      <c r="C12" s="8" t="s">
        <v>190</v>
      </c>
      <c r="D12" s="12" t="s">
        <v>125</v>
      </c>
      <c r="E12" s="12">
        <v>1</v>
      </c>
      <c r="F12" s="12">
        <v>30</v>
      </c>
      <c r="G12" s="12" t="str">
        <f>"("&amp;F12-E12+2*$C$22&amp;" "&amp;F12-E12&amp;")"</f>
        <v>(29 29)</v>
      </c>
      <c r="H12" s="8" t="s">
        <v>164</v>
      </c>
      <c r="I12" s="12">
        <v>0.2</v>
      </c>
      <c r="J12" s="12">
        <v>0.4</v>
      </c>
      <c r="K12" s="12" t="s">
        <v>170</v>
      </c>
      <c r="L12" s="12">
        <v>63.36</v>
      </c>
      <c r="M12" s="12">
        <v>63</v>
      </c>
    </row>
    <row r="20" spans="1:9" ht="15.75" thickBot="1" x14ac:dyDescent="0.3"/>
    <row r="21" spans="1:9" ht="16.5" thickTop="1" thickBot="1" x14ac:dyDescent="0.3">
      <c r="B21" s="16" t="s">
        <v>126</v>
      </c>
      <c r="C21" s="17" t="s">
        <v>171</v>
      </c>
      <c r="E21" s="16" t="s">
        <v>143</v>
      </c>
      <c r="F21" s="10"/>
    </row>
    <row r="22" spans="1:9" ht="16.5" thickTop="1" thickBot="1" x14ac:dyDescent="0.3">
      <c r="B22" s="16" t="s">
        <v>130</v>
      </c>
      <c r="C22" s="25">
        <v>0</v>
      </c>
      <c r="D22" s="24">
        <v>0.2</v>
      </c>
    </row>
    <row r="23" spans="1:9" ht="15.75" thickTop="1" x14ac:dyDescent="0.25">
      <c r="C23" t="s">
        <v>168</v>
      </c>
      <c r="D23" t="s">
        <v>169</v>
      </c>
    </row>
    <row r="26" spans="1:9" s="8" customFormat="1" x14ac:dyDescent="0.25">
      <c r="A26" s="7" t="s">
        <v>38</v>
      </c>
      <c r="B26" s="7" t="s">
        <v>39</v>
      </c>
      <c r="C26" s="7" t="str">
        <f>$C$21</f>
        <v>nik76d9lib2_x76c_lay</v>
      </c>
      <c r="D26" s="7" t="str">
        <f>$F$21&amp;C11</f>
        <v>127600c_d9t10_1x576_ma0022d</v>
      </c>
      <c r="E26" s="7" t="s">
        <v>118</v>
      </c>
      <c r="F26" s="8">
        <f>L11</f>
        <v>63.36</v>
      </c>
      <c r="G26" s="8">
        <f>M11</f>
        <v>63</v>
      </c>
      <c r="H26" s="8">
        <v>0</v>
      </c>
      <c r="I26" s="8">
        <v>0</v>
      </c>
    </row>
    <row r="27" spans="1:9" x14ac:dyDescent="0.25">
      <c r="A27" t="s">
        <v>38</v>
      </c>
      <c r="B27" t="s">
        <v>119</v>
      </c>
      <c r="C27" t="s">
        <v>10</v>
      </c>
      <c r="D27" t="s">
        <v>186</v>
      </c>
      <c r="E27" t="str">
        <f>-F26/2&amp;" "&amp;-G26/2+$C$22&amp;" "&amp;F26/2&amp;" "&amp;G26/2-$C$22</f>
        <v>-31.68 -31.5 31.68 31.5</v>
      </c>
      <c r="F27">
        <v>0.2</v>
      </c>
      <c r="G27">
        <v>0.4</v>
      </c>
      <c r="H27" t="s">
        <v>167</v>
      </c>
    </row>
    <row r="28" spans="1:9" x14ac:dyDescent="0.25">
      <c r="A28" t="s">
        <v>38</v>
      </c>
      <c r="B28" t="s">
        <v>127</v>
      </c>
      <c r="C28" t="s">
        <v>10</v>
      </c>
      <c r="D28" t="s">
        <v>187</v>
      </c>
      <c r="E28" t="str">
        <f>"("&amp;E11&amp;" "&amp;E11&amp;")"</f>
        <v>(0.6 0.6)</v>
      </c>
      <c r="F28" t="str">
        <f>K11</f>
        <v>(25 25)</v>
      </c>
      <c r="G28" t="str">
        <f>G11</f>
        <v>(29.4 29.4)</v>
      </c>
      <c r="H28" t="str">
        <f>H11</f>
        <v>((5.2))</v>
      </c>
    </row>
    <row r="29" spans="1:9" x14ac:dyDescent="0.25">
      <c r="A29" t="s">
        <v>38</v>
      </c>
      <c r="B29" t="s">
        <v>101</v>
      </c>
      <c r="C29" t="s">
        <v>10</v>
      </c>
      <c r="D29" t="s">
        <v>186</v>
      </c>
      <c r="E29" t="s">
        <v>187</v>
      </c>
      <c r="F29" t="s">
        <v>188</v>
      </c>
    </row>
    <row r="34" spans="1:9" s="8" customFormat="1" x14ac:dyDescent="0.25">
      <c r="A34" s="7" t="s">
        <v>38</v>
      </c>
      <c r="B34" s="7" t="s">
        <v>39</v>
      </c>
      <c r="C34" s="7" t="str">
        <f>$C$21</f>
        <v>nik76d9lib2_x76c_lay</v>
      </c>
      <c r="D34" s="7" t="str">
        <f>$F$21&amp;C12</f>
        <v>127600c_d9t10_1x576_ma0023d</v>
      </c>
      <c r="E34" s="7" t="s">
        <v>118</v>
      </c>
      <c r="F34" s="8">
        <f>L12</f>
        <v>63.36</v>
      </c>
      <c r="G34" s="8">
        <f>M12</f>
        <v>63</v>
      </c>
      <c r="H34" s="8">
        <v>0</v>
      </c>
      <c r="I34" s="8">
        <v>0</v>
      </c>
    </row>
    <row r="35" spans="1:9" x14ac:dyDescent="0.25">
      <c r="A35" t="s">
        <v>38</v>
      </c>
      <c r="B35" t="s">
        <v>119</v>
      </c>
      <c r="C35" t="s">
        <v>10</v>
      </c>
      <c r="D35" t="s">
        <v>186</v>
      </c>
      <c r="E35" t="str">
        <f>-F34/2&amp;" "&amp;-G34/2+$D$22&amp;" "&amp;F34/2&amp;" "&amp;G34/2-$D$22</f>
        <v>-31.68 -31.3 31.68 31.3</v>
      </c>
      <c r="F35">
        <v>0.2</v>
      </c>
      <c r="G35">
        <v>0.4</v>
      </c>
      <c r="H35" t="s">
        <v>167</v>
      </c>
    </row>
    <row r="36" spans="1:9" x14ac:dyDescent="0.25">
      <c r="A36" t="s">
        <v>38</v>
      </c>
      <c r="B36" t="s">
        <v>127</v>
      </c>
      <c r="C36" t="s">
        <v>10</v>
      </c>
      <c r="D36" t="s">
        <v>187</v>
      </c>
      <c r="E36" t="str">
        <f>"("&amp;E12&amp;" "&amp;E12&amp;")"</f>
        <v>(1 1)</v>
      </c>
      <c r="F36" t="str">
        <f>K12</f>
        <v>(25.4 25.4)</v>
      </c>
      <c r="G36" t="str">
        <f>G12</f>
        <v>(29 29)</v>
      </c>
      <c r="H36" t="str">
        <f>H12</f>
        <v>((5.2))</v>
      </c>
    </row>
    <row r="37" spans="1:9" x14ac:dyDescent="0.25">
      <c r="A37" t="s">
        <v>38</v>
      </c>
      <c r="B37" t="s">
        <v>101</v>
      </c>
      <c r="C37" t="s">
        <v>10</v>
      </c>
      <c r="D37" t="s">
        <v>186</v>
      </c>
      <c r="E37" t="s">
        <v>187</v>
      </c>
      <c r="F37" t="s">
        <v>188</v>
      </c>
    </row>
  </sheetData>
  <autoFilter ref="D1:D24" xr:uid="{50C3F8DE-D8B4-4FB6-B3A6-52A6A5D0D31A}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8617-BD18-4BB5-B54F-6E3D63E37BC6}">
  <sheetPr codeName="Sheet7"/>
  <dimension ref="A1:N34"/>
  <sheetViews>
    <sheetView zoomScale="90" zoomScaleNormal="90" workbookViewId="0">
      <selection activeCell="C17" sqref="C1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33.140625" bestFit="1" customWidth="1"/>
    <col min="5" max="5" width="49.14062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4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4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4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4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4" s="6" customFormat="1" ht="15.75" hidden="1" x14ac:dyDescent="0.25">
      <c r="A7" s="2"/>
      <c r="B7" s="2" t="s">
        <v>106</v>
      </c>
      <c r="C7" s="2" t="s">
        <v>11</v>
      </c>
      <c r="D7" s="6" t="s">
        <v>12</v>
      </c>
      <c r="E7" s="6" t="s">
        <v>107</v>
      </c>
      <c r="F7" s="6" t="s">
        <v>128</v>
      </c>
      <c r="G7" s="2" t="s">
        <v>108</v>
      </c>
      <c r="H7" s="2" t="s">
        <v>129</v>
      </c>
      <c r="I7" s="4" t="s">
        <v>50</v>
      </c>
      <c r="K7" s="4"/>
    </row>
    <row r="8" spans="1:14" s="6" customFormat="1" ht="15.75" x14ac:dyDescent="0.25">
      <c r="A8" s="2"/>
      <c r="B8" s="2" t="s">
        <v>120</v>
      </c>
      <c r="C8" s="2" t="s">
        <v>11</v>
      </c>
      <c r="D8" s="2" t="s">
        <v>12</v>
      </c>
      <c r="E8" s="2" t="s">
        <v>48</v>
      </c>
      <c r="F8" s="2" t="s">
        <v>121</v>
      </c>
      <c r="G8" s="2" t="s">
        <v>122</v>
      </c>
      <c r="H8" s="2" t="s">
        <v>123</v>
      </c>
      <c r="I8" s="4" t="s">
        <v>50</v>
      </c>
      <c r="K8" s="4"/>
    </row>
    <row r="9" spans="1:14" x14ac:dyDescent="0.25">
      <c r="C9" s="9" t="s">
        <v>132</v>
      </c>
      <c r="D9" s="9" t="s">
        <v>133</v>
      </c>
      <c r="E9" s="9" t="s">
        <v>134</v>
      </c>
      <c r="F9" s="9" t="s">
        <v>150</v>
      </c>
      <c r="G9" s="9" t="s">
        <v>146</v>
      </c>
      <c r="H9" s="11" t="s">
        <v>136</v>
      </c>
      <c r="I9" s="11" t="s">
        <v>137</v>
      </c>
      <c r="J9" s="19" t="s">
        <v>148</v>
      </c>
      <c r="K9" s="19" t="s">
        <v>149</v>
      </c>
      <c r="L9" s="11" t="s">
        <v>141</v>
      </c>
      <c r="M9" s="11" t="s">
        <v>142</v>
      </c>
      <c r="N9" s="11" t="s">
        <v>151</v>
      </c>
    </row>
    <row r="10" spans="1:14" hidden="1" x14ac:dyDescent="0.25">
      <c r="C10" s="8" t="s">
        <v>191</v>
      </c>
      <c r="D10" s="12" t="s">
        <v>124</v>
      </c>
      <c r="E10" s="12">
        <v>0.9</v>
      </c>
      <c r="F10" s="12">
        <f>N10-E10</f>
        <v>57.1</v>
      </c>
      <c r="G10" s="12">
        <v>0</v>
      </c>
      <c r="H10" s="12">
        <v>0.1</v>
      </c>
      <c r="I10" s="12">
        <v>0.2</v>
      </c>
      <c r="J10" s="12">
        <f>F10-2*G10</f>
        <v>57.1</v>
      </c>
      <c r="K10" s="12">
        <f>F10-2*G10</f>
        <v>57.1</v>
      </c>
      <c r="L10" s="12">
        <v>61.74</v>
      </c>
      <c r="M10" s="12">
        <v>63.72</v>
      </c>
      <c r="N10" s="12">
        <v>58</v>
      </c>
    </row>
    <row r="11" spans="1:14" hidden="1" x14ac:dyDescent="0.25">
      <c r="C11" s="8" t="s">
        <v>192</v>
      </c>
      <c r="D11" s="12" t="s">
        <v>124</v>
      </c>
      <c r="E11" s="12">
        <v>1.5</v>
      </c>
      <c r="F11" s="12">
        <f>N11-E11</f>
        <v>56.5</v>
      </c>
      <c r="G11" s="12">
        <v>0</v>
      </c>
      <c r="H11" s="12">
        <v>0.1</v>
      </c>
      <c r="I11" s="12">
        <v>0.2</v>
      </c>
      <c r="J11" s="12">
        <f t="shared" ref="J11:J17" si="0">F11-2*G11</f>
        <v>56.5</v>
      </c>
      <c r="K11" s="12">
        <f t="shared" ref="K11:K17" si="1">F11-2*G11</f>
        <v>56.5</v>
      </c>
      <c r="L11" s="12">
        <v>61.74</v>
      </c>
      <c r="M11" s="12">
        <v>63.72</v>
      </c>
      <c r="N11" s="12">
        <v>58</v>
      </c>
    </row>
    <row r="12" spans="1:14" hidden="1" x14ac:dyDescent="0.25">
      <c r="C12" s="8" t="s">
        <v>193</v>
      </c>
      <c r="D12" s="12" t="s">
        <v>125</v>
      </c>
      <c r="E12" s="12">
        <v>0.9</v>
      </c>
      <c r="F12" s="12">
        <f t="shared" ref="F12:F17" si="2">N12-E12</f>
        <v>57.1</v>
      </c>
      <c r="G12" s="12">
        <v>0</v>
      </c>
      <c r="H12" s="12">
        <v>0.1</v>
      </c>
      <c r="I12" s="12">
        <v>0.2</v>
      </c>
      <c r="J12" s="12">
        <f t="shared" si="0"/>
        <v>57.1</v>
      </c>
      <c r="K12" s="12">
        <f t="shared" si="1"/>
        <v>57.1</v>
      </c>
      <c r="L12" s="12">
        <v>61.74</v>
      </c>
      <c r="M12" s="12">
        <v>63.72</v>
      </c>
      <c r="N12" s="12">
        <v>58</v>
      </c>
    </row>
    <row r="13" spans="1:14" hidden="1" x14ac:dyDescent="0.25">
      <c r="C13" s="8" t="s">
        <v>194</v>
      </c>
      <c r="D13" s="12" t="s">
        <v>125</v>
      </c>
      <c r="E13" s="12">
        <v>1.5</v>
      </c>
      <c r="F13" s="12">
        <f t="shared" si="2"/>
        <v>56.5</v>
      </c>
      <c r="G13" s="12">
        <v>0</v>
      </c>
      <c r="H13" s="12">
        <v>0.1</v>
      </c>
      <c r="I13" s="12">
        <v>0.2</v>
      </c>
      <c r="J13" s="12">
        <f t="shared" si="0"/>
        <v>56.5</v>
      </c>
      <c r="K13" s="12">
        <f t="shared" si="1"/>
        <v>56.5</v>
      </c>
      <c r="L13" s="12">
        <v>61.74</v>
      </c>
      <c r="M13" s="12">
        <v>63.72</v>
      </c>
      <c r="N13" s="12">
        <v>58</v>
      </c>
    </row>
    <row r="14" spans="1:14" hidden="1" x14ac:dyDescent="0.25">
      <c r="C14" s="13" t="s">
        <v>195</v>
      </c>
      <c r="D14" s="14" t="s">
        <v>124</v>
      </c>
      <c r="E14" s="14">
        <v>0.9</v>
      </c>
      <c r="F14" s="14">
        <f t="shared" si="2"/>
        <v>39.1</v>
      </c>
      <c r="G14" s="14">
        <v>0</v>
      </c>
      <c r="H14" s="14">
        <v>0.1</v>
      </c>
      <c r="I14" s="14">
        <v>0.2</v>
      </c>
      <c r="J14" s="14">
        <f t="shared" si="0"/>
        <v>39.1</v>
      </c>
      <c r="K14" s="14">
        <f t="shared" si="1"/>
        <v>39.1</v>
      </c>
      <c r="L14" s="14">
        <v>61.74</v>
      </c>
      <c r="M14" s="14">
        <v>63.72</v>
      </c>
      <c r="N14" s="14">
        <v>40</v>
      </c>
    </row>
    <row r="15" spans="1:14" hidden="1" x14ac:dyDescent="0.25">
      <c r="C15" s="13" t="s">
        <v>196</v>
      </c>
      <c r="D15" s="14" t="s">
        <v>124</v>
      </c>
      <c r="E15" s="14">
        <v>1.5</v>
      </c>
      <c r="F15" s="14">
        <f t="shared" si="2"/>
        <v>38.5</v>
      </c>
      <c r="G15" s="14">
        <v>0</v>
      </c>
      <c r="H15" s="14">
        <v>0.1</v>
      </c>
      <c r="I15" s="14">
        <v>0.2</v>
      </c>
      <c r="J15" s="14">
        <f t="shared" si="0"/>
        <v>38.5</v>
      </c>
      <c r="K15" s="14">
        <f t="shared" si="1"/>
        <v>38.5</v>
      </c>
      <c r="L15" s="14">
        <v>61.74</v>
      </c>
      <c r="M15" s="14">
        <v>63.72</v>
      </c>
      <c r="N15" s="14">
        <v>40</v>
      </c>
    </row>
    <row r="16" spans="1:14" hidden="1" x14ac:dyDescent="0.25">
      <c r="C16" s="13" t="s">
        <v>197</v>
      </c>
      <c r="D16" s="14" t="s">
        <v>125</v>
      </c>
      <c r="E16" s="14">
        <v>0.9</v>
      </c>
      <c r="F16" s="14">
        <f t="shared" si="2"/>
        <v>39.1</v>
      </c>
      <c r="G16" s="14">
        <v>0</v>
      </c>
      <c r="H16" s="14">
        <v>0.1</v>
      </c>
      <c r="I16" s="14">
        <v>0.2</v>
      </c>
      <c r="J16" s="14">
        <f t="shared" si="0"/>
        <v>39.1</v>
      </c>
      <c r="K16" s="14">
        <f t="shared" si="1"/>
        <v>39.1</v>
      </c>
      <c r="L16" s="14">
        <v>61.74</v>
      </c>
      <c r="M16" s="14">
        <v>63.72</v>
      </c>
      <c r="N16" s="14">
        <v>40</v>
      </c>
    </row>
    <row r="17" spans="1:14" s="20" customFormat="1" x14ac:dyDescent="0.25">
      <c r="C17" s="20" t="s">
        <v>198</v>
      </c>
      <c r="D17" s="21" t="s">
        <v>125</v>
      </c>
      <c r="E17" s="21">
        <v>2.2000000000000002</v>
      </c>
      <c r="F17" s="21">
        <f t="shared" si="2"/>
        <v>33.799999999999997</v>
      </c>
      <c r="G17" s="21">
        <v>0</v>
      </c>
      <c r="H17" s="21">
        <v>0.2</v>
      </c>
      <c r="I17" s="21">
        <v>0.4</v>
      </c>
      <c r="J17" s="21">
        <f t="shared" si="0"/>
        <v>33.799999999999997</v>
      </c>
      <c r="K17" s="21">
        <f t="shared" si="1"/>
        <v>33.799999999999997</v>
      </c>
      <c r="L17" s="12">
        <v>63.36</v>
      </c>
      <c r="M17" s="12">
        <v>63</v>
      </c>
      <c r="N17" s="12">
        <v>36</v>
      </c>
    </row>
    <row r="25" spans="1:14" ht="15.75" thickBot="1" x14ac:dyDescent="0.3"/>
    <row r="26" spans="1:14" ht="16.5" thickTop="1" thickBot="1" x14ac:dyDescent="0.3">
      <c r="B26" s="16" t="s">
        <v>126</v>
      </c>
      <c r="C26" s="17" t="s">
        <v>171</v>
      </c>
      <c r="E26" s="16" t="s">
        <v>143</v>
      </c>
      <c r="F26" s="10"/>
    </row>
    <row r="27" spans="1:14" ht="16.5" thickTop="1" thickBot="1" x14ac:dyDescent="0.3">
      <c r="B27" s="16" t="s">
        <v>130</v>
      </c>
      <c r="C27" s="18">
        <v>0.2</v>
      </c>
    </row>
    <row r="28" spans="1:14" ht="15.75" thickTop="1" x14ac:dyDescent="0.25"/>
    <row r="31" spans="1:14" s="13" customFormat="1" x14ac:dyDescent="0.25">
      <c r="A31" s="15" t="s">
        <v>38</v>
      </c>
      <c r="B31" s="15" t="s">
        <v>39</v>
      </c>
      <c r="C31" s="15" t="str">
        <f>$C$26</f>
        <v>nik76d9lib2_x76c_lay</v>
      </c>
      <c r="D31" s="15" t="str">
        <f>$F$26&amp;C17</f>
        <v>127600c_d9t10_1x576_ma0154d</v>
      </c>
      <c r="E31" s="15" t="s">
        <v>118</v>
      </c>
      <c r="F31" s="13">
        <f>L17</f>
        <v>63.36</v>
      </c>
      <c r="G31" s="13">
        <f>M17</f>
        <v>63</v>
      </c>
      <c r="H31" s="13">
        <v>0</v>
      </c>
      <c r="I31" s="13">
        <v>0</v>
      </c>
    </row>
    <row r="32" spans="1:14" x14ac:dyDescent="0.25">
      <c r="A32" t="s">
        <v>38</v>
      </c>
      <c r="B32" t="s">
        <v>119</v>
      </c>
      <c r="C32" t="s">
        <v>10</v>
      </c>
      <c r="D32" t="s">
        <v>186</v>
      </c>
      <c r="E32" t="str">
        <f>-F31/2&amp;" "&amp;-G31/2+$C$27&amp;" "&amp;F31/2&amp;" "&amp;G31/2-$C$27</f>
        <v>-31.68 -31.3 31.68 31.3</v>
      </c>
      <c r="F32">
        <v>0.2</v>
      </c>
      <c r="G32">
        <v>0.4</v>
      </c>
      <c r="H32" t="s">
        <v>167</v>
      </c>
    </row>
    <row r="33" spans="1:8" x14ac:dyDescent="0.25">
      <c r="A33" t="s">
        <v>38</v>
      </c>
      <c r="B33" t="s">
        <v>147</v>
      </c>
      <c r="C33" t="s">
        <v>10</v>
      </c>
      <c r="D33" t="s">
        <v>187</v>
      </c>
      <c r="E33">
        <f>E17</f>
        <v>2.2000000000000002</v>
      </c>
      <c r="F33">
        <f>F17</f>
        <v>33.799999999999997</v>
      </c>
      <c r="G33">
        <f>J17</f>
        <v>33.799999999999997</v>
      </c>
      <c r="H33">
        <f>K17</f>
        <v>33.799999999999997</v>
      </c>
    </row>
    <row r="34" spans="1:8" x14ac:dyDescent="0.25">
      <c r="A34" t="s">
        <v>38</v>
      </c>
      <c r="B34" t="s">
        <v>101</v>
      </c>
      <c r="C34" t="s">
        <v>10</v>
      </c>
      <c r="D34" t="s">
        <v>186</v>
      </c>
      <c r="E34" t="s">
        <v>187</v>
      </c>
      <c r="F34" t="s">
        <v>188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sheetPr codeName="Sheet8"/>
  <dimension ref="A1:K20"/>
  <sheetViews>
    <sheetView workbookViewId="0">
      <selection activeCell="C9" sqref="C9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3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1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1" s="6" customFormat="1" ht="15.75" x14ac:dyDescent="0.25">
      <c r="A7" s="2"/>
      <c r="B7" s="2" t="s">
        <v>153</v>
      </c>
      <c r="C7" s="2" t="s">
        <v>11</v>
      </c>
      <c r="D7" s="2" t="s">
        <v>12</v>
      </c>
      <c r="E7" s="2" t="s">
        <v>154</v>
      </c>
      <c r="F7" s="2" t="s">
        <v>155</v>
      </c>
      <c r="G7" s="2" t="s">
        <v>156</v>
      </c>
      <c r="H7" s="2" t="s">
        <v>157</v>
      </c>
      <c r="I7" s="4" t="s">
        <v>50</v>
      </c>
      <c r="K7" s="4"/>
    </row>
    <row r="8" spans="1:11" x14ac:dyDescent="0.25">
      <c r="C8" s="9" t="s">
        <v>132</v>
      </c>
      <c r="D8" s="9" t="s">
        <v>133</v>
      </c>
      <c r="E8" s="9" t="s">
        <v>158</v>
      </c>
      <c r="F8" s="9" t="s">
        <v>159</v>
      </c>
      <c r="G8" s="11" t="s">
        <v>160</v>
      </c>
      <c r="H8" s="11" t="s">
        <v>161</v>
      </c>
      <c r="I8" s="11" t="s">
        <v>141</v>
      </c>
      <c r="J8" s="11" t="s">
        <v>142</v>
      </c>
    </row>
    <row r="9" spans="1:11" s="20" customFormat="1" x14ac:dyDescent="0.25">
      <c r="C9" s="20" t="s">
        <v>199</v>
      </c>
      <c r="D9" s="21" t="s">
        <v>125</v>
      </c>
      <c r="E9" s="21">
        <v>36</v>
      </c>
      <c r="F9" s="21">
        <v>2</v>
      </c>
      <c r="G9" s="21">
        <v>9</v>
      </c>
      <c r="H9" s="21">
        <v>0.5</v>
      </c>
      <c r="I9" s="12">
        <v>63.36</v>
      </c>
      <c r="J9" s="12">
        <v>63</v>
      </c>
    </row>
    <row r="10" spans="1:11" hidden="1" x14ac:dyDescent="0.25">
      <c r="C10" s="22" t="s">
        <v>200</v>
      </c>
      <c r="D10" s="23" t="s">
        <v>125</v>
      </c>
      <c r="E10" s="23">
        <v>52</v>
      </c>
      <c r="F10" s="23">
        <v>2</v>
      </c>
      <c r="G10" s="23">
        <v>13</v>
      </c>
      <c r="H10" s="23">
        <v>0.55000000000000004</v>
      </c>
      <c r="I10" s="23">
        <v>61.74</v>
      </c>
      <c r="J10" s="23">
        <v>63.72</v>
      </c>
    </row>
    <row r="12" spans="1:11" ht="15.75" thickBot="1" x14ac:dyDescent="0.3"/>
    <row r="13" spans="1:11" ht="16.5" thickTop="1" thickBot="1" x14ac:dyDescent="0.3">
      <c r="B13" s="16" t="s">
        <v>126</v>
      </c>
      <c r="C13" s="17" t="s">
        <v>171</v>
      </c>
      <c r="E13" s="16" t="s">
        <v>143</v>
      </c>
      <c r="F13" s="10"/>
    </row>
    <row r="14" spans="1:11" ht="16.5" thickTop="1" thickBot="1" x14ac:dyDescent="0.3">
      <c r="B14" s="16" t="s">
        <v>130</v>
      </c>
      <c r="C14" s="18">
        <v>0</v>
      </c>
    </row>
    <row r="15" spans="1:11" ht="15.75" thickTop="1" x14ac:dyDescent="0.25"/>
    <row r="17" spans="1:9" s="8" customFormat="1" x14ac:dyDescent="0.25">
      <c r="A17" s="7" t="s">
        <v>38</v>
      </c>
      <c r="B17" s="7" t="s">
        <v>39</v>
      </c>
      <c r="C17" s="7" t="str">
        <f>$C$13</f>
        <v>nik76d9lib2_x76c_lay</v>
      </c>
      <c r="D17" s="7" t="str">
        <f>$F$13&amp;C9</f>
        <v>127600c_d9t10_1x576_ma0173d</v>
      </c>
      <c r="E17" s="7" t="s">
        <v>118</v>
      </c>
      <c r="F17" s="8">
        <f>I9</f>
        <v>63.36</v>
      </c>
      <c r="G17" s="8">
        <f>J9</f>
        <v>63</v>
      </c>
      <c r="H17" s="8">
        <v>0</v>
      </c>
      <c r="I17" s="8">
        <v>0</v>
      </c>
    </row>
    <row r="18" spans="1:9" x14ac:dyDescent="0.25">
      <c r="A18" t="s">
        <v>38</v>
      </c>
      <c r="B18" t="s">
        <v>119</v>
      </c>
      <c r="C18" t="s">
        <v>10</v>
      </c>
      <c r="D18" t="s">
        <v>186</v>
      </c>
      <c r="E18" t="str">
        <f>-F17/2&amp;" "&amp;-G17/2+$C$14&amp;" "&amp;F17/2&amp;" "&amp;G17/2-$C$14</f>
        <v>-31.68 -31.5 31.68 31.5</v>
      </c>
      <c r="F18">
        <v>0.2</v>
      </c>
      <c r="G18">
        <v>0.4</v>
      </c>
      <c r="H18" t="s">
        <v>167</v>
      </c>
    </row>
    <row r="19" spans="1:9" x14ac:dyDescent="0.25">
      <c r="A19" t="s">
        <v>38</v>
      </c>
      <c r="B19" t="s">
        <v>162</v>
      </c>
      <c r="C19" t="s">
        <v>10</v>
      </c>
      <c r="D19" t="s">
        <v>187</v>
      </c>
      <c r="E19">
        <f>E9</f>
        <v>36</v>
      </c>
      <c r="F19">
        <f>F9</f>
        <v>2</v>
      </c>
      <c r="G19">
        <f>G9</f>
        <v>9</v>
      </c>
      <c r="H19">
        <f>H9</f>
        <v>0.5</v>
      </c>
    </row>
    <row r="20" spans="1:9" x14ac:dyDescent="0.25">
      <c r="A20" t="s">
        <v>38</v>
      </c>
      <c r="B20" t="s">
        <v>101</v>
      </c>
      <c r="C20" t="s">
        <v>10</v>
      </c>
      <c r="D20" t="s">
        <v>186</v>
      </c>
      <c r="E20" t="s">
        <v>187</v>
      </c>
      <c r="F20" t="s">
        <v>188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ADAE-4524-4B3A-B832-5E6D282FF3D5}">
  <sheetPr codeName="Sheet9"/>
  <dimension ref="A1:Q47"/>
  <sheetViews>
    <sheetView tabSelected="1" zoomScale="80" zoomScaleNormal="80" workbookViewId="0">
      <selection activeCell="C11" sqref="C11:C1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33.85546875" bestFit="1" customWidth="1"/>
    <col min="5" max="5" width="27.140625" bestFit="1" customWidth="1"/>
    <col min="6" max="6" width="20.28515625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7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7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7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7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7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7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7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/>
      <c r="J7" s="4"/>
      <c r="K7" s="4"/>
    </row>
    <row r="8" spans="1:17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128</v>
      </c>
      <c r="G8" s="2" t="s">
        <v>108</v>
      </c>
      <c r="H8" s="2" t="s">
        <v>129</v>
      </c>
      <c r="I8" s="4" t="s">
        <v>50</v>
      </c>
      <c r="K8" s="4"/>
    </row>
    <row r="10" spans="1:17" x14ac:dyDescent="0.25">
      <c r="C10" s="9" t="s">
        <v>132</v>
      </c>
      <c r="D10" s="9" t="s">
        <v>133</v>
      </c>
      <c r="E10" s="9" t="s">
        <v>134</v>
      </c>
      <c r="F10" s="9" t="s">
        <v>138</v>
      </c>
      <c r="G10" s="9" t="s">
        <v>135</v>
      </c>
      <c r="H10" s="9" t="s">
        <v>139</v>
      </c>
      <c r="I10" s="11" t="s">
        <v>136</v>
      </c>
      <c r="J10" s="11" t="s">
        <v>137</v>
      </c>
      <c r="K10" s="11" t="s">
        <v>140</v>
      </c>
      <c r="L10" s="11" t="s">
        <v>141</v>
      </c>
      <c r="M10" s="11" t="s">
        <v>142</v>
      </c>
      <c r="Q10" t="s">
        <v>131</v>
      </c>
    </row>
    <row r="11" spans="1:17" x14ac:dyDescent="0.25">
      <c r="C11" s="8" t="s">
        <v>201</v>
      </c>
      <c r="D11" s="12" t="s">
        <v>125</v>
      </c>
      <c r="E11" s="12">
        <v>0.6</v>
      </c>
      <c r="F11" s="12">
        <v>30</v>
      </c>
      <c r="G11" s="12" t="str">
        <f>"("&amp;F11-E11&amp;" "&amp;F11-E11&amp;")"</f>
        <v>(29.4 29.4)</v>
      </c>
      <c r="H11" s="8" t="s">
        <v>145</v>
      </c>
      <c r="I11" s="12">
        <v>0.2</v>
      </c>
      <c r="J11" s="12">
        <v>0.4</v>
      </c>
      <c r="K11" s="12" t="s">
        <v>170</v>
      </c>
      <c r="L11" s="12">
        <v>63.36</v>
      </c>
      <c r="M11" s="12">
        <v>63</v>
      </c>
      <c r="N11">
        <f>3*L11</f>
        <v>190.07999999999998</v>
      </c>
      <c r="O11">
        <f>3*M11</f>
        <v>189</v>
      </c>
    </row>
    <row r="12" spans="1:17" x14ac:dyDescent="0.25">
      <c r="C12" s="8" t="s">
        <v>202</v>
      </c>
      <c r="D12" s="12" t="s">
        <v>125</v>
      </c>
      <c r="E12" s="12">
        <v>1</v>
      </c>
      <c r="F12" s="12">
        <v>30</v>
      </c>
      <c r="G12" s="12" t="str">
        <f>"("&amp;F12-E12&amp;" "&amp;F12-E12&amp;")"</f>
        <v>(29 29)</v>
      </c>
      <c r="H12" s="8" t="s">
        <v>145</v>
      </c>
      <c r="I12" s="12">
        <v>0.2</v>
      </c>
      <c r="J12" s="12">
        <v>0.4</v>
      </c>
      <c r="K12" s="12" t="s">
        <v>170</v>
      </c>
      <c r="L12" s="12">
        <v>63.36</v>
      </c>
      <c r="M12" s="12">
        <v>63</v>
      </c>
    </row>
    <row r="13" spans="1:17" x14ac:dyDescent="0.25">
      <c r="C13" s="8" t="s">
        <v>203</v>
      </c>
      <c r="D13" s="12" t="s">
        <v>125</v>
      </c>
      <c r="E13" s="12">
        <v>1.4</v>
      </c>
      <c r="F13" s="12">
        <v>30</v>
      </c>
      <c r="G13" s="12" t="str">
        <f>"("&amp;F13-E13&amp;" "&amp;F13-E13&amp;")"</f>
        <v>(28.6 28.6)</v>
      </c>
      <c r="H13" s="8" t="s">
        <v>145</v>
      </c>
      <c r="I13" s="12">
        <v>0.2</v>
      </c>
      <c r="J13" s="12">
        <v>0.4</v>
      </c>
      <c r="K13" s="12" t="s">
        <v>170</v>
      </c>
      <c r="L13" s="12">
        <v>63.36</v>
      </c>
      <c r="M13" s="12">
        <v>63</v>
      </c>
    </row>
    <row r="21" spans="1:9" ht="15.75" thickBot="1" x14ac:dyDescent="0.3"/>
    <row r="22" spans="1:9" ht="16.5" thickTop="1" thickBot="1" x14ac:dyDescent="0.3">
      <c r="B22" s="16" t="s">
        <v>126</v>
      </c>
      <c r="C22" s="17" t="s">
        <v>171</v>
      </c>
      <c r="E22" s="16" t="s">
        <v>143</v>
      </c>
      <c r="F22" s="10"/>
    </row>
    <row r="23" spans="1:9" ht="16.5" thickTop="1" thickBot="1" x14ac:dyDescent="0.3">
      <c r="B23" s="16" t="s">
        <v>130</v>
      </c>
      <c r="C23" s="18"/>
    </row>
    <row r="24" spans="1:9" ht="15.75" thickTop="1" x14ac:dyDescent="0.25"/>
    <row r="26" spans="1:9" s="8" customFormat="1" x14ac:dyDescent="0.25">
      <c r="A26" s="7" t="s">
        <v>38</v>
      </c>
      <c r="B26" s="7" t="s">
        <v>165</v>
      </c>
      <c r="C26" s="7" t="str">
        <f>C27</f>
        <v>nik76d9lib2_x76c_lay</v>
      </c>
      <c r="D26" s="7" t="str">
        <f>$F$22&amp;C11</f>
        <v>127600c_d9t10_1x576_ma0222d</v>
      </c>
      <c r="E26" s="7" t="str">
        <f>"("&amp;L11&amp;" "&amp;M11&amp;")"</f>
        <v>(63.36 63)</v>
      </c>
      <c r="F26" s="8" t="s">
        <v>186</v>
      </c>
      <c r="G26" s="8">
        <v>0.2</v>
      </c>
      <c r="H26" s="8">
        <v>0.4</v>
      </c>
    </row>
    <row r="27" spans="1:9" s="8" customFormat="1" x14ac:dyDescent="0.25">
      <c r="A27" s="7" t="s">
        <v>38</v>
      </c>
      <c r="B27" s="7" t="s">
        <v>39</v>
      </c>
      <c r="C27" s="7" t="str">
        <f>$C$22</f>
        <v>nik76d9lib2_x76c_lay</v>
      </c>
      <c r="D27" s="7" t="str">
        <f>$F$22&amp;C11</f>
        <v>127600c_d9t10_1x576_ma0222d</v>
      </c>
      <c r="E27" s="7" t="s">
        <v>166</v>
      </c>
      <c r="F27" s="8">
        <f>L11</f>
        <v>63.36</v>
      </c>
      <c r="G27" s="8">
        <f>M11</f>
        <v>63</v>
      </c>
      <c r="H27" s="8">
        <v>0</v>
      </c>
      <c r="I27" s="8">
        <v>0</v>
      </c>
    </row>
    <row r="28" spans="1:9" x14ac:dyDescent="0.25">
      <c r="A28" t="s">
        <v>38</v>
      </c>
      <c r="B28" t="s">
        <v>127</v>
      </c>
      <c r="C28" t="s">
        <v>10</v>
      </c>
      <c r="D28" t="s">
        <v>187</v>
      </c>
      <c r="E28" t="str">
        <f>"("&amp;E11&amp;" "&amp;E11&amp;")"</f>
        <v>(0.6 0.6)</v>
      </c>
      <c r="F28" t="str">
        <f>K11</f>
        <v>(25.4 25.4)</v>
      </c>
      <c r="G28" t="str">
        <f>G11</f>
        <v>(29.4 29.4)</v>
      </c>
      <c r="H28" t="s">
        <v>145</v>
      </c>
    </row>
    <row r="29" spans="1:9" x14ac:dyDescent="0.25">
      <c r="A29" t="s">
        <v>38</v>
      </c>
      <c r="B29" t="s">
        <v>101</v>
      </c>
      <c r="C29" t="s">
        <v>10</v>
      </c>
      <c r="D29" t="s">
        <v>186</v>
      </c>
      <c r="E29" t="s">
        <v>187</v>
      </c>
      <c r="F29" t="s">
        <v>188</v>
      </c>
    </row>
    <row r="35" spans="1:9" s="8" customFormat="1" x14ac:dyDescent="0.25">
      <c r="A35" s="7" t="s">
        <v>38</v>
      </c>
      <c r="B35" s="7" t="s">
        <v>165</v>
      </c>
      <c r="C35" s="7" t="str">
        <f>C36</f>
        <v>nik76d9lib2_x76c_lay</v>
      </c>
      <c r="D35" s="7" t="str">
        <f>$F$22&amp;C12</f>
        <v>127600c_d9t10_1x576_ma0223d</v>
      </c>
      <c r="E35" s="7" t="str">
        <f>"("&amp;L12&amp;" "&amp;M12&amp;")"</f>
        <v>(63.36 63)</v>
      </c>
      <c r="F35" s="8" t="s">
        <v>186</v>
      </c>
      <c r="G35" s="8">
        <v>0.2</v>
      </c>
      <c r="H35" s="8">
        <v>0.4</v>
      </c>
    </row>
    <row r="36" spans="1:9" s="8" customFormat="1" x14ac:dyDescent="0.25">
      <c r="A36" s="7" t="s">
        <v>38</v>
      </c>
      <c r="B36" s="7" t="s">
        <v>39</v>
      </c>
      <c r="C36" s="7" t="str">
        <f>$C$22</f>
        <v>nik76d9lib2_x76c_lay</v>
      </c>
      <c r="D36" s="7" t="str">
        <f>$F$22&amp;C12</f>
        <v>127600c_d9t10_1x576_ma0223d</v>
      </c>
      <c r="E36" s="7" t="s">
        <v>166</v>
      </c>
      <c r="F36" s="8">
        <f>L12</f>
        <v>63.36</v>
      </c>
      <c r="G36" s="8">
        <f>M12</f>
        <v>63</v>
      </c>
      <c r="H36" s="8">
        <v>0</v>
      </c>
      <c r="I36" s="8">
        <v>0</v>
      </c>
    </row>
    <row r="37" spans="1:9" x14ac:dyDescent="0.25">
      <c r="A37" t="s">
        <v>38</v>
      </c>
      <c r="B37" t="s">
        <v>127</v>
      </c>
      <c r="C37" t="s">
        <v>10</v>
      </c>
      <c r="D37" t="s">
        <v>187</v>
      </c>
      <c r="E37" t="str">
        <f>"("&amp;E12&amp;" "&amp;E12&amp;")"</f>
        <v>(1 1)</v>
      </c>
      <c r="F37" t="str">
        <f>K12</f>
        <v>(25.4 25.4)</v>
      </c>
      <c r="G37" t="str">
        <f>G12</f>
        <v>(29 29)</v>
      </c>
      <c r="H37" t="str">
        <f>H12</f>
        <v>((5))</v>
      </c>
    </row>
    <row r="38" spans="1:9" x14ac:dyDescent="0.25">
      <c r="A38" t="s">
        <v>38</v>
      </c>
      <c r="B38" t="s">
        <v>101</v>
      </c>
      <c r="C38" t="s">
        <v>10</v>
      </c>
      <c r="D38" t="s">
        <v>186</v>
      </c>
      <c r="E38" t="s">
        <v>187</v>
      </c>
      <c r="F38" t="s">
        <v>188</v>
      </c>
    </row>
    <row r="44" spans="1:9" s="8" customFormat="1" x14ac:dyDescent="0.25">
      <c r="A44" s="7" t="s">
        <v>38</v>
      </c>
      <c r="B44" s="7" t="s">
        <v>165</v>
      </c>
      <c r="C44" s="7" t="str">
        <f>C45</f>
        <v>nik76d9lib2_x76c_lay</v>
      </c>
      <c r="D44" s="7" t="str">
        <f>$F$22&amp;C13</f>
        <v>127600c_d9t10_1x576_ma0224d</v>
      </c>
      <c r="E44" s="7" t="str">
        <f>"("&amp;L13&amp;" "&amp;M13&amp;")"</f>
        <v>(63.36 63)</v>
      </c>
      <c r="F44" s="8" t="s">
        <v>186</v>
      </c>
      <c r="G44" s="8">
        <v>0.2</v>
      </c>
      <c r="H44" s="8">
        <v>0.4</v>
      </c>
    </row>
    <row r="45" spans="1:9" s="8" customFormat="1" x14ac:dyDescent="0.25">
      <c r="A45" s="7" t="s">
        <v>38</v>
      </c>
      <c r="B45" s="7" t="s">
        <v>39</v>
      </c>
      <c r="C45" s="7" t="str">
        <f>$C$22</f>
        <v>nik76d9lib2_x76c_lay</v>
      </c>
      <c r="D45" s="7" t="str">
        <f>$F$22&amp;C13</f>
        <v>127600c_d9t10_1x576_ma0224d</v>
      </c>
      <c r="E45" s="7" t="s">
        <v>166</v>
      </c>
      <c r="F45" s="8">
        <f>L13</f>
        <v>63.36</v>
      </c>
      <c r="G45" s="8">
        <f>M13</f>
        <v>63</v>
      </c>
      <c r="H45" s="8">
        <v>0</v>
      </c>
      <c r="I45" s="8">
        <v>0</v>
      </c>
    </row>
    <row r="46" spans="1:9" x14ac:dyDescent="0.25">
      <c r="A46" t="s">
        <v>38</v>
      </c>
      <c r="B46" t="s">
        <v>127</v>
      </c>
      <c r="C46" t="s">
        <v>10</v>
      </c>
      <c r="D46" t="s">
        <v>187</v>
      </c>
      <c r="E46" t="str">
        <f>"("&amp;E13&amp;" "&amp;E13&amp;")"</f>
        <v>(1.4 1.4)</v>
      </c>
      <c r="F46" t="str">
        <f>K13</f>
        <v>(25.4 25.4)</v>
      </c>
      <c r="G46" t="str">
        <f>G13</f>
        <v>(28.6 28.6)</v>
      </c>
      <c r="H46" t="str">
        <f>H13</f>
        <v>((5))</v>
      </c>
    </row>
    <row r="47" spans="1:9" x14ac:dyDescent="0.25">
      <c r="A47" t="s">
        <v>38</v>
      </c>
      <c r="B47" t="s">
        <v>101</v>
      </c>
      <c r="C47" t="s">
        <v>10</v>
      </c>
      <c r="D47" t="s">
        <v>186</v>
      </c>
      <c r="E47" t="s">
        <v>187</v>
      </c>
      <c r="F47" t="s">
        <v>188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8D2B-EEAA-47E9-B39C-B63FB05BEE76}">
  <dimension ref="A1:K31"/>
  <sheetViews>
    <sheetView workbookViewId="0">
      <selection activeCell="D36" sqref="D3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40" bestFit="1" customWidth="1"/>
    <col min="5" max="5" width="44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4" spans="1:11" s="8" customFormat="1" x14ac:dyDescent="0.25">
      <c r="A4" s="7" t="s">
        <v>38</v>
      </c>
      <c r="B4" s="7" t="s">
        <v>39</v>
      </c>
      <c r="C4" s="7" t="s">
        <v>175</v>
      </c>
      <c r="D4" s="8" t="s">
        <v>207</v>
      </c>
      <c r="E4" s="7" t="s">
        <v>118</v>
      </c>
      <c r="F4" s="8">
        <v>64.8</v>
      </c>
      <c r="G4" s="8">
        <v>64.8</v>
      </c>
      <c r="H4" s="8">
        <v>0</v>
      </c>
      <c r="I4" s="8">
        <v>0</v>
      </c>
    </row>
    <row r="5" spans="1:11" x14ac:dyDescent="0.25">
      <c r="A5" s="7" t="s">
        <v>38</v>
      </c>
      <c r="B5" t="s">
        <v>144</v>
      </c>
      <c r="C5" t="s">
        <v>10</v>
      </c>
      <c r="D5" t="s">
        <v>171</v>
      </c>
      <c r="E5" s="8" t="s">
        <v>189</v>
      </c>
    </row>
    <row r="6" spans="1:11" x14ac:dyDescent="0.25">
      <c r="A6" s="7" t="s">
        <v>38</v>
      </c>
      <c r="B6" t="s">
        <v>144</v>
      </c>
      <c r="C6" t="s">
        <v>10</v>
      </c>
      <c r="D6" t="s">
        <v>205</v>
      </c>
      <c r="E6" t="s">
        <v>204</v>
      </c>
    </row>
    <row r="7" spans="1:11" s="31" customFormat="1" x14ac:dyDescent="0.25">
      <c r="A7" s="7" t="s">
        <v>38</v>
      </c>
      <c r="B7" s="31" t="s">
        <v>144</v>
      </c>
      <c r="C7" s="31" t="s">
        <v>10</v>
      </c>
      <c r="D7" s="31" t="s">
        <v>205</v>
      </c>
      <c r="E7" s="31" t="s">
        <v>206</v>
      </c>
    </row>
    <row r="8" spans="1:11" s="8" customFormat="1" x14ac:dyDescent="0.25">
      <c r="A8" s="7" t="s">
        <v>38</v>
      </c>
      <c r="B8" s="7" t="s">
        <v>39</v>
      </c>
      <c r="C8" s="7" t="s">
        <v>175</v>
      </c>
      <c r="D8" s="8" t="s">
        <v>208</v>
      </c>
      <c r="E8" s="7" t="s">
        <v>118</v>
      </c>
      <c r="F8" s="8">
        <v>64.8</v>
      </c>
      <c r="G8" s="8">
        <v>64.8</v>
      </c>
      <c r="H8" s="8">
        <v>0</v>
      </c>
      <c r="I8" s="8">
        <v>0</v>
      </c>
    </row>
    <row r="9" spans="1:11" x14ac:dyDescent="0.25">
      <c r="A9" s="7" t="s">
        <v>38</v>
      </c>
      <c r="B9" t="s">
        <v>144</v>
      </c>
      <c r="C9" t="s">
        <v>10</v>
      </c>
      <c r="D9" t="s">
        <v>171</v>
      </c>
      <c r="E9" s="8" t="s">
        <v>190</v>
      </c>
    </row>
    <row r="10" spans="1:11" x14ac:dyDescent="0.25">
      <c r="A10" s="7" t="s">
        <v>38</v>
      </c>
      <c r="B10" t="s">
        <v>144</v>
      </c>
      <c r="C10" t="s">
        <v>10</v>
      </c>
      <c r="D10" t="s">
        <v>205</v>
      </c>
      <c r="E10" t="str">
        <f t="shared" ref="B10:E10" si="0">E6</f>
        <v>127600c_d9t10_1x576_gm0_gm1_dummy_beard</v>
      </c>
    </row>
    <row r="11" spans="1:11" s="31" customFormat="1" x14ac:dyDescent="0.25">
      <c r="A11" s="7" t="s">
        <v>38</v>
      </c>
      <c r="B11" s="31" t="s">
        <v>144</v>
      </c>
      <c r="C11" s="31" t="s">
        <v>10</v>
      </c>
      <c r="D11" s="31" t="s">
        <v>205</v>
      </c>
      <c r="E11" s="31" t="s">
        <v>206</v>
      </c>
    </row>
    <row r="12" spans="1:11" s="8" customFormat="1" x14ac:dyDescent="0.25">
      <c r="A12" s="7" t="s">
        <v>38</v>
      </c>
      <c r="B12" s="7" t="s">
        <v>39</v>
      </c>
      <c r="C12" s="7" t="s">
        <v>175</v>
      </c>
      <c r="D12" s="8" t="s">
        <v>209</v>
      </c>
      <c r="E12" s="7" t="s">
        <v>118</v>
      </c>
      <c r="F12" s="8">
        <v>64.8</v>
      </c>
      <c r="G12" s="8">
        <v>64.8</v>
      </c>
      <c r="H12" s="8">
        <v>0</v>
      </c>
      <c r="I12" s="8">
        <v>0</v>
      </c>
    </row>
    <row r="13" spans="1:11" x14ac:dyDescent="0.25">
      <c r="A13" s="7" t="s">
        <v>38</v>
      </c>
      <c r="B13" t="s">
        <v>144</v>
      </c>
      <c r="C13" t="s">
        <v>10</v>
      </c>
      <c r="D13" t="s">
        <v>171</v>
      </c>
      <c r="E13" s="20" t="s">
        <v>198</v>
      </c>
    </row>
    <row r="14" spans="1:11" x14ac:dyDescent="0.25">
      <c r="A14" s="7" t="s">
        <v>38</v>
      </c>
      <c r="B14" t="s">
        <v>144</v>
      </c>
      <c r="C14" t="s">
        <v>10</v>
      </c>
      <c r="D14" t="s">
        <v>205</v>
      </c>
      <c r="E14" t="s">
        <v>204</v>
      </c>
    </row>
    <row r="15" spans="1:11" s="31" customFormat="1" x14ac:dyDescent="0.25">
      <c r="A15" s="7" t="s">
        <v>38</v>
      </c>
      <c r="B15" s="31" t="s">
        <v>144</v>
      </c>
      <c r="C15" s="31" t="s">
        <v>10</v>
      </c>
      <c r="D15" s="31" t="s">
        <v>205</v>
      </c>
      <c r="E15" s="31" t="s">
        <v>206</v>
      </c>
    </row>
    <row r="16" spans="1:11" s="8" customFormat="1" x14ac:dyDescent="0.25">
      <c r="A16" s="7" t="s">
        <v>38</v>
      </c>
      <c r="B16" s="7" t="s">
        <v>39</v>
      </c>
      <c r="C16" s="7" t="s">
        <v>175</v>
      </c>
      <c r="D16" s="8" t="s">
        <v>210</v>
      </c>
      <c r="E16" s="7" t="s">
        <v>118</v>
      </c>
      <c r="F16" s="8">
        <v>64.8</v>
      </c>
      <c r="G16" s="8">
        <v>64.8</v>
      </c>
      <c r="H16" s="8">
        <v>0</v>
      </c>
      <c r="I16" s="8">
        <v>0</v>
      </c>
    </row>
    <row r="17" spans="1:9" x14ac:dyDescent="0.25">
      <c r="A17" s="7" t="s">
        <v>38</v>
      </c>
      <c r="B17" t="s">
        <v>144</v>
      </c>
      <c r="C17" t="s">
        <v>10</v>
      </c>
      <c r="D17" t="s">
        <v>171</v>
      </c>
      <c r="E17" s="20" t="s">
        <v>199</v>
      </c>
    </row>
    <row r="18" spans="1:9" x14ac:dyDescent="0.25">
      <c r="A18" s="7" t="s">
        <v>38</v>
      </c>
      <c r="B18" t="s">
        <v>144</v>
      </c>
      <c r="C18" t="s">
        <v>10</v>
      </c>
      <c r="D18" t="s">
        <v>205</v>
      </c>
      <c r="E18" t="s">
        <v>204</v>
      </c>
    </row>
    <row r="19" spans="1:9" s="31" customFormat="1" x14ac:dyDescent="0.25">
      <c r="A19" s="7" t="s">
        <v>38</v>
      </c>
      <c r="B19" s="31" t="s">
        <v>144</v>
      </c>
      <c r="C19" s="31" t="s">
        <v>10</v>
      </c>
      <c r="D19" s="31" t="s">
        <v>205</v>
      </c>
      <c r="E19" s="31" t="s">
        <v>206</v>
      </c>
    </row>
    <row r="20" spans="1:9" s="8" customFormat="1" x14ac:dyDescent="0.25">
      <c r="A20" s="7" t="s">
        <v>38</v>
      </c>
      <c r="B20" s="7" t="s">
        <v>39</v>
      </c>
      <c r="C20" s="7" t="s">
        <v>175</v>
      </c>
      <c r="D20" s="8" t="s">
        <v>211</v>
      </c>
      <c r="E20" s="7" t="s">
        <v>118</v>
      </c>
      <c r="F20" s="8">
        <v>64.8</v>
      </c>
      <c r="G20" s="8">
        <v>64.8</v>
      </c>
      <c r="H20" s="8">
        <v>0</v>
      </c>
      <c r="I20" s="8">
        <v>0</v>
      </c>
    </row>
    <row r="21" spans="1:9" x14ac:dyDescent="0.25">
      <c r="A21" s="7" t="s">
        <v>38</v>
      </c>
      <c r="B21" t="s">
        <v>144</v>
      </c>
      <c r="C21" t="s">
        <v>10</v>
      </c>
      <c r="D21" t="s">
        <v>171</v>
      </c>
      <c r="E21" s="8" t="s">
        <v>201</v>
      </c>
    </row>
    <row r="22" spans="1:9" x14ac:dyDescent="0.25">
      <c r="A22" s="7" t="s">
        <v>38</v>
      </c>
      <c r="B22" t="s">
        <v>144</v>
      </c>
      <c r="C22" t="s">
        <v>10</v>
      </c>
      <c r="D22" t="s">
        <v>205</v>
      </c>
      <c r="E22" t="s">
        <v>204</v>
      </c>
    </row>
    <row r="23" spans="1:9" s="31" customFormat="1" x14ac:dyDescent="0.25">
      <c r="A23" s="7" t="s">
        <v>38</v>
      </c>
      <c r="B23" s="31" t="s">
        <v>144</v>
      </c>
      <c r="C23" s="31" t="s">
        <v>10</v>
      </c>
      <c r="D23" s="31" t="s">
        <v>205</v>
      </c>
      <c r="E23" s="31" t="s">
        <v>206</v>
      </c>
    </row>
    <row r="24" spans="1:9" s="8" customFormat="1" x14ac:dyDescent="0.25">
      <c r="A24" s="7" t="s">
        <v>38</v>
      </c>
      <c r="B24" s="7" t="s">
        <v>39</v>
      </c>
      <c r="C24" s="7" t="s">
        <v>175</v>
      </c>
      <c r="D24" s="8" t="s">
        <v>212</v>
      </c>
      <c r="E24" s="7" t="s">
        <v>118</v>
      </c>
      <c r="F24" s="8">
        <v>64.8</v>
      </c>
      <c r="G24" s="8">
        <v>64.8</v>
      </c>
      <c r="H24" s="8">
        <v>0</v>
      </c>
      <c r="I24" s="8">
        <v>0</v>
      </c>
    </row>
    <row r="25" spans="1:9" x14ac:dyDescent="0.25">
      <c r="A25" s="7" t="s">
        <v>38</v>
      </c>
      <c r="B25" t="s">
        <v>144</v>
      </c>
      <c r="C25" t="s">
        <v>10</v>
      </c>
      <c r="D25" t="s">
        <v>171</v>
      </c>
      <c r="E25" s="8" t="s">
        <v>202</v>
      </c>
    </row>
    <row r="26" spans="1:9" x14ac:dyDescent="0.25">
      <c r="A26" s="7" t="s">
        <v>38</v>
      </c>
      <c r="B26" t="s">
        <v>144</v>
      </c>
      <c r="C26" t="s">
        <v>10</v>
      </c>
      <c r="D26" t="s">
        <v>205</v>
      </c>
      <c r="E26" t="s">
        <v>204</v>
      </c>
    </row>
    <row r="27" spans="1:9" s="31" customFormat="1" x14ac:dyDescent="0.25">
      <c r="A27" s="7" t="s">
        <v>38</v>
      </c>
      <c r="B27" s="31" t="s">
        <v>144</v>
      </c>
      <c r="C27" s="31" t="s">
        <v>10</v>
      </c>
      <c r="D27" s="31" t="s">
        <v>205</v>
      </c>
      <c r="E27" s="31" t="s">
        <v>206</v>
      </c>
    </row>
    <row r="28" spans="1:9" s="8" customFormat="1" x14ac:dyDescent="0.25">
      <c r="A28" s="7" t="s">
        <v>38</v>
      </c>
      <c r="B28" s="7" t="s">
        <v>39</v>
      </c>
      <c r="C28" s="7" t="s">
        <v>175</v>
      </c>
      <c r="D28" s="8" t="s">
        <v>213</v>
      </c>
      <c r="E28" s="7" t="s">
        <v>118</v>
      </c>
      <c r="F28" s="8">
        <v>64.8</v>
      </c>
      <c r="G28" s="8">
        <v>64.8</v>
      </c>
      <c r="H28" s="8">
        <v>0</v>
      </c>
      <c r="I28" s="8">
        <v>0</v>
      </c>
    </row>
    <row r="29" spans="1:9" x14ac:dyDescent="0.25">
      <c r="A29" s="7" t="s">
        <v>38</v>
      </c>
      <c r="B29" t="s">
        <v>144</v>
      </c>
      <c r="C29" t="s">
        <v>10</v>
      </c>
      <c r="D29" t="s">
        <v>171</v>
      </c>
      <c r="E29" s="8" t="s">
        <v>203</v>
      </c>
    </row>
    <row r="30" spans="1:9" x14ac:dyDescent="0.25">
      <c r="A30" s="7" t="s">
        <v>38</v>
      </c>
      <c r="B30" t="s">
        <v>144</v>
      </c>
      <c r="C30" t="s">
        <v>10</v>
      </c>
      <c r="D30" t="s">
        <v>205</v>
      </c>
      <c r="E30" t="s">
        <v>204</v>
      </c>
    </row>
    <row r="31" spans="1:9" s="31" customFormat="1" x14ac:dyDescent="0.25">
      <c r="A31" s="7" t="s">
        <v>38</v>
      </c>
      <c r="B31" s="31" t="s">
        <v>144</v>
      </c>
      <c r="C31" s="31" t="s">
        <v>10</v>
      </c>
      <c r="D31" s="31" t="s">
        <v>205</v>
      </c>
      <c r="E31" s="31" t="s">
        <v>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4EC2-452F-4127-87DB-E15A6565D0D0}">
  <dimension ref="A1:R14"/>
  <sheetViews>
    <sheetView workbookViewId="0">
      <selection activeCell="D20" sqref="D20"/>
    </sheetView>
  </sheetViews>
  <sheetFormatPr defaultRowHeight="15" x14ac:dyDescent="0.25"/>
  <cols>
    <col min="1" max="1" width="2" bestFit="1" customWidth="1"/>
    <col min="2" max="2" width="32" bestFit="1" customWidth="1"/>
    <col min="3" max="3" width="35.28515625" bestFit="1" customWidth="1"/>
    <col min="4" max="4" width="107.570312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8" ht="15.75" x14ac:dyDescent="0.25">
      <c r="A1" s="26"/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8"/>
      <c r="L1" s="28"/>
      <c r="M1" s="28"/>
      <c r="N1" s="28"/>
      <c r="O1" s="28"/>
      <c r="P1" s="28"/>
    </row>
    <row r="2" spans="1:18" ht="15.75" x14ac:dyDescent="0.25">
      <c r="A2" s="28"/>
      <c r="B2" s="28" t="s">
        <v>172</v>
      </c>
      <c r="C2" s="28" t="s">
        <v>62</v>
      </c>
      <c r="D2" s="28" t="s">
        <v>63</v>
      </c>
      <c r="E2" s="28" t="s">
        <v>64</v>
      </c>
      <c r="F2" s="28" t="s">
        <v>65</v>
      </c>
      <c r="G2" s="28" t="s">
        <v>66</v>
      </c>
      <c r="H2" s="28" t="s">
        <v>67</v>
      </c>
      <c r="I2" s="28" t="s">
        <v>68</v>
      </c>
      <c r="J2" s="28" t="s">
        <v>69</v>
      </c>
      <c r="K2" s="28" t="s">
        <v>70</v>
      </c>
      <c r="L2" s="28"/>
      <c r="M2" s="28"/>
      <c r="N2" s="28"/>
      <c r="O2" s="28"/>
      <c r="P2" s="28"/>
    </row>
    <row r="3" spans="1:18" ht="15.75" x14ac:dyDescent="0.25">
      <c r="A3" s="28"/>
      <c r="B3" s="28" t="s">
        <v>173</v>
      </c>
      <c r="C3" s="28" t="s">
        <v>62</v>
      </c>
      <c r="D3" s="28" t="s">
        <v>71</v>
      </c>
      <c r="E3" s="28" t="s">
        <v>72</v>
      </c>
      <c r="F3" s="28" t="s">
        <v>69</v>
      </c>
      <c r="G3" s="28" t="s">
        <v>70</v>
      </c>
      <c r="H3" s="28" t="s">
        <v>73</v>
      </c>
      <c r="I3" s="28"/>
      <c r="J3" s="28"/>
      <c r="K3" s="28"/>
      <c r="L3" s="28"/>
      <c r="M3" s="28"/>
      <c r="N3" s="28"/>
      <c r="O3" s="28"/>
      <c r="P3" s="28"/>
    </row>
    <row r="4" spans="1:18" ht="15.75" x14ac:dyDescent="0.25">
      <c r="A4" s="28"/>
      <c r="B4" s="28" t="s">
        <v>174</v>
      </c>
      <c r="C4" s="28" t="s">
        <v>62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8" x14ac:dyDescent="0.25">
      <c r="A5" s="29" t="s">
        <v>38</v>
      </c>
      <c r="B5" s="29" t="s">
        <v>39</v>
      </c>
      <c r="C5" s="7" t="s">
        <v>175</v>
      </c>
      <c r="D5" s="29" t="s">
        <v>214</v>
      </c>
      <c r="E5" s="29" t="s">
        <v>176</v>
      </c>
      <c r="F5" s="29" t="s">
        <v>177</v>
      </c>
      <c r="G5" s="29" t="s">
        <v>177</v>
      </c>
      <c r="H5" s="29" t="s">
        <v>177</v>
      </c>
      <c r="I5" s="29" t="s">
        <v>177</v>
      </c>
      <c r="J5" s="29"/>
      <c r="K5" s="29"/>
      <c r="L5" s="29"/>
      <c r="M5" s="29"/>
      <c r="N5" s="29"/>
      <c r="O5" s="29"/>
      <c r="P5" s="29"/>
    </row>
    <row r="6" spans="1:18" x14ac:dyDescent="0.25">
      <c r="A6" t="s">
        <v>38</v>
      </c>
      <c r="B6" t="s">
        <v>178</v>
      </c>
      <c r="C6" t="str">
        <f>$D$5</f>
        <v>127600c_9_ma0_review_parent</v>
      </c>
      <c r="D6" t="s">
        <v>179</v>
      </c>
      <c r="E6" t="s">
        <v>180</v>
      </c>
      <c r="F6" t="s">
        <v>181</v>
      </c>
      <c r="G6" t="s">
        <v>180</v>
      </c>
      <c r="H6" s="30"/>
      <c r="I6" s="30"/>
    </row>
    <row r="7" spans="1:18" x14ac:dyDescent="0.25">
      <c r="A7" t="s">
        <v>38</v>
      </c>
      <c r="B7" t="s">
        <v>182</v>
      </c>
      <c r="C7" t="str">
        <f t="shared" ref="C7:C14" si="0">$D$5</f>
        <v>127600c_9_ma0_review_parent</v>
      </c>
      <c r="D7" t="str">
        <f>"nik76d9lib3_x76c_lay!"&amp;R7&amp;"!R0!lL!0!0!"&amp;C7&amp;"!lL!0!0"</f>
        <v>nik76d9lib3_x76c_lay!review_127600c_d9t10_canon_ma01!R0!lL!0!0!127600c_9_ma0_review_parent!lL!0!0</v>
      </c>
      <c r="E7" t="s">
        <v>180</v>
      </c>
      <c r="F7" t="s">
        <v>177</v>
      </c>
      <c r="G7" t="s">
        <v>177</v>
      </c>
      <c r="H7" t="s">
        <v>177</v>
      </c>
      <c r="I7" t="s">
        <v>177</v>
      </c>
      <c r="R7" s="8" t="s">
        <v>207</v>
      </c>
    </row>
    <row r="8" spans="1:18" x14ac:dyDescent="0.25">
      <c r="A8" t="s">
        <v>38</v>
      </c>
      <c r="B8" t="s">
        <v>182</v>
      </c>
      <c r="C8" t="str">
        <f t="shared" si="0"/>
        <v>127600c_9_ma0_review_parent</v>
      </c>
      <c r="D8" t="str">
        <f>"nik76d9lib3_x76c_lay!"&amp;R8&amp;"!R0!lL!0!0!"&amp;C8&amp;"!lR!0!0"</f>
        <v>nik76d9lib3_x76c_lay!review_127600c_d9t10_canon_ma02!R0!lL!0!0!127600c_9_ma0_review_parent!lR!0!0</v>
      </c>
      <c r="E8" t="s">
        <v>183</v>
      </c>
      <c r="F8" t="s">
        <v>177</v>
      </c>
      <c r="G8" t="s">
        <v>177</v>
      </c>
      <c r="H8" t="s">
        <v>184</v>
      </c>
      <c r="I8" t="s">
        <v>177</v>
      </c>
      <c r="R8" s="8" t="s">
        <v>208</v>
      </c>
    </row>
    <row r="9" spans="1:18" x14ac:dyDescent="0.25">
      <c r="A9" t="s">
        <v>38</v>
      </c>
      <c r="B9" t="s">
        <v>182</v>
      </c>
      <c r="C9" t="str">
        <f t="shared" si="0"/>
        <v>127600c_9_ma0_review_parent</v>
      </c>
      <c r="D9" t="str">
        <f>"nik76d9lib3_x76c_lay!"&amp;R9&amp;"!R0!lL!0!0!"&amp;C9&amp;"!lR!0!0"</f>
        <v>nik76d9lib3_x76c_lay!review_127600c_d9t10_canon_ma03!R0!lL!0!0!127600c_9_ma0_review_parent!lR!0!0</v>
      </c>
      <c r="E9" t="s">
        <v>183</v>
      </c>
      <c r="F9" t="s">
        <v>177</v>
      </c>
      <c r="G9" t="s">
        <v>177</v>
      </c>
      <c r="H9" t="s">
        <v>184</v>
      </c>
      <c r="I9" t="s">
        <v>177</v>
      </c>
      <c r="R9" s="8" t="s">
        <v>209</v>
      </c>
    </row>
    <row r="10" spans="1:18" x14ac:dyDescent="0.25">
      <c r="A10" t="s">
        <v>38</v>
      </c>
      <c r="B10" t="s">
        <v>182</v>
      </c>
      <c r="C10" t="str">
        <f t="shared" si="0"/>
        <v>127600c_9_ma0_review_parent</v>
      </c>
      <c r="D10" t="str">
        <f>"nik76d9lib3_x76c_lay!"&amp;R10&amp;"!R0!lL!0!0!"&amp;C10&amp;"!lR!0!0"</f>
        <v>nik76d9lib3_x76c_lay!review_127600c_d9t10_canon_ma04!R0!lL!0!0!127600c_9_ma0_review_parent!lR!0!0</v>
      </c>
      <c r="E10" t="s">
        <v>183</v>
      </c>
      <c r="F10" t="s">
        <v>177</v>
      </c>
      <c r="G10" t="s">
        <v>177</v>
      </c>
      <c r="H10" t="s">
        <v>184</v>
      </c>
      <c r="I10" t="s">
        <v>177</v>
      </c>
      <c r="R10" s="8" t="s">
        <v>210</v>
      </c>
    </row>
    <row r="11" spans="1:18" x14ac:dyDescent="0.25">
      <c r="A11" t="s">
        <v>38</v>
      </c>
      <c r="B11" t="s">
        <v>182</v>
      </c>
      <c r="C11" t="str">
        <f t="shared" si="0"/>
        <v>127600c_9_ma0_review_parent</v>
      </c>
      <c r="D11" t="str">
        <f>"nik76d9lib3_x76c_lay!"&amp;R11&amp;"!R0!lL!0!0!"&amp;C11&amp;"!lR!0!0"</f>
        <v>nik76d9lib3_x76c_lay!review_127600c_d9t10_canon_ma05!R0!lL!0!0!127600c_9_ma0_review_parent!lR!0!0</v>
      </c>
      <c r="E11" t="s">
        <v>183</v>
      </c>
      <c r="F11" t="s">
        <v>177</v>
      </c>
      <c r="G11" t="s">
        <v>177</v>
      </c>
      <c r="H11" t="s">
        <v>184</v>
      </c>
      <c r="I11" t="s">
        <v>177</v>
      </c>
      <c r="R11" s="8" t="s">
        <v>211</v>
      </c>
    </row>
    <row r="12" spans="1:18" x14ac:dyDescent="0.25">
      <c r="A12" t="s">
        <v>38</v>
      </c>
      <c r="B12" t="s">
        <v>182</v>
      </c>
      <c r="C12" t="str">
        <f t="shared" si="0"/>
        <v>127600c_9_ma0_review_parent</v>
      </c>
      <c r="D12" t="str">
        <f>"nik76d9lib3_x76c_lay!"&amp;R12&amp;"!R0!lL!0!0!"&amp;C12&amp;"!lR!0!0"</f>
        <v>nik76d9lib3_x76c_lay!review_127600c_d9t10_canon_ma06!R0!lL!0!0!127600c_9_ma0_review_parent!lR!0!0</v>
      </c>
      <c r="E12" t="s">
        <v>183</v>
      </c>
      <c r="F12" t="s">
        <v>177</v>
      </c>
      <c r="G12" t="s">
        <v>177</v>
      </c>
      <c r="H12" t="s">
        <v>184</v>
      </c>
      <c r="I12" t="s">
        <v>177</v>
      </c>
      <c r="R12" s="8" t="s">
        <v>212</v>
      </c>
    </row>
    <row r="13" spans="1:18" x14ac:dyDescent="0.25">
      <c r="A13" t="s">
        <v>38</v>
      </c>
      <c r="B13" t="s">
        <v>182</v>
      </c>
      <c r="C13" t="str">
        <f t="shared" si="0"/>
        <v>127600c_9_ma0_review_parent</v>
      </c>
      <c r="D13" t="str">
        <f>"nik76d9lib3_x76c_lay!"&amp;R13&amp;"!R0!lL!0!0!"&amp;C13&amp;"!lR!0!0"</f>
        <v>nik76d9lib3_x76c_lay!review_127600c_d9t10_canon_ma07!R0!lL!0!0!127600c_9_ma0_review_parent!lR!0!0</v>
      </c>
      <c r="E13" t="s">
        <v>183</v>
      </c>
      <c r="F13" t="s">
        <v>177</v>
      </c>
      <c r="G13" t="s">
        <v>177</v>
      </c>
      <c r="H13" t="s">
        <v>184</v>
      </c>
      <c r="I13" t="s">
        <v>177</v>
      </c>
      <c r="R13" s="8" t="s">
        <v>213</v>
      </c>
    </row>
    <row r="14" spans="1:18" x14ac:dyDescent="0.25">
      <c r="A14" t="s">
        <v>38</v>
      </c>
      <c r="B14" t="s">
        <v>185</v>
      </c>
      <c r="C14" t="str">
        <f t="shared" si="0"/>
        <v>127600c_9_ma0_review_parent</v>
      </c>
    </row>
  </sheetData>
  <phoneticPr fontId="1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6BECE5E6-BCFA-491B-9339-5D1CE1E1BEE6}"/>
</file>

<file path=customXml/itemProps2.xml><?xml version="1.0" encoding="utf-8"?>
<ds:datastoreItem xmlns:ds="http://schemas.openxmlformats.org/officeDocument/2006/customXml" ds:itemID="{AD9E4782-F76C-4493-8068-D9B51CCC03A4}"/>
</file>

<file path=customXml/itemProps3.xml><?xml version="1.0" encoding="utf-8"?>
<ds:datastoreItem xmlns:ds="http://schemas.openxmlformats.org/officeDocument/2006/customXml" ds:itemID="{22A8D48A-DBD8-40F2-A149-F7523B92E7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canon</vt:lpstr>
      <vt:lpstr>all_functions</vt:lpstr>
      <vt:lpstr>XY4</vt:lpstr>
      <vt:lpstr>CROSS</vt:lpstr>
      <vt:lpstr>HATCH</vt:lpstr>
      <vt:lpstr>XY4_ZONAL</vt:lpstr>
      <vt:lpstr>review_parents</vt:lpstr>
      <vt:lpstr>ma0_review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2023-12-20T01:10:21Z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