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Y:\canon_group_drive\canon_layouts\1276\ORION_d4t1\"/>
    </mc:Choice>
  </mc:AlternateContent>
  <xr:revisionPtr revIDLastSave="0" documentId="13_ncr:1_{1F6B81F1-31CC-4969-96C1-3454D24AAA37}" xr6:coauthVersionLast="47" xr6:coauthVersionMax="47" xr10:uidLastSave="{00000000-0000-0000-0000-000000000000}"/>
  <bookViews>
    <workbookView xWindow="-25320" yWindow="360" windowWidth="25440" windowHeight="15390" tabRatio="829" activeTab="2" xr2:uid="{00000000-000D-0000-FFFF-FFFF00000000}"/>
  </bookViews>
  <sheets>
    <sheet name="canon" sheetId="28" r:id="rId1"/>
    <sheet name="all_functions" sheetId="5" r:id="rId2"/>
    <sheet name="delivery" sheetId="92" r:id="rId3"/>
    <sheet name="d4t1_parents" sheetId="90" r:id="rId4"/>
    <sheet name="dummy_and_beard" sheetId="89" r:id="rId5"/>
    <sheet name="dummy_filler" sheetId="91" r:id="rId6"/>
    <sheet name="gm1_zonal_bkg" sheetId="72" r:id="rId7"/>
    <sheet name="gm1_xy4" sheetId="86" r:id="rId8"/>
    <sheet name="gm1_pound" sheetId="64" r:id="rId9"/>
    <sheet name="gm1_hatch" sheetId="52" r:id="rId10"/>
    <sheet name="gm1_gv1_swirl_xy4" sheetId="82" r:id="rId11"/>
    <sheet name="gm1_gv1_swirl_cross" sheetId="83" r:id="rId12"/>
    <sheet name="gm1_gv1_swril_hatch" sheetId="84" r:id="rId13"/>
    <sheet name="review_parent" sheetId="87" r:id="rId14"/>
    <sheet name="marklist" sheetId="7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91" l="1"/>
  <c r="C7" i="91"/>
  <c r="C28" i="86"/>
  <c r="D28" i="86"/>
  <c r="F28" i="86"/>
  <c r="G28" i="86"/>
  <c r="K12" i="64"/>
  <c r="C38" i="86"/>
  <c r="E39" i="86"/>
  <c r="G38" i="86"/>
  <c r="F38" i="86"/>
  <c r="D38" i="86"/>
  <c r="G15" i="86"/>
  <c r="G39" i="86" s="1"/>
  <c r="H39" i="86"/>
  <c r="F39" i="86"/>
  <c r="H34" i="86" l="1"/>
  <c r="F34" i="86"/>
  <c r="E34" i="86"/>
  <c r="G33" i="86"/>
  <c r="F33" i="86"/>
  <c r="D33" i="86"/>
  <c r="C33" i="86"/>
  <c r="H29" i="86"/>
  <c r="F29" i="86"/>
  <c r="E29" i="86"/>
  <c r="G14" i="86"/>
  <c r="G34" i="86" s="1"/>
  <c r="G13" i="86"/>
  <c r="G29" i="86" s="1"/>
  <c r="D24" i="84" l="1"/>
  <c r="D31" i="83"/>
  <c r="D45" i="82"/>
  <c r="D36" i="82"/>
  <c r="F25" i="82"/>
  <c r="H24" i="84"/>
  <c r="G24" i="84"/>
  <c r="F24" i="84"/>
  <c r="E24" i="84"/>
  <c r="H22" i="84"/>
  <c r="H23" i="84" s="1"/>
  <c r="G22" i="84"/>
  <c r="G23" i="84" s="1"/>
  <c r="F22" i="84"/>
  <c r="F23" i="84" s="1"/>
  <c r="E22" i="84"/>
  <c r="E23" i="84" s="1"/>
  <c r="E21" i="84"/>
  <c r="G20" i="84"/>
  <c r="F20" i="84"/>
  <c r="D20" i="84"/>
  <c r="C20" i="84"/>
  <c r="D19" i="84"/>
  <c r="C19" i="84"/>
  <c r="H31" i="83"/>
  <c r="G31" i="83"/>
  <c r="F31" i="83"/>
  <c r="E31" i="83"/>
  <c r="E28" i="83"/>
  <c r="E29" i="83"/>
  <c r="E30" i="83" s="1"/>
  <c r="G27" i="83"/>
  <c r="F27" i="83"/>
  <c r="D27" i="83"/>
  <c r="C27" i="83"/>
  <c r="D26" i="83"/>
  <c r="C26" i="83"/>
  <c r="F13" i="83"/>
  <c r="F29" i="83" s="1"/>
  <c r="F30" i="83" s="1"/>
  <c r="H45" i="82"/>
  <c r="G45" i="82"/>
  <c r="F45" i="82"/>
  <c r="E45" i="82"/>
  <c r="C44" i="82"/>
  <c r="B44" i="82"/>
  <c r="H36" i="82"/>
  <c r="G36" i="82"/>
  <c r="F36" i="82"/>
  <c r="E36" i="82"/>
  <c r="C35" i="82"/>
  <c r="B35" i="82"/>
  <c r="D42" i="82"/>
  <c r="D33" i="82"/>
  <c r="D24" i="82"/>
  <c r="F27" i="82"/>
  <c r="G27" i="82"/>
  <c r="H27" i="82"/>
  <c r="E27" i="82"/>
  <c r="D27" i="82"/>
  <c r="C26" i="82"/>
  <c r="B26" i="82"/>
  <c r="I43" i="82"/>
  <c r="I44" i="82" s="1"/>
  <c r="H43" i="82"/>
  <c r="H44" i="82" s="1"/>
  <c r="F43" i="82"/>
  <c r="F44" i="82" s="1"/>
  <c r="E43" i="82"/>
  <c r="E44" i="82" s="1"/>
  <c r="G42" i="82"/>
  <c r="F42" i="82"/>
  <c r="C42" i="82"/>
  <c r="I34" i="82"/>
  <c r="I35" i="82" s="1"/>
  <c r="H34" i="82"/>
  <c r="H35" i="82" s="1"/>
  <c r="F34" i="82"/>
  <c r="F35" i="82" s="1"/>
  <c r="E34" i="82"/>
  <c r="E35" i="82" s="1"/>
  <c r="G33" i="82"/>
  <c r="F33" i="82"/>
  <c r="C33" i="82"/>
  <c r="I25" i="82"/>
  <c r="I26" i="82" s="1"/>
  <c r="H25" i="82"/>
  <c r="H26" i="82" s="1"/>
  <c r="F26" i="82"/>
  <c r="E25" i="82"/>
  <c r="E26" i="82" s="1"/>
  <c r="G24" i="82"/>
  <c r="F24" i="82"/>
  <c r="C24" i="82"/>
  <c r="G14" i="82"/>
  <c r="G43" i="82" s="1"/>
  <c r="G44" i="82" s="1"/>
  <c r="G13" i="82"/>
  <c r="G34" i="82" s="1"/>
  <c r="G35" i="82" s="1"/>
  <c r="G12" i="82"/>
  <c r="G25" i="82" s="1"/>
  <c r="G26" i="82" s="1"/>
  <c r="K13" i="83" l="1"/>
  <c r="H29" i="83" s="1"/>
  <c r="H30" i="83" s="1"/>
  <c r="J13" i="83"/>
  <c r="G29" i="83" s="1"/>
  <c r="G30" i="83" s="1"/>
  <c r="H27" i="64" l="1"/>
  <c r="F27" i="64"/>
  <c r="E27" i="64"/>
  <c r="G26" i="64"/>
  <c r="F26" i="64"/>
  <c r="D26" i="64"/>
  <c r="C26" i="64"/>
  <c r="G12" i="64"/>
  <c r="G27" i="64" s="1"/>
  <c r="H18" i="52" l="1"/>
  <c r="G18" i="52"/>
  <c r="F18" i="52"/>
  <c r="E18" i="52"/>
  <c r="G17" i="52"/>
  <c r="F17" i="52"/>
  <c r="D17" i="52"/>
  <c r="C1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<sst xmlns="http://schemas.openxmlformats.org/spreadsheetml/2006/main" count="1805" uniqueCount="305">
  <si>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</si>
  <si>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</si>
  <si>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</si>
  <si>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</si>
  <si>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</si>
  <si>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</si>
  <si>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</si>
  <si>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</si>
  <si>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</si>
  <si>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</si>
  <si>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</si>
  <si>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</si>
  <si>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</si>
  <si>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</si>
  <si>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</si>
  <si>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</si>
  <si>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</si>
  <si>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</si>
  <si>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</si>
  <si>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</si>
  <si>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</si>
  <si>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</si>
  <si>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</si>
  <si>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</si>
  <si>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</si>
  <si>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</si>
  <si>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</si>
  <si>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</si>
  <si>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</si>
  <si>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</si>
  <si>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</si>
  <si>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</si>
  <si>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</si>
  <si>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</si>
  <si>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</si>
  <si>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</si>
  <si>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</si>
  <si>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</si>
  <si>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</si>
  <si>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</si>
  <si>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</si>
  <si>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</si>
  <si>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</si>
  <si>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</si>
  <si>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</si>
  <si>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</si>
  <si>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</si>
  <si>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</si>
  <si>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</si>
  <si>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</si>
  <si>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</si>
  <si>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</si>
  <si>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</si>
  <si>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</si>
  <si>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</si>
  <si>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</si>
  <si>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</si>
  <si>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</si>
  <si>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</si>
  <si>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</si>
  <si>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</si>
  <si>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</si>
  <si>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</si>
  <si>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</si>
  <si>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</si>
  <si>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</si>
  <si>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</si>
  <si>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</si>
  <si>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</si>
  <si>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</si>
  <si>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</si>
  <si>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</si>
  <si>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</si>
  <si>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</si>
  <si>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</si>
  <si>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</si>
  <si>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</si>
  <si>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</si>
  <si>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</si>
  <si>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</si>
  <si>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</si>
  <si>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</si>
  <si>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</si>
  <si>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</si>
  <si>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</si>
  <si>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</si>
  <si>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</si>
  <si>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</si>
  <si>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</si>
  <si>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</si>
  <si>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</si>
  <si>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</si>
  <si>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</si>
  <si>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</si>
  <si>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</si>
  <si>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</si>
  <si>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</si>
  <si>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</si>
  <si>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</si>
  <si>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</si>
  <si>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</si>
  <si>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</si>
  <si>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</si>
  <si>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</si>
  <si>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</si>
  <si>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</si>
  <si>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</si>
  <si>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</si>
  <si>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</si>
  <si>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</si>
  <si>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</si>
  <si>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</si>
  <si>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</si>
  <si>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</si>
  <si>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</si>
  <si>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</si>
  <si>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</si>
  <si>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</si>
  <si>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</si>
  <si>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</si>
  <si>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</si>
  <si>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</si>
  <si>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</si>
  <si>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</si>
  <si>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</si>
  <si>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</si>
  <si>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</si>
  <si>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</si>
  <si>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</si>
  <si>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</si>
  <si>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</si>
  <si>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</si>
  <si>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</si>
  <si>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</si>
  <si>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</si>
  <si>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</si>
  <si>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</si>
  <si>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</si>
  <si>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</si>
  <si>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</si>
  <si>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</si>
  <si>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</si>
  <si>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</si>
  <si>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</si>
  <si>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</si>
  <si>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</si>
  <si>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</si>
  <si>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</si>
  <si>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</si>
  <si>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</si>
  <si>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</si>
  <si>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</si>
  <si>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</si>
  <si>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</si>
  <si>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</si>
  <si>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</si>
  <si>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</si>
  <si>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</si>
  <si>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</si>
  <si>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</si>
  <si>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</si>
  <si>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</si>
  <si>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</si>
  <si>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</si>
  <si>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</si>
  <si>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</si>
  <si>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</si>
  <si>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</si>
  <si>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</si>
  <si>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</si>
  <si>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</si>
  <si>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</si>
  <si>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</si>
  <si>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</si>
  <si>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</si>
  <si>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</si>
  <si>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</si>
  <si>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</si>
  <si>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</si>
  <si>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</si>
  <si>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</si>
  <si>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</si>
  <si>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</si>
  <si>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</si>
  <si>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</si>
  <si>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</si>
  <si>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</si>
  <si>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</si>
  <si>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</si>
  <si>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</si>
  <si>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</si>
  <si>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</si>
  <si>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</si>
  <si>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</si>
  <si>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</si>
  <si>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</si>
  <si>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</si>
  <si>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</si>
  <si>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</si>
  <si>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</si>
  <si>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</si>
  <si>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</si>
  <si>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</si>
  <si>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</si>
  <si>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</si>
  <si>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</si>
  <si>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</si>
  <si>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</si>
  <si>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</si>
  <si>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</si>
  <si>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</si>
  <si>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</si>
  <si>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</si>
  <si>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</si>
  <si>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</si>
  <si>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</si>
  <si>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</si>
  <si>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</si>
  <si>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</si>
  <si>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</si>
  <si>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</si>
  <si>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</si>
  <si>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</si>
  <si>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gv1.drawing</t>
  </si>
  <si>
    <t>gv1_downsize</t>
  </si>
  <si>
    <t>or1.tccDebug</t>
  </si>
  <si>
    <t>or2.tccDebug</t>
  </si>
  <si>
    <t>GV1_downsize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</si>
  <si>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</si>
  <si>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</si>
  <si>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</si>
  <si>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</si>
  <si>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</si>
  <si>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</si>
  <si>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</si>
  <si>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</si>
  <si>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</si>
  <si>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</si>
  <si>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</si>
  <si>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</si>
  <si>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</si>
  <si>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t>GM1.frameDrawing</t>
  </si>
  <si>
    <t>1276nikbeard0</t>
  </si>
  <si>
    <t>nikonsupport_x76c_lay</t>
  </si>
  <si>
    <t>(63.36 63)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</si>
  <si>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</si>
  <si>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</si>
  <si>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</si>
  <si>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</si>
  <si>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</si>
  <si>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tp0_stackedfdrfiller</t>
  </si>
  <si>
    <t>frmcollfdr_x76c_lay</t>
  </si>
  <si>
    <t>127600c_d4t1_orion_gm1_swirl</t>
  </si>
  <si>
    <t>127600c_d4t1_orion_gm1022d</t>
  </si>
  <si>
    <t>127600c_d4t1_orion_gm1023d</t>
  </si>
  <si>
    <t>127600c_d4t1_orion_gm1024d</t>
  </si>
  <si>
    <t>nik76d45lib2_x76c_lay</t>
  </si>
  <si>
    <t>nik76d45lib3_x76c_lay</t>
  </si>
  <si>
    <t>nik76d45lib1_x76c_lay</t>
  </si>
  <si>
    <t>127600c_d4t1_orion_gm1078d</t>
  </si>
  <si>
    <t>127600c_d4t1_orion_gm1173d</t>
  </si>
  <si>
    <t>127600c_d4t1_orion_gm1222d</t>
  </si>
  <si>
    <t>127600c_d4t1_orion_gm1223d</t>
  </si>
  <si>
    <t>127600c_d4t1_orion_gm1224d</t>
  </si>
  <si>
    <t>127600c_d4t1_orion_gm1355d</t>
  </si>
  <si>
    <t>127600c_d4t1_orion_gm1374d</t>
  </si>
  <si>
    <t>nik76d13lib1_x76c_lay</t>
  </si>
  <si>
    <t>127600n_13_x76e_dummy_gm0_3_1</t>
  </si>
  <si>
    <t xml:space="preserve">127600n_13_x76e_dummy_ce0_0_1 </t>
  </si>
  <si>
    <t xml:space="preserve">127600n_13_x76e_dummy_ce1_0_1 </t>
  </si>
  <si>
    <t xml:space="preserve">127600n_13_x76e_dummy_ce2_0_1 </t>
  </si>
  <si>
    <t xml:space="preserve">127600n_13_x76e_dummy_ce3_0_1 </t>
  </si>
  <si>
    <t xml:space="preserve">127600n_13_x76e_dummy_ce4_0_1 </t>
  </si>
  <si>
    <t>127600c_d4t1_orion_dummy_beard</t>
  </si>
  <si>
    <t>127600c_d4t1_orion_frm_1x1_canon_01</t>
  </si>
  <si>
    <t>127600c_d4t1_orion_frm_1x1_canon_02</t>
  </si>
  <si>
    <t>127600c_d4t1_orion_frm_1x1_canon_03</t>
  </si>
  <si>
    <t>127600c_d4t1_orion_frm_1x1_canon_04</t>
  </si>
  <si>
    <t>127600c_d4t1_orion_frm_1x1_canon_05</t>
  </si>
  <si>
    <t>127600c_d4t1_orion_frm_1x1_canon_06</t>
  </si>
  <si>
    <t>127600c_d4t1_orion_frm_1x1_canon_07</t>
  </si>
  <si>
    <t>127600c_d4t1_orion_frm_1x1_canon_08</t>
  </si>
  <si>
    <t>127600c_d4t1_orion_frm_1x1_canon_09</t>
  </si>
  <si>
    <t>127600c_d4t1_orion_frm_1x1_canon_10</t>
  </si>
  <si>
    <t>canon_orion_gm1_review_parent</t>
  </si>
  <si>
    <t>nik76d45lib2_x76c_lay!127600c_d4t1_orion_gm1022d!R0!lL!0.816!0.648!canon_orion_gm1_review_parent!lL!0!0</t>
  </si>
  <si>
    <t>nik76d45lib2_x76c_lay!127600c_d4t1_orion_gm1023d!R0!lL!1.632!0!canon_orion_gm1_review_parent!lR!0!0</t>
  </si>
  <si>
    <t>nik76d45lib2_x76c_lay!127600c_d4t1_orion_gm1024d!R0!lL!1.632!0!canon_orion_gm1_review_parent!lR!0!0</t>
  </si>
  <si>
    <t>nik76d45lib2_x76c_lay!127600c_d4t1_orion_gm1078d!R0!lL!1.632!0!canon_orion_gm1_review_parent!lR!0!0</t>
  </si>
  <si>
    <t>nik76d45lib2_x76c_lay!127600c_d4t1_orion_gm1173d!R0!lL!1.632!0!canon_orion_gm1_review_parent!lR!0!0</t>
  </si>
  <si>
    <t>nik76d45lib2_x76c_lay!127600c_d4t1_orion_gm1222d!R0!lL!1.632!0!canon_orion_gm1_review_parent!lR!0!0</t>
  </si>
  <si>
    <t>nik76d45lib2_x76c_lay!127600c_d4t1_orion_gm1223d!R0!lL!1.632!0!canon_orion_gm1_review_parent!lR!0!0</t>
  </si>
  <si>
    <t>nik76d45lib2_x76c_lay!127600c_d4t1_orion_gm1224d!R0!lL!1.632!0!canon_orion_gm1_review_parent!lR!0!0</t>
  </si>
  <si>
    <t>nik76d45lib2_x76c_lay!127600c_d4t1_orion_gm1355d!R0!lL!1.632!0!canon_orion_gm1_review_parent!lR!0!0</t>
  </si>
  <si>
    <t>nik76d45lib2_x76c_lay!127600c_d4t1_orion_gm1374d!R0!lL!1.632!0!canon_orion_gm1_review_parent!lR!0!0</t>
  </si>
  <si>
    <t>Samplecustom_filler_flow</t>
  </si>
  <si>
    <t>custom_filler_flow</t>
  </si>
  <si>
    <t>chkBoundary.boundary</t>
  </si>
  <si>
    <t>None</t>
  </si>
  <si>
    <t>127600c_d4t1_orion_dummy_filler</t>
  </si>
  <si>
    <t>bool_and</t>
  </si>
  <si>
    <t>mlv.drawing</t>
  </si>
  <si>
    <t>siv.drawing</t>
  </si>
  <si>
    <t>library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</si>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</sst>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9" fillId="9" borderId="0" xfId="8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 applyAlignment="1">
      <alignment horizontal="center"/>
    </xf>
    <xf numFmtId="0" fontId="9" fillId="9" borderId="0" xfId="8"/>
    <xf numFmtId="0" fontId="0" fillId="0" borderId="0" xfId="0" applyAlignment="1">
      <alignment horizontal="center" vertical="center"/>
    </xf>
    <xf numFmtId="0" fontId="0" fillId="0" borderId="5" xfId="0" applyFont="1" applyBorder="1"/>
    <xf numFmtId="0" fontId="0" fillId="0" borderId="4" xfId="0" applyFont="1" applyBorder="1"/>
    <xf numFmtId="0" fontId="0" fillId="0" borderId="7" xfId="0" applyFont="1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0" xfId="0" applyFill="1" applyBorder="1"/>
    <xf numFmtId="0" fontId="0" fillId="0" borderId="0" xfId="0"/>
    <xf numFmtId="0" fontId="10" fillId="10" borderId="0" xfId="9"/>
    <xf numFmtId="0" fontId="5" fillId="4" borderId="0" xfId="2"/>
    <xf numFmtId="0" fontId="0" fillId="0" borderId="0" xfId="0"/>
    <xf numFmtId="0" fontId="10" fillId="10" borderId="0" xfId="9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 applyAlignment="1">
      <alignment horizontal="left" vertical="center"/>
    </xf>
    <xf numFmtId="0" fontId="6" fillId="5" borderId="2" xfId="3" applyBorder="1"/>
    <xf numFmtId="0" fontId="0" fillId="0" borderId="0" xfId="0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0" fillId="10" borderId="0" xfId="9"/>
    <xf numFmtId="0" fontId="14" fillId="14" borderId="0" xfId="0" applyFont="1" applyFill="1"/>
    <xf numFmtId="0" fontId="5" fillId="0" borderId="0" xfId="0" applyFont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15" fillId="0" borderId="0" xfId="0" applyFont="1"/>
    <xf numFmtId="0" fontId="0" fillId="3" borderId="0" xfId="0" applyFill="1"/>
    <xf numFmtId="0" fontId="16" fillId="3" borderId="0" xfId="0" applyFont="1" applyFill="1"/>
  </cellXfs>
  <cellStyles count="11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110" zoomScaleNormal="110" workbookViewId="0">
      <selection activeCell="A12" sqref="A12:XFD1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2" s="11" customFormat="1" ht="15.75" x14ac:dyDescent="0.25">
      <c r="A2" s="8"/>
      <c r="B2" s="8" t="s">
        <v>85</v>
      </c>
      <c r="C2" s="9" t="s">
        <v>11</v>
      </c>
      <c r="D2" s="9" t="s">
        <v>17</v>
      </c>
      <c r="E2" s="9" t="s">
        <v>18</v>
      </c>
      <c r="F2" s="9" t="s">
        <v>19</v>
      </c>
      <c r="G2" s="9"/>
      <c r="H2" s="9"/>
      <c r="I2" s="9"/>
      <c r="J2" s="9"/>
      <c r="K2" s="10"/>
    </row>
    <row r="3" spans="1:12" s="11" customFormat="1" ht="15.75" x14ac:dyDescent="0.25">
      <c r="A3" s="8"/>
      <c r="B3" s="8" t="s">
        <v>86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2" s="11" customFormat="1" ht="15.75" x14ac:dyDescent="0.25">
      <c r="A4" s="8"/>
      <c r="B4" s="8" t="s">
        <v>87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2" s="11" customFormat="1" ht="15.75" x14ac:dyDescent="0.25">
      <c r="A5" s="8"/>
      <c r="B5" s="8" t="s">
        <v>88</v>
      </c>
      <c r="C5" s="9" t="s">
        <v>11</v>
      </c>
      <c r="D5" s="9" t="s">
        <v>24</v>
      </c>
      <c r="E5" s="9" t="s">
        <v>23</v>
      </c>
      <c r="F5" s="9" t="s">
        <v>22</v>
      </c>
      <c r="G5" s="9" t="s">
        <v>21</v>
      </c>
      <c r="H5" s="9" t="s">
        <v>43</v>
      </c>
      <c r="I5" s="9" t="s">
        <v>20</v>
      </c>
      <c r="J5" s="9"/>
      <c r="K5" s="10"/>
    </row>
    <row r="6" spans="1:12" s="11" customFormat="1" ht="15.75" x14ac:dyDescent="0.25">
      <c r="A6" s="8"/>
      <c r="B6" s="8" t="s">
        <v>91</v>
      </c>
      <c r="C6" s="8" t="s">
        <v>11</v>
      </c>
      <c r="D6" s="8" t="s">
        <v>12</v>
      </c>
      <c r="E6" s="8" t="s">
        <v>40</v>
      </c>
      <c r="F6" s="8" t="s">
        <v>48</v>
      </c>
      <c r="G6" s="8" t="s">
        <v>49</v>
      </c>
      <c r="H6" s="8" t="s">
        <v>20</v>
      </c>
      <c r="I6" s="10" t="s">
        <v>50</v>
      </c>
      <c r="J6" s="10"/>
      <c r="K6" s="10"/>
    </row>
    <row r="7" spans="1:12" s="11" customFormat="1" ht="15.75" x14ac:dyDescent="0.25">
      <c r="A7" s="8"/>
      <c r="B7" s="8" t="s">
        <v>102</v>
      </c>
      <c r="C7" s="8" t="s">
        <v>26</v>
      </c>
      <c r="D7" s="8" t="s">
        <v>103</v>
      </c>
      <c r="E7" s="8" t="s">
        <v>104</v>
      </c>
      <c r="F7" s="11" t="s">
        <v>12</v>
      </c>
      <c r="G7" s="8" t="s">
        <v>48</v>
      </c>
      <c r="H7" s="8" t="s">
        <v>49</v>
      </c>
      <c r="I7" s="8" t="s">
        <v>105</v>
      </c>
      <c r="J7" s="10"/>
      <c r="K7" s="10"/>
    </row>
    <row r="8" spans="1:12" s="11" customFormat="1" ht="15.75" x14ac:dyDescent="0.25">
      <c r="A8" s="8"/>
      <c r="B8" s="8" t="s">
        <v>106</v>
      </c>
      <c r="C8" s="8" t="s">
        <v>11</v>
      </c>
      <c r="D8" s="11" t="s">
        <v>12</v>
      </c>
      <c r="E8" s="11" t="s">
        <v>107</v>
      </c>
      <c r="F8" s="11" t="s">
        <v>126</v>
      </c>
      <c r="G8" s="8" t="s">
        <v>108</v>
      </c>
      <c r="H8" s="8" t="s">
        <v>127</v>
      </c>
      <c r="I8" s="10" t="s">
        <v>50</v>
      </c>
      <c r="K8" s="10"/>
    </row>
    <row r="9" spans="1:12" s="11" customFormat="1" ht="15.75" x14ac:dyDescent="0.25">
      <c r="A9" s="8"/>
      <c r="B9" s="8" t="s">
        <v>109</v>
      </c>
      <c r="C9" s="8" t="s">
        <v>11</v>
      </c>
      <c r="D9" s="8" t="s">
        <v>12</v>
      </c>
      <c r="E9" s="8" t="s">
        <v>48</v>
      </c>
      <c r="F9" s="11" t="s">
        <v>110</v>
      </c>
      <c r="G9" s="8" t="s">
        <v>111</v>
      </c>
      <c r="H9" s="8" t="s">
        <v>127</v>
      </c>
      <c r="I9" s="10" t="s">
        <v>20</v>
      </c>
      <c r="J9" s="10" t="s">
        <v>50</v>
      </c>
      <c r="K9" s="10"/>
    </row>
    <row r="10" spans="1:12" s="11" customFormat="1" ht="15.75" x14ac:dyDescent="0.25">
      <c r="A10" s="8"/>
      <c r="B10" s="8" t="s">
        <v>112</v>
      </c>
      <c r="C10" s="8" t="s">
        <v>11</v>
      </c>
      <c r="D10" s="8" t="s">
        <v>12</v>
      </c>
      <c r="E10" s="8" t="s">
        <v>48</v>
      </c>
      <c r="F10" s="11" t="s">
        <v>110</v>
      </c>
      <c r="G10" s="8" t="s">
        <v>111</v>
      </c>
      <c r="H10" s="8" t="s">
        <v>127</v>
      </c>
      <c r="I10" s="10" t="s">
        <v>20</v>
      </c>
      <c r="J10" s="11" t="s">
        <v>149</v>
      </c>
      <c r="K10" s="11" t="s">
        <v>113</v>
      </c>
      <c r="L10" s="10" t="s">
        <v>50</v>
      </c>
    </row>
    <row r="11" spans="1:12" s="11" customFormat="1" ht="15.75" x14ac:dyDescent="0.25">
      <c r="A11" s="8"/>
      <c r="B11" s="8" t="s">
        <v>115</v>
      </c>
      <c r="C11" s="8" t="s">
        <v>11</v>
      </c>
      <c r="D11" s="8" t="s">
        <v>12</v>
      </c>
      <c r="E11" s="8" t="s">
        <v>48</v>
      </c>
      <c r="F11" s="8" t="s">
        <v>49</v>
      </c>
      <c r="G11" s="10" t="s">
        <v>116</v>
      </c>
      <c r="H11" s="10" t="s">
        <v>117</v>
      </c>
      <c r="I11" s="10" t="s">
        <v>50</v>
      </c>
      <c r="K11" s="10"/>
    </row>
    <row r="12" spans="1:12" s="11" customFormat="1" ht="15.75" x14ac:dyDescent="0.25">
      <c r="A12" s="8"/>
      <c r="B12" s="8" t="s">
        <v>114</v>
      </c>
      <c r="C12" s="8" t="s">
        <v>11</v>
      </c>
      <c r="D12" s="8" t="s">
        <v>12</v>
      </c>
      <c r="E12" s="8" t="s">
        <v>48</v>
      </c>
      <c r="F12" s="8" t="s">
        <v>111</v>
      </c>
      <c r="G12" s="10" t="s">
        <v>50</v>
      </c>
      <c r="H12" s="8"/>
      <c r="I12" s="10"/>
      <c r="K12" s="10"/>
    </row>
    <row r="13" spans="1:12" s="11" customFormat="1" ht="15.75" x14ac:dyDescent="0.25">
      <c r="A13" s="8"/>
      <c r="B13" s="8" t="s">
        <v>119</v>
      </c>
      <c r="C13" s="8" t="s">
        <v>11</v>
      </c>
      <c r="D13" s="8" t="s">
        <v>12</v>
      </c>
      <c r="E13" s="8" t="s">
        <v>48</v>
      </c>
      <c r="F13" s="8" t="s">
        <v>120</v>
      </c>
      <c r="G13" s="8" t="s">
        <v>121</v>
      </c>
      <c r="H13" s="8" t="s">
        <v>122</v>
      </c>
      <c r="I13" s="10" t="s">
        <v>50</v>
      </c>
      <c r="K13" s="10"/>
    </row>
    <row r="14" spans="1:12" s="13" customFormat="1" x14ac:dyDescent="0.25">
      <c r="A14" s="12" t="s">
        <v>38</v>
      </c>
      <c r="B14" s="12" t="s">
        <v>39</v>
      </c>
      <c r="C14" s="12"/>
      <c r="D14" s="12"/>
      <c r="E14" s="1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20"/>
  <sheetViews>
    <sheetView workbookViewId="0">
      <selection activeCell="A19" sqref="A19:XFD20"/>
    </sheetView>
  </sheetViews>
  <sheetFormatPr defaultRowHeight="15" x14ac:dyDescent="0.25"/>
  <cols>
    <col min="1" max="1" width="9.42578125" style="7" bestFit="1" customWidth="1"/>
    <col min="2" max="2" width="29.7109375" style="7" bestFit="1" customWidth="1"/>
    <col min="3" max="3" width="32.5703125" style="7" bestFit="1" customWidth="1"/>
    <col min="4" max="4" width="33.140625" style="7" bestFit="1" customWidth="1"/>
    <col min="5" max="5" width="43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1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1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1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1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1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1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1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1" s="11" customFormat="1" ht="15.75" x14ac:dyDescent="0.25">
      <c r="A8" s="8"/>
      <c r="B8" s="8" t="s">
        <v>150</v>
      </c>
      <c r="C8" s="8" t="s">
        <v>11</v>
      </c>
      <c r="D8" s="8" t="s">
        <v>12</v>
      </c>
      <c r="E8" s="8" t="s">
        <v>151</v>
      </c>
      <c r="F8" s="8" t="s">
        <v>152</v>
      </c>
      <c r="G8" s="8" t="s">
        <v>153</v>
      </c>
      <c r="H8" s="8" t="s">
        <v>154</v>
      </c>
      <c r="I8" s="10" t="s">
        <v>50</v>
      </c>
      <c r="K8" s="10"/>
    </row>
    <row r="9" spans="1:11" x14ac:dyDescent="0.25">
      <c r="C9" s="14" t="s">
        <v>129</v>
      </c>
      <c r="D9" s="14" t="s">
        <v>130</v>
      </c>
      <c r="E9" s="14" t="s">
        <v>155</v>
      </c>
      <c r="F9" s="14" t="s">
        <v>156</v>
      </c>
      <c r="G9" s="16" t="s">
        <v>157</v>
      </c>
      <c r="H9" s="16" t="s">
        <v>158</v>
      </c>
      <c r="I9" s="16" t="s">
        <v>138</v>
      </c>
      <c r="J9" s="16" t="s">
        <v>139</v>
      </c>
    </row>
    <row r="10" spans="1:11" s="21" customFormat="1" x14ac:dyDescent="0.25">
      <c r="C10" s="21" t="s">
        <v>260</v>
      </c>
      <c r="D10" s="22" t="s">
        <v>123</v>
      </c>
      <c r="E10" s="22">
        <v>36</v>
      </c>
      <c r="F10" s="22">
        <v>2</v>
      </c>
      <c r="G10" s="22">
        <v>9</v>
      </c>
      <c r="H10" s="22">
        <v>0.5</v>
      </c>
      <c r="I10" s="80">
        <v>63.36</v>
      </c>
      <c r="J10" s="80">
        <v>63</v>
      </c>
    </row>
    <row r="12" spans="1:11" ht="15.75" thickBot="1" x14ac:dyDescent="0.3"/>
    <row r="13" spans="1:11" ht="16.5" thickTop="1" thickBot="1" x14ac:dyDescent="0.3">
      <c r="B13" s="18" t="s">
        <v>124</v>
      </c>
      <c r="C13" s="85" t="s">
        <v>256</v>
      </c>
      <c r="E13" s="18" t="s">
        <v>140</v>
      </c>
      <c r="F13" s="15"/>
    </row>
    <row r="14" spans="1:11" ht="16.5" thickTop="1" thickBot="1" x14ac:dyDescent="0.3">
      <c r="B14" s="18" t="s">
        <v>128</v>
      </c>
      <c r="C14" s="19"/>
    </row>
    <row r="15" spans="1:11" ht="15.75" thickTop="1" x14ac:dyDescent="0.25">
      <c r="B15" s="7" t="s">
        <v>143</v>
      </c>
      <c r="C15" s="7">
        <v>0.36</v>
      </c>
    </row>
    <row r="17" spans="1:9" s="13" customFormat="1" x14ac:dyDescent="0.25">
      <c r="A17" s="12" t="s">
        <v>38</v>
      </c>
      <c r="B17" s="12" t="s">
        <v>39</v>
      </c>
      <c r="C17" s="12" t="str">
        <f>$C$13</f>
        <v>nik76d45lib2_x76c_lay</v>
      </c>
      <c r="D17" s="12" t="str">
        <f>$F$13&amp;C10</f>
        <v>127600c_d4t1_orion_gm1173d</v>
      </c>
      <c r="E17" s="12" t="s">
        <v>118</v>
      </c>
      <c r="F17" s="13">
        <f>I10</f>
        <v>63.36</v>
      </c>
      <c r="G17" s="13">
        <f>J10</f>
        <v>63</v>
      </c>
      <c r="H17" s="13">
        <v>0</v>
      </c>
      <c r="I17" s="13">
        <v>0</v>
      </c>
    </row>
    <row r="18" spans="1:9" x14ac:dyDescent="0.25">
      <c r="A18" s="7" t="s">
        <v>38</v>
      </c>
      <c r="B18" s="7" t="s">
        <v>159</v>
      </c>
      <c r="C18" s="7" t="s">
        <v>10</v>
      </c>
      <c r="D18" s="84" t="s">
        <v>241</v>
      </c>
      <c r="E18" s="7">
        <f>E10</f>
        <v>36</v>
      </c>
      <c r="F18" s="7">
        <f>F10</f>
        <v>2</v>
      </c>
      <c r="G18" s="7">
        <f>G10</f>
        <v>9</v>
      </c>
      <c r="H18" s="7">
        <f>H10</f>
        <v>0.5</v>
      </c>
    </row>
    <row r="19" spans="1:9" s="92" customFormat="1" x14ac:dyDescent="0.25">
      <c r="A19" s="92" t="s">
        <v>38</v>
      </c>
      <c r="B19" s="92" t="s">
        <v>141</v>
      </c>
      <c r="C19" s="92" t="s">
        <v>10</v>
      </c>
      <c r="D19" s="92" t="s">
        <v>258</v>
      </c>
      <c r="E19" s="92" t="s">
        <v>273</v>
      </c>
    </row>
    <row r="20" spans="1:9" s="92" customFormat="1" x14ac:dyDescent="0.2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50"/>
  <sheetViews>
    <sheetView topLeftCell="A19" workbookViewId="0">
      <selection activeCell="F29" sqref="F29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9.5703125" style="35" customWidth="1"/>
    <col min="4" max="4" width="32" style="35" bestFit="1" customWidth="1"/>
    <col min="5" max="5" width="43" style="35" bestFit="1" customWidth="1"/>
    <col min="6" max="6" width="19" style="35" bestFit="1" customWidth="1"/>
    <col min="7" max="7" width="18.5703125" style="35" bestFit="1" customWidth="1"/>
    <col min="8" max="9" width="17.28515625" style="35" bestFit="1" customWidth="1"/>
    <col min="10" max="10" width="15.28515625" style="35" bestFit="1" customWidth="1"/>
    <col min="11" max="11" width="12" style="35" bestFit="1" customWidth="1"/>
    <col min="12" max="12" width="7" style="35" bestFit="1" customWidth="1"/>
    <col min="13" max="16384" width="9.140625" style="35"/>
  </cols>
  <sheetData>
    <row r="1" spans="1:13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3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3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3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3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3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3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3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3" s="39" customFormat="1" ht="15.75" x14ac:dyDescent="0.25">
      <c r="A9" s="36"/>
      <c r="B9" s="36" t="s">
        <v>106</v>
      </c>
      <c r="C9" s="36" t="s">
        <v>11</v>
      </c>
      <c r="D9" s="39" t="s">
        <v>12</v>
      </c>
      <c r="E9" s="39" t="s">
        <v>107</v>
      </c>
      <c r="F9" s="39" t="s">
        <v>126</v>
      </c>
      <c r="G9" s="36" t="s">
        <v>108</v>
      </c>
      <c r="H9" s="36" t="s">
        <v>127</v>
      </c>
      <c r="I9" s="38" t="s">
        <v>164</v>
      </c>
      <c r="J9" s="38" t="s">
        <v>50</v>
      </c>
      <c r="K9" s="38"/>
    </row>
    <row r="10" spans="1:13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3" x14ac:dyDescent="0.25">
      <c r="C11" s="42" t="s">
        <v>129</v>
      </c>
      <c r="D11" s="42" t="s">
        <v>130</v>
      </c>
      <c r="E11" s="42" t="s">
        <v>131</v>
      </c>
      <c r="F11" s="42" t="s">
        <v>135</v>
      </c>
      <c r="G11" s="42" t="s">
        <v>132</v>
      </c>
      <c r="H11" s="42" t="s">
        <v>136</v>
      </c>
      <c r="I11" s="44" t="s">
        <v>133</v>
      </c>
      <c r="J11" s="44" t="s">
        <v>134</v>
      </c>
      <c r="K11" s="44" t="s">
        <v>137</v>
      </c>
      <c r="L11" s="44" t="s">
        <v>138</v>
      </c>
      <c r="M11" s="44" t="s">
        <v>139</v>
      </c>
    </row>
    <row r="12" spans="1:13" x14ac:dyDescent="0.25">
      <c r="C12" s="41" t="s">
        <v>261</v>
      </c>
      <c r="D12" s="45" t="s">
        <v>123</v>
      </c>
      <c r="E12" s="45">
        <v>2</v>
      </c>
      <c r="F12" s="45">
        <v>30</v>
      </c>
      <c r="G12" s="45" t="str">
        <f>"("&amp;F12-E12+2*$C$21&amp;" "&amp;F12-E12&amp;")"</f>
        <v>(28 28)</v>
      </c>
      <c r="H12" s="41" t="s">
        <v>142</v>
      </c>
      <c r="I12" s="45">
        <v>0.2</v>
      </c>
      <c r="J12" s="45">
        <v>0.4</v>
      </c>
      <c r="K12" s="45" t="s">
        <v>160</v>
      </c>
      <c r="L12" s="80">
        <v>63.36</v>
      </c>
      <c r="M12" s="80">
        <v>63</v>
      </c>
    </row>
    <row r="13" spans="1:13" x14ac:dyDescent="0.25">
      <c r="C13" s="67" t="s">
        <v>262</v>
      </c>
      <c r="D13" s="45" t="s">
        <v>123</v>
      </c>
      <c r="E13" s="45">
        <v>2.2000000000000002</v>
      </c>
      <c r="F13" s="45">
        <v>30</v>
      </c>
      <c r="G13" s="45" t="str">
        <f>"("&amp;F13-E13&amp;" "&amp;F13-E13&amp;")"</f>
        <v>(27.8 27.8)</v>
      </c>
      <c r="H13" s="41" t="s">
        <v>142</v>
      </c>
      <c r="I13" s="45">
        <v>0.2</v>
      </c>
      <c r="J13" s="45">
        <v>0.4</v>
      </c>
      <c r="K13" s="45" t="s">
        <v>160</v>
      </c>
      <c r="L13" s="80">
        <v>63.36</v>
      </c>
      <c r="M13" s="80">
        <v>63</v>
      </c>
    </row>
    <row r="14" spans="1:13" x14ac:dyDescent="0.25">
      <c r="C14" s="67" t="s">
        <v>263</v>
      </c>
      <c r="D14" s="45" t="s">
        <v>123</v>
      </c>
      <c r="E14" s="45">
        <v>2.4</v>
      </c>
      <c r="F14" s="45">
        <v>30</v>
      </c>
      <c r="G14" s="45" t="str">
        <f>"("&amp;F14-E14&amp;" "&amp;F14-E14&amp;")"</f>
        <v>(27.6 27.6)</v>
      </c>
      <c r="H14" s="41" t="s">
        <v>142</v>
      </c>
      <c r="I14" s="45">
        <v>0.2</v>
      </c>
      <c r="J14" s="45">
        <v>0.4</v>
      </c>
      <c r="K14" s="45" t="s">
        <v>160</v>
      </c>
      <c r="L14" s="80">
        <v>63.36</v>
      </c>
      <c r="M14" s="80">
        <v>63</v>
      </c>
    </row>
    <row r="19" spans="1:9" ht="15.75" thickBot="1" x14ac:dyDescent="0.3"/>
    <row r="20" spans="1:9" ht="16.5" thickTop="1" thickBot="1" x14ac:dyDescent="0.3">
      <c r="B20" s="46" t="s">
        <v>124</v>
      </c>
      <c r="C20" s="85" t="s">
        <v>256</v>
      </c>
      <c r="E20" s="46" t="s">
        <v>140</v>
      </c>
      <c r="F20" s="43"/>
      <c r="H20" s="42" t="s">
        <v>224</v>
      </c>
      <c r="I20" s="42">
        <v>-0.5</v>
      </c>
    </row>
    <row r="21" spans="1:9" ht="16.5" thickTop="1" thickBot="1" x14ac:dyDescent="0.3">
      <c r="B21" s="46" t="s">
        <v>178</v>
      </c>
      <c r="C21" s="47"/>
    </row>
    <row r="22" spans="1:9" ht="15.75" thickTop="1" x14ac:dyDescent="0.25"/>
    <row r="24" spans="1:9" s="41" customFormat="1" x14ac:dyDescent="0.25">
      <c r="A24" s="40" t="s">
        <v>38</v>
      </c>
      <c r="B24" s="40" t="s">
        <v>39</v>
      </c>
      <c r="C24" s="40" t="str">
        <f>$C$20</f>
        <v>nik76d45lib2_x76c_lay</v>
      </c>
      <c r="D24" s="40" t="str">
        <f>$F$20&amp;C12</f>
        <v>127600c_d4t1_orion_gm1222d</v>
      </c>
      <c r="E24" s="40" t="s">
        <v>118</v>
      </c>
      <c r="F24" s="41">
        <f>L12</f>
        <v>63.36</v>
      </c>
      <c r="G24" s="41">
        <f>M12</f>
        <v>63</v>
      </c>
      <c r="H24" s="41">
        <v>0</v>
      </c>
      <c r="I24" s="41">
        <v>0</v>
      </c>
    </row>
    <row r="25" spans="1:9" x14ac:dyDescent="0.25">
      <c r="A25" s="35" t="s">
        <v>38</v>
      </c>
      <c r="B25" s="35" t="s">
        <v>125</v>
      </c>
      <c r="C25" s="35" t="s">
        <v>10</v>
      </c>
      <c r="D25" s="35" t="s">
        <v>241</v>
      </c>
      <c r="E25" s="35" t="str">
        <f>"("&amp;E12&amp;" "&amp;E12&amp;")"</f>
        <v>(2 2)</v>
      </c>
      <c r="F25" s="35" t="str">
        <f>K12</f>
        <v>(25 25)</v>
      </c>
      <c r="G25" s="35" t="str">
        <f>G12</f>
        <v>(28 28)</v>
      </c>
      <c r="H25" s="35" t="str">
        <f>H12</f>
        <v>((5))</v>
      </c>
      <c r="I25" s="35">
        <f>gm1_zonal_bkg!$G$5/2</f>
        <v>0.5</v>
      </c>
    </row>
    <row r="26" spans="1:9" x14ac:dyDescent="0.25">
      <c r="A26" s="35" t="s">
        <v>38</v>
      </c>
      <c r="B26" s="35" t="str">
        <f>B25</f>
        <v>xy_canon</v>
      </c>
      <c r="C26" s="35" t="str">
        <f t="shared" ref="C26:I26" si="0">C25</f>
        <v>cv</v>
      </c>
      <c r="D26" s="35" t="s">
        <v>223</v>
      </c>
      <c r="E26" s="35" t="str">
        <f t="shared" si="0"/>
        <v>(2 2)</v>
      </c>
      <c r="F26" s="35" t="str">
        <f t="shared" si="0"/>
        <v>(25 25)</v>
      </c>
      <c r="G26" s="35" t="str">
        <f t="shared" si="0"/>
        <v>(28 28)</v>
      </c>
      <c r="H26" s="35" t="str">
        <f t="shared" si="0"/>
        <v>((5))</v>
      </c>
      <c r="I26" s="35">
        <f t="shared" si="0"/>
        <v>0.5</v>
      </c>
    </row>
    <row r="27" spans="1:9" x14ac:dyDescent="0.25">
      <c r="A27" s="35" t="s">
        <v>38</v>
      </c>
      <c r="B27" s="64" t="s">
        <v>220</v>
      </c>
      <c r="C27" s="35" t="s">
        <v>10</v>
      </c>
      <c r="D27" s="35" t="str">
        <f>D26</f>
        <v>gv1.drawing</v>
      </c>
      <c r="E27" s="35">
        <f>$I$20</f>
        <v>-0.5</v>
      </c>
      <c r="F27" s="35">
        <f t="shared" ref="F27:H27" si="1">$I$20</f>
        <v>-0.5</v>
      </c>
      <c r="G27" s="35">
        <f t="shared" si="1"/>
        <v>-0.5</v>
      </c>
      <c r="H27" s="35">
        <f t="shared" si="1"/>
        <v>-0.5</v>
      </c>
      <c r="I27" s="35" t="b">
        <v>0</v>
      </c>
    </row>
    <row r="28" spans="1:9" s="92" customFormat="1" x14ac:dyDescent="0.25">
      <c r="A28" s="92" t="s">
        <v>38</v>
      </c>
      <c r="B28" s="64" t="s">
        <v>300</v>
      </c>
      <c r="C28" s="92" t="s">
        <v>10</v>
      </c>
      <c r="D28" s="92" t="s">
        <v>297</v>
      </c>
      <c r="E28" s="92" t="s">
        <v>223</v>
      </c>
      <c r="F28" s="92" t="s">
        <v>301</v>
      </c>
    </row>
    <row r="29" spans="1:9" s="92" customFormat="1" x14ac:dyDescent="0.25">
      <c r="A29" s="92" t="s">
        <v>38</v>
      </c>
      <c r="B29" s="64" t="s">
        <v>300</v>
      </c>
      <c r="C29" s="92" t="s">
        <v>10</v>
      </c>
      <c r="D29" s="92" t="s">
        <v>297</v>
      </c>
      <c r="E29" s="92" t="s">
        <v>223</v>
      </c>
      <c r="F29" s="92" t="s">
        <v>302</v>
      </c>
    </row>
    <row r="30" spans="1:9" s="65" customFormat="1" x14ac:dyDescent="0.25">
      <c r="A30" s="65" t="s">
        <v>38</v>
      </c>
      <c r="B30" s="65" t="s">
        <v>141</v>
      </c>
      <c r="C30" s="65" t="s">
        <v>10</v>
      </c>
      <c r="D30" s="92" t="s">
        <v>258</v>
      </c>
      <c r="E30" s="65" t="s">
        <v>252</v>
      </c>
    </row>
    <row r="31" spans="1:9" s="92" customFormat="1" x14ac:dyDescent="0.25">
      <c r="A31" s="92" t="s">
        <v>38</v>
      </c>
      <c r="B31" s="92" t="s">
        <v>141</v>
      </c>
      <c r="C31" s="92" t="s">
        <v>10</v>
      </c>
      <c r="D31" s="92" t="s">
        <v>258</v>
      </c>
      <c r="E31" s="92" t="s">
        <v>273</v>
      </c>
    </row>
    <row r="32" spans="1:9" s="92" customFormat="1" x14ac:dyDescent="0.25"/>
    <row r="33" spans="1:9" x14ac:dyDescent="0.25">
      <c r="A33" s="40" t="s">
        <v>38</v>
      </c>
      <c r="B33" s="40" t="s">
        <v>39</v>
      </c>
      <c r="C33" s="40" t="str">
        <f>$C$20</f>
        <v>nik76d45lib2_x76c_lay</v>
      </c>
      <c r="D33" s="40" t="str">
        <f>$F$20&amp;C13</f>
        <v>127600c_d4t1_orion_gm1223d</v>
      </c>
      <c r="E33" s="40" t="s">
        <v>118</v>
      </c>
      <c r="F33" s="41">
        <f>L13</f>
        <v>63.36</v>
      </c>
      <c r="G33" s="41">
        <f>M13</f>
        <v>63</v>
      </c>
      <c r="H33" s="41">
        <v>0</v>
      </c>
      <c r="I33" s="41">
        <v>0</v>
      </c>
    </row>
    <row r="34" spans="1:9" x14ac:dyDescent="0.25">
      <c r="A34" s="91" t="s">
        <v>38</v>
      </c>
      <c r="B34" s="35" t="s">
        <v>125</v>
      </c>
      <c r="C34" s="35" t="s">
        <v>10</v>
      </c>
      <c r="D34" s="84" t="s">
        <v>241</v>
      </c>
      <c r="E34" s="35" t="str">
        <f>"("&amp;E13&amp;" "&amp;E13&amp;")"</f>
        <v>(2.2 2.2)</v>
      </c>
      <c r="F34" s="35" t="str">
        <f>K13</f>
        <v>(25 25)</v>
      </c>
      <c r="G34" s="35" t="str">
        <f>G13</f>
        <v>(27.8 27.8)</v>
      </c>
      <c r="H34" s="35" t="str">
        <f>H13</f>
        <v>((5))</v>
      </c>
      <c r="I34" s="35">
        <f>gm1_zonal_bkg!$G$5/2</f>
        <v>0.5</v>
      </c>
    </row>
    <row r="35" spans="1:9" x14ac:dyDescent="0.25">
      <c r="A35" s="91" t="s">
        <v>38</v>
      </c>
      <c r="B35" s="35" t="str">
        <f>B34</f>
        <v>xy_canon</v>
      </c>
      <c r="C35" s="35" t="str">
        <f t="shared" ref="C35" si="2">C34</f>
        <v>cv</v>
      </c>
      <c r="D35" s="65" t="s">
        <v>223</v>
      </c>
      <c r="E35" s="35" t="str">
        <f t="shared" ref="E35" si="3">E34</f>
        <v>(2.2 2.2)</v>
      </c>
      <c r="F35" s="35" t="str">
        <f t="shared" ref="F35" si="4">F34</f>
        <v>(25 25)</v>
      </c>
      <c r="G35" s="35" t="str">
        <f t="shared" ref="G35" si="5">G34</f>
        <v>(27.8 27.8)</v>
      </c>
      <c r="H35" s="35" t="str">
        <f t="shared" ref="H35" si="6">H34</f>
        <v>((5))</v>
      </c>
      <c r="I35" s="35">
        <f t="shared" ref="I35" si="7">I34</f>
        <v>0.5</v>
      </c>
    </row>
    <row r="36" spans="1:9" x14ac:dyDescent="0.25">
      <c r="A36" s="91" t="s">
        <v>38</v>
      </c>
      <c r="B36" s="64" t="s">
        <v>220</v>
      </c>
      <c r="C36" s="35" t="s">
        <v>10</v>
      </c>
      <c r="D36" s="65" t="str">
        <f>D35</f>
        <v>gv1.drawing</v>
      </c>
      <c r="E36" s="35">
        <f>$I$20</f>
        <v>-0.5</v>
      </c>
      <c r="F36" s="35">
        <f t="shared" ref="F36:H36" si="8">$I$20</f>
        <v>-0.5</v>
      </c>
      <c r="G36" s="35">
        <f t="shared" si="8"/>
        <v>-0.5</v>
      </c>
      <c r="H36" s="35">
        <f t="shared" si="8"/>
        <v>-0.5</v>
      </c>
      <c r="I36" s="35" t="b">
        <v>0</v>
      </c>
    </row>
    <row r="37" spans="1:9" s="92" customFormat="1" x14ac:dyDescent="0.25">
      <c r="A37" s="92" t="s">
        <v>38</v>
      </c>
      <c r="B37" s="64" t="s">
        <v>300</v>
      </c>
      <c r="C37" s="92" t="s">
        <v>10</v>
      </c>
      <c r="D37" s="92" t="s">
        <v>297</v>
      </c>
      <c r="E37" s="92" t="s">
        <v>223</v>
      </c>
      <c r="F37" s="92" t="s">
        <v>301</v>
      </c>
    </row>
    <row r="38" spans="1:9" s="92" customFormat="1" x14ac:dyDescent="0.25">
      <c r="A38" s="92" t="s">
        <v>38</v>
      </c>
      <c r="B38" s="64" t="s">
        <v>300</v>
      </c>
      <c r="C38" s="92" t="s">
        <v>10</v>
      </c>
      <c r="D38" s="92" t="s">
        <v>297</v>
      </c>
      <c r="E38" s="92" t="s">
        <v>223</v>
      </c>
      <c r="F38" s="92" t="s">
        <v>302</v>
      </c>
    </row>
    <row r="39" spans="1:9" s="65" customFormat="1" x14ac:dyDescent="0.25">
      <c r="A39" s="91" t="s">
        <v>38</v>
      </c>
      <c r="B39" s="65" t="s">
        <v>141</v>
      </c>
      <c r="C39" s="65" t="s">
        <v>10</v>
      </c>
      <c r="D39" s="92" t="s">
        <v>258</v>
      </c>
      <c r="E39" s="84" t="s">
        <v>252</v>
      </c>
    </row>
    <row r="40" spans="1:9" s="92" customFormat="1" x14ac:dyDescent="0.25">
      <c r="A40" s="92" t="s">
        <v>38</v>
      </c>
      <c r="B40" s="92" t="s">
        <v>141</v>
      </c>
      <c r="C40" s="92" t="s">
        <v>10</v>
      </c>
      <c r="D40" s="92" t="s">
        <v>258</v>
      </c>
      <c r="E40" s="92" t="s">
        <v>273</v>
      </c>
    </row>
    <row r="41" spans="1:9" s="92" customFormat="1" x14ac:dyDescent="0.25"/>
    <row r="42" spans="1:9" x14ac:dyDescent="0.25">
      <c r="A42" s="40" t="s">
        <v>38</v>
      </c>
      <c r="B42" s="40" t="s">
        <v>39</v>
      </c>
      <c r="C42" s="40" t="str">
        <f>$C$20</f>
        <v>nik76d45lib2_x76c_lay</v>
      </c>
      <c r="D42" s="40" t="str">
        <f>$F$20&amp;C14</f>
        <v>127600c_d4t1_orion_gm1224d</v>
      </c>
      <c r="E42" s="40" t="s">
        <v>118</v>
      </c>
      <c r="F42" s="41">
        <f>L14</f>
        <v>63.36</v>
      </c>
      <c r="G42" s="41">
        <f>M14</f>
        <v>63</v>
      </c>
      <c r="H42" s="41">
        <v>0</v>
      </c>
      <c r="I42" s="41">
        <v>0</v>
      </c>
    </row>
    <row r="43" spans="1:9" x14ac:dyDescent="0.25">
      <c r="A43" s="91" t="s">
        <v>38</v>
      </c>
      <c r="B43" s="35" t="s">
        <v>125</v>
      </c>
      <c r="C43" s="35" t="s">
        <v>10</v>
      </c>
      <c r="D43" s="84" t="s">
        <v>241</v>
      </c>
      <c r="E43" s="35" t="str">
        <f>"("&amp;E14&amp;" "&amp;E14&amp;")"</f>
        <v>(2.4 2.4)</v>
      </c>
      <c r="F43" s="35" t="str">
        <f>K14</f>
        <v>(25 25)</v>
      </c>
      <c r="G43" s="35" t="str">
        <f>G14</f>
        <v>(27.6 27.6)</v>
      </c>
      <c r="H43" s="35" t="str">
        <f>H14</f>
        <v>((5))</v>
      </c>
      <c r="I43" s="35">
        <f>gm1_zonal_bkg!$G$5/2</f>
        <v>0.5</v>
      </c>
    </row>
    <row r="44" spans="1:9" x14ac:dyDescent="0.25">
      <c r="A44" s="91" t="s">
        <v>38</v>
      </c>
      <c r="B44" s="35" t="str">
        <f>B43</f>
        <v>xy_canon</v>
      </c>
      <c r="C44" s="35" t="str">
        <f t="shared" ref="C44" si="9">C43</f>
        <v>cv</v>
      </c>
      <c r="D44" s="65" t="s">
        <v>223</v>
      </c>
      <c r="E44" s="35" t="str">
        <f t="shared" ref="E44" si="10">E43</f>
        <v>(2.4 2.4)</v>
      </c>
      <c r="F44" s="35" t="str">
        <f t="shared" ref="F44" si="11">F43</f>
        <v>(25 25)</v>
      </c>
      <c r="G44" s="35" t="str">
        <f t="shared" ref="G44" si="12">G43</f>
        <v>(27.6 27.6)</v>
      </c>
      <c r="H44" s="35" t="str">
        <f t="shared" ref="H44" si="13">H43</f>
        <v>((5))</v>
      </c>
      <c r="I44" s="35">
        <f t="shared" ref="I44" si="14">I43</f>
        <v>0.5</v>
      </c>
    </row>
    <row r="45" spans="1:9" x14ac:dyDescent="0.25">
      <c r="A45" s="91" t="s">
        <v>38</v>
      </c>
      <c r="B45" s="64" t="s">
        <v>220</v>
      </c>
      <c r="C45" s="35" t="s">
        <v>10</v>
      </c>
      <c r="D45" s="65" t="str">
        <f>D44</f>
        <v>gv1.drawing</v>
      </c>
      <c r="E45" s="35">
        <f>$I$20</f>
        <v>-0.5</v>
      </c>
      <c r="F45" s="35">
        <f t="shared" ref="F45:H45" si="15">$I$20</f>
        <v>-0.5</v>
      </c>
      <c r="G45" s="35">
        <f t="shared" si="15"/>
        <v>-0.5</v>
      </c>
      <c r="H45" s="35">
        <f t="shared" si="15"/>
        <v>-0.5</v>
      </c>
      <c r="I45" s="35" t="b">
        <v>0</v>
      </c>
    </row>
    <row r="46" spans="1:9" s="92" customFormat="1" x14ac:dyDescent="0.25">
      <c r="A46" s="92" t="s">
        <v>38</v>
      </c>
      <c r="B46" s="64" t="s">
        <v>300</v>
      </c>
      <c r="C46" s="92" t="s">
        <v>10</v>
      </c>
      <c r="D46" s="92" t="s">
        <v>297</v>
      </c>
      <c r="E46" s="92" t="s">
        <v>223</v>
      </c>
      <c r="F46" s="92" t="s">
        <v>301</v>
      </c>
    </row>
    <row r="47" spans="1:9" s="92" customFormat="1" x14ac:dyDescent="0.25">
      <c r="A47" s="92" t="s">
        <v>38</v>
      </c>
      <c r="B47" s="64" t="s">
        <v>300</v>
      </c>
      <c r="C47" s="92" t="s">
        <v>10</v>
      </c>
      <c r="D47" s="92" t="s">
        <v>297</v>
      </c>
      <c r="E47" s="92" t="s">
        <v>223</v>
      </c>
      <c r="F47" s="92" t="s">
        <v>302</v>
      </c>
    </row>
    <row r="48" spans="1:9" s="65" customFormat="1" x14ac:dyDescent="0.25">
      <c r="A48" s="91" t="s">
        <v>38</v>
      </c>
      <c r="B48" s="65" t="s">
        <v>141</v>
      </c>
      <c r="C48" s="65" t="s">
        <v>10</v>
      </c>
      <c r="D48" s="92" t="s">
        <v>258</v>
      </c>
      <c r="E48" s="92" t="s">
        <v>252</v>
      </c>
    </row>
    <row r="49" spans="1:5" s="92" customFormat="1" x14ac:dyDescent="0.25">
      <c r="A49" s="92" t="s">
        <v>38</v>
      </c>
      <c r="B49" s="92" t="s">
        <v>141</v>
      </c>
      <c r="C49" s="92" t="s">
        <v>10</v>
      </c>
      <c r="D49" s="92" t="s">
        <v>258</v>
      </c>
      <c r="E49" s="92" t="s">
        <v>273</v>
      </c>
    </row>
    <row r="50" spans="1:5" s="92" customForma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10" workbookViewId="0">
      <selection activeCell="A32" sqref="A32:XFD33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7.28515625" style="35" bestFit="1" customWidth="1"/>
    <col min="4" max="4" width="33.140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4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4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4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4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4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4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4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4" s="39" customFormat="1" ht="15.75" x14ac:dyDescent="0.25">
      <c r="A8" s="36"/>
      <c r="B8" s="36" t="s">
        <v>106</v>
      </c>
      <c r="C8" s="36" t="s">
        <v>11</v>
      </c>
      <c r="D8" s="39" t="s">
        <v>12</v>
      </c>
      <c r="E8" s="39" t="s">
        <v>107</v>
      </c>
      <c r="F8" s="39" t="s">
        <v>126</v>
      </c>
      <c r="G8" s="36" t="s">
        <v>108</v>
      </c>
      <c r="H8" s="36" t="s">
        <v>127</v>
      </c>
      <c r="I8" s="38" t="s">
        <v>50</v>
      </c>
      <c r="K8" s="38"/>
    </row>
    <row r="9" spans="1:14" s="39" customFormat="1" ht="15.75" x14ac:dyDescent="0.25">
      <c r="A9" s="36"/>
      <c r="B9" s="36" t="s">
        <v>102</v>
      </c>
      <c r="C9" s="36" t="s">
        <v>26</v>
      </c>
      <c r="D9" s="36" t="s">
        <v>103</v>
      </c>
      <c r="E9" s="36" t="s">
        <v>104</v>
      </c>
      <c r="F9" s="39" t="s">
        <v>12</v>
      </c>
      <c r="G9" s="36" t="s">
        <v>48</v>
      </c>
      <c r="H9" s="36" t="s">
        <v>49</v>
      </c>
      <c r="I9" s="36" t="s">
        <v>165</v>
      </c>
      <c r="J9" s="38"/>
      <c r="K9" s="38"/>
    </row>
    <row r="10" spans="1:14" s="39" customFormat="1" ht="15.75" x14ac:dyDescent="0.25">
      <c r="A10" s="36"/>
      <c r="B10" s="36" t="s">
        <v>119</v>
      </c>
      <c r="C10" s="36" t="s">
        <v>11</v>
      </c>
      <c r="D10" s="36" t="s">
        <v>12</v>
      </c>
      <c r="E10" s="36" t="s">
        <v>48</v>
      </c>
      <c r="F10" s="36" t="s">
        <v>120</v>
      </c>
      <c r="G10" s="36" t="s">
        <v>121</v>
      </c>
      <c r="H10" s="36" t="s">
        <v>122</v>
      </c>
      <c r="I10" s="38" t="s">
        <v>50</v>
      </c>
      <c r="K10" s="38"/>
    </row>
    <row r="11" spans="1:14" s="39" customFormat="1" ht="15.75" x14ac:dyDescent="0.25">
      <c r="A11" s="36"/>
      <c r="B11" s="36" t="s">
        <v>84</v>
      </c>
      <c r="C11" s="37" t="s">
        <v>11</v>
      </c>
      <c r="D11" s="37" t="s">
        <v>12</v>
      </c>
      <c r="E11" s="37" t="s">
        <v>13</v>
      </c>
      <c r="F11" s="37" t="s">
        <v>16</v>
      </c>
      <c r="G11" s="37" t="s">
        <v>14</v>
      </c>
      <c r="H11" s="37" t="s">
        <v>15</v>
      </c>
      <c r="I11" s="37" t="s">
        <v>44</v>
      </c>
      <c r="J11" s="37"/>
      <c r="K11" s="38"/>
    </row>
    <row r="12" spans="1:14" x14ac:dyDescent="0.25">
      <c r="C12" s="42" t="s">
        <v>129</v>
      </c>
      <c r="D12" s="42" t="s">
        <v>130</v>
      </c>
      <c r="E12" s="42" t="s">
        <v>131</v>
      </c>
      <c r="F12" s="42" t="s">
        <v>147</v>
      </c>
      <c r="G12" s="42" t="s">
        <v>143</v>
      </c>
      <c r="H12" s="44" t="s">
        <v>133</v>
      </c>
      <c r="I12" s="44" t="s">
        <v>134</v>
      </c>
      <c r="J12" s="20" t="s">
        <v>145</v>
      </c>
      <c r="K12" s="20" t="s">
        <v>146</v>
      </c>
      <c r="L12" s="44" t="s">
        <v>138</v>
      </c>
      <c r="M12" s="44" t="s">
        <v>139</v>
      </c>
      <c r="N12" s="44" t="s">
        <v>148</v>
      </c>
    </row>
    <row r="13" spans="1:14" s="49" customFormat="1" x14ac:dyDescent="0.25">
      <c r="C13" s="49" t="s">
        <v>264</v>
      </c>
      <c r="D13" s="23" t="s">
        <v>123</v>
      </c>
      <c r="E13" s="23">
        <v>2.2000000000000002</v>
      </c>
      <c r="F13" s="23">
        <f t="shared" ref="F13" si="0">N13-E13</f>
        <v>33.799999999999997</v>
      </c>
      <c r="G13" s="23">
        <v>0</v>
      </c>
      <c r="H13" s="23">
        <v>0.2</v>
      </c>
      <c r="I13" s="23">
        <v>0.4</v>
      </c>
      <c r="J13" s="23">
        <f t="shared" ref="J13" si="1">F13-2*G13</f>
        <v>33.799999999999997</v>
      </c>
      <c r="K13" s="23">
        <f t="shared" ref="K13" si="2">F13-2*G13</f>
        <v>33.799999999999997</v>
      </c>
      <c r="L13" s="45">
        <v>63.36</v>
      </c>
      <c r="M13" s="45">
        <v>63</v>
      </c>
      <c r="N13" s="23">
        <v>36</v>
      </c>
    </row>
    <row r="21" spans="1:9" ht="15.75" thickBot="1" x14ac:dyDescent="0.3">
      <c r="H21" s="42" t="s">
        <v>227</v>
      </c>
      <c r="I21" s="42">
        <v>-0.4</v>
      </c>
    </row>
    <row r="22" spans="1:9" ht="16.5" thickTop="1" thickBot="1" x14ac:dyDescent="0.3">
      <c r="B22" s="46" t="s">
        <v>124</v>
      </c>
      <c r="C22" s="85" t="s">
        <v>256</v>
      </c>
      <c r="E22" s="46" t="s">
        <v>140</v>
      </c>
      <c r="F22" s="43"/>
    </row>
    <row r="23" spans="1:9" ht="16.5" thickTop="1" thickBot="1" x14ac:dyDescent="0.3">
      <c r="B23" s="46" t="s">
        <v>128</v>
      </c>
      <c r="C23" s="47"/>
    </row>
    <row r="24" spans="1:9" ht="15.75" thickTop="1" x14ac:dyDescent="0.25">
      <c r="B24" s="35" t="s">
        <v>206</v>
      </c>
      <c r="C24" s="35">
        <v>48</v>
      </c>
      <c r="D24" s="35">
        <v>48</v>
      </c>
    </row>
    <row r="26" spans="1:9" s="41" customFormat="1" x14ac:dyDescent="0.25">
      <c r="A26" s="40" t="s">
        <v>38</v>
      </c>
      <c r="B26" s="40" t="s">
        <v>163</v>
      </c>
      <c r="C26" s="40" t="str">
        <f>C22</f>
        <v>nik76d45lib2_x76c_lay</v>
      </c>
      <c r="D26" s="40" t="str">
        <f>C13</f>
        <v>127600c_d4t1_orion_gm1355d</v>
      </c>
      <c r="E26" s="40" t="s">
        <v>244</v>
      </c>
      <c r="F26" s="68" t="s">
        <v>225</v>
      </c>
      <c r="G26" s="69">
        <v>1</v>
      </c>
      <c r="H26" s="69">
        <v>2</v>
      </c>
      <c r="I26" s="29" t="b">
        <v>1</v>
      </c>
    </row>
    <row r="27" spans="1:9" s="33" customFormat="1" x14ac:dyDescent="0.25">
      <c r="A27" s="34" t="s">
        <v>38</v>
      </c>
      <c r="B27" s="34" t="s">
        <v>39</v>
      </c>
      <c r="C27" s="34" t="str">
        <f>$C$22</f>
        <v>nik76d45lib2_x76c_lay</v>
      </c>
      <c r="D27" s="34" t="str">
        <f>$F$22&amp;C13</f>
        <v>127600c_d4t1_orion_gm1355d</v>
      </c>
      <c r="E27" s="34" t="s">
        <v>162</v>
      </c>
      <c r="F27" s="33">
        <f>L13</f>
        <v>63.36</v>
      </c>
      <c r="G27" s="33">
        <f>M13</f>
        <v>63</v>
      </c>
      <c r="H27" s="33">
        <v>0</v>
      </c>
      <c r="I27" s="33">
        <v>0</v>
      </c>
    </row>
    <row r="28" spans="1:9" x14ac:dyDescent="0.25">
      <c r="A28" s="35" t="s">
        <v>38</v>
      </c>
      <c r="B28" s="35" t="s">
        <v>161</v>
      </c>
      <c r="C28" s="35" t="s">
        <v>10</v>
      </c>
      <c r="D28" s="68" t="s">
        <v>226</v>
      </c>
      <c r="E28" s="35" t="str">
        <f>-C24/2&amp;" "&amp;-D24/2&amp;" "&amp;C24/2&amp;" "&amp;D24/2</f>
        <v>-24 -24 24 24</v>
      </c>
    </row>
    <row r="29" spans="1:9" x14ac:dyDescent="0.25">
      <c r="A29" s="35" t="s">
        <v>38</v>
      </c>
      <c r="B29" s="35" t="s">
        <v>144</v>
      </c>
      <c r="C29" s="35" t="s">
        <v>10</v>
      </c>
      <c r="D29" s="68" t="s">
        <v>241</v>
      </c>
      <c r="E29" s="35">
        <f>E13</f>
        <v>2.2000000000000002</v>
      </c>
      <c r="F29" s="35">
        <f>F13</f>
        <v>33.799999999999997</v>
      </c>
      <c r="G29" s="35">
        <f>J13</f>
        <v>33.799999999999997</v>
      </c>
      <c r="H29" s="35">
        <f>K13</f>
        <v>33.799999999999997</v>
      </c>
    </row>
    <row r="30" spans="1:9" x14ac:dyDescent="0.25">
      <c r="A30" s="35" t="s">
        <v>38</v>
      </c>
      <c r="B30" s="35" t="s">
        <v>144</v>
      </c>
      <c r="C30" s="35" t="s">
        <v>10</v>
      </c>
      <c r="D30" s="68" t="s">
        <v>223</v>
      </c>
      <c r="E30" s="35">
        <f>E29</f>
        <v>2.2000000000000002</v>
      </c>
      <c r="F30" s="35">
        <f t="shared" ref="F30:H30" si="3">F29</f>
        <v>33.799999999999997</v>
      </c>
      <c r="G30" s="35">
        <f t="shared" si="3"/>
        <v>33.799999999999997</v>
      </c>
      <c r="H30" s="35">
        <f t="shared" si="3"/>
        <v>33.799999999999997</v>
      </c>
    </row>
    <row r="31" spans="1:9" x14ac:dyDescent="0.25">
      <c r="A31" s="35" t="s">
        <v>38</v>
      </c>
      <c r="B31" s="64" t="s">
        <v>220</v>
      </c>
      <c r="C31" s="35" t="s">
        <v>10</v>
      </c>
      <c r="D31" s="68" t="str">
        <f>D30</f>
        <v>gv1.drawing</v>
      </c>
      <c r="E31" s="35">
        <f>$I$21</f>
        <v>-0.4</v>
      </c>
      <c r="F31" s="35">
        <f t="shared" ref="F31:H31" si="4">$I$21</f>
        <v>-0.4</v>
      </c>
      <c r="G31" s="35">
        <f t="shared" si="4"/>
        <v>-0.4</v>
      </c>
      <c r="H31" s="35">
        <f t="shared" si="4"/>
        <v>-0.4</v>
      </c>
      <c r="I31" s="35" t="b">
        <v>0</v>
      </c>
    </row>
    <row r="32" spans="1:9" s="92" customFormat="1" x14ac:dyDescent="0.25">
      <c r="A32" s="92" t="s">
        <v>38</v>
      </c>
      <c r="B32" s="64" t="s">
        <v>300</v>
      </c>
      <c r="C32" s="92" t="s">
        <v>10</v>
      </c>
      <c r="D32" s="92" t="s">
        <v>297</v>
      </c>
      <c r="E32" s="92" t="s">
        <v>223</v>
      </c>
      <c r="F32" s="92" t="s">
        <v>301</v>
      </c>
    </row>
    <row r="33" spans="1:6" s="92" customFormat="1" x14ac:dyDescent="0.25">
      <c r="A33" s="92" t="s">
        <v>38</v>
      </c>
      <c r="B33" s="64" t="s">
        <v>300</v>
      </c>
      <c r="C33" s="92" t="s">
        <v>10</v>
      </c>
      <c r="D33" s="92" t="s">
        <v>297</v>
      </c>
      <c r="E33" s="92" t="s">
        <v>223</v>
      </c>
      <c r="F33" s="92" t="s">
        <v>302</v>
      </c>
    </row>
    <row r="34" spans="1:6" x14ac:dyDescent="0.25">
      <c r="A34" s="35" t="s">
        <v>38</v>
      </c>
      <c r="B34" s="35" t="s">
        <v>101</v>
      </c>
      <c r="C34" s="35" t="s">
        <v>10</v>
      </c>
      <c r="D34" s="68" t="s">
        <v>225</v>
      </c>
      <c r="E34" s="68" t="s">
        <v>226</v>
      </c>
      <c r="F34" s="68" t="s">
        <v>241</v>
      </c>
    </row>
    <row r="35" spans="1:6" s="92" customFormat="1" x14ac:dyDescent="0.25">
      <c r="A35" s="92" t="s">
        <v>38</v>
      </c>
      <c r="B35" s="92" t="s">
        <v>141</v>
      </c>
      <c r="C35" s="92" t="s">
        <v>10</v>
      </c>
      <c r="D35" s="92" t="s">
        <v>258</v>
      </c>
      <c r="E35" s="92" t="s">
        <v>273</v>
      </c>
    </row>
    <row r="36" spans="1:6" s="92" customFormat="1" x14ac:dyDescent="0.25"/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9"/>
  <sheetViews>
    <sheetView workbookViewId="0">
      <selection activeCell="E31" sqref="E31"/>
    </sheetView>
  </sheetViews>
  <sheetFormatPr defaultRowHeight="15" x14ac:dyDescent="0.25"/>
  <cols>
    <col min="1" max="1" width="9.42578125" style="35" bestFit="1" customWidth="1"/>
    <col min="2" max="2" width="29.7109375" style="35" bestFit="1" customWidth="1"/>
    <col min="3" max="3" width="32.5703125" style="35" bestFit="1" customWidth="1"/>
    <col min="4" max="4" width="33.140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1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1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1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1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1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1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1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1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1" s="39" customFormat="1" ht="15.75" x14ac:dyDescent="0.25">
      <c r="A9" s="36"/>
      <c r="B9" s="36" t="s">
        <v>150</v>
      </c>
      <c r="C9" s="36" t="s">
        <v>11</v>
      </c>
      <c r="D9" s="36" t="s">
        <v>12</v>
      </c>
      <c r="E9" s="36" t="s">
        <v>151</v>
      </c>
      <c r="F9" s="36" t="s">
        <v>152</v>
      </c>
      <c r="G9" s="36" t="s">
        <v>153</v>
      </c>
      <c r="H9" s="36" t="s">
        <v>154</v>
      </c>
      <c r="I9" s="38" t="s">
        <v>50</v>
      </c>
      <c r="K9" s="38"/>
    </row>
    <row r="10" spans="1:11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1" x14ac:dyDescent="0.25">
      <c r="C11" s="42" t="s">
        <v>129</v>
      </c>
      <c r="D11" s="42" t="s">
        <v>130</v>
      </c>
      <c r="E11" s="42" t="s">
        <v>155</v>
      </c>
      <c r="F11" s="42" t="s">
        <v>156</v>
      </c>
      <c r="G11" s="44" t="s">
        <v>157</v>
      </c>
      <c r="H11" s="44" t="s">
        <v>158</v>
      </c>
      <c r="I11" s="44" t="s">
        <v>138</v>
      </c>
      <c r="J11" s="44" t="s">
        <v>139</v>
      </c>
    </row>
    <row r="12" spans="1:11" s="49" customFormat="1" x14ac:dyDescent="0.25">
      <c r="C12" s="49" t="s">
        <v>265</v>
      </c>
      <c r="D12" s="23" t="s">
        <v>123</v>
      </c>
      <c r="E12" s="23">
        <v>36</v>
      </c>
      <c r="F12" s="23">
        <v>2</v>
      </c>
      <c r="G12" s="23">
        <v>9</v>
      </c>
      <c r="H12" s="23">
        <v>0.5</v>
      </c>
      <c r="I12" s="45">
        <v>63.36</v>
      </c>
      <c r="J12" s="45">
        <v>63</v>
      </c>
    </row>
    <row r="14" spans="1:11" ht="15.75" thickBot="1" x14ac:dyDescent="0.3"/>
    <row r="15" spans="1:11" ht="16.5" thickTop="1" thickBot="1" x14ac:dyDescent="0.3">
      <c r="B15" s="46" t="s">
        <v>124</v>
      </c>
      <c r="C15" s="85" t="s">
        <v>256</v>
      </c>
      <c r="E15" s="46" t="s">
        <v>140</v>
      </c>
      <c r="F15" s="43"/>
    </row>
    <row r="16" spans="1:11" ht="16.5" thickTop="1" thickBot="1" x14ac:dyDescent="0.3">
      <c r="B16" s="46" t="s">
        <v>128</v>
      </c>
      <c r="C16" s="47"/>
      <c r="H16" s="42" t="s">
        <v>221</v>
      </c>
      <c r="I16" s="42">
        <v>-0.5</v>
      </c>
    </row>
    <row r="17" spans="1:9" ht="15.75" thickTop="1" x14ac:dyDescent="0.25">
      <c r="B17" s="35" t="s">
        <v>206</v>
      </c>
      <c r="C17" s="68">
        <v>48</v>
      </c>
      <c r="D17" s="68">
        <v>48</v>
      </c>
    </row>
    <row r="19" spans="1:9" s="41" customFormat="1" x14ac:dyDescent="0.25">
      <c r="A19" s="40" t="s">
        <v>38</v>
      </c>
      <c r="B19" s="40" t="s">
        <v>163</v>
      </c>
      <c r="C19" s="40" t="str">
        <f>C15</f>
        <v>nik76d45lib2_x76c_lay</v>
      </c>
      <c r="D19" s="40" t="str">
        <f>C12</f>
        <v>127600c_d4t1_orion_gm1374d</v>
      </c>
      <c r="E19" s="40" t="s">
        <v>244</v>
      </c>
      <c r="F19" s="68" t="s">
        <v>225</v>
      </c>
      <c r="G19" s="69">
        <v>1</v>
      </c>
      <c r="H19" s="69">
        <v>2</v>
      </c>
      <c r="I19" s="29" t="b">
        <v>1</v>
      </c>
    </row>
    <row r="20" spans="1:9" s="41" customFormat="1" x14ac:dyDescent="0.25">
      <c r="A20" s="40" t="s">
        <v>38</v>
      </c>
      <c r="B20" s="40" t="s">
        <v>39</v>
      </c>
      <c r="C20" s="40" t="str">
        <f>$C$15</f>
        <v>nik76d45lib2_x76c_lay</v>
      </c>
      <c r="D20" s="40" t="str">
        <f>$F$15&amp;C12</f>
        <v>127600c_d4t1_orion_gm1374d</v>
      </c>
      <c r="E20" s="40" t="s">
        <v>162</v>
      </c>
      <c r="F20" s="41">
        <f>I12</f>
        <v>63.36</v>
      </c>
      <c r="G20" s="41">
        <f>J12</f>
        <v>63</v>
      </c>
      <c r="H20" s="41">
        <v>0</v>
      </c>
      <c r="I20" s="41">
        <v>0</v>
      </c>
    </row>
    <row r="21" spans="1:9" x14ac:dyDescent="0.25">
      <c r="A21" s="35" t="s">
        <v>38</v>
      </c>
      <c r="B21" s="35" t="s">
        <v>161</v>
      </c>
      <c r="C21" s="35" t="s">
        <v>10</v>
      </c>
      <c r="D21" s="68" t="s">
        <v>226</v>
      </c>
      <c r="E21" s="35" t="str">
        <f>-C17/2&amp;" "&amp;-D17/2&amp;" "&amp;C17/2&amp;" "&amp;D17/2</f>
        <v>-24 -24 24 24</v>
      </c>
    </row>
    <row r="22" spans="1:9" x14ac:dyDescent="0.25">
      <c r="A22" s="35" t="s">
        <v>38</v>
      </c>
      <c r="B22" s="35" t="s">
        <v>159</v>
      </c>
      <c r="C22" s="35" t="s">
        <v>10</v>
      </c>
      <c r="D22" s="68" t="s">
        <v>241</v>
      </c>
      <c r="E22" s="35">
        <f>E12</f>
        <v>36</v>
      </c>
      <c r="F22" s="35">
        <f>F12</f>
        <v>2</v>
      </c>
      <c r="G22" s="35">
        <f>G12</f>
        <v>9</v>
      </c>
      <c r="H22" s="35">
        <f>H12</f>
        <v>0.5</v>
      </c>
    </row>
    <row r="23" spans="1:9" x14ac:dyDescent="0.25">
      <c r="A23" s="35" t="s">
        <v>38</v>
      </c>
      <c r="B23" s="35" t="s">
        <v>159</v>
      </c>
      <c r="C23" s="35" t="s">
        <v>10</v>
      </c>
      <c r="D23" s="68" t="s">
        <v>223</v>
      </c>
      <c r="E23" s="35">
        <f>E22</f>
        <v>36</v>
      </c>
      <c r="F23" s="35">
        <f t="shared" ref="F23:H23" si="0">F22</f>
        <v>2</v>
      </c>
      <c r="G23" s="35">
        <f t="shared" si="0"/>
        <v>9</v>
      </c>
      <c r="H23" s="35">
        <f t="shared" si="0"/>
        <v>0.5</v>
      </c>
    </row>
    <row r="24" spans="1:9" x14ac:dyDescent="0.25">
      <c r="A24" s="35" t="s">
        <v>38</v>
      </c>
      <c r="B24" s="64" t="s">
        <v>220</v>
      </c>
      <c r="C24" s="35" t="s">
        <v>10</v>
      </c>
      <c r="D24" s="68" t="str">
        <f>D23</f>
        <v>gv1.drawing</v>
      </c>
      <c r="E24" s="35">
        <f>$I$16</f>
        <v>-0.5</v>
      </c>
      <c r="F24" s="35">
        <f t="shared" ref="F24:H24" si="1">$I$16</f>
        <v>-0.5</v>
      </c>
      <c r="G24" s="35">
        <f t="shared" si="1"/>
        <v>-0.5</v>
      </c>
      <c r="H24" s="35">
        <f t="shared" si="1"/>
        <v>-0.5</v>
      </c>
      <c r="I24" s="35" t="b">
        <v>0</v>
      </c>
    </row>
    <row r="25" spans="1:9" s="92" customFormat="1" x14ac:dyDescent="0.25">
      <c r="A25" s="92" t="s">
        <v>38</v>
      </c>
      <c r="B25" s="64" t="s">
        <v>300</v>
      </c>
      <c r="C25" s="92" t="s">
        <v>10</v>
      </c>
      <c r="D25" s="92" t="s">
        <v>297</v>
      </c>
      <c r="E25" s="92" t="s">
        <v>223</v>
      </c>
      <c r="F25" s="92" t="s">
        <v>301</v>
      </c>
    </row>
    <row r="26" spans="1:9" s="92" customFormat="1" x14ac:dyDescent="0.25">
      <c r="A26" s="92" t="s">
        <v>38</v>
      </c>
      <c r="B26" s="64" t="s">
        <v>300</v>
      </c>
      <c r="C26" s="92" t="s">
        <v>10</v>
      </c>
      <c r="D26" s="92" t="s">
        <v>297</v>
      </c>
      <c r="E26" s="92" t="s">
        <v>223</v>
      </c>
      <c r="F26" s="92" t="s">
        <v>302</v>
      </c>
    </row>
    <row r="27" spans="1:9" x14ac:dyDescent="0.25">
      <c r="A27" s="35" t="s">
        <v>38</v>
      </c>
      <c r="B27" s="35" t="s">
        <v>101</v>
      </c>
      <c r="C27" s="35" t="s">
        <v>10</v>
      </c>
      <c r="D27" s="68" t="s">
        <v>225</v>
      </c>
      <c r="E27" s="68" t="s">
        <v>226</v>
      </c>
      <c r="F27" s="65" t="s">
        <v>241</v>
      </c>
    </row>
    <row r="28" spans="1:9" s="92" customFormat="1" x14ac:dyDescent="0.25">
      <c r="A28" s="92" t="s">
        <v>38</v>
      </c>
      <c r="B28" s="92" t="s">
        <v>141</v>
      </c>
      <c r="C28" s="92" t="s">
        <v>10</v>
      </c>
      <c r="D28" s="92" t="s">
        <v>258</v>
      </c>
      <c r="E28" s="92" t="s">
        <v>273</v>
      </c>
    </row>
    <row r="29" spans="1:9" s="92" customFormat="1" x14ac:dyDescent="0.25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17"/>
  <sheetViews>
    <sheetView workbookViewId="0">
      <selection activeCell="D21" sqref="D21"/>
    </sheetView>
  </sheetViews>
  <sheetFormatPr defaultRowHeight="15" x14ac:dyDescent="0.25"/>
  <cols>
    <col min="1" max="1" width="2" bestFit="1" customWidth="1"/>
    <col min="2" max="2" width="32" bestFit="1" customWidth="1"/>
    <col min="3" max="3" width="37.5703125" bestFit="1" customWidth="1"/>
    <col min="4" max="4" width="102.425781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86"/>
      <c r="B1" s="86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8"/>
      <c r="L1" s="88"/>
      <c r="M1" s="88"/>
      <c r="N1" s="88"/>
      <c r="O1" s="88"/>
      <c r="P1" s="88"/>
    </row>
    <row r="2" spans="1:16" ht="15.75" x14ac:dyDescent="0.25">
      <c r="A2" s="88"/>
      <c r="B2" s="88" t="s">
        <v>228</v>
      </c>
      <c r="C2" s="88" t="s">
        <v>62</v>
      </c>
      <c r="D2" s="88" t="s">
        <v>63</v>
      </c>
      <c r="E2" s="88" t="s">
        <v>64</v>
      </c>
      <c r="F2" s="88" t="s">
        <v>65</v>
      </c>
      <c r="G2" s="88" t="s">
        <v>66</v>
      </c>
      <c r="H2" s="88" t="s">
        <v>67</v>
      </c>
      <c r="I2" s="88" t="s">
        <v>68</v>
      </c>
      <c r="J2" s="88" t="s">
        <v>69</v>
      </c>
      <c r="K2" s="88" t="s">
        <v>70</v>
      </c>
      <c r="L2" s="88"/>
      <c r="M2" s="88"/>
      <c r="N2" s="88"/>
      <c r="O2" s="88"/>
      <c r="P2" s="88"/>
    </row>
    <row r="3" spans="1:16" ht="15.75" x14ac:dyDescent="0.25">
      <c r="A3" s="88"/>
      <c r="B3" s="88" t="s">
        <v>229</v>
      </c>
      <c r="C3" s="88" t="s">
        <v>62</v>
      </c>
      <c r="D3" s="88" t="s">
        <v>71</v>
      </c>
      <c r="E3" s="88" t="s">
        <v>72</v>
      </c>
      <c r="F3" s="88" t="s">
        <v>69</v>
      </c>
      <c r="G3" s="88" t="s">
        <v>70</v>
      </c>
      <c r="H3" s="88" t="s">
        <v>73</v>
      </c>
      <c r="I3" s="88"/>
      <c r="J3" s="88"/>
      <c r="K3" s="88"/>
      <c r="L3" s="88"/>
      <c r="M3" s="88"/>
      <c r="N3" s="88"/>
      <c r="O3" s="88"/>
      <c r="P3" s="88"/>
    </row>
    <row r="4" spans="1:16" ht="16.5" thickBot="1" x14ac:dyDescent="0.3">
      <c r="A4" s="88"/>
      <c r="B4" s="88" t="s">
        <v>230</v>
      </c>
      <c r="C4" s="88" t="s">
        <v>62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</row>
    <row r="5" spans="1:16" ht="16.5" thickTop="1" thickBot="1" x14ac:dyDescent="0.3">
      <c r="A5" s="89" t="s">
        <v>38</v>
      </c>
      <c r="B5" s="89" t="s">
        <v>39</v>
      </c>
      <c r="C5" s="85" t="s">
        <v>257</v>
      </c>
      <c r="D5" s="89" t="s">
        <v>284</v>
      </c>
      <c r="E5" s="89" t="s">
        <v>231</v>
      </c>
      <c r="F5" s="89" t="s">
        <v>232</v>
      </c>
      <c r="G5" s="89" t="s">
        <v>232</v>
      </c>
      <c r="H5" s="89" t="s">
        <v>232</v>
      </c>
      <c r="I5" s="89" t="s">
        <v>232</v>
      </c>
      <c r="J5" s="89"/>
      <c r="K5" s="89"/>
      <c r="L5" s="89"/>
      <c r="M5" s="89"/>
      <c r="N5" s="89"/>
      <c r="O5" s="89"/>
      <c r="P5" s="89"/>
    </row>
    <row r="6" spans="1:16" ht="15.75" thickTop="1" x14ac:dyDescent="0.25">
      <c r="A6" s="84" t="s">
        <v>38</v>
      </c>
      <c r="B6" s="84" t="s">
        <v>233</v>
      </c>
      <c r="C6" s="84" t="s">
        <v>284</v>
      </c>
      <c r="D6" s="84" t="s">
        <v>234</v>
      </c>
      <c r="E6" s="84" t="s">
        <v>235</v>
      </c>
      <c r="F6" s="84" t="s">
        <v>236</v>
      </c>
      <c r="G6" s="84" t="s">
        <v>235</v>
      </c>
      <c r="H6" s="90"/>
      <c r="I6" s="90"/>
      <c r="J6" s="84"/>
      <c r="K6" s="84"/>
      <c r="L6" s="84"/>
      <c r="M6" s="84"/>
      <c r="N6" s="84"/>
      <c r="O6" s="84"/>
      <c r="P6" s="84"/>
    </row>
    <row r="7" spans="1:16" x14ac:dyDescent="0.25">
      <c r="A7" s="84" t="s">
        <v>38</v>
      </c>
      <c r="B7" s="84" t="s">
        <v>237</v>
      </c>
      <c r="C7" s="84" t="s">
        <v>284</v>
      </c>
      <c r="D7" s="84" t="s">
        <v>285</v>
      </c>
      <c r="E7" s="84" t="s">
        <v>235</v>
      </c>
      <c r="F7" s="84" t="s">
        <v>232</v>
      </c>
      <c r="G7" s="84" t="s">
        <v>232</v>
      </c>
      <c r="H7" s="84" t="s">
        <v>232</v>
      </c>
      <c r="I7" s="84" t="s">
        <v>232</v>
      </c>
      <c r="J7" s="84"/>
      <c r="K7" s="84"/>
      <c r="L7" s="84"/>
      <c r="M7" s="84"/>
      <c r="N7" s="84"/>
      <c r="O7" s="84"/>
      <c r="P7" s="84"/>
    </row>
    <row r="8" spans="1:16" x14ac:dyDescent="0.25">
      <c r="A8" s="84" t="s">
        <v>38</v>
      </c>
      <c r="B8" s="84" t="s">
        <v>237</v>
      </c>
      <c r="C8" s="84" t="s">
        <v>284</v>
      </c>
      <c r="D8" s="84" t="s">
        <v>286</v>
      </c>
      <c r="E8" s="84" t="s">
        <v>238</v>
      </c>
      <c r="F8" s="84" t="s">
        <v>232</v>
      </c>
      <c r="G8" s="84" t="s">
        <v>232</v>
      </c>
      <c r="H8" s="84" t="s">
        <v>239</v>
      </c>
      <c r="I8" s="84" t="s">
        <v>232</v>
      </c>
      <c r="J8" s="84"/>
      <c r="K8" s="84"/>
      <c r="L8" s="84"/>
      <c r="M8" s="84"/>
      <c r="N8" s="84"/>
      <c r="O8" s="84"/>
      <c r="P8" s="84"/>
    </row>
    <row r="9" spans="1:16" x14ac:dyDescent="0.25">
      <c r="A9" s="84" t="s">
        <v>38</v>
      </c>
      <c r="B9" s="84" t="s">
        <v>237</v>
      </c>
      <c r="C9" s="84" t="s">
        <v>284</v>
      </c>
      <c r="D9" s="84" t="s">
        <v>287</v>
      </c>
      <c r="E9" s="84" t="s">
        <v>238</v>
      </c>
      <c r="F9" s="84" t="s">
        <v>232</v>
      </c>
      <c r="G9" s="84" t="s">
        <v>232</v>
      </c>
      <c r="H9" s="84" t="s">
        <v>239</v>
      </c>
      <c r="I9" s="84" t="s">
        <v>232</v>
      </c>
      <c r="J9" s="84"/>
      <c r="K9" s="84"/>
      <c r="L9" s="84"/>
      <c r="M9" s="84"/>
      <c r="N9" s="84"/>
      <c r="O9" s="84"/>
      <c r="P9" s="84"/>
    </row>
    <row r="10" spans="1:16" x14ac:dyDescent="0.25">
      <c r="A10" s="84" t="s">
        <v>38</v>
      </c>
      <c r="B10" s="84" t="s">
        <v>237</v>
      </c>
      <c r="C10" s="84" t="s">
        <v>284</v>
      </c>
      <c r="D10" s="84" t="s">
        <v>288</v>
      </c>
      <c r="E10" s="84" t="s">
        <v>238</v>
      </c>
      <c r="F10" s="84" t="s">
        <v>232</v>
      </c>
      <c r="G10" s="84" t="s">
        <v>232</v>
      </c>
      <c r="H10" s="84" t="s">
        <v>239</v>
      </c>
      <c r="I10" s="84" t="s">
        <v>232</v>
      </c>
      <c r="J10" s="84"/>
      <c r="K10" s="84"/>
      <c r="L10" s="84"/>
      <c r="M10" s="84"/>
      <c r="N10" s="84"/>
      <c r="O10" s="84"/>
      <c r="P10" s="84"/>
    </row>
    <row r="11" spans="1:16" x14ac:dyDescent="0.25">
      <c r="A11" s="84" t="s">
        <v>38</v>
      </c>
      <c r="B11" s="84" t="s">
        <v>237</v>
      </c>
      <c r="C11" s="84" t="s">
        <v>284</v>
      </c>
      <c r="D11" s="84" t="s">
        <v>289</v>
      </c>
      <c r="E11" s="84" t="s">
        <v>238</v>
      </c>
      <c r="F11" s="84" t="s">
        <v>232</v>
      </c>
      <c r="G11" s="84" t="s">
        <v>232</v>
      </c>
      <c r="H11" s="84" t="s">
        <v>239</v>
      </c>
      <c r="I11" s="84" t="s">
        <v>232</v>
      </c>
      <c r="J11" s="84"/>
      <c r="K11" s="84"/>
      <c r="L11" s="84"/>
      <c r="M11" s="84"/>
      <c r="N11" s="84"/>
      <c r="O11" s="84"/>
      <c r="P11" s="84"/>
    </row>
    <row r="12" spans="1:16" x14ac:dyDescent="0.25">
      <c r="A12" s="84" t="s">
        <v>38</v>
      </c>
      <c r="B12" s="84" t="s">
        <v>237</v>
      </c>
      <c r="C12" s="84" t="s">
        <v>284</v>
      </c>
      <c r="D12" s="84" t="s">
        <v>290</v>
      </c>
      <c r="E12" s="84" t="s">
        <v>238</v>
      </c>
      <c r="F12" s="84" t="s">
        <v>232</v>
      </c>
      <c r="G12" s="84" t="s">
        <v>232</v>
      </c>
      <c r="H12" s="84" t="s">
        <v>239</v>
      </c>
      <c r="I12" s="84" t="s">
        <v>232</v>
      </c>
      <c r="J12" s="84"/>
      <c r="K12" s="84"/>
      <c r="L12" s="84"/>
      <c r="M12" s="84"/>
      <c r="N12" s="84"/>
      <c r="O12" s="84"/>
      <c r="P12" s="84"/>
    </row>
    <row r="13" spans="1:16" x14ac:dyDescent="0.25">
      <c r="A13" s="84" t="s">
        <v>38</v>
      </c>
      <c r="B13" s="84" t="s">
        <v>237</v>
      </c>
      <c r="C13" s="84" t="s">
        <v>284</v>
      </c>
      <c r="D13" s="84" t="s">
        <v>291</v>
      </c>
      <c r="E13" s="84" t="s">
        <v>238</v>
      </c>
      <c r="F13" s="84" t="s">
        <v>232</v>
      </c>
      <c r="G13" s="84" t="s">
        <v>232</v>
      </c>
      <c r="H13" s="84" t="s">
        <v>239</v>
      </c>
      <c r="I13" s="84" t="s">
        <v>232</v>
      </c>
      <c r="J13" s="84"/>
      <c r="K13" s="84"/>
      <c r="L13" s="84"/>
      <c r="M13" s="84"/>
      <c r="N13" s="84"/>
      <c r="O13" s="84"/>
      <c r="P13" s="84"/>
    </row>
    <row r="14" spans="1:16" x14ac:dyDescent="0.25">
      <c r="A14" s="84" t="s">
        <v>38</v>
      </c>
      <c r="B14" s="84" t="s">
        <v>237</v>
      </c>
      <c r="C14" s="84" t="s">
        <v>284</v>
      </c>
      <c r="D14" s="84" t="s">
        <v>292</v>
      </c>
      <c r="E14" s="84" t="s">
        <v>238</v>
      </c>
      <c r="F14" s="84" t="s">
        <v>232</v>
      </c>
      <c r="G14" s="84" t="s">
        <v>232</v>
      </c>
      <c r="H14" s="84" t="s">
        <v>239</v>
      </c>
      <c r="I14" s="84" t="s">
        <v>232</v>
      </c>
      <c r="J14" s="84"/>
      <c r="K14" s="84"/>
      <c r="L14" s="84"/>
      <c r="M14" s="84"/>
      <c r="N14" s="84"/>
      <c r="O14" s="84"/>
      <c r="P14" s="84"/>
    </row>
    <row r="15" spans="1:16" x14ac:dyDescent="0.25">
      <c r="A15" s="84" t="s">
        <v>38</v>
      </c>
      <c r="B15" s="84" t="s">
        <v>237</v>
      </c>
      <c r="C15" s="84" t="s">
        <v>284</v>
      </c>
      <c r="D15" s="84" t="s">
        <v>293</v>
      </c>
      <c r="E15" s="84" t="s">
        <v>238</v>
      </c>
      <c r="F15" s="84" t="s">
        <v>232</v>
      </c>
      <c r="G15" s="84" t="s">
        <v>232</v>
      </c>
      <c r="H15" s="84" t="s">
        <v>239</v>
      </c>
      <c r="I15" s="84" t="s">
        <v>232</v>
      </c>
      <c r="J15" s="84"/>
      <c r="K15" s="84"/>
      <c r="L15" s="84"/>
      <c r="M15" s="84"/>
      <c r="N15" s="84"/>
      <c r="O15" s="84"/>
      <c r="P15" s="84"/>
    </row>
    <row r="16" spans="1:16" x14ac:dyDescent="0.25">
      <c r="A16" s="84" t="s">
        <v>38</v>
      </c>
      <c r="B16" s="84" t="s">
        <v>237</v>
      </c>
      <c r="C16" s="84" t="s">
        <v>284</v>
      </c>
      <c r="D16" s="84" t="s">
        <v>294</v>
      </c>
      <c r="E16" s="84" t="s">
        <v>238</v>
      </c>
      <c r="F16" s="84" t="s">
        <v>232</v>
      </c>
      <c r="G16" s="84" t="s">
        <v>232</v>
      </c>
      <c r="H16" s="84" t="s">
        <v>239</v>
      </c>
      <c r="I16" s="84" t="s">
        <v>232</v>
      </c>
      <c r="J16" s="84"/>
      <c r="K16" s="84"/>
      <c r="L16" s="84"/>
      <c r="M16" s="84"/>
      <c r="N16" s="84"/>
      <c r="O16" s="84"/>
      <c r="P16" s="84"/>
    </row>
    <row r="17" spans="1:3" x14ac:dyDescent="0.25">
      <c r="A17" s="84" t="s">
        <v>38</v>
      </c>
      <c r="B17" s="84" t="s">
        <v>240</v>
      </c>
      <c r="C17" s="84" t="s">
        <v>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D4" s="35"/>
      <c r="E4" s="35"/>
      <c r="F4" s="35"/>
      <c r="G4" s="35"/>
      <c r="H4" s="35"/>
      <c r="I4" s="35"/>
      <c r="K4" s="30" t="s">
        <v>202</v>
      </c>
      <c r="M4" s="50" t="s">
        <v>215</v>
      </c>
    </row>
    <row r="5" spans="3:13" x14ac:dyDescent="0.25">
      <c r="C5" s="35" t="s">
        <v>200</v>
      </c>
      <c r="D5" s="35" t="s">
        <v>198</v>
      </c>
      <c r="E5" s="35" t="s">
        <v>124</v>
      </c>
      <c r="F5" s="35" t="s">
        <v>129</v>
      </c>
      <c r="G5" s="35" t="s">
        <v>199</v>
      </c>
      <c r="H5" s="35" t="s">
        <v>201</v>
      </c>
      <c r="I5" s="35" t="s">
        <v>217</v>
      </c>
    </row>
    <row r="6" spans="3:13" x14ac:dyDescent="0.25">
      <c r="C6" s="50">
        <v>1</v>
      </c>
      <c r="D6" s="35" t="s">
        <v>194</v>
      </c>
      <c r="E6" s="35" t="s">
        <v>166</v>
      </c>
      <c r="F6" s="35" t="s">
        <v>167</v>
      </c>
      <c r="G6" s="48" t="s">
        <v>195</v>
      </c>
      <c r="H6" s="48" t="s">
        <v>202</v>
      </c>
      <c r="I6" t="b">
        <v>1</v>
      </c>
    </row>
    <row r="7" spans="3:13" x14ac:dyDescent="0.25">
      <c r="C7" s="50">
        <v>2</v>
      </c>
      <c r="D7" s="35" t="s">
        <v>194</v>
      </c>
      <c r="E7" s="35" t="s">
        <v>166</v>
      </c>
      <c r="F7" s="35" t="s">
        <v>168</v>
      </c>
      <c r="G7" s="48" t="s">
        <v>195</v>
      </c>
      <c r="H7" s="48" t="s">
        <v>202</v>
      </c>
      <c r="I7" s="35" t="b">
        <v>1</v>
      </c>
    </row>
    <row r="8" spans="3:13" x14ac:dyDescent="0.25">
      <c r="C8" s="50">
        <v>3</v>
      </c>
      <c r="D8" s="35" t="s">
        <v>194</v>
      </c>
      <c r="E8" s="35" t="s">
        <v>166</v>
      </c>
      <c r="F8" s="35" t="s">
        <v>169</v>
      </c>
      <c r="G8" s="48" t="s">
        <v>195</v>
      </c>
      <c r="H8" s="48" t="s">
        <v>202</v>
      </c>
      <c r="I8" s="35" t="b">
        <v>1</v>
      </c>
    </row>
    <row r="9" spans="3:13" x14ac:dyDescent="0.25">
      <c r="C9" s="50">
        <v>4</v>
      </c>
      <c r="D9" s="35" t="s">
        <v>194</v>
      </c>
      <c r="E9" s="35" t="s">
        <v>166</v>
      </c>
      <c r="F9" s="35" t="s">
        <v>170</v>
      </c>
      <c r="G9" s="48" t="s">
        <v>195</v>
      </c>
      <c r="H9" s="48" t="s">
        <v>202</v>
      </c>
      <c r="I9" s="35" t="b">
        <v>1</v>
      </c>
    </row>
    <row r="10" spans="3:13" x14ac:dyDescent="0.25">
      <c r="C10" s="50">
        <v>5</v>
      </c>
      <c r="D10" s="35" t="s">
        <v>194</v>
      </c>
      <c r="E10" s="35" t="s">
        <v>166</v>
      </c>
      <c r="F10" s="35" t="s">
        <v>171</v>
      </c>
      <c r="G10" s="48" t="s">
        <v>195</v>
      </c>
      <c r="H10" s="48" t="s">
        <v>203</v>
      </c>
      <c r="I10" s="35" t="b">
        <v>1</v>
      </c>
    </row>
    <row r="11" spans="3:13" x14ac:dyDescent="0.25">
      <c r="C11" s="50">
        <v>6</v>
      </c>
      <c r="D11" s="35" t="s">
        <v>194</v>
      </c>
      <c r="E11" s="35" t="s">
        <v>166</v>
      </c>
      <c r="F11" s="35" t="s">
        <v>172</v>
      </c>
      <c r="G11" s="48" t="s">
        <v>195</v>
      </c>
      <c r="H11" s="48" t="s">
        <v>203</v>
      </c>
      <c r="I11" s="35" t="b">
        <v>1</v>
      </c>
      <c r="K11" s="30" t="s">
        <v>203</v>
      </c>
    </row>
    <row r="12" spans="3:13" x14ac:dyDescent="0.25">
      <c r="C12" s="50">
        <v>7</v>
      </c>
      <c r="D12" s="35" t="s">
        <v>194</v>
      </c>
      <c r="E12" s="35" t="s">
        <v>166</v>
      </c>
      <c r="F12" s="35" t="s">
        <v>173</v>
      </c>
      <c r="G12" s="48" t="s">
        <v>195</v>
      </c>
      <c r="H12" s="48" t="s">
        <v>203</v>
      </c>
      <c r="I12" s="35" t="b">
        <v>1</v>
      </c>
    </row>
    <row r="13" spans="3:13" x14ac:dyDescent="0.25">
      <c r="C13" s="50">
        <v>8</v>
      </c>
      <c r="D13" s="35" t="s">
        <v>194</v>
      </c>
      <c r="E13" s="35" t="s">
        <v>166</v>
      </c>
      <c r="F13" s="35" t="s">
        <v>174</v>
      </c>
      <c r="G13" s="48" t="s">
        <v>195</v>
      </c>
      <c r="H13" s="48" t="s">
        <v>204</v>
      </c>
      <c r="I13" s="35" t="b">
        <v>1</v>
      </c>
    </row>
    <row r="14" spans="3:13" x14ac:dyDescent="0.25">
      <c r="C14" s="50">
        <v>9</v>
      </c>
      <c r="D14" s="35" t="s">
        <v>194</v>
      </c>
      <c r="E14" s="35" t="s">
        <v>166</v>
      </c>
      <c r="F14" s="35" t="s">
        <v>175</v>
      </c>
      <c r="G14" s="48" t="s">
        <v>195</v>
      </c>
      <c r="H14" s="48" t="s">
        <v>205</v>
      </c>
      <c r="I14" s="35" t="b">
        <v>1</v>
      </c>
    </row>
    <row r="15" spans="3:13" x14ac:dyDescent="0.25">
      <c r="C15" s="50">
        <v>10</v>
      </c>
      <c r="D15" s="35" t="s">
        <v>194</v>
      </c>
      <c r="E15" s="35" t="s">
        <v>166</v>
      </c>
      <c r="F15" s="35" t="s">
        <v>176</v>
      </c>
      <c r="G15" s="48" t="s">
        <v>177</v>
      </c>
      <c r="H15" s="48" t="s">
        <v>202</v>
      </c>
      <c r="I15" s="35" t="b">
        <v>1</v>
      </c>
    </row>
    <row r="16" spans="3:13" x14ac:dyDescent="0.25">
      <c r="C16" s="50">
        <v>11</v>
      </c>
      <c r="D16" s="35" t="s">
        <v>194</v>
      </c>
      <c r="E16" s="35" t="s">
        <v>166</v>
      </c>
      <c r="F16" s="35" t="s">
        <v>179</v>
      </c>
      <c r="G16" s="48" t="s">
        <v>177</v>
      </c>
      <c r="H16" s="48" t="s">
        <v>202</v>
      </c>
      <c r="I16" s="35" t="b">
        <v>1</v>
      </c>
    </row>
    <row r="17" spans="3:13" x14ac:dyDescent="0.25">
      <c r="C17" s="50">
        <v>12</v>
      </c>
      <c r="D17" s="35" t="s">
        <v>194</v>
      </c>
      <c r="E17" s="35" t="s">
        <v>166</v>
      </c>
      <c r="F17" s="35" t="s">
        <v>180</v>
      </c>
      <c r="G17" s="48" t="s">
        <v>177</v>
      </c>
      <c r="H17" s="48" t="s">
        <v>202</v>
      </c>
      <c r="I17" s="35" t="b">
        <v>1</v>
      </c>
    </row>
    <row r="18" spans="3:13" x14ac:dyDescent="0.25">
      <c r="C18" s="50">
        <v>13</v>
      </c>
      <c r="D18" s="35" t="s">
        <v>194</v>
      </c>
      <c r="E18" s="35" t="s">
        <v>166</v>
      </c>
      <c r="F18" s="35" t="s">
        <v>181</v>
      </c>
      <c r="G18" s="48" t="s">
        <v>177</v>
      </c>
      <c r="H18" s="48" t="s">
        <v>202</v>
      </c>
      <c r="I18" s="35" t="b">
        <v>1</v>
      </c>
      <c r="K18" s="30" t="s">
        <v>204</v>
      </c>
      <c r="M18" s="50" t="s">
        <v>216</v>
      </c>
    </row>
    <row r="19" spans="3:13" x14ac:dyDescent="0.25">
      <c r="C19" s="50">
        <v>14</v>
      </c>
      <c r="D19" s="35" t="s">
        <v>194</v>
      </c>
      <c r="E19" s="35" t="s">
        <v>166</v>
      </c>
      <c r="F19" s="35" t="s">
        <v>182</v>
      </c>
      <c r="G19" s="50" t="s">
        <v>193</v>
      </c>
      <c r="H19" s="48" t="s">
        <v>204</v>
      </c>
      <c r="I19" s="35" t="b">
        <v>1</v>
      </c>
    </row>
    <row r="20" spans="3:13" x14ac:dyDescent="0.25">
      <c r="C20" s="50">
        <v>15</v>
      </c>
      <c r="D20" s="35" t="s">
        <v>194</v>
      </c>
      <c r="E20" s="35" t="s">
        <v>166</v>
      </c>
      <c r="F20" s="35" t="s">
        <v>183</v>
      </c>
      <c r="G20" s="50" t="s">
        <v>193</v>
      </c>
      <c r="H20" s="48" t="s">
        <v>205</v>
      </c>
      <c r="I20" s="35" t="b">
        <v>1</v>
      </c>
    </row>
    <row r="21" spans="3:13" x14ac:dyDescent="0.25">
      <c r="C21" s="50">
        <v>16</v>
      </c>
      <c r="D21" t="s">
        <v>194</v>
      </c>
      <c r="E21" t="s">
        <v>166</v>
      </c>
      <c r="F21" t="s">
        <v>222</v>
      </c>
      <c r="G21" s="48" t="s">
        <v>193</v>
      </c>
      <c r="H21" s="48" t="s">
        <v>204</v>
      </c>
      <c r="I21" t="b">
        <v>1</v>
      </c>
    </row>
    <row r="22" spans="3:13" x14ac:dyDescent="0.25">
      <c r="C22" s="50">
        <v>17</v>
      </c>
      <c r="D22" t="s">
        <v>194</v>
      </c>
      <c r="E22" t="s">
        <v>166</v>
      </c>
      <c r="F22" t="s">
        <v>183</v>
      </c>
      <c r="G22" s="48" t="s">
        <v>193</v>
      </c>
      <c r="H22" s="48" t="s">
        <v>205</v>
      </c>
      <c r="I22" t="b">
        <v>1</v>
      </c>
    </row>
    <row r="25" spans="3:13" x14ac:dyDescent="0.25">
      <c r="K25" s="30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30">
        <v>1</v>
      </c>
      <c r="E39" t="s">
        <v>194</v>
      </c>
      <c r="F39" t="s">
        <v>166</v>
      </c>
      <c r="G39" t="s">
        <v>167</v>
      </c>
      <c r="H39" s="30" t="s">
        <v>195</v>
      </c>
      <c r="I39" t="s">
        <v>202</v>
      </c>
    </row>
    <row r="40" spans="4:9" x14ac:dyDescent="0.25">
      <c r="D40" s="30">
        <v>2</v>
      </c>
      <c r="E40" s="24" t="s">
        <v>194</v>
      </c>
      <c r="F40" s="24" t="s">
        <v>166</v>
      </c>
      <c r="G40" t="s">
        <v>168</v>
      </c>
      <c r="H40" s="30" t="s">
        <v>195</v>
      </c>
      <c r="I40" s="24" t="s">
        <v>202</v>
      </c>
    </row>
    <row r="41" spans="4:9" x14ac:dyDescent="0.25">
      <c r="D41" s="30">
        <v>3</v>
      </c>
      <c r="E41" s="24" t="s">
        <v>194</v>
      </c>
      <c r="F41" s="24" t="s">
        <v>166</v>
      </c>
      <c r="G41" t="s">
        <v>169</v>
      </c>
      <c r="H41" s="30" t="s">
        <v>195</v>
      </c>
      <c r="I41" s="24" t="s">
        <v>202</v>
      </c>
    </row>
    <row r="42" spans="4:9" x14ac:dyDescent="0.25">
      <c r="D42" s="30">
        <v>4</v>
      </c>
      <c r="E42" s="24" t="s">
        <v>194</v>
      </c>
      <c r="F42" s="24" t="s">
        <v>166</v>
      </c>
      <c r="G42" t="s">
        <v>170</v>
      </c>
      <c r="H42" s="30" t="s">
        <v>195</v>
      </c>
      <c r="I42" s="24" t="s">
        <v>202</v>
      </c>
    </row>
    <row r="43" spans="4:9" x14ac:dyDescent="0.25">
      <c r="D43" s="30">
        <v>5</v>
      </c>
      <c r="E43" s="24" t="s">
        <v>194</v>
      </c>
      <c r="F43" s="24" t="s">
        <v>166</v>
      </c>
      <c r="G43" t="s">
        <v>171</v>
      </c>
      <c r="H43" s="30" t="s">
        <v>195</v>
      </c>
      <c r="I43" t="s">
        <v>203</v>
      </c>
    </row>
    <row r="44" spans="4:9" x14ac:dyDescent="0.25">
      <c r="D44" s="30">
        <v>6</v>
      </c>
      <c r="E44" s="24" t="s">
        <v>194</v>
      </c>
      <c r="F44" s="24" t="s">
        <v>166</v>
      </c>
      <c r="G44" t="s">
        <v>172</v>
      </c>
      <c r="H44" s="30" t="s">
        <v>195</v>
      </c>
      <c r="I44" s="24" t="s">
        <v>203</v>
      </c>
    </row>
    <row r="45" spans="4:9" x14ac:dyDescent="0.25">
      <c r="D45" s="30">
        <v>7</v>
      </c>
      <c r="E45" s="24" t="s">
        <v>194</v>
      </c>
      <c r="F45" s="24" t="s">
        <v>166</v>
      </c>
      <c r="G45" t="s">
        <v>173</v>
      </c>
      <c r="H45" s="30" t="s">
        <v>195</v>
      </c>
      <c r="I45" s="24" t="s">
        <v>203</v>
      </c>
    </row>
    <row r="46" spans="4:9" x14ac:dyDescent="0.25">
      <c r="D46" s="30">
        <v>8</v>
      </c>
      <c r="E46" s="24" t="s">
        <v>194</v>
      </c>
      <c r="F46" s="24" t="s">
        <v>166</v>
      </c>
      <c r="G46" t="s">
        <v>174</v>
      </c>
      <c r="H46" s="30" t="s">
        <v>195</v>
      </c>
      <c r="I46" s="24" t="s">
        <v>204</v>
      </c>
    </row>
    <row r="47" spans="4:9" x14ac:dyDescent="0.25">
      <c r="D47" s="30">
        <v>9</v>
      </c>
      <c r="E47" s="24" t="s">
        <v>194</v>
      </c>
      <c r="F47" s="24" t="s">
        <v>166</v>
      </c>
      <c r="G47" t="s">
        <v>175</v>
      </c>
      <c r="H47" s="30" t="s">
        <v>195</v>
      </c>
      <c r="I47" s="24" t="s">
        <v>205</v>
      </c>
    </row>
    <row r="48" spans="4:9" x14ac:dyDescent="0.25">
      <c r="D48" s="30">
        <v>10</v>
      </c>
      <c r="E48" s="24" t="s">
        <v>194</v>
      </c>
      <c r="F48" s="24" t="s">
        <v>166</v>
      </c>
      <c r="G48" t="s">
        <v>176</v>
      </c>
      <c r="H48" s="30" t="s">
        <v>177</v>
      </c>
      <c r="I48" s="24" t="s">
        <v>202</v>
      </c>
    </row>
    <row r="49" spans="4:9" x14ac:dyDescent="0.25">
      <c r="D49" s="30">
        <v>11</v>
      </c>
      <c r="E49" s="24" t="s">
        <v>194</v>
      </c>
      <c r="F49" s="24" t="s">
        <v>166</v>
      </c>
      <c r="G49" t="s">
        <v>179</v>
      </c>
      <c r="H49" s="30" t="s">
        <v>177</v>
      </c>
      <c r="I49" s="24" t="s">
        <v>202</v>
      </c>
    </row>
    <row r="50" spans="4:9" x14ac:dyDescent="0.25">
      <c r="D50" s="30">
        <v>12</v>
      </c>
      <c r="E50" s="24" t="s">
        <v>194</v>
      </c>
      <c r="F50" s="24" t="s">
        <v>166</v>
      </c>
      <c r="G50" t="s">
        <v>180</v>
      </c>
      <c r="H50" s="30" t="s">
        <v>177</v>
      </c>
      <c r="I50" s="24" t="s">
        <v>202</v>
      </c>
    </row>
    <row r="51" spans="4:9" x14ac:dyDescent="0.25">
      <c r="D51" s="30">
        <v>13</v>
      </c>
      <c r="E51" s="24" t="s">
        <v>194</v>
      </c>
      <c r="F51" s="24" t="s">
        <v>166</v>
      </c>
      <c r="G51" t="s">
        <v>181</v>
      </c>
      <c r="H51" s="30" t="s">
        <v>177</v>
      </c>
      <c r="I51" s="24" t="s">
        <v>202</v>
      </c>
    </row>
    <row r="52" spans="4:9" x14ac:dyDescent="0.25">
      <c r="D52" s="30">
        <v>14</v>
      </c>
      <c r="E52" s="24" t="s">
        <v>194</v>
      </c>
      <c r="F52" s="24" t="s">
        <v>166</v>
      </c>
      <c r="G52" t="s">
        <v>182</v>
      </c>
      <c r="H52" s="30" t="s">
        <v>193</v>
      </c>
      <c r="I52" s="24" t="s">
        <v>204</v>
      </c>
    </row>
    <row r="53" spans="4:9" x14ac:dyDescent="0.25">
      <c r="D53" s="30">
        <v>15</v>
      </c>
      <c r="E53" s="24" t="s">
        <v>194</v>
      </c>
      <c r="F53" s="24" t="s">
        <v>166</v>
      </c>
      <c r="G53" t="s">
        <v>183</v>
      </c>
      <c r="H53" s="30" t="s">
        <v>193</v>
      </c>
      <c r="I53" s="24" t="s">
        <v>205</v>
      </c>
    </row>
    <row r="54" spans="4:9" x14ac:dyDescent="0.25">
      <c r="D54" s="31">
        <v>16</v>
      </c>
      <c r="E54" s="32" t="s">
        <v>197</v>
      </c>
      <c r="F54" s="32" t="s">
        <v>166</v>
      </c>
      <c r="G54" s="32" t="s">
        <v>184</v>
      </c>
      <c r="H54" s="31" t="s">
        <v>196</v>
      </c>
      <c r="I54" s="32" t="s">
        <v>202</v>
      </c>
    </row>
    <row r="55" spans="4:9" x14ac:dyDescent="0.25">
      <c r="D55" s="31">
        <v>17</v>
      </c>
      <c r="E55" s="32" t="s">
        <v>197</v>
      </c>
      <c r="F55" s="32" t="s">
        <v>166</v>
      </c>
      <c r="G55" s="32" t="s">
        <v>185</v>
      </c>
      <c r="H55" s="31" t="s">
        <v>196</v>
      </c>
      <c r="I55" s="32" t="s">
        <v>202</v>
      </c>
    </row>
    <row r="56" spans="4:9" x14ac:dyDescent="0.25">
      <c r="D56" s="31">
        <v>18</v>
      </c>
      <c r="E56" s="32" t="s">
        <v>197</v>
      </c>
      <c r="F56" s="32" t="s">
        <v>166</v>
      </c>
      <c r="G56" s="32" t="s">
        <v>186</v>
      </c>
      <c r="H56" s="31" t="s">
        <v>196</v>
      </c>
      <c r="I56" s="32" t="s">
        <v>202</v>
      </c>
    </row>
    <row r="57" spans="4:9" x14ac:dyDescent="0.25">
      <c r="D57" s="23">
        <v>19</v>
      </c>
      <c r="E57" s="21" t="s">
        <v>197</v>
      </c>
      <c r="F57" s="21" t="s">
        <v>166</v>
      </c>
      <c r="G57" s="21" t="s">
        <v>187</v>
      </c>
      <c r="H57" s="23" t="s">
        <v>196</v>
      </c>
      <c r="I57" s="21" t="s">
        <v>202</v>
      </c>
    </row>
    <row r="58" spans="4:9" x14ac:dyDescent="0.25">
      <c r="D58" s="23">
        <v>20</v>
      </c>
      <c r="E58" s="21" t="s">
        <v>197</v>
      </c>
      <c r="F58" s="21" t="s">
        <v>166</v>
      </c>
      <c r="G58" s="21" t="s">
        <v>188</v>
      </c>
      <c r="H58" s="23" t="s">
        <v>196</v>
      </c>
      <c r="I58" s="21" t="s">
        <v>203</v>
      </c>
    </row>
    <row r="59" spans="4:9" x14ac:dyDescent="0.25">
      <c r="D59" s="23">
        <v>21</v>
      </c>
      <c r="E59" s="21" t="s">
        <v>197</v>
      </c>
      <c r="F59" s="21" t="s">
        <v>166</v>
      </c>
      <c r="G59" s="21" t="s">
        <v>189</v>
      </c>
      <c r="H59" s="23" t="s">
        <v>196</v>
      </c>
      <c r="I59" s="21" t="s">
        <v>203</v>
      </c>
    </row>
    <row r="60" spans="4:9" x14ac:dyDescent="0.25">
      <c r="D60" s="23">
        <v>22</v>
      </c>
      <c r="E60" s="21" t="s">
        <v>197</v>
      </c>
      <c r="F60" s="21" t="s">
        <v>166</v>
      </c>
      <c r="G60" s="21" t="s">
        <v>190</v>
      </c>
      <c r="H60" s="23" t="s">
        <v>196</v>
      </c>
      <c r="I60" s="21" t="s">
        <v>203</v>
      </c>
    </row>
    <row r="61" spans="4:9" x14ac:dyDescent="0.25">
      <c r="D61" s="31">
        <v>23</v>
      </c>
      <c r="E61" s="32" t="s">
        <v>197</v>
      </c>
      <c r="F61" s="32" t="s">
        <v>166</v>
      </c>
      <c r="G61" s="32" t="s">
        <v>191</v>
      </c>
      <c r="H61" s="31" t="s">
        <v>196</v>
      </c>
      <c r="I61" s="32" t="s">
        <v>204</v>
      </c>
    </row>
    <row r="62" spans="4:9" x14ac:dyDescent="0.25">
      <c r="D62" s="23">
        <v>24</v>
      </c>
      <c r="E62" s="21" t="s">
        <v>197</v>
      </c>
      <c r="F62" s="21" t="s">
        <v>166</v>
      </c>
      <c r="G62" s="21" t="s">
        <v>192</v>
      </c>
      <c r="H62" s="23" t="s">
        <v>196</v>
      </c>
      <c r="I62" s="21" t="s">
        <v>205</v>
      </c>
    </row>
    <row r="67" spans="4:10" x14ac:dyDescent="0.25">
      <c r="D67" t="s">
        <v>219</v>
      </c>
    </row>
    <row r="69" spans="4:10" x14ac:dyDescent="0.25">
      <c r="D69" s="54" t="s">
        <v>200</v>
      </c>
      <c r="E69" s="55" t="s">
        <v>198</v>
      </c>
      <c r="F69" s="55" t="s">
        <v>124</v>
      </c>
      <c r="G69" s="55" t="s">
        <v>129</v>
      </c>
      <c r="H69" s="55" t="s">
        <v>199</v>
      </c>
      <c r="I69" s="55" t="s">
        <v>201</v>
      </c>
      <c r="J69" s="56" t="s">
        <v>217</v>
      </c>
    </row>
    <row r="70" spans="4:10" x14ac:dyDescent="0.25">
      <c r="D70" s="57">
        <v>1</v>
      </c>
      <c r="E70" s="52" t="s">
        <v>194</v>
      </c>
      <c r="F70" s="52" t="s">
        <v>166</v>
      </c>
      <c r="G70" s="52" t="s">
        <v>167</v>
      </c>
      <c r="H70" s="58" t="s">
        <v>195</v>
      </c>
      <c r="I70" s="58" t="s">
        <v>202</v>
      </c>
      <c r="J70" s="51" t="b">
        <v>1</v>
      </c>
    </row>
    <row r="71" spans="4:10" x14ac:dyDescent="0.25">
      <c r="D71" s="57">
        <v>2</v>
      </c>
      <c r="E71" s="52" t="s">
        <v>194</v>
      </c>
      <c r="F71" s="52" t="s">
        <v>166</v>
      </c>
      <c r="G71" s="52" t="s">
        <v>168</v>
      </c>
      <c r="H71" s="58" t="s">
        <v>195</v>
      </c>
      <c r="I71" s="58" t="s">
        <v>202</v>
      </c>
      <c r="J71" s="51" t="b">
        <v>1</v>
      </c>
    </row>
    <row r="72" spans="4:10" x14ac:dyDescent="0.25">
      <c r="D72" s="57">
        <v>3</v>
      </c>
      <c r="E72" s="52" t="s">
        <v>194</v>
      </c>
      <c r="F72" s="52" t="s">
        <v>166</v>
      </c>
      <c r="G72" s="52" t="s">
        <v>169</v>
      </c>
      <c r="H72" s="58" t="s">
        <v>195</v>
      </c>
      <c r="I72" s="58" t="s">
        <v>202</v>
      </c>
      <c r="J72" s="51" t="b">
        <v>1</v>
      </c>
    </row>
    <row r="73" spans="4:10" x14ac:dyDescent="0.25">
      <c r="D73" s="57">
        <v>4</v>
      </c>
      <c r="E73" s="52" t="s">
        <v>194</v>
      </c>
      <c r="F73" s="52" t="s">
        <v>166</v>
      </c>
      <c r="G73" s="52" t="s">
        <v>170</v>
      </c>
      <c r="H73" s="58" t="s">
        <v>195</v>
      </c>
      <c r="I73" s="58" t="s">
        <v>202</v>
      </c>
      <c r="J73" s="51" t="b">
        <v>1</v>
      </c>
    </row>
    <row r="74" spans="4:10" x14ac:dyDescent="0.25">
      <c r="D74" s="57">
        <v>5</v>
      </c>
      <c r="E74" s="52" t="s">
        <v>194</v>
      </c>
      <c r="F74" s="52" t="s">
        <v>166</v>
      </c>
      <c r="G74" s="52" t="s">
        <v>171</v>
      </c>
      <c r="H74" s="58" t="s">
        <v>195</v>
      </c>
      <c r="I74" s="58" t="s">
        <v>203</v>
      </c>
      <c r="J74" s="51" t="b">
        <v>1</v>
      </c>
    </row>
    <row r="75" spans="4:10" x14ac:dyDescent="0.25">
      <c r="D75" s="57">
        <v>6</v>
      </c>
      <c r="E75" s="52" t="s">
        <v>194</v>
      </c>
      <c r="F75" s="52" t="s">
        <v>166</v>
      </c>
      <c r="G75" s="52" t="s">
        <v>172</v>
      </c>
      <c r="H75" s="58" t="s">
        <v>195</v>
      </c>
      <c r="I75" s="58" t="s">
        <v>203</v>
      </c>
      <c r="J75" s="51" t="b">
        <v>1</v>
      </c>
    </row>
    <row r="76" spans="4:10" x14ac:dyDescent="0.25">
      <c r="D76" s="57">
        <v>7</v>
      </c>
      <c r="E76" s="52" t="s">
        <v>194</v>
      </c>
      <c r="F76" s="52" t="s">
        <v>166</v>
      </c>
      <c r="G76" s="52" t="s">
        <v>173</v>
      </c>
      <c r="H76" s="58" t="s">
        <v>195</v>
      </c>
      <c r="I76" s="58" t="s">
        <v>203</v>
      </c>
      <c r="J76" s="51" t="b">
        <v>1</v>
      </c>
    </row>
    <row r="77" spans="4:10" x14ac:dyDescent="0.25">
      <c r="D77" s="57">
        <v>8</v>
      </c>
      <c r="E77" s="52" t="s">
        <v>194</v>
      </c>
      <c r="F77" s="52" t="s">
        <v>166</v>
      </c>
      <c r="G77" s="52" t="s">
        <v>174</v>
      </c>
      <c r="H77" s="58" t="s">
        <v>195</v>
      </c>
      <c r="I77" s="58" t="s">
        <v>204</v>
      </c>
      <c r="J77" s="51" t="b">
        <v>1</v>
      </c>
    </row>
    <row r="78" spans="4:10" x14ac:dyDescent="0.25">
      <c r="D78" s="57">
        <v>9</v>
      </c>
      <c r="E78" s="52" t="s">
        <v>194</v>
      </c>
      <c r="F78" s="52" t="s">
        <v>166</v>
      </c>
      <c r="G78" s="52" t="s">
        <v>175</v>
      </c>
      <c r="H78" s="58" t="s">
        <v>195</v>
      </c>
      <c r="I78" s="58" t="s">
        <v>205</v>
      </c>
      <c r="J78" s="51" t="b">
        <v>1</v>
      </c>
    </row>
    <row r="79" spans="4:10" x14ac:dyDescent="0.25">
      <c r="D79" s="57">
        <v>10</v>
      </c>
      <c r="E79" s="52" t="s">
        <v>194</v>
      </c>
      <c r="F79" s="52" t="s">
        <v>166</v>
      </c>
      <c r="G79" s="52" t="s">
        <v>176</v>
      </c>
      <c r="H79" s="58" t="s">
        <v>177</v>
      </c>
      <c r="I79" s="58" t="s">
        <v>202</v>
      </c>
      <c r="J79" s="51" t="b">
        <v>1</v>
      </c>
    </row>
    <row r="80" spans="4:10" x14ac:dyDescent="0.25">
      <c r="D80" s="57">
        <v>11</v>
      </c>
      <c r="E80" s="52" t="s">
        <v>194</v>
      </c>
      <c r="F80" s="52" t="s">
        <v>166</v>
      </c>
      <c r="G80" s="52" t="s">
        <v>179</v>
      </c>
      <c r="H80" s="58" t="s">
        <v>177</v>
      </c>
      <c r="I80" s="58" t="s">
        <v>202</v>
      </c>
      <c r="J80" s="51" t="b">
        <v>1</v>
      </c>
    </row>
    <row r="81" spans="4:10" x14ac:dyDescent="0.25">
      <c r="D81" s="57">
        <v>12</v>
      </c>
      <c r="E81" s="52" t="s">
        <v>194</v>
      </c>
      <c r="F81" s="52" t="s">
        <v>166</v>
      </c>
      <c r="G81" s="52" t="s">
        <v>180</v>
      </c>
      <c r="H81" s="58" t="s">
        <v>177</v>
      </c>
      <c r="I81" s="58" t="s">
        <v>202</v>
      </c>
      <c r="J81" s="51" t="b">
        <v>1</v>
      </c>
    </row>
    <row r="82" spans="4:10" x14ac:dyDescent="0.25">
      <c r="D82" s="57">
        <v>13</v>
      </c>
      <c r="E82" s="52" t="s">
        <v>194</v>
      </c>
      <c r="F82" s="52" t="s">
        <v>166</v>
      </c>
      <c r="G82" s="52" t="s">
        <v>181</v>
      </c>
      <c r="H82" s="58" t="s">
        <v>177</v>
      </c>
      <c r="I82" s="58" t="s">
        <v>202</v>
      </c>
      <c r="J82" s="51" t="b">
        <v>1</v>
      </c>
    </row>
    <row r="83" spans="4:10" x14ac:dyDescent="0.25">
      <c r="D83" s="57">
        <v>14</v>
      </c>
      <c r="E83" s="52" t="s">
        <v>194</v>
      </c>
      <c r="F83" s="52" t="s">
        <v>166</v>
      </c>
      <c r="G83" s="52" t="s">
        <v>182</v>
      </c>
      <c r="H83" s="59" t="s">
        <v>193</v>
      </c>
      <c r="I83" s="58" t="s">
        <v>204</v>
      </c>
      <c r="J83" s="51" t="b">
        <v>1</v>
      </c>
    </row>
    <row r="84" spans="4:10" x14ac:dyDescent="0.25">
      <c r="D84" s="57">
        <v>15</v>
      </c>
      <c r="E84" s="52" t="s">
        <v>194</v>
      </c>
      <c r="F84" s="52" t="s">
        <v>166</v>
      </c>
      <c r="G84" s="52" t="s">
        <v>183</v>
      </c>
      <c r="H84" s="59" t="s">
        <v>193</v>
      </c>
      <c r="I84" s="58" t="s">
        <v>205</v>
      </c>
      <c r="J84" s="51" t="b">
        <v>1</v>
      </c>
    </row>
    <row r="85" spans="4:10" x14ac:dyDescent="0.25">
      <c r="D85" s="57">
        <v>16</v>
      </c>
      <c r="E85" s="52" t="s">
        <v>197</v>
      </c>
      <c r="F85" s="52" t="s">
        <v>166</v>
      </c>
      <c r="G85" s="52" t="s">
        <v>184</v>
      </c>
      <c r="H85" s="59" t="s">
        <v>196</v>
      </c>
      <c r="I85" s="58" t="s">
        <v>202</v>
      </c>
      <c r="J85" s="51" t="b">
        <v>1</v>
      </c>
    </row>
    <row r="86" spans="4:10" x14ac:dyDescent="0.25">
      <c r="D86" s="57">
        <v>17</v>
      </c>
      <c r="E86" s="52" t="s">
        <v>197</v>
      </c>
      <c r="F86" s="52" t="s">
        <v>166</v>
      </c>
      <c r="G86" s="52" t="s">
        <v>185</v>
      </c>
      <c r="H86" s="59" t="s">
        <v>196</v>
      </c>
      <c r="I86" s="58" t="s">
        <v>202</v>
      </c>
      <c r="J86" s="51" t="b">
        <v>1</v>
      </c>
    </row>
    <row r="87" spans="4:10" x14ac:dyDescent="0.25">
      <c r="D87" s="57">
        <v>18</v>
      </c>
      <c r="E87" s="52" t="s">
        <v>197</v>
      </c>
      <c r="F87" s="52" t="s">
        <v>166</v>
      </c>
      <c r="G87" s="52" t="s">
        <v>186</v>
      </c>
      <c r="H87" s="59" t="s">
        <v>196</v>
      </c>
      <c r="I87" s="58" t="s">
        <v>202</v>
      </c>
      <c r="J87" s="51" t="b">
        <v>1</v>
      </c>
    </row>
    <row r="88" spans="4:10" x14ac:dyDescent="0.25">
      <c r="D88" s="57">
        <v>19</v>
      </c>
      <c r="E88" s="52" t="s">
        <v>197</v>
      </c>
      <c r="F88" s="52" t="s">
        <v>166</v>
      </c>
      <c r="G88" s="52" t="s">
        <v>211</v>
      </c>
      <c r="H88" s="59" t="s">
        <v>196</v>
      </c>
      <c r="I88" s="58" t="s">
        <v>216</v>
      </c>
      <c r="J88" s="51" t="b">
        <v>0</v>
      </c>
    </row>
    <row r="89" spans="4:10" x14ac:dyDescent="0.25">
      <c r="D89" s="57">
        <v>20</v>
      </c>
      <c r="E89" s="52" t="s">
        <v>197</v>
      </c>
      <c r="F89" s="52" t="s">
        <v>166</v>
      </c>
      <c r="G89" s="52" t="s">
        <v>212</v>
      </c>
      <c r="H89" s="59" t="s">
        <v>196</v>
      </c>
      <c r="I89" s="58" t="s">
        <v>216</v>
      </c>
      <c r="J89" s="51" t="b">
        <v>0</v>
      </c>
    </row>
    <row r="90" spans="4:10" x14ac:dyDescent="0.25">
      <c r="D90" s="57">
        <v>21</v>
      </c>
      <c r="E90" s="52" t="s">
        <v>197</v>
      </c>
      <c r="F90" s="52" t="s">
        <v>166</v>
      </c>
      <c r="G90" s="52" t="s">
        <v>214</v>
      </c>
      <c r="H90" s="59" t="s">
        <v>196</v>
      </c>
      <c r="I90" s="58" t="s">
        <v>216</v>
      </c>
      <c r="J90" s="51" t="b">
        <v>0</v>
      </c>
    </row>
    <row r="91" spans="4:10" x14ac:dyDescent="0.25">
      <c r="D91" s="57">
        <v>22</v>
      </c>
      <c r="E91" s="52" t="s">
        <v>197</v>
      </c>
      <c r="F91" s="52" t="s">
        <v>166</v>
      </c>
      <c r="G91" s="52" t="s">
        <v>213</v>
      </c>
      <c r="H91" s="59" t="s">
        <v>196</v>
      </c>
      <c r="I91" s="58" t="s">
        <v>216</v>
      </c>
      <c r="J91" s="51" t="b">
        <v>0</v>
      </c>
    </row>
    <row r="92" spans="4:10" x14ac:dyDescent="0.25">
      <c r="D92" s="57">
        <v>23</v>
      </c>
      <c r="E92" s="52" t="s">
        <v>197</v>
      </c>
      <c r="F92" s="52" t="s">
        <v>166</v>
      </c>
      <c r="G92" s="52" t="s">
        <v>191</v>
      </c>
      <c r="H92" s="59" t="s">
        <v>196</v>
      </c>
      <c r="I92" s="58" t="s">
        <v>204</v>
      </c>
      <c r="J92" s="51" t="b">
        <v>1</v>
      </c>
    </row>
    <row r="93" spans="4:10" x14ac:dyDescent="0.25">
      <c r="D93" s="57">
        <v>24</v>
      </c>
      <c r="E93" s="52" t="s">
        <v>197</v>
      </c>
      <c r="F93" s="52" t="s">
        <v>166</v>
      </c>
      <c r="G93" s="52" t="s">
        <v>207</v>
      </c>
      <c r="H93" s="59" t="s">
        <v>196</v>
      </c>
      <c r="I93" s="58" t="s">
        <v>215</v>
      </c>
      <c r="J93" s="51" t="b">
        <v>0</v>
      </c>
    </row>
    <row r="94" spans="4:10" x14ac:dyDescent="0.25">
      <c r="D94" s="57">
        <v>25</v>
      </c>
      <c r="E94" s="52" t="s">
        <v>197</v>
      </c>
      <c r="F94" s="52" t="s">
        <v>166</v>
      </c>
      <c r="G94" s="52" t="s">
        <v>208</v>
      </c>
      <c r="H94" s="59" t="s">
        <v>196</v>
      </c>
      <c r="I94" s="58" t="s">
        <v>215</v>
      </c>
      <c r="J94" s="51" t="b">
        <v>0</v>
      </c>
    </row>
    <row r="95" spans="4:10" x14ac:dyDescent="0.25">
      <c r="D95" s="57">
        <v>26</v>
      </c>
      <c r="E95" s="52" t="s">
        <v>197</v>
      </c>
      <c r="F95" s="52" t="s">
        <v>166</v>
      </c>
      <c r="G95" s="52" t="s">
        <v>209</v>
      </c>
      <c r="H95" s="59" t="s">
        <v>196</v>
      </c>
      <c r="I95" s="58" t="s">
        <v>215</v>
      </c>
      <c r="J95" s="51" t="b">
        <v>0</v>
      </c>
    </row>
    <row r="96" spans="4:10" x14ac:dyDescent="0.25">
      <c r="D96" s="60">
        <v>27</v>
      </c>
      <c r="E96" s="53" t="s">
        <v>197</v>
      </c>
      <c r="F96" s="53" t="s">
        <v>166</v>
      </c>
      <c r="G96" s="53" t="s">
        <v>210</v>
      </c>
      <c r="H96" s="61" t="s">
        <v>196</v>
      </c>
      <c r="I96" s="62" t="s">
        <v>215</v>
      </c>
      <c r="J96" s="63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6" sqref="A6:XFD6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06B0-2A12-4106-818D-7C1101EF3BFA}">
  <dimension ref="A1:B11"/>
  <sheetViews>
    <sheetView tabSelected="1" workbookViewId="0">
      <selection activeCell="A2" sqref="A2:B11"/>
    </sheetView>
  </sheetViews>
  <sheetFormatPr defaultRowHeight="15" x14ac:dyDescent="0.25"/>
  <cols>
    <col min="1" max="1" width="20.85546875" bestFit="1" customWidth="1"/>
    <col min="2" max="2" width="36.7109375" bestFit="1" customWidth="1"/>
  </cols>
  <sheetData>
    <row r="1" spans="1:2" x14ac:dyDescent="0.25">
      <c r="A1" t="s">
        <v>303</v>
      </c>
      <c r="B1" t="s">
        <v>304</v>
      </c>
    </row>
    <row r="2" spans="1:2" x14ac:dyDescent="0.25">
      <c r="A2" s="97" t="s">
        <v>256</v>
      </c>
      <c r="B2" s="98" t="s">
        <v>274</v>
      </c>
    </row>
    <row r="3" spans="1:2" x14ac:dyDescent="0.25">
      <c r="A3" s="97" t="s">
        <v>256</v>
      </c>
      <c r="B3" s="98" t="s">
        <v>275</v>
      </c>
    </row>
    <row r="4" spans="1:2" x14ac:dyDescent="0.25">
      <c r="A4" s="97" t="s">
        <v>256</v>
      </c>
      <c r="B4" s="98" t="s">
        <v>276</v>
      </c>
    </row>
    <row r="5" spans="1:2" x14ac:dyDescent="0.25">
      <c r="A5" s="97" t="s">
        <v>256</v>
      </c>
      <c r="B5" s="98" t="s">
        <v>277</v>
      </c>
    </row>
    <row r="6" spans="1:2" x14ac:dyDescent="0.25">
      <c r="A6" s="97" t="s">
        <v>256</v>
      </c>
      <c r="B6" s="98" t="s">
        <v>278</v>
      </c>
    </row>
    <row r="7" spans="1:2" x14ac:dyDescent="0.25">
      <c r="A7" s="97" t="s">
        <v>256</v>
      </c>
      <c r="B7" s="98" t="s">
        <v>279</v>
      </c>
    </row>
    <row r="8" spans="1:2" x14ac:dyDescent="0.25">
      <c r="A8" s="97" t="s">
        <v>256</v>
      </c>
      <c r="B8" s="98" t="s">
        <v>280</v>
      </c>
    </row>
    <row r="9" spans="1:2" x14ac:dyDescent="0.25">
      <c r="A9" s="97" t="s">
        <v>256</v>
      </c>
      <c r="B9" s="98" t="s">
        <v>281</v>
      </c>
    </row>
    <row r="10" spans="1:2" x14ac:dyDescent="0.25">
      <c r="A10" s="97" t="s">
        <v>256</v>
      </c>
      <c r="B10" s="98" t="s">
        <v>282</v>
      </c>
    </row>
    <row r="11" spans="1:2" x14ac:dyDescent="0.25">
      <c r="A11" s="97" t="s">
        <v>256</v>
      </c>
      <c r="B11" s="98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AC39-F214-44A3-AE82-7BCE86226BB3}">
  <dimension ref="A1:K32"/>
  <sheetViews>
    <sheetView workbookViewId="0">
      <selection activeCell="D4" sqref="D4"/>
    </sheetView>
  </sheetViews>
  <sheetFormatPr defaultRowHeight="15" x14ac:dyDescent="0.25"/>
  <cols>
    <col min="1" max="1" width="9.140625" style="92"/>
    <col min="2" max="2" width="28.42578125" style="92" bestFit="1" customWidth="1"/>
    <col min="3" max="3" width="26.28515625" style="92" customWidth="1"/>
    <col min="4" max="4" width="36.5703125" style="92" bestFit="1" customWidth="1"/>
    <col min="5" max="5" width="45.42578125" style="92" bestFit="1" customWidth="1"/>
    <col min="6" max="6" width="19" style="92" bestFit="1" customWidth="1"/>
    <col min="7" max="7" width="9.140625" style="92"/>
    <col min="8" max="8" width="13.28515625" style="92" bestFit="1" customWidth="1"/>
    <col min="9" max="9" width="17.28515625" style="92" bestFit="1" customWidth="1"/>
    <col min="10" max="16384" width="9.140625" style="92"/>
  </cols>
  <sheetData>
    <row r="1" spans="1:11" s="96" customFormat="1" ht="15.75" x14ac:dyDescent="0.25">
      <c r="A1" s="93" t="s">
        <v>0</v>
      </c>
      <c r="B1" s="93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8</v>
      </c>
      <c r="J1" s="94" t="s">
        <v>9</v>
      </c>
      <c r="K1" s="95"/>
    </row>
    <row r="2" spans="1:11" s="96" customFormat="1" ht="15.75" x14ac:dyDescent="0.25">
      <c r="A2" s="93"/>
      <c r="B2" s="93" t="s">
        <v>88</v>
      </c>
      <c r="C2" s="94" t="s">
        <v>11</v>
      </c>
      <c r="D2" s="94" t="s">
        <v>24</v>
      </c>
      <c r="E2" s="94" t="s">
        <v>23</v>
      </c>
      <c r="F2" s="94" t="s">
        <v>22</v>
      </c>
      <c r="G2" s="94" t="s">
        <v>21</v>
      </c>
      <c r="H2" s="94" t="s">
        <v>43</v>
      </c>
      <c r="I2" s="94" t="s">
        <v>20</v>
      </c>
      <c r="J2" s="94"/>
      <c r="K2" s="95"/>
    </row>
    <row r="4" spans="1:11" s="98" customFormat="1" x14ac:dyDescent="0.25">
      <c r="A4" s="97" t="s">
        <v>38</v>
      </c>
      <c r="B4" s="97" t="s">
        <v>39</v>
      </c>
      <c r="C4" s="97" t="s">
        <v>256</v>
      </c>
      <c r="D4" s="98" t="s">
        <v>274</v>
      </c>
      <c r="E4" s="97" t="s">
        <v>118</v>
      </c>
      <c r="F4" s="98">
        <v>64.8</v>
      </c>
      <c r="G4" s="98">
        <v>64.8</v>
      </c>
      <c r="H4" s="98">
        <v>0</v>
      </c>
      <c r="I4" s="98">
        <v>0</v>
      </c>
    </row>
    <row r="5" spans="1:11" x14ac:dyDescent="0.25">
      <c r="A5" s="92" t="s">
        <v>38</v>
      </c>
      <c r="B5" s="92" t="s">
        <v>141</v>
      </c>
      <c r="C5" s="92" t="s">
        <v>10</v>
      </c>
      <c r="D5" s="92" t="s">
        <v>256</v>
      </c>
      <c r="E5" s="92" t="s">
        <v>253</v>
      </c>
    </row>
    <row r="7" spans="1:11" s="98" customFormat="1" x14ac:dyDescent="0.25">
      <c r="A7" s="97" t="s">
        <v>38</v>
      </c>
      <c r="B7" s="97" t="s">
        <v>39</v>
      </c>
      <c r="C7" s="97" t="s">
        <v>256</v>
      </c>
      <c r="D7" s="98" t="s">
        <v>275</v>
      </c>
      <c r="E7" s="97" t="s">
        <v>118</v>
      </c>
      <c r="F7" s="98">
        <v>64.8</v>
      </c>
      <c r="G7" s="98">
        <v>64.8</v>
      </c>
      <c r="H7" s="98">
        <v>0</v>
      </c>
      <c r="I7" s="98">
        <v>0</v>
      </c>
    </row>
    <row r="8" spans="1:11" x14ac:dyDescent="0.25">
      <c r="A8" s="92" t="s">
        <v>38</v>
      </c>
      <c r="B8" s="92" t="s">
        <v>141</v>
      </c>
      <c r="C8" s="92" t="s">
        <v>10</v>
      </c>
      <c r="D8" s="92" t="s">
        <v>256</v>
      </c>
      <c r="E8" s="92" t="s">
        <v>253</v>
      </c>
    </row>
    <row r="10" spans="1:11" s="98" customFormat="1" x14ac:dyDescent="0.25">
      <c r="A10" s="97" t="s">
        <v>38</v>
      </c>
      <c r="B10" s="97" t="s">
        <v>39</v>
      </c>
      <c r="C10" s="97" t="s">
        <v>256</v>
      </c>
      <c r="D10" s="98" t="s">
        <v>276</v>
      </c>
      <c r="E10" s="97" t="s">
        <v>118</v>
      </c>
      <c r="F10" s="98">
        <v>64.8</v>
      </c>
      <c r="G10" s="98">
        <v>64.8</v>
      </c>
      <c r="H10" s="98">
        <v>0</v>
      </c>
      <c r="I10" s="98">
        <v>0</v>
      </c>
    </row>
    <row r="11" spans="1:11" x14ac:dyDescent="0.25">
      <c r="A11" s="92" t="s">
        <v>38</v>
      </c>
      <c r="B11" s="92" t="s">
        <v>141</v>
      </c>
      <c r="C11" s="92" t="s">
        <v>10</v>
      </c>
      <c r="D11" s="92" t="s">
        <v>256</v>
      </c>
      <c r="E11" s="92" t="s">
        <v>255</v>
      </c>
    </row>
    <row r="13" spans="1:11" s="98" customFormat="1" x14ac:dyDescent="0.25">
      <c r="A13" s="97" t="s">
        <v>38</v>
      </c>
      <c r="B13" s="97" t="s">
        <v>39</v>
      </c>
      <c r="C13" s="97" t="s">
        <v>256</v>
      </c>
      <c r="D13" s="98" t="s">
        <v>277</v>
      </c>
      <c r="E13" s="97" t="s">
        <v>118</v>
      </c>
      <c r="F13" s="98">
        <v>64.8</v>
      </c>
      <c r="G13" s="98">
        <v>64.8</v>
      </c>
      <c r="H13" s="98">
        <v>0</v>
      </c>
      <c r="I13" s="98">
        <v>0</v>
      </c>
    </row>
    <row r="14" spans="1:11" x14ac:dyDescent="0.25">
      <c r="A14" s="92" t="s">
        <v>38</v>
      </c>
      <c r="B14" s="92" t="s">
        <v>141</v>
      </c>
      <c r="C14" s="92" t="s">
        <v>10</v>
      </c>
      <c r="D14" s="92" t="s">
        <v>256</v>
      </c>
      <c r="E14" s="92" t="s">
        <v>259</v>
      </c>
    </row>
    <row r="16" spans="1:11" s="98" customFormat="1" x14ac:dyDescent="0.25">
      <c r="A16" s="97" t="s">
        <v>38</v>
      </c>
      <c r="B16" s="97" t="s">
        <v>39</v>
      </c>
      <c r="C16" s="97" t="s">
        <v>256</v>
      </c>
      <c r="D16" s="98" t="s">
        <v>278</v>
      </c>
      <c r="E16" s="97" t="s">
        <v>118</v>
      </c>
      <c r="F16" s="98">
        <v>64.8</v>
      </c>
      <c r="G16" s="98">
        <v>64.8</v>
      </c>
      <c r="H16" s="98">
        <v>0</v>
      </c>
      <c r="I16" s="98">
        <v>0</v>
      </c>
    </row>
    <row r="17" spans="1:9" x14ac:dyDescent="0.25">
      <c r="A17" s="92" t="s">
        <v>38</v>
      </c>
      <c r="B17" s="92" t="s">
        <v>141</v>
      </c>
      <c r="C17" s="92" t="s">
        <v>10</v>
      </c>
      <c r="D17" s="92" t="s">
        <v>256</v>
      </c>
      <c r="E17" s="92" t="s">
        <v>260</v>
      </c>
    </row>
    <row r="19" spans="1:9" s="98" customFormat="1" x14ac:dyDescent="0.25">
      <c r="A19" s="97" t="s">
        <v>38</v>
      </c>
      <c r="B19" s="97" t="s">
        <v>39</v>
      </c>
      <c r="C19" s="97" t="s">
        <v>256</v>
      </c>
      <c r="D19" s="98" t="s">
        <v>279</v>
      </c>
      <c r="E19" s="97" t="s">
        <v>118</v>
      </c>
      <c r="F19" s="98">
        <v>64.8</v>
      </c>
      <c r="G19" s="98">
        <v>64.8</v>
      </c>
      <c r="H19" s="98">
        <v>0</v>
      </c>
      <c r="I19" s="98">
        <v>0</v>
      </c>
    </row>
    <row r="20" spans="1:9" x14ac:dyDescent="0.25">
      <c r="A20" s="92" t="s">
        <v>38</v>
      </c>
      <c r="B20" s="92" t="s">
        <v>141</v>
      </c>
      <c r="C20" s="92" t="s">
        <v>10</v>
      </c>
      <c r="D20" s="92" t="s">
        <v>256</v>
      </c>
      <c r="E20" s="92" t="s">
        <v>261</v>
      </c>
    </row>
    <row r="22" spans="1:9" s="98" customFormat="1" x14ac:dyDescent="0.25">
      <c r="A22" s="97" t="s">
        <v>38</v>
      </c>
      <c r="B22" s="97" t="s">
        <v>39</v>
      </c>
      <c r="C22" s="97" t="s">
        <v>256</v>
      </c>
      <c r="D22" s="98" t="s">
        <v>280</v>
      </c>
      <c r="E22" s="97" t="s">
        <v>118</v>
      </c>
      <c r="F22" s="98">
        <v>64.8</v>
      </c>
      <c r="G22" s="98">
        <v>64.8</v>
      </c>
      <c r="H22" s="98">
        <v>0</v>
      </c>
      <c r="I22" s="98">
        <v>0</v>
      </c>
    </row>
    <row r="23" spans="1:9" x14ac:dyDescent="0.25">
      <c r="A23" s="92" t="s">
        <v>38</v>
      </c>
      <c r="B23" s="92" t="s">
        <v>141</v>
      </c>
      <c r="C23" s="92" t="s">
        <v>10</v>
      </c>
      <c r="D23" s="92" t="s">
        <v>256</v>
      </c>
      <c r="E23" s="92" t="s">
        <v>262</v>
      </c>
    </row>
    <row r="25" spans="1:9" s="98" customFormat="1" x14ac:dyDescent="0.25">
      <c r="A25" s="97" t="s">
        <v>38</v>
      </c>
      <c r="B25" s="97" t="s">
        <v>39</v>
      </c>
      <c r="C25" s="97" t="s">
        <v>256</v>
      </c>
      <c r="D25" s="98" t="s">
        <v>281</v>
      </c>
      <c r="E25" s="97" t="s">
        <v>118</v>
      </c>
      <c r="F25" s="98">
        <v>64.8</v>
      </c>
      <c r="G25" s="98">
        <v>64.8</v>
      </c>
      <c r="H25" s="98">
        <v>0</v>
      </c>
      <c r="I25" s="98">
        <v>0</v>
      </c>
    </row>
    <row r="26" spans="1:9" x14ac:dyDescent="0.25">
      <c r="A26" s="92" t="s">
        <v>38</v>
      </c>
      <c r="B26" s="92" t="s">
        <v>141</v>
      </c>
      <c r="C26" s="92" t="s">
        <v>10</v>
      </c>
      <c r="D26" s="92" t="s">
        <v>256</v>
      </c>
      <c r="E26" s="92" t="s">
        <v>263</v>
      </c>
    </row>
    <row r="28" spans="1:9" s="98" customFormat="1" x14ac:dyDescent="0.25">
      <c r="A28" s="97" t="s">
        <v>38</v>
      </c>
      <c r="B28" s="97" t="s">
        <v>39</v>
      </c>
      <c r="C28" s="97" t="s">
        <v>256</v>
      </c>
      <c r="D28" s="98" t="s">
        <v>282</v>
      </c>
      <c r="E28" s="97" t="s">
        <v>118</v>
      </c>
      <c r="F28" s="98">
        <v>64.8</v>
      </c>
      <c r="G28" s="98">
        <v>64.8</v>
      </c>
      <c r="H28" s="98">
        <v>0</v>
      </c>
      <c r="I28" s="98">
        <v>0</v>
      </c>
    </row>
    <row r="29" spans="1:9" x14ac:dyDescent="0.25">
      <c r="A29" s="92" t="s">
        <v>38</v>
      </c>
      <c r="B29" s="92" t="s">
        <v>141</v>
      </c>
      <c r="C29" s="92" t="s">
        <v>10</v>
      </c>
      <c r="D29" s="92" t="s">
        <v>256</v>
      </c>
      <c r="E29" s="92" t="s">
        <v>264</v>
      </c>
    </row>
    <row r="30" spans="1:9" x14ac:dyDescent="0.25">
      <c r="E30" s="100"/>
    </row>
    <row r="31" spans="1:9" s="98" customFormat="1" x14ac:dyDescent="0.25">
      <c r="A31" s="97" t="s">
        <v>38</v>
      </c>
      <c r="B31" s="97" t="s">
        <v>39</v>
      </c>
      <c r="C31" s="97" t="s">
        <v>256</v>
      </c>
      <c r="D31" s="98" t="s">
        <v>283</v>
      </c>
      <c r="E31" s="97" t="s">
        <v>118</v>
      </c>
      <c r="F31" s="98">
        <v>64.8</v>
      </c>
      <c r="G31" s="98">
        <v>64.8</v>
      </c>
      <c r="H31" s="98">
        <v>0</v>
      </c>
      <c r="I31" s="98">
        <v>0</v>
      </c>
    </row>
    <row r="32" spans="1:9" x14ac:dyDescent="0.25">
      <c r="A32" s="92" t="s">
        <v>38</v>
      </c>
      <c r="B32" s="92" t="s">
        <v>141</v>
      </c>
      <c r="C32" s="92" t="s">
        <v>10</v>
      </c>
      <c r="D32" s="92" t="s">
        <v>256</v>
      </c>
      <c r="E32" s="92" t="s">
        <v>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5B82-8950-424B-B365-D27350830F67}">
  <dimension ref="A1:K12"/>
  <sheetViews>
    <sheetView workbookViewId="0">
      <selection activeCell="D8" sqref="D8"/>
    </sheetView>
  </sheetViews>
  <sheetFormatPr defaultRowHeight="15" x14ac:dyDescent="0.25"/>
  <cols>
    <col min="1" max="1" width="9.42578125" style="92" bestFit="1" customWidth="1"/>
    <col min="2" max="2" width="28.42578125" style="92" bestFit="1" customWidth="1"/>
    <col min="3" max="3" width="20.85546875" style="92" bestFit="1" customWidth="1"/>
    <col min="4" max="4" width="36.5703125" style="92" bestFit="1" customWidth="1"/>
    <col min="5" max="5" width="38.5703125" style="92" bestFit="1" customWidth="1"/>
    <col min="6" max="6" width="19" style="92" bestFit="1" customWidth="1"/>
    <col min="7" max="7" width="16.7109375" style="92" bestFit="1" customWidth="1"/>
    <col min="8" max="8" width="13.28515625" style="92" bestFit="1" customWidth="1"/>
    <col min="9" max="9" width="17.28515625" style="92" bestFit="1" customWidth="1"/>
    <col min="10" max="10" width="15.28515625" style="92" bestFit="1" customWidth="1"/>
    <col min="11" max="16384" width="9.140625" style="92"/>
  </cols>
  <sheetData>
    <row r="1" spans="1:11" s="96" customFormat="1" ht="15.75" x14ac:dyDescent="0.25">
      <c r="A1" s="93" t="s">
        <v>0</v>
      </c>
      <c r="B1" s="93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8</v>
      </c>
      <c r="J1" s="94" t="s">
        <v>9</v>
      </c>
      <c r="K1" s="95"/>
    </row>
    <row r="2" spans="1:11" s="96" customFormat="1" ht="15.75" x14ac:dyDescent="0.25">
      <c r="A2" s="93"/>
      <c r="B2" s="93" t="s">
        <v>88</v>
      </c>
      <c r="C2" s="94" t="s">
        <v>11</v>
      </c>
      <c r="D2" s="94" t="s">
        <v>24</v>
      </c>
      <c r="E2" s="94" t="s">
        <v>23</v>
      </c>
      <c r="F2" s="94" t="s">
        <v>22</v>
      </c>
      <c r="G2" s="94" t="s">
        <v>21</v>
      </c>
      <c r="H2" s="94" t="s">
        <v>43</v>
      </c>
      <c r="I2" s="94" t="s">
        <v>20</v>
      </c>
      <c r="J2" s="94"/>
      <c r="K2" s="95"/>
    </row>
    <row r="4" spans="1:11" s="98" customFormat="1" x14ac:dyDescent="0.25">
      <c r="A4" s="97" t="s">
        <v>38</v>
      </c>
      <c r="B4" s="97" t="s">
        <v>39</v>
      </c>
      <c r="C4" s="97" t="s">
        <v>258</v>
      </c>
      <c r="D4" s="98" t="s">
        <v>273</v>
      </c>
      <c r="E4" s="97" t="s">
        <v>118</v>
      </c>
      <c r="F4" s="98">
        <v>64.8</v>
      </c>
      <c r="G4" s="98">
        <v>64.8</v>
      </c>
      <c r="H4" s="98">
        <v>0</v>
      </c>
      <c r="I4" s="98">
        <v>0</v>
      </c>
    </row>
    <row r="5" spans="1:11" x14ac:dyDescent="0.25">
      <c r="A5" s="92" t="s">
        <v>38</v>
      </c>
      <c r="B5" s="92" t="s">
        <v>141</v>
      </c>
      <c r="C5" s="92" t="s">
        <v>10</v>
      </c>
      <c r="D5" s="92" t="s">
        <v>258</v>
      </c>
      <c r="E5" s="92" t="s">
        <v>299</v>
      </c>
    </row>
    <row r="6" spans="1:11" x14ac:dyDescent="0.25">
      <c r="A6" s="92" t="s">
        <v>38</v>
      </c>
      <c r="B6" s="92" t="s">
        <v>141</v>
      </c>
      <c r="C6" s="92" t="s">
        <v>10</v>
      </c>
      <c r="D6" s="92" t="s">
        <v>266</v>
      </c>
      <c r="E6" s="92" t="s">
        <v>267</v>
      </c>
    </row>
    <row r="7" spans="1:11" x14ac:dyDescent="0.25">
      <c r="A7" s="92" t="s">
        <v>38</v>
      </c>
      <c r="B7" s="92" t="s">
        <v>141</v>
      </c>
      <c r="C7" s="92" t="s">
        <v>10</v>
      </c>
      <c r="D7" s="92" t="s">
        <v>266</v>
      </c>
      <c r="E7" s="92" t="s">
        <v>268</v>
      </c>
    </row>
    <row r="8" spans="1:11" x14ac:dyDescent="0.25">
      <c r="A8" s="92" t="s">
        <v>38</v>
      </c>
      <c r="B8" s="92" t="s">
        <v>141</v>
      </c>
      <c r="C8" s="92" t="s">
        <v>10</v>
      </c>
      <c r="D8" s="92" t="s">
        <v>266</v>
      </c>
      <c r="E8" s="92" t="s">
        <v>269</v>
      </c>
    </row>
    <row r="9" spans="1:11" x14ac:dyDescent="0.25">
      <c r="A9" s="92" t="s">
        <v>38</v>
      </c>
      <c r="B9" s="92" t="s">
        <v>141</v>
      </c>
      <c r="C9" s="92" t="s">
        <v>10</v>
      </c>
      <c r="D9" s="92" t="s">
        <v>266</v>
      </c>
      <c r="E9" s="92" t="s">
        <v>270</v>
      </c>
    </row>
    <row r="10" spans="1:11" x14ac:dyDescent="0.25">
      <c r="A10" s="92" t="s">
        <v>38</v>
      </c>
      <c r="B10" s="92" t="s">
        <v>141</v>
      </c>
      <c r="C10" s="92" t="s">
        <v>10</v>
      </c>
      <c r="D10" s="92" t="s">
        <v>266</v>
      </c>
      <c r="E10" s="92" t="s">
        <v>271</v>
      </c>
    </row>
    <row r="11" spans="1:11" x14ac:dyDescent="0.25">
      <c r="A11" s="92" t="s">
        <v>38</v>
      </c>
      <c r="B11" s="92" t="s">
        <v>141</v>
      </c>
      <c r="C11" s="92" t="s">
        <v>10</v>
      </c>
      <c r="D11" s="92" t="s">
        <v>266</v>
      </c>
      <c r="E11" s="92" t="s">
        <v>272</v>
      </c>
    </row>
    <row r="12" spans="1:11" x14ac:dyDescent="0.25">
      <c r="A12" s="92" t="s">
        <v>38</v>
      </c>
      <c r="B12" s="92" t="s">
        <v>141</v>
      </c>
      <c r="C12" s="92" t="s">
        <v>10</v>
      </c>
      <c r="D12" s="92" t="s">
        <v>243</v>
      </c>
      <c r="E12" s="92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7635-66FA-462F-8102-76948B066323}">
  <dimension ref="A1:K7"/>
  <sheetViews>
    <sheetView workbookViewId="0">
      <selection activeCell="G7" sqref="G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.85546875" bestFit="1" customWidth="1"/>
    <col min="4" max="4" width="32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s="92" customFormat="1" ht="15.75" x14ac:dyDescent="0.25">
      <c r="A1" s="93" t="s">
        <v>0</v>
      </c>
      <c r="B1" s="93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8</v>
      </c>
      <c r="J1" s="94" t="s">
        <v>9</v>
      </c>
      <c r="K1" s="95"/>
    </row>
    <row r="2" spans="1:11" s="92" customFormat="1" ht="15.75" x14ac:dyDescent="0.25">
      <c r="A2" s="93"/>
      <c r="B2" s="93" t="s">
        <v>88</v>
      </c>
      <c r="C2" s="94" t="s">
        <v>11</v>
      </c>
      <c r="D2" s="94" t="s">
        <v>24</v>
      </c>
      <c r="E2" s="94" t="s">
        <v>23</v>
      </c>
      <c r="F2" s="94" t="s">
        <v>22</v>
      </c>
      <c r="G2" s="94" t="s">
        <v>21</v>
      </c>
      <c r="H2" s="94" t="s">
        <v>43</v>
      </c>
      <c r="I2" s="94" t="s">
        <v>20</v>
      </c>
      <c r="J2" s="94"/>
      <c r="K2" s="95"/>
    </row>
    <row r="3" spans="1:11" s="92" customFormat="1" ht="15.75" x14ac:dyDescent="0.25">
      <c r="A3" s="93"/>
      <c r="B3" s="93" t="s">
        <v>245</v>
      </c>
      <c r="C3" s="93" t="s">
        <v>11</v>
      </c>
      <c r="D3" s="96" t="s">
        <v>246</v>
      </c>
      <c r="E3" s="93" t="s">
        <v>247</v>
      </c>
      <c r="F3" s="93" t="s">
        <v>248</v>
      </c>
      <c r="G3" s="96" t="s">
        <v>249</v>
      </c>
      <c r="H3" s="93"/>
      <c r="I3" s="93"/>
      <c r="J3" s="95"/>
      <c r="K3" s="95"/>
    </row>
    <row r="4" spans="1:11" s="92" customFormat="1" x14ac:dyDescent="0.25">
      <c r="A4" s="101"/>
      <c r="B4" s="102" t="s">
        <v>295</v>
      </c>
      <c r="C4" s="101" t="s">
        <v>26</v>
      </c>
      <c r="D4" s="101" t="s">
        <v>27</v>
      </c>
      <c r="E4" s="101" t="s">
        <v>35</v>
      </c>
      <c r="F4" s="101" t="s">
        <v>36</v>
      </c>
      <c r="G4" s="101" t="s">
        <v>46</v>
      </c>
      <c r="H4" s="101" t="s">
        <v>47</v>
      </c>
      <c r="I4" s="101" t="s">
        <v>45</v>
      </c>
      <c r="J4" s="101" t="s">
        <v>37</v>
      </c>
      <c r="K4" s="101"/>
    </row>
    <row r="5" spans="1:11" s="92" customFormat="1" x14ac:dyDescent="0.25">
      <c r="A5" s="101"/>
      <c r="B5" s="102"/>
      <c r="C5" s="101"/>
      <c r="D5" s="101"/>
      <c r="E5" s="101"/>
      <c r="F5" s="101"/>
      <c r="G5" s="101"/>
      <c r="H5" s="101"/>
      <c r="I5" s="101"/>
      <c r="J5" s="101"/>
      <c r="K5" s="101"/>
    </row>
    <row r="6" spans="1:11" s="92" customFormat="1" x14ac:dyDescent="0.25">
      <c r="A6" s="97" t="s">
        <v>38</v>
      </c>
      <c r="B6" s="97" t="s">
        <v>39</v>
      </c>
      <c r="C6" s="97" t="s">
        <v>258</v>
      </c>
      <c r="D6" s="97" t="s">
        <v>299</v>
      </c>
      <c r="E6" s="97" t="s">
        <v>118</v>
      </c>
      <c r="F6" s="99">
        <v>63.36</v>
      </c>
      <c r="G6" s="99">
        <v>63</v>
      </c>
      <c r="H6" s="98">
        <v>0</v>
      </c>
      <c r="I6" s="98">
        <v>0</v>
      </c>
      <c r="J6" s="98"/>
      <c r="K6" s="98"/>
    </row>
    <row r="7" spans="1:11" s="92" customFormat="1" x14ac:dyDescent="0.25">
      <c r="A7" s="92" t="s">
        <v>38</v>
      </c>
      <c r="B7" s="92" t="s">
        <v>296</v>
      </c>
      <c r="C7" s="92" t="str">
        <f>C6</f>
        <v>nik76d45lib1_x76c_lay</v>
      </c>
      <c r="D7" s="92" t="str">
        <f>D6</f>
        <v>127600c_d4t1_orion_dummy_filler</v>
      </c>
      <c r="E7" s="92" t="s">
        <v>251</v>
      </c>
      <c r="F7" s="92" t="s">
        <v>250</v>
      </c>
      <c r="G7" s="92" t="s">
        <v>297</v>
      </c>
      <c r="H7" s="92" t="s">
        <v>298</v>
      </c>
      <c r="I7" s="92" t="s">
        <v>297</v>
      </c>
      <c r="J7" s="92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D25" sqref="D25"/>
    </sheetView>
  </sheetViews>
  <sheetFormatPr defaultRowHeight="15" x14ac:dyDescent="0.25"/>
  <cols>
    <col min="1" max="1" width="9.42578125" style="24" bestFit="1" customWidth="1"/>
    <col min="2" max="2" width="28.42578125" style="24" bestFit="1" customWidth="1"/>
    <col min="3" max="3" width="26.28515625" style="24" customWidth="1"/>
    <col min="4" max="4" width="45.140625" style="24" bestFit="1" customWidth="1"/>
    <col min="5" max="5" width="38.7109375" style="24" bestFit="1" customWidth="1"/>
    <col min="6" max="6" width="19" style="24" bestFit="1" customWidth="1"/>
    <col min="7" max="7" width="18.5703125" style="24" bestFit="1" customWidth="1"/>
    <col min="8" max="9" width="17.28515625" style="24" bestFit="1" customWidth="1"/>
    <col min="10" max="10" width="15.28515625" style="24" bestFit="1" customWidth="1"/>
    <col min="11" max="16384" width="9.140625" style="24"/>
  </cols>
  <sheetData>
    <row r="1" spans="1:11" s="28" customFormat="1" ht="15.75" x14ac:dyDescent="0.25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/>
    </row>
    <row r="2" spans="1:11" s="28" customFormat="1" ht="15.75" x14ac:dyDescent="0.25">
      <c r="A2" s="25"/>
      <c r="B2" s="25" t="s">
        <v>102</v>
      </c>
      <c r="C2" s="25" t="s">
        <v>26</v>
      </c>
      <c r="D2" s="25" t="s">
        <v>103</v>
      </c>
      <c r="E2" s="25" t="s">
        <v>104</v>
      </c>
      <c r="F2" s="28" t="s">
        <v>12</v>
      </c>
      <c r="G2" s="25" t="s">
        <v>48</v>
      </c>
      <c r="H2" s="25" t="s">
        <v>49</v>
      </c>
      <c r="I2" s="25" t="s">
        <v>165</v>
      </c>
      <c r="J2" s="27"/>
      <c r="K2" s="27"/>
    </row>
    <row r="3" spans="1:11" s="28" customFormat="1" ht="15.75" x14ac:dyDescent="0.25">
      <c r="A3" s="25"/>
      <c r="B3" s="25" t="s">
        <v>88</v>
      </c>
      <c r="C3" s="26" t="s">
        <v>11</v>
      </c>
      <c r="D3" s="26" t="s">
        <v>24</v>
      </c>
      <c r="E3" s="26" t="s">
        <v>23</v>
      </c>
      <c r="F3" s="26" t="s">
        <v>22</v>
      </c>
      <c r="G3" s="26" t="s">
        <v>21</v>
      </c>
      <c r="H3" s="26" t="s">
        <v>43</v>
      </c>
      <c r="I3" s="26" t="s">
        <v>20</v>
      </c>
      <c r="J3" s="26"/>
      <c r="K3" s="27"/>
    </row>
    <row r="4" spans="1:11" s="39" customFormat="1" ht="15.75" x14ac:dyDescent="0.25">
      <c r="A4" s="36"/>
      <c r="B4" s="36" t="s">
        <v>90</v>
      </c>
      <c r="C4" s="37" t="s">
        <v>11</v>
      </c>
      <c r="D4" s="37" t="s">
        <v>25</v>
      </c>
      <c r="E4" s="37" t="s">
        <v>42</v>
      </c>
      <c r="F4" s="37"/>
      <c r="G4" s="37"/>
      <c r="H4" s="37"/>
      <c r="I4" s="37"/>
      <c r="J4" s="37"/>
      <c r="K4" s="38"/>
    </row>
    <row r="5" spans="1:11" s="66" customFormat="1" x14ac:dyDescent="0.25">
      <c r="A5" s="66" t="s">
        <v>38</v>
      </c>
      <c r="B5" s="66" t="s">
        <v>163</v>
      </c>
      <c r="C5" s="66" t="s">
        <v>258</v>
      </c>
      <c r="D5" s="66" t="s">
        <v>252</v>
      </c>
      <c r="E5" s="66" t="s">
        <v>244</v>
      </c>
      <c r="F5" s="66" t="s">
        <v>241</v>
      </c>
      <c r="G5" s="66">
        <v>1</v>
      </c>
      <c r="H5" s="66">
        <v>2</v>
      </c>
      <c r="I5" s="66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41"/>
  <sheetViews>
    <sheetView topLeftCell="A23" workbookViewId="0">
      <selection activeCell="D20" sqref="D20"/>
    </sheetView>
  </sheetViews>
  <sheetFormatPr defaultRowHeight="15" x14ac:dyDescent="0.25"/>
  <cols>
    <col min="1" max="1" width="9.42578125" style="70" bestFit="1" customWidth="1"/>
    <col min="2" max="2" width="28.42578125" style="70" bestFit="1" customWidth="1"/>
    <col min="3" max="3" width="30.140625" style="70" bestFit="1" customWidth="1"/>
    <col min="4" max="4" width="31" style="70" bestFit="1" customWidth="1"/>
    <col min="5" max="5" width="45.85546875" style="70" bestFit="1" customWidth="1"/>
    <col min="6" max="6" width="19" style="70" bestFit="1" customWidth="1"/>
    <col min="7" max="7" width="19.7109375" style="70" bestFit="1" customWidth="1"/>
    <col min="8" max="8" width="17.28515625" style="70" bestFit="1" customWidth="1"/>
    <col min="9" max="9" width="18.7109375" style="70" bestFit="1" customWidth="1"/>
    <col min="10" max="10" width="19.7109375" style="70" bestFit="1" customWidth="1"/>
    <col min="11" max="11" width="16.5703125" style="70" bestFit="1" customWidth="1"/>
    <col min="12" max="14" width="9.140625" style="70"/>
    <col min="15" max="15" width="28.28515625" style="70" bestFit="1" customWidth="1"/>
    <col min="16" max="16" width="9.140625" style="70"/>
    <col min="17" max="17" width="27.42578125" style="70" bestFit="1" customWidth="1"/>
    <col min="18" max="16384" width="9.140625" style="70"/>
  </cols>
  <sheetData>
    <row r="1" spans="1:13" s="74" customFormat="1" ht="15.75" x14ac:dyDescent="0.25">
      <c r="A1" s="71" t="s">
        <v>0</v>
      </c>
      <c r="B1" s="71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3"/>
    </row>
    <row r="2" spans="1:13" s="74" customFormat="1" ht="15.75" x14ac:dyDescent="0.25">
      <c r="A2" s="71"/>
      <c r="B2" s="71" t="s">
        <v>80</v>
      </c>
      <c r="C2" s="72" t="s">
        <v>11</v>
      </c>
      <c r="D2" s="72" t="s">
        <v>12</v>
      </c>
      <c r="E2" s="72" t="s">
        <v>40</v>
      </c>
      <c r="F2" s="72"/>
      <c r="G2" s="72"/>
      <c r="H2" s="72"/>
      <c r="I2" s="72"/>
      <c r="J2" s="72"/>
      <c r="K2" s="73"/>
    </row>
    <row r="3" spans="1:13" s="74" customFormat="1" ht="15.75" x14ac:dyDescent="0.25">
      <c r="A3" s="71"/>
      <c r="B3" s="71" t="s">
        <v>90</v>
      </c>
      <c r="C3" s="72" t="s">
        <v>11</v>
      </c>
      <c r="D3" s="72" t="s">
        <v>25</v>
      </c>
      <c r="E3" s="72" t="s">
        <v>42</v>
      </c>
      <c r="F3" s="72"/>
      <c r="G3" s="72"/>
      <c r="H3" s="72"/>
      <c r="I3" s="72"/>
      <c r="J3" s="72"/>
      <c r="K3" s="73"/>
    </row>
    <row r="4" spans="1:13" s="74" customFormat="1" ht="15.75" x14ac:dyDescent="0.25">
      <c r="A4" s="71"/>
      <c r="B4" s="71" t="s">
        <v>85</v>
      </c>
      <c r="C4" s="72" t="s">
        <v>11</v>
      </c>
      <c r="D4" s="72" t="s">
        <v>17</v>
      </c>
      <c r="E4" s="72" t="s">
        <v>18</v>
      </c>
      <c r="F4" s="72" t="s">
        <v>19</v>
      </c>
      <c r="G4" s="72"/>
      <c r="H4" s="72"/>
      <c r="I4" s="72"/>
      <c r="J4" s="72"/>
      <c r="K4" s="73"/>
    </row>
    <row r="5" spans="1:13" s="74" customFormat="1" ht="15.75" x14ac:dyDescent="0.25">
      <c r="A5" s="71"/>
      <c r="B5" s="71" t="s">
        <v>86</v>
      </c>
      <c r="C5" s="72" t="s">
        <v>11</v>
      </c>
      <c r="D5" s="72" t="s">
        <v>17</v>
      </c>
      <c r="E5" s="72" t="s">
        <v>18</v>
      </c>
      <c r="F5" s="72" t="s">
        <v>19</v>
      </c>
      <c r="G5" s="72"/>
      <c r="H5" s="72"/>
      <c r="I5" s="72"/>
      <c r="J5" s="72"/>
      <c r="K5" s="73"/>
    </row>
    <row r="6" spans="1:13" s="74" customFormat="1" ht="15.75" x14ac:dyDescent="0.25">
      <c r="A6" s="71"/>
      <c r="B6" s="71" t="s">
        <v>87</v>
      </c>
      <c r="C6" s="72" t="s">
        <v>11</v>
      </c>
      <c r="D6" s="72" t="s">
        <v>17</v>
      </c>
      <c r="E6" s="72" t="s">
        <v>18</v>
      </c>
      <c r="F6" s="72" t="s">
        <v>19</v>
      </c>
      <c r="G6" s="72"/>
      <c r="H6" s="72"/>
      <c r="I6" s="72"/>
      <c r="J6" s="72"/>
      <c r="K6" s="73"/>
    </row>
    <row r="7" spans="1:13" s="74" customFormat="1" ht="15.75" x14ac:dyDescent="0.25">
      <c r="A7" s="71"/>
      <c r="B7" s="71" t="s">
        <v>88</v>
      </c>
      <c r="C7" s="72" t="s">
        <v>11</v>
      </c>
      <c r="D7" s="72" t="s">
        <v>24</v>
      </c>
      <c r="E7" s="72" t="s">
        <v>23</v>
      </c>
      <c r="F7" s="72" t="s">
        <v>22</v>
      </c>
      <c r="G7" s="72" t="s">
        <v>21</v>
      </c>
      <c r="H7" s="72" t="s">
        <v>43</v>
      </c>
      <c r="I7" s="72" t="s">
        <v>20</v>
      </c>
      <c r="J7" s="72"/>
      <c r="K7" s="73"/>
    </row>
    <row r="8" spans="1:13" s="74" customFormat="1" ht="15.75" x14ac:dyDescent="0.25">
      <c r="A8" s="71"/>
      <c r="B8" s="71" t="s">
        <v>91</v>
      </c>
      <c r="C8" s="71" t="s">
        <v>11</v>
      </c>
      <c r="D8" s="71" t="s">
        <v>12</v>
      </c>
      <c r="E8" s="71" t="s">
        <v>40</v>
      </c>
      <c r="F8" s="71" t="s">
        <v>48</v>
      </c>
      <c r="G8" s="71" t="s">
        <v>49</v>
      </c>
      <c r="H8" s="71" t="s">
        <v>20</v>
      </c>
      <c r="I8" s="73" t="s">
        <v>50</v>
      </c>
      <c r="J8" s="73"/>
      <c r="K8" s="73"/>
    </row>
    <row r="9" spans="1:13" s="74" customFormat="1" ht="15.75" x14ac:dyDescent="0.25">
      <c r="A9" s="71"/>
      <c r="B9" s="71" t="s">
        <v>102</v>
      </c>
      <c r="C9" s="71" t="s">
        <v>26</v>
      </c>
      <c r="D9" s="71" t="s">
        <v>103</v>
      </c>
      <c r="E9" s="71" t="s">
        <v>104</v>
      </c>
      <c r="F9" s="74" t="s">
        <v>12</v>
      </c>
      <c r="G9" s="71" t="s">
        <v>48</v>
      </c>
      <c r="H9" s="71" t="s">
        <v>49</v>
      </c>
      <c r="I9" s="71"/>
      <c r="J9" s="73"/>
      <c r="K9" s="73"/>
    </row>
    <row r="10" spans="1:13" s="74" customFormat="1" ht="15.75" x14ac:dyDescent="0.25">
      <c r="A10" s="71"/>
      <c r="B10" s="71" t="s">
        <v>106</v>
      </c>
      <c r="C10" s="71" t="s">
        <v>11</v>
      </c>
      <c r="D10" s="74" t="s">
        <v>12</v>
      </c>
      <c r="E10" s="74" t="s">
        <v>107</v>
      </c>
      <c r="F10" s="74" t="s">
        <v>126</v>
      </c>
      <c r="G10" s="71" t="s">
        <v>108</v>
      </c>
      <c r="H10" s="71" t="s">
        <v>127</v>
      </c>
      <c r="I10" s="73" t="s">
        <v>50</v>
      </c>
      <c r="K10" s="73"/>
    </row>
    <row r="12" spans="1:13" x14ac:dyDescent="0.25">
      <c r="C12" s="77" t="s">
        <v>129</v>
      </c>
      <c r="D12" s="77" t="s">
        <v>130</v>
      </c>
      <c r="E12" s="77" t="s">
        <v>131</v>
      </c>
      <c r="F12" s="77" t="s">
        <v>135</v>
      </c>
      <c r="G12" s="77" t="s">
        <v>132</v>
      </c>
      <c r="H12" s="77" t="s">
        <v>136</v>
      </c>
      <c r="I12" s="79" t="s">
        <v>133</v>
      </c>
      <c r="J12" s="79" t="s">
        <v>134</v>
      </c>
      <c r="K12" s="79" t="s">
        <v>137</v>
      </c>
      <c r="L12" s="79" t="s">
        <v>138</v>
      </c>
      <c r="M12" s="79" t="s">
        <v>139</v>
      </c>
    </row>
    <row r="13" spans="1:13" x14ac:dyDescent="0.25">
      <c r="C13" s="76" t="s">
        <v>253</v>
      </c>
      <c r="D13" s="80" t="s">
        <v>123</v>
      </c>
      <c r="E13" s="80">
        <v>1.6</v>
      </c>
      <c r="F13" s="80">
        <v>30</v>
      </c>
      <c r="G13" s="80" t="str">
        <f>"("&amp;F13-E13+2*$C$24&amp;" "&amp;F13-E13&amp;")"</f>
        <v>(28.4 28.4)</v>
      </c>
      <c r="H13" s="76" t="s">
        <v>142</v>
      </c>
      <c r="I13" s="80">
        <v>0.2</v>
      </c>
      <c r="J13" s="80">
        <v>0.4</v>
      </c>
      <c r="K13" s="80" t="s">
        <v>160</v>
      </c>
      <c r="L13" s="80">
        <v>63.36</v>
      </c>
      <c r="M13" s="80">
        <v>63</v>
      </c>
    </row>
    <row r="14" spans="1:13" x14ac:dyDescent="0.25">
      <c r="C14" s="76" t="s">
        <v>254</v>
      </c>
      <c r="D14" s="80" t="s">
        <v>123</v>
      </c>
      <c r="E14" s="80">
        <v>1.8</v>
      </c>
      <c r="F14" s="80">
        <v>30</v>
      </c>
      <c r="G14" s="80" t="str">
        <f>"("&amp;F14-E14+2*$C$24&amp;" "&amp;F14-E14&amp;")"</f>
        <v>(28.2 28.2)</v>
      </c>
      <c r="H14" s="76" t="s">
        <v>142</v>
      </c>
      <c r="I14" s="80">
        <v>0.2</v>
      </c>
      <c r="J14" s="80">
        <v>0.4</v>
      </c>
      <c r="K14" s="80" t="s">
        <v>160</v>
      </c>
      <c r="L14" s="80">
        <v>63.36</v>
      </c>
      <c r="M14" s="80">
        <v>63</v>
      </c>
    </row>
    <row r="15" spans="1:13" x14ac:dyDescent="0.25">
      <c r="C15" s="76" t="s">
        <v>255</v>
      </c>
      <c r="D15" s="80" t="s">
        <v>123</v>
      </c>
      <c r="E15" s="80">
        <v>2</v>
      </c>
      <c r="F15" s="80">
        <v>30</v>
      </c>
      <c r="G15" s="80" t="str">
        <f>"("&amp;F15-E15+2*$C$26&amp;" "&amp;F15-E15&amp;")"</f>
        <v>(28 28)</v>
      </c>
      <c r="H15" s="76" t="s">
        <v>142</v>
      </c>
      <c r="I15" s="80">
        <v>0.2</v>
      </c>
      <c r="J15" s="80">
        <v>0.4</v>
      </c>
      <c r="K15" s="80" t="s">
        <v>160</v>
      </c>
      <c r="L15" s="80">
        <v>63.36</v>
      </c>
      <c r="M15" s="80">
        <v>63</v>
      </c>
    </row>
    <row r="22" spans="1:9" ht="15.75" thickBot="1" x14ac:dyDescent="0.3"/>
    <row r="23" spans="1:9" ht="16.5" thickTop="1" thickBot="1" x14ac:dyDescent="0.3">
      <c r="B23" s="81" t="s">
        <v>124</v>
      </c>
      <c r="C23" s="82" t="s">
        <v>256</v>
      </c>
      <c r="E23" s="81" t="s">
        <v>140</v>
      </c>
      <c r="F23" s="78"/>
    </row>
    <row r="24" spans="1:9" ht="16.5" thickTop="1" thickBot="1" x14ac:dyDescent="0.3">
      <c r="B24" s="81" t="s">
        <v>128</v>
      </c>
      <c r="C24" s="83"/>
    </row>
    <row r="25" spans="1:9" ht="15.75" thickTop="1" x14ac:dyDescent="0.25">
      <c r="B25" s="70" t="s">
        <v>143</v>
      </c>
      <c r="C25" s="70">
        <v>0.36</v>
      </c>
    </row>
    <row r="28" spans="1:9" s="76" customFormat="1" x14ac:dyDescent="0.25">
      <c r="A28" s="75" t="s">
        <v>38</v>
      </c>
      <c r="B28" s="75" t="s">
        <v>39</v>
      </c>
      <c r="C28" s="75" t="str">
        <f>$C$23</f>
        <v>nik76d45lib2_x76c_lay</v>
      </c>
      <c r="D28" s="75" t="str">
        <f>$F$23&amp;C13</f>
        <v>127600c_d4t1_orion_gm1022d</v>
      </c>
      <c r="E28" s="75" t="s">
        <v>118</v>
      </c>
      <c r="F28" s="76">
        <f>L13</f>
        <v>63.36</v>
      </c>
      <c r="G28" s="76">
        <f>M13</f>
        <v>63</v>
      </c>
      <c r="H28" s="76">
        <v>0</v>
      </c>
      <c r="I28" s="76">
        <v>0</v>
      </c>
    </row>
    <row r="29" spans="1:9" x14ac:dyDescent="0.25">
      <c r="A29" s="70" t="s">
        <v>38</v>
      </c>
      <c r="B29" s="70" t="s">
        <v>125</v>
      </c>
      <c r="C29" s="70" t="s">
        <v>10</v>
      </c>
      <c r="D29" s="70" t="s">
        <v>241</v>
      </c>
      <c r="E29" s="70" t="str">
        <f>"("&amp;E13-$C$24&amp;" "&amp;E13&amp;")"</f>
        <v>(1.6 1.6)</v>
      </c>
      <c r="F29" s="70" t="str">
        <f>K13</f>
        <v>(25 25)</v>
      </c>
      <c r="G29" s="70" t="str">
        <f>G13</f>
        <v>(28.4 28.4)</v>
      </c>
      <c r="H29" s="70" t="str">
        <f>H13</f>
        <v>((5))</v>
      </c>
    </row>
    <row r="30" spans="1:9" s="92" customFormat="1" x14ac:dyDescent="0.25">
      <c r="A30" s="92" t="s">
        <v>38</v>
      </c>
      <c r="B30" s="92" t="s">
        <v>141</v>
      </c>
      <c r="C30" s="92" t="s">
        <v>10</v>
      </c>
      <c r="D30" s="92" t="s">
        <v>258</v>
      </c>
      <c r="E30" s="92" t="s">
        <v>273</v>
      </c>
    </row>
    <row r="31" spans="1:9" s="92" customFormat="1" x14ac:dyDescent="0.25"/>
    <row r="33" spans="1:9" s="76" customFormat="1" x14ac:dyDescent="0.25">
      <c r="A33" s="97" t="s">
        <v>38</v>
      </c>
      <c r="B33" s="75" t="s">
        <v>39</v>
      </c>
      <c r="C33" s="75" t="str">
        <f>$C$23</f>
        <v>nik76d45lib2_x76c_lay</v>
      </c>
      <c r="D33" s="75" t="str">
        <f>$F$23&amp;C14</f>
        <v>127600c_d4t1_orion_gm1023d</v>
      </c>
      <c r="E33" s="75" t="s">
        <v>118</v>
      </c>
      <c r="F33" s="76">
        <f>L14</f>
        <v>63.36</v>
      </c>
      <c r="G33" s="76">
        <f>M14</f>
        <v>63</v>
      </c>
      <c r="H33" s="76">
        <v>0</v>
      </c>
      <c r="I33" s="76">
        <v>0</v>
      </c>
    </row>
    <row r="34" spans="1:9" x14ac:dyDescent="0.25">
      <c r="A34" s="92" t="s">
        <v>38</v>
      </c>
      <c r="B34" s="70" t="s">
        <v>125</v>
      </c>
      <c r="C34" s="70" t="s">
        <v>10</v>
      </c>
      <c r="D34" s="84" t="s">
        <v>241</v>
      </c>
      <c r="E34" s="70" t="str">
        <f>"("&amp;E14-$C$24&amp;" "&amp;E14&amp;")"</f>
        <v>(1.8 1.8)</v>
      </c>
      <c r="F34" s="70" t="str">
        <f>K14</f>
        <v>(25 25)</v>
      </c>
      <c r="G34" s="70" t="str">
        <f>G14</f>
        <v>(28.2 28.2)</v>
      </c>
      <c r="H34" s="70" t="str">
        <f>H14</f>
        <v>((5))</v>
      </c>
    </row>
    <row r="35" spans="1:9" s="92" customFormat="1" x14ac:dyDescent="0.25">
      <c r="A35" s="92" t="s">
        <v>38</v>
      </c>
      <c r="B35" s="92" t="s">
        <v>141</v>
      </c>
      <c r="C35" s="92" t="s">
        <v>10</v>
      </c>
      <c r="D35" s="92" t="s">
        <v>258</v>
      </c>
      <c r="E35" s="92" t="s">
        <v>273</v>
      </c>
    </row>
    <row r="36" spans="1:9" s="92" customFormat="1" x14ac:dyDescent="0.25"/>
    <row r="37" spans="1:9" s="92" customFormat="1" x14ac:dyDescent="0.25"/>
    <row r="38" spans="1:9" s="76" customFormat="1" x14ac:dyDescent="0.25">
      <c r="A38" s="97" t="s">
        <v>38</v>
      </c>
      <c r="B38" s="75" t="s">
        <v>39</v>
      </c>
      <c r="C38" s="75" t="str">
        <f>$C$23</f>
        <v>nik76d45lib2_x76c_lay</v>
      </c>
      <c r="D38" s="75" t="str">
        <f>$F$25&amp;C15</f>
        <v>127600c_d4t1_orion_gm1024d</v>
      </c>
      <c r="E38" s="75" t="s">
        <v>118</v>
      </c>
      <c r="F38" s="76">
        <f>L15</f>
        <v>63.36</v>
      </c>
      <c r="G38" s="76">
        <f>M15</f>
        <v>63</v>
      </c>
      <c r="H38" s="76">
        <v>0</v>
      </c>
      <c r="I38" s="76">
        <v>0</v>
      </c>
    </row>
    <row r="39" spans="1:9" x14ac:dyDescent="0.25">
      <c r="A39" s="92" t="s">
        <v>38</v>
      </c>
      <c r="B39" s="70" t="s">
        <v>125</v>
      </c>
      <c r="C39" s="70" t="s">
        <v>10</v>
      </c>
      <c r="D39" s="84" t="s">
        <v>241</v>
      </c>
      <c r="E39" s="70" t="str">
        <f>"("&amp;E15-$C$26&amp;" "&amp;E15&amp;")"</f>
        <v>(2 2)</v>
      </c>
      <c r="F39" s="70" t="str">
        <f>K13</f>
        <v>(25 25)</v>
      </c>
      <c r="G39" s="70" t="str">
        <f>G15</f>
        <v>(28 28)</v>
      </c>
      <c r="H39" s="70" t="str">
        <f>H13</f>
        <v>((5))</v>
      </c>
    </row>
    <row r="40" spans="1:9" s="92" customFormat="1" x14ac:dyDescent="0.25">
      <c r="A40" s="92" t="s">
        <v>38</v>
      </c>
      <c r="B40" s="92" t="s">
        <v>141</v>
      </c>
      <c r="C40" s="92" t="s">
        <v>10</v>
      </c>
      <c r="D40" s="92" t="s">
        <v>258</v>
      </c>
      <c r="E40" s="92" t="s">
        <v>273</v>
      </c>
    </row>
    <row r="41" spans="1:9" s="92" customForma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9"/>
  <sheetViews>
    <sheetView workbookViewId="0">
      <selection activeCell="E32" sqref="E32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30.140625" style="7" bestFit="1" customWidth="1"/>
    <col min="4" max="4" width="31" style="7" bestFit="1" customWidth="1"/>
    <col min="5" max="5" width="45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3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3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3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3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3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3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3" s="11" customFormat="1" ht="15.75" x14ac:dyDescent="0.25">
      <c r="A8" s="8"/>
      <c r="B8" s="8" t="s">
        <v>102</v>
      </c>
      <c r="C8" s="8" t="s">
        <v>26</v>
      </c>
      <c r="D8" s="8" t="s">
        <v>103</v>
      </c>
      <c r="E8" s="8" t="s">
        <v>104</v>
      </c>
      <c r="F8" s="11" t="s">
        <v>12</v>
      </c>
      <c r="G8" s="8" t="s">
        <v>48</v>
      </c>
      <c r="H8" s="8" t="s">
        <v>49</v>
      </c>
      <c r="I8" s="8"/>
      <c r="J8" s="10"/>
      <c r="K8" s="10"/>
    </row>
    <row r="9" spans="1:13" s="11" customFormat="1" ht="15.75" x14ac:dyDescent="0.25">
      <c r="A9" s="8"/>
      <c r="B9" s="8" t="s">
        <v>106</v>
      </c>
      <c r="C9" s="8" t="s">
        <v>11</v>
      </c>
      <c r="D9" s="11" t="s">
        <v>12</v>
      </c>
      <c r="E9" s="11" t="s">
        <v>107</v>
      </c>
      <c r="F9" s="11" t="s">
        <v>126</v>
      </c>
      <c r="G9" s="8" t="s">
        <v>108</v>
      </c>
      <c r="H9" s="8" t="s">
        <v>127</v>
      </c>
      <c r="I9" s="10" t="s">
        <v>50</v>
      </c>
      <c r="K9" s="10"/>
    </row>
    <row r="11" spans="1:13" x14ac:dyDescent="0.25">
      <c r="C11" s="14" t="s">
        <v>129</v>
      </c>
      <c r="D11" s="14" t="s">
        <v>130</v>
      </c>
      <c r="E11" s="14" t="s">
        <v>131</v>
      </c>
      <c r="F11" s="14" t="s">
        <v>135</v>
      </c>
      <c r="G11" s="14" t="s">
        <v>132</v>
      </c>
      <c r="H11" s="14" t="s">
        <v>136</v>
      </c>
      <c r="I11" s="16" t="s">
        <v>133</v>
      </c>
      <c r="J11" s="16" t="s">
        <v>134</v>
      </c>
      <c r="K11" s="16" t="s">
        <v>137</v>
      </c>
      <c r="L11" s="16" t="s">
        <v>138</v>
      </c>
      <c r="M11" s="16" t="s">
        <v>139</v>
      </c>
    </row>
    <row r="12" spans="1:13" x14ac:dyDescent="0.25">
      <c r="C12" s="13" t="s">
        <v>259</v>
      </c>
      <c r="D12" s="17" t="s">
        <v>123</v>
      </c>
      <c r="E12" s="45">
        <v>1.6</v>
      </c>
      <c r="F12" s="17">
        <v>30</v>
      </c>
      <c r="G12" s="17" t="str">
        <f>"("&amp;F12-E12+2*$C$22&amp;" "&amp;F12-E12&amp;")"</f>
        <v>(28.4 28.4)</v>
      </c>
      <c r="H12" s="13" t="s">
        <v>142</v>
      </c>
      <c r="I12" s="17">
        <v>0.2</v>
      </c>
      <c r="J12" s="17">
        <v>0.4</v>
      </c>
      <c r="K12" s="17" t="str">
        <f>"("&amp; L12 &amp; " " &amp; M12 &amp;")"</f>
        <v>(63.36 63)</v>
      </c>
      <c r="L12" s="80">
        <v>63.36</v>
      </c>
      <c r="M12" s="80">
        <v>63</v>
      </c>
    </row>
    <row r="20" spans="1:9" ht="15.75" thickBot="1" x14ac:dyDescent="0.3"/>
    <row r="21" spans="1:9" ht="16.5" thickTop="1" thickBot="1" x14ac:dyDescent="0.3">
      <c r="B21" s="18" t="s">
        <v>124</v>
      </c>
      <c r="C21" s="85" t="s">
        <v>256</v>
      </c>
      <c r="E21" s="18" t="s">
        <v>140</v>
      </c>
      <c r="F21" s="15"/>
    </row>
    <row r="22" spans="1:9" ht="16.5" thickTop="1" thickBot="1" x14ac:dyDescent="0.3">
      <c r="B22" s="18" t="s">
        <v>128</v>
      </c>
      <c r="C22" s="19"/>
    </row>
    <row r="23" spans="1:9" ht="15.75" thickTop="1" x14ac:dyDescent="0.25">
      <c r="B23" s="7" t="s">
        <v>143</v>
      </c>
      <c r="C23" s="7">
        <v>0.36</v>
      </c>
    </row>
    <row r="26" spans="1:9" s="13" customFormat="1" x14ac:dyDescent="0.25">
      <c r="A26" s="12" t="s">
        <v>38</v>
      </c>
      <c r="B26" s="12" t="s">
        <v>39</v>
      </c>
      <c r="C26" s="12" t="str">
        <f>$C$21</f>
        <v>nik76d45lib2_x76c_lay</v>
      </c>
      <c r="D26" s="12" t="str">
        <f>$F$21&amp;C12</f>
        <v>127600c_d4t1_orion_gm1078d</v>
      </c>
      <c r="E26" s="12" t="s">
        <v>118</v>
      </c>
      <c r="F26" s="13">
        <f>L12</f>
        <v>63.36</v>
      </c>
      <c r="G26" s="13">
        <f>M12</f>
        <v>63</v>
      </c>
      <c r="H26" s="13">
        <v>0</v>
      </c>
      <c r="I26" s="13">
        <v>0</v>
      </c>
    </row>
    <row r="27" spans="1:9" x14ac:dyDescent="0.25">
      <c r="A27" s="7" t="s">
        <v>38</v>
      </c>
      <c r="B27" s="7" t="s">
        <v>125</v>
      </c>
      <c r="C27" s="7" t="s">
        <v>10</v>
      </c>
      <c r="D27" s="70" t="s">
        <v>241</v>
      </c>
      <c r="E27" s="7" t="str">
        <f>"("&amp;E12-$C$22&amp;" "&amp;E12&amp;")"</f>
        <v>(1.6 1.6)</v>
      </c>
      <c r="F27" s="7" t="str">
        <f>K12</f>
        <v>(63.36 63)</v>
      </c>
      <c r="G27" s="7" t="str">
        <f>G12</f>
        <v>(28.4 28.4)</v>
      </c>
      <c r="H27" s="7" t="str">
        <f>H12</f>
        <v>((5))</v>
      </c>
    </row>
    <row r="28" spans="1:9" s="92" customFormat="1" x14ac:dyDescent="0.25">
      <c r="A28" s="92" t="s">
        <v>38</v>
      </c>
      <c r="B28" s="92" t="s">
        <v>141</v>
      </c>
      <c r="C28" s="92" t="s">
        <v>10</v>
      </c>
      <c r="D28" s="92" t="s">
        <v>258</v>
      </c>
      <c r="E28" s="92" t="s">
        <v>273</v>
      </c>
    </row>
    <row r="29" spans="1:9" s="92" customFormat="1" x14ac:dyDescent="0.2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66721DA4-94B4-4209-965F-324FD6BBE34A}"/>
</file>

<file path=customXml/itemProps2.xml><?xml version="1.0" encoding="utf-8"?>
<ds:datastoreItem xmlns:ds="http://schemas.openxmlformats.org/officeDocument/2006/customXml" ds:itemID="{8FB68DBC-C0E6-4B1E-B944-2A14EB048E0D}"/>
</file>

<file path=customXml/itemProps3.xml><?xml version="1.0" encoding="utf-8"?>
<ds:datastoreItem xmlns:ds="http://schemas.openxmlformats.org/officeDocument/2006/customXml" ds:itemID="{87EC0CEE-61B8-4505-A14A-3509FE89AD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canon</vt:lpstr>
      <vt:lpstr>all_functions</vt:lpstr>
      <vt:lpstr>delivery</vt:lpstr>
      <vt:lpstr>d4t1_parents</vt:lpstr>
      <vt:lpstr>dummy_and_beard</vt:lpstr>
      <vt:lpstr>dummy_filler</vt:lpstr>
      <vt:lpstr>gm1_zonal_bkg</vt:lpstr>
      <vt:lpstr>gm1_xy4</vt:lpstr>
      <vt:lpstr>gm1_pound</vt:lpstr>
      <vt:lpstr>gm1_hatch</vt:lpstr>
      <vt:lpstr>gm1_gv1_swirl_xy4</vt:lpstr>
      <vt:lpstr>gm1_gv1_swirl_cross</vt:lpstr>
      <vt:lpstr>gm1_gv1_swril_hatch</vt:lpstr>
      <vt:lpstr>review_parent</vt:lpstr>
      <vt:lpstr>marklist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Liu, Philip</cp:lastModifiedBy>
  <dcterms:created xsi:type="dcterms:W3CDTF">2020-06-26T19:13:23Z</dcterms:created>
  <dcterms:modified xsi:type="dcterms:W3CDTF">2023-08-21T16:24:43Z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