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xl/comments2.xml" ContentType="application/vnd.openxmlformats-officedocument.spreadsheetml.comment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\\torsmb.to.intel.com\jvalenci\work\canon_main\canon_layouts\1278\1278_3d26_CWF\"/>
    </mc:Choice>
  </mc:AlternateContent>
  <xr:revisionPtr revIDLastSave="0" documentId="13_ncr:1_{16E834FA-E03B-4D76-94B9-C730F6CC42A2}" xr6:coauthVersionLast="47" xr6:coauthVersionMax="47" xr10:uidLastSave="{00000000-0000-0000-0000-000000000000}"/>
  <bookViews>
    <workbookView xWindow="-28920" yWindow="-120" windowWidth="29040" windowHeight="17520" tabRatio="829" activeTab="12" xr2:uid="{00000000-000D-0000-FFFF-FFFF00000000}"/>
  </bookViews>
  <sheets>
    <sheet name="canon" sheetId="28" r:id="rId1"/>
    <sheet name="all_functions" sheetId="5" r:id="rId2"/>
    <sheet name="dummy_and_beard" sheetId="89" r:id="rId3"/>
    <sheet name="diag_dummy" sheetId="90" r:id="rId4"/>
    <sheet name="bph_fill" sheetId="92" r:id="rId5"/>
    <sheet name="bph_zonal_bkg" sheetId="72" r:id="rId6"/>
    <sheet name="bph_xy4" sheetId="86" r:id="rId7"/>
    <sheet name="bph_pound" sheetId="64" r:id="rId8"/>
    <sheet name="bph_hatch" sheetId="52" r:id="rId9"/>
    <sheet name="bph_swirl_xy4" sheetId="82" r:id="rId10"/>
    <sheet name="bph_swirl_cross" sheetId="83" r:id="rId11"/>
    <sheet name="bph_swirl_hatch" sheetId="84" r:id="rId12"/>
    <sheet name="bvs_bhv_all" sheetId="91" r:id="rId13"/>
    <sheet name="marklist" sheetId="77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7" i="91" l="1"/>
  <c r="G47" i="91"/>
  <c r="F47" i="91"/>
  <c r="E47" i="91"/>
  <c r="C47" i="91"/>
  <c r="B47" i="91"/>
  <c r="A47" i="91"/>
  <c r="H43" i="91"/>
  <c r="G43" i="91"/>
  <c r="F43" i="91"/>
  <c r="E43" i="91"/>
  <c r="C43" i="91"/>
  <c r="B43" i="91"/>
  <c r="A43" i="91"/>
  <c r="I39" i="91"/>
  <c r="H39" i="91"/>
  <c r="G39" i="91"/>
  <c r="F39" i="91"/>
  <c r="E39" i="91"/>
  <c r="C39" i="91"/>
  <c r="B39" i="91"/>
  <c r="A39" i="91"/>
  <c r="I35" i="91"/>
  <c r="H35" i="91"/>
  <c r="G35" i="91"/>
  <c r="F35" i="91"/>
  <c r="E35" i="91"/>
  <c r="C35" i="91"/>
  <c r="B35" i="91"/>
  <c r="A35" i="91"/>
  <c r="I31" i="91"/>
  <c r="H31" i="91"/>
  <c r="G31" i="91"/>
  <c r="F31" i="91"/>
  <c r="E31" i="91"/>
  <c r="C31" i="91"/>
  <c r="B31" i="91"/>
  <c r="A31" i="91"/>
  <c r="E11" i="92" l="1"/>
  <c r="E7" i="92" l="1"/>
  <c r="E24" i="89" l="1"/>
  <c r="E40" i="89" l="1"/>
  <c r="E39" i="89"/>
  <c r="E38" i="89"/>
  <c r="E37" i="89"/>
  <c r="E36" i="89"/>
  <c r="E42" i="89" s="1"/>
  <c r="E23" i="89"/>
  <c r="E26" i="89" s="1"/>
  <c r="H46" i="91" l="1"/>
  <c r="G46" i="91"/>
  <c r="F46" i="91"/>
  <c r="E46" i="91"/>
  <c r="G45" i="91"/>
  <c r="F45" i="91"/>
  <c r="C45" i="91"/>
  <c r="D45" i="91"/>
  <c r="E42" i="91"/>
  <c r="G41" i="91"/>
  <c r="F41" i="91"/>
  <c r="C41" i="91"/>
  <c r="D41" i="91"/>
  <c r="E30" i="91"/>
  <c r="F30" i="91"/>
  <c r="H30" i="91"/>
  <c r="I30" i="91"/>
  <c r="F17" i="91"/>
  <c r="K17" i="91" s="1"/>
  <c r="H42" i="91" s="1"/>
  <c r="I38" i="91"/>
  <c r="H38" i="91"/>
  <c r="F38" i="91"/>
  <c r="E38" i="91"/>
  <c r="G37" i="91"/>
  <c r="F37" i="91"/>
  <c r="D37" i="91"/>
  <c r="C37" i="91"/>
  <c r="I34" i="91"/>
  <c r="H34" i="91"/>
  <c r="F34" i="91"/>
  <c r="E34" i="91"/>
  <c r="G33" i="91"/>
  <c r="F33" i="91"/>
  <c r="D33" i="91"/>
  <c r="C33" i="91"/>
  <c r="G29" i="91"/>
  <c r="F29" i="91"/>
  <c r="D29" i="91"/>
  <c r="C29" i="91"/>
  <c r="G16" i="91"/>
  <c r="G38" i="91" s="1"/>
  <c r="G15" i="91"/>
  <c r="G34" i="91" s="1"/>
  <c r="G14" i="91"/>
  <c r="G30" i="91" s="1"/>
  <c r="C26" i="83"/>
  <c r="E19" i="84"/>
  <c r="E26" i="83"/>
  <c r="D26" i="83"/>
  <c r="D19" i="84"/>
  <c r="D36" i="86"/>
  <c r="F42" i="91" l="1"/>
  <c r="J17" i="91"/>
  <c r="G42" i="91" s="1"/>
  <c r="C28" i="86"/>
  <c r="D28" i="86"/>
  <c r="F28" i="86"/>
  <c r="G28" i="86"/>
  <c r="K12" i="64"/>
  <c r="C36" i="86"/>
  <c r="E37" i="86"/>
  <c r="G36" i="86"/>
  <c r="F36" i="86"/>
  <c r="G15" i="86"/>
  <c r="G37" i="86" s="1"/>
  <c r="H37" i="86"/>
  <c r="F37" i="86"/>
  <c r="H33" i="86" l="1"/>
  <c r="F33" i="86"/>
  <c r="E33" i="86"/>
  <c r="G32" i="86"/>
  <c r="F32" i="86"/>
  <c r="D32" i="86"/>
  <c r="C32" i="86"/>
  <c r="H29" i="86"/>
  <c r="F29" i="86"/>
  <c r="E29" i="86"/>
  <c r="G14" i="86"/>
  <c r="G33" i="86" s="1"/>
  <c r="G13" i="86"/>
  <c r="G29" i="86" s="1"/>
  <c r="F25" i="82" l="1"/>
  <c r="H22" i="84"/>
  <c r="G22" i="84"/>
  <c r="F22" i="84"/>
  <c r="E22" i="84"/>
  <c r="E21" i="84"/>
  <c r="G20" i="84"/>
  <c r="F20" i="84"/>
  <c r="D20" i="84"/>
  <c r="C20" i="84"/>
  <c r="C19" i="84"/>
  <c r="E28" i="83"/>
  <c r="E29" i="83"/>
  <c r="G27" i="83"/>
  <c r="F27" i="83"/>
  <c r="D27" i="83"/>
  <c r="C27" i="83"/>
  <c r="F13" i="83"/>
  <c r="F29" i="83" s="1"/>
  <c r="D34" i="82"/>
  <c r="D29" i="82"/>
  <c r="D24" i="82"/>
  <c r="I35" i="82"/>
  <c r="H35" i="82"/>
  <c r="F35" i="82"/>
  <c r="E35" i="82"/>
  <c r="G34" i="82"/>
  <c r="F34" i="82"/>
  <c r="C34" i="82"/>
  <c r="I30" i="82"/>
  <c r="H30" i="82"/>
  <c r="F30" i="82"/>
  <c r="E30" i="82"/>
  <c r="G29" i="82"/>
  <c r="F29" i="82"/>
  <c r="C29" i="82"/>
  <c r="I25" i="82"/>
  <c r="H25" i="82"/>
  <c r="E25" i="82"/>
  <c r="G24" i="82"/>
  <c r="F24" i="82"/>
  <c r="C24" i="82"/>
  <c r="G14" i="82"/>
  <c r="G35" i="82" s="1"/>
  <c r="G13" i="82"/>
  <c r="G30" i="82" s="1"/>
  <c r="G12" i="82"/>
  <c r="G25" i="82" s="1"/>
  <c r="K13" i="83" l="1"/>
  <c r="H29" i="83" s="1"/>
  <c r="J13" i="83"/>
  <c r="G29" i="83" s="1"/>
  <c r="H27" i="64" l="1"/>
  <c r="F27" i="64"/>
  <c r="E27" i="64"/>
  <c r="G26" i="64"/>
  <c r="F26" i="64"/>
  <c r="D26" i="64"/>
  <c r="C26" i="64"/>
  <c r="G12" i="64"/>
  <c r="G27" i="64" s="1"/>
  <c r="H18" i="52" l="1"/>
  <c r="G18" i="52"/>
  <c r="F18" i="52"/>
  <c r="E18" i="52"/>
  <c r="G17" i="52"/>
  <c r="F17" i="52"/>
  <c r="D17" i="52"/>
  <c r="C17" i="5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Valencia-Cardona, Juan</author>
  </authors>
  <commentList>
    <comment ref="E5" authorId="0" shapeId="0" xr:uid="{AD8A7BB1-7AE7-4C51-B41E-C8022B47F7A9}">
      <text>
        <r>
          <rPr>
            <b/>
            <sz val="9"/>
            <color indexed="81"/>
            <rFont val="Tahoma"/>
            <family val="2"/>
          </rPr>
          <t>Valencia-Cardona, Juan:</t>
        </r>
        <r>
          <rPr>
            <sz val="9"/>
            <color indexed="81"/>
            <rFont val="Tahoma"/>
            <family val="2"/>
          </rPr>
          <t xml:space="preserve">
0.36 substracted to account for pullback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Valencia-Cardona, Juan</author>
  </authors>
  <commentList>
    <comment ref="E26" authorId="0" shapeId="0" xr:uid="{A570DC7E-5BE1-4470-A9F9-7386071D619A}">
      <text>
        <r>
          <rPr>
            <b/>
            <sz val="9"/>
            <color indexed="81"/>
            <rFont val="Tahoma"/>
            <family val="2"/>
          </rPr>
          <t>Valencia-Cardona, Juan:</t>
        </r>
        <r>
          <rPr>
            <sz val="9"/>
            <color indexed="81"/>
            <rFont val="Tahoma"/>
            <family val="2"/>
          </rPr>
          <t xml:space="preserve">
0.36 substracted to account for pullback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Valencia-Cardona, Juan</author>
  </authors>
  <commentList>
    <comment ref="E19" authorId="0" shapeId="0" xr:uid="{DD9421E8-E87E-4048-BA89-5440AC998271}">
      <text>
        <r>
          <rPr>
            <b/>
            <sz val="9"/>
            <color indexed="81"/>
            <rFont val="Tahoma"/>
            <family val="2"/>
          </rPr>
          <t>Valencia-Cardona, Juan:</t>
        </r>
        <r>
          <rPr>
            <sz val="9"/>
            <color indexed="81"/>
            <rFont val="Tahoma"/>
            <family val="2"/>
          </rPr>
          <t xml:space="preserve">
0.36 substracted to account for pullback
</t>
        </r>
      </text>
    </comment>
  </commentList>
</comments>
</file>

<file path=xl/sharedStrings.xml><?xml version="1.0" encoding="utf-8"?>
<sst xmlns="http://schemas.openxmlformats.org/spreadsheetml/2006/main" count="1745" uniqueCount="275">
  <si>
    <t>EXECUTE</t>
  </si>
  <si>
    <t>SampleStartLayoutAssembler</t>
  </si>
  <si>
    <t>Library.string</t>
  </si>
  <si>
    <t>CellName.string</t>
  </si>
  <si>
    <t>OpenCellViewMode.string</t>
  </si>
  <si>
    <t>CellSizeX.float</t>
  </si>
  <si>
    <t>CellSizeY.float</t>
  </si>
  <si>
    <t>CenterX.float</t>
  </si>
  <si>
    <t>CenterY.float</t>
  </si>
  <si>
    <t>Category.string</t>
  </si>
  <si>
    <t>cv</t>
  </si>
  <si>
    <t>cv.cvid</t>
  </si>
  <si>
    <t>lpp.lpp</t>
  </si>
  <si>
    <t>left_size.float</t>
  </si>
  <si>
    <t>right_size.float</t>
  </si>
  <si>
    <t>top_size.float</t>
  </si>
  <si>
    <t>bottom_size.float</t>
  </si>
  <si>
    <t>in1_lpp.lpp</t>
  </si>
  <si>
    <t>in2_lpp.lpp</t>
  </si>
  <si>
    <t>out_lpp.lpp</t>
  </si>
  <si>
    <t>orientation.string</t>
  </si>
  <si>
    <t>inst_name.string</t>
  </si>
  <si>
    <t>master_view.string</t>
  </si>
  <si>
    <t>master_cell.string</t>
  </si>
  <si>
    <t>master_lib.string</t>
  </si>
  <si>
    <t>idtype.string</t>
  </si>
  <si>
    <t>library.string</t>
  </si>
  <si>
    <t>cell.string</t>
  </si>
  <si>
    <t>eow_beard.string</t>
  </si>
  <si>
    <t>id_layer_purpose.string</t>
  </si>
  <si>
    <t>inside_outside.string</t>
  </si>
  <si>
    <t>shift.string</t>
  </si>
  <si>
    <t>inner_lpps.string</t>
  </si>
  <si>
    <t>outer_lpps.string</t>
  </si>
  <si>
    <t>inner_cells.string</t>
  </si>
  <si>
    <t>filler_cell_lib.string</t>
  </si>
  <si>
    <t>filler_cell_name.string</t>
  </si>
  <si>
    <t>overlay_mode.string</t>
  </si>
  <si>
    <t>y</t>
  </si>
  <si>
    <t>StartLayoutAssembler</t>
  </si>
  <si>
    <t>bbox.bbox</t>
  </si>
  <si>
    <t>points.points</t>
  </si>
  <si>
    <t>layers.layers</t>
  </si>
  <si>
    <t>origin.points</t>
  </si>
  <si>
    <t>keep_shapes.boolean</t>
  </si>
  <si>
    <t>filler_cell_fill_extents_lpp.string</t>
  </si>
  <si>
    <t>fill_extents_lpp.string</t>
  </si>
  <si>
    <t>keep_away_lpp.string</t>
  </si>
  <si>
    <t>cd.float</t>
  </si>
  <si>
    <t>pitch.float</t>
  </si>
  <si>
    <t>varname.declare</t>
  </si>
  <si>
    <t>shapes.strlist</t>
  </si>
  <si>
    <t>offset.string</t>
  </si>
  <si>
    <t>grating_shapes.list</t>
  </si>
  <si>
    <t>segment_length.float</t>
  </si>
  <si>
    <t>segment_ete.float</t>
  </si>
  <si>
    <t>min_enclosure.list</t>
  </si>
  <si>
    <t>insert_long.string</t>
  </si>
  <si>
    <t>segment_sequence.strlist</t>
  </si>
  <si>
    <t>segment_shapes.list</t>
  </si>
  <si>
    <t>shift_x.float</t>
  </si>
  <si>
    <t>shift_y.float</t>
  </si>
  <si>
    <t>ClusterName.cvId</t>
  </si>
  <si>
    <t>BaseInfo.string</t>
  </si>
  <si>
    <t>isSeparateCv.boolean</t>
  </si>
  <si>
    <t>ClusterLibrary.string</t>
  </si>
  <si>
    <t>isBaseACell.boolean</t>
  </si>
  <si>
    <t>ClusterSizeX.float</t>
  </si>
  <si>
    <t>ClusterSizeY.float</t>
  </si>
  <si>
    <t>BaseMosaicX.int</t>
  </si>
  <si>
    <t>BaseMosaicY.int</t>
  </si>
  <si>
    <t>CellInfo.string</t>
  </si>
  <si>
    <t>isTreeModeAlign.string</t>
  </si>
  <si>
    <t>AlignTo.string</t>
  </si>
  <si>
    <t>mosaic_name.string</t>
  </si>
  <si>
    <t>y_space.float</t>
  </si>
  <si>
    <t>x_space.float</t>
  </si>
  <si>
    <t>true_delta.boolean</t>
  </si>
  <si>
    <t>columns.int</t>
  </si>
  <si>
    <t>rows.int</t>
  </si>
  <si>
    <r>
      <t>Sample</t>
    </r>
    <r>
      <rPr>
        <b/>
        <sz val="12"/>
        <color theme="9" tint="-0.499984740745262"/>
        <rFont val="Calibri"/>
        <family val="2"/>
        <scheme val="minor"/>
      </rPr>
      <t>create_rectangle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</si>
  <si>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create_polygon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</si>
  <si>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delete_rectangles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</si>
  <si>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delete_polygons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</si>
  <si>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shape_size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</si>
  <si>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bool_and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</si>
  <si>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bool_or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</si>
  <si>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bool_and_not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</si>
  <si>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create_instance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</si>
  <si>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create_mosaic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</si>
  <si>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create_id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</si>
  <si>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create_gratings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</si>
  <si>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gather_shapes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</si>
  <si>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stagger_all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</si>
  <si>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segment_by_unit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</si>
  <si>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move_cuts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</si>
  <si>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contour_builder_run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</si>
  <si>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custom_filler_flow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</si>
  <si>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CreateCluster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</si>
  <si>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AddToCluster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</si>
  <si>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PlaceCluster</t>
    </r>
  </si>
  <si>
    <t>bool_and_not</t>
  </si>
  <si>
    <r>
      <t>Sample</t>
    </r>
    <r>
      <rPr>
        <b/>
        <sz val="12"/>
        <color theme="9" tint="-0.499984740745262"/>
        <rFont val="Calibri"/>
        <family val="2"/>
        <scheme val="minor"/>
      </rPr>
      <t>zonal_background</t>
    </r>
  </si>
  <si>
    <t>cell_name.string</t>
  </si>
  <si>
    <t>cell_size.points</t>
  </si>
  <si>
    <t>pullback.float</t>
  </si>
  <si>
    <r>
      <t>Sample</t>
    </r>
    <r>
      <rPr>
        <b/>
        <sz val="12"/>
        <color theme="9" tint="-0.499984740745262"/>
        <rFont val="Calibri"/>
        <family val="2"/>
        <scheme val="minor"/>
      </rPr>
      <t>xy_canon</t>
    </r>
  </si>
  <si>
    <t>xy_cds.points</t>
  </si>
  <si>
    <t>xy_distance.points</t>
  </si>
  <si>
    <r>
      <t>Sample</t>
    </r>
    <r>
      <rPr>
        <b/>
        <sz val="12"/>
        <color theme="9" tint="-0.499984740745262"/>
        <rFont val="Calibri"/>
        <family val="2"/>
        <scheme val="minor"/>
      </rPr>
      <t>spa_canon</t>
    </r>
  </si>
  <si>
    <t>length.float</t>
  </si>
  <si>
    <t>spacing.float</t>
  </si>
  <si>
    <r>
      <t>Sample</t>
    </r>
    <r>
      <rPr>
        <b/>
        <sz val="12"/>
        <color theme="9" tint="-0.499984740745262"/>
        <rFont val="Calibri"/>
        <family val="2"/>
        <scheme val="minor"/>
      </rPr>
      <t>fa_canon</t>
    </r>
  </si>
  <si>
    <t>doublet_space.float</t>
  </si>
  <si>
    <r>
      <t>Sample</t>
    </r>
    <r>
      <rPr>
        <b/>
        <sz val="12"/>
        <color theme="9" tint="-0.499984740745262"/>
        <rFont val="Calibri"/>
        <family val="2"/>
        <scheme val="minor"/>
      </rPr>
      <t>center_canon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</si>
  <si>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hash_canon</t>
    </r>
  </si>
  <si>
    <t>height.float</t>
  </si>
  <si>
    <t>width.float</t>
  </si>
  <si>
    <t>w</t>
  </si>
  <si>
    <r>
      <t>Sample</t>
    </r>
    <r>
      <rPr>
        <b/>
        <sz val="12"/>
        <color theme="9" tint="-0.499984740745262"/>
        <rFont val="Calibri"/>
        <family val="2"/>
        <scheme val="minor"/>
      </rPr>
      <t>tvpa_canon</t>
    </r>
  </si>
  <si>
    <t>box_space.float</t>
  </si>
  <si>
    <t>cross_width.float</t>
  </si>
  <si>
    <t>cross_height.float</t>
  </si>
  <si>
    <t>N</t>
  </si>
  <si>
    <t>Library</t>
  </si>
  <si>
    <t>xy_canon</t>
  </si>
  <si>
    <t>xy_lengths.points</t>
  </si>
  <si>
    <t>stepping.list</t>
  </si>
  <si>
    <t>Offset</t>
  </si>
  <si>
    <t>Cell Name</t>
  </si>
  <si>
    <t>Cell Type</t>
  </si>
  <si>
    <t>Mark Width</t>
  </si>
  <si>
    <t>Spacing</t>
  </si>
  <si>
    <t>Cd</t>
  </si>
  <si>
    <t>Pitch</t>
  </si>
  <si>
    <t>Relative Mark pitch</t>
  </si>
  <si>
    <t>Stepping</t>
  </si>
  <si>
    <t>Bar Length</t>
  </si>
  <si>
    <t>Width</t>
  </si>
  <si>
    <t>Height</t>
  </si>
  <si>
    <t>Prefix</t>
  </si>
  <si>
    <t>create_instance</t>
  </si>
  <si>
    <t>((5))</t>
  </si>
  <si>
    <t>Pullback</t>
  </si>
  <si>
    <t>tvpa_canon</t>
  </si>
  <si>
    <t>Cross width</t>
  </si>
  <si>
    <t>Cross Height</t>
  </si>
  <si>
    <t>Space</t>
  </si>
  <si>
    <t>Relative pitch</t>
  </si>
  <si>
    <t>delta.float</t>
  </si>
  <si>
    <r>
      <t>Sample</t>
    </r>
    <r>
      <rPr>
        <b/>
        <sz val="12"/>
        <color theme="9" tint="-0.499984740745262"/>
        <rFont val="Calibri"/>
        <family val="2"/>
        <scheme val="minor"/>
      </rPr>
      <t>chopped_tvpa_canon</t>
    </r>
  </si>
  <si>
    <t>box_side.float</t>
  </si>
  <si>
    <t>chunk_height.float</t>
  </si>
  <si>
    <t>num_chunks.int</t>
  </si>
  <si>
    <t>center_delta.float</t>
  </si>
  <si>
    <t>Box Side</t>
  </si>
  <si>
    <t>Chunk Height</t>
  </si>
  <si>
    <t>Segments per side</t>
  </si>
  <si>
    <t>Center Delta</t>
  </si>
  <si>
    <t>chopped_tvpa_canon</t>
  </si>
  <si>
    <t>(25 25)</t>
  </si>
  <si>
    <t>create_rectangle</t>
  </si>
  <si>
    <t>a</t>
  </si>
  <si>
    <t>zonal_background</t>
  </si>
  <si>
    <t>shift.float</t>
  </si>
  <si>
    <t>swirl.boolean</t>
  </si>
  <si>
    <t>frmnik74b2_x74a_lay</t>
  </si>
  <si>
    <t>127400c_0_x74b_tm0022d</t>
  </si>
  <si>
    <t>127400c_0_x74b_tm0023d</t>
  </si>
  <si>
    <t>127400c_0_x74b_tm0024d</t>
  </si>
  <si>
    <t>127400c_0_x74b_tm0030d</t>
  </si>
  <si>
    <t>127400c_0_x74b_tm0078d</t>
  </si>
  <si>
    <t>127400c_0_x74b_tm0079d</t>
  </si>
  <si>
    <t>127400c_0_x74b_tm0080d</t>
  </si>
  <si>
    <t>127400c_0_x74b_tm0154d</t>
  </si>
  <si>
    <t>127400c_0_x74b_tm0173d</t>
  </si>
  <si>
    <t>127400c_0_x74b_tm0222d</t>
  </si>
  <si>
    <t>swirl</t>
  </si>
  <si>
    <t>pullback</t>
  </si>
  <si>
    <t>127400c_0_x74b_tm0223d</t>
  </si>
  <si>
    <t>127400c_0_x74b_tm0224d</t>
  </si>
  <si>
    <t>127400c_0_x74b_tm0230d</t>
  </si>
  <si>
    <t>127400c_0_x74b_tm0354d</t>
  </si>
  <si>
    <t>127400c_0_x74b_tm0373d</t>
  </si>
  <si>
    <t>127400c_0_x74b_tm1022d</t>
  </si>
  <si>
    <t>127400c_0_x74b_tm1023d</t>
  </si>
  <si>
    <t>127400c_0_x74b_tm1024d</t>
  </si>
  <si>
    <t>127400c_0_x74b_tm1030d</t>
  </si>
  <si>
    <t>127400c_0_x74b_tm1078d</t>
  </si>
  <si>
    <t>127400c_0_x74b_tm1079d</t>
  </si>
  <si>
    <t>127400c_0_x74b_tm1080d</t>
  </si>
  <si>
    <t>127400c_0_x74b_tm1154d</t>
  </si>
  <si>
    <t>127400c_0_x74b_tm1173d</t>
  </si>
  <si>
    <t>pseudo_swirl</t>
  </si>
  <si>
    <t>TM0</t>
  </si>
  <si>
    <t>metal</t>
  </si>
  <si>
    <t>oxide</t>
  </si>
  <si>
    <t>TM1</t>
  </si>
  <si>
    <t>Layer</t>
  </si>
  <si>
    <t>Type</t>
  </si>
  <si>
    <t>Mark Number</t>
  </si>
  <si>
    <t>Style</t>
  </si>
  <si>
    <t>XY4</t>
  </si>
  <si>
    <t>Pound</t>
  </si>
  <si>
    <t>Cross</t>
  </si>
  <si>
    <t>Hatch</t>
  </si>
  <si>
    <t>inner pad width height</t>
  </si>
  <si>
    <t>127400c_0_x74b_tm1175hv</t>
  </si>
  <si>
    <t>127400c_0_x74b_tm1176vh</t>
  </si>
  <si>
    <t>127400c_0_x74b_tm1177hv</t>
  </si>
  <si>
    <t>127400c_0_x74b_tm1178vh</t>
  </si>
  <si>
    <t>127400c_0_x74b_tm1098v</t>
  </si>
  <si>
    <t>127400c_0_x74b_tm1099v</t>
  </si>
  <si>
    <t>127400c_0_x74b_tm1105h</t>
  </si>
  <si>
    <t>127400c_0_x74b_tm1104h</t>
  </si>
  <si>
    <t>SPA</t>
  </si>
  <si>
    <t>Line</t>
  </si>
  <si>
    <t>Fullstack</t>
  </si>
  <si>
    <t>First iteration</t>
  </si>
  <si>
    <t>second iteration</t>
  </si>
  <si>
    <t>tv0_downsize</t>
  </si>
  <si>
    <t>127400c_0_x74b_tm0355d</t>
  </si>
  <si>
    <t>gv1_downsize</t>
  </si>
  <si>
    <t>or1.tccDebug</t>
  </si>
  <si>
    <t>or2.tccDebug</t>
  </si>
  <si>
    <t>(61.2 61.92)</t>
  </si>
  <si>
    <t>niksupport_v78_lay</t>
  </si>
  <si>
    <t>1278canonbeard</t>
  </si>
  <si>
    <t>BLV_downsize</t>
  </si>
  <si>
    <r>
      <t>Sample</t>
    </r>
    <r>
      <rPr>
        <b/>
        <sz val="12"/>
        <color theme="9" tint="-0.499984740745262"/>
        <rFont val="Calibri"/>
        <family val="2"/>
        <scheme val="minor"/>
      </rPr>
      <t>diagonal_gratings</t>
    </r>
  </si>
  <si>
    <t>angle.int</t>
  </si>
  <si>
    <t>min_length.float</t>
  </si>
  <si>
    <t>offset.boolean</t>
  </si>
  <si>
    <t>exclude_distance.points</t>
  </si>
  <si>
    <t>diagonal_gratings</t>
  </si>
  <si>
    <t>127800c_d3t26_x78c_dummy_bm4_4_1</t>
  </si>
  <si>
    <t>nik78d2lib1_v78_lay</t>
  </si>
  <si>
    <t>nik78d2lib2_v78_lay</t>
  </si>
  <si>
    <t>BM5_mask.frameDrawing</t>
  </si>
  <si>
    <t>127800c_d3t26_x78c_bph_swirl</t>
  </si>
  <si>
    <t>BPH_mask.drawing</t>
  </si>
  <si>
    <t>127800c_d3t26_x78c_bph022d</t>
  </si>
  <si>
    <t>127800c_d3t26_x78c_bph023d</t>
  </si>
  <si>
    <t>127800c_d3t26_x78c_bph024d</t>
  </si>
  <si>
    <t>127800c_d3t26_x78c_bph078d</t>
  </si>
  <si>
    <t>127800c_d3t26_x78c_bph173d</t>
  </si>
  <si>
    <t>127800c_d3t26_x78c_bph222d</t>
  </si>
  <si>
    <t>127800c_d3t26_x78c_bph223d</t>
  </si>
  <si>
    <t>127800c_d3t26_x78c_bph224d</t>
  </si>
  <si>
    <t>BVS_mask.drawing</t>
  </si>
  <si>
    <t>127800c_d3t26_x78c_bph355d</t>
  </si>
  <si>
    <t>127800c_d3t26_x78c_bph374d</t>
  </si>
  <si>
    <t>127800c_d3t26_x78c_dummy_beard_bph</t>
  </si>
  <si>
    <t>127800c_d3t26_x78c_dummy_bm5_3_1</t>
  </si>
  <si>
    <t>127800c_d3t26_x78c_bvs022d</t>
  </si>
  <si>
    <t>127800c_d3t26_x78c_bvs023d</t>
  </si>
  <si>
    <t>127800c_d3t26_x78c_bvs024d</t>
  </si>
  <si>
    <t>127800c_d3t26_x78c_bvs155d</t>
  </si>
  <si>
    <t>127800c_d3t26_x78c_bvs174d</t>
  </si>
  <si>
    <t>BMS_mask.drawing</t>
  </si>
  <si>
    <t>(24 24)</t>
  </si>
  <si>
    <t>127800c_d3t26_dummy_beard_bvs_fine</t>
  </si>
  <si>
    <t>127800c_d3t26_dummy_beard_bvs_search</t>
  </si>
  <si>
    <t>BPH_mask.scratch1</t>
  </si>
  <si>
    <t>BPH_mask.scratch2</t>
  </si>
  <si>
    <t>127800c_d3t26_x78c_dummy_bm3_3_1</t>
  </si>
  <si>
    <t>127800c_d3t26_x78c_bcx_kga</t>
  </si>
  <si>
    <t>127800c_d3t26_x78c_bph_filler_dummy</t>
  </si>
  <si>
    <t>custom_filler_flow</t>
  </si>
  <si>
    <t>or3.tccDebug</t>
  </si>
  <si>
    <t>blue.tccDebug</t>
  </si>
  <si>
    <t>chkBoundary.boundary</t>
  </si>
  <si>
    <t>127800c_d3t26_x78c_bph_filler</t>
  </si>
  <si>
    <t>fill_regardless_of_grid.boolean</t>
  </si>
  <si>
    <t>BHV_mask.drawing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</si>
</sst>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9" tint="-0.499984740745262"/>
      <name val="Calibri"/>
      <family val="2"/>
      <scheme val="minor"/>
    </font>
    <font>
      <b/>
      <sz val="12"/>
      <color theme="9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5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FFC7CE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1"/>
        <bgColor theme="1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</borders>
  <cellStyleXfs count="11">
    <xf numFmtId="0" fontId="0" fillId="0" borderId="0"/>
    <xf numFmtId="0" fontId="1" fillId="2" borderId="0" applyNumberFormat="0" applyBorder="0" applyAlignment="0" applyProtection="0"/>
    <xf numFmtId="0" fontId="5" fillId="4" borderId="0" applyNumberFormat="0" applyBorder="0" applyAlignment="0" applyProtection="0"/>
    <xf numFmtId="0" fontId="6" fillId="5" borderId="0" applyNumberFormat="0" applyBorder="0" applyAlignment="0" applyProtection="0"/>
    <xf numFmtId="0" fontId="7" fillId="6" borderId="1" applyNumberFormat="0" applyAlignment="0" applyProtection="0"/>
    <xf numFmtId="0" fontId="8" fillId="7" borderId="2" applyNumberFormat="0" applyAlignment="0" applyProtection="0"/>
    <xf numFmtId="0" fontId="5" fillId="8" borderId="0" applyNumberFormat="0" applyBorder="0" applyAlignment="0" applyProtection="0"/>
    <xf numFmtId="44" fontId="5" fillId="0" borderId="0" applyFont="0" applyFill="0" applyBorder="0" applyAlignment="0" applyProtection="0"/>
    <xf numFmtId="0" fontId="9" fillId="9" borderId="0" applyNumberFormat="0" applyBorder="0" applyAlignment="0" applyProtection="0"/>
    <xf numFmtId="0" fontId="10" fillId="10" borderId="0" applyNumberFormat="0" applyBorder="0" applyAlignment="0" applyProtection="0"/>
    <xf numFmtId="0" fontId="5" fillId="11" borderId="0" applyNumberFormat="0" applyBorder="0" applyAlignment="0" applyProtection="0"/>
  </cellStyleXfs>
  <cellXfs count="41">
    <xf numFmtId="0" fontId="0" fillId="0" borderId="0" xfId="0"/>
    <xf numFmtId="0" fontId="2" fillId="0" borderId="0" xfId="0" applyFont="1"/>
    <xf numFmtId="0" fontId="3" fillId="3" borderId="0" xfId="0" applyFont="1" applyFill="1" applyAlignment="1">
      <alignment vertical="center"/>
    </xf>
    <xf numFmtId="0" fontId="3" fillId="3" borderId="0" xfId="1" applyFont="1" applyFill="1" applyBorder="1"/>
    <xf numFmtId="0" fontId="3" fillId="3" borderId="0" xfId="1" applyFont="1" applyFill="1"/>
    <xf numFmtId="0" fontId="3" fillId="3" borderId="0" xfId="0" applyFont="1" applyFill="1" applyAlignment="1">
      <alignment horizontal="left" vertical="center"/>
    </xf>
    <xf numFmtId="0" fontId="3" fillId="3" borderId="0" xfId="0" applyFont="1" applyFill="1"/>
    <xf numFmtId="0" fontId="5" fillId="4" borderId="0" xfId="2" applyAlignment="1">
      <alignment horizontal="left" vertical="center"/>
    </xf>
    <xf numFmtId="0" fontId="5" fillId="4" borderId="0" xfId="2"/>
    <xf numFmtId="0" fontId="7" fillId="6" borderId="1" xfId="4"/>
    <xf numFmtId="0" fontId="6" fillId="5" borderId="0" xfId="3"/>
    <xf numFmtId="0" fontId="7" fillId="6" borderId="1" xfId="4" applyAlignment="1">
      <alignment horizontal="center"/>
    </xf>
    <xf numFmtId="0" fontId="5" fillId="4" borderId="0" xfId="2" applyAlignment="1">
      <alignment horizontal="center"/>
    </xf>
    <xf numFmtId="0" fontId="8" fillId="7" borderId="2" xfId="5"/>
    <xf numFmtId="0" fontId="6" fillId="5" borderId="2" xfId="3" applyBorder="1"/>
    <xf numFmtId="44" fontId="7" fillId="6" borderId="1" xfId="7" applyFont="1" applyFill="1" applyBorder="1" applyAlignment="1">
      <alignment horizontal="center"/>
    </xf>
    <xf numFmtId="0" fontId="9" fillId="9" borderId="0" xfId="8"/>
    <xf numFmtId="0" fontId="9" fillId="9" borderId="0" xfId="8" applyAlignment="1">
      <alignment horizontal="center"/>
    </xf>
    <xf numFmtId="0" fontId="5" fillId="11" borderId="0" xfId="10"/>
    <xf numFmtId="0" fontId="0" fillId="0" borderId="0" xfId="0" applyAlignment="1">
      <alignment horizontal="center"/>
    </xf>
    <xf numFmtId="0" fontId="1" fillId="2" borderId="0" xfId="1" applyAlignment="1">
      <alignment horizontal="center"/>
    </xf>
    <xf numFmtId="0" fontId="1" fillId="2" borderId="0" xfId="1"/>
    <xf numFmtId="0" fontId="5" fillId="8" borderId="0" xfId="6"/>
    <xf numFmtId="0" fontId="5" fillId="8" borderId="0" xfId="6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5" xfId="0" applyBorder="1"/>
    <xf numFmtId="0" fontId="0" fillId="0" borderId="4" xfId="0" applyBorder="1"/>
    <xf numFmtId="0" fontId="0" fillId="0" borderId="7" xfId="0" applyBorder="1"/>
    <xf numFmtId="0" fontId="8" fillId="12" borderId="3" xfId="0" applyFont="1" applyFill="1" applyBorder="1"/>
    <xf numFmtId="0" fontId="8" fillId="12" borderId="4" xfId="0" applyFont="1" applyFill="1" applyBorder="1"/>
    <xf numFmtId="0" fontId="8" fillId="12" borderId="5" xfId="0" applyFont="1" applyFill="1" applyBorder="1"/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/>
    <xf numFmtId="0" fontId="10" fillId="10" borderId="0" xfId="9"/>
    <xf numFmtId="0" fontId="6" fillId="5" borderId="2" xfId="3" applyBorder="1" applyAlignment="1">
      <alignment horizontal="left" vertical="center"/>
    </xf>
    <xf numFmtId="0" fontId="5" fillId="0" borderId="0" xfId="0" applyFont="1"/>
  </cellXfs>
  <cellStyles count="11">
    <cellStyle name="40% - Accent1" xfId="2" builtinId="31"/>
    <cellStyle name="40% - Accent2" xfId="10" builtinId="35"/>
    <cellStyle name="40% - Accent6" xfId="6" builtinId="51"/>
    <cellStyle name="60% - Accent5 2" xfId="9" xr:uid="{DA01DEC3-998E-41AD-83CE-B3BAACB651D1}"/>
    <cellStyle name="Bad" xfId="8" builtinId="27"/>
    <cellStyle name="Calculation" xfId="4" builtinId="22"/>
    <cellStyle name="Check Cell" xfId="5" builtinId="23"/>
    <cellStyle name="Currency" xfId="7" builtinId="4"/>
    <cellStyle name="Good" xfId="1" builtinId="26"/>
    <cellStyle name="Neutral" xfId="3" builtinId="28"/>
    <cellStyle name="Normal" xfId="0" builtinId="0"/>
  </cellStyles>
  <dxfs count="5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209550</xdr:colOff>
      <xdr:row>25</xdr:row>
      <xdr:rowOff>78681</xdr:rowOff>
    </xdr:from>
    <xdr:to>
      <xdr:col>10</xdr:col>
      <xdr:colOff>1400175</xdr:colOff>
      <xdr:row>31</xdr:row>
      <xdr:rowOff>165088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35E3381-AD66-4827-8C9E-674CDC6CAD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9900" y="4841181"/>
          <a:ext cx="1190625" cy="1229407"/>
        </a:xfrm>
        <a:prstGeom prst="rect">
          <a:avLst/>
        </a:prstGeom>
      </xdr:spPr>
    </xdr:pic>
    <xdr:clientData/>
  </xdr:twoCellAnchor>
  <xdr:twoCellAnchor editAs="oneCell">
    <xdr:from>
      <xdr:col>10</xdr:col>
      <xdr:colOff>361951</xdr:colOff>
      <xdr:row>18</xdr:row>
      <xdr:rowOff>19050</xdr:rowOff>
    </xdr:from>
    <xdr:to>
      <xdr:col>10</xdr:col>
      <xdr:colOff>1198763</xdr:colOff>
      <xdr:row>22</xdr:row>
      <xdr:rowOff>118394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A22F96D-ABB2-4EF7-AEEA-3DA5897244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448801" y="3448050"/>
          <a:ext cx="836812" cy="861344"/>
        </a:xfrm>
        <a:prstGeom prst="rect">
          <a:avLst/>
        </a:prstGeom>
      </xdr:spPr>
    </xdr:pic>
    <xdr:clientData/>
  </xdr:twoCellAnchor>
  <xdr:twoCellAnchor editAs="oneCell">
    <xdr:from>
      <xdr:col>10</xdr:col>
      <xdr:colOff>333376</xdr:colOff>
      <xdr:row>11</xdr:row>
      <xdr:rowOff>93999</xdr:rowOff>
    </xdr:from>
    <xdr:to>
      <xdr:col>10</xdr:col>
      <xdr:colOff>1190626</xdr:colOff>
      <xdr:row>16</xdr:row>
      <xdr:rowOff>23799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BCA2CB8-93CA-4A16-BD1B-24990846F9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420226" y="2189499"/>
          <a:ext cx="857250" cy="882300"/>
        </a:xfrm>
        <a:prstGeom prst="rect">
          <a:avLst/>
        </a:prstGeom>
      </xdr:spPr>
    </xdr:pic>
    <xdr:clientData/>
  </xdr:twoCellAnchor>
  <xdr:twoCellAnchor editAs="oneCell">
    <xdr:from>
      <xdr:col>10</xdr:col>
      <xdr:colOff>304800</xdr:colOff>
      <xdr:row>4</xdr:row>
      <xdr:rowOff>47625</xdr:rowOff>
    </xdr:from>
    <xdr:to>
      <xdr:col>10</xdr:col>
      <xdr:colOff>1155429</xdr:colOff>
      <xdr:row>8</xdr:row>
      <xdr:rowOff>163693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223317C-C04A-4EA7-AD31-EDC5818281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391650" y="809625"/>
          <a:ext cx="850629" cy="878068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4</xdr:row>
      <xdr:rowOff>19050</xdr:rowOff>
    </xdr:from>
    <xdr:to>
      <xdr:col>13</xdr:col>
      <xdr:colOff>85725</xdr:colOff>
      <xdr:row>16</xdr:row>
      <xdr:rowOff>35455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D6FA28B-2533-4916-84A5-3F70343812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210925" y="781050"/>
          <a:ext cx="723900" cy="2302405"/>
        </a:xfrm>
        <a:prstGeom prst="rect">
          <a:avLst/>
        </a:prstGeom>
      </xdr:spPr>
    </xdr:pic>
    <xdr:clientData/>
  </xdr:twoCellAnchor>
  <xdr:twoCellAnchor editAs="oneCell">
    <xdr:from>
      <xdr:col>11</xdr:col>
      <xdr:colOff>600075</xdr:colOff>
      <xdr:row>18</xdr:row>
      <xdr:rowOff>38100</xdr:rowOff>
    </xdr:from>
    <xdr:to>
      <xdr:col>13</xdr:col>
      <xdr:colOff>76200</xdr:colOff>
      <xdr:row>29</xdr:row>
      <xdr:rowOff>189285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949A766B-842D-4BB3-AD98-FB09C3C656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229975" y="3467100"/>
          <a:ext cx="695325" cy="224668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2B3CBB5-04A6-4A42-85C8-D6C5B115BEDA}" name="Table2" displayName="Table2" ref="D38:I62" totalsRowShown="0">
  <autoFilter ref="D38:I62" xr:uid="{32B3CBB5-04A6-4A42-85C8-D6C5B115BEDA}"/>
  <tableColumns count="6">
    <tableColumn id="1" xr3:uid="{A98F632E-49EE-4055-8BD3-9C41F37C3E2D}" name="Mark Number" dataDxfId="4"/>
    <tableColumn id="2" xr3:uid="{46545C3B-2E05-4524-83F6-4E8D13DB104E}" name="Layer"/>
    <tableColumn id="3" xr3:uid="{C3ABCEE8-16ED-45D4-9A40-036F66261A2D}" name="Library"/>
    <tableColumn id="4" xr3:uid="{57575641-68FA-4068-8205-027409F2E2AC}" name="Cell Name"/>
    <tableColumn id="5" xr3:uid="{0FCA1C33-9149-465A-A503-9E0C9635BA45}" name="Type" dataDxfId="3"/>
    <tableColumn id="6" xr3:uid="{62DD1454-0ED7-4AD6-845C-884973106F84}" name="Style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F54AA8E-DF93-4603-8495-3310CE213EDF}" name="Table22" displayName="Table22" ref="C5:I22" totalsRowShown="0">
  <autoFilter ref="C5:I22" xr:uid="{FF54AA8E-DF93-4603-8495-3310CE213EDF}"/>
  <tableColumns count="7">
    <tableColumn id="1" xr3:uid="{E56DF5EA-2168-4954-9606-999936D88F9D}" name="Mark Number" dataDxfId="2"/>
    <tableColumn id="2" xr3:uid="{37C30B37-0C89-4688-9F40-A4538BCAE89E}" name="Layer"/>
    <tableColumn id="3" xr3:uid="{E1E0CDCA-4A86-4892-A5FA-4D17E79FF00C}" name="Library"/>
    <tableColumn id="4" xr3:uid="{44933157-627B-4E81-BFAB-E555E79739D0}" name="Cell Name"/>
    <tableColumn id="5" xr3:uid="{716B22B9-9C34-46AE-B4AD-90FC391E5FA7}" name="Type" dataDxfId="1"/>
    <tableColumn id="6" xr3:uid="{4C16C8C4-B685-48E1-8E54-F343F40F7EEB}" name="Style" dataDxfId="0"/>
    <tableColumn id="7" xr3:uid="{C92849E5-26F0-46DD-9612-EFB86CA5DA09}" name="Fullstack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4"/>
  <sheetViews>
    <sheetView zoomScale="110" zoomScaleNormal="110" workbookViewId="0">
      <selection activeCell="A12" sqref="A12:XFD12"/>
    </sheetView>
  </sheetViews>
  <sheetFormatPr defaultRowHeight="15" x14ac:dyDescent="0.25"/>
  <cols>
    <col min="1" max="1" width="9.42578125" bestFit="1" customWidth="1"/>
    <col min="2" max="2" width="28.42578125" bestFit="1" customWidth="1"/>
    <col min="3" max="3" width="19.85546875" bestFit="1" customWidth="1"/>
    <col min="4" max="4" width="32.7109375" bestFit="1" customWidth="1"/>
    <col min="5" max="5" width="25.85546875" bestFit="1" customWidth="1"/>
    <col min="6" max="6" width="19.42578125" bestFit="1" customWidth="1"/>
    <col min="7" max="7" width="19.140625" bestFit="1" customWidth="1"/>
    <col min="8" max="9" width="17.85546875" bestFit="1" customWidth="1"/>
    <col min="10" max="11" width="20.5703125" bestFit="1" customWidth="1"/>
  </cols>
  <sheetData>
    <row r="1" spans="1:12" s="6" customFormat="1" ht="15.75" x14ac:dyDescent="0.25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/>
    </row>
    <row r="2" spans="1:12" s="6" customFormat="1" ht="15.75" x14ac:dyDescent="0.25">
      <c r="A2" s="2"/>
      <c r="B2" s="2" t="s">
        <v>85</v>
      </c>
      <c r="C2" s="3" t="s">
        <v>11</v>
      </c>
      <c r="D2" s="3" t="s">
        <v>17</v>
      </c>
      <c r="E2" s="3" t="s">
        <v>18</v>
      </c>
      <c r="F2" s="3" t="s">
        <v>19</v>
      </c>
      <c r="G2" s="3"/>
      <c r="H2" s="3"/>
      <c r="I2" s="3"/>
      <c r="J2" s="3"/>
      <c r="K2" s="4"/>
    </row>
    <row r="3" spans="1:12" s="6" customFormat="1" ht="15.75" x14ac:dyDescent="0.25">
      <c r="A3" s="2"/>
      <c r="B3" s="2" t="s">
        <v>86</v>
      </c>
      <c r="C3" s="3" t="s">
        <v>11</v>
      </c>
      <c r="D3" s="3" t="s">
        <v>17</v>
      </c>
      <c r="E3" s="3" t="s">
        <v>18</v>
      </c>
      <c r="F3" s="3" t="s">
        <v>19</v>
      </c>
      <c r="G3" s="3"/>
      <c r="H3" s="3"/>
      <c r="I3" s="3"/>
      <c r="J3" s="3"/>
      <c r="K3" s="4"/>
    </row>
    <row r="4" spans="1:12" s="6" customFormat="1" ht="15.75" x14ac:dyDescent="0.25">
      <c r="A4" s="2"/>
      <c r="B4" s="2" t="s">
        <v>87</v>
      </c>
      <c r="C4" s="3" t="s">
        <v>11</v>
      </c>
      <c r="D4" s="3" t="s">
        <v>17</v>
      </c>
      <c r="E4" s="3" t="s">
        <v>18</v>
      </c>
      <c r="F4" s="3" t="s">
        <v>19</v>
      </c>
      <c r="G4" s="3"/>
      <c r="H4" s="3"/>
      <c r="I4" s="3"/>
      <c r="J4" s="3"/>
      <c r="K4" s="4"/>
    </row>
    <row r="5" spans="1:12" s="6" customFormat="1" ht="15.75" x14ac:dyDescent="0.25">
      <c r="A5" s="2"/>
      <c r="B5" s="2" t="s">
        <v>88</v>
      </c>
      <c r="C5" s="3" t="s">
        <v>11</v>
      </c>
      <c r="D5" s="3" t="s">
        <v>24</v>
      </c>
      <c r="E5" s="3" t="s">
        <v>23</v>
      </c>
      <c r="F5" s="3" t="s">
        <v>22</v>
      </c>
      <c r="G5" s="3" t="s">
        <v>21</v>
      </c>
      <c r="H5" s="3" t="s">
        <v>43</v>
      </c>
      <c r="I5" s="3" t="s">
        <v>20</v>
      </c>
      <c r="J5" s="3"/>
      <c r="K5" s="4"/>
    </row>
    <row r="6" spans="1:12" s="6" customFormat="1" ht="15.75" x14ac:dyDescent="0.25">
      <c r="A6" s="2"/>
      <c r="B6" s="2" t="s">
        <v>91</v>
      </c>
      <c r="C6" s="2" t="s">
        <v>11</v>
      </c>
      <c r="D6" s="2" t="s">
        <v>12</v>
      </c>
      <c r="E6" s="2" t="s">
        <v>40</v>
      </c>
      <c r="F6" s="2" t="s">
        <v>48</v>
      </c>
      <c r="G6" s="2" t="s">
        <v>49</v>
      </c>
      <c r="H6" s="2" t="s">
        <v>20</v>
      </c>
      <c r="I6" s="4" t="s">
        <v>50</v>
      </c>
      <c r="J6" s="4"/>
      <c r="K6" s="4"/>
    </row>
    <row r="7" spans="1:12" s="6" customFormat="1" ht="15.75" x14ac:dyDescent="0.25">
      <c r="A7" s="2"/>
      <c r="B7" s="2" t="s">
        <v>102</v>
      </c>
      <c r="C7" s="2" t="s">
        <v>26</v>
      </c>
      <c r="D7" s="2" t="s">
        <v>103</v>
      </c>
      <c r="E7" s="2" t="s">
        <v>104</v>
      </c>
      <c r="F7" s="6" t="s">
        <v>12</v>
      </c>
      <c r="G7" s="2" t="s">
        <v>48</v>
      </c>
      <c r="H7" s="2" t="s">
        <v>49</v>
      </c>
      <c r="I7" s="2" t="s">
        <v>105</v>
      </c>
      <c r="J7" s="4"/>
      <c r="K7" s="4"/>
    </row>
    <row r="8" spans="1:12" s="6" customFormat="1" ht="15.75" x14ac:dyDescent="0.25">
      <c r="A8" s="2"/>
      <c r="B8" s="2" t="s">
        <v>106</v>
      </c>
      <c r="C8" s="2" t="s">
        <v>11</v>
      </c>
      <c r="D8" s="6" t="s">
        <v>12</v>
      </c>
      <c r="E8" s="6" t="s">
        <v>107</v>
      </c>
      <c r="F8" s="6" t="s">
        <v>126</v>
      </c>
      <c r="G8" s="2" t="s">
        <v>108</v>
      </c>
      <c r="H8" s="2" t="s">
        <v>127</v>
      </c>
      <c r="I8" s="4" t="s">
        <v>50</v>
      </c>
      <c r="K8" s="4"/>
    </row>
    <row r="9" spans="1:12" s="6" customFormat="1" ht="15.75" x14ac:dyDescent="0.25">
      <c r="A9" s="2"/>
      <c r="B9" s="2" t="s">
        <v>109</v>
      </c>
      <c r="C9" s="2" t="s">
        <v>11</v>
      </c>
      <c r="D9" s="2" t="s">
        <v>12</v>
      </c>
      <c r="E9" s="2" t="s">
        <v>48</v>
      </c>
      <c r="F9" s="6" t="s">
        <v>110</v>
      </c>
      <c r="G9" s="2" t="s">
        <v>111</v>
      </c>
      <c r="H9" s="2" t="s">
        <v>127</v>
      </c>
      <c r="I9" s="4" t="s">
        <v>20</v>
      </c>
      <c r="J9" s="4" t="s">
        <v>50</v>
      </c>
      <c r="K9" s="4"/>
    </row>
    <row r="10" spans="1:12" s="6" customFormat="1" ht="15.75" x14ac:dyDescent="0.25">
      <c r="A10" s="2"/>
      <c r="B10" s="2" t="s">
        <v>112</v>
      </c>
      <c r="C10" s="2" t="s">
        <v>11</v>
      </c>
      <c r="D10" s="2" t="s">
        <v>12</v>
      </c>
      <c r="E10" s="2" t="s">
        <v>48</v>
      </c>
      <c r="F10" s="6" t="s">
        <v>110</v>
      </c>
      <c r="G10" s="2" t="s">
        <v>111</v>
      </c>
      <c r="H10" s="2" t="s">
        <v>127</v>
      </c>
      <c r="I10" s="4" t="s">
        <v>20</v>
      </c>
      <c r="J10" s="6" t="s">
        <v>149</v>
      </c>
      <c r="K10" s="6" t="s">
        <v>113</v>
      </c>
      <c r="L10" s="4" t="s">
        <v>50</v>
      </c>
    </row>
    <row r="11" spans="1:12" s="6" customFormat="1" ht="15.75" x14ac:dyDescent="0.25">
      <c r="A11" s="2"/>
      <c r="B11" s="2" t="s">
        <v>115</v>
      </c>
      <c r="C11" s="2" t="s">
        <v>11</v>
      </c>
      <c r="D11" s="2" t="s">
        <v>12</v>
      </c>
      <c r="E11" s="2" t="s">
        <v>48</v>
      </c>
      <c r="F11" s="2" t="s">
        <v>49</v>
      </c>
      <c r="G11" s="4" t="s">
        <v>116</v>
      </c>
      <c r="H11" s="4" t="s">
        <v>117</v>
      </c>
      <c r="I11" s="4" t="s">
        <v>50</v>
      </c>
      <c r="K11" s="4"/>
    </row>
    <row r="12" spans="1:12" s="6" customFormat="1" ht="15.75" x14ac:dyDescent="0.25">
      <c r="A12" s="2"/>
      <c r="B12" s="2" t="s">
        <v>114</v>
      </c>
      <c r="C12" s="2" t="s">
        <v>11</v>
      </c>
      <c r="D12" s="2" t="s">
        <v>12</v>
      </c>
      <c r="E12" s="2" t="s">
        <v>48</v>
      </c>
      <c r="F12" s="2" t="s">
        <v>111</v>
      </c>
      <c r="G12" s="4" t="s">
        <v>50</v>
      </c>
      <c r="H12" s="2"/>
      <c r="I12" s="4"/>
      <c r="K12" s="4"/>
    </row>
    <row r="13" spans="1:12" s="6" customFormat="1" ht="15.75" x14ac:dyDescent="0.25">
      <c r="A13" s="2"/>
      <c r="B13" s="2" t="s">
        <v>119</v>
      </c>
      <c r="C13" s="2" t="s">
        <v>11</v>
      </c>
      <c r="D13" s="2" t="s">
        <v>12</v>
      </c>
      <c r="E13" s="2" t="s">
        <v>48</v>
      </c>
      <c r="F13" s="2" t="s">
        <v>120</v>
      </c>
      <c r="G13" s="2" t="s">
        <v>121</v>
      </c>
      <c r="H13" s="2" t="s">
        <v>122</v>
      </c>
      <c r="I13" s="4" t="s">
        <v>50</v>
      </c>
      <c r="K13" s="4"/>
    </row>
    <row r="14" spans="1:12" s="8" customFormat="1" x14ac:dyDescent="0.25">
      <c r="A14" s="7" t="s">
        <v>38</v>
      </c>
      <c r="B14" s="7" t="s">
        <v>39</v>
      </c>
      <c r="C14" s="7"/>
      <c r="D14" s="7"/>
      <c r="E14" s="7"/>
    </row>
  </sheetData>
  <pageMargins left="0.7" right="0.7" top="0.75" bottom="0.75" header="0.3" footer="0.3"/>
  <pageSetup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B8C2F-09B6-4116-AD7B-A15496AE8ED6}">
  <dimension ref="A1:M36"/>
  <sheetViews>
    <sheetView topLeftCell="A7" workbookViewId="0">
      <selection activeCell="A36" sqref="A36:XFD37"/>
    </sheetView>
  </sheetViews>
  <sheetFormatPr defaultRowHeight="15" x14ac:dyDescent="0.25"/>
  <cols>
    <col min="1" max="1" width="9.42578125" bestFit="1" customWidth="1"/>
    <col min="2" max="2" width="28.42578125" bestFit="1" customWidth="1"/>
    <col min="3" max="3" width="29.5703125" customWidth="1"/>
    <col min="4" max="4" width="40.28515625" bestFit="1" customWidth="1"/>
    <col min="5" max="5" width="43" bestFit="1" customWidth="1"/>
    <col min="6" max="6" width="19" bestFit="1" customWidth="1"/>
    <col min="7" max="7" width="18.5703125" bestFit="1" customWidth="1"/>
    <col min="8" max="9" width="17.28515625" bestFit="1" customWidth="1"/>
    <col min="10" max="10" width="15.28515625" bestFit="1" customWidth="1"/>
    <col min="11" max="11" width="12" bestFit="1" customWidth="1"/>
    <col min="12" max="12" width="7" bestFit="1" customWidth="1"/>
  </cols>
  <sheetData>
    <row r="1" spans="1:13" s="6" customFormat="1" ht="15.75" x14ac:dyDescent="0.25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/>
    </row>
    <row r="2" spans="1:13" s="6" customFormat="1" ht="15.75" x14ac:dyDescent="0.25">
      <c r="A2" s="2"/>
      <c r="B2" s="2" t="s">
        <v>80</v>
      </c>
      <c r="C2" s="3" t="s">
        <v>11</v>
      </c>
      <c r="D2" s="3" t="s">
        <v>12</v>
      </c>
      <c r="E2" s="3" t="s">
        <v>40</v>
      </c>
      <c r="F2" s="3"/>
      <c r="G2" s="3"/>
      <c r="H2" s="3"/>
      <c r="I2" s="3"/>
      <c r="J2" s="3"/>
      <c r="K2" s="4"/>
    </row>
    <row r="3" spans="1:13" s="6" customFormat="1" ht="15.75" x14ac:dyDescent="0.25">
      <c r="A3" s="2"/>
      <c r="B3" s="2" t="s">
        <v>85</v>
      </c>
      <c r="C3" s="3" t="s">
        <v>11</v>
      </c>
      <c r="D3" s="3" t="s">
        <v>17</v>
      </c>
      <c r="E3" s="3" t="s">
        <v>18</v>
      </c>
      <c r="F3" s="3" t="s">
        <v>19</v>
      </c>
      <c r="G3" s="3"/>
      <c r="H3" s="3"/>
      <c r="I3" s="3"/>
      <c r="J3" s="3"/>
      <c r="K3" s="4"/>
    </row>
    <row r="4" spans="1:13" s="6" customFormat="1" ht="15.75" x14ac:dyDescent="0.25">
      <c r="A4" s="2"/>
      <c r="B4" s="2" t="s">
        <v>86</v>
      </c>
      <c r="C4" s="3" t="s">
        <v>11</v>
      </c>
      <c r="D4" s="3" t="s">
        <v>17</v>
      </c>
      <c r="E4" s="3" t="s">
        <v>18</v>
      </c>
      <c r="F4" s="3" t="s">
        <v>19</v>
      </c>
      <c r="G4" s="3"/>
      <c r="H4" s="3"/>
      <c r="I4" s="3"/>
      <c r="J4" s="3"/>
      <c r="K4" s="4"/>
    </row>
    <row r="5" spans="1:13" s="6" customFormat="1" ht="15.75" x14ac:dyDescent="0.25">
      <c r="A5" s="2"/>
      <c r="B5" s="2" t="s">
        <v>87</v>
      </c>
      <c r="C5" s="3" t="s">
        <v>11</v>
      </c>
      <c r="D5" s="3" t="s">
        <v>17</v>
      </c>
      <c r="E5" s="3" t="s">
        <v>18</v>
      </c>
      <c r="F5" s="3" t="s">
        <v>19</v>
      </c>
      <c r="G5" s="3"/>
      <c r="H5" s="3"/>
      <c r="I5" s="3"/>
      <c r="J5" s="3"/>
      <c r="K5" s="4"/>
    </row>
    <row r="6" spans="1:13" s="6" customFormat="1" ht="15.75" x14ac:dyDescent="0.25">
      <c r="A6" s="2"/>
      <c r="B6" s="2" t="s">
        <v>88</v>
      </c>
      <c r="C6" s="3" t="s">
        <v>11</v>
      </c>
      <c r="D6" s="3" t="s">
        <v>24</v>
      </c>
      <c r="E6" s="3" t="s">
        <v>23</v>
      </c>
      <c r="F6" s="3" t="s">
        <v>22</v>
      </c>
      <c r="G6" s="3" t="s">
        <v>21</v>
      </c>
      <c r="H6" s="3" t="s">
        <v>43</v>
      </c>
      <c r="I6" s="3" t="s">
        <v>20</v>
      </c>
      <c r="J6" s="3"/>
      <c r="K6" s="4"/>
    </row>
    <row r="7" spans="1:13" s="6" customFormat="1" ht="15.75" x14ac:dyDescent="0.25">
      <c r="A7" s="2"/>
      <c r="B7" s="2" t="s">
        <v>91</v>
      </c>
      <c r="C7" s="2" t="s">
        <v>11</v>
      </c>
      <c r="D7" s="2" t="s">
        <v>12</v>
      </c>
      <c r="E7" s="2" t="s">
        <v>40</v>
      </c>
      <c r="F7" s="2" t="s">
        <v>48</v>
      </c>
      <c r="G7" s="2" t="s">
        <v>49</v>
      </c>
      <c r="H7" s="2" t="s">
        <v>20</v>
      </c>
      <c r="I7" s="4" t="s">
        <v>50</v>
      </c>
      <c r="J7" s="4"/>
      <c r="K7" s="4"/>
    </row>
    <row r="8" spans="1:13" s="6" customFormat="1" ht="15.75" x14ac:dyDescent="0.25">
      <c r="A8" s="2"/>
      <c r="B8" s="2" t="s">
        <v>102</v>
      </c>
      <c r="C8" s="2" t="s">
        <v>26</v>
      </c>
      <c r="D8" s="2" t="s">
        <v>103</v>
      </c>
      <c r="E8" s="2" t="s">
        <v>104</v>
      </c>
      <c r="F8" s="6" t="s">
        <v>12</v>
      </c>
      <c r="G8" s="2" t="s">
        <v>48</v>
      </c>
      <c r="H8" s="2" t="s">
        <v>49</v>
      </c>
      <c r="I8" s="2" t="s">
        <v>165</v>
      </c>
      <c r="J8" s="4"/>
      <c r="K8" s="4"/>
    </row>
    <row r="9" spans="1:13" s="6" customFormat="1" ht="15.75" x14ac:dyDescent="0.25">
      <c r="A9" s="2"/>
      <c r="B9" s="2" t="s">
        <v>106</v>
      </c>
      <c r="C9" s="2" t="s">
        <v>11</v>
      </c>
      <c r="D9" s="6" t="s">
        <v>12</v>
      </c>
      <c r="E9" s="6" t="s">
        <v>107</v>
      </c>
      <c r="F9" s="6" t="s">
        <v>126</v>
      </c>
      <c r="G9" s="2" t="s">
        <v>108</v>
      </c>
      <c r="H9" s="2" t="s">
        <v>127</v>
      </c>
      <c r="I9" s="4" t="s">
        <v>164</v>
      </c>
      <c r="J9" s="4" t="s">
        <v>50</v>
      </c>
      <c r="K9" s="4"/>
    </row>
    <row r="10" spans="1:13" s="6" customFormat="1" ht="15.75" x14ac:dyDescent="0.25">
      <c r="A10" s="2"/>
      <c r="B10" s="2" t="s">
        <v>84</v>
      </c>
      <c r="C10" s="3" t="s">
        <v>11</v>
      </c>
      <c r="D10" s="3" t="s">
        <v>12</v>
      </c>
      <c r="E10" s="3" t="s">
        <v>13</v>
      </c>
      <c r="F10" s="3" t="s">
        <v>16</v>
      </c>
      <c r="G10" s="3" t="s">
        <v>14</v>
      </c>
      <c r="H10" s="3" t="s">
        <v>15</v>
      </c>
      <c r="I10" s="3" t="s">
        <v>44</v>
      </c>
      <c r="J10" s="3"/>
      <c r="K10" s="4"/>
    </row>
    <row r="11" spans="1:13" x14ac:dyDescent="0.25">
      <c r="C11" s="9" t="s">
        <v>129</v>
      </c>
      <c r="D11" s="9" t="s">
        <v>130</v>
      </c>
      <c r="E11" s="9" t="s">
        <v>131</v>
      </c>
      <c r="F11" s="9" t="s">
        <v>135</v>
      </c>
      <c r="G11" s="9" t="s">
        <v>132</v>
      </c>
      <c r="H11" s="9" t="s">
        <v>136</v>
      </c>
      <c r="I11" s="11" t="s">
        <v>133</v>
      </c>
      <c r="J11" s="11" t="s">
        <v>134</v>
      </c>
      <c r="K11" s="11" t="s">
        <v>137</v>
      </c>
      <c r="L11" s="11" t="s">
        <v>138</v>
      </c>
      <c r="M11" s="11" t="s">
        <v>139</v>
      </c>
    </row>
    <row r="12" spans="1:13" x14ac:dyDescent="0.25">
      <c r="C12" s="8" t="s">
        <v>246</v>
      </c>
      <c r="D12" s="12" t="s">
        <v>123</v>
      </c>
      <c r="E12" s="12">
        <v>2</v>
      </c>
      <c r="F12" s="12">
        <v>30</v>
      </c>
      <c r="G12" s="12" t="str">
        <f>"("&amp;F12-E12+2*$C$21&amp;" "&amp;F12-E12&amp;")"</f>
        <v>(28 28)</v>
      </c>
      <c r="H12" s="8" t="s">
        <v>142</v>
      </c>
      <c r="I12" s="12">
        <v>0.2</v>
      </c>
      <c r="J12" s="12">
        <v>0.4</v>
      </c>
      <c r="K12" s="12" t="s">
        <v>160</v>
      </c>
      <c r="L12" s="12">
        <v>61.2</v>
      </c>
      <c r="M12" s="12">
        <v>61.92</v>
      </c>
    </row>
    <row r="13" spans="1:13" x14ac:dyDescent="0.25">
      <c r="C13" s="8" t="s">
        <v>247</v>
      </c>
      <c r="D13" s="12" t="s">
        <v>123</v>
      </c>
      <c r="E13" s="12">
        <v>2.2000000000000002</v>
      </c>
      <c r="F13" s="12">
        <v>30</v>
      </c>
      <c r="G13" s="12" t="str">
        <f>"("&amp;F13-E13&amp;" "&amp;F13-E13&amp;")"</f>
        <v>(27.8 27.8)</v>
      </c>
      <c r="H13" s="8" t="s">
        <v>142</v>
      </c>
      <c r="I13" s="12">
        <v>0.2</v>
      </c>
      <c r="J13" s="12">
        <v>0.4</v>
      </c>
      <c r="K13" s="12" t="s">
        <v>160</v>
      </c>
      <c r="L13" s="12">
        <v>61.2</v>
      </c>
      <c r="M13" s="12">
        <v>61.92</v>
      </c>
    </row>
    <row r="14" spans="1:13" x14ac:dyDescent="0.25">
      <c r="C14" s="8" t="s">
        <v>248</v>
      </c>
      <c r="D14" s="12" t="s">
        <v>123</v>
      </c>
      <c r="E14" s="12">
        <v>2.4</v>
      </c>
      <c r="F14" s="12">
        <v>30</v>
      </c>
      <c r="G14" s="12" t="str">
        <f>"("&amp;F14-E14&amp;" "&amp;F14-E14&amp;")"</f>
        <v>(27.6 27.6)</v>
      </c>
      <c r="H14" s="8" t="s">
        <v>142</v>
      </c>
      <c r="I14" s="12">
        <v>0.2</v>
      </c>
      <c r="J14" s="12">
        <v>0.4</v>
      </c>
      <c r="K14" s="12" t="s">
        <v>160</v>
      </c>
      <c r="L14" s="12">
        <v>61.2</v>
      </c>
      <c r="M14" s="12">
        <v>61.92</v>
      </c>
    </row>
    <row r="19" spans="1:9" ht="15.75" thickBot="1" x14ac:dyDescent="0.3"/>
    <row r="20" spans="1:9" ht="16.5" thickTop="1" thickBot="1" x14ac:dyDescent="0.3">
      <c r="B20" s="13" t="s">
        <v>124</v>
      </c>
      <c r="C20" s="39" t="s">
        <v>237</v>
      </c>
      <c r="E20" s="13" t="s">
        <v>140</v>
      </c>
      <c r="F20" s="10"/>
      <c r="H20" s="9" t="s">
        <v>222</v>
      </c>
      <c r="I20" s="9">
        <v>-0.5</v>
      </c>
    </row>
    <row r="21" spans="1:9" ht="16.5" thickTop="1" thickBot="1" x14ac:dyDescent="0.3">
      <c r="B21" s="13" t="s">
        <v>178</v>
      </c>
      <c r="C21" s="14"/>
    </row>
    <row r="22" spans="1:9" ht="15.75" thickTop="1" x14ac:dyDescent="0.25"/>
    <row r="24" spans="1:9" s="8" customFormat="1" x14ac:dyDescent="0.25">
      <c r="A24" s="7" t="s">
        <v>38</v>
      </c>
      <c r="B24" s="7" t="s">
        <v>39</v>
      </c>
      <c r="C24" s="7" t="str">
        <f>$C$20</f>
        <v>nik78d2lib2_v78_lay</v>
      </c>
      <c r="D24" s="7" t="str">
        <f>$F$20&amp;C12</f>
        <v>127800c_d3t26_x78c_bph222d</v>
      </c>
      <c r="E24" s="7" t="s">
        <v>118</v>
      </c>
      <c r="F24" s="8">
        <f>L12</f>
        <v>61.2</v>
      </c>
      <c r="G24" s="8">
        <f>M12</f>
        <v>61.92</v>
      </c>
      <c r="H24" s="8">
        <v>0</v>
      </c>
      <c r="I24" s="8">
        <v>0</v>
      </c>
    </row>
    <row r="25" spans="1:9" x14ac:dyDescent="0.25">
      <c r="A25" t="s">
        <v>38</v>
      </c>
      <c r="B25" t="s">
        <v>125</v>
      </c>
      <c r="C25" t="s">
        <v>10</v>
      </c>
      <c r="D25" t="s">
        <v>240</v>
      </c>
      <c r="E25" t="str">
        <f>"("&amp;E12&amp;" "&amp;E12&amp;")"</f>
        <v>(2 2)</v>
      </c>
      <c r="F25" t="str">
        <f>K12</f>
        <v>(25 25)</v>
      </c>
      <c r="G25" t="str">
        <f>G12</f>
        <v>(28 28)</v>
      </c>
      <c r="H25" t="str">
        <f>H12</f>
        <v>((5))</v>
      </c>
      <c r="I25">
        <f>bph_zonal_bkg!$G$5/2</f>
        <v>0.5</v>
      </c>
    </row>
    <row r="26" spans="1:9" x14ac:dyDescent="0.25">
      <c r="A26" t="s">
        <v>38</v>
      </c>
      <c r="B26" t="s">
        <v>141</v>
      </c>
      <c r="C26" t="s">
        <v>10</v>
      </c>
      <c r="D26" t="s">
        <v>236</v>
      </c>
      <c r="E26" t="s">
        <v>239</v>
      </c>
    </row>
    <row r="29" spans="1:9" x14ac:dyDescent="0.25">
      <c r="A29" s="7" t="s">
        <v>38</v>
      </c>
      <c r="B29" s="7" t="s">
        <v>39</v>
      </c>
      <c r="C29" s="7" t="str">
        <f>$C$20</f>
        <v>nik78d2lib2_v78_lay</v>
      </c>
      <c r="D29" s="7" t="str">
        <f>$F$20&amp;C13</f>
        <v>127800c_d3t26_x78c_bph223d</v>
      </c>
      <c r="E29" s="7" t="s">
        <v>118</v>
      </c>
      <c r="F29" s="8">
        <f>L13</f>
        <v>61.2</v>
      </c>
      <c r="G29" s="8">
        <f>M13</f>
        <v>61.92</v>
      </c>
      <c r="H29" s="8">
        <v>0</v>
      </c>
      <c r="I29" s="8">
        <v>0</v>
      </c>
    </row>
    <row r="30" spans="1:9" x14ac:dyDescent="0.25">
      <c r="A30" s="40" t="s">
        <v>38</v>
      </c>
      <c r="B30" t="s">
        <v>125</v>
      </c>
      <c r="C30" t="s">
        <v>10</v>
      </c>
      <c r="D30" t="s">
        <v>240</v>
      </c>
      <c r="E30" t="str">
        <f>"("&amp;E13&amp;" "&amp;E13&amp;")"</f>
        <v>(2.2 2.2)</v>
      </c>
      <c r="F30" t="str">
        <f>K13</f>
        <v>(25 25)</v>
      </c>
      <c r="G30" t="str">
        <f>G13</f>
        <v>(27.8 27.8)</v>
      </c>
      <c r="H30" t="str">
        <f>H13</f>
        <v>((5))</v>
      </c>
      <c r="I30">
        <f>bph_zonal_bkg!$G$5/2</f>
        <v>0.5</v>
      </c>
    </row>
    <row r="31" spans="1:9" x14ac:dyDescent="0.25">
      <c r="A31" s="40" t="s">
        <v>38</v>
      </c>
      <c r="B31" t="s">
        <v>141</v>
      </c>
      <c r="C31" t="s">
        <v>10</v>
      </c>
      <c r="D31" t="s">
        <v>236</v>
      </c>
      <c r="E31" t="s">
        <v>239</v>
      </c>
    </row>
    <row r="34" spans="1:9" x14ac:dyDescent="0.25">
      <c r="A34" s="7" t="s">
        <v>38</v>
      </c>
      <c r="B34" s="7" t="s">
        <v>39</v>
      </c>
      <c r="C34" s="7" t="str">
        <f>$C$20</f>
        <v>nik78d2lib2_v78_lay</v>
      </c>
      <c r="D34" s="7" t="str">
        <f>$F$20&amp;C14</f>
        <v>127800c_d3t26_x78c_bph224d</v>
      </c>
      <c r="E34" s="7" t="s">
        <v>118</v>
      </c>
      <c r="F34" s="8">
        <f>L14</f>
        <v>61.2</v>
      </c>
      <c r="G34" s="8">
        <f>M14</f>
        <v>61.92</v>
      </c>
      <c r="H34" s="8">
        <v>0</v>
      </c>
      <c r="I34" s="8">
        <v>0</v>
      </c>
    </row>
    <row r="35" spans="1:9" x14ac:dyDescent="0.25">
      <c r="A35" s="40" t="s">
        <v>38</v>
      </c>
      <c r="B35" t="s">
        <v>125</v>
      </c>
      <c r="C35" t="s">
        <v>10</v>
      </c>
      <c r="D35" t="s">
        <v>240</v>
      </c>
      <c r="E35" t="str">
        <f>"("&amp;E14&amp;" "&amp;E14&amp;")"</f>
        <v>(2.4 2.4)</v>
      </c>
      <c r="F35" t="str">
        <f>K14</f>
        <v>(25 25)</v>
      </c>
      <c r="G35" t="str">
        <f>G14</f>
        <v>(27.6 27.6)</v>
      </c>
      <c r="H35" t="str">
        <f>H14</f>
        <v>((5))</v>
      </c>
      <c r="I35">
        <f>bph_zonal_bkg!$G$5/2</f>
        <v>0.5</v>
      </c>
    </row>
    <row r="36" spans="1:9" x14ac:dyDescent="0.25">
      <c r="A36" s="40" t="s">
        <v>38</v>
      </c>
      <c r="B36" t="s">
        <v>141</v>
      </c>
      <c r="C36" t="s">
        <v>10</v>
      </c>
      <c r="D36" t="s">
        <v>236</v>
      </c>
      <c r="E36" t="s">
        <v>239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FD7CE-17C0-458C-A00B-F23B78FA2ED6}">
  <dimension ref="A1:N30"/>
  <sheetViews>
    <sheetView topLeftCell="A6" workbookViewId="0">
      <selection activeCell="G35" sqref="G35"/>
    </sheetView>
  </sheetViews>
  <sheetFormatPr defaultRowHeight="15" x14ac:dyDescent="0.25"/>
  <cols>
    <col min="1" max="1" width="9.42578125" bestFit="1" customWidth="1"/>
    <col min="2" max="2" width="28.42578125" bestFit="1" customWidth="1"/>
    <col min="3" max="3" width="27.28515625" bestFit="1" customWidth="1"/>
    <col min="4" max="4" width="40.28515625" bestFit="1" customWidth="1"/>
    <col min="5" max="5" width="43" bestFit="1" customWidth="1"/>
    <col min="6" max="6" width="19" bestFit="1" customWidth="1"/>
    <col min="7" max="7" width="19.7109375" bestFit="1" customWidth="1"/>
    <col min="8" max="8" width="17.28515625" bestFit="1" customWidth="1"/>
    <col min="9" max="9" width="18.7109375" bestFit="1" customWidth="1"/>
    <col min="10" max="10" width="19.7109375" bestFit="1" customWidth="1"/>
    <col min="11" max="11" width="16.5703125" bestFit="1" customWidth="1"/>
    <col min="14" max="14" width="13.28515625" bestFit="1" customWidth="1"/>
    <col min="15" max="15" width="28.28515625" bestFit="1" customWidth="1"/>
    <col min="17" max="17" width="27.42578125" bestFit="1" customWidth="1"/>
  </cols>
  <sheetData>
    <row r="1" spans="1:14" s="6" customFormat="1" ht="15.75" x14ac:dyDescent="0.25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/>
    </row>
    <row r="2" spans="1:14" s="6" customFormat="1" ht="15.75" x14ac:dyDescent="0.25">
      <c r="A2" s="2"/>
      <c r="B2" s="2" t="s">
        <v>80</v>
      </c>
      <c r="C2" s="3" t="s">
        <v>11</v>
      </c>
      <c r="D2" s="3" t="s">
        <v>12</v>
      </c>
      <c r="E2" s="3" t="s">
        <v>40</v>
      </c>
      <c r="F2" s="3"/>
      <c r="G2" s="3"/>
      <c r="H2" s="3"/>
      <c r="I2" s="3"/>
      <c r="J2" s="3"/>
      <c r="K2" s="4"/>
    </row>
    <row r="3" spans="1:14" s="6" customFormat="1" ht="15.75" x14ac:dyDescent="0.25">
      <c r="A3" s="2"/>
      <c r="B3" s="2" t="s">
        <v>85</v>
      </c>
      <c r="C3" s="3" t="s">
        <v>11</v>
      </c>
      <c r="D3" s="3" t="s">
        <v>17</v>
      </c>
      <c r="E3" s="3" t="s">
        <v>18</v>
      </c>
      <c r="F3" s="3" t="s">
        <v>19</v>
      </c>
      <c r="G3" s="3"/>
      <c r="H3" s="3"/>
      <c r="I3" s="3"/>
      <c r="J3" s="3"/>
      <c r="K3" s="4"/>
    </row>
    <row r="4" spans="1:14" s="6" customFormat="1" ht="15.75" x14ac:dyDescent="0.25">
      <c r="A4" s="2"/>
      <c r="B4" s="2" t="s">
        <v>86</v>
      </c>
      <c r="C4" s="3" t="s">
        <v>11</v>
      </c>
      <c r="D4" s="3" t="s">
        <v>17</v>
      </c>
      <c r="E4" s="3" t="s">
        <v>18</v>
      </c>
      <c r="F4" s="3" t="s">
        <v>19</v>
      </c>
      <c r="G4" s="3"/>
      <c r="H4" s="3"/>
      <c r="I4" s="3"/>
      <c r="J4" s="3"/>
      <c r="K4" s="4"/>
    </row>
    <row r="5" spans="1:14" s="6" customFormat="1" ht="15.75" x14ac:dyDescent="0.25">
      <c r="A5" s="2"/>
      <c r="B5" s="2" t="s">
        <v>87</v>
      </c>
      <c r="C5" s="3" t="s">
        <v>11</v>
      </c>
      <c r="D5" s="3" t="s">
        <v>17</v>
      </c>
      <c r="E5" s="3" t="s">
        <v>18</v>
      </c>
      <c r="F5" s="3" t="s">
        <v>19</v>
      </c>
      <c r="G5" s="3"/>
      <c r="H5" s="3"/>
      <c r="I5" s="3"/>
      <c r="J5" s="3"/>
      <c r="K5" s="4"/>
    </row>
    <row r="6" spans="1:14" s="6" customFormat="1" ht="15.75" x14ac:dyDescent="0.25">
      <c r="A6" s="2"/>
      <c r="B6" s="2" t="s">
        <v>88</v>
      </c>
      <c r="C6" s="3" t="s">
        <v>11</v>
      </c>
      <c r="D6" s="3" t="s">
        <v>24</v>
      </c>
      <c r="E6" s="3" t="s">
        <v>23</v>
      </c>
      <c r="F6" s="3" t="s">
        <v>22</v>
      </c>
      <c r="G6" s="3" t="s">
        <v>21</v>
      </c>
      <c r="H6" s="3" t="s">
        <v>43</v>
      </c>
      <c r="I6" s="3" t="s">
        <v>20</v>
      </c>
      <c r="J6" s="3"/>
      <c r="K6" s="4"/>
    </row>
    <row r="7" spans="1:14" s="6" customFormat="1" ht="15.75" x14ac:dyDescent="0.25">
      <c r="A7" s="2"/>
      <c r="B7" s="2" t="s">
        <v>91</v>
      </c>
      <c r="C7" s="2" t="s">
        <v>11</v>
      </c>
      <c r="D7" s="2" t="s">
        <v>12</v>
      </c>
      <c r="E7" s="2" t="s">
        <v>40</v>
      </c>
      <c r="F7" s="2" t="s">
        <v>48</v>
      </c>
      <c r="G7" s="2" t="s">
        <v>49</v>
      </c>
      <c r="H7" s="2" t="s">
        <v>20</v>
      </c>
      <c r="I7" s="4" t="s">
        <v>50</v>
      </c>
      <c r="J7" s="4"/>
      <c r="K7" s="4"/>
    </row>
    <row r="8" spans="1:14" s="6" customFormat="1" ht="15.75" x14ac:dyDescent="0.25">
      <c r="A8" s="2"/>
      <c r="B8" s="2" t="s">
        <v>106</v>
      </c>
      <c r="C8" s="2" t="s">
        <v>11</v>
      </c>
      <c r="D8" s="6" t="s">
        <v>12</v>
      </c>
      <c r="E8" s="6" t="s">
        <v>107</v>
      </c>
      <c r="F8" s="6" t="s">
        <v>126</v>
      </c>
      <c r="G8" s="2" t="s">
        <v>108</v>
      </c>
      <c r="H8" s="2" t="s">
        <v>127</v>
      </c>
      <c r="I8" s="4" t="s">
        <v>50</v>
      </c>
      <c r="K8" s="4"/>
    </row>
    <row r="9" spans="1:14" s="6" customFormat="1" ht="15.75" x14ac:dyDescent="0.25">
      <c r="A9" s="2"/>
      <c r="B9" s="2" t="s">
        <v>102</v>
      </c>
      <c r="C9" s="2" t="s">
        <v>26</v>
      </c>
      <c r="D9" s="2" t="s">
        <v>103</v>
      </c>
      <c r="E9" s="2" t="s">
        <v>104</v>
      </c>
      <c r="F9" s="6" t="s">
        <v>12</v>
      </c>
      <c r="G9" s="2" t="s">
        <v>48</v>
      </c>
      <c r="H9" s="2" t="s">
        <v>49</v>
      </c>
      <c r="I9" s="2" t="s">
        <v>165</v>
      </c>
      <c r="J9" s="4"/>
      <c r="K9" s="4"/>
    </row>
    <row r="10" spans="1:14" s="6" customFormat="1" ht="15.75" x14ac:dyDescent="0.25">
      <c r="A10" s="2"/>
      <c r="B10" s="2" t="s">
        <v>119</v>
      </c>
      <c r="C10" s="2" t="s">
        <v>11</v>
      </c>
      <c r="D10" s="2" t="s">
        <v>12</v>
      </c>
      <c r="E10" s="2" t="s">
        <v>48</v>
      </c>
      <c r="F10" s="2" t="s">
        <v>120</v>
      </c>
      <c r="G10" s="2" t="s">
        <v>121</v>
      </c>
      <c r="H10" s="2" t="s">
        <v>122</v>
      </c>
      <c r="I10" s="4" t="s">
        <v>50</v>
      </c>
      <c r="K10" s="4"/>
    </row>
    <row r="11" spans="1:14" s="6" customFormat="1" ht="15.75" x14ac:dyDescent="0.25">
      <c r="A11" s="2"/>
      <c r="B11" s="2" t="s">
        <v>84</v>
      </c>
      <c r="C11" s="3" t="s">
        <v>11</v>
      </c>
      <c r="D11" s="3" t="s">
        <v>12</v>
      </c>
      <c r="E11" s="3" t="s">
        <v>13</v>
      </c>
      <c r="F11" s="3" t="s">
        <v>16</v>
      </c>
      <c r="G11" s="3" t="s">
        <v>14</v>
      </c>
      <c r="H11" s="3" t="s">
        <v>15</v>
      </c>
      <c r="I11" s="3" t="s">
        <v>44</v>
      </c>
      <c r="J11" s="3"/>
      <c r="K11" s="4"/>
    </row>
    <row r="12" spans="1:14" x14ac:dyDescent="0.25">
      <c r="C12" s="9" t="s">
        <v>129</v>
      </c>
      <c r="D12" s="9" t="s">
        <v>130</v>
      </c>
      <c r="E12" s="9" t="s">
        <v>131</v>
      </c>
      <c r="F12" s="9" t="s">
        <v>147</v>
      </c>
      <c r="G12" s="9" t="s">
        <v>143</v>
      </c>
      <c r="H12" s="11" t="s">
        <v>133</v>
      </c>
      <c r="I12" s="11" t="s">
        <v>134</v>
      </c>
      <c r="J12" s="15" t="s">
        <v>145</v>
      </c>
      <c r="K12" s="15" t="s">
        <v>146</v>
      </c>
      <c r="L12" s="11" t="s">
        <v>138</v>
      </c>
      <c r="M12" s="11" t="s">
        <v>139</v>
      </c>
      <c r="N12" s="11" t="s">
        <v>148</v>
      </c>
    </row>
    <row r="13" spans="1:14" s="16" customFormat="1" x14ac:dyDescent="0.25">
      <c r="C13" s="16" t="s">
        <v>250</v>
      </c>
      <c r="D13" s="17" t="s">
        <v>123</v>
      </c>
      <c r="E13" s="17">
        <v>2.2000000000000002</v>
      </c>
      <c r="F13" s="17">
        <f t="shared" ref="F13" si="0">N13-E13</f>
        <v>33.799999999999997</v>
      </c>
      <c r="G13" s="17">
        <v>0</v>
      </c>
      <c r="H13" s="17">
        <v>0.2</v>
      </c>
      <c r="I13" s="17">
        <v>0.4</v>
      </c>
      <c r="J13" s="17">
        <f t="shared" ref="J13" si="1">F13-2*G13</f>
        <v>33.799999999999997</v>
      </c>
      <c r="K13" s="17">
        <f t="shared" ref="K13" si="2">F13-2*G13</f>
        <v>33.799999999999997</v>
      </c>
      <c r="L13" s="12">
        <v>61.2</v>
      </c>
      <c r="M13" s="12">
        <v>61.92</v>
      </c>
      <c r="N13" s="17">
        <v>36</v>
      </c>
    </row>
    <row r="21" spans="1:9" ht="15.75" thickBot="1" x14ac:dyDescent="0.3">
      <c r="H21" s="9" t="s">
        <v>228</v>
      </c>
      <c r="I21" s="9">
        <v>-0.4</v>
      </c>
    </row>
    <row r="22" spans="1:9" ht="16.5" thickTop="1" thickBot="1" x14ac:dyDescent="0.3">
      <c r="B22" s="13" t="s">
        <v>124</v>
      </c>
      <c r="C22" s="39" t="s">
        <v>237</v>
      </c>
      <c r="E22" s="13" t="s">
        <v>140</v>
      </c>
      <c r="F22" s="10"/>
    </row>
    <row r="23" spans="1:9" ht="16.5" thickTop="1" thickBot="1" x14ac:dyDescent="0.3">
      <c r="B23" s="13" t="s">
        <v>128</v>
      </c>
      <c r="C23" s="14"/>
    </row>
    <row r="24" spans="1:9" ht="15.75" thickTop="1" x14ac:dyDescent="0.25">
      <c r="B24" t="s">
        <v>206</v>
      </c>
      <c r="C24">
        <v>48</v>
      </c>
      <c r="D24">
        <v>48</v>
      </c>
    </row>
    <row r="26" spans="1:9" s="8" customFormat="1" x14ac:dyDescent="0.25">
      <c r="A26" s="7" t="s">
        <v>38</v>
      </c>
      <c r="B26" s="7" t="s">
        <v>163</v>
      </c>
      <c r="C26" s="7" t="str">
        <f>C22</f>
        <v>nik78d2lib2_v78_lay</v>
      </c>
      <c r="D26" s="7" t="str">
        <f>$F$22&amp;C13</f>
        <v>127800c_d3t26_x78c_bph355d</v>
      </c>
      <c r="E26" s="7" t="str">
        <f>"("&amp;L13&amp;" "&amp;M13&amp;")"</f>
        <v>(61.2 61.92)</v>
      </c>
      <c r="F26" t="s">
        <v>223</v>
      </c>
      <c r="G26" s="38">
        <v>1</v>
      </c>
      <c r="H26" s="38">
        <v>2</v>
      </c>
      <c r="I26" s="18" t="b">
        <v>1</v>
      </c>
    </row>
    <row r="27" spans="1:9" s="22" customFormat="1" x14ac:dyDescent="0.25">
      <c r="A27" s="23" t="s">
        <v>38</v>
      </c>
      <c r="B27" s="23" t="s">
        <v>39</v>
      </c>
      <c r="C27" s="23" t="str">
        <f>$C$22</f>
        <v>nik78d2lib2_v78_lay</v>
      </c>
      <c r="D27" s="23" t="str">
        <f>$F$22&amp;C13</f>
        <v>127800c_d3t26_x78c_bph355d</v>
      </c>
      <c r="E27" s="23" t="s">
        <v>162</v>
      </c>
      <c r="F27" s="22">
        <f>L13</f>
        <v>61.2</v>
      </c>
      <c r="G27" s="22">
        <f>M13</f>
        <v>61.92</v>
      </c>
      <c r="H27" s="22">
        <v>0</v>
      </c>
      <c r="I27" s="22">
        <v>0</v>
      </c>
    </row>
    <row r="28" spans="1:9" x14ac:dyDescent="0.25">
      <c r="A28" t="s">
        <v>38</v>
      </c>
      <c r="B28" t="s">
        <v>161</v>
      </c>
      <c r="C28" t="s">
        <v>10</v>
      </c>
      <c r="D28" t="s">
        <v>224</v>
      </c>
      <c r="E28" t="str">
        <f>-C24/2&amp;" "&amp;-D24/2&amp;" "&amp;C24/2&amp;" "&amp;D24/2</f>
        <v>-24 -24 24 24</v>
      </c>
    </row>
    <row r="29" spans="1:9" x14ac:dyDescent="0.25">
      <c r="A29" t="s">
        <v>38</v>
      </c>
      <c r="B29" t="s">
        <v>144</v>
      </c>
      <c r="C29" t="s">
        <v>10</v>
      </c>
      <c r="D29" t="s">
        <v>240</v>
      </c>
      <c r="E29">
        <f>E13</f>
        <v>2.2000000000000002</v>
      </c>
      <c r="F29">
        <f>F13</f>
        <v>33.799999999999997</v>
      </c>
      <c r="G29">
        <f>J13</f>
        <v>33.799999999999997</v>
      </c>
      <c r="H29">
        <f>K13</f>
        <v>33.799999999999997</v>
      </c>
    </row>
    <row r="30" spans="1:9" x14ac:dyDescent="0.25">
      <c r="A30" t="s">
        <v>38</v>
      </c>
      <c r="B30" t="s">
        <v>101</v>
      </c>
      <c r="C30" t="s">
        <v>10</v>
      </c>
      <c r="D30" t="s">
        <v>223</v>
      </c>
      <c r="E30" t="s">
        <v>224</v>
      </c>
      <c r="F30" t="s">
        <v>240</v>
      </c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DB6D8-2E9A-489E-8DF1-2AD8D690E283}">
  <dimension ref="A1:K23"/>
  <sheetViews>
    <sheetView workbookViewId="0">
      <selection activeCell="F37" sqref="F37"/>
    </sheetView>
  </sheetViews>
  <sheetFormatPr defaultRowHeight="15" x14ac:dyDescent="0.25"/>
  <cols>
    <col min="1" max="1" width="9.42578125" bestFit="1" customWidth="1"/>
    <col min="2" max="2" width="29.7109375" bestFit="1" customWidth="1"/>
    <col min="3" max="3" width="32.5703125" bestFit="1" customWidth="1"/>
    <col min="4" max="4" width="33.140625" bestFit="1" customWidth="1"/>
    <col min="5" max="5" width="43" bestFit="1" customWidth="1"/>
    <col min="6" max="6" width="19" bestFit="1" customWidth="1"/>
    <col min="7" max="7" width="19.7109375" bestFit="1" customWidth="1"/>
    <col min="8" max="8" width="17.28515625" bestFit="1" customWidth="1"/>
    <col min="9" max="9" width="18.7109375" bestFit="1" customWidth="1"/>
    <col min="10" max="10" width="19.7109375" bestFit="1" customWidth="1"/>
    <col min="11" max="11" width="16.5703125" bestFit="1" customWidth="1"/>
    <col min="14" max="14" width="13.28515625" bestFit="1" customWidth="1"/>
    <col min="15" max="15" width="28.28515625" bestFit="1" customWidth="1"/>
    <col min="17" max="17" width="27.42578125" bestFit="1" customWidth="1"/>
  </cols>
  <sheetData>
    <row r="1" spans="1:11" s="6" customFormat="1" ht="15.75" x14ac:dyDescent="0.25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/>
    </row>
    <row r="2" spans="1:11" s="6" customFormat="1" ht="15.75" x14ac:dyDescent="0.25">
      <c r="A2" s="2"/>
      <c r="B2" s="2" t="s">
        <v>80</v>
      </c>
      <c r="C2" s="3" t="s">
        <v>11</v>
      </c>
      <c r="D2" s="3" t="s">
        <v>12</v>
      </c>
      <c r="E2" s="3" t="s">
        <v>40</v>
      </c>
      <c r="F2" s="3"/>
      <c r="G2" s="3"/>
      <c r="H2" s="3"/>
      <c r="I2" s="3"/>
      <c r="J2" s="3"/>
      <c r="K2" s="4"/>
    </row>
    <row r="3" spans="1:11" s="6" customFormat="1" ht="15.75" x14ac:dyDescent="0.25">
      <c r="A3" s="2"/>
      <c r="B3" s="2" t="s">
        <v>85</v>
      </c>
      <c r="C3" s="3" t="s">
        <v>11</v>
      </c>
      <c r="D3" s="3" t="s">
        <v>17</v>
      </c>
      <c r="E3" s="3" t="s">
        <v>18</v>
      </c>
      <c r="F3" s="3" t="s">
        <v>19</v>
      </c>
      <c r="G3" s="3"/>
      <c r="H3" s="3"/>
      <c r="I3" s="3"/>
      <c r="J3" s="3"/>
      <c r="K3" s="4"/>
    </row>
    <row r="4" spans="1:11" s="6" customFormat="1" ht="15.75" x14ac:dyDescent="0.25">
      <c r="A4" s="2"/>
      <c r="B4" s="2" t="s">
        <v>86</v>
      </c>
      <c r="C4" s="3" t="s">
        <v>11</v>
      </c>
      <c r="D4" s="3" t="s">
        <v>17</v>
      </c>
      <c r="E4" s="3" t="s">
        <v>18</v>
      </c>
      <c r="F4" s="3" t="s">
        <v>19</v>
      </c>
      <c r="G4" s="3"/>
      <c r="H4" s="3"/>
      <c r="I4" s="3"/>
      <c r="J4" s="3"/>
      <c r="K4" s="4"/>
    </row>
    <row r="5" spans="1:11" s="6" customFormat="1" ht="15.75" x14ac:dyDescent="0.25">
      <c r="A5" s="2"/>
      <c r="B5" s="2" t="s">
        <v>87</v>
      </c>
      <c r="C5" s="3" t="s">
        <v>11</v>
      </c>
      <c r="D5" s="3" t="s">
        <v>17</v>
      </c>
      <c r="E5" s="3" t="s">
        <v>18</v>
      </c>
      <c r="F5" s="3" t="s">
        <v>19</v>
      </c>
      <c r="G5" s="3"/>
      <c r="H5" s="3"/>
      <c r="I5" s="3"/>
      <c r="J5" s="3"/>
      <c r="K5" s="4"/>
    </row>
    <row r="6" spans="1:11" s="6" customFormat="1" ht="15.75" x14ac:dyDescent="0.25">
      <c r="A6" s="2"/>
      <c r="B6" s="2" t="s">
        <v>88</v>
      </c>
      <c r="C6" s="3" t="s">
        <v>11</v>
      </c>
      <c r="D6" s="3" t="s">
        <v>24</v>
      </c>
      <c r="E6" s="3" t="s">
        <v>23</v>
      </c>
      <c r="F6" s="3" t="s">
        <v>22</v>
      </c>
      <c r="G6" s="3" t="s">
        <v>21</v>
      </c>
      <c r="H6" s="3" t="s">
        <v>43</v>
      </c>
      <c r="I6" s="3" t="s">
        <v>20</v>
      </c>
      <c r="J6" s="3"/>
      <c r="K6" s="4"/>
    </row>
    <row r="7" spans="1:11" s="6" customFormat="1" ht="15.75" x14ac:dyDescent="0.25">
      <c r="A7" s="2"/>
      <c r="B7" s="2" t="s">
        <v>91</v>
      </c>
      <c r="C7" s="2" t="s">
        <v>11</v>
      </c>
      <c r="D7" s="2" t="s">
        <v>12</v>
      </c>
      <c r="E7" s="2" t="s">
        <v>40</v>
      </c>
      <c r="F7" s="2" t="s">
        <v>48</v>
      </c>
      <c r="G7" s="2" t="s">
        <v>49</v>
      </c>
      <c r="H7" s="2" t="s">
        <v>20</v>
      </c>
      <c r="I7" s="4" t="s">
        <v>50</v>
      </c>
      <c r="J7" s="4"/>
      <c r="K7" s="4"/>
    </row>
    <row r="8" spans="1:11" s="6" customFormat="1" ht="15.75" x14ac:dyDescent="0.25">
      <c r="A8" s="2"/>
      <c r="B8" s="2" t="s">
        <v>102</v>
      </c>
      <c r="C8" s="2" t="s">
        <v>26</v>
      </c>
      <c r="D8" s="2" t="s">
        <v>103</v>
      </c>
      <c r="E8" s="2" t="s">
        <v>104</v>
      </c>
      <c r="F8" s="6" t="s">
        <v>12</v>
      </c>
      <c r="G8" s="2" t="s">
        <v>48</v>
      </c>
      <c r="H8" s="2" t="s">
        <v>49</v>
      </c>
      <c r="I8" s="2" t="s">
        <v>165</v>
      </c>
      <c r="J8" s="4"/>
      <c r="K8" s="4"/>
    </row>
    <row r="9" spans="1:11" s="6" customFormat="1" ht="15.75" x14ac:dyDescent="0.25">
      <c r="A9" s="2"/>
      <c r="B9" s="2" t="s">
        <v>150</v>
      </c>
      <c r="C9" s="2" t="s">
        <v>11</v>
      </c>
      <c r="D9" s="2" t="s">
        <v>12</v>
      </c>
      <c r="E9" s="2" t="s">
        <v>151</v>
      </c>
      <c r="F9" s="2" t="s">
        <v>152</v>
      </c>
      <c r="G9" s="2" t="s">
        <v>153</v>
      </c>
      <c r="H9" s="2" t="s">
        <v>154</v>
      </c>
      <c r="I9" s="4" t="s">
        <v>50</v>
      </c>
      <c r="K9" s="4"/>
    </row>
    <row r="10" spans="1:11" s="6" customFormat="1" ht="15.75" x14ac:dyDescent="0.25">
      <c r="A10" s="2"/>
      <c r="B10" s="2" t="s">
        <v>84</v>
      </c>
      <c r="C10" s="3" t="s">
        <v>11</v>
      </c>
      <c r="D10" s="3" t="s">
        <v>12</v>
      </c>
      <c r="E10" s="3" t="s">
        <v>13</v>
      </c>
      <c r="F10" s="3" t="s">
        <v>16</v>
      </c>
      <c r="G10" s="3" t="s">
        <v>14</v>
      </c>
      <c r="H10" s="3" t="s">
        <v>15</v>
      </c>
      <c r="I10" s="3" t="s">
        <v>44</v>
      </c>
      <c r="J10" s="3"/>
      <c r="K10" s="4"/>
    </row>
    <row r="11" spans="1:11" x14ac:dyDescent="0.25">
      <c r="C11" s="9" t="s">
        <v>129</v>
      </c>
      <c r="D11" s="9" t="s">
        <v>130</v>
      </c>
      <c r="E11" s="9" t="s">
        <v>155</v>
      </c>
      <c r="F11" s="9" t="s">
        <v>156</v>
      </c>
      <c r="G11" s="11" t="s">
        <v>157</v>
      </c>
      <c r="H11" s="11" t="s">
        <v>158</v>
      </c>
      <c r="I11" s="11" t="s">
        <v>138</v>
      </c>
      <c r="J11" s="11" t="s">
        <v>139</v>
      </c>
    </row>
    <row r="12" spans="1:11" s="16" customFormat="1" x14ac:dyDescent="0.25">
      <c r="C12" s="16" t="s">
        <v>251</v>
      </c>
      <c r="D12" s="17" t="s">
        <v>123</v>
      </c>
      <c r="E12" s="17">
        <v>36</v>
      </c>
      <c r="F12" s="17">
        <v>2</v>
      </c>
      <c r="G12" s="17">
        <v>9</v>
      </c>
      <c r="H12" s="17">
        <v>0.5</v>
      </c>
      <c r="I12" s="12">
        <v>61.2</v>
      </c>
      <c r="J12" s="12">
        <v>61.92</v>
      </c>
    </row>
    <row r="14" spans="1:11" ht="15.75" thickBot="1" x14ac:dyDescent="0.3"/>
    <row r="15" spans="1:11" ht="16.5" thickTop="1" thickBot="1" x14ac:dyDescent="0.3">
      <c r="B15" s="13" t="s">
        <v>124</v>
      </c>
      <c r="C15" s="39" t="s">
        <v>237</v>
      </c>
      <c r="E15" s="13" t="s">
        <v>140</v>
      </c>
      <c r="F15" s="10"/>
    </row>
    <row r="16" spans="1:11" ht="16.5" thickTop="1" thickBot="1" x14ac:dyDescent="0.3">
      <c r="B16" s="13" t="s">
        <v>128</v>
      </c>
      <c r="C16" s="14"/>
      <c r="H16" s="9" t="s">
        <v>220</v>
      </c>
      <c r="I16" s="9">
        <v>-0.5</v>
      </c>
    </row>
    <row r="17" spans="1:9" ht="15.75" thickTop="1" x14ac:dyDescent="0.25">
      <c r="B17" t="s">
        <v>206</v>
      </c>
      <c r="C17">
        <v>48</v>
      </c>
      <c r="D17">
        <v>48</v>
      </c>
    </row>
    <row r="19" spans="1:9" s="8" customFormat="1" x14ac:dyDescent="0.25">
      <c r="A19" s="7" t="s">
        <v>38</v>
      </c>
      <c r="B19" s="7" t="s">
        <v>163</v>
      </c>
      <c r="C19" s="7" t="str">
        <f>C15</f>
        <v>nik78d2lib2_v78_lay</v>
      </c>
      <c r="D19" s="7" t="str">
        <f>$F$15&amp;C12</f>
        <v>127800c_d3t26_x78c_bph374d</v>
      </c>
      <c r="E19" s="7" t="str">
        <f>"("&amp;I12&amp;" "&amp;J12&amp;")"</f>
        <v>(61.2 61.92)</v>
      </c>
      <c r="F19" t="s">
        <v>223</v>
      </c>
      <c r="G19" s="38">
        <v>1</v>
      </c>
      <c r="H19" s="38">
        <v>2</v>
      </c>
      <c r="I19" s="18" t="b">
        <v>1</v>
      </c>
    </row>
    <row r="20" spans="1:9" s="8" customFormat="1" x14ac:dyDescent="0.25">
      <c r="A20" s="7" t="s">
        <v>38</v>
      </c>
      <c r="B20" s="7" t="s">
        <v>39</v>
      </c>
      <c r="C20" s="7" t="str">
        <f>$C$15</f>
        <v>nik78d2lib2_v78_lay</v>
      </c>
      <c r="D20" s="7" t="str">
        <f>$F$15&amp;C12</f>
        <v>127800c_d3t26_x78c_bph374d</v>
      </c>
      <c r="E20" s="7" t="s">
        <v>162</v>
      </c>
      <c r="F20" s="8">
        <f>I12</f>
        <v>61.2</v>
      </c>
      <c r="G20" s="8">
        <f>J12</f>
        <v>61.92</v>
      </c>
      <c r="H20" s="8">
        <v>0</v>
      </c>
      <c r="I20" s="8">
        <v>0</v>
      </c>
    </row>
    <row r="21" spans="1:9" x14ac:dyDescent="0.25">
      <c r="A21" t="s">
        <v>38</v>
      </c>
      <c r="B21" t="s">
        <v>161</v>
      </c>
      <c r="C21" t="s">
        <v>10</v>
      </c>
      <c r="D21" t="s">
        <v>224</v>
      </c>
      <c r="E21" t="str">
        <f>-C17/2&amp;" "&amp;-D17/2&amp;" "&amp;C17/2&amp;" "&amp;D17/2</f>
        <v>-24 -24 24 24</v>
      </c>
    </row>
    <row r="22" spans="1:9" x14ac:dyDescent="0.25">
      <c r="A22" t="s">
        <v>38</v>
      </c>
      <c r="B22" t="s">
        <v>159</v>
      </c>
      <c r="C22" t="s">
        <v>10</v>
      </c>
      <c r="D22" t="s">
        <v>240</v>
      </c>
      <c r="E22">
        <f>E12</f>
        <v>36</v>
      </c>
      <c r="F22">
        <f>F12</f>
        <v>2</v>
      </c>
      <c r="G22">
        <f>G12</f>
        <v>9</v>
      </c>
      <c r="H22">
        <f>H12</f>
        <v>0.5</v>
      </c>
    </row>
    <row r="23" spans="1:9" x14ac:dyDescent="0.25">
      <c r="A23" t="s">
        <v>38</v>
      </c>
      <c r="B23" t="s">
        <v>101</v>
      </c>
      <c r="C23" t="s">
        <v>10</v>
      </c>
      <c r="D23" t="s">
        <v>223</v>
      </c>
      <c r="E23" t="s">
        <v>224</v>
      </c>
      <c r="F23" t="s">
        <v>240</v>
      </c>
    </row>
  </sheetData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726B5-2074-4E46-B60D-B5767A52CAB8}">
  <sheetPr>
    <tabColor rgb="FF92D050"/>
  </sheetPr>
  <dimension ref="A1:N47"/>
  <sheetViews>
    <sheetView tabSelected="1" topLeftCell="A18" workbookViewId="0">
      <selection activeCell="I43" sqref="I43"/>
    </sheetView>
  </sheetViews>
  <sheetFormatPr defaultRowHeight="15" x14ac:dyDescent="0.25"/>
  <cols>
    <col min="1" max="1" width="9.42578125" bestFit="1" customWidth="1"/>
    <col min="2" max="2" width="28.42578125" bestFit="1" customWidth="1"/>
    <col min="3" max="3" width="29.5703125" customWidth="1"/>
    <col min="4" max="4" width="40.28515625" bestFit="1" customWidth="1"/>
    <col min="5" max="5" width="43" bestFit="1" customWidth="1"/>
    <col min="6" max="6" width="19" bestFit="1" customWidth="1"/>
    <col min="7" max="7" width="18.5703125" bestFit="1" customWidth="1"/>
    <col min="8" max="9" width="17.28515625" bestFit="1" customWidth="1"/>
    <col min="10" max="10" width="15.28515625" bestFit="1" customWidth="1"/>
    <col min="11" max="11" width="12" bestFit="1" customWidth="1"/>
    <col min="12" max="12" width="7" bestFit="1" customWidth="1"/>
  </cols>
  <sheetData>
    <row r="1" spans="1:13" s="6" customFormat="1" ht="15.75" x14ac:dyDescent="0.25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/>
    </row>
    <row r="2" spans="1:13" s="6" customFormat="1" ht="15.75" x14ac:dyDescent="0.25">
      <c r="A2" s="2"/>
      <c r="B2" s="2" t="s">
        <v>80</v>
      </c>
      <c r="C2" s="3" t="s">
        <v>11</v>
      </c>
      <c r="D2" s="3" t="s">
        <v>12</v>
      </c>
      <c r="E2" s="3" t="s">
        <v>40</v>
      </c>
      <c r="F2" s="3"/>
      <c r="G2" s="3"/>
      <c r="H2" s="3"/>
      <c r="I2" s="3"/>
      <c r="J2" s="3"/>
      <c r="K2" s="4"/>
    </row>
    <row r="3" spans="1:13" s="6" customFormat="1" ht="15.75" x14ac:dyDescent="0.25">
      <c r="A3" s="2"/>
      <c r="B3" s="2" t="s">
        <v>85</v>
      </c>
      <c r="C3" s="3" t="s">
        <v>11</v>
      </c>
      <c r="D3" s="3" t="s">
        <v>17</v>
      </c>
      <c r="E3" s="3" t="s">
        <v>18</v>
      </c>
      <c r="F3" s="3" t="s">
        <v>19</v>
      </c>
      <c r="G3" s="3"/>
      <c r="H3" s="3"/>
      <c r="I3" s="3"/>
      <c r="J3" s="3"/>
      <c r="K3" s="4"/>
    </row>
    <row r="4" spans="1:13" s="6" customFormat="1" ht="15.75" x14ac:dyDescent="0.25">
      <c r="A4" s="2"/>
      <c r="B4" s="2" t="s">
        <v>86</v>
      </c>
      <c r="C4" s="3" t="s">
        <v>11</v>
      </c>
      <c r="D4" s="3" t="s">
        <v>17</v>
      </c>
      <c r="E4" s="3" t="s">
        <v>18</v>
      </c>
      <c r="F4" s="3" t="s">
        <v>19</v>
      </c>
      <c r="G4" s="3"/>
      <c r="H4" s="3"/>
      <c r="I4" s="3"/>
      <c r="J4" s="3"/>
      <c r="K4" s="4"/>
    </row>
    <row r="5" spans="1:13" s="6" customFormat="1" ht="15.75" x14ac:dyDescent="0.25">
      <c r="A5" s="2"/>
      <c r="B5" s="2" t="s">
        <v>87</v>
      </c>
      <c r="C5" s="3" t="s">
        <v>11</v>
      </c>
      <c r="D5" s="3" t="s">
        <v>17</v>
      </c>
      <c r="E5" s="3" t="s">
        <v>18</v>
      </c>
      <c r="F5" s="3" t="s">
        <v>19</v>
      </c>
      <c r="G5" s="3"/>
      <c r="H5" s="3"/>
      <c r="I5" s="3"/>
      <c r="J5" s="3"/>
      <c r="K5" s="4"/>
    </row>
    <row r="6" spans="1:13" s="6" customFormat="1" ht="15.75" x14ac:dyDescent="0.25">
      <c r="A6" s="2"/>
      <c r="B6" s="2" t="s">
        <v>88</v>
      </c>
      <c r="C6" s="3" t="s">
        <v>11</v>
      </c>
      <c r="D6" s="3" t="s">
        <v>24</v>
      </c>
      <c r="E6" s="3" t="s">
        <v>23</v>
      </c>
      <c r="F6" s="3" t="s">
        <v>22</v>
      </c>
      <c r="G6" s="3" t="s">
        <v>21</v>
      </c>
      <c r="H6" s="3" t="s">
        <v>43</v>
      </c>
      <c r="I6" s="3" t="s">
        <v>20</v>
      </c>
      <c r="J6" s="3"/>
      <c r="K6" s="4"/>
    </row>
    <row r="7" spans="1:13" s="6" customFormat="1" ht="15.75" x14ac:dyDescent="0.25">
      <c r="A7" s="2"/>
      <c r="B7" s="2" t="s">
        <v>91</v>
      </c>
      <c r="C7" s="2" t="s">
        <v>11</v>
      </c>
      <c r="D7" s="2" t="s">
        <v>12</v>
      </c>
      <c r="E7" s="2" t="s">
        <v>40</v>
      </c>
      <c r="F7" s="2" t="s">
        <v>48</v>
      </c>
      <c r="G7" s="2" t="s">
        <v>49</v>
      </c>
      <c r="H7" s="2" t="s">
        <v>20</v>
      </c>
      <c r="I7" s="4" t="s">
        <v>50</v>
      </c>
      <c r="J7" s="4"/>
      <c r="K7" s="4"/>
    </row>
    <row r="8" spans="1:13" s="6" customFormat="1" ht="15.75" x14ac:dyDescent="0.25">
      <c r="A8" s="2"/>
      <c r="B8" s="2" t="s">
        <v>102</v>
      </c>
      <c r="C8" s="2" t="s">
        <v>26</v>
      </c>
      <c r="D8" s="2" t="s">
        <v>103</v>
      </c>
      <c r="E8" s="2" t="s">
        <v>104</v>
      </c>
      <c r="F8" s="6" t="s">
        <v>12</v>
      </c>
      <c r="G8" s="2" t="s">
        <v>48</v>
      </c>
      <c r="H8" s="2" t="s">
        <v>49</v>
      </c>
      <c r="I8" s="2" t="s">
        <v>165</v>
      </c>
      <c r="J8" s="4"/>
      <c r="K8" s="4"/>
    </row>
    <row r="9" spans="1:13" s="6" customFormat="1" ht="15.75" x14ac:dyDescent="0.25">
      <c r="A9" s="2"/>
      <c r="B9" s="2" t="s">
        <v>106</v>
      </c>
      <c r="C9" s="2" t="s">
        <v>11</v>
      </c>
      <c r="D9" s="6" t="s">
        <v>12</v>
      </c>
      <c r="E9" s="6" t="s">
        <v>107</v>
      </c>
      <c r="F9" s="6" t="s">
        <v>126</v>
      </c>
      <c r="G9" s="2" t="s">
        <v>108</v>
      </c>
      <c r="H9" s="2" t="s">
        <v>127</v>
      </c>
      <c r="I9" s="4" t="s">
        <v>164</v>
      </c>
      <c r="J9" s="4" t="s">
        <v>50</v>
      </c>
      <c r="K9" s="4"/>
    </row>
    <row r="10" spans="1:13" s="6" customFormat="1" ht="15.75" x14ac:dyDescent="0.25">
      <c r="A10" s="2"/>
      <c r="B10" s="2" t="s">
        <v>84</v>
      </c>
      <c r="C10" s="3" t="s">
        <v>11</v>
      </c>
      <c r="D10" s="3" t="s">
        <v>12</v>
      </c>
      <c r="E10" s="3" t="s">
        <v>13</v>
      </c>
      <c r="F10" s="3" t="s">
        <v>16</v>
      </c>
      <c r="G10" s="3" t="s">
        <v>14</v>
      </c>
      <c r="H10" s="3" t="s">
        <v>15</v>
      </c>
      <c r="I10" s="3" t="s">
        <v>44</v>
      </c>
      <c r="J10" s="3"/>
      <c r="K10" s="4"/>
    </row>
    <row r="11" spans="1:13" s="6" customFormat="1" ht="15.75" x14ac:dyDescent="0.25">
      <c r="A11" s="2"/>
      <c r="B11" s="2" t="s">
        <v>150</v>
      </c>
      <c r="C11" s="2" t="s">
        <v>11</v>
      </c>
      <c r="D11" s="2" t="s">
        <v>12</v>
      </c>
      <c r="E11" s="2" t="s">
        <v>151</v>
      </c>
      <c r="F11" s="2" t="s">
        <v>152</v>
      </c>
      <c r="G11" s="2" t="s">
        <v>153</v>
      </c>
      <c r="H11" s="2" t="s">
        <v>154</v>
      </c>
      <c r="I11" s="4" t="s">
        <v>50</v>
      </c>
      <c r="K11" s="4"/>
    </row>
    <row r="12" spans="1:13" s="6" customFormat="1" ht="15.75" x14ac:dyDescent="0.25">
      <c r="A12" s="2"/>
      <c r="B12" s="2" t="s">
        <v>119</v>
      </c>
      <c r="C12" s="2" t="s">
        <v>11</v>
      </c>
      <c r="D12" s="2" t="s">
        <v>12</v>
      </c>
      <c r="E12" s="2" t="s">
        <v>48</v>
      </c>
      <c r="F12" s="2" t="s">
        <v>120</v>
      </c>
      <c r="G12" s="2" t="s">
        <v>121</v>
      </c>
      <c r="H12" s="2" t="s">
        <v>122</v>
      </c>
      <c r="I12" s="4" t="s">
        <v>50</v>
      </c>
      <c r="K12" s="4"/>
    </row>
    <row r="13" spans="1:13" x14ac:dyDescent="0.25">
      <c r="C13" s="9" t="s">
        <v>129</v>
      </c>
      <c r="D13" s="9" t="s">
        <v>130</v>
      </c>
      <c r="E13" s="9" t="s">
        <v>131</v>
      </c>
      <c r="F13" s="9" t="s">
        <v>135</v>
      </c>
      <c r="G13" s="9" t="s">
        <v>132</v>
      </c>
      <c r="H13" s="9" t="s">
        <v>136</v>
      </c>
      <c r="I13" s="11" t="s">
        <v>133</v>
      </c>
      <c r="J13" s="11" t="s">
        <v>134</v>
      </c>
      <c r="K13" s="11" t="s">
        <v>137</v>
      </c>
      <c r="L13" s="11" t="s">
        <v>138</v>
      </c>
      <c r="M13" s="11" t="s">
        <v>139</v>
      </c>
    </row>
    <row r="14" spans="1:13" x14ac:dyDescent="0.25">
      <c r="C14" s="8" t="s">
        <v>254</v>
      </c>
      <c r="D14" s="12" t="s">
        <v>123</v>
      </c>
      <c r="E14" s="12">
        <v>2</v>
      </c>
      <c r="F14" s="12">
        <v>30</v>
      </c>
      <c r="G14" s="12" t="str">
        <f>"("&amp;F14-E14+2*$C$23&amp;" "&amp;F14-E14&amp;")"</f>
        <v>(28 28)</v>
      </c>
      <c r="H14" s="8" t="s">
        <v>142</v>
      </c>
      <c r="I14" s="12">
        <v>0.2</v>
      </c>
      <c r="J14" s="12">
        <v>0.4</v>
      </c>
      <c r="K14" s="12" t="s">
        <v>160</v>
      </c>
      <c r="L14" s="12">
        <v>61.2</v>
      </c>
      <c r="M14" s="12">
        <v>61.92</v>
      </c>
    </row>
    <row r="15" spans="1:13" x14ac:dyDescent="0.25">
      <c r="C15" s="8" t="s">
        <v>255</v>
      </c>
      <c r="D15" s="12" t="s">
        <v>123</v>
      </c>
      <c r="E15" s="12">
        <v>2.2000000000000002</v>
      </c>
      <c r="F15" s="12">
        <v>30</v>
      </c>
      <c r="G15" s="12" t="str">
        <f>"("&amp;F15-E15&amp;" "&amp;F15-E15&amp;")"</f>
        <v>(27.8 27.8)</v>
      </c>
      <c r="H15" s="8" t="s">
        <v>142</v>
      </c>
      <c r="I15" s="12">
        <v>0.2</v>
      </c>
      <c r="J15" s="12">
        <v>0.4</v>
      </c>
      <c r="K15" s="12" t="s">
        <v>160</v>
      </c>
      <c r="L15" s="12">
        <v>61.2</v>
      </c>
      <c r="M15" s="12">
        <v>61.92</v>
      </c>
    </row>
    <row r="16" spans="1:13" x14ac:dyDescent="0.25">
      <c r="C16" s="8" t="s">
        <v>256</v>
      </c>
      <c r="D16" s="12" t="s">
        <v>123</v>
      </c>
      <c r="E16" s="12">
        <v>2.4</v>
      </c>
      <c r="F16" s="12">
        <v>30</v>
      </c>
      <c r="G16" s="12" t="str">
        <f>"("&amp;F16-E16&amp;" "&amp;F16-E16&amp;")"</f>
        <v>(27.6 27.6)</v>
      </c>
      <c r="H16" s="8" t="s">
        <v>142</v>
      </c>
      <c r="I16" s="12">
        <v>0.2</v>
      </c>
      <c r="J16" s="12">
        <v>0.4</v>
      </c>
      <c r="K16" s="12" t="s">
        <v>260</v>
      </c>
      <c r="L16" s="12">
        <v>61.2</v>
      </c>
      <c r="M16" s="12">
        <v>61.92</v>
      </c>
    </row>
    <row r="17" spans="1:14" s="16" customFormat="1" x14ac:dyDescent="0.25">
      <c r="C17" s="16" t="s">
        <v>257</v>
      </c>
      <c r="D17" s="17" t="s">
        <v>123</v>
      </c>
      <c r="E17" s="17">
        <v>2.2000000000000002</v>
      </c>
      <c r="F17" s="17">
        <f t="shared" ref="F17" si="0">N17-E17</f>
        <v>33.799999999999997</v>
      </c>
      <c r="G17" s="17">
        <v>0</v>
      </c>
      <c r="H17" s="17">
        <v>0.2</v>
      </c>
      <c r="I17" s="17">
        <v>0.4</v>
      </c>
      <c r="J17" s="17">
        <f t="shared" ref="J17" si="1">F17-2*G17</f>
        <v>33.799999999999997</v>
      </c>
      <c r="K17" s="17">
        <f t="shared" ref="K17" si="2">F17-2*G17</f>
        <v>33.799999999999997</v>
      </c>
      <c r="L17" s="12">
        <v>61.2</v>
      </c>
      <c r="M17" s="12">
        <v>61.92</v>
      </c>
      <c r="N17" s="17">
        <v>36</v>
      </c>
    </row>
    <row r="18" spans="1:14" s="16" customFormat="1" x14ac:dyDescent="0.25">
      <c r="C18" s="16" t="s">
        <v>258</v>
      </c>
      <c r="D18" s="17" t="s">
        <v>123</v>
      </c>
      <c r="E18" s="17">
        <v>36</v>
      </c>
      <c r="F18" s="17">
        <v>2</v>
      </c>
      <c r="G18" s="17">
        <v>9</v>
      </c>
      <c r="H18" s="17">
        <v>0.5</v>
      </c>
      <c r="I18" s="12">
        <v>61.2</v>
      </c>
      <c r="J18" s="12">
        <v>61.92</v>
      </c>
    </row>
    <row r="21" spans="1:14" ht="15.75" thickBot="1" x14ac:dyDescent="0.3"/>
    <row r="22" spans="1:14" ht="16.5" thickTop="1" thickBot="1" x14ac:dyDescent="0.3">
      <c r="B22" s="13" t="s">
        <v>124</v>
      </c>
      <c r="C22" s="39" t="s">
        <v>237</v>
      </c>
      <c r="E22" s="13" t="s">
        <v>140</v>
      </c>
      <c r="F22" s="10"/>
      <c r="H22" s="9"/>
      <c r="I22" s="9"/>
    </row>
    <row r="23" spans="1:14" ht="16.5" thickTop="1" thickBot="1" x14ac:dyDescent="0.3">
      <c r="B23" s="13" t="s">
        <v>178</v>
      </c>
      <c r="C23" s="14">
        <v>0</v>
      </c>
    </row>
    <row r="24" spans="1:14" ht="15.75" thickTop="1" x14ac:dyDescent="0.25"/>
    <row r="29" spans="1:14" s="8" customFormat="1" x14ac:dyDescent="0.25">
      <c r="A29" s="7" t="s">
        <v>38</v>
      </c>
      <c r="B29" s="7" t="s">
        <v>39</v>
      </c>
      <c r="C29" s="7" t="str">
        <f>$C$22</f>
        <v>nik78d2lib2_v78_lay</v>
      </c>
      <c r="D29" s="7" t="str">
        <f>$F$22&amp;C14</f>
        <v>127800c_d3t26_x78c_bvs022d</v>
      </c>
      <c r="E29" s="7" t="s">
        <v>118</v>
      </c>
      <c r="F29" s="8">
        <f>L14</f>
        <v>61.2</v>
      </c>
      <c r="G29" s="8">
        <f>M14</f>
        <v>61.92</v>
      </c>
      <c r="H29" s="8">
        <v>0</v>
      </c>
      <c r="I29" s="8">
        <v>0</v>
      </c>
    </row>
    <row r="30" spans="1:14" x14ac:dyDescent="0.25">
      <c r="A30" t="s">
        <v>38</v>
      </c>
      <c r="B30" t="s">
        <v>125</v>
      </c>
      <c r="C30" t="s">
        <v>10</v>
      </c>
      <c r="D30" t="s">
        <v>249</v>
      </c>
      <c r="E30" t="str">
        <f>"("&amp;E14&amp;" "&amp;E14&amp;")"</f>
        <v>(2 2)</v>
      </c>
      <c r="F30" t="str">
        <f>K14</f>
        <v>(25 25)</v>
      </c>
      <c r="G30" t="str">
        <f>G14</f>
        <v>(28 28)</v>
      </c>
      <c r="H30" t="str">
        <f>H14</f>
        <v>((5))</v>
      </c>
      <c r="I30">
        <f>bph_zonal_bkg!$G$5/2</f>
        <v>0.5</v>
      </c>
    </row>
    <row r="31" spans="1:14" x14ac:dyDescent="0.25">
      <c r="A31" t="str">
        <f>A30</f>
        <v>y</v>
      </c>
      <c r="B31" t="str">
        <f t="shared" ref="B31:I31" si="3">B30</f>
        <v>xy_canon</v>
      </c>
      <c r="C31" t="str">
        <f t="shared" si="3"/>
        <v>cv</v>
      </c>
      <c r="D31" t="s">
        <v>274</v>
      </c>
      <c r="E31" t="str">
        <f t="shared" si="3"/>
        <v>(2 2)</v>
      </c>
      <c r="F31" t="str">
        <f t="shared" si="3"/>
        <v>(25 25)</v>
      </c>
      <c r="G31" t="str">
        <f t="shared" si="3"/>
        <v>(28 28)</v>
      </c>
      <c r="H31" t="str">
        <f t="shared" si="3"/>
        <v>((5))</v>
      </c>
      <c r="I31">
        <f t="shared" si="3"/>
        <v>0.5</v>
      </c>
    </row>
    <row r="33" spans="1:9" x14ac:dyDescent="0.25">
      <c r="A33" s="7" t="s">
        <v>38</v>
      </c>
      <c r="B33" s="7" t="s">
        <v>39</v>
      </c>
      <c r="C33" s="7" t="str">
        <f>$C$22</f>
        <v>nik78d2lib2_v78_lay</v>
      </c>
      <c r="D33" s="7" t="str">
        <f>$F$22&amp;C15</f>
        <v>127800c_d3t26_x78c_bvs023d</v>
      </c>
      <c r="E33" s="7" t="s">
        <v>118</v>
      </c>
      <c r="F33" s="8">
        <f>L15</f>
        <v>61.2</v>
      </c>
      <c r="G33" s="8">
        <f>M15</f>
        <v>61.92</v>
      </c>
      <c r="H33" s="8">
        <v>0</v>
      </c>
      <c r="I33" s="8">
        <v>0</v>
      </c>
    </row>
    <row r="34" spans="1:9" x14ac:dyDescent="0.25">
      <c r="A34" s="40" t="s">
        <v>38</v>
      </c>
      <c r="B34" t="s">
        <v>125</v>
      </c>
      <c r="C34" t="s">
        <v>10</v>
      </c>
      <c r="D34" t="s">
        <v>249</v>
      </c>
      <c r="E34" t="str">
        <f>"("&amp;E15&amp;" "&amp;E15&amp;")"</f>
        <v>(2.2 2.2)</v>
      </c>
      <c r="F34" t="str">
        <f>K15</f>
        <v>(25 25)</v>
      </c>
      <c r="G34" t="str">
        <f>G15</f>
        <v>(27.8 27.8)</v>
      </c>
      <c r="H34" t="str">
        <f>H15</f>
        <v>((5))</v>
      </c>
      <c r="I34">
        <f>bph_zonal_bkg!$G$5/2</f>
        <v>0.5</v>
      </c>
    </row>
    <row r="35" spans="1:9" x14ac:dyDescent="0.25">
      <c r="A35" t="str">
        <f>A34</f>
        <v>y</v>
      </c>
      <c r="B35" t="str">
        <f t="shared" ref="B35" si="4">B34</f>
        <v>xy_canon</v>
      </c>
      <c r="C35" t="str">
        <f t="shared" ref="C35" si="5">C34</f>
        <v>cv</v>
      </c>
      <c r="D35" t="s">
        <v>274</v>
      </c>
      <c r="E35" t="str">
        <f t="shared" ref="E35" si="6">E34</f>
        <v>(2.2 2.2)</v>
      </c>
      <c r="F35" t="str">
        <f t="shared" ref="F35" si="7">F34</f>
        <v>(25 25)</v>
      </c>
      <c r="G35" t="str">
        <f t="shared" ref="G35" si="8">G34</f>
        <v>(27.8 27.8)</v>
      </c>
      <c r="H35" t="str">
        <f t="shared" ref="H35" si="9">H34</f>
        <v>((5))</v>
      </c>
      <c r="I35">
        <f t="shared" ref="I35" si="10">I34</f>
        <v>0.5</v>
      </c>
    </row>
    <row r="37" spans="1:9" x14ac:dyDescent="0.25">
      <c r="A37" s="7" t="s">
        <v>38</v>
      </c>
      <c r="B37" s="7" t="s">
        <v>39</v>
      </c>
      <c r="C37" s="7" t="str">
        <f>$C$22</f>
        <v>nik78d2lib2_v78_lay</v>
      </c>
      <c r="D37" s="7" t="str">
        <f>$F$22&amp;C16</f>
        <v>127800c_d3t26_x78c_bvs024d</v>
      </c>
      <c r="E37" s="7" t="s">
        <v>118</v>
      </c>
      <c r="F37" s="8">
        <f>L16</f>
        <v>61.2</v>
      </c>
      <c r="G37" s="8">
        <f>M16</f>
        <v>61.92</v>
      </c>
      <c r="H37" s="8">
        <v>0</v>
      </c>
      <c r="I37" s="8">
        <v>0</v>
      </c>
    </row>
    <row r="38" spans="1:9" x14ac:dyDescent="0.25">
      <c r="A38" s="40" t="s">
        <v>38</v>
      </c>
      <c r="B38" t="s">
        <v>125</v>
      </c>
      <c r="C38" t="s">
        <v>10</v>
      </c>
      <c r="D38" t="s">
        <v>249</v>
      </c>
      <c r="E38" t="str">
        <f>"("&amp;E16&amp;" "&amp;E16&amp;")"</f>
        <v>(2.4 2.4)</v>
      </c>
      <c r="F38" t="str">
        <f>K16</f>
        <v>(24 24)</v>
      </c>
      <c r="G38" t="str">
        <f>G16</f>
        <v>(27.6 27.6)</v>
      </c>
      <c r="H38" t="str">
        <f>H16</f>
        <v>((5))</v>
      </c>
      <c r="I38">
        <f>bph_zonal_bkg!$G$5/2</f>
        <v>0.5</v>
      </c>
    </row>
    <row r="39" spans="1:9" x14ac:dyDescent="0.25">
      <c r="A39" t="str">
        <f>A38</f>
        <v>y</v>
      </c>
      <c r="B39" t="str">
        <f t="shared" ref="B39" si="11">B38</f>
        <v>xy_canon</v>
      </c>
      <c r="C39" t="str">
        <f t="shared" ref="C39" si="12">C38</f>
        <v>cv</v>
      </c>
      <c r="D39" t="s">
        <v>274</v>
      </c>
      <c r="E39" t="str">
        <f t="shared" ref="E39" si="13">E38</f>
        <v>(2.4 2.4)</v>
      </c>
      <c r="F39" t="str">
        <f t="shared" ref="F39" si="14">F38</f>
        <v>(24 24)</v>
      </c>
      <c r="G39" t="str">
        <f t="shared" ref="G39" si="15">G38</f>
        <v>(27.6 27.6)</v>
      </c>
      <c r="H39" t="str">
        <f t="shared" ref="H39" si="16">H38</f>
        <v>((5))</v>
      </c>
      <c r="I39">
        <f t="shared" ref="I39" si="17">I38</f>
        <v>0.5</v>
      </c>
    </row>
    <row r="41" spans="1:9" s="22" customFormat="1" x14ac:dyDescent="0.25">
      <c r="A41" s="23" t="s">
        <v>38</v>
      </c>
      <c r="B41" s="23" t="s">
        <v>39</v>
      </c>
      <c r="C41" s="23" t="str">
        <f>$C$22</f>
        <v>nik78d2lib2_v78_lay</v>
      </c>
      <c r="D41" s="23" t="str">
        <f>$F$22&amp;C17</f>
        <v>127800c_d3t26_x78c_bvs155d</v>
      </c>
      <c r="E41" s="23" t="s">
        <v>118</v>
      </c>
      <c r="F41" s="22">
        <f>L17</f>
        <v>61.2</v>
      </c>
      <c r="G41" s="22">
        <f>M17</f>
        <v>61.92</v>
      </c>
      <c r="H41" s="22">
        <v>0</v>
      </c>
      <c r="I41" s="22">
        <v>0</v>
      </c>
    </row>
    <row r="42" spans="1:9" x14ac:dyDescent="0.25">
      <c r="A42" t="s">
        <v>38</v>
      </c>
      <c r="B42" t="s">
        <v>144</v>
      </c>
      <c r="C42" t="s">
        <v>10</v>
      </c>
      <c r="D42" t="s">
        <v>249</v>
      </c>
      <c r="E42">
        <f>E17</f>
        <v>2.2000000000000002</v>
      </c>
      <c r="F42">
        <f t="shared" ref="F42" si="18">F17</f>
        <v>33.799999999999997</v>
      </c>
      <c r="G42">
        <f>J17</f>
        <v>33.799999999999997</v>
      </c>
      <c r="H42">
        <f>K17</f>
        <v>33.799999999999997</v>
      </c>
    </row>
    <row r="43" spans="1:9" x14ac:dyDescent="0.25">
      <c r="A43" t="str">
        <f>A42</f>
        <v>y</v>
      </c>
      <c r="B43" t="str">
        <f t="shared" ref="B43" si="19">B42</f>
        <v>tvpa_canon</v>
      </c>
      <c r="C43" t="str">
        <f t="shared" ref="C43" si="20">C42</f>
        <v>cv</v>
      </c>
      <c r="D43" t="s">
        <v>274</v>
      </c>
      <c r="E43">
        <f t="shared" ref="E43" si="21">E42</f>
        <v>2.2000000000000002</v>
      </c>
      <c r="F43">
        <f t="shared" ref="F43" si="22">F42</f>
        <v>33.799999999999997</v>
      </c>
      <c r="G43">
        <f t="shared" ref="G43" si="23">G42</f>
        <v>33.799999999999997</v>
      </c>
      <c r="H43">
        <f t="shared" ref="H43" si="24">H42</f>
        <v>33.799999999999997</v>
      </c>
    </row>
    <row r="45" spans="1:9" s="8" customFormat="1" x14ac:dyDescent="0.25">
      <c r="A45" s="7" t="s">
        <v>38</v>
      </c>
      <c r="B45" s="7" t="s">
        <v>39</v>
      </c>
      <c r="C45" s="7" t="str">
        <f>$C$22</f>
        <v>nik78d2lib2_v78_lay</v>
      </c>
      <c r="D45" s="7" t="str">
        <f>$F$22&amp;C18</f>
        <v>127800c_d3t26_x78c_bvs174d</v>
      </c>
      <c r="E45" s="7" t="s">
        <v>118</v>
      </c>
      <c r="F45" s="8">
        <f>I18</f>
        <v>61.2</v>
      </c>
      <c r="G45" s="8">
        <f>J18</f>
        <v>61.92</v>
      </c>
      <c r="H45" s="8">
        <v>0</v>
      </c>
      <c r="I45" s="8">
        <v>0</v>
      </c>
    </row>
    <row r="46" spans="1:9" x14ac:dyDescent="0.25">
      <c r="A46" t="s">
        <v>38</v>
      </c>
      <c r="B46" t="s">
        <v>159</v>
      </c>
      <c r="C46" t="s">
        <v>10</v>
      </c>
      <c r="D46" t="s">
        <v>249</v>
      </c>
      <c r="E46">
        <f>E18</f>
        <v>36</v>
      </c>
      <c r="F46">
        <f t="shared" ref="F46:H46" si="25">F18</f>
        <v>2</v>
      </c>
      <c r="G46">
        <f t="shared" si="25"/>
        <v>9</v>
      </c>
      <c r="H46">
        <f t="shared" si="25"/>
        <v>0.5</v>
      </c>
    </row>
    <row r="47" spans="1:9" x14ac:dyDescent="0.25">
      <c r="A47" t="str">
        <f>A46</f>
        <v>y</v>
      </c>
      <c r="B47" t="str">
        <f t="shared" ref="B47" si="26">B46</f>
        <v>chopped_tvpa_canon</v>
      </c>
      <c r="C47" t="str">
        <f t="shared" ref="C47" si="27">C46</f>
        <v>cv</v>
      </c>
      <c r="D47" t="s">
        <v>274</v>
      </c>
      <c r="E47">
        <f t="shared" ref="E47" si="28">E46</f>
        <v>36</v>
      </c>
      <c r="F47">
        <f t="shared" ref="F47" si="29">F46</f>
        <v>2</v>
      </c>
      <c r="G47">
        <f t="shared" ref="G47" si="30">G46</f>
        <v>9</v>
      </c>
      <c r="H47">
        <f t="shared" ref="H47" si="31">H46</f>
        <v>0.5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3600B-CBDA-4BF4-82E5-2E10F33BF2C8}">
  <dimension ref="C4:M96"/>
  <sheetViews>
    <sheetView workbookViewId="0">
      <selection activeCell="E29" sqref="E29"/>
    </sheetView>
  </sheetViews>
  <sheetFormatPr defaultRowHeight="15" x14ac:dyDescent="0.25"/>
  <cols>
    <col min="3" max="3" width="19.85546875" bestFit="1" customWidth="1"/>
    <col min="4" max="4" width="15.28515625" customWidth="1"/>
    <col min="5" max="5" width="19.85546875" bestFit="1" customWidth="1"/>
    <col min="6" max="7" width="25" bestFit="1" customWidth="1"/>
    <col min="8" max="8" width="12.85546875" bestFit="1" customWidth="1"/>
    <col min="9" max="9" width="11" bestFit="1" customWidth="1"/>
    <col min="11" max="11" width="22.140625" customWidth="1"/>
  </cols>
  <sheetData>
    <row r="4" spans="3:13" x14ac:dyDescent="0.25">
      <c r="K4" s="19" t="s">
        <v>202</v>
      </c>
      <c r="M4" s="24" t="s">
        <v>215</v>
      </c>
    </row>
    <row r="5" spans="3:13" x14ac:dyDescent="0.25">
      <c r="C5" t="s">
        <v>200</v>
      </c>
      <c r="D5" t="s">
        <v>198</v>
      </c>
      <c r="E5" t="s">
        <v>124</v>
      </c>
      <c r="F5" t="s">
        <v>129</v>
      </c>
      <c r="G5" t="s">
        <v>199</v>
      </c>
      <c r="H5" t="s">
        <v>201</v>
      </c>
      <c r="I5" t="s">
        <v>217</v>
      </c>
    </row>
    <row r="6" spans="3:13" x14ac:dyDescent="0.25">
      <c r="C6" s="24">
        <v>1</v>
      </c>
      <c r="D6" t="s">
        <v>194</v>
      </c>
      <c r="E6" t="s">
        <v>166</v>
      </c>
      <c r="F6" t="s">
        <v>167</v>
      </c>
      <c r="G6" s="19" t="s">
        <v>195</v>
      </c>
      <c r="H6" s="19" t="s">
        <v>202</v>
      </c>
      <c r="I6" t="b">
        <v>1</v>
      </c>
    </row>
    <row r="7" spans="3:13" x14ac:dyDescent="0.25">
      <c r="C7" s="24">
        <v>2</v>
      </c>
      <c r="D7" t="s">
        <v>194</v>
      </c>
      <c r="E7" t="s">
        <v>166</v>
      </c>
      <c r="F7" t="s">
        <v>168</v>
      </c>
      <c r="G7" s="19" t="s">
        <v>195</v>
      </c>
      <c r="H7" s="19" t="s">
        <v>202</v>
      </c>
      <c r="I7" t="b">
        <v>1</v>
      </c>
    </row>
    <row r="8" spans="3:13" x14ac:dyDescent="0.25">
      <c r="C8" s="24">
        <v>3</v>
      </c>
      <c r="D8" t="s">
        <v>194</v>
      </c>
      <c r="E8" t="s">
        <v>166</v>
      </c>
      <c r="F8" t="s">
        <v>169</v>
      </c>
      <c r="G8" s="19" t="s">
        <v>195</v>
      </c>
      <c r="H8" s="19" t="s">
        <v>202</v>
      </c>
      <c r="I8" t="b">
        <v>1</v>
      </c>
    </row>
    <row r="9" spans="3:13" x14ac:dyDescent="0.25">
      <c r="C9" s="24">
        <v>4</v>
      </c>
      <c r="D9" t="s">
        <v>194</v>
      </c>
      <c r="E9" t="s">
        <v>166</v>
      </c>
      <c r="F9" t="s">
        <v>170</v>
      </c>
      <c r="G9" s="19" t="s">
        <v>195</v>
      </c>
      <c r="H9" s="19" t="s">
        <v>202</v>
      </c>
      <c r="I9" t="b">
        <v>1</v>
      </c>
    </row>
    <row r="10" spans="3:13" x14ac:dyDescent="0.25">
      <c r="C10" s="24">
        <v>5</v>
      </c>
      <c r="D10" t="s">
        <v>194</v>
      </c>
      <c r="E10" t="s">
        <v>166</v>
      </c>
      <c r="F10" t="s">
        <v>171</v>
      </c>
      <c r="G10" s="19" t="s">
        <v>195</v>
      </c>
      <c r="H10" s="19" t="s">
        <v>203</v>
      </c>
      <c r="I10" t="b">
        <v>1</v>
      </c>
    </row>
    <row r="11" spans="3:13" x14ac:dyDescent="0.25">
      <c r="C11" s="24">
        <v>6</v>
      </c>
      <c r="D11" t="s">
        <v>194</v>
      </c>
      <c r="E11" t="s">
        <v>166</v>
      </c>
      <c r="F11" t="s">
        <v>172</v>
      </c>
      <c r="G11" s="19" t="s">
        <v>195</v>
      </c>
      <c r="H11" s="19" t="s">
        <v>203</v>
      </c>
      <c r="I11" t="b">
        <v>1</v>
      </c>
      <c r="K11" s="19" t="s">
        <v>203</v>
      </c>
    </row>
    <row r="12" spans="3:13" x14ac:dyDescent="0.25">
      <c r="C12" s="24">
        <v>7</v>
      </c>
      <c r="D12" t="s">
        <v>194</v>
      </c>
      <c r="E12" t="s">
        <v>166</v>
      </c>
      <c r="F12" t="s">
        <v>173</v>
      </c>
      <c r="G12" s="19" t="s">
        <v>195</v>
      </c>
      <c r="H12" s="19" t="s">
        <v>203</v>
      </c>
      <c r="I12" t="b">
        <v>1</v>
      </c>
    </row>
    <row r="13" spans="3:13" x14ac:dyDescent="0.25">
      <c r="C13" s="24">
        <v>8</v>
      </c>
      <c r="D13" t="s">
        <v>194</v>
      </c>
      <c r="E13" t="s">
        <v>166</v>
      </c>
      <c r="F13" t="s">
        <v>174</v>
      </c>
      <c r="G13" s="19" t="s">
        <v>195</v>
      </c>
      <c r="H13" s="19" t="s">
        <v>204</v>
      </c>
      <c r="I13" t="b">
        <v>1</v>
      </c>
    </row>
    <row r="14" spans="3:13" x14ac:dyDescent="0.25">
      <c r="C14" s="24">
        <v>9</v>
      </c>
      <c r="D14" t="s">
        <v>194</v>
      </c>
      <c r="E14" t="s">
        <v>166</v>
      </c>
      <c r="F14" t="s">
        <v>175</v>
      </c>
      <c r="G14" s="19" t="s">
        <v>195</v>
      </c>
      <c r="H14" s="19" t="s">
        <v>205</v>
      </c>
      <c r="I14" t="b">
        <v>1</v>
      </c>
    </row>
    <row r="15" spans="3:13" x14ac:dyDescent="0.25">
      <c r="C15" s="24">
        <v>10</v>
      </c>
      <c r="D15" t="s">
        <v>194</v>
      </c>
      <c r="E15" t="s">
        <v>166</v>
      </c>
      <c r="F15" t="s">
        <v>176</v>
      </c>
      <c r="G15" s="19" t="s">
        <v>177</v>
      </c>
      <c r="H15" s="19" t="s">
        <v>202</v>
      </c>
      <c r="I15" t="b">
        <v>1</v>
      </c>
    </row>
    <row r="16" spans="3:13" x14ac:dyDescent="0.25">
      <c r="C16" s="24">
        <v>11</v>
      </c>
      <c r="D16" t="s">
        <v>194</v>
      </c>
      <c r="E16" t="s">
        <v>166</v>
      </c>
      <c r="F16" t="s">
        <v>179</v>
      </c>
      <c r="G16" s="19" t="s">
        <v>177</v>
      </c>
      <c r="H16" s="19" t="s">
        <v>202</v>
      </c>
      <c r="I16" t="b">
        <v>1</v>
      </c>
    </row>
    <row r="17" spans="3:13" x14ac:dyDescent="0.25">
      <c r="C17" s="24">
        <v>12</v>
      </c>
      <c r="D17" t="s">
        <v>194</v>
      </c>
      <c r="E17" t="s">
        <v>166</v>
      </c>
      <c r="F17" t="s">
        <v>180</v>
      </c>
      <c r="G17" s="19" t="s">
        <v>177</v>
      </c>
      <c r="H17" s="19" t="s">
        <v>202</v>
      </c>
      <c r="I17" t="b">
        <v>1</v>
      </c>
    </row>
    <row r="18" spans="3:13" x14ac:dyDescent="0.25">
      <c r="C18" s="24">
        <v>13</v>
      </c>
      <c r="D18" t="s">
        <v>194</v>
      </c>
      <c r="E18" t="s">
        <v>166</v>
      </c>
      <c r="F18" t="s">
        <v>181</v>
      </c>
      <c r="G18" s="19" t="s">
        <v>177</v>
      </c>
      <c r="H18" s="19" t="s">
        <v>202</v>
      </c>
      <c r="I18" t="b">
        <v>1</v>
      </c>
      <c r="K18" s="19" t="s">
        <v>204</v>
      </c>
      <c r="M18" s="24" t="s">
        <v>216</v>
      </c>
    </row>
    <row r="19" spans="3:13" x14ac:dyDescent="0.25">
      <c r="C19" s="24">
        <v>14</v>
      </c>
      <c r="D19" t="s">
        <v>194</v>
      </c>
      <c r="E19" t="s">
        <v>166</v>
      </c>
      <c r="F19" t="s">
        <v>182</v>
      </c>
      <c r="G19" s="24" t="s">
        <v>193</v>
      </c>
      <c r="H19" s="19" t="s">
        <v>204</v>
      </c>
      <c r="I19" t="b">
        <v>1</v>
      </c>
    </row>
    <row r="20" spans="3:13" x14ac:dyDescent="0.25">
      <c r="C20" s="24">
        <v>15</v>
      </c>
      <c r="D20" t="s">
        <v>194</v>
      </c>
      <c r="E20" t="s">
        <v>166</v>
      </c>
      <c r="F20" t="s">
        <v>183</v>
      </c>
      <c r="G20" s="24" t="s">
        <v>193</v>
      </c>
      <c r="H20" s="19" t="s">
        <v>205</v>
      </c>
      <c r="I20" t="b">
        <v>1</v>
      </c>
    </row>
    <row r="21" spans="3:13" x14ac:dyDescent="0.25">
      <c r="C21" s="24">
        <v>16</v>
      </c>
      <c r="D21" t="s">
        <v>194</v>
      </c>
      <c r="E21" t="s">
        <v>166</v>
      </c>
      <c r="F21" t="s">
        <v>221</v>
      </c>
      <c r="G21" s="19" t="s">
        <v>193</v>
      </c>
      <c r="H21" s="19" t="s">
        <v>204</v>
      </c>
      <c r="I21" t="b">
        <v>1</v>
      </c>
    </row>
    <row r="22" spans="3:13" x14ac:dyDescent="0.25">
      <c r="C22" s="24">
        <v>17</v>
      </c>
      <c r="D22" t="s">
        <v>194</v>
      </c>
      <c r="E22" t="s">
        <v>166</v>
      </c>
      <c r="F22" t="s">
        <v>183</v>
      </c>
      <c r="G22" s="19" t="s">
        <v>193</v>
      </c>
      <c r="H22" s="19" t="s">
        <v>205</v>
      </c>
      <c r="I22" t="b">
        <v>1</v>
      </c>
    </row>
    <row r="25" spans="3:13" x14ac:dyDescent="0.25">
      <c r="K25" s="19" t="s">
        <v>205</v>
      </c>
    </row>
    <row r="36" spans="4:9" x14ac:dyDescent="0.25">
      <c r="D36" t="s">
        <v>218</v>
      </c>
    </row>
    <row r="38" spans="4:9" x14ac:dyDescent="0.25">
      <c r="D38" t="s">
        <v>200</v>
      </c>
      <c r="E38" t="s">
        <v>198</v>
      </c>
      <c r="F38" t="s">
        <v>124</v>
      </c>
      <c r="G38" t="s">
        <v>129</v>
      </c>
      <c r="H38" t="s">
        <v>199</v>
      </c>
      <c r="I38" t="s">
        <v>201</v>
      </c>
    </row>
    <row r="39" spans="4:9" x14ac:dyDescent="0.25">
      <c r="D39" s="19">
        <v>1</v>
      </c>
      <c r="E39" t="s">
        <v>194</v>
      </c>
      <c r="F39" t="s">
        <v>166</v>
      </c>
      <c r="G39" t="s">
        <v>167</v>
      </c>
      <c r="H39" s="19" t="s">
        <v>195</v>
      </c>
      <c r="I39" t="s">
        <v>202</v>
      </c>
    </row>
    <row r="40" spans="4:9" x14ac:dyDescent="0.25">
      <c r="D40" s="19">
        <v>2</v>
      </c>
      <c r="E40" t="s">
        <v>194</v>
      </c>
      <c r="F40" t="s">
        <v>166</v>
      </c>
      <c r="G40" t="s">
        <v>168</v>
      </c>
      <c r="H40" s="19" t="s">
        <v>195</v>
      </c>
      <c r="I40" t="s">
        <v>202</v>
      </c>
    </row>
    <row r="41" spans="4:9" x14ac:dyDescent="0.25">
      <c r="D41" s="19">
        <v>3</v>
      </c>
      <c r="E41" t="s">
        <v>194</v>
      </c>
      <c r="F41" t="s">
        <v>166</v>
      </c>
      <c r="G41" t="s">
        <v>169</v>
      </c>
      <c r="H41" s="19" t="s">
        <v>195</v>
      </c>
      <c r="I41" t="s">
        <v>202</v>
      </c>
    </row>
    <row r="42" spans="4:9" x14ac:dyDescent="0.25">
      <c r="D42" s="19">
        <v>4</v>
      </c>
      <c r="E42" t="s">
        <v>194</v>
      </c>
      <c r="F42" t="s">
        <v>166</v>
      </c>
      <c r="G42" t="s">
        <v>170</v>
      </c>
      <c r="H42" s="19" t="s">
        <v>195</v>
      </c>
      <c r="I42" t="s">
        <v>202</v>
      </c>
    </row>
    <row r="43" spans="4:9" x14ac:dyDescent="0.25">
      <c r="D43" s="19">
        <v>5</v>
      </c>
      <c r="E43" t="s">
        <v>194</v>
      </c>
      <c r="F43" t="s">
        <v>166</v>
      </c>
      <c r="G43" t="s">
        <v>171</v>
      </c>
      <c r="H43" s="19" t="s">
        <v>195</v>
      </c>
      <c r="I43" t="s">
        <v>203</v>
      </c>
    </row>
    <row r="44" spans="4:9" x14ac:dyDescent="0.25">
      <c r="D44" s="19">
        <v>6</v>
      </c>
      <c r="E44" t="s">
        <v>194</v>
      </c>
      <c r="F44" t="s">
        <v>166</v>
      </c>
      <c r="G44" t="s">
        <v>172</v>
      </c>
      <c r="H44" s="19" t="s">
        <v>195</v>
      </c>
      <c r="I44" t="s">
        <v>203</v>
      </c>
    </row>
    <row r="45" spans="4:9" x14ac:dyDescent="0.25">
      <c r="D45" s="19">
        <v>7</v>
      </c>
      <c r="E45" t="s">
        <v>194</v>
      </c>
      <c r="F45" t="s">
        <v>166</v>
      </c>
      <c r="G45" t="s">
        <v>173</v>
      </c>
      <c r="H45" s="19" t="s">
        <v>195</v>
      </c>
      <c r="I45" t="s">
        <v>203</v>
      </c>
    </row>
    <row r="46" spans="4:9" x14ac:dyDescent="0.25">
      <c r="D46" s="19">
        <v>8</v>
      </c>
      <c r="E46" t="s">
        <v>194</v>
      </c>
      <c r="F46" t="s">
        <v>166</v>
      </c>
      <c r="G46" t="s">
        <v>174</v>
      </c>
      <c r="H46" s="19" t="s">
        <v>195</v>
      </c>
      <c r="I46" t="s">
        <v>204</v>
      </c>
    </row>
    <row r="47" spans="4:9" x14ac:dyDescent="0.25">
      <c r="D47" s="19">
        <v>9</v>
      </c>
      <c r="E47" t="s">
        <v>194</v>
      </c>
      <c r="F47" t="s">
        <v>166</v>
      </c>
      <c r="G47" t="s">
        <v>175</v>
      </c>
      <c r="H47" s="19" t="s">
        <v>195</v>
      </c>
      <c r="I47" t="s">
        <v>205</v>
      </c>
    </row>
    <row r="48" spans="4:9" x14ac:dyDescent="0.25">
      <c r="D48" s="19">
        <v>10</v>
      </c>
      <c r="E48" t="s">
        <v>194</v>
      </c>
      <c r="F48" t="s">
        <v>166</v>
      </c>
      <c r="G48" t="s">
        <v>176</v>
      </c>
      <c r="H48" s="19" t="s">
        <v>177</v>
      </c>
      <c r="I48" t="s">
        <v>202</v>
      </c>
    </row>
    <row r="49" spans="4:9" x14ac:dyDescent="0.25">
      <c r="D49" s="19">
        <v>11</v>
      </c>
      <c r="E49" t="s">
        <v>194</v>
      </c>
      <c r="F49" t="s">
        <v>166</v>
      </c>
      <c r="G49" t="s">
        <v>179</v>
      </c>
      <c r="H49" s="19" t="s">
        <v>177</v>
      </c>
      <c r="I49" t="s">
        <v>202</v>
      </c>
    </row>
    <row r="50" spans="4:9" x14ac:dyDescent="0.25">
      <c r="D50" s="19">
        <v>12</v>
      </c>
      <c r="E50" t="s">
        <v>194</v>
      </c>
      <c r="F50" t="s">
        <v>166</v>
      </c>
      <c r="G50" t="s">
        <v>180</v>
      </c>
      <c r="H50" s="19" t="s">
        <v>177</v>
      </c>
      <c r="I50" t="s">
        <v>202</v>
      </c>
    </row>
    <row r="51" spans="4:9" x14ac:dyDescent="0.25">
      <c r="D51" s="19">
        <v>13</v>
      </c>
      <c r="E51" t="s">
        <v>194</v>
      </c>
      <c r="F51" t="s">
        <v>166</v>
      </c>
      <c r="G51" t="s">
        <v>181</v>
      </c>
      <c r="H51" s="19" t="s">
        <v>177</v>
      </c>
      <c r="I51" t="s">
        <v>202</v>
      </c>
    </row>
    <row r="52" spans="4:9" x14ac:dyDescent="0.25">
      <c r="D52" s="19">
        <v>14</v>
      </c>
      <c r="E52" t="s">
        <v>194</v>
      </c>
      <c r="F52" t="s">
        <v>166</v>
      </c>
      <c r="G52" t="s">
        <v>182</v>
      </c>
      <c r="H52" s="19" t="s">
        <v>193</v>
      </c>
      <c r="I52" t="s">
        <v>204</v>
      </c>
    </row>
    <row r="53" spans="4:9" x14ac:dyDescent="0.25">
      <c r="D53" s="19">
        <v>15</v>
      </c>
      <c r="E53" t="s">
        <v>194</v>
      </c>
      <c r="F53" t="s">
        <v>166</v>
      </c>
      <c r="G53" t="s">
        <v>183</v>
      </c>
      <c r="H53" s="19" t="s">
        <v>193</v>
      </c>
      <c r="I53" t="s">
        <v>205</v>
      </c>
    </row>
    <row r="54" spans="4:9" x14ac:dyDescent="0.25">
      <c r="D54" s="20">
        <v>16</v>
      </c>
      <c r="E54" s="21" t="s">
        <v>197</v>
      </c>
      <c r="F54" s="21" t="s">
        <v>166</v>
      </c>
      <c r="G54" s="21" t="s">
        <v>184</v>
      </c>
      <c r="H54" s="20" t="s">
        <v>196</v>
      </c>
      <c r="I54" s="21" t="s">
        <v>202</v>
      </c>
    </row>
    <row r="55" spans="4:9" x14ac:dyDescent="0.25">
      <c r="D55" s="20">
        <v>17</v>
      </c>
      <c r="E55" s="21" t="s">
        <v>197</v>
      </c>
      <c r="F55" s="21" t="s">
        <v>166</v>
      </c>
      <c r="G55" s="21" t="s">
        <v>185</v>
      </c>
      <c r="H55" s="20" t="s">
        <v>196</v>
      </c>
      <c r="I55" s="21" t="s">
        <v>202</v>
      </c>
    </row>
    <row r="56" spans="4:9" x14ac:dyDescent="0.25">
      <c r="D56" s="20">
        <v>18</v>
      </c>
      <c r="E56" s="21" t="s">
        <v>197</v>
      </c>
      <c r="F56" s="21" t="s">
        <v>166</v>
      </c>
      <c r="G56" s="21" t="s">
        <v>186</v>
      </c>
      <c r="H56" s="20" t="s">
        <v>196</v>
      </c>
      <c r="I56" s="21" t="s">
        <v>202</v>
      </c>
    </row>
    <row r="57" spans="4:9" x14ac:dyDescent="0.25">
      <c r="D57" s="17">
        <v>19</v>
      </c>
      <c r="E57" s="16" t="s">
        <v>197</v>
      </c>
      <c r="F57" s="16" t="s">
        <v>166</v>
      </c>
      <c r="G57" s="16" t="s">
        <v>187</v>
      </c>
      <c r="H57" s="17" t="s">
        <v>196</v>
      </c>
      <c r="I57" s="16" t="s">
        <v>202</v>
      </c>
    </row>
    <row r="58" spans="4:9" x14ac:dyDescent="0.25">
      <c r="D58" s="17">
        <v>20</v>
      </c>
      <c r="E58" s="16" t="s">
        <v>197</v>
      </c>
      <c r="F58" s="16" t="s">
        <v>166</v>
      </c>
      <c r="G58" s="16" t="s">
        <v>188</v>
      </c>
      <c r="H58" s="17" t="s">
        <v>196</v>
      </c>
      <c r="I58" s="16" t="s">
        <v>203</v>
      </c>
    </row>
    <row r="59" spans="4:9" x14ac:dyDescent="0.25">
      <c r="D59" s="17">
        <v>21</v>
      </c>
      <c r="E59" s="16" t="s">
        <v>197</v>
      </c>
      <c r="F59" s="16" t="s">
        <v>166</v>
      </c>
      <c r="G59" s="16" t="s">
        <v>189</v>
      </c>
      <c r="H59" s="17" t="s">
        <v>196</v>
      </c>
      <c r="I59" s="16" t="s">
        <v>203</v>
      </c>
    </row>
    <row r="60" spans="4:9" x14ac:dyDescent="0.25">
      <c r="D60" s="17">
        <v>22</v>
      </c>
      <c r="E60" s="16" t="s">
        <v>197</v>
      </c>
      <c r="F60" s="16" t="s">
        <v>166</v>
      </c>
      <c r="G60" s="16" t="s">
        <v>190</v>
      </c>
      <c r="H60" s="17" t="s">
        <v>196</v>
      </c>
      <c r="I60" s="16" t="s">
        <v>203</v>
      </c>
    </row>
    <row r="61" spans="4:9" x14ac:dyDescent="0.25">
      <c r="D61" s="20">
        <v>23</v>
      </c>
      <c r="E61" s="21" t="s">
        <v>197</v>
      </c>
      <c r="F61" s="21" t="s">
        <v>166</v>
      </c>
      <c r="G61" s="21" t="s">
        <v>191</v>
      </c>
      <c r="H61" s="20" t="s">
        <v>196</v>
      </c>
      <c r="I61" s="21" t="s">
        <v>204</v>
      </c>
    </row>
    <row r="62" spans="4:9" x14ac:dyDescent="0.25">
      <c r="D62" s="17">
        <v>24</v>
      </c>
      <c r="E62" s="16" t="s">
        <v>197</v>
      </c>
      <c r="F62" s="16" t="s">
        <v>166</v>
      </c>
      <c r="G62" s="16" t="s">
        <v>192</v>
      </c>
      <c r="H62" s="17" t="s">
        <v>196</v>
      </c>
      <c r="I62" s="16" t="s">
        <v>205</v>
      </c>
    </row>
    <row r="67" spans="4:10" x14ac:dyDescent="0.25">
      <c r="D67" t="s">
        <v>219</v>
      </c>
    </row>
    <row r="69" spans="4:10" x14ac:dyDescent="0.25">
      <c r="D69" s="28" t="s">
        <v>200</v>
      </c>
      <c r="E69" s="29" t="s">
        <v>198</v>
      </c>
      <c r="F69" s="29" t="s">
        <v>124</v>
      </c>
      <c r="G69" s="29" t="s">
        <v>129</v>
      </c>
      <c r="H69" s="29" t="s">
        <v>199</v>
      </c>
      <c r="I69" s="29" t="s">
        <v>201</v>
      </c>
      <c r="J69" s="30" t="s">
        <v>217</v>
      </c>
    </row>
    <row r="70" spans="4:10" x14ac:dyDescent="0.25">
      <c r="D70" s="31">
        <v>1</v>
      </c>
      <c r="E70" s="26" t="s">
        <v>194</v>
      </c>
      <c r="F70" s="26" t="s">
        <v>166</v>
      </c>
      <c r="G70" s="26" t="s">
        <v>167</v>
      </c>
      <c r="H70" s="32" t="s">
        <v>195</v>
      </c>
      <c r="I70" s="32" t="s">
        <v>202</v>
      </c>
      <c r="J70" s="25" t="b">
        <v>1</v>
      </c>
    </row>
    <row r="71" spans="4:10" x14ac:dyDescent="0.25">
      <c r="D71" s="31">
        <v>2</v>
      </c>
      <c r="E71" s="26" t="s">
        <v>194</v>
      </c>
      <c r="F71" s="26" t="s">
        <v>166</v>
      </c>
      <c r="G71" s="26" t="s">
        <v>168</v>
      </c>
      <c r="H71" s="32" t="s">
        <v>195</v>
      </c>
      <c r="I71" s="32" t="s">
        <v>202</v>
      </c>
      <c r="J71" s="25" t="b">
        <v>1</v>
      </c>
    </row>
    <row r="72" spans="4:10" x14ac:dyDescent="0.25">
      <c r="D72" s="31">
        <v>3</v>
      </c>
      <c r="E72" s="26" t="s">
        <v>194</v>
      </c>
      <c r="F72" s="26" t="s">
        <v>166</v>
      </c>
      <c r="G72" s="26" t="s">
        <v>169</v>
      </c>
      <c r="H72" s="32" t="s">
        <v>195</v>
      </c>
      <c r="I72" s="32" t="s">
        <v>202</v>
      </c>
      <c r="J72" s="25" t="b">
        <v>1</v>
      </c>
    </row>
    <row r="73" spans="4:10" x14ac:dyDescent="0.25">
      <c r="D73" s="31">
        <v>4</v>
      </c>
      <c r="E73" s="26" t="s">
        <v>194</v>
      </c>
      <c r="F73" s="26" t="s">
        <v>166</v>
      </c>
      <c r="G73" s="26" t="s">
        <v>170</v>
      </c>
      <c r="H73" s="32" t="s">
        <v>195</v>
      </c>
      <c r="I73" s="32" t="s">
        <v>202</v>
      </c>
      <c r="J73" s="25" t="b">
        <v>1</v>
      </c>
    </row>
    <row r="74" spans="4:10" x14ac:dyDescent="0.25">
      <c r="D74" s="31">
        <v>5</v>
      </c>
      <c r="E74" s="26" t="s">
        <v>194</v>
      </c>
      <c r="F74" s="26" t="s">
        <v>166</v>
      </c>
      <c r="G74" s="26" t="s">
        <v>171</v>
      </c>
      <c r="H74" s="32" t="s">
        <v>195</v>
      </c>
      <c r="I74" s="32" t="s">
        <v>203</v>
      </c>
      <c r="J74" s="25" t="b">
        <v>1</v>
      </c>
    </row>
    <row r="75" spans="4:10" x14ac:dyDescent="0.25">
      <c r="D75" s="31">
        <v>6</v>
      </c>
      <c r="E75" s="26" t="s">
        <v>194</v>
      </c>
      <c r="F75" s="26" t="s">
        <v>166</v>
      </c>
      <c r="G75" s="26" t="s">
        <v>172</v>
      </c>
      <c r="H75" s="32" t="s">
        <v>195</v>
      </c>
      <c r="I75" s="32" t="s">
        <v>203</v>
      </c>
      <c r="J75" s="25" t="b">
        <v>1</v>
      </c>
    </row>
    <row r="76" spans="4:10" x14ac:dyDescent="0.25">
      <c r="D76" s="31">
        <v>7</v>
      </c>
      <c r="E76" s="26" t="s">
        <v>194</v>
      </c>
      <c r="F76" s="26" t="s">
        <v>166</v>
      </c>
      <c r="G76" s="26" t="s">
        <v>173</v>
      </c>
      <c r="H76" s="32" t="s">
        <v>195</v>
      </c>
      <c r="I76" s="32" t="s">
        <v>203</v>
      </c>
      <c r="J76" s="25" t="b">
        <v>1</v>
      </c>
    </row>
    <row r="77" spans="4:10" x14ac:dyDescent="0.25">
      <c r="D77" s="31">
        <v>8</v>
      </c>
      <c r="E77" s="26" t="s">
        <v>194</v>
      </c>
      <c r="F77" s="26" t="s">
        <v>166</v>
      </c>
      <c r="G77" s="26" t="s">
        <v>174</v>
      </c>
      <c r="H77" s="32" t="s">
        <v>195</v>
      </c>
      <c r="I77" s="32" t="s">
        <v>204</v>
      </c>
      <c r="J77" s="25" t="b">
        <v>1</v>
      </c>
    </row>
    <row r="78" spans="4:10" x14ac:dyDescent="0.25">
      <c r="D78" s="31">
        <v>9</v>
      </c>
      <c r="E78" s="26" t="s">
        <v>194</v>
      </c>
      <c r="F78" s="26" t="s">
        <v>166</v>
      </c>
      <c r="G78" s="26" t="s">
        <v>175</v>
      </c>
      <c r="H78" s="32" t="s">
        <v>195</v>
      </c>
      <c r="I78" s="32" t="s">
        <v>205</v>
      </c>
      <c r="J78" s="25" t="b">
        <v>1</v>
      </c>
    </row>
    <row r="79" spans="4:10" x14ac:dyDescent="0.25">
      <c r="D79" s="31">
        <v>10</v>
      </c>
      <c r="E79" s="26" t="s">
        <v>194</v>
      </c>
      <c r="F79" s="26" t="s">
        <v>166</v>
      </c>
      <c r="G79" s="26" t="s">
        <v>176</v>
      </c>
      <c r="H79" s="32" t="s">
        <v>177</v>
      </c>
      <c r="I79" s="32" t="s">
        <v>202</v>
      </c>
      <c r="J79" s="25" t="b">
        <v>1</v>
      </c>
    </row>
    <row r="80" spans="4:10" x14ac:dyDescent="0.25">
      <c r="D80" s="31">
        <v>11</v>
      </c>
      <c r="E80" s="26" t="s">
        <v>194</v>
      </c>
      <c r="F80" s="26" t="s">
        <v>166</v>
      </c>
      <c r="G80" s="26" t="s">
        <v>179</v>
      </c>
      <c r="H80" s="32" t="s">
        <v>177</v>
      </c>
      <c r="I80" s="32" t="s">
        <v>202</v>
      </c>
      <c r="J80" s="25" t="b">
        <v>1</v>
      </c>
    </row>
    <row r="81" spans="4:10" x14ac:dyDescent="0.25">
      <c r="D81" s="31">
        <v>12</v>
      </c>
      <c r="E81" s="26" t="s">
        <v>194</v>
      </c>
      <c r="F81" s="26" t="s">
        <v>166</v>
      </c>
      <c r="G81" s="26" t="s">
        <v>180</v>
      </c>
      <c r="H81" s="32" t="s">
        <v>177</v>
      </c>
      <c r="I81" s="32" t="s">
        <v>202</v>
      </c>
      <c r="J81" s="25" t="b">
        <v>1</v>
      </c>
    </row>
    <row r="82" spans="4:10" x14ac:dyDescent="0.25">
      <c r="D82" s="31">
        <v>13</v>
      </c>
      <c r="E82" s="26" t="s">
        <v>194</v>
      </c>
      <c r="F82" s="26" t="s">
        <v>166</v>
      </c>
      <c r="G82" s="26" t="s">
        <v>181</v>
      </c>
      <c r="H82" s="32" t="s">
        <v>177</v>
      </c>
      <c r="I82" s="32" t="s">
        <v>202</v>
      </c>
      <c r="J82" s="25" t="b">
        <v>1</v>
      </c>
    </row>
    <row r="83" spans="4:10" x14ac:dyDescent="0.25">
      <c r="D83" s="31">
        <v>14</v>
      </c>
      <c r="E83" s="26" t="s">
        <v>194</v>
      </c>
      <c r="F83" s="26" t="s">
        <v>166</v>
      </c>
      <c r="G83" s="26" t="s">
        <v>182</v>
      </c>
      <c r="H83" s="33" t="s">
        <v>193</v>
      </c>
      <c r="I83" s="32" t="s">
        <v>204</v>
      </c>
      <c r="J83" s="25" t="b">
        <v>1</v>
      </c>
    </row>
    <row r="84" spans="4:10" x14ac:dyDescent="0.25">
      <c r="D84" s="31">
        <v>15</v>
      </c>
      <c r="E84" s="26" t="s">
        <v>194</v>
      </c>
      <c r="F84" s="26" t="s">
        <v>166</v>
      </c>
      <c r="G84" s="26" t="s">
        <v>183</v>
      </c>
      <c r="H84" s="33" t="s">
        <v>193</v>
      </c>
      <c r="I84" s="32" t="s">
        <v>205</v>
      </c>
      <c r="J84" s="25" t="b">
        <v>1</v>
      </c>
    </row>
    <row r="85" spans="4:10" x14ac:dyDescent="0.25">
      <c r="D85" s="31">
        <v>16</v>
      </c>
      <c r="E85" s="26" t="s">
        <v>197</v>
      </c>
      <c r="F85" s="26" t="s">
        <v>166</v>
      </c>
      <c r="G85" s="26" t="s">
        <v>184</v>
      </c>
      <c r="H85" s="33" t="s">
        <v>196</v>
      </c>
      <c r="I85" s="32" t="s">
        <v>202</v>
      </c>
      <c r="J85" s="25" t="b">
        <v>1</v>
      </c>
    </row>
    <row r="86" spans="4:10" x14ac:dyDescent="0.25">
      <c r="D86" s="31">
        <v>17</v>
      </c>
      <c r="E86" s="26" t="s">
        <v>197</v>
      </c>
      <c r="F86" s="26" t="s">
        <v>166</v>
      </c>
      <c r="G86" s="26" t="s">
        <v>185</v>
      </c>
      <c r="H86" s="33" t="s">
        <v>196</v>
      </c>
      <c r="I86" s="32" t="s">
        <v>202</v>
      </c>
      <c r="J86" s="25" t="b">
        <v>1</v>
      </c>
    </row>
    <row r="87" spans="4:10" x14ac:dyDescent="0.25">
      <c r="D87" s="31">
        <v>18</v>
      </c>
      <c r="E87" s="26" t="s">
        <v>197</v>
      </c>
      <c r="F87" s="26" t="s">
        <v>166</v>
      </c>
      <c r="G87" s="26" t="s">
        <v>186</v>
      </c>
      <c r="H87" s="33" t="s">
        <v>196</v>
      </c>
      <c r="I87" s="32" t="s">
        <v>202</v>
      </c>
      <c r="J87" s="25" t="b">
        <v>1</v>
      </c>
    </row>
    <row r="88" spans="4:10" x14ac:dyDescent="0.25">
      <c r="D88" s="31">
        <v>19</v>
      </c>
      <c r="E88" s="26" t="s">
        <v>197</v>
      </c>
      <c r="F88" s="26" t="s">
        <v>166</v>
      </c>
      <c r="G88" s="26" t="s">
        <v>211</v>
      </c>
      <c r="H88" s="33" t="s">
        <v>196</v>
      </c>
      <c r="I88" s="32" t="s">
        <v>216</v>
      </c>
      <c r="J88" s="25" t="b">
        <v>0</v>
      </c>
    </row>
    <row r="89" spans="4:10" x14ac:dyDescent="0.25">
      <c r="D89" s="31">
        <v>20</v>
      </c>
      <c r="E89" s="26" t="s">
        <v>197</v>
      </c>
      <c r="F89" s="26" t="s">
        <v>166</v>
      </c>
      <c r="G89" s="26" t="s">
        <v>212</v>
      </c>
      <c r="H89" s="33" t="s">
        <v>196</v>
      </c>
      <c r="I89" s="32" t="s">
        <v>216</v>
      </c>
      <c r="J89" s="25" t="b">
        <v>0</v>
      </c>
    </row>
    <row r="90" spans="4:10" x14ac:dyDescent="0.25">
      <c r="D90" s="31">
        <v>21</v>
      </c>
      <c r="E90" s="26" t="s">
        <v>197</v>
      </c>
      <c r="F90" s="26" t="s">
        <v>166</v>
      </c>
      <c r="G90" s="26" t="s">
        <v>214</v>
      </c>
      <c r="H90" s="33" t="s">
        <v>196</v>
      </c>
      <c r="I90" s="32" t="s">
        <v>216</v>
      </c>
      <c r="J90" s="25" t="b">
        <v>0</v>
      </c>
    </row>
    <row r="91" spans="4:10" x14ac:dyDescent="0.25">
      <c r="D91" s="31">
        <v>22</v>
      </c>
      <c r="E91" s="26" t="s">
        <v>197</v>
      </c>
      <c r="F91" s="26" t="s">
        <v>166</v>
      </c>
      <c r="G91" s="26" t="s">
        <v>213</v>
      </c>
      <c r="H91" s="33" t="s">
        <v>196</v>
      </c>
      <c r="I91" s="32" t="s">
        <v>216</v>
      </c>
      <c r="J91" s="25" t="b">
        <v>0</v>
      </c>
    </row>
    <row r="92" spans="4:10" x14ac:dyDescent="0.25">
      <c r="D92" s="31">
        <v>23</v>
      </c>
      <c r="E92" s="26" t="s">
        <v>197</v>
      </c>
      <c r="F92" s="26" t="s">
        <v>166</v>
      </c>
      <c r="G92" s="26" t="s">
        <v>191</v>
      </c>
      <c r="H92" s="33" t="s">
        <v>196</v>
      </c>
      <c r="I92" s="32" t="s">
        <v>204</v>
      </c>
      <c r="J92" s="25" t="b">
        <v>1</v>
      </c>
    </row>
    <row r="93" spans="4:10" x14ac:dyDescent="0.25">
      <c r="D93" s="31">
        <v>24</v>
      </c>
      <c r="E93" s="26" t="s">
        <v>197</v>
      </c>
      <c r="F93" s="26" t="s">
        <v>166</v>
      </c>
      <c r="G93" s="26" t="s">
        <v>207</v>
      </c>
      <c r="H93" s="33" t="s">
        <v>196</v>
      </c>
      <c r="I93" s="32" t="s">
        <v>215</v>
      </c>
      <c r="J93" s="25" t="b">
        <v>0</v>
      </c>
    </row>
    <row r="94" spans="4:10" x14ac:dyDescent="0.25">
      <c r="D94" s="31">
        <v>25</v>
      </c>
      <c r="E94" s="26" t="s">
        <v>197</v>
      </c>
      <c r="F94" s="26" t="s">
        <v>166</v>
      </c>
      <c r="G94" s="26" t="s">
        <v>208</v>
      </c>
      <c r="H94" s="33" t="s">
        <v>196</v>
      </c>
      <c r="I94" s="32" t="s">
        <v>215</v>
      </c>
      <c r="J94" s="25" t="b">
        <v>0</v>
      </c>
    </row>
    <row r="95" spans="4:10" x14ac:dyDescent="0.25">
      <c r="D95" s="31">
        <v>26</v>
      </c>
      <c r="E95" s="26" t="s">
        <v>197</v>
      </c>
      <c r="F95" s="26" t="s">
        <v>166</v>
      </c>
      <c r="G95" s="26" t="s">
        <v>209</v>
      </c>
      <c r="H95" s="33" t="s">
        <v>196</v>
      </c>
      <c r="I95" s="32" t="s">
        <v>215</v>
      </c>
      <c r="J95" s="25" t="b">
        <v>0</v>
      </c>
    </row>
    <row r="96" spans="4:10" x14ac:dyDescent="0.25">
      <c r="D96" s="34">
        <v>27</v>
      </c>
      <c r="E96" s="27" t="s">
        <v>197</v>
      </c>
      <c r="F96" s="27" t="s">
        <v>166</v>
      </c>
      <c r="G96" s="27" t="s">
        <v>210</v>
      </c>
      <c r="H96" s="35" t="s">
        <v>196</v>
      </c>
      <c r="I96" s="36" t="s">
        <v>215</v>
      </c>
      <c r="J96" s="37" t="b">
        <v>0</v>
      </c>
    </row>
  </sheetData>
  <pageMargins left="0.7" right="0.7" top="0.75" bottom="0.75" header="0.3" footer="0.3"/>
  <pageSetup orientation="portrait" r:id="rId1"/>
  <drawing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22"/>
  <sheetViews>
    <sheetView workbookViewId="0">
      <selection activeCell="A19" sqref="A19:XFD19"/>
    </sheetView>
  </sheetViews>
  <sheetFormatPr defaultRowHeight="15.75" x14ac:dyDescent="0.25"/>
  <cols>
    <col min="1" max="1" width="9.42578125" style="1" bestFit="1" customWidth="1"/>
    <col min="2" max="2" width="28.42578125" style="1" bestFit="1" customWidth="1"/>
    <col min="3" max="3" width="17.5703125" style="1" bestFit="1" customWidth="1"/>
    <col min="4" max="4" width="20.42578125" style="1" bestFit="1" customWidth="1"/>
    <col min="5" max="5" width="25.85546875" style="1" bestFit="1" customWidth="1"/>
    <col min="6" max="6" width="23.28515625" style="1" bestFit="1" customWidth="1"/>
    <col min="7" max="7" width="25.28515625" style="1" bestFit="1" customWidth="1"/>
    <col min="8" max="8" width="21.7109375" style="1" bestFit="1" customWidth="1"/>
    <col min="9" max="9" width="31.85546875" style="1" bestFit="1" customWidth="1"/>
    <col min="10" max="10" width="20.140625" style="1" bestFit="1" customWidth="1"/>
    <col min="11" max="11" width="12.5703125" style="1" bestFit="1" customWidth="1"/>
    <col min="12" max="12" width="17.28515625" style="1" bestFit="1" customWidth="1"/>
    <col min="13" max="13" width="20" style="1" bestFit="1" customWidth="1"/>
    <col min="14" max="16384" width="9.140625" style="1"/>
  </cols>
  <sheetData>
    <row r="1" spans="1:13" s="6" customFormat="1" x14ac:dyDescent="0.25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/>
    </row>
    <row r="2" spans="1:13" s="6" customFormat="1" x14ac:dyDescent="0.25">
      <c r="A2" s="2"/>
      <c r="B2" s="2" t="s">
        <v>80</v>
      </c>
      <c r="C2" s="3" t="s">
        <v>11</v>
      </c>
      <c r="D2" s="3" t="s">
        <v>12</v>
      </c>
      <c r="E2" s="3" t="s">
        <v>40</v>
      </c>
      <c r="F2" s="3"/>
      <c r="G2" s="3"/>
      <c r="H2" s="3"/>
      <c r="I2" s="3"/>
      <c r="J2" s="3"/>
      <c r="K2" s="4"/>
    </row>
    <row r="3" spans="1:13" s="6" customFormat="1" x14ac:dyDescent="0.25">
      <c r="A3" s="2"/>
      <c r="B3" s="2" t="s">
        <v>81</v>
      </c>
      <c r="C3" s="3" t="s">
        <v>11</v>
      </c>
      <c r="D3" s="3" t="s">
        <v>12</v>
      </c>
      <c r="E3" s="3" t="s">
        <v>41</v>
      </c>
      <c r="F3" s="3"/>
      <c r="G3" s="3"/>
      <c r="H3" s="3"/>
      <c r="I3" s="3"/>
      <c r="J3" s="3"/>
      <c r="K3" s="4"/>
    </row>
    <row r="4" spans="1:13" s="6" customFormat="1" x14ac:dyDescent="0.25">
      <c r="A4" s="2"/>
      <c r="B4" s="2" t="s">
        <v>82</v>
      </c>
      <c r="C4" s="3" t="s">
        <v>11</v>
      </c>
      <c r="D4" s="3" t="s">
        <v>12</v>
      </c>
      <c r="E4" s="3"/>
      <c r="F4" s="3"/>
      <c r="G4" s="3"/>
      <c r="H4" s="3"/>
      <c r="I4" s="3"/>
      <c r="J4" s="3"/>
      <c r="K4" s="4"/>
    </row>
    <row r="5" spans="1:13" s="6" customFormat="1" x14ac:dyDescent="0.25">
      <c r="A5" s="2"/>
      <c r="B5" s="2" t="s">
        <v>83</v>
      </c>
      <c r="C5" s="3" t="s">
        <v>11</v>
      </c>
      <c r="D5" s="3" t="s">
        <v>12</v>
      </c>
      <c r="E5" s="3"/>
      <c r="F5" s="3"/>
      <c r="G5" s="3"/>
      <c r="H5" s="3"/>
      <c r="I5" s="3"/>
      <c r="J5" s="3"/>
      <c r="K5" s="4"/>
    </row>
    <row r="6" spans="1:13" s="6" customFormat="1" x14ac:dyDescent="0.25">
      <c r="A6" s="2"/>
      <c r="B6" s="2" t="s">
        <v>84</v>
      </c>
      <c r="C6" s="3" t="s">
        <v>11</v>
      </c>
      <c r="D6" s="3" t="s">
        <v>12</v>
      </c>
      <c r="E6" s="3" t="s">
        <v>13</v>
      </c>
      <c r="F6" s="3" t="s">
        <v>16</v>
      </c>
      <c r="G6" s="3" t="s">
        <v>14</v>
      </c>
      <c r="H6" s="3" t="s">
        <v>15</v>
      </c>
      <c r="I6" s="3" t="s">
        <v>44</v>
      </c>
      <c r="J6" s="3"/>
      <c r="K6" s="4"/>
    </row>
    <row r="7" spans="1:13" s="6" customFormat="1" x14ac:dyDescent="0.25">
      <c r="A7" s="2"/>
      <c r="B7" s="2" t="s">
        <v>85</v>
      </c>
      <c r="C7" s="3" t="s">
        <v>11</v>
      </c>
      <c r="D7" s="3" t="s">
        <v>17</v>
      </c>
      <c r="E7" s="3" t="s">
        <v>18</v>
      </c>
      <c r="F7" s="3" t="s">
        <v>19</v>
      </c>
      <c r="G7" s="3"/>
      <c r="H7" s="3"/>
      <c r="I7" s="3"/>
      <c r="J7" s="3"/>
      <c r="K7" s="4"/>
    </row>
    <row r="8" spans="1:13" s="6" customFormat="1" x14ac:dyDescent="0.25">
      <c r="A8" s="2"/>
      <c r="B8" s="2" t="s">
        <v>86</v>
      </c>
      <c r="C8" s="3" t="s">
        <v>11</v>
      </c>
      <c r="D8" s="3" t="s">
        <v>17</v>
      </c>
      <c r="E8" s="3" t="s">
        <v>18</v>
      </c>
      <c r="F8" s="3" t="s">
        <v>19</v>
      </c>
      <c r="G8" s="3"/>
      <c r="H8" s="3"/>
      <c r="I8" s="3"/>
      <c r="J8" s="3"/>
      <c r="K8" s="4"/>
    </row>
    <row r="9" spans="1:13" s="6" customFormat="1" x14ac:dyDescent="0.25">
      <c r="A9" s="2"/>
      <c r="B9" s="2" t="s">
        <v>87</v>
      </c>
      <c r="C9" s="3" t="s">
        <v>11</v>
      </c>
      <c r="D9" s="3" t="s">
        <v>17</v>
      </c>
      <c r="E9" s="3" t="s">
        <v>18</v>
      </c>
      <c r="F9" s="3" t="s">
        <v>19</v>
      </c>
      <c r="G9" s="3"/>
      <c r="H9" s="3"/>
      <c r="I9" s="3"/>
      <c r="J9" s="3"/>
      <c r="K9" s="4"/>
    </row>
    <row r="10" spans="1:13" s="6" customFormat="1" x14ac:dyDescent="0.25">
      <c r="A10" s="2"/>
      <c r="B10" s="2" t="s">
        <v>88</v>
      </c>
      <c r="C10" s="3" t="s">
        <v>11</v>
      </c>
      <c r="D10" s="3" t="s">
        <v>24</v>
      </c>
      <c r="E10" s="3" t="s">
        <v>23</v>
      </c>
      <c r="F10" s="3" t="s">
        <v>22</v>
      </c>
      <c r="G10" s="3" t="s">
        <v>21</v>
      </c>
      <c r="H10" s="3" t="s">
        <v>43</v>
      </c>
      <c r="I10" s="3" t="s">
        <v>20</v>
      </c>
      <c r="J10" s="3"/>
      <c r="K10" s="4"/>
    </row>
    <row r="11" spans="1:13" s="6" customFormat="1" x14ac:dyDescent="0.25">
      <c r="A11" s="2"/>
      <c r="B11" s="2" t="s">
        <v>89</v>
      </c>
      <c r="C11" s="3" t="s">
        <v>11</v>
      </c>
      <c r="D11" s="3" t="s">
        <v>24</v>
      </c>
      <c r="E11" s="3" t="s">
        <v>23</v>
      </c>
      <c r="F11" s="3" t="s">
        <v>79</v>
      </c>
      <c r="G11" s="3" t="s">
        <v>78</v>
      </c>
      <c r="H11" s="3" t="s">
        <v>75</v>
      </c>
      <c r="I11" s="3" t="s">
        <v>76</v>
      </c>
      <c r="J11" s="4" t="s">
        <v>77</v>
      </c>
      <c r="K11" s="3" t="s">
        <v>43</v>
      </c>
      <c r="L11" s="3" t="s">
        <v>20</v>
      </c>
      <c r="M11" s="4" t="s">
        <v>74</v>
      </c>
    </row>
    <row r="12" spans="1:13" s="6" customFormat="1" x14ac:dyDescent="0.25">
      <c r="A12" s="2"/>
      <c r="B12" s="2" t="s">
        <v>90</v>
      </c>
      <c r="C12" s="3" t="s">
        <v>11</v>
      </c>
      <c r="D12" s="3" t="s">
        <v>25</v>
      </c>
      <c r="E12" s="3" t="s">
        <v>42</v>
      </c>
      <c r="F12" s="3"/>
      <c r="G12" s="3"/>
      <c r="H12" s="3"/>
      <c r="I12" s="3"/>
      <c r="J12" s="3"/>
      <c r="K12" s="4"/>
    </row>
    <row r="13" spans="1:13" s="6" customFormat="1" x14ac:dyDescent="0.25">
      <c r="A13" s="2"/>
      <c r="B13" s="2" t="s">
        <v>91</v>
      </c>
      <c r="C13" s="2" t="s">
        <v>11</v>
      </c>
      <c r="D13" s="2" t="s">
        <v>12</v>
      </c>
      <c r="E13" s="2" t="s">
        <v>40</v>
      </c>
      <c r="F13" s="2" t="s">
        <v>48</v>
      </c>
      <c r="G13" s="2" t="s">
        <v>49</v>
      </c>
      <c r="H13" s="2" t="s">
        <v>20</v>
      </c>
      <c r="I13" s="4" t="s">
        <v>50</v>
      </c>
      <c r="J13" s="4"/>
      <c r="K13" s="4"/>
    </row>
    <row r="14" spans="1:13" s="6" customFormat="1" x14ac:dyDescent="0.25">
      <c r="A14" s="4"/>
      <c r="B14" s="4" t="s">
        <v>92</v>
      </c>
      <c r="C14" s="4" t="s">
        <v>51</v>
      </c>
      <c r="D14" s="4" t="s">
        <v>50</v>
      </c>
      <c r="E14" s="4"/>
      <c r="F14" s="4"/>
      <c r="G14" s="2"/>
      <c r="H14" s="4"/>
      <c r="I14" s="4"/>
      <c r="J14" s="4"/>
      <c r="K14" s="4"/>
    </row>
    <row r="15" spans="1:13" s="6" customFormat="1" x14ac:dyDescent="0.25">
      <c r="A15" s="4"/>
      <c r="B15" s="4" t="s">
        <v>93</v>
      </c>
      <c r="C15" s="4" t="s">
        <v>11</v>
      </c>
      <c r="D15" s="4" t="s">
        <v>53</v>
      </c>
      <c r="E15" s="4" t="s">
        <v>54</v>
      </c>
      <c r="F15" s="4" t="s">
        <v>55</v>
      </c>
      <c r="G15" s="4" t="s">
        <v>56</v>
      </c>
      <c r="H15" s="4" t="s">
        <v>57</v>
      </c>
      <c r="I15" s="4" t="s">
        <v>50</v>
      </c>
      <c r="J15" s="4"/>
      <c r="K15" s="4"/>
    </row>
    <row r="16" spans="1:13" s="6" customFormat="1" x14ac:dyDescent="0.25">
      <c r="A16" s="4"/>
      <c r="B16" s="4" t="s">
        <v>94</v>
      </c>
      <c r="C16" s="4" t="s">
        <v>11</v>
      </c>
      <c r="D16" s="4" t="s">
        <v>53</v>
      </c>
      <c r="E16" s="4" t="s">
        <v>54</v>
      </c>
      <c r="F16" s="4" t="s">
        <v>55</v>
      </c>
      <c r="G16" s="4" t="s">
        <v>58</v>
      </c>
      <c r="H16" s="4" t="s">
        <v>56</v>
      </c>
      <c r="I16" s="4" t="s">
        <v>52</v>
      </c>
      <c r="J16" s="4" t="s">
        <v>50</v>
      </c>
      <c r="K16" s="4"/>
    </row>
    <row r="17" spans="1:16" s="6" customFormat="1" x14ac:dyDescent="0.25">
      <c r="A17" s="4"/>
      <c r="B17" s="4" t="s">
        <v>95</v>
      </c>
      <c r="C17" s="4" t="s">
        <v>11</v>
      </c>
      <c r="D17" s="4" t="s">
        <v>59</v>
      </c>
      <c r="E17" s="4" t="s">
        <v>60</v>
      </c>
      <c r="F17" s="4" t="s">
        <v>61</v>
      </c>
      <c r="G17" s="4" t="s">
        <v>50</v>
      </c>
      <c r="H17" s="4"/>
      <c r="I17" s="4"/>
      <c r="J17" s="4"/>
      <c r="K17" s="4"/>
    </row>
    <row r="18" spans="1:16" s="6" customFormat="1" x14ac:dyDescent="0.25">
      <c r="A18" s="5"/>
      <c r="B18" s="4" t="s">
        <v>96</v>
      </c>
      <c r="C18" s="3" t="s">
        <v>26</v>
      </c>
      <c r="D18" s="3" t="s">
        <v>27</v>
      </c>
      <c r="E18" s="4" t="s">
        <v>28</v>
      </c>
      <c r="F18" s="4" t="s">
        <v>29</v>
      </c>
      <c r="G18" s="4" t="s">
        <v>30</v>
      </c>
      <c r="H18" s="4" t="s">
        <v>31</v>
      </c>
      <c r="I18" s="4" t="s">
        <v>32</v>
      </c>
      <c r="J18" s="4" t="s">
        <v>33</v>
      </c>
      <c r="K18" s="4" t="s">
        <v>34</v>
      </c>
      <c r="L18" s="4"/>
      <c r="M18" s="4"/>
      <c r="N18" s="4"/>
      <c r="O18" s="4"/>
      <c r="P18" s="4"/>
    </row>
    <row r="19" spans="1:16" s="6" customFormat="1" x14ac:dyDescent="0.25">
      <c r="A19" s="5"/>
      <c r="B19" s="4" t="s">
        <v>97</v>
      </c>
      <c r="C19" s="3" t="s">
        <v>26</v>
      </c>
      <c r="D19" s="3" t="s">
        <v>27</v>
      </c>
      <c r="E19" s="4" t="s">
        <v>35</v>
      </c>
      <c r="F19" s="4" t="s">
        <v>36</v>
      </c>
      <c r="G19" s="4" t="s">
        <v>46</v>
      </c>
      <c r="H19" s="4" t="s">
        <v>47</v>
      </c>
      <c r="I19" s="4" t="s">
        <v>45</v>
      </c>
      <c r="J19" s="4" t="s">
        <v>37</v>
      </c>
      <c r="K19" s="4"/>
      <c r="L19" s="4"/>
      <c r="M19" s="4"/>
      <c r="N19" s="4"/>
      <c r="O19" s="4"/>
      <c r="P19" s="4"/>
    </row>
    <row r="20" spans="1:16" s="6" customFormat="1" x14ac:dyDescent="0.25">
      <c r="B20" s="6" t="s">
        <v>98</v>
      </c>
      <c r="C20" s="6" t="s">
        <v>62</v>
      </c>
      <c r="D20" s="6" t="s">
        <v>63</v>
      </c>
      <c r="E20" s="6" t="s">
        <v>64</v>
      </c>
      <c r="F20" s="6" t="s">
        <v>65</v>
      </c>
      <c r="G20" s="6" t="s">
        <v>66</v>
      </c>
      <c r="H20" s="6" t="s">
        <v>67</v>
      </c>
      <c r="I20" s="6" t="s">
        <v>68</v>
      </c>
      <c r="J20" s="6" t="s">
        <v>69</v>
      </c>
      <c r="K20" s="6" t="s">
        <v>70</v>
      </c>
    </row>
    <row r="21" spans="1:16" s="6" customFormat="1" x14ac:dyDescent="0.25">
      <c r="B21" s="6" t="s">
        <v>99</v>
      </c>
      <c r="C21" s="6" t="s">
        <v>62</v>
      </c>
      <c r="D21" s="6" t="s">
        <v>71</v>
      </c>
      <c r="E21" s="6" t="s">
        <v>72</v>
      </c>
      <c r="F21" s="6" t="s">
        <v>69</v>
      </c>
      <c r="G21" s="6" t="s">
        <v>70</v>
      </c>
      <c r="H21" s="6" t="s">
        <v>73</v>
      </c>
    </row>
    <row r="22" spans="1:16" s="6" customFormat="1" x14ac:dyDescent="0.25">
      <c r="B22" s="6" t="s">
        <v>100</v>
      </c>
      <c r="C22" s="6" t="s">
        <v>62</v>
      </c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AADDD-0CBA-4DE7-931E-D910142A758D}">
  <dimension ref="A1:K47"/>
  <sheetViews>
    <sheetView topLeftCell="A12" workbookViewId="0">
      <selection activeCell="E25" sqref="E25"/>
    </sheetView>
  </sheetViews>
  <sheetFormatPr defaultRowHeight="15" x14ac:dyDescent="0.25"/>
  <cols>
    <col min="1" max="1" width="9.42578125" bestFit="1" customWidth="1"/>
    <col min="2" max="2" width="28.42578125" bestFit="1" customWidth="1"/>
    <col min="3" max="3" width="21.85546875" bestFit="1" customWidth="1"/>
    <col min="4" max="4" width="50.42578125" bestFit="1" customWidth="1"/>
    <col min="5" max="5" width="56.140625" bestFit="1" customWidth="1"/>
    <col min="6" max="6" width="19" bestFit="1" customWidth="1"/>
    <col min="7" max="7" width="16.7109375" bestFit="1" customWidth="1"/>
    <col min="8" max="8" width="13.28515625" bestFit="1" customWidth="1"/>
    <col min="9" max="9" width="17.28515625" bestFit="1" customWidth="1"/>
    <col min="10" max="10" width="15.28515625" bestFit="1" customWidth="1"/>
  </cols>
  <sheetData>
    <row r="1" spans="1:11" s="6" customFormat="1" ht="15.75" x14ac:dyDescent="0.25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/>
    </row>
    <row r="2" spans="1:11" s="6" customFormat="1" ht="15.75" x14ac:dyDescent="0.25">
      <c r="A2" s="2"/>
      <c r="B2" s="2" t="s">
        <v>80</v>
      </c>
      <c r="C2" s="3" t="s">
        <v>11</v>
      </c>
      <c r="D2" s="3" t="s">
        <v>12</v>
      </c>
      <c r="E2" s="3" t="s">
        <v>40</v>
      </c>
      <c r="F2" s="3"/>
      <c r="G2" s="3"/>
      <c r="H2" s="3"/>
      <c r="I2" s="3"/>
      <c r="J2" s="3"/>
      <c r="K2" s="4"/>
    </row>
    <row r="3" spans="1:11" s="6" customFormat="1" ht="15.75" x14ac:dyDescent="0.25">
      <c r="A3" s="2"/>
      <c r="B3" s="2" t="s">
        <v>85</v>
      </c>
      <c r="C3" s="3" t="s">
        <v>11</v>
      </c>
      <c r="D3" s="3" t="s">
        <v>17</v>
      </c>
      <c r="E3" s="3" t="s">
        <v>18</v>
      </c>
      <c r="F3" s="3" t="s">
        <v>19</v>
      </c>
      <c r="G3" s="3"/>
      <c r="H3" s="3"/>
      <c r="I3" s="3"/>
      <c r="J3" s="3"/>
      <c r="K3" s="4"/>
    </row>
    <row r="4" spans="1:11" s="6" customFormat="1" ht="15.75" x14ac:dyDescent="0.25">
      <c r="A4" s="2"/>
      <c r="B4" s="2" t="s">
        <v>86</v>
      </c>
      <c r="C4" s="3" t="s">
        <v>11</v>
      </c>
      <c r="D4" s="3" t="s">
        <v>17</v>
      </c>
      <c r="E4" s="3" t="s">
        <v>18</v>
      </c>
      <c r="F4" s="3" t="s">
        <v>19</v>
      </c>
      <c r="G4" s="3"/>
      <c r="H4" s="3"/>
      <c r="I4" s="3"/>
      <c r="J4" s="3"/>
      <c r="K4" s="4"/>
    </row>
    <row r="5" spans="1:11" s="6" customFormat="1" ht="15.75" x14ac:dyDescent="0.25">
      <c r="A5" s="2"/>
      <c r="B5" s="2" t="s">
        <v>87</v>
      </c>
      <c r="C5" s="3" t="s">
        <v>11</v>
      </c>
      <c r="D5" s="3" t="s">
        <v>17</v>
      </c>
      <c r="E5" s="3" t="s">
        <v>18</v>
      </c>
      <c r="F5" s="3" t="s">
        <v>19</v>
      </c>
      <c r="G5" s="3"/>
      <c r="H5" s="3"/>
      <c r="I5" s="3"/>
      <c r="J5" s="3"/>
      <c r="K5" s="4"/>
    </row>
    <row r="6" spans="1:11" s="6" customFormat="1" ht="15.75" x14ac:dyDescent="0.25">
      <c r="A6" s="2"/>
      <c r="B6" s="2" t="s">
        <v>88</v>
      </c>
      <c r="C6" s="3" t="s">
        <v>11</v>
      </c>
      <c r="D6" s="3" t="s">
        <v>24</v>
      </c>
      <c r="E6" s="3" t="s">
        <v>23</v>
      </c>
      <c r="F6" s="3" t="s">
        <v>22</v>
      </c>
      <c r="G6" s="3" t="s">
        <v>21</v>
      </c>
      <c r="H6" s="3" t="s">
        <v>43</v>
      </c>
      <c r="I6" s="3" t="s">
        <v>20</v>
      </c>
      <c r="J6" s="3"/>
      <c r="K6" s="4"/>
    </row>
    <row r="7" spans="1:11" s="6" customFormat="1" ht="15.75" x14ac:dyDescent="0.25">
      <c r="A7" s="2"/>
      <c r="B7" s="2" t="s">
        <v>91</v>
      </c>
      <c r="C7" s="2" t="s">
        <v>11</v>
      </c>
      <c r="D7" s="2" t="s">
        <v>12</v>
      </c>
      <c r="E7" s="2" t="s">
        <v>40</v>
      </c>
      <c r="F7" s="2" t="s">
        <v>48</v>
      </c>
      <c r="G7" s="2" t="s">
        <v>49</v>
      </c>
      <c r="H7" s="2" t="s">
        <v>20</v>
      </c>
      <c r="I7" s="4" t="s">
        <v>50</v>
      </c>
      <c r="J7" s="4"/>
      <c r="K7" s="4"/>
    </row>
    <row r="8" spans="1:11" s="6" customFormat="1" ht="15.75" x14ac:dyDescent="0.25">
      <c r="A8" s="2"/>
      <c r="B8" s="2" t="s">
        <v>102</v>
      </c>
      <c r="C8" s="2" t="s">
        <v>26</v>
      </c>
      <c r="D8" s="2" t="s">
        <v>103</v>
      </c>
      <c r="E8" s="2" t="s">
        <v>104</v>
      </c>
      <c r="F8" s="6" t="s">
        <v>12</v>
      </c>
      <c r="G8" s="2" t="s">
        <v>48</v>
      </c>
      <c r="H8" s="2" t="s">
        <v>49</v>
      </c>
      <c r="I8" s="2" t="s">
        <v>165</v>
      </c>
      <c r="J8" s="4"/>
      <c r="K8" s="4"/>
    </row>
    <row r="9" spans="1:11" s="6" customFormat="1" ht="15.75" x14ac:dyDescent="0.25">
      <c r="A9" s="2"/>
      <c r="B9" s="2" t="s">
        <v>106</v>
      </c>
      <c r="C9" s="2" t="s">
        <v>11</v>
      </c>
      <c r="D9" s="6" t="s">
        <v>12</v>
      </c>
      <c r="E9" s="6" t="s">
        <v>107</v>
      </c>
      <c r="F9" s="6" t="s">
        <v>126</v>
      </c>
      <c r="G9" s="2" t="s">
        <v>108</v>
      </c>
      <c r="H9" s="2" t="s">
        <v>127</v>
      </c>
      <c r="I9" s="4" t="s">
        <v>164</v>
      </c>
      <c r="J9" s="4" t="s">
        <v>50</v>
      </c>
      <c r="K9" s="4"/>
    </row>
    <row r="10" spans="1:11" s="6" customFormat="1" ht="15.75" x14ac:dyDescent="0.25">
      <c r="A10" s="2"/>
      <c r="B10" s="2" t="s">
        <v>84</v>
      </c>
      <c r="C10" s="3" t="s">
        <v>11</v>
      </c>
      <c r="D10" s="3" t="s">
        <v>12</v>
      </c>
      <c r="E10" s="3" t="s">
        <v>13</v>
      </c>
      <c r="F10" s="3" t="s">
        <v>16</v>
      </c>
      <c r="G10" s="3" t="s">
        <v>14</v>
      </c>
      <c r="H10" s="3" t="s">
        <v>15</v>
      </c>
      <c r="I10" s="3" t="s">
        <v>44</v>
      </c>
      <c r="J10" s="3"/>
      <c r="K10" s="4"/>
    </row>
    <row r="11" spans="1:11" s="6" customFormat="1" ht="15.75" x14ac:dyDescent="0.25">
      <c r="A11" s="2"/>
      <c r="B11" s="2" t="s">
        <v>150</v>
      </c>
      <c r="C11" s="2" t="s">
        <v>11</v>
      </c>
      <c r="D11" s="2" t="s">
        <v>12</v>
      </c>
      <c r="E11" s="2" t="s">
        <v>151</v>
      </c>
      <c r="F11" s="2" t="s">
        <v>152</v>
      </c>
      <c r="G11" s="2" t="s">
        <v>153</v>
      </c>
      <c r="H11" s="2" t="s">
        <v>154</v>
      </c>
      <c r="I11" s="4" t="s">
        <v>50</v>
      </c>
      <c r="K11" s="4"/>
    </row>
    <row r="12" spans="1:11" s="6" customFormat="1" ht="15.75" x14ac:dyDescent="0.25">
      <c r="A12" s="2"/>
      <c r="B12" s="2" t="s">
        <v>119</v>
      </c>
      <c r="C12" s="2" t="s">
        <v>11</v>
      </c>
      <c r="D12" s="2" t="s">
        <v>12</v>
      </c>
      <c r="E12" s="2" t="s">
        <v>48</v>
      </c>
      <c r="F12" s="2" t="s">
        <v>120</v>
      </c>
      <c r="G12" s="2" t="s">
        <v>121</v>
      </c>
      <c r="H12" s="2" t="s">
        <v>122</v>
      </c>
      <c r="I12" s="4" t="s">
        <v>50</v>
      </c>
      <c r="K12" s="4"/>
    </row>
    <row r="13" spans="1:11" s="6" customFormat="1" ht="15.75" x14ac:dyDescent="0.25">
      <c r="A13" s="2"/>
      <c r="B13" s="2"/>
      <c r="C13" s="3"/>
      <c r="D13" s="3"/>
      <c r="E13" s="3"/>
      <c r="F13" s="3"/>
      <c r="G13" s="3"/>
      <c r="H13" s="3"/>
      <c r="I13" s="3"/>
      <c r="J13" s="3"/>
      <c r="K13" s="4"/>
    </row>
    <row r="15" spans="1:11" s="8" customFormat="1" x14ac:dyDescent="0.25">
      <c r="A15" s="7"/>
      <c r="B15" s="7" t="s">
        <v>39</v>
      </c>
      <c r="C15" s="7" t="s">
        <v>236</v>
      </c>
      <c r="D15" s="8" t="s">
        <v>252</v>
      </c>
      <c r="E15" s="7" t="s">
        <v>118</v>
      </c>
      <c r="F15" s="8">
        <v>61.2</v>
      </c>
      <c r="G15" s="8">
        <v>61.92</v>
      </c>
      <c r="H15" s="8">
        <v>0</v>
      </c>
      <c r="I15" s="8">
        <v>0</v>
      </c>
    </row>
    <row r="16" spans="1:11" x14ac:dyDescent="0.25">
      <c r="B16" t="s">
        <v>141</v>
      </c>
      <c r="C16" t="s">
        <v>10</v>
      </c>
      <c r="D16" t="s">
        <v>236</v>
      </c>
      <c r="E16" t="s">
        <v>265</v>
      </c>
    </row>
    <row r="17" spans="1:9" x14ac:dyDescent="0.25">
      <c r="B17" t="s">
        <v>141</v>
      </c>
      <c r="C17" t="s">
        <v>10</v>
      </c>
      <c r="D17" t="s">
        <v>236</v>
      </c>
      <c r="E17" t="s">
        <v>235</v>
      </c>
    </row>
    <row r="18" spans="1:9" x14ac:dyDescent="0.25">
      <c r="B18" t="s">
        <v>141</v>
      </c>
      <c r="C18" t="s">
        <v>10</v>
      </c>
      <c r="D18" t="s">
        <v>236</v>
      </c>
      <c r="E18" t="s">
        <v>253</v>
      </c>
    </row>
    <row r="19" spans="1:9" x14ac:dyDescent="0.25">
      <c r="B19" t="s">
        <v>141</v>
      </c>
      <c r="C19" t="s">
        <v>10</v>
      </c>
      <c r="D19" t="s">
        <v>236</v>
      </c>
      <c r="E19" t="s">
        <v>266</v>
      </c>
    </row>
    <row r="20" spans="1:9" x14ac:dyDescent="0.25">
      <c r="B20" t="s">
        <v>141</v>
      </c>
      <c r="C20" t="s">
        <v>10</v>
      </c>
      <c r="D20" t="s">
        <v>226</v>
      </c>
      <c r="E20" t="s">
        <v>227</v>
      </c>
    </row>
    <row r="22" spans="1:9" s="8" customFormat="1" x14ac:dyDescent="0.25">
      <c r="A22" s="7" t="s">
        <v>38</v>
      </c>
      <c r="B22" s="7" t="s">
        <v>39</v>
      </c>
      <c r="C22" s="7" t="s">
        <v>236</v>
      </c>
      <c r="D22" s="7" t="s">
        <v>261</v>
      </c>
      <c r="E22" s="7" t="s">
        <v>118</v>
      </c>
      <c r="F22" s="8">
        <v>61.2</v>
      </c>
      <c r="G22" s="8">
        <v>61.92</v>
      </c>
      <c r="H22" s="8">
        <v>0</v>
      </c>
      <c r="I22" s="8">
        <v>0</v>
      </c>
    </row>
    <row r="23" spans="1:9" x14ac:dyDescent="0.25">
      <c r="A23" t="s">
        <v>38</v>
      </c>
      <c r="B23" t="s">
        <v>161</v>
      </c>
      <c r="C23" t="s">
        <v>10</v>
      </c>
      <c r="D23" t="s">
        <v>263</v>
      </c>
      <c r="E23" t="str">
        <f>-F22/2+7&amp;" "&amp;-G22/2+7&amp;" "&amp;F22/2-7&amp;" "&amp;G22/2-7</f>
        <v>-23.6 -23.96 23.6 23.96</v>
      </c>
    </row>
    <row r="24" spans="1:9" x14ac:dyDescent="0.25">
      <c r="A24" t="s">
        <v>38</v>
      </c>
      <c r="B24" t="s">
        <v>161</v>
      </c>
      <c r="C24" t="s">
        <v>10</v>
      </c>
      <c r="D24" t="s">
        <v>264</v>
      </c>
      <c r="E24" t="str">
        <f>-F22/2+19&amp;" "&amp;-G22/2+19&amp;" "&amp;F22/2-19&amp;" "&amp;G22/2-19</f>
        <v>-11.6 -11.96 11.6 11.96</v>
      </c>
    </row>
    <row r="25" spans="1:9" x14ac:dyDescent="0.25">
      <c r="A25" t="s">
        <v>38</v>
      </c>
      <c r="B25" t="s">
        <v>101</v>
      </c>
      <c r="C25" t="s">
        <v>10</v>
      </c>
      <c r="D25" t="s">
        <v>263</v>
      </c>
      <c r="E25" t="s">
        <v>264</v>
      </c>
      <c r="F25" t="s">
        <v>240</v>
      </c>
    </row>
    <row r="26" spans="1:9" x14ac:dyDescent="0.25">
      <c r="A26" t="s">
        <v>38</v>
      </c>
      <c r="B26" t="s">
        <v>161</v>
      </c>
      <c r="C26" t="s">
        <v>10</v>
      </c>
      <c r="D26" t="s">
        <v>259</v>
      </c>
      <c r="E26" t="str">
        <f>E23</f>
        <v>-23.6 -23.96 23.6 23.96</v>
      </c>
    </row>
    <row r="27" spans="1:9" x14ac:dyDescent="0.25">
      <c r="A27" t="s">
        <v>38</v>
      </c>
      <c r="B27" t="s">
        <v>141</v>
      </c>
      <c r="C27" t="s">
        <v>10</v>
      </c>
      <c r="D27" t="s">
        <v>236</v>
      </c>
      <c r="E27" t="s">
        <v>265</v>
      </c>
    </row>
    <row r="28" spans="1:9" x14ac:dyDescent="0.25">
      <c r="A28" t="s">
        <v>38</v>
      </c>
      <c r="B28" t="s">
        <v>141</v>
      </c>
      <c r="C28" t="s">
        <v>10</v>
      </c>
      <c r="D28" t="s">
        <v>236</v>
      </c>
      <c r="E28" t="s">
        <v>235</v>
      </c>
    </row>
    <row r="29" spans="1:9" x14ac:dyDescent="0.25">
      <c r="A29" t="s">
        <v>38</v>
      </c>
      <c r="B29" t="s">
        <v>141</v>
      </c>
      <c r="C29" t="s">
        <v>10</v>
      </c>
      <c r="D29" t="s">
        <v>236</v>
      </c>
      <c r="E29" t="s">
        <v>253</v>
      </c>
    </row>
    <row r="30" spans="1:9" x14ac:dyDescent="0.25">
      <c r="A30" t="s">
        <v>38</v>
      </c>
      <c r="B30" t="s">
        <v>141</v>
      </c>
      <c r="C30" t="s">
        <v>10</v>
      </c>
      <c r="D30" t="s">
        <v>236</v>
      </c>
      <c r="E30" t="s">
        <v>266</v>
      </c>
    </row>
    <row r="31" spans="1:9" x14ac:dyDescent="0.25">
      <c r="A31" t="s">
        <v>38</v>
      </c>
      <c r="B31" t="s">
        <v>141</v>
      </c>
      <c r="C31" t="s">
        <v>10</v>
      </c>
      <c r="D31" t="s">
        <v>226</v>
      </c>
      <c r="E31" t="s">
        <v>227</v>
      </c>
    </row>
    <row r="35" spans="1:9" s="8" customFormat="1" x14ac:dyDescent="0.25">
      <c r="A35" s="7"/>
      <c r="B35" s="7" t="s">
        <v>39</v>
      </c>
      <c r="C35" s="7" t="s">
        <v>236</v>
      </c>
      <c r="D35" s="7" t="s">
        <v>262</v>
      </c>
      <c r="E35" s="7" t="s">
        <v>118</v>
      </c>
      <c r="F35" s="8">
        <v>61.2</v>
      </c>
      <c r="G35" s="8">
        <v>61.92</v>
      </c>
      <c r="H35" s="8">
        <v>0</v>
      </c>
      <c r="I35" s="8">
        <v>0</v>
      </c>
    </row>
    <row r="36" spans="1:9" x14ac:dyDescent="0.25">
      <c r="B36" t="s">
        <v>161</v>
      </c>
      <c r="C36" t="s">
        <v>10</v>
      </c>
      <c r="D36" t="s">
        <v>263</v>
      </c>
      <c r="E36" t="str">
        <f>-F35/2+8&amp;" "&amp;-G35/2+8&amp;" "&amp;F35/2-8&amp;" "&amp;G35/2-8</f>
        <v>-22.6 -22.96 22.6 22.96</v>
      </c>
    </row>
    <row r="37" spans="1:9" x14ac:dyDescent="0.25">
      <c r="B37" t="s">
        <v>161</v>
      </c>
      <c r="C37" t="s">
        <v>10</v>
      </c>
      <c r="D37" t="s">
        <v>264</v>
      </c>
      <c r="E37" t="str">
        <f>-F35/2+18&amp;" "&amp;-G35/2+36&amp;" "&amp;F35/2-36&amp;" "&amp;G35/2-18</f>
        <v>-12.6 5.04 -5.4 12.96</v>
      </c>
    </row>
    <row r="38" spans="1:9" x14ac:dyDescent="0.25">
      <c r="B38" t="s">
        <v>161</v>
      </c>
      <c r="C38" t="s">
        <v>10</v>
      </c>
      <c r="D38" t="s">
        <v>264</v>
      </c>
      <c r="E38" t="str">
        <f>-F35/2+36&amp;" "&amp;-G35/2+36&amp;" "&amp;F35/2-18&amp;" "&amp;G35/2-18</f>
        <v>5.4 5.04 12.6 12.96</v>
      </c>
    </row>
    <row r="39" spans="1:9" x14ac:dyDescent="0.25">
      <c r="B39" t="s">
        <v>161</v>
      </c>
      <c r="C39" t="s">
        <v>10</v>
      </c>
      <c r="D39" t="s">
        <v>264</v>
      </c>
      <c r="E39" t="str">
        <f>-F35/2+18&amp;" "&amp;-G35/2+18&amp;" "&amp;F35/2-36&amp;" "&amp;G35/2-36</f>
        <v>-12.6 -12.96 -5.4 -5.04</v>
      </c>
    </row>
    <row r="40" spans="1:9" x14ac:dyDescent="0.25">
      <c r="B40" t="s">
        <v>161</v>
      </c>
      <c r="C40" t="s">
        <v>10</v>
      </c>
      <c r="D40" t="s">
        <v>264</v>
      </c>
      <c r="E40" t="str">
        <f>-F35/2+36&amp;" "&amp;-G35/2+18&amp;" "&amp;F35/2-18&amp;" "&amp;G35/2-36</f>
        <v>5.4 -12.96 12.6 -5.04</v>
      </c>
    </row>
    <row r="41" spans="1:9" x14ac:dyDescent="0.25">
      <c r="B41" t="s">
        <v>101</v>
      </c>
      <c r="C41" t="s">
        <v>10</v>
      </c>
      <c r="D41" t="s">
        <v>263</v>
      </c>
      <c r="E41" t="s">
        <v>264</v>
      </c>
      <c r="F41" t="s">
        <v>240</v>
      </c>
    </row>
    <row r="42" spans="1:9" x14ac:dyDescent="0.25">
      <c r="B42" t="s">
        <v>161</v>
      </c>
      <c r="C42" t="s">
        <v>10</v>
      </c>
      <c r="D42" t="s">
        <v>259</v>
      </c>
      <c r="E42" t="str">
        <f>E36</f>
        <v>-22.6 -22.96 22.6 22.96</v>
      </c>
    </row>
    <row r="43" spans="1:9" x14ac:dyDescent="0.25">
      <c r="B43" t="s">
        <v>141</v>
      </c>
      <c r="C43" t="s">
        <v>10</v>
      </c>
      <c r="D43" t="s">
        <v>236</v>
      </c>
      <c r="E43" t="s">
        <v>265</v>
      </c>
    </row>
    <row r="44" spans="1:9" x14ac:dyDescent="0.25">
      <c r="B44" t="s">
        <v>141</v>
      </c>
      <c r="C44" t="s">
        <v>10</v>
      </c>
      <c r="D44" t="s">
        <v>236</v>
      </c>
      <c r="E44" t="s">
        <v>235</v>
      </c>
    </row>
    <row r="45" spans="1:9" x14ac:dyDescent="0.25">
      <c r="B45" t="s">
        <v>141</v>
      </c>
      <c r="C45" t="s">
        <v>10</v>
      </c>
      <c r="D45" t="s">
        <v>236</v>
      </c>
      <c r="E45" t="s">
        <v>253</v>
      </c>
    </row>
    <row r="46" spans="1:9" x14ac:dyDescent="0.25">
      <c r="B46" t="s">
        <v>141</v>
      </c>
      <c r="C46" t="s">
        <v>10</v>
      </c>
      <c r="D46" t="s">
        <v>236</v>
      </c>
      <c r="E46" t="s">
        <v>266</v>
      </c>
    </row>
    <row r="47" spans="1:9" x14ac:dyDescent="0.25">
      <c r="B47" t="s">
        <v>141</v>
      </c>
      <c r="C47" t="s">
        <v>10</v>
      </c>
      <c r="D47" t="s">
        <v>226</v>
      </c>
      <c r="E47" t="s">
        <v>227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B0ECB0-247F-4016-B3B9-DA5CFB3E472C}">
  <dimension ref="A1:K5"/>
  <sheetViews>
    <sheetView workbookViewId="0">
      <selection activeCell="C10" sqref="C10"/>
    </sheetView>
  </sheetViews>
  <sheetFormatPr defaultRowHeight="15" x14ac:dyDescent="0.25"/>
  <cols>
    <col min="1" max="1" width="9.42578125" bestFit="1" customWidth="1"/>
    <col min="2" max="2" width="28.42578125" bestFit="1" customWidth="1"/>
    <col min="3" max="3" width="21.85546875" bestFit="1" customWidth="1"/>
    <col min="4" max="4" width="42.7109375" customWidth="1"/>
    <col min="5" max="5" width="25.85546875" bestFit="1" customWidth="1"/>
    <col min="6" max="6" width="19" bestFit="1" customWidth="1"/>
    <col min="7" max="7" width="16.7109375" bestFit="1" customWidth="1"/>
    <col min="8" max="8" width="16.42578125" bestFit="1" customWidth="1"/>
    <col min="9" max="9" width="17.28515625" bestFit="1" customWidth="1"/>
    <col min="10" max="10" width="23.85546875" bestFit="1" customWidth="1"/>
  </cols>
  <sheetData>
    <row r="1" spans="1:11" ht="15.75" x14ac:dyDescent="0.25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/>
    </row>
    <row r="2" spans="1:11" ht="15.75" x14ac:dyDescent="0.25">
      <c r="A2" s="2"/>
      <c r="B2" s="2" t="s">
        <v>229</v>
      </c>
      <c r="C2" s="2" t="s">
        <v>11</v>
      </c>
      <c r="D2" s="6" t="s">
        <v>12</v>
      </c>
      <c r="E2" s="2" t="s">
        <v>230</v>
      </c>
      <c r="F2" s="2" t="s">
        <v>48</v>
      </c>
      <c r="G2" s="6" t="s">
        <v>49</v>
      </c>
      <c r="H2" s="2" t="s">
        <v>231</v>
      </c>
      <c r="I2" s="6" t="s">
        <v>232</v>
      </c>
      <c r="J2" s="2" t="s">
        <v>233</v>
      </c>
      <c r="K2" s="4"/>
    </row>
    <row r="3" spans="1:11" ht="15.75" x14ac:dyDescent="0.25">
      <c r="A3" s="2"/>
      <c r="B3" s="2" t="s">
        <v>88</v>
      </c>
      <c r="C3" s="3" t="s">
        <v>11</v>
      </c>
      <c r="D3" s="3" t="s">
        <v>24</v>
      </c>
      <c r="E3" s="3" t="s">
        <v>23</v>
      </c>
      <c r="F3" s="3" t="s">
        <v>22</v>
      </c>
      <c r="G3" s="3" t="s">
        <v>21</v>
      </c>
      <c r="H3" s="3" t="s">
        <v>43</v>
      </c>
      <c r="I3" s="3" t="s">
        <v>20</v>
      </c>
      <c r="J3" s="3"/>
      <c r="K3" s="4"/>
    </row>
    <row r="4" spans="1:11" x14ac:dyDescent="0.25">
      <c r="A4" s="7" t="s">
        <v>38</v>
      </c>
      <c r="B4" s="7" t="s">
        <v>39</v>
      </c>
      <c r="C4" s="7" t="s">
        <v>236</v>
      </c>
      <c r="D4" s="8" t="s">
        <v>253</v>
      </c>
      <c r="E4" s="7" t="s">
        <v>118</v>
      </c>
      <c r="F4" s="12">
        <v>61.2</v>
      </c>
      <c r="G4" s="12">
        <v>61.92</v>
      </c>
      <c r="H4" s="8">
        <v>0</v>
      </c>
      <c r="I4" s="8">
        <v>0</v>
      </c>
      <c r="J4" s="8"/>
      <c r="K4" s="8"/>
    </row>
    <row r="5" spans="1:11" x14ac:dyDescent="0.25">
      <c r="A5" t="s">
        <v>38</v>
      </c>
      <c r="B5" t="s">
        <v>234</v>
      </c>
      <c r="C5" t="s">
        <v>10</v>
      </c>
      <c r="D5" t="s">
        <v>238</v>
      </c>
      <c r="E5">
        <v>135</v>
      </c>
      <c r="F5">
        <v>1.5</v>
      </c>
      <c r="G5">
        <v>3</v>
      </c>
      <c r="H5">
        <v>2.2999999999999998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4DBB8-509C-4BBE-8C10-B003A66CB40D}">
  <dimension ref="A1:P12"/>
  <sheetViews>
    <sheetView workbookViewId="0">
      <selection activeCell="F21" sqref="F21"/>
    </sheetView>
  </sheetViews>
  <sheetFormatPr defaultRowHeight="15" x14ac:dyDescent="0.25"/>
  <cols>
    <col min="1" max="1" width="9.42578125" bestFit="1" customWidth="1"/>
    <col min="2" max="2" width="28.42578125" bestFit="1" customWidth="1"/>
    <col min="3" max="3" width="19" bestFit="1" customWidth="1"/>
    <col min="4" max="4" width="36.85546875" bestFit="1" customWidth="1"/>
    <col min="5" max="5" width="25.85546875" bestFit="1" customWidth="1"/>
    <col min="6" max="6" width="28.85546875" bestFit="1" customWidth="1"/>
    <col min="7" max="8" width="21.7109375" bestFit="1" customWidth="1"/>
    <col min="9" max="9" width="31.85546875" bestFit="1" customWidth="1"/>
    <col min="10" max="10" width="23.85546875" bestFit="1" customWidth="1"/>
  </cols>
  <sheetData>
    <row r="1" spans="1:16" ht="15.75" x14ac:dyDescent="0.25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/>
    </row>
    <row r="2" spans="1:16" ht="15.75" x14ac:dyDescent="0.25">
      <c r="A2" s="2"/>
      <c r="B2" s="2" t="s">
        <v>229</v>
      </c>
      <c r="C2" s="2" t="s">
        <v>11</v>
      </c>
      <c r="D2" s="6" t="s">
        <v>12</v>
      </c>
      <c r="E2" s="2" t="s">
        <v>230</v>
      </c>
      <c r="F2" s="2" t="s">
        <v>48</v>
      </c>
      <c r="G2" s="6" t="s">
        <v>49</v>
      </c>
      <c r="H2" s="2" t="s">
        <v>231</v>
      </c>
      <c r="I2" s="6" t="s">
        <v>232</v>
      </c>
      <c r="J2" s="2" t="s">
        <v>233</v>
      </c>
      <c r="K2" s="4"/>
    </row>
    <row r="3" spans="1:16" s="6" customFormat="1" ht="15.75" x14ac:dyDescent="0.25">
      <c r="A3" s="2"/>
      <c r="B3" s="2" t="s">
        <v>80</v>
      </c>
      <c r="C3" s="3" t="s">
        <v>11</v>
      </c>
      <c r="D3" s="3" t="s">
        <v>12</v>
      </c>
      <c r="E3" s="3" t="s">
        <v>40</v>
      </c>
      <c r="F3" s="3"/>
      <c r="G3" s="3"/>
      <c r="H3" s="3"/>
      <c r="I3" s="3"/>
      <c r="J3" s="3"/>
      <c r="K3" s="4"/>
    </row>
    <row r="4" spans="1:16" s="6" customFormat="1" ht="15.75" x14ac:dyDescent="0.25">
      <c r="A4" s="5"/>
      <c r="B4" s="4" t="s">
        <v>97</v>
      </c>
      <c r="C4" s="3" t="s">
        <v>26</v>
      </c>
      <c r="D4" s="3" t="s">
        <v>27</v>
      </c>
      <c r="E4" s="4" t="s">
        <v>35</v>
      </c>
      <c r="F4" s="4" t="s">
        <v>36</v>
      </c>
      <c r="G4" s="4" t="s">
        <v>46</v>
      </c>
      <c r="H4" s="4" t="s">
        <v>47</v>
      </c>
      <c r="I4" s="4" t="s">
        <v>45</v>
      </c>
      <c r="J4" s="4" t="s">
        <v>37</v>
      </c>
      <c r="K4" s="4" t="s">
        <v>273</v>
      </c>
      <c r="L4" s="4"/>
      <c r="M4" s="4"/>
      <c r="N4" s="4"/>
      <c r="O4" s="4"/>
      <c r="P4" s="4"/>
    </row>
    <row r="5" spans="1:16" ht="15.75" x14ac:dyDescent="0.25">
      <c r="A5" s="2"/>
      <c r="B5" s="2" t="s">
        <v>88</v>
      </c>
      <c r="C5" s="3" t="s">
        <v>11</v>
      </c>
      <c r="D5" s="3" t="s">
        <v>24</v>
      </c>
      <c r="E5" s="3" t="s">
        <v>23</v>
      </c>
      <c r="F5" s="3" t="s">
        <v>22</v>
      </c>
      <c r="G5" s="3" t="s">
        <v>21</v>
      </c>
      <c r="H5" s="3" t="s">
        <v>43</v>
      </c>
      <c r="I5" s="3" t="s">
        <v>20</v>
      </c>
      <c r="J5" s="3"/>
      <c r="K5" s="4"/>
    </row>
    <row r="6" spans="1:16" x14ac:dyDescent="0.25">
      <c r="A6" s="7" t="s">
        <v>38</v>
      </c>
      <c r="B6" s="7" t="s">
        <v>39</v>
      </c>
      <c r="C6" s="7" t="s">
        <v>236</v>
      </c>
      <c r="D6" s="8" t="s">
        <v>272</v>
      </c>
      <c r="E6" s="7" t="s">
        <v>118</v>
      </c>
      <c r="F6" s="12">
        <v>9</v>
      </c>
      <c r="G6" s="12">
        <v>9</v>
      </c>
      <c r="H6" s="8">
        <v>0</v>
      </c>
      <c r="I6" s="8">
        <v>0</v>
      </c>
      <c r="J6" s="8"/>
      <c r="K6" s="8"/>
    </row>
    <row r="7" spans="1:16" x14ac:dyDescent="0.25">
      <c r="A7" t="s">
        <v>38</v>
      </c>
      <c r="B7" t="s">
        <v>161</v>
      </c>
      <c r="C7" t="s">
        <v>10</v>
      </c>
      <c r="D7" t="s">
        <v>240</v>
      </c>
      <c r="E7" t="str">
        <f>CONCATENATE(-F6/4," ", -G6/4, " ", F6/4, " ", G6/4)</f>
        <v>-2.25 -2.25 2.25 2.25</v>
      </c>
    </row>
    <row r="10" spans="1:16" x14ac:dyDescent="0.25">
      <c r="A10" s="7" t="s">
        <v>38</v>
      </c>
      <c r="B10" s="7" t="s">
        <v>39</v>
      </c>
      <c r="C10" s="7" t="s">
        <v>236</v>
      </c>
      <c r="D10" s="8" t="s">
        <v>267</v>
      </c>
      <c r="E10" s="7" t="s">
        <v>118</v>
      </c>
      <c r="F10" s="12">
        <v>61.2</v>
      </c>
      <c r="G10" s="12">
        <v>61.92</v>
      </c>
      <c r="H10" s="8">
        <v>0</v>
      </c>
      <c r="I10" s="8">
        <v>0</v>
      </c>
      <c r="J10" s="8"/>
      <c r="K10" s="8"/>
    </row>
    <row r="11" spans="1:16" x14ac:dyDescent="0.25">
      <c r="A11" t="s">
        <v>38</v>
      </c>
      <c r="B11" t="s">
        <v>161</v>
      </c>
      <c r="C11" t="s">
        <v>10</v>
      </c>
      <c r="D11" t="s">
        <v>269</v>
      </c>
      <c r="E11" t="str">
        <f>CONCATENATE(-F10/2+3.6," ", -G10/2+3.96, " ", F10/2-3.6, " ", G10/2-3.96)</f>
        <v>-27 -27 27 27</v>
      </c>
    </row>
    <row r="12" spans="1:16" x14ac:dyDescent="0.25">
      <c r="A12" t="s">
        <v>38</v>
      </c>
      <c r="B12" t="s">
        <v>268</v>
      </c>
      <c r="C12" t="s">
        <v>236</v>
      </c>
      <c r="D12" t="s">
        <v>267</v>
      </c>
      <c r="E12" t="s">
        <v>236</v>
      </c>
      <c r="F12" t="s">
        <v>272</v>
      </c>
      <c r="G12" t="s">
        <v>269</v>
      </c>
      <c r="H12" t="s">
        <v>270</v>
      </c>
      <c r="I12" t="s">
        <v>271</v>
      </c>
      <c r="J12" t="s">
        <v>118</v>
      </c>
      <c r="K12" t="b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8A5C0-16BD-4C35-8495-609A6C5CC079}">
  <dimension ref="A1:K5"/>
  <sheetViews>
    <sheetView workbookViewId="0">
      <selection activeCell="D15" sqref="D15"/>
    </sheetView>
  </sheetViews>
  <sheetFormatPr defaultRowHeight="15" x14ac:dyDescent="0.25"/>
  <cols>
    <col min="1" max="1" width="9.42578125" bestFit="1" customWidth="1"/>
    <col min="2" max="2" width="28.42578125" bestFit="1" customWidth="1"/>
    <col min="3" max="3" width="19.85546875" bestFit="1" customWidth="1"/>
    <col min="4" max="4" width="45.140625" bestFit="1" customWidth="1"/>
    <col min="5" max="5" width="38.7109375" bestFit="1" customWidth="1"/>
    <col min="6" max="6" width="19" bestFit="1" customWidth="1"/>
    <col min="7" max="7" width="18.5703125" bestFit="1" customWidth="1"/>
    <col min="8" max="9" width="17.28515625" bestFit="1" customWidth="1"/>
    <col min="10" max="10" width="15.28515625" bestFit="1" customWidth="1"/>
  </cols>
  <sheetData>
    <row r="1" spans="1:11" s="6" customFormat="1" ht="15.75" x14ac:dyDescent="0.25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/>
    </row>
    <row r="2" spans="1:11" s="6" customFormat="1" ht="15.75" x14ac:dyDescent="0.25">
      <c r="A2" s="2"/>
      <c r="B2" s="2" t="s">
        <v>102</v>
      </c>
      <c r="C2" s="2" t="s">
        <v>26</v>
      </c>
      <c r="D2" s="2" t="s">
        <v>103</v>
      </c>
      <c r="E2" s="2" t="s">
        <v>104</v>
      </c>
      <c r="F2" s="6" t="s">
        <v>12</v>
      </c>
      <c r="G2" s="2" t="s">
        <v>48</v>
      </c>
      <c r="H2" s="2" t="s">
        <v>49</v>
      </c>
      <c r="I2" s="2" t="s">
        <v>165</v>
      </c>
      <c r="J2" s="4"/>
      <c r="K2" s="4"/>
    </row>
    <row r="3" spans="1:11" s="6" customFormat="1" ht="15.75" x14ac:dyDescent="0.25">
      <c r="A3" s="2"/>
      <c r="B3" s="2" t="s">
        <v>88</v>
      </c>
      <c r="C3" s="3" t="s">
        <v>11</v>
      </c>
      <c r="D3" s="3" t="s">
        <v>24</v>
      </c>
      <c r="E3" s="3" t="s">
        <v>23</v>
      </c>
      <c r="F3" s="3" t="s">
        <v>22</v>
      </c>
      <c r="G3" s="3" t="s">
        <v>21</v>
      </c>
      <c r="H3" s="3" t="s">
        <v>43</v>
      </c>
      <c r="I3" s="3" t="s">
        <v>20</v>
      </c>
      <c r="J3" s="3"/>
      <c r="K3" s="4"/>
    </row>
    <row r="4" spans="1:11" s="6" customFormat="1" ht="15.75" x14ac:dyDescent="0.25">
      <c r="A4" s="2"/>
      <c r="B4" s="2" t="s">
        <v>90</v>
      </c>
      <c r="C4" s="3" t="s">
        <v>11</v>
      </c>
      <c r="D4" s="3" t="s">
        <v>25</v>
      </c>
      <c r="E4" s="3" t="s">
        <v>42</v>
      </c>
      <c r="F4" s="3"/>
      <c r="G4" s="3"/>
      <c r="H4" s="3"/>
      <c r="I4" s="3"/>
      <c r="J4" s="3"/>
      <c r="K4" s="4"/>
    </row>
    <row r="5" spans="1:11" s="38" customFormat="1" x14ac:dyDescent="0.25">
      <c r="A5" s="38" t="s">
        <v>38</v>
      </c>
      <c r="B5" s="38" t="s">
        <v>163</v>
      </c>
      <c r="C5" s="38" t="s">
        <v>236</v>
      </c>
      <c r="D5" s="38" t="s">
        <v>239</v>
      </c>
      <c r="E5" s="38" t="s">
        <v>225</v>
      </c>
      <c r="F5" s="38" t="s">
        <v>240</v>
      </c>
      <c r="G5" s="38">
        <v>1</v>
      </c>
      <c r="H5" s="38">
        <v>2</v>
      </c>
      <c r="I5" s="38" t="b">
        <v>1</v>
      </c>
    </row>
  </sheetData>
  <pageMargins left="0.7" right="0.7" top="0.75" bottom="0.75" header="0.3" footer="0.3"/>
  <pageSetup orientation="portrait" horizontalDpi="300" verticalDpi="30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39930-A48D-42C5-A834-389C319B8D5A}">
  <dimension ref="A1:M37"/>
  <sheetViews>
    <sheetView topLeftCell="C7" workbookViewId="0">
      <selection activeCell="L13" sqref="L13:M13"/>
    </sheetView>
  </sheetViews>
  <sheetFormatPr defaultRowHeight="15" x14ac:dyDescent="0.25"/>
  <cols>
    <col min="1" max="1" width="9.42578125" bestFit="1" customWidth="1"/>
    <col min="2" max="2" width="28.42578125" bestFit="1" customWidth="1"/>
    <col min="3" max="3" width="31" bestFit="1" customWidth="1"/>
    <col min="4" max="4" width="32.7109375" bestFit="1" customWidth="1"/>
    <col min="5" max="5" width="45.85546875" bestFit="1" customWidth="1"/>
    <col min="6" max="6" width="19" bestFit="1" customWidth="1"/>
    <col min="7" max="7" width="19.7109375" bestFit="1" customWidth="1"/>
    <col min="8" max="8" width="17.28515625" bestFit="1" customWidth="1"/>
    <col min="9" max="9" width="18.7109375" bestFit="1" customWidth="1"/>
    <col min="10" max="10" width="19.7109375" bestFit="1" customWidth="1"/>
    <col min="11" max="11" width="16.5703125" bestFit="1" customWidth="1"/>
    <col min="15" max="15" width="28.28515625" bestFit="1" customWidth="1"/>
    <col min="17" max="17" width="27.42578125" bestFit="1" customWidth="1"/>
  </cols>
  <sheetData>
    <row r="1" spans="1:13" s="6" customFormat="1" ht="15.75" x14ac:dyDescent="0.25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/>
    </row>
    <row r="2" spans="1:13" s="6" customFormat="1" ht="15.75" x14ac:dyDescent="0.25">
      <c r="A2" s="2"/>
      <c r="B2" s="2" t="s">
        <v>80</v>
      </c>
      <c r="C2" s="3" t="s">
        <v>11</v>
      </c>
      <c r="D2" s="3" t="s">
        <v>12</v>
      </c>
      <c r="E2" s="3" t="s">
        <v>40</v>
      </c>
      <c r="F2" s="3"/>
      <c r="G2" s="3"/>
      <c r="H2" s="3"/>
      <c r="I2" s="3"/>
      <c r="J2" s="3"/>
      <c r="K2" s="4"/>
    </row>
    <row r="3" spans="1:13" s="6" customFormat="1" ht="15.75" x14ac:dyDescent="0.25">
      <c r="A3" s="2"/>
      <c r="B3" s="2" t="s">
        <v>90</v>
      </c>
      <c r="C3" s="3" t="s">
        <v>11</v>
      </c>
      <c r="D3" s="3" t="s">
        <v>25</v>
      </c>
      <c r="E3" s="3" t="s">
        <v>42</v>
      </c>
      <c r="F3" s="3"/>
      <c r="G3" s="3"/>
      <c r="H3" s="3"/>
      <c r="I3" s="3"/>
      <c r="J3" s="3"/>
      <c r="K3" s="4"/>
    </row>
    <row r="4" spans="1:13" s="6" customFormat="1" ht="15.75" x14ac:dyDescent="0.25">
      <c r="A4" s="2"/>
      <c r="B4" s="2" t="s">
        <v>85</v>
      </c>
      <c r="C4" s="3" t="s">
        <v>11</v>
      </c>
      <c r="D4" s="3" t="s">
        <v>17</v>
      </c>
      <c r="E4" s="3" t="s">
        <v>18</v>
      </c>
      <c r="F4" s="3" t="s">
        <v>19</v>
      </c>
      <c r="G4" s="3"/>
      <c r="H4" s="3"/>
      <c r="I4" s="3"/>
      <c r="J4" s="3"/>
      <c r="K4" s="4"/>
    </row>
    <row r="5" spans="1:13" s="6" customFormat="1" ht="15.75" x14ac:dyDescent="0.25">
      <c r="A5" s="2"/>
      <c r="B5" s="2" t="s">
        <v>86</v>
      </c>
      <c r="C5" s="3" t="s">
        <v>11</v>
      </c>
      <c r="D5" s="3" t="s">
        <v>17</v>
      </c>
      <c r="E5" s="3" t="s">
        <v>18</v>
      </c>
      <c r="F5" s="3" t="s">
        <v>19</v>
      </c>
      <c r="G5" s="3"/>
      <c r="H5" s="3"/>
      <c r="I5" s="3"/>
      <c r="J5" s="3"/>
      <c r="K5" s="4"/>
    </row>
    <row r="6" spans="1:13" s="6" customFormat="1" ht="15.75" x14ac:dyDescent="0.25">
      <c r="A6" s="2"/>
      <c r="B6" s="2" t="s">
        <v>87</v>
      </c>
      <c r="C6" s="3" t="s">
        <v>11</v>
      </c>
      <c r="D6" s="3" t="s">
        <v>17</v>
      </c>
      <c r="E6" s="3" t="s">
        <v>18</v>
      </c>
      <c r="F6" s="3" t="s">
        <v>19</v>
      </c>
      <c r="G6" s="3"/>
      <c r="H6" s="3"/>
      <c r="I6" s="3"/>
      <c r="J6" s="3"/>
      <c r="K6" s="4"/>
    </row>
    <row r="7" spans="1:13" s="6" customFormat="1" ht="15.75" x14ac:dyDescent="0.25">
      <c r="A7" s="2"/>
      <c r="B7" s="2" t="s">
        <v>88</v>
      </c>
      <c r="C7" s="3" t="s">
        <v>11</v>
      </c>
      <c r="D7" s="3" t="s">
        <v>24</v>
      </c>
      <c r="E7" s="3" t="s">
        <v>23</v>
      </c>
      <c r="F7" s="3" t="s">
        <v>22</v>
      </c>
      <c r="G7" s="3" t="s">
        <v>21</v>
      </c>
      <c r="H7" s="3" t="s">
        <v>43</v>
      </c>
      <c r="I7" s="3" t="s">
        <v>20</v>
      </c>
      <c r="J7" s="3"/>
      <c r="K7" s="4"/>
    </row>
    <row r="8" spans="1:13" s="6" customFormat="1" ht="15.75" x14ac:dyDescent="0.25">
      <c r="A8" s="2"/>
      <c r="B8" s="2" t="s">
        <v>91</v>
      </c>
      <c r="C8" s="2" t="s">
        <v>11</v>
      </c>
      <c r="D8" s="2" t="s">
        <v>12</v>
      </c>
      <c r="E8" s="2" t="s">
        <v>40</v>
      </c>
      <c r="F8" s="2" t="s">
        <v>48</v>
      </c>
      <c r="G8" s="2" t="s">
        <v>49</v>
      </c>
      <c r="H8" s="2" t="s">
        <v>20</v>
      </c>
      <c r="I8" s="4" t="s">
        <v>50</v>
      </c>
      <c r="J8" s="4"/>
      <c r="K8" s="4"/>
    </row>
    <row r="9" spans="1:13" s="6" customFormat="1" ht="15.75" x14ac:dyDescent="0.25">
      <c r="A9" s="2"/>
      <c r="B9" s="2" t="s">
        <v>102</v>
      </c>
      <c r="C9" s="2" t="s">
        <v>26</v>
      </c>
      <c r="D9" s="2" t="s">
        <v>103</v>
      </c>
      <c r="E9" s="2" t="s">
        <v>104</v>
      </c>
      <c r="F9" s="6" t="s">
        <v>12</v>
      </c>
      <c r="G9" s="2" t="s">
        <v>48</v>
      </c>
      <c r="H9" s="2" t="s">
        <v>49</v>
      </c>
      <c r="I9" s="2"/>
      <c r="J9" s="4"/>
      <c r="K9" s="4"/>
    </row>
    <row r="10" spans="1:13" s="6" customFormat="1" ht="15.75" x14ac:dyDescent="0.25">
      <c r="A10" s="2"/>
      <c r="B10" s="2" t="s">
        <v>106</v>
      </c>
      <c r="C10" s="2" t="s">
        <v>11</v>
      </c>
      <c r="D10" s="6" t="s">
        <v>12</v>
      </c>
      <c r="E10" s="6" t="s">
        <v>107</v>
      </c>
      <c r="F10" s="6" t="s">
        <v>126</v>
      </c>
      <c r="G10" s="2" t="s">
        <v>108</v>
      </c>
      <c r="H10" s="2" t="s">
        <v>127</v>
      </c>
      <c r="I10" s="4" t="s">
        <v>50</v>
      </c>
      <c r="K10" s="4"/>
    </row>
    <row r="12" spans="1:13" x14ac:dyDescent="0.25">
      <c r="C12" s="9" t="s">
        <v>129</v>
      </c>
      <c r="D12" s="9" t="s">
        <v>130</v>
      </c>
      <c r="E12" s="9" t="s">
        <v>131</v>
      </c>
      <c r="F12" s="9" t="s">
        <v>135</v>
      </c>
      <c r="G12" s="9" t="s">
        <v>132</v>
      </c>
      <c r="H12" s="9" t="s">
        <v>136</v>
      </c>
      <c r="I12" s="11" t="s">
        <v>133</v>
      </c>
      <c r="J12" s="11" t="s">
        <v>134</v>
      </c>
      <c r="K12" s="11" t="s">
        <v>137</v>
      </c>
      <c r="L12" s="11" t="s">
        <v>138</v>
      </c>
      <c r="M12" s="11" t="s">
        <v>139</v>
      </c>
    </row>
    <row r="13" spans="1:13" x14ac:dyDescent="0.25">
      <c r="C13" s="8" t="s">
        <v>241</v>
      </c>
      <c r="D13" s="12" t="s">
        <v>123</v>
      </c>
      <c r="E13" s="12">
        <v>1.6</v>
      </c>
      <c r="F13" s="12">
        <v>30</v>
      </c>
      <c r="G13" s="12" t="str">
        <f>"("&amp;F13-E13+2*$C$24&amp;" "&amp;F13-E13&amp;")"</f>
        <v>(28.4 28.4)</v>
      </c>
      <c r="H13" s="8" t="s">
        <v>142</v>
      </c>
      <c r="I13" s="12">
        <v>0.2</v>
      </c>
      <c r="J13" s="12">
        <v>0.4</v>
      </c>
      <c r="K13" s="12" t="s">
        <v>160</v>
      </c>
      <c r="L13" s="12">
        <v>61.2</v>
      </c>
      <c r="M13" s="12">
        <v>61.92</v>
      </c>
    </row>
    <row r="14" spans="1:13" x14ac:dyDescent="0.25">
      <c r="C14" s="8" t="s">
        <v>242</v>
      </c>
      <c r="D14" s="12" t="s">
        <v>123</v>
      </c>
      <c r="E14" s="12">
        <v>1.8</v>
      </c>
      <c r="F14" s="12">
        <v>30</v>
      </c>
      <c r="G14" s="12" t="str">
        <f>"("&amp;F14-E14+2*$C$24&amp;" "&amp;F14-E14&amp;")"</f>
        <v>(28.2 28.2)</v>
      </c>
      <c r="H14" s="8" t="s">
        <v>142</v>
      </c>
      <c r="I14" s="12">
        <v>0.2</v>
      </c>
      <c r="J14" s="12">
        <v>0.4</v>
      </c>
      <c r="K14" s="12" t="s">
        <v>160</v>
      </c>
      <c r="L14" s="12">
        <v>61.2</v>
      </c>
      <c r="M14" s="12">
        <v>61.92</v>
      </c>
    </row>
    <row r="15" spans="1:13" x14ac:dyDescent="0.25">
      <c r="C15" s="8" t="s">
        <v>243</v>
      </c>
      <c r="D15" s="12" t="s">
        <v>123</v>
      </c>
      <c r="E15" s="12">
        <v>2</v>
      </c>
      <c r="F15" s="12">
        <v>30</v>
      </c>
      <c r="G15" s="12" t="str">
        <f>"("&amp;F15-E15+2*$C$26&amp;" "&amp;F15-E15&amp;")"</f>
        <v>(28 28)</v>
      </c>
      <c r="H15" s="8" t="s">
        <v>142</v>
      </c>
      <c r="I15" s="12">
        <v>0.2</v>
      </c>
      <c r="J15" s="12">
        <v>0.4</v>
      </c>
      <c r="K15" s="12" t="s">
        <v>160</v>
      </c>
      <c r="L15" s="12">
        <v>61.2</v>
      </c>
      <c r="M15" s="12">
        <v>61.92</v>
      </c>
    </row>
    <row r="22" spans="1:9" ht="15.75" thickBot="1" x14ac:dyDescent="0.3"/>
    <row r="23" spans="1:9" ht="16.5" thickTop="1" thickBot="1" x14ac:dyDescent="0.3">
      <c r="B23" s="13" t="s">
        <v>124</v>
      </c>
      <c r="C23" s="39" t="s">
        <v>237</v>
      </c>
      <c r="E23" s="13" t="s">
        <v>140</v>
      </c>
      <c r="F23" s="10"/>
    </row>
    <row r="24" spans="1:9" ht="16.5" thickTop="1" thickBot="1" x14ac:dyDescent="0.3">
      <c r="B24" s="13" t="s">
        <v>128</v>
      </c>
      <c r="C24" s="14"/>
    </row>
    <row r="25" spans="1:9" ht="15.75" thickTop="1" x14ac:dyDescent="0.25">
      <c r="B25" t="s">
        <v>143</v>
      </c>
      <c r="C25">
        <v>0.36</v>
      </c>
    </row>
    <row r="28" spans="1:9" s="8" customFormat="1" x14ac:dyDescent="0.25">
      <c r="A28" s="7" t="s">
        <v>38</v>
      </c>
      <c r="B28" s="7" t="s">
        <v>39</v>
      </c>
      <c r="C28" s="7" t="str">
        <f>$C$23</f>
        <v>nik78d2lib2_v78_lay</v>
      </c>
      <c r="D28" s="7" t="str">
        <f>$F$23&amp;C13</f>
        <v>127800c_d3t26_x78c_bph022d</v>
      </c>
      <c r="E28" s="7" t="s">
        <v>118</v>
      </c>
      <c r="F28" s="8">
        <f>L13</f>
        <v>61.2</v>
      </c>
      <c r="G28" s="8">
        <f>M13</f>
        <v>61.92</v>
      </c>
      <c r="H28" s="8">
        <v>0</v>
      </c>
      <c r="I28" s="8">
        <v>0</v>
      </c>
    </row>
    <row r="29" spans="1:9" x14ac:dyDescent="0.25">
      <c r="A29" t="s">
        <v>38</v>
      </c>
      <c r="B29" t="s">
        <v>125</v>
      </c>
      <c r="C29" t="s">
        <v>10</v>
      </c>
      <c r="D29" t="s">
        <v>240</v>
      </c>
      <c r="E29" t="str">
        <f>"("&amp;E13-$C$24&amp;" "&amp;E13&amp;")"</f>
        <v>(1.6 1.6)</v>
      </c>
      <c r="F29" t="str">
        <f>K13</f>
        <v>(25 25)</v>
      </c>
      <c r="G29" t="str">
        <f>G13</f>
        <v>(28.4 28.4)</v>
      </c>
      <c r="H29" t="str">
        <f>H13</f>
        <v>((5))</v>
      </c>
    </row>
    <row r="32" spans="1:9" s="8" customFormat="1" x14ac:dyDescent="0.25">
      <c r="A32" s="7" t="s">
        <v>38</v>
      </c>
      <c r="B32" s="7" t="s">
        <v>39</v>
      </c>
      <c r="C32" s="7" t="str">
        <f>$C$23</f>
        <v>nik78d2lib2_v78_lay</v>
      </c>
      <c r="D32" s="7" t="str">
        <f>$F$23&amp;C14</f>
        <v>127800c_d3t26_x78c_bph023d</v>
      </c>
      <c r="E32" s="7" t="s">
        <v>118</v>
      </c>
      <c r="F32" s="8">
        <f>L14</f>
        <v>61.2</v>
      </c>
      <c r="G32" s="8">
        <f>M14</f>
        <v>61.92</v>
      </c>
      <c r="H32" s="8">
        <v>0</v>
      </c>
      <c r="I32" s="8">
        <v>0</v>
      </c>
    </row>
    <row r="33" spans="1:9" x14ac:dyDescent="0.25">
      <c r="A33" t="s">
        <v>38</v>
      </c>
      <c r="B33" t="s">
        <v>125</v>
      </c>
      <c r="C33" t="s">
        <v>10</v>
      </c>
      <c r="D33" t="s">
        <v>240</v>
      </c>
      <c r="E33" t="str">
        <f>"("&amp;E14-$C$24&amp;" "&amp;E14&amp;")"</f>
        <v>(1.8 1.8)</v>
      </c>
      <c r="F33" t="str">
        <f>K14</f>
        <v>(25 25)</v>
      </c>
      <c r="G33" t="str">
        <f>G14</f>
        <v>(28.2 28.2)</v>
      </c>
      <c r="H33" t="str">
        <f>H14</f>
        <v>((5))</v>
      </c>
    </row>
    <row r="36" spans="1:9" s="8" customFormat="1" x14ac:dyDescent="0.25">
      <c r="A36" s="7" t="s">
        <v>38</v>
      </c>
      <c r="B36" s="7" t="s">
        <v>39</v>
      </c>
      <c r="C36" s="7" t="str">
        <f>$C$23</f>
        <v>nik78d2lib2_v78_lay</v>
      </c>
      <c r="D36" s="7" t="str">
        <f>$F$23&amp;C15</f>
        <v>127800c_d3t26_x78c_bph024d</v>
      </c>
      <c r="E36" s="7" t="s">
        <v>118</v>
      </c>
      <c r="F36" s="8">
        <f>L15</f>
        <v>61.2</v>
      </c>
      <c r="G36" s="8">
        <f>M15</f>
        <v>61.92</v>
      </c>
      <c r="H36" s="8">
        <v>0</v>
      </c>
      <c r="I36" s="8">
        <v>0</v>
      </c>
    </row>
    <row r="37" spans="1:9" x14ac:dyDescent="0.25">
      <c r="A37" t="s">
        <v>38</v>
      </c>
      <c r="B37" t="s">
        <v>125</v>
      </c>
      <c r="C37" t="s">
        <v>10</v>
      </c>
      <c r="D37" t="s">
        <v>240</v>
      </c>
      <c r="E37" t="str">
        <f>"("&amp;E15-$C$26&amp;" "&amp;E15&amp;")"</f>
        <v>(2 2)</v>
      </c>
      <c r="F37" t="str">
        <f>K13</f>
        <v>(25 25)</v>
      </c>
      <c r="G37" t="str">
        <f>G15</f>
        <v>(28 28)</v>
      </c>
      <c r="H37" t="str">
        <f>H13</f>
        <v>((5))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C7AFC-826C-4EE6-B707-67E3C21C9522}">
  <dimension ref="A1:M27"/>
  <sheetViews>
    <sheetView workbookViewId="0">
      <selection activeCell="F26" sqref="F26"/>
    </sheetView>
  </sheetViews>
  <sheetFormatPr defaultRowHeight="15" x14ac:dyDescent="0.25"/>
  <cols>
    <col min="1" max="1" width="9.42578125" bestFit="1" customWidth="1"/>
    <col min="2" max="2" width="28.42578125" bestFit="1" customWidth="1"/>
    <col min="3" max="3" width="30.140625" bestFit="1" customWidth="1"/>
    <col min="4" max="4" width="32.7109375" bestFit="1" customWidth="1"/>
    <col min="5" max="5" width="45.85546875" bestFit="1" customWidth="1"/>
    <col min="6" max="6" width="19" bestFit="1" customWidth="1"/>
    <col min="7" max="7" width="19.7109375" bestFit="1" customWidth="1"/>
    <col min="8" max="8" width="17.28515625" bestFit="1" customWidth="1"/>
    <col min="9" max="9" width="18.7109375" bestFit="1" customWidth="1"/>
    <col min="10" max="10" width="19.7109375" bestFit="1" customWidth="1"/>
    <col min="11" max="11" width="16.5703125" bestFit="1" customWidth="1"/>
    <col min="15" max="15" width="28.28515625" bestFit="1" customWidth="1"/>
    <col min="17" max="17" width="27.42578125" bestFit="1" customWidth="1"/>
  </cols>
  <sheetData>
    <row r="1" spans="1:13" s="6" customFormat="1" ht="15.75" x14ac:dyDescent="0.25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/>
    </row>
    <row r="2" spans="1:13" s="6" customFormat="1" ht="15.75" x14ac:dyDescent="0.25">
      <c r="A2" s="2"/>
      <c r="B2" s="2" t="s">
        <v>80</v>
      </c>
      <c r="C2" s="3" t="s">
        <v>11</v>
      </c>
      <c r="D2" s="3" t="s">
        <v>12</v>
      </c>
      <c r="E2" s="3" t="s">
        <v>40</v>
      </c>
      <c r="F2" s="3"/>
      <c r="G2" s="3"/>
      <c r="H2" s="3"/>
      <c r="I2" s="3"/>
      <c r="J2" s="3"/>
      <c r="K2" s="4"/>
    </row>
    <row r="3" spans="1:13" s="6" customFormat="1" ht="15.75" x14ac:dyDescent="0.25">
      <c r="A3" s="2"/>
      <c r="B3" s="2" t="s">
        <v>85</v>
      </c>
      <c r="C3" s="3" t="s">
        <v>11</v>
      </c>
      <c r="D3" s="3" t="s">
        <v>17</v>
      </c>
      <c r="E3" s="3" t="s">
        <v>18</v>
      </c>
      <c r="F3" s="3" t="s">
        <v>19</v>
      </c>
      <c r="G3" s="3"/>
      <c r="H3" s="3"/>
      <c r="I3" s="3"/>
      <c r="J3" s="3"/>
      <c r="K3" s="4"/>
    </row>
    <row r="4" spans="1:13" s="6" customFormat="1" ht="15.75" x14ac:dyDescent="0.25">
      <c r="A4" s="2"/>
      <c r="B4" s="2" t="s">
        <v>86</v>
      </c>
      <c r="C4" s="3" t="s">
        <v>11</v>
      </c>
      <c r="D4" s="3" t="s">
        <v>17</v>
      </c>
      <c r="E4" s="3" t="s">
        <v>18</v>
      </c>
      <c r="F4" s="3" t="s">
        <v>19</v>
      </c>
      <c r="G4" s="3"/>
      <c r="H4" s="3"/>
      <c r="I4" s="3"/>
      <c r="J4" s="3"/>
      <c r="K4" s="4"/>
    </row>
    <row r="5" spans="1:13" s="6" customFormat="1" ht="15.75" x14ac:dyDescent="0.25">
      <c r="A5" s="2"/>
      <c r="B5" s="2" t="s">
        <v>87</v>
      </c>
      <c r="C5" s="3" t="s">
        <v>11</v>
      </c>
      <c r="D5" s="3" t="s">
        <v>17</v>
      </c>
      <c r="E5" s="3" t="s">
        <v>18</v>
      </c>
      <c r="F5" s="3" t="s">
        <v>19</v>
      </c>
      <c r="G5" s="3"/>
      <c r="H5" s="3"/>
      <c r="I5" s="3"/>
      <c r="J5" s="3"/>
      <c r="K5" s="4"/>
    </row>
    <row r="6" spans="1:13" s="6" customFormat="1" ht="15.75" x14ac:dyDescent="0.25">
      <c r="A6" s="2"/>
      <c r="B6" s="2" t="s">
        <v>88</v>
      </c>
      <c r="C6" s="3" t="s">
        <v>11</v>
      </c>
      <c r="D6" s="3" t="s">
        <v>24</v>
      </c>
      <c r="E6" s="3" t="s">
        <v>23</v>
      </c>
      <c r="F6" s="3" t="s">
        <v>22</v>
      </c>
      <c r="G6" s="3" t="s">
        <v>21</v>
      </c>
      <c r="H6" s="3" t="s">
        <v>43</v>
      </c>
      <c r="I6" s="3" t="s">
        <v>20</v>
      </c>
      <c r="J6" s="3"/>
      <c r="K6" s="4"/>
    </row>
    <row r="7" spans="1:13" s="6" customFormat="1" ht="15.75" x14ac:dyDescent="0.25">
      <c r="A7" s="2"/>
      <c r="B7" s="2" t="s">
        <v>91</v>
      </c>
      <c r="C7" s="2" t="s">
        <v>11</v>
      </c>
      <c r="D7" s="2" t="s">
        <v>12</v>
      </c>
      <c r="E7" s="2" t="s">
        <v>40</v>
      </c>
      <c r="F7" s="2" t="s">
        <v>48</v>
      </c>
      <c r="G7" s="2" t="s">
        <v>49</v>
      </c>
      <c r="H7" s="2" t="s">
        <v>20</v>
      </c>
      <c r="I7" s="4" t="s">
        <v>50</v>
      </c>
      <c r="J7" s="4"/>
      <c r="K7" s="4"/>
    </row>
    <row r="8" spans="1:13" s="6" customFormat="1" ht="15.75" x14ac:dyDescent="0.25">
      <c r="A8" s="2"/>
      <c r="B8" s="2" t="s">
        <v>102</v>
      </c>
      <c r="C8" s="2" t="s">
        <v>26</v>
      </c>
      <c r="D8" s="2" t="s">
        <v>103</v>
      </c>
      <c r="E8" s="2" t="s">
        <v>104</v>
      </c>
      <c r="F8" s="6" t="s">
        <v>12</v>
      </c>
      <c r="G8" s="2" t="s">
        <v>48</v>
      </c>
      <c r="H8" s="2" t="s">
        <v>49</v>
      </c>
      <c r="I8" s="2"/>
      <c r="J8" s="4"/>
      <c r="K8" s="4"/>
    </row>
    <row r="9" spans="1:13" s="6" customFormat="1" ht="15.75" x14ac:dyDescent="0.25">
      <c r="A9" s="2"/>
      <c r="B9" s="2" t="s">
        <v>106</v>
      </c>
      <c r="C9" s="2" t="s">
        <v>11</v>
      </c>
      <c r="D9" s="6" t="s">
        <v>12</v>
      </c>
      <c r="E9" s="6" t="s">
        <v>107</v>
      </c>
      <c r="F9" s="6" t="s">
        <v>126</v>
      </c>
      <c r="G9" s="2" t="s">
        <v>108</v>
      </c>
      <c r="H9" s="2" t="s">
        <v>127</v>
      </c>
      <c r="I9" s="4" t="s">
        <v>50</v>
      </c>
      <c r="K9" s="4"/>
    </row>
    <row r="11" spans="1:13" x14ac:dyDescent="0.25">
      <c r="C11" s="9" t="s">
        <v>129</v>
      </c>
      <c r="D11" s="9" t="s">
        <v>130</v>
      </c>
      <c r="E11" s="9" t="s">
        <v>131</v>
      </c>
      <c r="F11" s="9" t="s">
        <v>135</v>
      </c>
      <c r="G11" s="9" t="s">
        <v>132</v>
      </c>
      <c r="H11" s="9" t="s">
        <v>136</v>
      </c>
      <c r="I11" s="11" t="s">
        <v>133</v>
      </c>
      <c r="J11" s="11" t="s">
        <v>134</v>
      </c>
      <c r="K11" s="11" t="s">
        <v>137</v>
      </c>
      <c r="L11" s="11" t="s">
        <v>138</v>
      </c>
      <c r="M11" s="11" t="s">
        <v>139</v>
      </c>
    </row>
    <row r="12" spans="1:13" x14ac:dyDescent="0.25">
      <c r="C12" s="8" t="s">
        <v>244</v>
      </c>
      <c r="D12" s="12" t="s">
        <v>123</v>
      </c>
      <c r="E12" s="12">
        <v>1.6</v>
      </c>
      <c r="F12" s="12">
        <v>30</v>
      </c>
      <c r="G12" s="12" t="str">
        <f>"("&amp;F12-E12+2*$C$22&amp;" "&amp;F12-E12&amp;")"</f>
        <v>(28.4 28.4)</v>
      </c>
      <c r="H12" s="8" t="s">
        <v>142</v>
      </c>
      <c r="I12" s="12">
        <v>0.2</v>
      </c>
      <c r="J12" s="12">
        <v>0.4</v>
      </c>
      <c r="K12" s="12" t="str">
        <f>"("&amp; L12 &amp; " " &amp; M12 &amp;")"</f>
        <v>(61.2 61.92)</v>
      </c>
      <c r="L12" s="12">
        <v>61.2</v>
      </c>
      <c r="M12" s="12">
        <v>61.92</v>
      </c>
    </row>
    <row r="20" spans="1:9" ht="15.75" thickBot="1" x14ac:dyDescent="0.3"/>
    <row r="21" spans="1:9" ht="16.5" thickTop="1" thickBot="1" x14ac:dyDescent="0.3">
      <c r="B21" s="13" t="s">
        <v>124</v>
      </c>
      <c r="C21" s="39" t="s">
        <v>237</v>
      </c>
      <c r="E21" s="13" t="s">
        <v>140</v>
      </c>
      <c r="F21" s="10"/>
    </row>
    <row r="22" spans="1:9" ht="16.5" thickTop="1" thickBot="1" x14ac:dyDescent="0.3">
      <c r="B22" s="13" t="s">
        <v>128</v>
      </c>
      <c r="C22" s="14"/>
    </row>
    <row r="23" spans="1:9" ht="15.75" thickTop="1" x14ac:dyDescent="0.25">
      <c r="B23" t="s">
        <v>143</v>
      </c>
      <c r="C23">
        <v>0.36</v>
      </c>
    </row>
    <row r="26" spans="1:9" s="8" customFormat="1" x14ac:dyDescent="0.25">
      <c r="A26" s="7" t="s">
        <v>38</v>
      </c>
      <c r="B26" s="7" t="s">
        <v>39</v>
      </c>
      <c r="C26" s="7" t="str">
        <f>$C$21</f>
        <v>nik78d2lib2_v78_lay</v>
      </c>
      <c r="D26" s="7" t="str">
        <f>$F$21&amp;C12</f>
        <v>127800c_d3t26_x78c_bph078d</v>
      </c>
      <c r="E26" s="7" t="s">
        <v>118</v>
      </c>
      <c r="F26" s="8">
        <f>L12</f>
        <v>61.2</v>
      </c>
      <c r="G26" s="8">
        <f>M12</f>
        <v>61.92</v>
      </c>
      <c r="H26" s="8">
        <v>0</v>
      </c>
      <c r="I26" s="8">
        <v>0</v>
      </c>
    </row>
    <row r="27" spans="1:9" x14ac:dyDescent="0.25">
      <c r="A27" t="s">
        <v>38</v>
      </c>
      <c r="B27" t="s">
        <v>125</v>
      </c>
      <c r="C27" t="s">
        <v>10</v>
      </c>
      <c r="D27" t="s">
        <v>240</v>
      </c>
      <c r="E27" t="str">
        <f>"("&amp;E12-$C$22&amp;" "&amp;E12&amp;")"</f>
        <v>(1.6 1.6)</v>
      </c>
      <c r="F27" t="str">
        <f>K12</f>
        <v>(61.2 61.92)</v>
      </c>
      <c r="G27" t="str">
        <f>G12</f>
        <v>(28.4 28.4)</v>
      </c>
      <c r="H27" t="str">
        <f>H12</f>
        <v>((5))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5B732-7335-4E20-9E11-ACE863D11951}">
  <dimension ref="A1:K18"/>
  <sheetViews>
    <sheetView workbookViewId="0">
      <selection activeCell="D18" sqref="D18"/>
    </sheetView>
  </sheetViews>
  <sheetFormatPr defaultRowHeight="15" x14ac:dyDescent="0.25"/>
  <cols>
    <col min="1" max="1" width="9.42578125" bestFit="1" customWidth="1"/>
    <col min="2" max="2" width="29.7109375" bestFit="1" customWidth="1"/>
    <col min="3" max="3" width="32.5703125" bestFit="1" customWidth="1"/>
    <col min="4" max="4" width="33.140625" bestFit="1" customWidth="1"/>
    <col min="5" max="5" width="43" bestFit="1" customWidth="1"/>
    <col min="6" max="6" width="19" bestFit="1" customWidth="1"/>
    <col min="7" max="7" width="19.7109375" bestFit="1" customWidth="1"/>
    <col min="8" max="8" width="17.28515625" bestFit="1" customWidth="1"/>
    <col min="9" max="9" width="18.7109375" bestFit="1" customWidth="1"/>
    <col min="10" max="10" width="19.7109375" bestFit="1" customWidth="1"/>
    <col min="11" max="11" width="16.5703125" bestFit="1" customWidth="1"/>
    <col min="14" max="14" width="13.28515625" bestFit="1" customWidth="1"/>
    <col min="15" max="15" width="28.28515625" bestFit="1" customWidth="1"/>
    <col min="17" max="17" width="27.42578125" bestFit="1" customWidth="1"/>
  </cols>
  <sheetData>
    <row r="1" spans="1:11" s="6" customFormat="1" ht="15.75" x14ac:dyDescent="0.25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/>
    </row>
    <row r="2" spans="1:11" s="6" customFormat="1" ht="15.75" x14ac:dyDescent="0.25">
      <c r="A2" s="2"/>
      <c r="B2" s="2" t="s">
        <v>80</v>
      </c>
      <c r="C2" s="3" t="s">
        <v>11</v>
      </c>
      <c r="D2" s="3" t="s">
        <v>12</v>
      </c>
      <c r="E2" s="3" t="s">
        <v>40</v>
      </c>
      <c r="F2" s="3"/>
      <c r="G2" s="3"/>
      <c r="H2" s="3"/>
      <c r="I2" s="3"/>
      <c r="J2" s="3"/>
      <c r="K2" s="4"/>
    </row>
    <row r="3" spans="1:11" s="6" customFormat="1" ht="15.75" x14ac:dyDescent="0.25">
      <c r="A3" s="2"/>
      <c r="B3" s="2" t="s">
        <v>85</v>
      </c>
      <c r="C3" s="3" t="s">
        <v>11</v>
      </c>
      <c r="D3" s="3" t="s">
        <v>17</v>
      </c>
      <c r="E3" s="3" t="s">
        <v>18</v>
      </c>
      <c r="F3" s="3" t="s">
        <v>19</v>
      </c>
      <c r="G3" s="3"/>
      <c r="H3" s="3"/>
      <c r="I3" s="3"/>
      <c r="J3" s="3"/>
      <c r="K3" s="4"/>
    </row>
    <row r="4" spans="1:11" s="6" customFormat="1" ht="15.75" x14ac:dyDescent="0.25">
      <c r="A4" s="2"/>
      <c r="B4" s="2" t="s">
        <v>86</v>
      </c>
      <c r="C4" s="3" t="s">
        <v>11</v>
      </c>
      <c r="D4" s="3" t="s">
        <v>17</v>
      </c>
      <c r="E4" s="3" t="s">
        <v>18</v>
      </c>
      <c r="F4" s="3" t="s">
        <v>19</v>
      </c>
      <c r="G4" s="3"/>
      <c r="H4" s="3"/>
      <c r="I4" s="3"/>
      <c r="J4" s="3"/>
      <c r="K4" s="4"/>
    </row>
    <row r="5" spans="1:11" s="6" customFormat="1" ht="15.75" x14ac:dyDescent="0.25">
      <c r="A5" s="2"/>
      <c r="B5" s="2" t="s">
        <v>87</v>
      </c>
      <c r="C5" s="3" t="s">
        <v>11</v>
      </c>
      <c r="D5" s="3" t="s">
        <v>17</v>
      </c>
      <c r="E5" s="3" t="s">
        <v>18</v>
      </c>
      <c r="F5" s="3" t="s">
        <v>19</v>
      </c>
      <c r="G5" s="3"/>
      <c r="H5" s="3"/>
      <c r="I5" s="3"/>
      <c r="J5" s="3"/>
      <c r="K5" s="4"/>
    </row>
    <row r="6" spans="1:11" s="6" customFormat="1" ht="15.75" x14ac:dyDescent="0.25">
      <c r="A6" s="2"/>
      <c r="B6" s="2" t="s">
        <v>88</v>
      </c>
      <c r="C6" s="3" t="s">
        <v>11</v>
      </c>
      <c r="D6" s="3" t="s">
        <v>24</v>
      </c>
      <c r="E6" s="3" t="s">
        <v>23</v>
      </c>
      <c r="F6" s="3" t="s">
        <v>22</v>
      </c>
      <c r="G6" s="3" t="s">
        <v>21</v>
      </c>
      <c r="H6" s="3" t="s">
        <v>43</v>
      </c>
      <c r="I6" s="3" t="s">
        <v>20</v>
      </c>
      <c r="J6" s="3"/>
      <c r="K6" s="4"/>
    </row>
    <row r="7" spans="1:11" s="6" customFormat="1" ht="15.75" x14ac:dyDescent="0.25">
      <c r="A7" s="2"/>
      <c r="B7" s="2" t="s">
        <v>91</v>
      </c>
      <c r="C7" s="2" t="s">
        <v>11</v>
      </c>
      <c r="D7" s="2" t="s">
        <v>12</v>
      </c>
      <c r="E7" s="2" t="s">
        <v>40</v>
      </c>
      <c r="F7" s="2" t="s">
        <v>48</v>
      </c>
      <c r="G7" s="2" t="s">
        <v>49</v>
      </c>
      <c r="H7" s="2" t="s">
        <v>20</v>
      </c>
      <c r="I7" s="4" t="s">
        <v>50</v>
      </c>
      <c r="J7" s="4"/>
      <c r="K7" s="4"/>
    </row>
    <row r="8" spans="1:11" s="6" customFormat="1" ht="15.75" x14ac:dyDescent="0.25">
      <c r="A8" s="2"/>
      <c r="B8" s="2" t="s">
        <v>150</v>
      </c>
      <c r="C8" s="2" t="s">
        <v>11</v>
      </c>
      <c r="D8" s="2" t="s">
        <v>12</v>
      </c>
      <c r="E8" s="2" t="s">
        <v>151</v>
      </c>
      <c r="F8" s="2" t="s">
        <v>152</v>
      </c>
      <c r="G8" s="2" t="s">
        <v>153</v>
      </c>
      <c r="H8" s="2" t="s">
        <v>154</v>
      </c>
      <c r="I8" s="4" t="s">
        <v>50</v>
      </c>
      <c r="K8" s="4"/>
    </row>
    <row r="9" spans="1:11" x14ac:dyDescent="0.25">
      <c r="C9" s="9" t="s">
        <v>129</v>
      </c>
      <c r="D9" s="9" t="s">
        <v>130</v>
      </c>
      <c r="E9" s="9" t="s">
        <v>155</v>
      </c>
      <c r="F9" s="9" t="s">
        <v>156</v>
      </c>
      <c r="G9" s="11" t="s">
        <v>157</v>
      </c>
      <c r="H9" s="11" t="s">
        <v>158</v>
      </c>
      <c r="I9" s="11" t="s">
        <v>138</v>
      </c>
      <c r="J9" s="11" t="s">
        <v>139</v>
      </c>
    </row>
    <row r="10" spans="1:11" s="16" customFormat="1" x14ac:dyDescent="0.25">
      <c r="C10" s="16" t="s">
        <v>245</v>
      </c>
      <c r="D10" s="17" t="s">
        <v>123</v>
      </c>
      <c r="E10" s="17">
        <v>36</v>
      </c>
      <c r="F10" s="17">
        <v>2</v>
      </c>
      <c r="G10" s="17">
        <v>9</v>
      </c>
      <c r="H10" s="17">
        <v>0.5</v>
      </c>
      <c r="I10" s="12">
        <v>61.2</v>
      </c>
      <c r="J10" s="12">
        <v>61.92</v>
      </c>
    </row>
    <row r="12" spans="1:11" ht="15.75" thickBot="1" x14ac:dyDescent="0.3"/>
    <row r="13" spans="1:11" ht="16.5" thickTop="1" thickBot="1" x14ac:dyDescent="0.3">
      <c r="B13" s="13" t="s">
        <v>124</v>
      </c>
      <c r="C13" s="39" t="s">
        <v>237</v>
      </c>
      <c r="E13" s="13" t="s">
        <v>140</v>
      </c>
      <c r="F13" s="10"/>
    </row>
    <row r="14" spans="1:11" ht="16.5" thickTop="1" thickBot="1" x14ac:dyDescent="0.3">
      <c r="B14" s="13" t="s">
        <v>128</v>
      </c>
      <c r="C14" s="14"/>
    </row>
    <row r="15" spans="1:11" ht="15.75" thickTop="1" x14ac:dyDescent="0.25">
      <c r="B15" t="s">
        <v>143</v>
      </c>
      <c r="C15">
        <v>0.36</v>
      </c>
    </row>
    <row r="17" spans="1:9" s="8" customFormat="1" x14ac:dyDescent="0.25">
      <c r="A17" s="7" t="s">
        <v>38</v>
      </c>
      <c r="B17" s="7" t="s">
        <v>39</v>
      </c>
      <c r="C17" s="7" t="str">
        <f>$C$13</f>
        <v>nik78d2lib2_v78_lay</v>
      </c>
      <c r="D17" s="7" t="str">
        <f>$F$13&amp;C10</f>
        <v>127800c_d3t26_x78c_bph173d</v>
      </c>
      <c r="E17" s="7" t="s">
        <v>118</v>
      </c>
      <c r="F17" s="8">
        <f>I10</f>
        <v>61.2</v>
      </c>
      <c r="G17" s="8">
        <f>J10</f>
        <v>61.92</v>
      </c>
      <c r="H17" s="8">
        <v>0</v>
      </c>
      <c r="I17" s="8">
        <v>0</v>
      </c>
    </row>
    <row r="18" spans="1:9" x14ac:dyDescent="0.25">
      <c r="A18" t="s">
        <v>38</v>
      </c>
      <c r="B18" t="s">
        <v>159</v>
      </c>
      <c r="C18" t="s">
        <v>10</v>
      </c>
      <c r="D18" t="s">
        <v>240</v>
      </c>
      <c r="E18">
        <f>E10</f>
        <v>36</v>
      </c>
      <c r="F18">
        <f>F10</f>
        <v>2</v>
      </c>
      <c r="G18">
        <f>G10</f>
        <v>9</v>
      </c>
      <c r="H18">
        <f>H10</f>
        <v>0.5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3074FBB20C28A4EABADA8DB48463D82" ma:contentTypeVersion="22" ma:contentTypeDescription="Create a new document." ma:contentTypeScope="" ma:versionID="5f73ade06c08124519d851535f63e0a1">
  <xsd:schema xmlns:xsd="http://www.w3.org/2001/XMLSchema" xmlns:xs="http://www.w3.org/2001/XMLSchema" xmlns:p="http://schemas.microsoft.com/office/2006/metadata/properties" xmlns:ns2="b1f74374-34c9-466d-90f4-9fdef970280e" xmlns:ns3="a357fa43-df0e-49f7-9670-416f7541e10d" xmlns:ns4="a7bc6c04-a6f3-4b85-abcc-278c78dc556b" targetNamespace="http://schemas.microsoft.com/office/2006/metadata/properties" ma:root="true" ma:fieldsID="60181de4fc0b17b7b00778571e4aa3e5" ns2:_="" ns3:_="" ns4:_="">
    <xsd:import namespace="b1f74374-34c9-466d-90f4-9fdef970280e"/>
    <xsd:import namespace="a357fa43-df0e-49f7-9670-416f7541e10d"/>
    <xsd:import namespace="a7bc6c04-a6f3-4b85-abcc-278c78dc556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LengthInSeconds" minOccurs="0"/>
                <xsd:element ref="ns2:MediaServiceDateTaken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4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2:_Flow_SignoffStatu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f74374-34c9-466d-90f4-9fdef970280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LengthInSeconds" ma:index="1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72a7515c-90a7-421b-ad67-16208a05513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_Flow_SignoffStatus" ma:index="23" nillable="true" ma:displayName="Sign-off status" ma:internalName="Sign_x002d_off_x0020_status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357fa43-df0e-49f7-9670-416f7541e10d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bc6c04-a6f3-4b85-abcc-278c78dc556b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90b96859-60c8-4c80-8142-6bc562a93d22}" ma:internalName="TaxCatchAll" ma:showField="CatchAllData" ma:web="a357fa43-df0e-49f7-9670-416f7541e10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b1f74374-34c9-466d-90f4-9fdef970280e" xsi:nil="true"/>
    <lcf76f155ced4ddcb4097134ff3c332f xmlns="b1f74374-34c9-466d-90f4-9fdef970280e">
      <Terms xmlns="http://schemas.microsoft.com/office/infopath/2007/PartnerControls"/>
    </lcf76f155ced4ddcb4097134ff3c332f>
    <TaxCatchAll xmlns="a7bc6c04-a6f3-4b85-abcc-278c78dc556b" xsi:nil="true"/>
  </documentManagement>
</p:properties>
</file>

<file path=customXml/itemProps1.xml><?xml version="1.0" encoding="utf-8"?>
<ds:datastoreItem xmlns:ds="http://schemas.openxmlformats.org/officeDocument/2006/customXml" ds:itemID="{3C505388-CDDB-4C10-ABF2-1EE2D3066C32}"/>
</file>

<file path=customXml/itemProps2.xml><?xml version="1.0" encoding="utf-8"?>
<ds:datastoreItem xmlns:ds="http://schemas.openxmlformats.org/officeDocument/2006/customXml" ds:itemID="{181379D9-03F4-4E90-A1AC-D1812F414CE4}"/>
</file>

<file path=customXml/itemProps3.xml><?xml version="1.0" encoding="utf-8"?>
<ds:datastoreItem xmlns:ds="http://schemas.openxmlformats.org/officeDocument/2006/customXml" ds:itemID="{150D997E-C670-43C5-BEAF-2E2E433A26B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canon</vt:lpstr>
      <vt:lpstr>all_functions</vt:lpstr>
      <vt:lpstr>dummy_and_beard</vt:lpstr>
      <vt:lpstr>diag_dummy</vt:lpstr>
      <vt:lpstr>bph_fill</vt:lpstr>
      <vt:lpstr>bph_zonal_bkg</vt:lpstr>
      <vt:lpstr>bph_xy4</vt:lpstr>
      <vt:lpstr>bph_pound</vt:lpstr>
      <vt:lpstr>bph_hatch</vt:lpstr>
      <vt:lpstr>bph_swirl_xy4</vt:lpstr>
      <vt:lpstr>bph_swirl_cross</vt:lpstr>
      <vt:lpstr>bph_swirl_hatch</vt:lpstr>
      <vt:lpstr>bvs_bhv_all</vt:lpstr>
      <vt:lpstr>marklist</vt:lpstr>
    </vt:vector>
  </TitlesOfParts>
  <Company>Intel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Valencia-Cardona, Juan</dc:creator>
  <cp:keywords>CTPClassification=CTP_NT</cp:keywords>
  <cp:lastModifiedBy>Valencia-cardona, Juan</cp:lastModifiedBy>
  <dcterms:created xsi:type="dcterms:W3CDTF">2020-06-26T19:13:23Z</dcterms:created>
  <dcterms:modified xsi:type="dcterms:W3CDTF">2024-04-12T21:24:57Z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4b60e830-5877-4137-b6a0-15dbceaef7cb</vt:lpwstr>
  </property>
  <property fmtid="{D5CDD505-2E9C-101B-9397-08002B2CF9AE}" pid="3" name="CTP_TimeStamp">
    <vt:lpwstr>2020-09-18 21:41:47Z</vt:lpwstr>
  </property>
  <property fmtid="{D5CDD505-2E9C-101B-9397-08002B2CF9AE}" pid="4" name="CTP_BU">
    <vt:lpwstr>NA</vt:lpwstr>
  </property>
  <property fmtid="{D5CDD505-2E9C-101B-9397-08002B2CF9AE}" pid="5" name="CTP_IDSID">
    <vt:lpwstr>NA</vt:lpwstr>
  </property>
  <property fmtid="{D5CDD505-2E9C-101B-9397-08002B2CF9AE}" pid="6" name="CTP_WWID">
    <vt:lpwstr>NA</vt:lpwstr>
  </property>
  <property fmtid="{D5CDD505-2E9C-101B-9397-08002B2CF9AE}" pid="7" name="CTPClassification">
    <vt:lpwstr>CTP_NT</vt:lpwstr>
  </property>
  <property fmtid="{D5CDD505-2E9C-101B-9397-08002B2CF9AE}" pid="8" name="ContentTypeId">
    <vt:lpwstr>0x010100F3074FBB20C28A4EABADA8DB48463D82</vt:lpwstr>
  </property>
</Properties>
</file>