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torsmb.to.intel.com\jvalenci\work\canon_main\canon_layouts\1280\X80B\"/>
    </mc:Choice>
  </mc:AlternateContent>
  <xr:revisionPtr revIDLastSave="0" documentId="13_ncr:1_{3E8EDB8B-553C-4346-A0F5-E3BB3EDBBFE3}" xr6:coauthVersionLast="47" xr6:coauthVersionMax="47" xr10:uidLastSave="{00000000-0000-0000-0000-000000000000}"/>
  <bookViews>
    <workbookView xWindow="-23055" yWindow="2670" windowWidth="21600" windowHeight="12645" tabRatio="829" activeTab="2" xr2:uid="{00000000-000D-0000-FFFF-FFFF00000000}"/>
  </bookViews>
  <sheets>
    <sheet name="canon" sheetId="28" r:id="rId1"/>
    <sheet name="fdr_dummy" sheetId="88" state="hidden" r:id="rId2"/>
    <sheet name="brv_beard" sheetId="97" r:id="rId3"/>
    <sheet name="xy4" sheetId="86" r:id="rId4"/>
    <sheet name="cross" sheetId="96" r:id="rId5"/>
    <sheet name="hatch" sheetId="52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97" l="1"/>
  <c r="D5" i="97"/>
  <c r="D4" i="97"/>
  <c r="C4" i="97"/>
  <c r="C23" i="86"/>
  <c r="C22" i="96" l="1"/>
  <c r="C13" i="96"/>
  <c r="D26" i="96" s="1"/>
  <c r="D27" i="96"/>
  <c r="E27" i="96"/>
  <c r="M13" i="96"/>
  <c r="G26" i="96" s="1"/>
  <c r="L13" i="96"/>
  <c r="F26" i="96" s="1"/>
  <c r="F13" i="96"/>
  <c r="K13" i="96" s="1"/>
  <c r="H27" i="96" s="1"/>
  <c r="J13" i="96" l="1"/>
  <c r="G27" i="96" s="1"/>
  <c r="C26" i="96"/>
  <c r="F27" i="96"/>
  <c r="D18" i="52" l="1"/>
  <c r="D37" i="86"/>
  <c r="D33" i="86"/>
  <c r="D29" i="86"/>
  <c r="D6" i="88" l="1"/>
  <c r="D7" i="88" s="1"/>
  <c r="G6" i="88"/>
  <c r="F6" i="88"/>
  <c r="C6" i="88"/>
  <c r="C7" i="88"/>
  <c r="C13" i="52"/>
  <c r="C10" i="52"/>
  <c r="C15" i="86"/>
  <c r="D36" i="86" s="1"/>
  <c r="C14" i="86"/>
  <c r="C13" i="86"/>
  <c r="J10" i="52"/>
  <c r="I10" i="52"/>
  <c r="M15" i="86"/>
  <c r="L15" i="86"/>
  <c r="M14" i="86"/>
  <c r="L14" i="86"/>
  <c r="M13" i="86"/>
  <c r="L13" i="86"/>
  <c r="C28" i="86" l="1"/>
  <c r="D28" i="86"/>
  <c r="F28" i="86"/>
  <c r="G28" i="86"/>
  <c r="C36" i="86"/>
  <c r="E37" i="86"/>
  <c r="G36" i="86"/>
  <c r="F36" i="86"/>
  <c r="G15" i="86"/>
  <c r="G37" i="86" s="1"/>
  <c r="H37" i="86"/>
  <c r="F37" i="86"/>
  <c r="H33" i="86" l="1"/>
  <c r="F33" i="86"/>
  <c r="E33" i="86"/>
  <c r="G32" i="86"/>
  <c r="F32" i="86"/>
  <c r="D32" i="86"/>
  <c r="C32" i="86"/>
  <c r="H29" i="86"/>
  <c r="F29" i="86"/>
  <c r="E29" i="86"/>
  <c r="G14" i="86"/>
  <c r="G33" i="86" s="1"/>
  <c r="G13" i="86"/>
  <c r="G29" i="86" s="1"/>
  <c r="H18" i="52" l="1"/>
  <c r="G18" i="52"/>
  <c r="F18" i="52"/>
  <c r="E18" i="52"/>
  <c r="G17" i="52"/>
  <c r="F17" i="52"/>
  <c r="D17" i="52"/>
  <c r="C17" i="52"/>
</calcChain>
</file>

<file path=xl/sharedStrings.xml><?xml version="1.0" encoding="utf-8"?>
<sst xmlns="http://schemas.openxmlformats.org/spreadsheetml/2006/main" count="504" uniqueCount="155">
  <si>
    <t>EXECUTE</t>
  </si>
  <si>
    <t>SampleStartLayoutAssembler</t>
  </si>
  <si>
    <t>Library.string</t>
  </si>
  <si>
    <t>CellName.string</t>
  </si>
  <si>
    <t>OpenCellViewMode.string</t>
  </si>
  <si>
    <t>CellSizeX.float</t>
  </si>
  <si>
    <t>CellSizeY.float</t>
  </si>
  <si>
    <t>CenterX.float</t>
  </si>
  <si>
    <t>CenterY.float</t>
  </si>
  <si>
    <t>Category.string</t>
  </si>
  <si>
    <t>cv</t>
  </si>
  <si>
    <t>cv.cvid</t>
  </si>
  <si>
    <t>lpp.lpp</t>
  </si>
  <si>
    <t>left_size.float</t>
  </si>
  <si>
    <t>right_size.float</t>
  </si>
  <si>
    <t>top_size.float</t>
  </si>
  <si>
    <t>bottom_size.float</t>
  </si>
  <si>
    <t>in1_lpp.lpp</t>
  </si>
  <si>
    <t>in2_lpp.lpp</t>
  </si>
  <si>
    <t>out_lpp.lpp</t>
  </si>
  <si>
    <t>orientation.string</t>
  </si>
  <si>
    <t>inst_name.string</t>
  </si>
  <si>
    <t>master_view.string</t>
  </si>
  <si>
    <t>master_cell.string</t>
  </si>
  <si>
    <t>master_lib.string</t>
  </si>
  <si>
    <t>idtype.string</t>
  </si>
  <si>
    <t>library.string</t>
  </si>
  <si>
    <t>cell.string</t>
  </si>
  <si>
    <t>filler_cell_lib.string</t>
  </si>
  <si>
    <t>filler_cell_name.string</t>
  </si>
  <si>
    <t>overlay_mode.string</t>
  </si>
  <si>
    <t>y</t>
  </si>
  <si>
    <t>StartLayoutAssembler</t>
  </si>
  <si>
    <t>bbox.bbox</t>
  </si>
  <si>
    <t>layers.layers</t>
  </si>
  <si>
    <t>origin.points</t>
  </si>
  <si>
    <t>keep_shapes.boolean</t>
  </si>
  <si>
    <t>filler_cell_fill_extents_lpp.string</t>
  </si>
  <si>
    <t>fill_extents_lpp.string</t>
  </si>
  <si>
    <t>keep_away_lpp.string</t>
  </si>
  <si>
    <t>cd.float</t>
  </si>
  <si>
    <t>pitch.float</t>
  </si>
  <si>
    <t>varname.declare</t>
  </si>
  <si>
    <r>
      <t>Sample</t>
    </r>
    <r>
      <rPr>
        <b/>
        <sz val="12"/>
        <color theme="9" tint="-0.499984740745262"/>
        <rFont val="Calibri"/>
        <family val="2"/>
        <scheme val="minor"/>
      </rPr>
      <t>create_rectangle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</si>
  <si>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shape_size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</si>
  <si>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bool_and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</si>
  <si>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bool_or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</si>
  <si>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bool_and_not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</si>
  <si>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create_instance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</si>
  <si>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create_id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</si>
  <si>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create_gratings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</si>
  <si>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zonal_background</t>
    </r>
  </si>
  <si>
    <t>cell_name.string</t>
  </si>
  <si>
    <t>cell_size.points</t>
  </si>
  <si>
    <t>pullback.float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</si>
  <si>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xy_canon</t>
    </r>
  </si>
  <si>
    <t>xy_cds.points</t>
  </si>
  <si>
    <t>xy_distance.points</t>
  </si>
  <si>
    <r>
      <t>Sample</t>
    </r>
    <r>
      <rPr>
        <b/>
        <sz val="12"/>
        <color theme="9" tint="-0.499984740745262"/>
        <rFont val="Calibri"/>
        <family val="2"/>
        <scheme val="minor"/>
      </rPr>
      <t>spa_canon</t>
    </r>
  </si>
  <si>
    <t>length.float</t>
  </si>
  <si>
    <t>spacing.float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</si>
  <si>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fa_canon</t>
    </r>
  </si>
  <si>
    <t>doublet_space.float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</si>
  <si>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center_canon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</si>
  <si>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hash_canon</t>
    </r>
  </si>
  <si>
    <t>height.float</t>
  </si>
  <si>
    <t>width.float</t>
  </si>
  <si>
    <t>w</t>
  </si>
  <si>
    <r>
      <t>Sample</t>
    </r>
    <r>
      <rPr>
        <b/>
        <sz val="12"/>
        <color theme="9" tint="-0.499984740745262"/>
        <rFont val="Calibri"/>
        <family val="2"/>
        <scheme val="minor"/>
      </rPr>
      <t>tvpa_canon</t>
    </r>
  </si>
  <si>
    <t>box_space.float</t>
  </si>
  <si>
    <t>cross_width.float</t>
  </si>
  <si>
    <t>cross_height.float</t>
  </si>
  <si>
    <t>N</t>
  </si>
  <si>
    <t>Library</t>
  </si>
  <si>
    <t>xy_canon</t>
  </si>
  <si>
    <t>xy_lengths.points</t>
  </si>
  <si>
    <t>stepping.list</t>
  </si>
  <si>
    <t>Offset</t>
  </si>
  <si>
    <t>Cell Name</t>
  </si>
  <si>
    <t>Cell Type</t>
  </si>
  <si>
    <t>Mark Width</t>
  </si>
  <si>
    <t>Spacing</t>
  </si>
  <si>
    <t>Cd</t>
  </si>
  <si>
    <t>Pitch</t>
  </si>
  <si>
    <t>Relative Mark pitch</t>
  </si>
  <si>
    <t>Stepping</t>
  </si>
  <si>
    <t>Bar Length</t>
  </si>
  <si>
    <t>Width</t>
  </si>
  <si>
    <t>Height</t>
  </si>
  <si>
    <t>Prefix</t>
  </si>
  <si>
    <t>((5))</t>
  </si>
  <si>
    <t>Pullback</t>
  </si>
  <si>
    <t>tvpa_canon</t>
  </si>
  <si>
    <t>Cross width</t>
  </si>
  <si>
    <t>Cross Height</t>
  </si>
  <si>
    <t>Space</t>
  </si>
  <si>
    <t>Relative pitch</t>
  </si>
  <si>
    <t>delta.float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</si>
  <si>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chopped_tvpa_canon</t>
    </r>
  </si>
  <si>
    <t>box_side.float</t>
  </si>
  <si>
    <t>chunk_height.float</t>
  </si>
  <si>
    <t>num_chunks.int</t>
  </si>
  <si>
    <t>center_delta.float</t>
  </si>
  <si>
    <t>Box Side</t>
  </si>
  <si>
    <t>Chunk Height</t>
  </si>
  <si>
    <t>Segments per side</t>
  </si>
  <si>
    <t>Center Delta</t>
  </si>
  <si>
    <t>chopped_tvpa_canon</t>
  </si>
  <si>
    <t>a</t>
  </si>
  <si>
    <t>shift.float</t>
  </si>
  <si>
    <t>swirl.boolean</t>
  </si>
  <si>
    <t>inner pad width height</t>
  </si>
  <si>
    <r>
      <t>Sample</t>
    </r>
    <r>
      <rPr>
        <b/>
        <sz val="12"/>
        <color theme="9" tint="-0.499984740745262"/>
        <rFont val="Calibri"/>
        <family val="2"/>
        <scheme val="minor"/>
      </rPr>
      <t>make_fdr_dummy</t>
    </r>
  </si>
  <si>
    <t>dummy_lib.string</t>
  </si>
  <si>
    <t>dummy_name.string</t>
  </si>
  <si>
    <t>fdr_toplib.string</t>
  </si>
  <si>
    <t>fdr_topcell.string</t>
  </si>
  <si>
    <t>Cellname Prefix</t>
  </si>
  <si>
    <t>Beard Lib</t>
  </si>
  <si>
    <t>Cellname</t>
  </si>
  <si>
    <t>Metal Layer</t>
  </si>
  <si>
    <t>Via Layer</t>
  </si>
  <si>
    <t>Gen Lib1</t>
  </si>
  <si>
    <t>Gen Lib2</t>
  </si>
  <si>
    <t>Gen Lib3</t>
  </si>
  <si>
    <t>Beard width</t>
  </si>
  <si>
    <t>Beard Length</t>
  </si>
  <si>
    <t>custom_filler_flow</t>
  </si>
  <si>
    <t>chkBoundary.boundary</t>
  </si>
  <si>
    <t>None</t>
  </si>
  <si>
    <t>Samplecustom_filler_flow</t>
  </si>
  <si>
    <t>frmcolltop_x22a_lay</t>
  </si>
  <si>
    <t>tp0stackedfiller</t>
  </si>
  <si>
    <t>n</t>
  </si>
  <si>
    <r>
      <t>Sample</t>
    </r>
    <r>
      <rPr>
        <b/>
        <sz val="12"/>
        <color theme="9" tint="-0.499984740745262"/>
        <rFont val="Calibri"/>
        <family val="2"/>
        <scheme val="minor"/>
      </rPr>
      <t>diagonal_gratings</t>
    </r>
  </si>
  <si>
    <t>angle.int</t>
  </si>
  <si>
    <t>min_length.float</t>
  </si>
  <si>
    <t>offset.boolean</t>
  </si>
  <si>
    <t>exclude_distance.points</t>
  </si>
  <si>
    <t>create_instance</t>
  </si>
  <si>
    <t>(24 24)</t>
  </si>
  <si>
    <t>BRV_mask</t>
  </si>
  <si>
    <t>128000c_d1t1_1x80b_brv</t>
  </si>
  <si>
    <t>canon801support_p80_lay</t>
  </si>
  <si>
    <t>1280canonbeard0</t>
  </si>
  <si>
    <t>canon80blib2_p80_lay</t>
  </si>
  <si>
    <t>canon80blib1_p80_lay</t>
  </si>
  <si>
    <t>canon80blib3_p80_lay</t>
  </si>
  <si>
    <t>128000c_d1t1_1x80b_fdr_dummy</t>
  </si>
  <si>
    <t>128000c_d1t1_1x80b_id_layers</t>
  </si>
  <si>
    <t>canon801lib1_p80_lay</t>
  </si>
  <si>
    <t>128000c_d1t99_1x801a_gm1_dummy_4_1</t>
  </si>
  <si>
    <t>128000c_d1t1_1x80b_bm3_dummy_3_1</t>
  </si>
  <si>
    <t>128000c_d1t99_1x801a_bm4_dummy_4_1</t>
  </si>
  <si>
    <t>128000c_d1t99_1x801a_bm5_dummy_3_1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</si>
</sst>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onsolas"/>
      <family val="2"/>
    </font>
    <font>
      <sz val="11"/>
      <color theme="9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" applyNumberFormat="0" applyAlignment="0" applyProtection="0"/>
    <xf numFmtId="0" fontId="7" fillId="7" borderId="2" applyNumberFormat="0" applyAlignment="0" applyProtection="0"/>
    <xf numFmtId="0" fontId="4" fillId="8" borderId="0" applyNumberFormat="0" applyBorder="0" applyAlignment="0" applyProtection="0"/>
    <xf numFmtId="44" fontId="4" fillId="0" borderId="0" applyFont="0" applyFill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1" applyNumberFormat="0" applyAlignment="0" applyProtection="0"/>
  </cellStyleXfs>
  <cellXfs count="22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0" xfId="1" applyFont="1" applyFill="1" applyBorder="1"/>
    <xf numFmtId="0" fontId="2" fillId="3" borderId="0" xfId="1" applyFont="1" applyFill="1"/>
    <xf numFmtId="0" fontId="2" fillId="3" borderId="0" xfId="0" applyFont="1" applyFill="1"/>
    <xf numFmtId="0" fontId="4" fillId="4" borderId="0" xfId="2" applyAlignment="1">
      <alignment horizontal="left" vertical="center"/>
    </xf>
    <xf numFmtId="0" fontId="4" fillId="4" borderId="0" xfId="2"/>
    <xf numFmtId="0" fontId="6" fillId="6" borderId="1" xfId="4"/>
    <xf numFmtId="0" fontId="5" fillId="5" borderId="0" xfId="3"/>
    <xf numFmtId="0" fontId="6" fillId="6" borderId="1" xfId="4" applyAlignment="1">
      <alignment horizontal="center"/>
    </xf>
    <xf numFmtId="0" fontId="4" fillId="4" borderId="0" xfId="2" applyAlignment="1">
      <alignment horizontal="center"/>
    </xf>
    <xf numFmtId="0" fontId="7" fillId="7" borderId="2" xfId="5"/>
    <xf numFmtId="0" fontId="5" fillId="5" borderId="2" xfId="3" applyBorder="1"/>
    <xf numFmtId="44" fontId="6" fillId="6" borderId="1" xfId="7" applyFont="1" applyFill="1" applyBorder="1" applyAlignment="1">
      <alignment horizontal="center"/>
    </xf>
    <xf numFmtId="0" fontId="8" fillId="9" borderId="0" xfId="8"/>
    <xf numFmtId="0" fontId="8" fillId="9" borderId="0" xfId="8" applyAlignment="1">
      <alignment horizontal="center"/>
    </xf>
    <xf numFmtId="0" fontId="4" fillId="8" borderId="0" xfId="6"/>
    <xf numFmtId="0" fontId="4" fillId="8" borderId="0" xfId="6" applyAlignment="1">
      <alignment horizontal="left" vertical="center"/>
    </xf>
    <xf numFmtId="0" fontId="5" fillId="5" borderId="2" xfId="3" applyBorder="1" applyAlignment="1">
      <alignment horizontal="left" vertical="center"/>
    </xf>
    <xf numFmtId="0" fontId="10" fillId="11" borderId="1" xfId="10"/>
    <xf numFmtId="0" fontId="0" fillId="3" borderId="0" xfId="0" applyFill="1"/>
    <xf numFmtId="0" fontId="11" fillId="3" borderId="0" xfId="0" applyFont="1" applyFill="1"/>
  </cellXfs>
  <cellStyles count="11">
    <cellStyle name="40% - Accent1" xfId="2" builtinId="31"/>
    <cellStyle name="40% - Accent6" xfId="6" builtinId="51"/>
    <cellStyle name="60% - Accent5 2" xfId="9" xr:uid="{DA01DEC3-998E-41AD-83CE-B3BAACB651D1}"/>
    <cellStyle name="Bad" xfId="8" builtinId="27"/>
    <cellStyle name="Calculation" xfId="4" builtinId="22"/>
    <cellStyle name="Check Cell" xfId="5" builtinId="23"/>
    <cellStyle name="Currency" xfId="7" builtinId="4"/>
    <cellStyle name="Good" xfId="1" builtinId="26"/>
    <cellStyle name="Input" xfId="10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torsmb.to.intel.com\jvalenci\work\canon_main\canon_layouts\1280\X801A\canon_1280_x802a_gv1_gm1_2x.xlsx" TargetMode="External"/><Relationship Id="rId1" Type="http://schemas.openxmlformats.org/officeDocument/2006/relationships/externalLinkPath" Target="/work/canon_main/canon_layouts/1280/X801A/canon_1280_x802a_gv1_gm1_2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on"/>
      <sheetName val="all_functions"/>
      <sheetName val="all_marks"/>
      <sheetName val="parents"/>
      <sheetName val="review_parent"/>
      <sheetName val="dummy_beard"/>
      <sheetName val="dummy_filler"/>
      <sheetName val="fdr_dummy"/>
      <sheetName val="kga"/>
      <sheetName val="diag_dummy"/>
      <sheetName val="zonal_bkg"/>
      <sheetName val="xy4"/>
      <sheetName val="pound"/>
      <sheetName val="hatch"/>
      <sheetName val="swirl_xy4"/>
      <sheetName val="swirl_cross"/>
      <sheetName val="swirl_hatch"/>
      <sheetName val="marklist"/>
      <sheetName val="delivery"/>
    </sheetNames>
    <sheetDataSet>
      <sheetData sheetId="0">
        <row r="14">
          <cell r="F14">
            <v>63.36</v>
          </cell>
          <cell r="G14">
            <v>63.36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opLeftCell="A11" zoomScale="110" zoomScaleNormal="110" workbookViewId="0">
      <selection activeCell="B25" sqref="B25:B27"/>
    </sheetView>
  </sheetViews>
  <sheetFormatPr defaultRowHeight="15" x14ac:dyDescent="0.25"/>
  <cols>
    <col min="1" max="1" width="27.42578125" customWidth="1"/>
    <col min="2" max="2" width="28.42578125" bestFit="1" customWidth="1"/>
    <col min="3" max="3" width="19.85546875" bestFit="1" customWidth="1"/>
    <col min="4" max="4" width="32.7109375" bestFit="1" customWidth="1"/>
    <col min="5" max="5" width="25.85546875" bestFit="1" customWidth="1"/>
    <col min="6" max="6" width="19.42578125" bestFit="1" customWidth="1"/>
    <col min="7" max="7" width="19.140625" bestFit="1" customWidth="1"/>
    <col min="8" max="9" width="17.85546875" bestFit="1" customWidth="1"/>
    <col min="10" max="11" width="20.5703125" bestFit="1" customWidth="1"/>
  </cols>
  <sheetData>
    <row r="1" spans="1:12" s="4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2" s="4" customFormat="1" ht="15.75" x14ac:dyDescent="0.25">
      <c r="A2" s="1"/>
      <c r="B2" s="1" t="s">
        <v>45</v>
      </c>
      <c r="C2" s="2" t="s">
        <v>11</v>
      </c>
      <c r="D2" s="2" t="s">
        <v>17</v>
      </c>
      <c r="E2" s="2" t="s">
        <v>18</v>
      </c>
      <c r="F2" s="2" t="s">
        <v>19</v>
      </c>
      <c r="G2" s="2"/>
      <c r="H2" s="2"/>
      <c r="I2" s="2"/>
      <c r="J2" s="2"/>
      <c r="K2" s="3"/>
    </row>
    <row r="3" spans="1:12" s="4" customFormat="1" ht="15.75" x14ac:dyDescent="0.25">
      <c r="A3" s="1"/>
      <c r="B3" s="1" t="s">
        <v>46</v>
      </c>
      <c r="C3" s="2" t="s">
        <v>11</v>
      </c>
      <c r="D3" s="2" t="s">
        <v>17</v>
      </c>
      <c r="E3" s="2" t="s">
        <v>18</v>
      </c>
      <c r="F3" s="2" t="s">
        <v>19</v>
      </c>
      <c r="G3" s="2"/>
      <c r="H3" s="2"/>
      <c r="I3" s="2"/>
      <c r="J3" s="2"/>
      <c r="K3" s="3"/>
    </row>
    <row r="4" spans="1:12" s="4" customFormat="1" ht="15.75" x14ac:dyDescent="0.25">
      <c r="A4" s="1"/>
      <c r="B4" s="1" t="s">
        <v>47</v>
      </c>
      <c r="C4" s="2" t="s">
        <v>11</v>
      </c>
      <c r="D4" s="2" t="s">
        <v>17</v>
      </c>
      <c r="E4" s="2" t="s">
        <v>18</v>
      </c>
      <c r="F4" s="2" t="s">
        <v>19</v>
      </c>
      <c r="G4" s="2"/>
      <c r="H4" s="2"/>
      <c r="I4" s="2"/>
      <c r="J4" s="2"/>
      <c r="K4" s="3"/>
    </row>
    <row r="5" spans="1:12" s="4" customFormat="1" ht="15.75" x14ac:dyDescent="0.25">
      <c r="A5" s="1"/>
      <c r="B5" s="1" t="s">
        <v>48</v>
      </c>
      <c r="C5" s="2" t="s">
        <v>11</v>
      </c>
      <c r="D5" s="2" t="s">
        <v>24</v>
      </c>
      <c r="E5" s="2" t="s">
        <v>23</v>
      </c>
      <c r="F5" s="2" t="s">
        <v>22</v>
      </c>
      <c r="G5" s="2" t="s">
        <v>21</v>
      </c>
      <c r="H5" s="2" t="s">
        <v>35</v>
      </c>
      <c r="I5" s="2" t="s">
        <v>20</v>
      </c>
      <c r="J5" s="2"/>
      <c r="K5" s="3"/>
    </row>
    <row r="6" spans="1:12" s="4" customFormat="1" ht="15.75" x14ac:dyDescent="0.25">
      <c r="A6" s="1"/>
      <c r="B6" s="1" t="s">
        <v>50</v>
      </c>
      <c r="C6" s="1" t="s">
        <v>11</v>
      </c>
      <c r="D6" s="1" t="s">
        <v>12</v>
      </c>
      <c r="E6" s="1" t="s">
        <v>33</v>
      </c>
      <c r="F6" s="1" t="s">
        <v>40</v>
      </c>
      <c r="G6" s="1" t="s">
        <v>41</v>
      </c>
      <c r="H6" s="1" t="s">
        <v>20</v>
      </c>
      <c r="I6" s="3" t="s">
        <v>42</v>
      </c>
      <c r="J6" s="3"/>
      <c r="K6" s="3"/>
    </row>
    <row r="7" spans="1:12" s="4" customFormat="1" ht="15.75" x14ac:dyDescent="0.25">
      <c r="A7" s="1"/>
      <c r="B7" s="1" t="s">
        <v>51</v>
      </c>
      <c r="C7" s="1" t="s">
        <v>26</v>
      </c>
      <c r="D7" s="1" t="s">
        <v>52</v>
      </c>
      <c r="E7" s="1" t="s">
        <v>53</v>
      </c>
      <c r="F7" s="4" t="s">
        <v>12</v>
      </c>
      <c r="G7" s="1" t="s">
        <v>40</v>
      </c>
      <c r="H7" s="1" t="s">
        <v>41</v>
      </c>
      <c r="I7" s="1" t="s">
        <v>54</v>
      </c>
      <c r="J7" s="3"/>
      <c r="K7" s="3"/>
    </row>
    <row r="8" spans="1:12" s="4" customFormat="1" ht="15.75" x14ac:dyDescent="0.25">
      <c r="A8" s="1"/>
      <c r="B8" s="1" t="s">
        <v>55</v>
      </c>
      <c r="C8" s="1" t="s">
        <v>11</v>
      </c>
      <c r="D8" s="4" t="s">
        <v>12</v>
      </c>
      <c r="E8" s="4" t="s">
        <v>56</v>
      </c>
      <c r="F8" s="4" t="s">
        <v>75</v>
      </c>
      <c r="G8" s="1" t="s">
        <v>57</v>
      </c>
      <c r="H8" s="1" t="s">
        <v>76</v>
      </c>
      <c r="I8" s="3" t="s">
        <v>42</v>
      </c>
      <c r="K8" s="3"/>
    </row>
    <row r="9" spans="1:12" s="4" customFormat="1" ht="15.75" x14ac:dyDescent="0.25">
      <c r="A9" s="1"/>
      <c r="B9" s="1" t="s">
        <v>58</v>
      </c>
      <c r="C9" s="1" t="s">
        <v>11</v>
      </c>
      <c r="D9" s="1" t="s">
        <v>12</v>
      </c>
      <c r="E9" s="1" t="s">
        <v>40</v>
      </c>
      <c r="F9" s="4" t="s">
        <v>59</v>
      </c>
      <c r="G9" s="1" t="s">
        <v>60</v>
      </c>
      <c r="H9" s="1" t="s">
        <v>76</v>
      </c>
      <c r="I9" s="3" t="s">
        <v>20</v>
      </c>
      <c r="J9" s="3" t="s">
        <v>42</v>
      </c>
      <c r="K9" s="3"/>
    </row>
    <row r="10" spans="1:12" s="4" customFormat="1" ht="15.75" x14ac:dyDescent="0.25">
      <c r="A10" s="1"/>
      <c r="B10" s="1" t="s">
        <v>61</v>
      </c>
      <c r="C10" s="1" t="s">
        <v>11</v>
      </c>
      <c r="D10" s="1" t="s">
        <v>12</v>
      </c>
      <c r="E10" s="1" t="s">
        <v>40</v>
      </c>
      <c r="F10" s="4" t="s">
        <v>59</v>
      </c>
      <c r="G10" s="1" t="s">
        <v>60</v>
      </c>
      <c r="H10" s="1" t="s">
        <v>76</v>
      </c>
      <c r="I10" s="3" t="s">
        <v>20</v>
      </c>
      <c r="J10" s="4" t="s">
        <v>97</v>
      </c>
      <c r="K10" s="4" t="s">
        <v>62</v>
      </c>
      <c r="L10" s="3" t="s">
        <v>42</v>
      </c>
    </row>
    <row r="11" spans="1:12" s="4" customFormat="1" ht="15.75" x14ac:dyDescent="0.25">
      <c r="A11" s="1"/>
      <c r="B11" s="1" t="s">
        <v>64</v>
      </c>
      <c r="C11" s="1" t="s">
        <v>11</v>
      </c>
      <c r="D11" s="1" t="s">
        <v>12</v>
      </c>
      <c r="E11" s="1" t="s">
        <v>40</v>
      </c>
      <c r="F11" s="1" t="s">
        <v>41</v>
      </c>
      <c r="G11" s="3" t="s">
        <v>65</v>
      </c>
      <c r="H11" s="3" t="s">
        <v>66</v>
      </c>
      <c r="I11" s="3" t="s">
        <v>42</v>
      </c>
      <c r="K11" s="3"/>
    </row>
    <row r="12" spans="1:12" s="4" customFormat="1" ht="15.75" x14ac:dyDescent="0.25">
      <c r="A12" s="1"/>
      <c r="B12" s="1" t="s">
        <v>63</v>
      </c>
      <c r="C12" s="1" t="s">
        <v>11</v>
      </c>
      <c r="D12" s="1" t="s">
        <v>12</v>
      </c>
      <c r="E12" s="1" t="s">
        <v>40</v>
      </c>
      <c r="F12" s="1" t="s">
        <v>60</v>
      </c>
      <c r="G12" s="3" t="s">
        <v>42</v>
      </c>
      <c r="H12" s="1"/>
      <c r="I12" s="3"/>
      <c r="K12" s="3"/>
    </row>
    <row r="13" spans="1:12" s="4" customFormat="1" ht="15.75" x14ac:dyDescent="0.25">
      <c r="A13" s="1"/>
      <c r="B13" s="1" t="s">
        <v>68</v>
      </c>
      <c r="C13" s="1" t="s">
        <v>11</v>
      </c>
      <c r="D13" s="1" t="s">
        <v>12</v>
      </c>
      <c r="E13" s="1" t="s">
        <v>40</v>
      </c>
      <c r="F13" s="1" t="s">
        <v>69</v>
      </c>
      <c r="G13" s="1" t="s">
        <v>70</v>
      </c>
      <c r="H13" s="1" t="s">
        <v>71</v>
      </c>
      <c r="I13" s="3" t="s">
        <v>42</v>
      </c>
      <c r="K13" s="3"/>
    </row>
    <row r="14" spans="1:12" s="6" customFormat="1" x14ac:dyDescent="0.25">
      <c r="A14" s="5" t="s">
        <v>31</v>
      </c>
      <c r="B14" s="5" t="s">
        <v>32</v>
      </c>
      <c r="C14" s="5"/>
      <c r="D14" s="5"/>
      <c r="E14" s="5"/>
      <c r="F14" s="6">
        <v>63.36</v>
      </c>
      <c r="G14" s="6">
        <v>63.36</v>
      </c>
    </row>
    <row r="16" spans="1:12" x14ac:dyDescent="0.25">
      <c r="A16" t="s">
        <v>117</v>
      </c>
    </row>
    <row r="17" spans="1:4" x14ac:dyDescent="0.25">
      <c r="A17" s="19" t="s">
        <v>142</v>
      </c>
      <c r="B17" s="19"/>
    </row>
    <row r="19" spans="1:4" x14ac:dyDescent="0.25">
      <c r="A19" t="s">
        <v>118</v>
      </c>
      <c r="B19" t="s">
        <v>119</v>
      </c>
      <c r="C19" t="s">
        <v>125</v>
      </c>
      <c r="D19" t="s">
        <v>126</v>
      </c>
    </row>
    <row r="20" spans="1:4" x14ac:dyDescent="0.25">
      <c r="A20" s="19" t="s">
        <v>143</v>
      </c>
      <c r="B20" s="19" t="s">
        <v>144</v>
      </c>
      <c r="C20" s="19">
        <v>64.8</v>
      </c>
      <c r="D20" s="19">
        <v>64.8</v>
      </c>
    </row>
    <row r="22" spans="1:4" x14ac:dyDescent="0.25">
      <c r="A22" t="s">
        <v>120</v>
      </c>
      <c r="B22" t="s">
        <v>121</v>
      </c>
    </row>
    <row r="23" spans="1:4" x14ac:dyDescent="0.25">
      <c r="A23" s="19"/>
      <c r="B23" s="19" t="s">
        <v>141</v>
      </c>
    </row>
    <row r="25" spans="1:4" x14ac:dyDescent="0.25">
      <c r="A25" t="s">
        <v>122</v>
      </c>
      <c r="B25" s="19" t="s">
        <v>146</v>
      </c>
    </row>
    <row r="26" spans="1:4" x14ac:dyDescent="0.25">
      <c r="A26" t="s">
        <v>123</v>
      </c>
      <c r="B26" s="19" t="s">
        <v>145</v>
      </c>
    </row>
    <row r="27" spans="1:4" x14ac:dyDescent="0.25">
      <c r="A27" t="s">
        <v>124</v>
      </c>
      <c r="B27" s="19" t="s">
        <v>147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0C59-D9BE-4C08-ACD6-65A5E97AA59A}">
  <dimension ref="A1:K7"/>
  <sheetViews>
    <sheetView workbookViewId="0">
      <selection activeCell="A7" sqref="A7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21.140625" bestFit="1" customWidth="1"/>
    <col min="4" max="4" width="41.140625" bestFit="1" customWidth="1"/>
    <col min="5" max="5" width="25.85546875" bestFit="1" customWidth="1"/>
    <col min="6" max="6" width="21.42578125" bestFit="1" customWidth="1"/>
    <col min="7" max="7" width="21.85546875" bestFit="1" customWidth="1"/>
    <col min="8" max="8" width="20.7109375" bestFit="1" customWidth="1"/>
    <col min="9" max="9" width="30.7109375" bestFit="1" customWidth="1"/>
    <col min="10" max="10" width="19.5703125" bestFit="1" customWidth="1"/>
  </cols>
  <sheetData>
    <row r="1" spans="1:1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ht="15.75" x14ac:dyDescent="0.25">
      <c r="A2" s="1"/>
      <c r="B2" s="1" t="s">
        <v>48</v>
      </c>
      <c r="C2" s="2" t="s">
        <v>11</v>
      </c>
      <c r="D2" s="2" t="s">
        <v>24</v>
      </c>
      <c r="E2" s="2" t="s">
        <v>23</v>
      </c>
      <c r="F2" s="2" t="s">
        <v>22</v>
      </c>
      <c r="G2" s="2" t="s">
        <v>21</v>
      </c>
      <c r="H2" s="2" t="s">
        <v>35</v>
      </c>
      <c r="I2" s="2" t="s">
        <v>20</v>
      </c>
      <c r="J2" s="2"/>
      <c r="K2" s="3"/>
    </row>
    <row r="3" spans="1:11" ht="15.75" x14ac:dyDescent="0.25">
      <c r="A3" s="1"/>
      <c r="B3" s="1" t="s">
        <v>112</v>
      </c>
      <c r="C3" s="1" t="s">
        <v>11</v>
      </c>
      <c r="D3" s="4" t="s">
        <v>113</v>
      </c>
      <c r="E3" s="1" t="s">
        <v>114</v>
      </c>
      <c r="F3" s="1" t="s">
        <v>115</v>
      </c>
      <c r="G3" s="4" t="s">
        <v>116</v>
      </c>
      <c r="H3" s="1"/>
      <c r="I3" s="1"/>
      <c r="J3" s="3"/>
      <c r="K3" s="3"/>
    </row>
    <row r="4" spans="1:11" x14ac:dyDescent="0.25">
      <c r="A4" s="20"/>
      <c r="B4" s="21" t="s">
        <v>130</v>
      </c>
      <c r="C4" s="20" t="s">
        <v>26</v>
      </c>
      <c r="D4" s="20" t="s">
        <v>27</v>
      </c>
      <c r="E4" s="20" t="s">
        <v>28</v>
      </c>
      <c r="F4" s="20" t="s">
        <v>29</v>
      </c>
      <c r="G4" s="20" t="s">
        <v>38</v>
      </c>
      <c r="H4" s="20" t="s">
        <v>39</v>
      </c>
      <c r="I4" s="20" t="s">
        <v>37</v>
      </c>
      <c r="J4" s="20" t="s">
        <v>30</v>
      </c>
      <c r="K4" s="20"/>
    </row>
    <row r="6" spans="1:11" x14ac:dyDescent="0.25">
      <c r="A6" s="5" t="s">
        <v>133</v>
      </c>
      <c r="B6" s="5" t="s">
        <v>32</v>
      </c>
      <c r="C6" s="5" t="str">
        <f>canon!B25</f>
        <v>canon80blib1_p80_lay</v>
      </c>
      <c r="D6" s="5" t="str">
        <f>LEFT(canon!A17, LEN(canon!A17)-4)&amp;"_dummy_filler"</f>
        <v>128000c_d1t1_1x80b_dummy_filler</v>
      </c>
      <c r="E6" s="5" t="s">
        <v>108</v>
      </c>
      <c r="F6" s="10">
        <f>canon!F14</f>
        <v>63.36</v>
      </c>
      <c r="G6" s="10">
        <f>canon!G14</f>
        <v>63.36</v>
      </c>
      <c r="H6" s="6">
        <v>0</v>
      </c>
      <c r="I6" s="6">
        <v>0</v>
      </c>
      <c r="J6" s="6"/>
      <c r="K6" s="6"/>
    </row>
    <row r="7" spans="1:11" x14ac:dyDescent="0.25">
      <c r="A7" t="s">
        <v>133</v>
      </c>
      <c r="B7" t="s">
        <v>127</v>
      </c>
      <c r="C7" t="str">
        <f>canon!B25</f>
        <v>canon80blib1_p80_lay</v>
      </c>
      <c r="D7" t="str">
        <f>D6</f>
        <v>128000c_d1t1_1x80b_dummy_filler</v>
      </c>
      <c r="E7" t="s">
        <v>131</v>
      </c>
      <c r="F7" t="s">
        <v>132</v>
      </c>
      <c r="G7" t="s">
        <v>128</v>
      </c>
      <c r="H7" t="s">
        <v>129</v>
      </c>
      <c r="I7" t="s">
        <v>128</v>
      </c>
      <c r="J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0F18-7B73-4688-8EC9-9E624CA61A36}">
  <dimension ref="A1:K11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20.5703125" bestFit="1" customWidth="1"/>
    <col min="4" max="4" width="40.140625" bestFit="1" customWidth="1"/>
    <col min="5" max="5" width="46.42578125" customWidth="1"/>
    <col min="6" max="6" width="19" bestFit="1" customWidth="1"/>
    <col min="7" max="7" width="16.7109375" bestFit="1" customWidth="1"/>
    <col min="8" max="8" width="16.42578125" bestFit="1" customWidth="1"/>
    <col min="9" max="9" width="17.28515625" bestFit="1" customWidth="1"/>
    <col min="10" max="10" width="23.85546875" bestFit="1" customWidth="1"/>
  </cols>
  <sheetData>
    <row r="1" spans="1:11" s="4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ht="15.75" x14ac:dyDescent="0.25">
      <c r="A2" s="1"/>
      <c r="B2" s="1" t="s">
        <v>134</v>
      </c>
      <c r="C2" s="1" t="s">
        <v>11</v>
      </c>
      <c r="D2" s="4" t="s">
        <v>12</v>
      </c>
      <c r="E2" s="1" t="s">
        <v>135</v>
      </c>
      <c r="F2" s="1" t="s">
        <v>40</v>
      </c>
      <c r="G2" s="4" t="s">
        <v>41</v>
      </c>
      <c r="H2" s="1" t="s">
        <v>136</v>
      </c>
      <c r="I2" s="4" t="s">
        <v>137</v>
      </c>
      <c r="J2" s="1" t="s">
        <v>138</v>
      </c>
      <c r="K2" s="3"/>
    </row>
    <row r="3" spans="1:11" s="4" customFormat="1" ht="15.75" x14ac:dyDescent="0.25">
      <c r="A3" s="1"/>
      <c r="B3" s="1" t="s">
        <v>48</v>
      </c>
      <c r="C3" s="2" t="s">
        <v>11</v>
      </c>
      <c r="D3" s="2" t="s">
        <v>24</v>
      </c>
      <c r="E3" s="2" t="s">
        <v>23</v>
      </c>
      <c r="F3" s="2" t="s">
        <v>22</v>
      </c>
      <c r="G3" s="2" t="s">
        <v>21</v>
      </c>
      <c r="H3" s="2" t="s">
        <v>35</v>
      </c>
      <c r="I3" s="2" t="s">
        <v>20</v>
      </c>
      <c r="J3" s="2"/>
      <c r="K3" s="3"/>
    </row>
    <row r="4" spans="1:11" x14ac:dyDescent="0.25">
      <c r="A4" s="5" t="s">
        <v>31</v>
      </c>
      <c r="B4" s="5" t="s">
        <v>32</v>
      </c>
      <c r="C4" s="5" t="str">
        <f>canon!B25</f>
        <v>canon80blib1_p80_lay</v>
      </c>
      <c r="D4" s="6" t="str">
        <f>canon!A17&amp;"_dummy_beard"</f>
        <v>128000c_d1t1_1x80b_brv_dummy_beard</v>
      </c>
      <c r="E4" s="5" t="s">
        <v>67</v>
      </c>
      <c r="F4" s="19">
        <v>63.36</v>
      </c>
      <c r="G4" s="19">
        <v>63.36</v>
      </c>
      <c r="H4" s="6">
        <v>0</v>
      </c>
      <c r="I4" s="6">
        <v>0</v>
      </c>
      <c r="J4" s="6"/>
      <c r="K4" s="6"/>
    </row>
    <row r="5" spans="1:11" x14ac:dyDescent="0.25">
      <c r="A5" t="s">
        <v>31</v>
      </c>
      <c r="B5" t="s">
        <v>139</v>
      </c>
      <c r="C5" t="s">
        <v>10</v>
      </c>
      <c r="D5" t="str">
        <f>canon!$B$25</f>
        <v>canon80blib1_p80_lay</v>
      </c>
      <c r="E5" t="s">
        <v>148</v>
      </c>
    </row>
    <row r="6" spans="1:11" x14ac:dyDescent="0.25">
      <c r="A6" t="s">
        <v>31</v>
      </c>
      <c r="B6" t="s">
        <v>139</v>
      </c>
      <c r="C6" t="s">
        <v>10</v>
      </c>
      <c r="D6" t="s">
        <v>150</v>
      </c>
      <c r="E6" t="s">
        <v>151</v>
      </c>
    </row>
    <row r="7" spans="1:11" x14ac:dyDescent="0.25">
      <c r="A7" t="s">
        <v>31</v>
      </c>
      <c r="B7" t="s">
        <v>139</v>
      </c>
      <c r="C7" t="s">
        <v>10</v>
      </c>
      <c r="D7" t="s">
        <v>146</v>
      </c>
      <c r="E7" t="s">
        <v>152</v>
      </c>
    </row>
    <row r="8" spans="1:11" x14ac:dyDescent="0.25">
      <c r="A8" t="s">
        <v>31</v>
      </c>
      <c r="B8" t="s">
        <v>139</v>
      </c>
      <c r="C8" t="s">
        <v>10</v>
      </c>
      <c r="D8" t="s">
        <v>150</v>
      </c>
      <c r="E8" t="s">
        <v>153</v>
      </c>
    </row>
    <row r="9" spans="1:11" x14ac:dyDescent="0.25">
      <c r="A9" t="s">
        <v>31</v>
      </c>
      <c r="B9" t="s">
        <v>139</v>
      </c>
      <c r="C9" t="s">
        <v>10</v>
      </c>
      <c r="D9" t="s">
        <v>150</v>
      </c>
      <c r="E9" t="s">
        <v>154</v>
      </c>
    </row>
    <row r="10" spans="1:11" x14ac:dyDescent="0.25">
      <c r="A10" t="s">
        <v>31</v>
      </c>
      <c r="B10" t="s">
        <v>139</v>
      </c>
      <c r="C10" t="s">
        <v>10</v>
      </c>
      <c r="D10" t="str">
        <f>canon!$B$25</f>
        <v>canon80blib1_p80_lay</v>
      </c>
      <c r="E10" t="s">
        <v>149</v>
      </c>
    </row>
    <row r="11" spans="1:11" x14ac:dyDescent="0.25">
      <c r="A11" t="s">
        <v>31</v>
      </c>
      <c r="B11" t="s">
        <v>139</v>
      </c>
      <c r="C11" t="s">
        <v>10</v>
      </c>
      <c r="D11" t="s">
        <v>143</v>
      </c>
      <c r="E1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9930-A48D-42C5-A834-389C319B8D5A}">
  <dimension ref="A1:M37"/>
  <sheetViews>
    <sheetView topLeftCell="A6" workbookViewId="0">
      <selection activeCell="D19" sqref="D19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31" bestFit="1" customWidth="1"/>
    <col min="4" max="4" width="32.7109375" bestFit="1" customWidth="1"/>
    <col min="5" max="5" width="45.85546875" bestFit="1" customWidth="1"/>
    <col min="6" max="6" width="19" bestFit="1" customWidth="1"/>
    <col min="7" max="7" width="19.7109375" bestFit="1" customWidth="1"/>
    <col min="8" max="8" width="17.28515625" bestFit="1" customWidth="1"/>
    <col min="9" max="9" width="18.7109375" bestFit="1" customWidth="1"/>
    <col min="10" max="10" width="19.7109375" bestFit="1" customWidth="1"/>
    <col min="11" max="11" width="16.5703125" bestFit="1" customWidth="1"/>
    <col min="15" max="15" width="28.28515625" bestFit="1" customWidth="1"/>
    <col min="17" max="17" width="27.42578125" bestFit="1" customWidth="1"/>
  </cols>
  <sheetData>
    <row r="1" spans="1:13" s="4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3" s="4" customFormat="1" ht="15.75" x14ac:dyDescent="0.25">
      <c r="A2" s="1"/>
      <c r="B2" s="1" t="s">
        <v>43</v>
      </c>
      <c r="C2" s="2" t="s">
        <v>11</v>
      </c>
      <c r="D2" s="2" t="s">
        <v>12</v>
      </c>
      <c r="E2" s="2" t="s">
        <v>33</v>
      </c>
      <c r="F2" s="2"/>
      <c r="G2" s="2"/>
      <c r="H2" s="2"/>
      <c r="I2" s="2"/>
      <c r="J2" s="2"/>
      <c r="K2" s="3"/>
    </row>
    <row r="3" spans="1:13" s="4" customFormat="1" ht="15.75" x14ac:dyDescent="0.25">
      <c r="A3" s="1"/>
      <c r="B3" s="1" t="s">
        <v>49</v>
      </c>
      <c r="C3" s="2" t="s">
        <v>11</v>
      </c>
      <c r="D3" s="2" t="s">
        <v>25</v>
      </c>
      <c r="E3" s="2" t="s">
        <v>34</v>
      </c>
      <c r="F3" s="2"/>
      <c r="G3" s="2"/>
      <c r="H3" s="2"/>
      <c r="I3" s="2"/>
      <c r="J3" s="2"/>
      <c r="K3" s="3"/>
    </row>
    <row r="4" spans="1:13" s="4" customFormat="1" ht="15.75" x14ac:dyDescent="0.25">
      <c r="A4" s="1"/>
      <c r="B4" s="1" t="s">
        <v>45</v>
      </c>
      <c r="C4" s="2" t="s">
        <v>11</v>
      </c>
      <c r="D4" s="2" t="s">
        <v>17</v>
      </c>
      <c r="E4" s="2" t="s">
        <v>18</v>
      </c>
      <c r="F4" s="2" t="s">
        <v>19</v>
      </c>
      <c r="G4" s="2"/>
      <c r="H4" s="2"/>
      <c r="I4" s="2"/>
      <c r="J4" s="2"/>
      <c r="K4" s="3"/>
    </row>
    <row r="5" spans="1:13" s="4" customFormat="1" ht="15.75" x14ac:dyDescent="0.25">
      <c r="A5" s="1"/>
      <c r="B5" s="1" t="s">
        <v>46</v>
      </c>
      <c r="C5" s="2" t="s">
        <v>11</v>
      </c>
      <c r="D5" s="2" t="s">
        <v>17</v>
      </c>
      <c r="E5" s="2" t="s">
        <v>18</v>
      </c>
      <c r="F5" s="2" t="s">
        <v>19</v>
      </c>
      <c r="G5" s="2"/>
      <c r="H5" s="2"/>
      <c r="I5" s="2"/>
      <c r="J5" s="2"/>
      <c r="K5" s="3"/>
    </row>
    <row r="6" spans="1:13" s="4" customFormat="1" ht="15.75" x14ac:dyDescent="0.25">
      <c r="A6" s="1"/>
      <c r="B6" s="1" t="s">
        <v>47</v>
      </c>
      <c r="C6" s="2" t="s">
        <v>11</v>
      </c>
      <c r="D6" s="2" t="s">
        <v>17</v>
      </c>
      <c r="E6" s="2" t="s">
        <v>18</v>
      </c>
      <c r="F6" s="2" t="s">
        <v>19</v>
      </c>
      <c r="G6" s="2"/>
      <c r="H6" s="2"/>
      <c r="I6" s="2"/>
      <c r="J6" s="2"/>
      <c r="K6" s="3"/>
    </row>
    <row r="7" spans="1:13" s="4" customFormat="1" ht="15.75" x14ac:dyDescent="0.25">
      <c r="A7" s="1"/>
      <c r="B7" s="1" t="s">
        <v>48</v>
      </c>
      <c r="C7" s="2" t="s">
        <v>11</v>
      </c>
      <c r="D7" s="2" t="s">
        <v>24</v>
      </c>
      <c r="E7" s="2" t="s">
        <v>23</v>
      </c>
      <c r="F7" s="2" t="s">
        <v>22</v>
      </c>
      <c r="G7" s="2" t="s">
        <v>21</v>
      </c>
      <c r="H7" s="2" t="s">
        <v>35</v>
      </c>
      <c r="I7" s="2" t="s">
        <v>20</v>
      </c>
      <c r="J7" s="2"/>
      <c r="K7" s="3"/>
    </row>
    <row r="8" spans="1:13" s="4" customFormat="1" ht="15.75" x14ac:dyDescent="0.25">
      <c r="A8" s="1"/>
      <c r="B8" s="1" t="s">
        <v>50</v>
      </c>
      <c r="C8" s="1" t="s">
        <v>11</v>
      </c>
      <c r="D8" s="1" t="s">
        <v>12</v>
      </c>
      <c r="E8" s="1" t="s">
        <v>33</v>
      </c>
      <c r="F8" s="1" t="s">
        <v>40</v>
      </c>
      <c r="G8" s="1" t="s">
        <v>41</v>
      </c>
      <c r="H8" s="1" t="s">
        <v>20</v>
      </c>
      <c r="I8" s="3" t="s">
        <v>42</v>
      </c>
      <c r="J8" s="3"/>
      <c r="K8" s="3"/>
    </row>
    <row r="9" spans="1:13" s="4" customFormat="1" ht="15.75" x14ac:dyDescent="0.25">
      <c r="A9" s="1"/>
      <c r="B9" s="1" t="s">
        <v>51</v>
      </c>
      <c r="C9" s="1" t="s">
        <v>26</v>
      </c>
      <c r="D9" s="1" t="s">
        <v>52</v>
      </c>
      <c r="E9" s="1" t="s">
        <v>53</v>
      </c>
      <c r="F9" s="4" t="s">
        <v>12</v>
      </c>
      <c r="G9" s="1" t="s">
        <v>40</v>
      </c>
      <c r="H9" s="1" t="s">
        <v>41</v>
      </c>
      <c r="I9" s="1"/>
      <c r="J9" s="3"/>
      <c r="K9" s="3"/>
    </row>
    <row r="10" spans="1:13" s="4" customFormat="1" ht="15.75" x14ac:dyDescent="0.25">
      <c r="A10" s="1"/>
      <c r="B10" s="1" t="s">
        <v>55</v>
      </c>
      <c r="C10" s="1" t="s">
        <v>11</v>
      </c>
      <c r="D10" s="4" t="s">
        <v>12</v>
      </c>
      <c r="E10" s="4" t="s">
        <v>56</v>
      </c>
      <c r="F10" s="4" t="s">
        <v>75</v>
      </c>
      <c r="G10" s="1" t="s">
        <v>57</v>
      </c>
      <c r="H10" s="1" t="s">
        <v>76</v>
      </c>
      <c r="I10" s="3" t="s">
        <v>109</v>
      </c>
      <c r="J10" s="3" t="s">
        <v>42</v>
      </c>
      <c r="K10" s="3"/>
    </row>
    <row r="12" spans="1:13" x14ac:dyDescent="0.25">
      <c r="C12" s="7" t="s">
        <v>78</v>
      </c>
      <c r="D12" s="7" t="s">
        <v>79</v>
      </c>
      <c r="E12" s="7" t="s">
        <v>80</v>
      </c>
      <c r="F12" s="7" t="s">
        <v>84</v>
      </c>
      <c r="G12" s="7" t="s">
        <v>81</v>
      </c>
      <c r="H12" s="7" t="s">
        <v>85</v>
      </c>
      <c r="I12" s="9" t="s">
        <v>82</v>
      </c>
      <c r="J12" s="9" t="s">
        <v>83</v>
      </c>
      <c r="K12" s="9" t="s">
        <v>86</v>
      </c>
      <c r="L12" s="9" t="s">
        <v>87</v>
      </c>
      <c r="M12" s="9" t="s">
        <v>88</v>
      </c>
    </row>
    <row r="13" spans="1:13" x14ac:dyDescent="0.25">
      <c r="C13" s="6" t="str">
        <f>canon!A17&amp;"022d"</f>
        <v>128000c_d1t1_1x80b_brv022d</v>
      </c>
      <c r="D13" s="10" t="s">
        <v>72</v>
      </c>
      <c r="E13" s="10">
        <v>2</v>
      </c>
      <c r="F13" s="10">
        <v>30</v>
      </c>
      <c r="G13" s="10" t="str">
        <f>"("&amp;F13-E13+2*$C$24&amp;" "&amp;F13-E13&amp;")"</f>
        <v>(28 28)</v>
      </c>
      <c r="H13" s="6" t="s">
        <v>90</v>
      </c>
      <c r="I13" s="10">
        <v>0.2</v>
      </c>
      <c r="J13" s="10">
        <v>0.4</v>
      </c>
      <c r="K13" s="10" t="s">
        <v>140</v>
      </c>
      <c r="L13" s="10">
        <f>canon!$F$14</f>
        <v>63.36</v>
      </c>
      <c r="M13" s="10">
        <f>canon!$G$14</f>
        <v>63.36</v>
      </c>
    </row>
    <row r="14" spans="1:13" x14ac:dyDescent="0.25">
      <c r="C14" s="6" t="str">
        <f>canon!A17&amp;"023d"</f>
        <v>128000c_d1t1_1x80b_brv023d</v>
      </c>
      <c r="D14" s="10" t="s">
        <v>72</v>
      </c>
      <c r="E14" s="10">
        <v>2.2000000000000002</v>
      </c>
      <c r="F14" s="10">
        <v>30</v>
      </c>
      <c r="G14" s="10" t="str">
        <f>"("&amp;F14-E14+2*$C$24&amp;" "&amp;F14-E14&amp;")"</f>
        <v>(27.8 27.8)</v>
      </c>
      <c r="H14" s="6" t="s">
        <v>90</v>
      </c>
      <c r="I14" s="10">
        <v>0.2</v>
      </c>
      <c r="J14" s="10">
        <v>0.4</v>
      </c>
      <c r="K14" s="10" t="s">
        <v>140</v>
      </c>
      <c r="L14" s="10">
        <f>canon!$F$14</f>
        <v>63.36</v>
      </c>
      <c r="M14" s="10">
        <f>canon!$G$14</f>
        <v>63.36</v>
      </c>
    </row>
    <row r="15" spans="1:13" x14ac:dyDescent="0.25">
      <c r="C15" s="6" t="str">
        <f>canon!A17&amp;"024d"</f>
        <v>128000c_d1t1_1x80b_brv024d</v>
      </c>
      <c r="D15" s="10" t="s">
        <v>72</v>
      </c>
      <c r="E15" s="10">
        <v>2.4</v>
      </c>
      <c r="F15" s="10">
        <v>30</v>
      </c>
      <c r="G15" s="10" t="str">
        <f>"("&amp;F15-E15+2*$C$26&amp;" "&amp;F15-E15&amp;")"</f>
        <v>(27.6 27.6)</v>
      </c>
      <c r="H15" s="6" t="s">
        <v>90</v>
      </c>
      <c r="I15" s="10">
        <v>0.2</v>
      </c>
      <c r="J15" s="10">
        <v>0.4</v>
      </c>
      <c r="K15" s="10" t="s">
        <v>140</v>
      </c>
      <c r="L15" s="10">
        <f>canon!$F$14</f>
        <v>63.36</v>
      </c>
      <c r="M15" s="10">
        <f>canon!$G$14</f>
        <v>63.36</v>
      </c>
    </row>
    <row r="22" spans="1:9" ht="15.75" thickBot="1" x14ac:dyDescent="0.3"/>
    <row r="23" spans="1:9" ht="16.5" thickTop="1" thickBot="1" x14ac:dyDescent="0.3">
      <c r="B23" s="11" t="s">
        <v>73</v>
      </c>
      <c r="C23" s="18" t="str">
        <f>canon!B26</f>
        <v>canon80blib2_p80_lay</v>
      </c>
      <c r="E23" s="11" t="s">
        <v>89</v>
      </c>
      <c r="F23" s="8"/>
    </row>
    <row r="24" spans="1:9" ht="16.5" thickTop="1" thickBot="1" x14ac:dyDescent="0.3">
      <c r="B24" s="11" t="s">
        <v>77</v>
      </c>
      <c r="C24" s="12"/>
    </row>
    <row r="25" spans="1:9" ht="15.75" thickTop="1" x14ac:dyDescent="0.25">
      <c r="B25" t="s">
        <v>91</v>
      </c>
      <c r="C25">
        <v>0.36</v>
      </c>
    </row>
    <row r="28" spans="1:9" s="6" customFormat="1" x14ac:dyDescent="0.25">
      <c r="A28" s="5" t="s">
        <v>31</v>
      </c>
      <c r="B28" s="5" t="s">
        <v>32</v>
      </c>
      <c r="C28" s="5" t="str">
        <f>$C$23</f>
        <v>canon80blib2_p80_lay</v>
      </c>
      <c r="D28" s="5" t="str">
        <f>$F$23&amp;C13</f>
        <v>128000c_d1t1_1x80b_brv022d</v>
      </c>
      <c r="E28" s="5" t="s">
        <v>67</v>
      </c>
      <c r="F28" s="6">
        <f>L13</f>
        <v>63.36</v>
      </c>
      <c r="G28" s="6">
        <f>M13</f>
        <v>63.36</v>
      </c>
      <c r="H28" s="6">
        <v>0</v>
      </c>
      <c r="I28" s="6">
        <v>0</v>
      </c>
    </row>
    <row r="29" spans="1:9" x14ac:dyDescent="0.25">
      <c r="A29" t="s">
        <v>31</v>
      </c>
      <c r="B29" t="s">
        <v>74</v>
      </c>
      <c r="C29" t="s">
        <v>10</v>
      </c>
      <c r="D29" t="str">
        <f>canon!$B$23&amp;".drawing"</f>
        <v>BRV_mask.drawing</v>
      </c>
      <c r="E29" t="str">
        <f>"("&amp;E13-$C$24&amp;" "&amp;E13&amp;")"</f>
        <v>(2 2)</v>
      </c>
      <c r="F29" t="str">
        <f>K13</f>
        <v>(24 24)</v>
      </c>
      <c r="G29" t="str">
        <f>G13</f>
        <v>(28 28)</v>
      </c>
      <c r="H29" t="str">
        <f>H13</f>
        <v>((5))</v>
      </c>
    </row>
    <row r="32" spans="1:9" s="6" customFormat="1" x14ac:dyDescent="0.25">
      <c r="A32" s="5" t="s">
        <v>31</v>
      </c>
      <c r="B32" s="5" t="s">
        <v>32</v>
      </c>
      <c r="C32" s="5" t="str">
        <f>$C$23</f>
        <v>canon80blib2_p80_lay</v>
      </c>
      <c r="D32" s="5" t="str">
        <f>$F$23&amp;C14</f>
        <v>128000c_d1t1_1x80b_brv023d</v>
      </c>
      <c r="E32" s="5" t="s">
        <v>67</v>
      </c>
      <c r="F32" s="6">
        <f>L14</f>
        <v>63.36</v>
      </c>
      <c r="G32" s="6">
        <f>M14</f>
        <v>63.36</v>
      </c>
      <c r="H32" s="6">
        <v>0</v>
      </c>
      <c r="I32" s="6">
        <v>0</v>
      </c>
    </row>
    <row r="33" spans="1:9" x14ac:dyDescent="0.25">
      <c r="A33" t="s">
        <v>31</v>
      </c>
      <c r="B33" t="s">
        <v>74</v>
      </c>
      <c r="C33" t="s">
        <v>10</v>
      </c>
      <c r="D33" t="str">
        <f>canon!$B$23&amp;".drawing"</f>
        <v>BRV_mask.drawing</v>
      </c>
      <c r="E33" t="str">
        <f>"("&amp;E14-$C$24&amp;" "&amp;E14&amp;")"</f>
        <v>(2.2 2.2)</v>
      </c>
      <c r="F33" t="str">
        <f>K14</f>
        <v>(24 24)</v>
      </c>
      <c r="G33" t="str">
        <f>G14</f>
        <v>(27.8 27.8)</v>
      </c>
      <c r="H33" t="str">
        <f>H14</f>
        <v>((5))</v>
      </c>
    </row>
    <row r="36" spans="1:9" s="6" customFormat="1" x14ac:dyDescent="0.25">
      <c r="A36" s="5" t="s">
        <v>31</v>
      </c>
      <c r="B36" s="5" t="s">
        <v>32</v>
      </c>
      <c r="C36" s="5" t="str">
        <f>$C$23</f>
        <v>canon80blib2_p80_lay</v>
      </c>
      <c r="D36" s="5" t="str">
        <f>$F$23&amp;C15</f>
        <v>128000c_d1t1_1x80b_brv024d</v>
      </c>
      <c r="E36" s="5" t="s">
        <v>67</v>
      </c>
      <c r="F36" s="6">
        <f>L15</f>
        <v>63.36</v>
      </c>
      <c r="G36" s="6">
        <f>M15</f>
        <v>63.36</v>
      </c>
      <c r="H36" s="6">
        <v>0</v>
      </c>
      <c r="I36" s="6">
        <v>0</v>
      </c>
    </row>
    <row r="37" spans="1:9" x14ac:dyDescent="0.25">
      <c r="A37" t="s">
        <v>31</v>
      </c>
      <c r="B37" t="s">
        <v>74</v>
      </c>
      <c r="C37" t="s">
        <v>10</v>
      </c>
      <c r="D37" t="str">
        <f>canon!$B$23&amp;".drawing"</f>
        <v>BRV_mask.drawing</v>
      </c>
      <c r="E37" t="str">
        <f>"("&amp;E15-$C$26&amp;" "&amp;E15&amp;")"</f>
        <v>(2.4 2.4)</v>
      </c>
      <c r="F37" t="str">
        <f>K13</f>
        <v>(24 24)</v>
      </c>
      <c r="G37" t="str">
        <f>G15</f>
        <v>(27.6 27.6)</v>
      </c>
      <c r="H37" t="str">
        <f>H13</f>
        <v>((5))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5B31-929D-49C3-9FEA-2121736D765E}">
  <dimension ref="A1:N27"/>
  <sheetViews>
    <sheetView topLeftCell="A6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29" bestFit="1" customWidth="1"/>
    <col min="4" max="4" width="40.28515625" bestFit="1" customWidth="1"/>
    <col min="5" max="5" width="43" bestFit="1" customWidth="1"/>
    <col min="6" max="6" width="19" bestFit="1" customWidth="1"/>
    <col min="7" max="7" width="19.7109375" bestFit="1" customWidth="1"/>
    <col min="8" max="8" width="17.28515625" bestFit="1" customWidth="1"/>
    <col min="9" max="9" width="18.7109375" bestFit="1" customWidth="1"/>
    <col min="10" max="10" width="19.7109375" bestFit="1" customWidth="1"/>
    <col min="11" max="11" width="16.5703125" bestFit="1" customWidth="1"/>
    <col min="14" max="14" width="13.28515625" bestFit="1" customWidth="1"/>
    <col min="15" max="15" width="28.28515625" bestFit="1" customWidth="1"/>
    <col min="17" max="17" width="27.42578125" bestFit="1" customWidth="1"/>
  </cols>
  <sheetData>
    <row r="1" spans="1:14" s="4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4" s="4" customFormat="1" ht="15.75" x14ac:dyDescent="0.25">
      <c r="A2" s="1"/>
      <c r="B2" s="1" t="s">
        <v>43</v>
      </c>
      <c r="C2" s="2" t="s">
        <v>11</v>
      </c>
      <c r="D2" s="2" t="s">
        <v>12</v>
      </c>
      <c r="E2" s="2" t="s">
        <v>33</v>
      </c>
      <c r="F2" s="2"/>
      <c r="G2" s="2"/>
      <c r="H2" s="2"/>
      <c r="I2" s="2"/>
      <c r="J2" s="2"/>
      <c r="K2" s="3"/>
    </row>
    <row r="3" spans="1:14" s="4" customFormat="1" ht="15.75" x14ac:dyDescent="0.25">
      <c r="A3" s="1"/>
      <c r="B3" s="1" t="s">
        <v>45</v>
      </c>
      <c r="C3" s="2" t="s">
        <v>11</v>
      </c>
      <c r="D3" s="2" t="s">
        <v>17</v>
      </c>
      <c r="E3" s="2" t="s">
        <v>18</v>
      </c>
      <c r="F3" s="2" t="s">
        <v>19</v>
      </c>
      <c r="G3" s="2"/>
      <c r="H3" s="2"/>
      <c r="I3" s="2"/>
      <c r="J3" s="2"/>
      <c r="K3" s="3"/>
    </row>
    <row r="4" spans="1:14" s="4" customFormat="1" ht="15.75" x14ac:dyDescent="0.25">
      <c r="A4" s="1"/>
      <c r="B4" s="1" t="s">
        <v>46</v>
      </c>
      <c r="C4" s="2" t="s">
        <v>11</v>
      </c>
      <c r="D4" s="2" t="s">
        <v>17</v>
      </c>
      <c r="E4" s="2" t="s">
        <v>18</v>
      </c>
      <c r="F4" s="2" t="s">
        <v>19</v>
      </c>
      <c r="G4" s="2"/>
      <c r="H4" s="2"/>
      <c r="I4" s="2"/>
      <c r="J4" s="2"/>
      <c r="K4" s="3"/>
    </row>
    <row r="5" spans="1:14" s="4" customFormat="1" ht="15.75" x14ac:dyDescent="0.25">
      <c r="A5" s="1"/>
      <c r="B5" s="1" t="s">
        <v>47</v>
      </c>
      <c r="C5" s="2" t="s">
        <v>11</v>
      </c>
      <c r="D5" s="2" t="s">
        <v>17</v>
      </c>
      <c r="E5" s="2" t="s">
        <v>18</v>
      </c>
      <c r="F5" s="2" t="s">
        <v>19</v>
      </c>
      <c r="G5" s="2"/>
      <c r="H5" s="2"/>
      <c r="I5" s="2"/>
      <c r="J5" s="2"/>
      <c r="K5" s="3"/>
    </row>
    <row r="6" spans="1:14" s="4" customFormat="1" ht="15.75" x14ac:dyDescent="0.25">
      <c r="A6" s="1"/>
      <c r="B6" s="1" t="s">
        <v>48</v>
      </c>
      <c r="C6" s="2" t="s">
        <v>11</v>
      </c>
      <c r="D6" s="2" t="s">
        <v>24</v>
      </c>
      <c r="E6" s="2" t="s">
        <v>23</v>
      </c>
      <c r="F6" s="2" t="s">
        <v>22</v>
      </c>
      <c r="G6" s="2" t="s">
        <v>21</v>
      </c>
      <c r="H6" s="2" t="s">
        <v>35</v>
      </c>
      <c r="I6" s="2" t="s">
        <v>20</v>
      </c>
      <c r="J6" s="2"/>
      <c r="K6" s="3"/>
    </row>
    <row r="7" spans="1:14" s="4" customFormat="1" ht="15.75" x14ac:dyDescent="0.25">
      <c r="A7" s="1"/>
      <c r="B7" s="1" t="s">
        <v>50</v>
      </c>
      <c r="C7" s="1" t="s">
        <v>11</v>
      </c>
      <c r="D7" s="1" t="s">
        <v>12</v>
      </c>
      <c r="E7" s="1" t="s">
        <v>33</v>
      </c>
      <c r="F7" s="1" t="s">
        <v>40</v>
      </c>
      <c r="G7" s="1" t="s">
        <v>41</v>
      </c>
      <c r="H7" s="1" t="s">
        <v>20</v>
      </c>
      <c r="I7" s="3" t="s">
        <v>42</v>
      </c>
      <c r="J7" s="3"/>
      <c r="K7" s="3"/>
    </row>
    <row r="8" spans="1:14" s="4" customFormat="1" ht="15.75" x14ac:dyDescent="0.25">
      <c r="A8" s="1"/>
      <c r="B8" s="1" t="s">
        <v>55</v>
      </c>
      <c r="C8" s="1" t="s">
        <v>11</v>
      </c>
      <c r="D8" s="4" t="s">
        <v>12</v>
      </c>
      <c r="E8" s="4" t="s">
        <v>56</v>
      </c>
      <c r="F8" s="4" t="s">
        <v>75</v>
      </c>
      <c r="G8" s="1" t="s">
        <v>57</v>
      </c>
      <c r="H8" s="1" t="s">
        <v>76</v>
      </c>
      <c r="I8" s="3" t="s">
        <v>42</v>
      </c>
      <c r="K8" s="3"/>
    </row>
    <row r="9" spans="1:14" s="4" customFormat="1" ht="15.75" x14ac:dyDescent="0.25">
      <c r="A9" s="1"/>
      <c r="B9" s="1" t="s">
        <v>51</v>
      </c>
      <c r="C9" s="1" t="s">
        <v>26</v>
      </c>
      <c r="D9" s="1" t="s">
        <v>52</v>
      </c>
      <c r="E9" s="1" t="s">
        <v>53</v>
      </c>
      <c r="F9" s="4" t="s">
        <v>12</v>
      </c>
      <c r="G9" s="1" t="s">
        <v>40</v>
      </c>
      <c r="H9" s="1" t="s">
        <v>41</v>
      </c>
      <c r="I9" s="1" t="s">
        <v>110</v>
      </c>
      <c r="J9" s="3"/>
      <c r="K9" s="3"/>
    </row>
    <row r="10" spans="1:14" s="4" customFormat="1" ht="15.75" x14ac:dyDescent="0.25">
      <c r="A10" s="1"/>
      <c r="B10" s="1" t="s">
        <v>68</v>
      </c>
      <c r="C10" s="1" t="s">
        <v>11</v>
      </c>
      <c r="D10" s="1" t="s">
        <v>12</v>
      </c>
      <c r="E10" s="1" t="s">
        <v>40</v>
      </c>
      <c r="F10" s="1" t="s">
        <v>69</v>
      </c>
      <c r="G10" s="1" t="s">
        <v>70</v>
      </c>
      <c r="H10" s="1" t="s">
        <v>71</v>
      </c>
      <c r="I10" s="3" t="s">
        <v>42</v>
      </c>
      <c r="K10" s="3"/>
    </row>
    <row r="11" spans="1:14" s="4" customFormat="1" ht="15.75" x14ac:dyDescent="0.25">
      <c r="A11" s="1"/>
      <c r="B11" s="1" t="s">
        <v>44</v>
      </c>
      <c r="C11" s="2" t="s">
        <v>11</v>
      </c>
      <c r="D11" s="2" t="s">
        <v>12</v>
      </c>
      <c r="E11" s="2" t="s">
        <v>13</v>
      </c>
      <c r="F11" s="2" t="s">
        <v>16</v>
      </c>
      <c r="G11" s="2" t="s">
        <v>14</v>
      </c>
      <c r="H11" s="2" t="s">
        <v>15</v>
      </c>
      <c r="I11" s="2" t="s">
        <v>36</v>
      </c>
      <c r="J11" s="2"/>
      <c r="K11" s="3"/>
    </row>
    <row r="12" spans="1:14" x14ac:dyDescent="0.25">
      <c r="C12" s="7" t="s">
        <v>78</v>
      </c>
      <c r="D12" s="7" t="s">
        <v>79</v>
      </c>
      <c r="E12" s="7" t="s">
        <v>80</v>
      </c>
      <c r="F12" s="7" t="s">
        <v>95</v>
      </c>
      <c r="G12" s="7" t="s">
        <v>91</v>
      </c>
      <c r="H12" s="9" t="s">
        <v>82</v>
      </c>
      <c r="I12" s="9" t="s">
        <v>83</v>
      </c>
      <c r="J12" s="13" t="s">
        <v>93</v>
      </c>
      <c r="K12" s="13" t="s">
        <v>94</v>
      </c>
      <c r="L12" s="9" t="s">
        <v>87</v>
      </c>
      <c r="M12" s="9" t="s">
        <v>88</v>
      </c>
      <c r="N12" s="9" t="s">
        <v>96</v>
      </c>
    </row>
    <row r="13" spans="1:14" s="14" customFormat="1" x14ac:dyDescent="0.25">
      <c r="C13" s="14" t="str">
        <f>canon!A17&amp;"154d"</f>
        <v>128000c_d1t1_1x80b_brv154d</v>
      </c>
      <c r="D13" s="15" t="s">
        <v>72</v>
      </c>
      <c r="E13" s="15">
        <v>2.2000000000000002</v>
      </c>
      <c r="F13" s="15">
        <f t="shared" ref="F13" si="0">N13-E13</f>
        <v>33.799999999999997</v>
      </c>
      <c r="G13" s="15">
        <v>0</v>
      </c>
      <c r="H13" s="15">
        <v>0.2</v>
      </c>
      <c r="I13" s="15">
        <v>0.4</v>
      </c>
      <c r="J13" s="15">
        <f t="shared" ref="J13" si="1">F13-2*G13</f>
        <v>33.799999999999997</v>
      </c>
      <c r="K13" s="15">
        <f t="shared" ref="K13" si="2">F13-2*G13</f>
        <v>33.799999999999997</v>
      </c>
      <c r="L13" s="10">
        <f>[1]canon!$F$14</f>
        <v>63.36</v>
      </c>
      <c r="M13" s="10">
        <f>[1]canon!$G$14</f>
        <v>63.36</v>
      </c>
      <c r="N13" s="15">
        <v>36</v>
      </c>
    </row>
    <row r="21" spans="1:9" ht="15.75" thickBot="1" x14ac:dyDescent="0.3">
      <c r="H21" s="7"/>
      <c r="I21" s="7"/>
    </row>
    <row r="22" spans="1:9" ht="16.5" thickTop="1" thickBot="1" x14ac:dyDescent="0.3">
      <c r="B22" s="11" t="s">
        <v>73</v>
      </c>
      <c r="C22" s="18" t="str">
        <f>canon!$B$26</f>
        <v>canon80blib2_p80_lay</v>
      </c>
      <c r="E22" s="11" t="s">
        <v>89</v>
      </c>
      <c r="F22" s="8"/>
    </row>
    <row r="23" spans="1:9" ht="16.5" thickTop="1" thickBot="1" x14ac:dyDescent="0.3">
      <c r="B23" s="11" t="s">
        <v>77</v>
      </c>
      <c r="C23" s="12"/>
    </row>
    <row r="24" spans="1:9" ht="15.75" thickTop="1" x14ac:dyDescent="0.25">
      <c r="B24" t="s">
        <v>111</v>
      </c>
      <c r="C24">
        <v>48</v>
      </c>
      <c r="D24">
        <v>48</v>
      </c>
    </row>
    <row r="26" spans="1:9" s="16" customFormat="1" x14ac:dyDescent="0.25">
      <c r="A26" s="17" t="s">
        <v>31</v>
      </c>
      <c r="B26" s="17" t="s">
        <v>32</v>
      </c>
      <c r="C26" s="17" t="str">
        <f>$C$22</f>
        <v>canon80blib2_p80_lay</v>
      </c>
      <c r="D26" s="17" t="str">
        <f>$F$22&amp;C13</f>
        <v>128000c_d1t1_1x80b_brv154d</v>
      </c>
      <c r="E26" s="17" t="s">
        <v>67</v>
      </c>
      <c r="F26" s="16">
        <f>L13</f>
        <v>63.36</v>
      </c>
      <c r="G26" s="16">
        <f>M13</f>
        <v>63.36</v>
      </c>
      <c r="H26" s="16">
        <v>0</v>
      </c>
      <c r="I26" s="16">
        <v>0</v>
      </c>
    </row>
    <row r="27" spans="1:9" x14ac:dyDescent="0.25">
      <c r="A27" t="s">
        <v>31</v>
      </c>
      <c r="B27" t="s">
        <v>92</v>
      </c>
      <c r="C27" t="s">
        <v>10</v>
      </c>
      <c r="D27" t="str">
        <f>canon!$B$23&amp;".drawing"</f>
        <v>BRV_mask.drawing</v>
      </c>
      <c r="E27">
        <f>E13</f>
        <v>2.2000000000000002</v>
      </c>
      <c r="F27">
        <f>F13</f>
        <v>33.799999999999997</v>
      </c>
      <c r="G27">
        <f>J13</f>
        <v>33.799999999999997</v>
      </c>
      <c r="H27">
        <f>K13</f>
        <v>33.799999999999997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732-7335-4E20-9E11-ACE863D11951}">
  <dimension ref="A1:K18"/>
  <sheetViews>
    <sheetView topLeftCell="A3" workbookViewId="0">
      <selection activeCell="C10" sqref="C10"/>
    </sheetView>
  </sheetViews>
  <sheetFormatPr defaultRowHeight="15" x14ac:dyDescent="0.25"/>
  <cols>
    <col min="1" max="1" width="9.42578125" bestFit="1" customWidth="1"/>
    <col min="2" max="2" width="29.7109375" bestFit="1" customWidth="1"/>
    <col min="3" max="3" width="32.5703125" bestFit="1" customWidth="1"/>
    <col min="4" max="4" width="33.140625" bestFit="1" customWidth="1"/>
    <col min="5" max="5" width="43" bestFit="1" customWidth="1"/>
    <col min="6" max="6" width="19" bestFit="1" customWidth="1"/>
    <col min="7" max="7" width="19.7109375" bestFit="1" customWidth="1"/>
    <col min="8" max="8" width="17.28515625" bestFit="1" customWidth="1"/>
    <col min="9" max="9" width="18.7109375" bestFit="1" customWidth="1"/>
    <col min="10" max="10" width="19.7109375" bestFit="1" customWidth="1"/>
    <col min="11" max="11" width="16.5703125" bestFit="1" customWidth="1"/>
    <col min="14" max="14" width="13.28515625" bestFit="1" customWidth="1"/>
    <col min="15" max="15" width="28.28515625" bestFit="1" customWidth="1"/>
    <col min="17" max="17" width="27.42578125" bestFit="1" customWidth="1"/>
  </cols>
  <sheetData>
    <row r="1" spans="1:11" s="4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s="4" customFormat="1" ht="15.75" x14ac:dyDescent="0.25">
      <c r="A2" s="1"/>
      <c r="B2" s="1" t="s">
        <v>43</v>
      </c>
      <c r="C2" s="2" t="s">
        <v>11</v>
      </c>
      <c r="D2" s="2" t="s">
        <v>12</v>
      </c>
      <c r="E2" s="2" t="s">
        <v>33</v>
      </c>
      <c r="F2" s="2"/>
      <c r="G2" s="2"/>
      <c r="H2" s="2"/>
      <c r="I2" s="2"/>
      <c r="J2" s="2"/>
      <c r="K2" s="3"/>
    </row>
    <row r="3" spans="1:11" s="4" customFormat="1" ht="15.75" x14ac:dyDescent="0.25">
      <c r="A3" s="1"/>
      <c r="B3" s="1" t="s">
        <v>45</v>
      </c>
      <c r="C3" s="2" t="s">
        <v>11</v>
      </c>
      <c r="D3" s="2" t="s">
        <v>17</v>
      </c>
      <c r="E3" s="2" t="s">
        <v>18</v>
      </c>
      <c r="F3" s="2" t="s">
        <v>19</v>
      </c>
      <c r="G3" s="2"/>
      <c r="H3" s="2"/>
      <c r="I3" s="2"/>
      <c r="J3" s="2"/>
      <c r="K3" s="3"/>
    </row>
    <row r="4" spans="1:11" s="4" customFormat="1" ht="15.75" x14ac:dyDescent="0.25">
      <c r="A4" s="1"/>
      <c r="B4" s="1" t="s">
        <v>46</v>
      </c>
      <c r="C4" s="2" t="s">
        <v>11</v>
      </c>
      <c r="D4" s="2" t="s">
        <v>17</v>
      </c>
      <c r="E4" s="2" t="s">
        <v>18</v>
      </c>
      <c r="F4" s="2" t="s">
        <v>19</v>
      </c>
      <c r="G4" s="2"/>
      <c r="H4" s="2"/>
      <c r="I4" s="2"/>
      <c r="J4" s="2"/>
      <c r="K4" s="3"/>
    </row>
    <row r="5" spans="1:11" s="4" customFormat="1" ht="15.75" x14ac:dyDescent="0.25">
      <c r="A5" s="1"/>
      <c r="B5" s="1" t="s">
        <v>47</v>
      </c>
      <c r="C5" s="2" t="s">
        <v>11</v>
      </c>
      <c r="D5" s="2" t="s">
        <v>17</v>
      </c>
      <c r="E5" s="2" t="s">
        <v>18</v>
      </c>
      <c r="F5" s="2" t="s">
        <v>19</v>
      </c>
      <c r="G5" s="2"/>
      <c r="H5" s="2"/>
      <c r="I5" s="2"/>
      <c r="J5" s="2"/>
      <c r="K5" s="3"/>
    </row>
    <row r="6" spans="1:11" s="4" customFormat="1" ht="15.75" x14ac:dyDescent="0.25">
      <c r="A6" s="1"/>
      <c r="B6" s="1" t="s">
        <v>48</v>
      </c>
      <c r="C6" s="2" t="s">
        <v>11</v>
      </c>
      <c r="D6" s="2" t="s">
        <v>24</v>
      </c>
      <c r="E6" s="2" t="s">
        <v>23</v>
      </c>
      <c r="F6" s="2" t="s">
        <v>22</v>
      </c>
      <c r="G6" s="2" t="s">
        <v>21</v>
      </c>
      <c r="H6" s="2" t="s">
        <v>35</v>
      </c>
      <c r="I6" s="2" t="s">
        <v>20</v>
      </c>
      <c r="J6" s="2"/>
      <c r="K6" s="3"/>
    </row>
    <row r="7" spans="1:11" s="4" customFormat="1" ht="15.75" x14ac:dyDescent="0.25">
      <c r="A7" s="1"/>
      <c r="B7" s="1" t="s">
        <v>50</v>
      </c>
      <c r="C7" s="1" t="s">
        <v>11</v>
      </c>
      <c r="D7" s="1" t="s">
        <v>12</v>
      </c>
      <c r="E7" s="1" t="s">
        <v>33</v>
      </c>
      <c r="F7" s="1" t="s">
        <v>40</v>
      </c>
      <c r="G7" s="1" t="s">
        <v>41</v>
      </c>
      <c r="H7" s="1" t="s">
        <v>20</v>
      </c>
      <c r="I7" s="3" t="s">
        <v>42</v>
      </c>
      <c r="J7" s="3"/>
      <c r="K7" s="3"/>
    </row>
    <row r="8" spans="1:11" s="4" customFormat="1" ht="15.75" x14ac:dyDescent="0.25">
      <c r="A8" s="1"/>
      <c r="B8" s="1" t="s">
        <v>98</v>
      </c>
      <c r="C8" s="1" t="s">
        <v>11</v>
      </c>
      <c r="D8" s="1" t="s">
        <v>12</v>
      </c>
      <c r="E8" s="1" t="s">
        <v>99</v>
      </c>
      <c r="F8" s="1" t="s">
        <v>100</v>
      </c>
      <c r="G8" s="1" t="s">
        <v>101</v>
      </c>
      <c r="H8" s="1" t="s">
        <v>102</v>
      </c>
      <c r="I8" s="3" t="s">
        <v>42</v>
      </c>
      <c r="K8" s="3"/>
    </row>
    <row r="9" spans="1:11" x14ac:dyDescent="0.25">
      <c r="C9" s="7" t="s">
        <v>78</v>
      </c>
      <c r="D9" s="7" t="s">
        <v>79</v>
      </c>
      <c r="E9" s="7" t="s">
        <v>103</v>
      </c>
      <c r="F9" s="7" t="s">
        <v>104</v>
      </c>
      <c r="G9" s="9" t="s">
        <v>105</v>
      </c>
      <c r="H9" s="9" t="s">
        <v>106</v>
      </c>
      <c r="I9" s="9" t="s">
        <v>87</v>
      </c>
      <c r="J9" s="9" t="s">
        <v>88</v>
      </c>
    </row>
    <row r="10" spans="1:11" s="14" customFormat="1" x14ac:dyDescent="0.25">
      <c r="C10" s="14" t="str">
        <f>canon!A17&amp;"173d"</f>
        <v>128000c_d1t1_1x80b_brv173d</v>
      </c>
      <c r="D10" s="15" t="s">
        <v>72</v>
      </c>
      <c r="E10" s="15">
        <v>36</v>
      </c>
      <c r="F10" s="15">
        <v>2</v>
      </c>
      <c r="G10" s="15">
        <v>9</v>
      </c>
      <c r="H10" s="15">
        <v>0.5</v>
      </c>
      <c r="I10" s="10">
        <f>canon!$F$14</f>
        <v>63.36</v>
      </c>
      <c r="J10" s="10">
        <f>canon!$G$14</f>
        <v>63.36</v>
      </c>
    </row>
    <row r="12" spans="1:11" ht="15.75" thickBot="1" x14ac:dyDescent="0.3"/>
    <row r="13" spans="1:11" ht="16.5" thickTop="1" thickBot="1" x14ac:dyDescent="0.3">
      <c r="B13" s="11" t="s">
        <v>73</v>
      </c>
      <c r="C13" s="18" t="str">
        <f>canon!$B$26</f>
        <v>canon80blib2_p80_lay</v>
      </c>
      <c r="E13" s="11" t="s">
        <v>89</v>
      </c>
      <c r="F13" s="8"/>
    </row>
    <row r="14" spans="1:11" ht="16.5" thickTop="1" thickBot="1" x14ac:dyDescent="0.3">
      <c r="B14" s="11" t="s">
        <v>77</v>
      </c>
      <c r="C14" s="12"/>
    </row>
    <row r="15" spans="1:11" ht="15.75" thickTop="1" x14ac:dyDescent="0.25">
      <c r="B15" t="s">
        <v>91</v>
      </c>
      <c r="C15">
        <v>0.36</v>
      </c>
    </row>
    <row r="17" spans="1:9" s="6" customFormat="1" x14ac:dyDescent="0.25">
      <c r="A17" s="5" t="s">
        <v>31</v>
      </c>
      <c r="B17" s="5" t="s">
        <v>32</v>
      </c>
      <c r="C17" s="5" t="str">
        <f>$C$13</f>
        <v>canon80blib2_p80_lay</v>
      </c>
      <c r="D17" s="5" t="str">
        <f>$F$13&amp;C10</f>
        <v>128000c_d1t1_1x80b_brv173d</v>
      </c>
      <c r="E17" s="5" t="s">
        <v>67</v>
      </c>
      <c r="F17" s="6">
        <f>I10</f>
        <v>63.36</v>
      </c>
      <c r="G17" s="6">
        <f>J10</f>
        <v>63.36</v>
      </c>
      <c r="H17" s="6">
        <v>0</v>
      </c>
      <c r="I17" s="6">
        <v>0</v>
      </c>
    </row>
    <row r="18" spans="1:9" x14ac:dyDescent="0.25">
      <c r="A18" t="s">
        <v>31</v>
      </c>
      <c r="B18" t="s">
        <v>107</v>
      </c>
      <c r="C18" t="s">
        <v>10</v>
      </c>
      <c r="D18" t="str">
        <f>canon!$B$23&amp;".drawing"</f>
        <v>BRV_mask.drawing</v>
      </c>
      <c r="E18">
        <f>E10</f>
        <v>36</v>
      </c>
      <c r="F18">
        <f>F10</f>
        <v>2</v>
      </c>
      <c r="G18">
        <f>G10</f>
        <v>9</v>
      </c>
      <c r="H18">
        <f>H10</f>
        <v>0.5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74FBB20C28A4EABADA8DB48463D82" ma:contentTypeVersion="22" ma:contentTypeDescription="Create a new document." ma:contentTypeScope="" ma:versionID="5f73ade06c08124519d851535f63e0a1">
  <xsd:schema xmlns:xsd="http://www.w3.org/2001/XMLSchema" xmlns:xs="http://www.w3.org/2001/XMLSchema" xmlns:p="http://schemas.microsoft.com/office/2006/metadata/properties" xmlns:ns2="b1f74374-34c9-466d-90f4-9fdef970280e" xmlns:ns3="a357fa43-df0e-49f7-9670-416f7541e10d" xmlns:ns4="a7bc6c04-a6f3-4b85-abcc-278c78dc556b" targetNamespace="http://schemas.microsoft.com/office/2006/metadata/properties" ma:root="true" ma:fieldsID="60181de4fc0b17b7b00778571e4aa3e5" ns2:_="" ns3:_="" ns4:_="">
    <xsd:import namespace="b1f74374-34c9-466d-90f4-9fdef970280e"/>
    <xsd:import namespace="a357fa43-df0e-49f7-9670-416f7541e10d"/>
    <xsd:import namespace="a7bc6c04-a6f3-4b85-abcc-278c78dc55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74374-34c9-466d-90f4-9fdef9702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7fa43-df0e-49f7-9670-416f7541e1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6c04-a6f3-4b85-abcc-278c78dc556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0b96859-60c8-4c80-8142-6bc562a93d22}" ma:internalName="TaxCatchAll" ma:showField="CatchAllData" ma:web="a357fa43-df0e-49f7-9670-416f7541e1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1f74374-34c9-466d-90f4-9fdef970280e" xsi:nil="true"/>
    <lcf76f155ced4ddcb4097134ff3c332f xmlns="b1f74374-34c9-466d-90f4-9fdef970280e">
      <Terms xmlns="http://schemas.microsoft.com/office/infopath/2007/PartnerControls"/>
    </lcf76f155ced4ddcb4097134ff3c332f>
    <TaxCatchAll xmlns="a7bc6c04-a6f3-4b85-abcc-278c78dc556b" xsi:nil="true"/>
  </documentManagement>
</p:properties>
</file>

<file path=customXml/itemProps1.xml><?xml version="1.0" encoding="utf-8"?>
<ds:datastoreItem xmlns:ds="http://schemas.openxmlformats.org/officeDocument/2006/customXml" ds:itemID="{6998D11B-B624-46A8-A4B7-34FB42C5DAAD}"/>
</file>

<file path=customXml/itemProps2.xml><?xml version="1.0" encoding="utf-8"?>
<ds:datastoreItem xmlns:ds="http://schemas.openxmlformats.org/officeDocument/2006/customXml" ds:itemID="{99AE619C-7A5F-498E-A3E4-200040EA7F29}"/>
</file>

<file path=customXml/itemProps3.xml><?xml version="1.0" encoding="utf-8"?>
<ds:datastoreItem xmlns:ds="http://schemas.openxmlformats.org/officeDocument/2006/customXml" ds:itemID="{31FA4FB1-302E-46CE-AEB5-2C30EA33AE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canon</vt:lpstr>
      <vt:lpstr>fdr_dummy</vt:lpstr>
      <vt:lpstr>brv_beard</vt:lpstr>
      <vt:lpstr>xy4</vt:lpstr>
      <vt:lpstr>cross</vt:lpstr>
      <vt:lpstr>hatch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Valencia-Cardona, Juan</dc:creator>
  <cp:keywords>CTPClassification=CTP_NT</cp:keywords>
  <cp:lastModifiedBy>Valencia-cardona, Juan</cp:lastModifiedBy>
  <dcterms:created xsi:type="dcterms:W3CDTF">2020-06-26T19:13:23Z</dcterms:created>
  <dcterms:modified xsi:type="dcterms:W3CDTF">2024-07-08T23:50:39Z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4b60e830-5877-4137-b6a0-15dbceaef7cb</vt:lpwstr>
  </property>
  <property fmtid="{D5CDD505-2E9C-101B-9397-08002B2CF9AE}" pid="3" name="CTP_TimeStamp">
    <vt:lpwstr>2020-09-18 21:41:47Z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ContentTypeId">
    <vt:lpwstr>0x010100F3074FBB20C28A4EABADA8DB48463D82</vt:lpwstr>
  </property>
</Properties>
</file>