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ra\"/>
    </mc:Choice>
  </mc:AlternateContent>
  <xr:revisionPtr revIDLastSave="0" documentId="13_ncr:1_{A3D4083E-E0E5-40D3-BBD0-ED9B345FAECD}" xr6:coauthVersionLast="47" xr6:coauthVersionMax="47" xr10:uidLastSave="{00000000-0000-0000-0000-000000000000}"/>
  <bookViews>
    <workbookView xWindow="-23250" yWindow="2655" windowWidth="21600" windowHeight="12645" tabRatio="829" activeTab="2" xr2:uid="{00000000-000D-0000-FFFF-FFFF00000000}"/>
  </bookViews>
  <sheets>
    <sheet name="canon" sheetId="28" r:id="rId1"/>
    <sheet name="all_functions" sheetId="5" r:id="rId2"/>
    <sheet name="diagonals" sheetId="73" r:id="rId3"/>
    <sheet name="fdr_dummy" sheetId="66" r:id="rId4"/>
    <sheet name="dummy_and_beard" sheetId="74" r:id="rId5"/>
    <sheet name="XY4_BM1" sheetId="32" r:id="rId6"/>
    <sheet name="XY4_BM1_22_30_ZONAL" sheetId="62" r:id="rId7"/>
    <sheet name="CROSS_BM1_154" sheetId="40" r:id="rId8"/>
    <sheet name="HATCH_BM1_173" sheetId="52" r:id="rId9"/>
  </sheets>
  <definedNames>
    <definedName name="_xlnm._FilterDatabase" localSheetId="5" hidden="1">XY4_BM1!$D$1:$D$25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32" l="1"/>
  <c r="G13" i="32" l="1"/>
  <c r="G12" i="32"/>
  <c r="E29" i="32" l="1"/>
  <c r="G11" i="32"/>
  <c r="D31" i="40" l="1"/>
  <c r="E45" i="32"/>
  <c r="E37" i="32"/>
  <c r="D44" i="62"/>
  <c r="D35" i="62"/>
  <c r="E46" i="62"/>
  <c r="E44" i="62"/>
  <c r="G13" i="62"/>
  <c r="G12" i="62"/>
  <c r="E37" i="62"/>
  <c r="E35" i="62"/>
  <c r="E26" i="62"/>
  <c r="G11" i="62"/>
  <c r="E28" i="62"/>
  <c r="D26" i="62"/>
  <c r="H46" i="62" l="1"/>
  <c r="F46" i="62"/>
  <c r="G45" i="62"/>
  <c r="F45" i="62"/>
  <c r="D45" i="62"/>
  <c r="C45" i="62"/>
  <c r="C44" i="62" s="1"/>
  <c r="H37" i="62"/>
  <c r="F37" i="62"/>
  <c r="G36" i="62"/>
  <c r="F36" i="62"/>
  <c r="D36" i="62"/>
  <c r="C36" i="62"/>
  <c r="C35" i="62" s="1"/>
  <c r="F28" i="62"/>
  <c r="G27" i="62"/>
  <c r="F27" i="62"/>
  <c r="D27" i="62"/>
  <c r="C27" i="62"/>
  <c r="C26" i="62" s="1"/>
  <c r="G46" i="62"/>
  <c r="G37" i="62"/>
  <c r="G28" i="62"/>
  <c r="H29" i="32"/>
  <c r="G29" i="32"/>
  <c r="F29" i="32"/>
  <c r="H45" i="32"/>
  <c r="F45" i="32"/>
  <c r="G43" i="32"/>
  <c r="F43" i="32"/>
  <c r="D43" i="32"/>
  <c r="C43" i="32"/>
  <c r="H37" i="32"/>
  <c r="F37" i="32"/>
  <c r="G35" i="32"/>
  <c r="F35" i="32"/>
  <c r="D35" i="32"/>
  <c r="C35" i="32"/>
  <c r="G27" i="32"/>
  <c r="F27" i="32"/>
  <c r="D27" i="32"/>
  <c r="C27" i="32"/>
  <c r="G45" i="32"/>
  <c r="G37" i="32"/>
  <c r="E28" i="32" l="1"/>
  <c r="E44" i="32"/>
  <c r="H19" i="52"/>
  <c r="G19" i="52"/>
  <c r="F19" i="52"/>
  <c r="E19" i="52"/>
  <c r="G17" i="52"/>
  <c r="F17" i="52"/>
  <c r="E18" i="52" s="1"/>
  <c r="D17" i="52"/>
  <c r="C17" i="52"/>
  <c r="E33" i="40" l="1"/>
  <c r="G31" i="40"/>
  <c r="F31" i="40"/>
  <c r="E32" i="40" s="1"/>
  <c r="C31" i="40"/>
  <c r="F17" i="40"/>
  <c r="F33" i="40" s="1"/>
  <c r="K16" i="40"/>
  <c r="F16" i="40"/>
  <c r="F15" i="40"/>
  <c r="J15" i="40" s="1"/>
  <c r="F14" i="40"/>
  <c r="J14" i="40" s="1"/>
  <c r="F13" i="40"/>
  <c r="F12" i="40"/>
  <c r="F11" i="40"/>
  <c r="J11" i="40" s="1"/>
  <c r="F10" i="40"/>
  <c r="K10" i="40" s="1"/>
  <c r="J16" i="40" l="1"/>
  <c r="J13" i="40"/>
  <c r="K13" i="40"/>
  <c r="K14" i="40"/>
  <c r="K11" i="40"/>
  <c r="J10" i="40"/>
  <c r="K15" i="40"/>
  <c r="J17" i="40"/>
  <c r="G33" i="40" s="1"/>
  <c r="J12" i="40"/>
  <c r="K17" i="40"/>
  <c r="H33" i="40" s="1"/>
  <c r="K12" i="40"/>
</calcChain>
</file>

<file path=xl/sharedStrings.xml><?xml version="1.0" encoding="utf-8"?>
<sst xmlns="http://schemas.openxmlformats.org/spreadsheetml/2006/main" count="848" uniqueCount="218">
  <si>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</si>
  <si>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</si>
  <si>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</si>
  <si>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</si>
  <si>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</si>
  <si>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</si>
  <si>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</si>
  <si>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</si>
  <si>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</si>
  <si>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</si>
  <si>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</si>
  <si>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</si>
  <si>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</si>
  <si>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</si>
  <si>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</si>
  <si>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</si>
  <si>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</si>
  <si>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</si>
  <si>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</si>
  <si>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</si>
  <si>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</si>
  <si>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</si>
  <si>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</si>
  <si>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</si>
  <si>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</si>
  <si>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</si>
  <si>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</si>
  <si>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</si>
  <si>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</si>
  <si>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</si>
  <si>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</si>
  <si>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</si>
  <si>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</si>
  <si>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</si>
  <si>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</si>
  <si>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</si>
  <si>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</si>
  <si>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</si>
  <si>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</si>
  <si>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</si>
  <si>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</si>
  <si>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</si>
  <si>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</si>
  <si>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</si>
  <si>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</si>
  <si>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</si>
  <si>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</si>
  <si>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</si>
  <si>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</si>
  <si>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</si>
  <si>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</si>
  <si>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</si>
  <si>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</si>
  <si>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</si>
  <si>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</si>
  <si>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</si>
  <si>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</si>
  <si>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</si>
  <si>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</si>
  <si>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</si>
  <si>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</si>
  <si>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</si>
  <si>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</si>
  <si>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</si>
  <si>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</si>
  <si>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</si>
  <si>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</si>
  <si>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</si>
  <si>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</si>
  <si>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</si>
  <si>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</si>
  <si>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</si>
  <si>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</si>
  <si>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</si>
  <si>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</si>
  <si>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</si>
  <si>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</si>
  <si>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</si>
  <si>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</si>
  <si>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</si>
  <si>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</si>
  <si>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</si>
  <si>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</si>
  <si>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</si>
  <si>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</si>
  <si>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</si>
  <si>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</si>
  <si>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</si>
  <si>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</si>
  <si>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</si>
  <si>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</si>
  <si>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</si>
  <si>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</si>
  <si>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</si>
  <si>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</si>
  <si>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</si>
  <si>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</si>
  <si>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</si>
  <si>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</si>
  <si>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</si>
  <si>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</si>
  <si>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</si>
  <si>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</si>
  <si>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</si>
  <si>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</si>
  <si>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</si>
  <si>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</si>
  <si>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</si>
  <si>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</si>
  <si>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</si>
  <si>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</si>
  <si>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</si>
  <si>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</si>
  <si>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</si>
  <si>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</si>
  <si>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</si>
  <si>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</si>
  <si>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</si>
  <si>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</si>
  <si>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</si>
  <si>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</si>
  <si>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</si>
  <si>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</si>
  <si>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</si>
  <si>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</si>
  <si>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</si>
  <si>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</si>
  <si>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</si>
  <si>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</si>
  <si>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</si>
  <si>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</si>
  <si>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</si>
  <si>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</si>
  <si>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</si>
  <si>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</si>
  <si>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</si>
  <si>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</si>
  <si>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</si>
  <si>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</si>
  <si>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</si>
  <si>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</si>
  <si>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</si>
  <si>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</si>
  <si>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</si>
  <si>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</si>
  <si>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</si>
  <si>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</si>
  <si>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</si>
  <si>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</si>
  <si>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</si>
  <si>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</si>
  <si>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</si>
  <si>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</si>
  <si>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</si>
  <si>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</si>
  <si>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</si>
  <si>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</si>
  <si>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</si>
  <si>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</si>
  <si>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</si>
  <si>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</si>
  <si>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</si>
  <si>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</si>
  <si>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((5.2))</t>
  </si>
  <si>
    <t>zonal_background</t>
  </si>
  <si>
    <t>a</t>
  </si>
  <si>
    <t>BM1_mask.scratch5</t>
  </si>
  <si>
    <t>BM1_mask.scratch2</t>
  </si>
  <si>
    <t>BM1_mask.drawing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</si>
  <si>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</si>
  <si>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dummy_name.string</t>
  </si>
  <si>
    <t>fdr_toplib.string</t>
  </si>
  <si>
    <t>fdr_topcell.string</t>
  </si>
  <si>
    <t>make_fdr_dummy</t>
  </si>
  <si>
    <t>option1</t>
  </si>
  <si>
    <t>option2</t>
  </si>
  <si>
    <t>(25.4 25.4)</t>
  </si>
  <si>
    <t>dummy_lib.string</t>
  </si>
  <si>
    <t>127800c_2_x78c_n_bm1147d</t>
  </si>
  <si>
    <t>127800c_2_x78c_n_bm1148d</t>
  </si>
  <si>
    <t>127800c_2_x78c_n_bm1149d</t>
  </si>
  <si>
    <t>127800c_2_x78c_n_bm1150d</t>
  </si>
  <si>
    <t>127800c_2_x78c_n_bm1151d</t>
  </si>
  <si>
    <t>127800c_2_x78c_n_bm1152d</t>
  </si>
  <si>
    <t>127800c_2_x78c_n_bm1153d</t>
  </si>
  <si>
    <t>127800c_2_x78c_n_bm1174d</t>
  </si>
  <si>
    <t>v</t>
  </si>
  <si>
    <t>tp0_fullstackedfdrfiller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</si>
  <si>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</si>
  <si>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</si>
  <si>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</si>
  <si>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</si>
  <si>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</si>
  <si>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</si>
  <si>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BM0_mask.frameDrawing</t>
  </si>
  <si>
    <t>tp2_fdr_filler_bm0</t>
  </si>
  <si>
    <t>tp2_fdr_filler_bm1</t>
  </si>
  <si>
    <t>frmcollfdr_p82_lay</t>
  </si>
  <si>
    <t>canon82ralib3_p82_lay</t>
  </si>
  <si>
    <t>canon82ralib2_p82_lay</t>
  </si>
  <si>
    <t>canon82ralib1_p82_lay</t>
  </si>
  <si>
    <t>128200c_d1t99_1x82ra_bm0_dummy_4_1</t>
  </si>
  <si>
    <t>128200c_d1t99_1x82ra_bm1_baseline</t>
  </si>
  <si>
    <t>128200c_d1t99_1x82ra_fdr_dummy_no_bm0_bm1</t>
  </si>
  <si>
    <t>128200c_d1t99_1x82ra_dummy_beard_bm1</t>
  </si>
  <si>
    <t>128200c_d1t99_1x82ra_id_layers</t>
  </si>
  <si>
    <t>128200c_d1t99_1x82ra_bm1154d</t>
  </si>
  <si>
    <t>128200c_d1t99_1x82ra_bm1173d</t>
  </si>
  <si>
    <t>128200c_d1t99_1x82ra_bm1_dummy_3_1</t>
  </si>
  <si>
    <t>BM1_mask.frameDrawing</t>
  </si>
  <si>
    <t>128200c_d1t99_1x82ra_bm1322d</t>
  </si>
  <si>
    <t>128200c_d1t99_1x82ra_bm1323d</t>
  </si>
  <si>
    <t>128200c_d1t99_1x82ra_bm1324d</t>
  </si>
  <si>
    <t>128200c_d1t99_1x82ra_bm1422d</t>
  </si>
  <si>
    <t>128200c_d1t99_1x82ra_bm1423d</t>
  </si>
  <si>
    <t>128200c_d1t99_1x82ra_bm1424d</t>
  </si>
  <si>
    <t>1282canonbeard0</t>
  </si>
  <si>
    <t>canon82rasupport_p82_lay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</si>
</sst>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5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4" borderId="1" applyNumberFormat="0" applyAlignment="0" applyProtection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5" fillId="8" borderId="0" xfId="6"/>
    <xf numFmtId="0" fontId="5" fillId="8" borderId="0" xfId="6" applyAlignment="1">
      <alignment horizontal="center"/>
    </xf>
    <xf numFmtId="0" fontId="5" fillId="8" borderId="0" xfId="6" applyAlignment="1">
      <alignment horizontal="left" vertic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0" borderId="0" xfId="9"/>
    <xf numFmtId="0" fontId="5" fillId="10" borderId="0" xfId="9" applyAlignment="1">
      <alignment horizontal="center"/>
    </xf>
    <xf numFmtId="0" fontId="0" fillId="12" borderId="0" xfId="0" applyFill="1"/>
    <xf numFmtId="0" fontId="6" fillId="12" borderId="2" xfId="3" applyFill="1" applyBorder="1"/>
    <xf numFmtId="0" fontId="5" fillId="13" borderId="0" xfId="2" applyFill="1" applyAlignment="1">
      <alignment horizontal="left" vertical="center"/>
    </xf>
    <xf numFmtId="0" fontId="5" fillId="13" borderId="0" xfId="2" applyFill="1"/>
    <xf numFmtId="0" fontId="11" fillId="14" borderId="1" xfId="11"/>
  </cellXfs>
  <cellStyles count="12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zoomScale="110" zoomScaleNormal="110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129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129</v>
      </c>
      <c r="I10" s="4" t="s">
        <v>20</v>
      </c>
      <c r="J10" s="6" t="s">
        <v>151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120</v>
      </c>
      <c r="C13" s="2" t="s">
        <v>11</v>
      </c>
      <c r="D13" s="2" t="s">
        <v>12</v>
      </c>
      <c r="E13" s="2" t="s">
        <v>48</v>
      </c>
      <c r="F13" s="2" t="s">
        <v>121</v>
      </c>
      <c r="G13" s="2" t="s">
        <v>122</v>
      </c>
      <c r="H13" s="2" t="s">
        <v>123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22"/>
  <sheetViews>
    <sheetView workbookViewId="0">
      <selection activeCell="D28" sqref="D2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6B3A-EC92-4F49-AB2A-DEC95D8FC52E}">
  <dimension ref="A1:K9"/>
  <sheetViews>
    <sheetView tabSelected="1" topLeftCell="C1" workbookViewId="0">
      <selection activeCell="H10" sqref="H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38" bestFit="1" customWidth="1"/>
    <col min="5" max="5" width="25.85546875" bestFit="1" customWidth="1"/>
    <col min="6" max="7" width="14.28515625" bestFit="1" customWidth="1"/>
    <col min="8" max="8" width="16.42578125" bestFit="1" customWidth="1"/>
    <col min="9" max="9" width="14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188</v>
      </c>
      <c r="C2" s="2" t="s">
        <v>11</v>
      </c>
      <c r="D2" s="6" t="s">
        <v>12</v>
      </c>
      <c r="E2" s="2" t="s">
        <v>189</v>
      </c>
      <c r="F2" s="2" t="s">
        <v>48</v>
      </c>
      <c r="G2" s="6" t="s">
        <v>49</v>
      </c>
      <c r="H2" s="2" t="s">
        <v>190</v>
      </c>
      <c r="I2" s="6" t="s">
        <v>191</v>
      </c>
      <c r="J2" s="2" t="s">
        <v>192</v>
      </c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">
        <v>200</v>
      </c>
      <c r="D4" s="8" t="s">
        <v>201</v>
      </c>
      <c r="E4" s="7" t="s">
        <v>118</v>
      </c>
      <c r="F4" s="28">
        <v>63.1</v>
      </c>
      <c r="G4" s="28">
        <v>63.1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193</v>
      </c>
      <c r="C5" t="s">
        <v>10</v>
      </c>
      <c r="D5" t="s">
        <v>194</v>
      </c>
      <c r="E5">
        <v>45</v>
      </c>
      <c r="F5">
        <v>0.10199999999999999</v>
      </c>
      <c r="G5">
        <v>0.20399999999999999</v>
      </c>
      <c r="H5">
        <v>0.3</v>
      </c>
    </row>
    <row r="8" spans="1:11" x14ac:dyDescent="0.25">
      <c r="A8" s="7" t="s">
        <v>38</v>
      </c>
      <c r="B8" s="7" t="s">
        <v>39</v>
      </c>
      <c r="C8" s="7" t="s">
        <v>200</v>
      </c>
      <c r="D8" s="8" t="s">
        <v>208</v>
      </c>
      <c r="E8" s="7" t="s">
        <v>118</v>
      </c>
      <c r="F8" s="28">
        <v>63.1</v>
      </c>
      <c r="G8" s="28">
        <v>63.1</v>
      </c>
      <c r="H8" s="8">
        <v>0</v>
      </c>
      <c r="I8" s="8">
        <v>0</v>
      </c>
      <c r="J8" s="8"/>
      <c r="K8" s="8"/>
    </row>
    <row r="9" spans="1:11" x14ac:dyDescent="0.25">
      <c r="A9" t="s">
        <v>38</v>
      </c>
      <c r="B9" t="s">
        <v>193</v>
      </c>
      <c r="C9" t="s">
        <v>10</v>
      </c>
      <c r="D9" t="s">
        <v>209</v>
      </c>
      <c r="E9">
        <v>135</v>
      </c>
      <c r="F9">
        <v>0.20200000000000001</v>
      </c>
      <c r="G9">
        <v>0.40400000000000003</v>
      </c>
      <c r="H9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8570-43EE-435D-AD4B-0D858C9663BE}">
  <sheetPr codeName="Sheet3"/>
  <dimension ref="A1:K8"/>
  <sheetViews>
    <sheetView workbookViewId="0">
      <selection activeCell="D15" sqref="D1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" bestFit="1" customWidth="1"/>
    <col min="4" max="4" width="34.7109375" bestFit="1" customWidth="1"/>
    <col min="5" max="5" width="46.28515625" bestFit="1" customWidth="1"/>
    <col min="6" max="6" width="20.7109375" bestFit="1" customWidth="1"/>
    <col min="7" max="7" width="21.8554687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169</v>
      </c>
      <c r="C3" s="2" t="s">
        <v>11</v>
      </c>
      <c r="D3" s="6" t="s">
        <v>177</v>
      </c>
      <c r="E3" s="2" t="s">
        <v>170</v>
      </c>
      <c r="F3" s="2" t="s">
        <v>171</v>
      </c>
      <c r="G3" s="6" t="s">
        <v>172</v>
      </c>
      <c r="H3" s="2"/>
      <c r="I3" s="2"/>
      <c r="J3" s="4"/>
      <c r="K3" s="4"/>
    </row>
    <row r="5" spans="1:11" s="8" customFormat="1" x14ac:dyDescent="0.25">
      <c r="A5" s="7" t="s">
        <v>38</v>
      </c>
      <c r="B5" s="7" t="s">
        <v>39</v>
      </c>
      <c r="C5" s="7" t="s">
        <v>198</v>
      </c>
      <c r="D5" s="7" t="s">
        <v>202</v>
      </c>
      <c r="E5" s="7" t="s">
        <v>118</v>
      </c>
      <c r="F5" s="28">
        <v>63.36</v>
      </c>
      <c r="G5" s="28">
        <v>63.36</v>
      </c>
      <c r="H5" s="8">
        <v>0</v>
      </c>
      <c r="I5" s="8">
        <v>0</v>
      </c>
    </row>
    <row r="6" spans="1:11" x14ac:dyDescent="0.25">
      <c r="A6" t="s">
        <v>38</v>
      </c>
      <c r="B6" t="s">
        <v>143</v>
      </c>
      <c r="C6" t="s">
        <v>10</v>
      </c>
      <c r="D6" t="s">
        <v>197</v>
      </c>
      <c r="E6" t="s">
        <v>195</v>
      </c>
    </row>
    <row r="7" spans="1:11" x14ac:dyDescent="0.25">
      <c r="A7" t="s">
        <v>38</v>
      </c>
      <c r="B7" t="s">
        <v>143</v>
      </c>
      <c r="C7" t="s">
        <v>10</v>
      </c>
      <c r="D7" t="s">
        <v>197</v>
      </c>
      <c r="E7" t="s">
        <v>196</v>
      </c>
    </row>
    <row r="8" spans="1:11" x14ac:dyDescent="0.25">
      <c r="A8" t="s">
        <v>38</v>
      </c>
      <c r="B8" t="s">
        <v>173</v>
      </c>
      <c r="C8" t="s">
        <v>10</v>
      </c>
      <c r="D8" t="s">
        <v>200</v>
      </c>
      <c r="E8" t="s">
        <v>203</v>
      </c>
      <c r="F8" t="s">
        <v>197</v>
      </c>
      <c r="G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33B1-6B01-490B-866A-244E798CA2A4}">
  <dimension ref="A1:K8"/>
  <sheetViews>
    <sheetView topLeftCell="A3" workbookViewId="0">
      <selection activeCell="C4" sqref="C4: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188</v>
      </c>
      <c r="C2" s="2" t="s">
        <v>11</v>
      </c>
      <c r="D2" s="6" t="s">
        <v>12</v>
      </c>
      <c r="E2" s="2" t="s">
        <v>189</v>
      </c>
      <c r="F2" s="2" t="s">
        <v>48</v>
      </c>
      <c r="G2" s="6" t="s">
        <v>49</v>
      </c>
      <c r="H2" s="2" t="s">
        <v>190</v>
      </c>
      <c r="I2" s="6" t="s">
        <v>191</v>
      </c>
      <c r="J2" s="2" t="s">
        <v>192</v>
      </c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">
        <v>200</v>
      </c>
      <c r="D4" s="8" t="s">
        <v>204</v>
      </c>
      <c r="E4" s="7" t="s">
        <v>118</v>
      </c>
      <c r="F4" s="28">
        <v>63.36</v>
      </c>
      <c r="G4" s="28">
        <v>63.36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143</v>
      </c>
      <c r="C5" t="s">
        <v>10</v>
      </c>
      <c r="D5" t="s">
        <v>200</v>
      </c>
      <c r="E5" t="s">
        <v>201</v>
      </c>
    </row>
    <row r="6" spans="1:11" x14ac:dyDescent="0.25">
      <c r="A6" t="s">
        <v>38</v>
      </c>
      <c r="B6" t="s">
        <v>143</v>
      </c>
      <c r="C6" t="s">
        <v>10</v>
      </c>
      <c r="D6" t="s">
        <v>200</v>
      </c>
      <c r="E6" t="s">
        <v>203</v>
      </c>
    </row>
    <row r="7" spans="1:11" x14ac:dyDescent="0.25">
      <c r="A7" t="s">
        <v>38</v>
      </c>
      <c r="B7" t="s">
        <v>143</v>
      </c>
      <c r="C7" t="s">
        <v>10</v>
      </c>
      <c r="D7" t="s">
        <v>200</v>
      </c>
      <c r="E7" t="s">
        <v>205</v>
      </c>
    </row>
    <row r="8" spans="1:11" x14ac:dyDescent="0.25">
      <c r="A8" t="s">
        <v>38</v>
      </c>
      <c r="B8" t="s">
        <v>143</v>
      </c>
      <c r="C8" t="s">
        <v>10</v>
      </c>
      <c r="D8" t="s">
        <v>217</v>
      </c>
      <c r="E8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B205-1F1F-45DB-98DF-FB3A49C10E7B}">
  <sheetPr codeName="Sheet5"/>
  <dimension ref="A1:M46"/>
  <sheetViews>
    <sheetView zoomScale="80" zoomScaleNormal="80" workbookViewId="0">
      <selection activeCell="C11" sqref="C11: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210</v>
      </c>
      <c r="D11" s="12" t="s">
        <v>125</v>
      </c>
      <c r="E11" s="12">
        <v>1.4</v>
      </c>
      <c r="F11" s="12">
        <v>30</v>
      </c>
      <c r="G11" s="12" t="str">
        <f>"("&amp;F11-E11&amp;" "&amp;F11-E11&amp;")"</f>
        <v>(28.6 28.6)</v>
      </c>
      <c r="H11" s="8" t="s">
        <v>163</v>
      </c>
      <c r="I11" s="12">
        <v>0.2</v>
      </c>
      <c r="J11" s="12">
        <v>0.4</v>
      </c>
      <c r="K11" s="12" t="s">
        <v>162</v>
      </c>
      <c r="L11" s="28">
        <v>63.36</v>
      </c>
      <c r="M11" s="28">
        <v>63.36</v>
      </c>
    </row>
    <row r="12" spans="1:13" x14ac:dyDescent="0.25">
      <c r="C12" s="8" t="s">
        <v>211</v>
      </c>
      <c r="D12" s="12" t="s">
        <v>125</v>
      </c>
      <c r="E12" s="12">
        <v>1.8</v>
      </c>
      <c r="F12" s="12">
        <v>30</v>
      </c>
      <c r="G12" s="12" t="str">
        <f>"("&amp;F12-E12&amp;" "&amp;F12-E12&amp;")"</f>
        <v>(28.2 28.2)</v>
      </c>
      <c r="H12" s="8" t="s">
        <v>163</v>
      </c>
      <c r="I12" s="12">
        <v>0.2</v>
      </c>
      <c r="J12" s="12">
        <v>0.4</v>
      </c>
      <c r="K12" s="12" t="s">
        <v>176</v>
      </c>
      <c r="L12" s="28">
        <v>63.36</v>
      </c>
      <c r="M12" s="28">
        <v>63.36</v>
      </c>
    </row>
    <row r="13" spans="1:13" x14ac:dyDescent="0.25">
      <c r="C13" s="8" t="s">
        <v>212</v>
      </c>
      <c r="D13" s="12" t="s">
        <v>125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163</v>
      </c>
      <c r="I13" s="12">
        <v>0.2</v>
      </c>
      <c r="J13" s="12">
        <v>0.4</v>
      </c>
      <c r="K13" s="12" t="s">
        <v>162</v>
      </c>
      <c r="L13" s="28">
        <v>63.36</v>
      </c>
      <c r="M13" s="28">
        <v>63.36</v>
      </c>
    </row>
    <row r="21" spans="1:9" ht="15.75" thickBot="1" x14ac:dyDescent="0.3"/>
    <row r="22" spans="1:9" ht="16.5" thickTop="1" thickBot="1" x14ac:dyDescent="0.3">
      <c r="B22" s="16" t="s">
        <v>126</v>
      </c>
      <c r="C22" s="17" t="s">
        <v>199</v>
      </c>
      <c r="E22" s="16" t="s">
        <v>142</v>
      </c>
      <c r="F22" s="10"/>
    </row>
    <row r="23" spans="1:9" ht="16.5" thickTop="1" thickBot="1" x14ac:dyDescent="0.3">
      <c r="B23" s="16" t="s">
        <v>130</v>
      </c>
      <c r="C23" s="25">
        <v>0.18</v>
      </c>
      <c r="D23" s="24">
        <v>0.38</v>
      </c>
    </row>
    <row r="24" spans="1:9" ht="15.75" thickTop="1" x14ac:dyDescent="0.25">
      <c r="C24" t="s">
        <v>174</v>
      </c>
      <c r="D24" t="s">
        <v>175</v>
      </c>
    </row>
    <row r="27" spans="1:9" s="8" customFormat="1" x14ac:dyDescent="0.25">
      <c r="A27" s="7" t="s">
        <v>38</v>
      </c>
      <c r="B27" s="7" t="s">
        <v>39</v>
      </c>
      <c r="C27" s="7" t="str">
        <f>$C$22</f>
        <v>canon82ralib2_p82_lay</v>
      </c>
      <c r="D27" s="7" t="str">
        <f>$F$22&amp;C11</f>
        <v>128200c_d1t99_1x82ra_bm1322d</v>
      </c>
      <c r="E27" s="7" t="s">
        <v>118</v>
      </c>
      <c r="F27" s="8">
        <f>L11</f>
        <v>63.36</v>
      </c>
      <c r="G27" s="8">
        <f>M11</f>
        <v>63.36</v>
      </c>
      <c r="H27" s="8">
        <v>0</v>
      </c>
      <c r="I27" s="8">
        <v>0</v>
      </c>
    </row>
    <row r="28" spans="1:9" x14ac:dyDescent="0.25">
      <c r="A28" t="s">
        <v>38</v>
      </c>
      <c r="B28" t="s">
        <v>119</v>
      </c>
      <c r="C28" t="s">
        <v>10</v>
      </c>
      <c r="D28" t="s">
        <v>166</v>
      </c>
      <c r="E28" t="str">
        <f>-F27/2+$C$23&amp;" "&amp;-G27/2&amp;" "&amp;F27/2-$C$23&amp;" "&amp;G27/2</f>
        <v>-31.5 -31.68 31.5 31.68</v>
      </c>
      <c r="F28">
        <v>0.2</v>
      </c>
      <c r="G28">
        <v>0.4</v>
      </c>
      <c r="H28" t="s">
        <v>186</v>
      </c>
    </row>
    <row r="29" spans="1:9" x14ac:dyDescent="0.25">
      <c r="A29" t="s">
        <v>38</v>
      </c>
      <c r="B29" t="s">
        <v>127</v>
      </c>
      <c r="C29" t="s">
        <v>10</v>
      </c>
      <c r="D29" t="s">
        <v>167</v>
      </c>
      <c r="E29" t="str">
        <f>"("&amp;E11&amp;" "&amp;E11&amp;")"</f>
        <v>(1.4 1.4)</v>
      </c>
      <c r="F29" t="str">
        <f>K11</f>
        <v>(25 25)</v>
      </c>
      <c r="G29" t="str">
        <f>G11</f>
        <v>(28.6 28.6)</v>
      </c>
      <c r="H29" t="str">
        <f>H11</f>
        <v>((5.2))</v>
      </c>
    </row>
    <row r="30" spans="1:9" x14ac:dyDescent="0.25">
      <c r="A30" t="s">
        <v>38</v>
      </c>
      <c r="B30" t="s">
        <v>101</v>
      </c>
      <c r="C30" t="s">
        <v>10</v>
      </c>
      <c r="D30" t="s">
        <v>166</v>
      </c>
      <c r="E30" t="s">
        <v>167</v>
      </c>
      <c r="F30" t="s">
        <v>168</v>
      </c>
    </row>
    <row r="35" spans="1:9" s="27" customFormat="1" x14ac:dyDescent="0.25">
      <c r="A35" s="26" t="s">
        <v>38</v>
      </c>
      <c r="B35" s="26" t="s">
        <v>39</v>
      </c>
      <c r="C35" s="26" t="str">
        <f>$C$22</f>
        <v>canon82ralib2_p82_lay</v>
      </c>
      <c r="D35" s="26" t="str">
        <f>$F$22&amp;C12</f>
        <v>128200c_d1t99_1x82ra_bm1323d</v>
      </c>
      <c r="E35" s="26" t="s">
        <v>118</v>
      </c>
      <c r="F35" s="27">
        <f>L12</f>
        <v>63.36</v>
      </c>
      <c r="G35" s="27">
        <f>M12</f>
        <v>63.36</v>
      </c>
      <c r="H35" s="27">
        <v>0</v>
      </c>
      <c r="I35" s="27">
        <v>0</v>
      </c>
    </row>
    <row r="36" spans="1:9" x14ac:dyDescent="0.25">
      <c r="A36" t="s">
        <v>38</v>
      </c>
      <c r="B36" t="s">
        <v>119</v>
      </c>
      <c r="C36" t="s">
        <v>10</v>
      </c>
      <c r="D36" t="s">
        <v>166</v>
      </c>
      <c r="E36" t="str">
        <f>-F35/2+$D$23&amp;" "&amp;-G35/2&amp;" "&amp;F35/2-$D$23&amp;" "&amp;G35/2</f>
        <v>-31.3 -31.68 31.3 31.68</v>
      </c>
      <c r="F36">
        <v>0.2</v>
      </c>
      <c r="G36">
        <v>0.4</v>
      </c>
      <c r="H36" t="s">
        <v>186</v>
      </c>
    </row>
    <row r="37" spans="1:9" x14ac:dyDescent="0.25">
      <c r="A37" t="s">
        <v>38</v>
      </c>
      <c r="B37" t="s">
        <v>127</v>
      </c>
      <c r="C37" t="s">
        <v>10</v>
      </c>
      <c r="D37" t="s">
        <v>167</v>
      </c>
      <c r="E37" t="str">
        <f>"("&amp;E12&amp;" "&amp;E12&amp;")"</f>
        <v>(1.8 1.8)</v>
      </c>
      <c r="F37" t="str">
        <f>K12</f>
        <v>(25.4 25.4)</v>
      </c>
      <c r="G37" t="str">
        <f>G12</f>
        <v>(28.2 28.2)</v>
      </c>
      <c r="H37" t="str">
        <f>H12</f>
        <v>((5.2))</v>
      </c>
    </row>
    <row r="38" spans="1:9" x14ac:dyDescent="0.25">
      <c r="A38" t="s">
        <v>38</v>
      </c>
      <c r="B38" t="s">
        <v>101</v>
      </c>
      <c r="C38" t="s">
        <v>10</v>
      </c>
      <c r="D38" t="s">
        <v>166</v>
      </c>
      <c r="E38" t="s">
        <v>167</v>
      </c>
      <c r="F38" t="s">
        <v>168</v>
      </c>
    </row>
    <row r="43" spans="1:9" s="27" customFormat="1" x14ac:dyDescent="0.25">
      <c r="A43" s="26" t="s">
        <v>38</v>
      </c>
      <c r="B43" s="26" t="s">
        <v>39</v>
      </c>
      <c r="C43" s="26" t="str">
        <f>$C$22</f>
        <v>canon82ralib2_p82_lay</v>
      </c>
      <c r="D43" s="26" t="str">
        <f>$F$22&amp;C13</f>
        <v>128200c_d1t99_1x82ra_bm1324d</v>
      </c>
      <c r="E43" s="26" t="s">
        <v>118</v>
      </c>
      <c r="F43" s="27">
        <f>L13</f>
        <v>63.36</v>
      </c>
      <c r="G43" s="27">
        <f>M13</f>
        <v>63.36</v>
      </c>
      <c r="H43" s="27">
        <v>0</v>
      </c>
      <c r="I43" s="27">
        <v>0</v>
      </c>
    </row>
    <row r="44" spans="1:9" x14ac:dyDescent="0.25">
      <c r="A44" t="s">
        <v>38</v>
      </c>
      <c r="B44" t="s">
        <v>119</v>
      </c>
      <c r="C44" t="s">
        <v>10</v>
      </c>
      <c r="D44" t="s">
        <v>166</v>
      </c>
      <c r="E44" t="str">
        <f>-F43/2+$C$23&amp;" "&amp;-G43/2&amp;" "&amp;F43/2-$C$23&amp;" "&amp;G43/2</f>
        <v>-31.5 -31.68 31.5 31.68</v>
      </c>
      <c r="F44">
        <v>0.2</v>
      </c>
      <c r="G44">
        <v>0.4</v>
      </c>
      <c r="H44" t="s">
        <v>186</v>
      </c>
    </row>
    <row r="45" spans="1:9" x14ac:dyDescent="0.25">
      <c r="A45" t="s">
        <v>38</v>
      </c>
      <c r="B45" t="s">
        <v>127</v>
      </c>
      <c r="C45" t="s">
        <v>10</v>
      </c>
      <c r="D45" t="s">
        <v>167</v>
      </c>
      <c r="E45" t="str">
        <f>"("&amp;E13&amp;" "&amp;E13&amp;")"</f>
        <v>(2.2 2.2)</v>
      </c>
      <c r="F45" t="str">
        <f>K13</f>
        <v>(25 25)</v>
      </c>
      <c r="G45" t="str">
        <f>G13</f>
        <v>(27.8 27.8)</v>
      </c>
      <c r="H45" t="str">
        <f>H13</f>
        <v>((5.2))</v>
      </c>
    </row>
    <row r="46" spans="1:9" x14ac:dyDescent="0.25">
      <c r="A46" t="s">
        <v>38</v>
      </c>
      <c r="B46" t="s">
        <v>101</v>
      </c>
      <c r="C46" t="s">
        <v>10</v>
      </c>
      <c r="D46" t="s">
        <v>166</v>
      </c>
      <c r="E46" t="s">
        <v>167</v>
      </c>
      <c r="F46" t="s">
        <v>168</v>
      </c>
    </row>
  </sheetData>
  <autoFilter ref="D1:D25" xr:uid="{50C3F8DE-D8B4-4FB6-B3A6-52A6A5D0D31A}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DAE-4524-4B3A-B832-5E6D282FF3D5}">
  <sheetPr codeName="Sheet9"/>
  <dimension ref="A1:M47"/>
  <sheetViews>
    <sheetView topLeftCell="A3" zoomScale="80" zoomScaleNormal="80" workbookViewId="0">
      <selection activeCell="C11" sqref="C11: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85546875" bestFit="1" customWidth="1"/>
    <col min="4" max="4" width="33.85546875" bestFit="1" customWidth="1"/>
    <col min="5" max="5" width="27.140625" bestFit="1" customWidth="1"/>
    <col min="6" max="6" width="20.28515625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131</v>
      </c>
      <c r="D10" s="9" t="s">
        <v>132</v>
      </c>
      <c r="E10" s="9" t="s">
        <v>133</v>
      </c>
      <c r="F10" s="9" t="s">
        <v>137</v>
      </c>
      <c r="G10" s="9" t="s">
        <v>134</v>
      </c>
      <c r="H10" s="9" t="s">
        <v>138</v>
      </c>
      <c r="I10" s="11" t="s">
        <v>135</v>
      </c>
      <c r="J10" s="11" t="s">
        <v>136</v>
      </c>
      <c r="K10" s="11" t="s">
        <v>139</v>
      </c>
      <c r="L10" s="11" t="s">
        <v>140</v>
      </c>
      <c r="M10" s="11" t="s">
        <v>141</v>
      </c>
    </row>
    <row r="11" spans="1:13" x14ac:dyDescent="0.25">
      <c r="C11" s="8" t="s">
        <v>213</v>
      </c>
      <c r="D11" s="12" t="s">
        <v>125</v>
      </c>
      <c r="E11" s="12">
        <v>2</v>
      </c>
      <c r="F11" s="12">
        <v>30</v>
      </c>
      <c r="G11" s="12" t="str">
        <f>"("&amp;F11-E11&amp;" "&amp;F11-E11&amp;")"</f>
        <v>(28 28)</v>
      </c>
      <c r="H11" s="8" t="s">
        <v>144</v>
      </c>
      <c r="I11" s="12">
        <v>0.2</v>
      </c>
      <c r="J11" s="12">
        <v>0.4</v>
      </c>
      <c r="K11" s="12" t="s">
        <v>176</v>
      </c>
      <c r="L11" s="28">
        <v>63.36</v>
      </c>
      <c r="M11" s="28">
        <v>63.36</v>
      </c>
    </row>
    <row r="12" spans="1:13" x14ac:dyDescent="0.25">
      <c r="C12" s="8" t="s">
        <v>214</v>
      </c>
      <c r="D12" s="12" t="s">
        <v>125</v>
      </c>
      <c r="E12" s="12">
        <v>2.2000000000000002</v>
      </c>
      <c r="F12" s="12">
        <v>30</v>
      </c>
      <c r="G12" s="12" t="str">
        <f>"("&amp;F12-E12&amp;" "&amp;F12-E12&amp;")"</f>
        <v>(27.8 27.8)</v>
      </c>
      <c r="H12" s="8" t="s">
        <v>144</v>
      </c>
      <c r="I12" s="12">
        <v>0.2</v>
      </c>
      <c r="J12" s="12">
        <v>0.4</v>
      </c>
      <c r="K12" s="12" t="s">
        <v>176</v>
      </c>
      <c r="L12" s="28">
        <v>63.36</v>
      </c>
      <c r="M12" s="28">
        <v>63.36</v>
      </c>
    </row>
    <row r="13" spans="1:13" x14ac:dyDescent="0.25">
      <c r="C13" s="8" t="s">
        <v>215</v>
      </c>
      <c r="D13" s="12" t="s">
        <v>125</v>
      </c>
      <c r="E13" s="12">
        <v>2.4</v>
      </c>
      <c r="F13" s="12">
        <v>30</v>
      </c>
      <c r="G13" s="12" t="str">
        <f>"("&amp;F13-E13&amp;" "&amp;F13-E13&amp;")"</f>
        <v>(27.6 27.6)</v>
      </c>
      <c r="H13" s="8" t="s">
        <v>144</v>
      </c>
      <c r="I13" s="12">
        <v>0.2</v>
      </c>
      <c r="J13" s="12">
        <v>0.4</v>
      </c>
      <c r="K13" s="12" t="s">
        <v>176</v>
      </c>
      <c r="L13" s="28">
        <v>63.36</v>
      </c>
      <c r="M13" s="28">
        <v>63.36</v>
      </c>
    </row>
    <row r="21" spans="1:9" ht="15.75" thickBot="1" x14ac:dyDescent="0.3"/>
    <row r="22" spans="1:9" ht="16.5" thickTop="1" thickBot="1" x14ac:dyDescent="0.3">
      <c r="B22" s="16" t="s">
        <v>126</v>
      </c>
      <c r="C22" s="17" t="s">
        <v>199</v>
      </c>
      <c r="E22" s="16" t="s">
        <v>142</v>
      </c>
      <c r="F22" s="10"/>
    </row>
    <row r="23" spans="1:9" ht="16.5" thickTop="1" thickBot="1" x14ac:dyDescent="0.3">
      <c r="B23" s="16" t="s">
        <v>130</v>
      </c>
      <c r="C23" s="18"/>
    </row>
    <row r="24" spans="1:9" ht="15.75" thickTop="1" x14ac:dyDescent="0.25"/>
    <row r="26" spans="1:9" s="8" customFormat="1" x14ac:dyDescent="0.25">
      <c r="A26" s="7" t="s">
        <v>38</v>
      </c>
      <c r="B26" s="7" t="s">
        <v>164</v>
      </c>
      <c r="C26" s="7" t="str">
        <f>C27</f>
        <v>canon82ralib2_p82_lay</v>
      </c>
      <c r="D26" s="7" t="str">
        <f>$F$22&amp;C11</f>
        <v>128200c_d1t99_1x82ra_bm1422d</v>
      </c>
      <c r="E26" s="7" t="str">
        <f>"("&amp;L11&amp;" "&amp;M11&amp;")"</f>
        <v>(63.36 63.36)</v>
      </c>
      <c r="F26" s="8" t="s">
        <v>166</v>
      </c>
      <c r="G26" s="8">
        <v>0.2</v>
      </c>
      <c r="H26" s="8">
        <v>0.4</v>
      </c>
    </row>
    <row r="27" spans="1:9" s="8" customFormat="1" x14ac:dyDescent="0.25">
      <c r="A27" s="7" t="s">
        <v>38</v>
      </c>
      <c r="B27" s="7" t="s">
        <v>39</v>
      </c>
      <c r="C27" s="7" t="str">
        <f>$C$22</f>
        <v>canon82ralib2_p82_lay</v>
      </c>
      <c r="D27" s="7" t="str">
        <f>$F$22&amp;C11</f>
        <v>128200c_d1t99_1x82ra_bm1422d</v>
      </c>
      <c r="E27" s="7" t="s">
        <v>165</v>
      </c>
      <c r="F27" s="8">
        <f>L11</f>
        <v>63.36</v>
      </c>
      <c r="G27" s="8">
        <f>M11</f>
        <v>63.36</v>
      </c>
      <c r="H27" s="8">
        <v>0</v>
      </c>
      <c r="I27" s="8">
        <v>0</v>
      </c>
    </row>
    <row r="28" spans="1:9" x14ac:dyDescent="0.25">
      <c r="A28" t="s">
        <v>38</v>
      </c>
      <c r="B28" t="s">
        <v>127</v>
      </c>
      <c r="C28" t="s">
        <v>10</v>
      </c>
      <c r="D28" t="s">
        <v>167</v>
      </c>
      <c r="E28" t="str">
        <f>"("&amp;E11&amp;" "&amp;E11&amp;")"</f>
        <v>(2 2)</v>
      </c>
      <c r="F28" t="str">
        <f>K11</f>
        <v>(25.4 25.4)</v>
      </c>
      <c r="G28" t="str">
        <f>G11</f>
        <v>(28 28)</v>
      </c>
      <c r="H28" t="s">
        <v>144</v>
      </c>
    </row>
    <row r="29" spans="1:9" x14ac:dyDescent="0.25">
      <c r="A29" t="s">
        <v>38</v>
      </c>
      <c r="B29" t="s">
        <v>101</v>
      </c>
      <c r="C29" t="s">
        <v>10</v>
      </c>
      <c r="D29" t="s">
        <v>166</v>
      </c>
      <c r="E29" t="s">
        <v>167</v>
      </c>
      <c r="F29" t="s">
        <v>168</v>
      </c>
    </row>
    <row r="35" spans="1:9" s="8" customFormat="1" x14ac:dyDescent="0.25">
      <c r="A35" s="7" t="s">
        <v>38</v>
      </c>
      <c r="B35" s="7" t="s">
        <v>164</v>
      </c>
      <c r="C35" s="7" t="str">
        <f>C36</f>
        <v>canon82ralib2_p82_lay</v>
      </c>
      <c r="D35" s="7" t="str">
        <f>$F$22&amp;C12</f>
        <v>128200c_d1t99_1x82ra_bm1423d</v>
      </c>
      <c r="E35" s="7" t="str">
        <f>"("&amp;L12&amp;" "&amp;M12&amp;")"</f>
        <v>(63.36 63.36)</v>
      </c>
      <c r="F35" s="8" t="s">
        <v>166</v>
      </c>
      <c r="G35" s="8">
        <v>0.2</v>
      </c>
      <c r="H35" s="8">
        <v>0.4</v>
      </c>
    </row>
    <row r="36" spans="1:9" s="8" customFormat="1" x14ac:dyDescent="0.25">
      <c r="A36" s="7" t="s">
        <v>38</v>
      </c>
      <c r="B36" s="7" t="s">
        <v>39</v>
      </c>
      <c r="C36" s="7" t="str">
        <f>$C$22</f>
        <v>canon82ralib2_p82_lay</v>
      </c>
      <c r="D36" s="7" t="str">
        <f>$F$22&amp;C12</f>
        <v>128200c_d1t99_1x82ra_bm1423d</v>
      </c>
      <c r="E36" s="7" t="s">
        <v>165</v>
      </c>
      <c r="F36" s="8">
        <f>L12</f>
        <v>63.36</v>
      </c>
      <c r="G36" s="8">
        <f>M12</f>
        <v>63.36</v>
      </c>
      <c r="H36" s="8">
        <v>0</v>
      </c>
      <c r="I36" s="8">
        <v>0</v>
      </c>
    </row>
    <row r="37" spans="1:9" x14ac:dyDescent="0.25">
      <c r="A37" t="s">
        <v>38</v>
      </c>
      <c r="B37" t="s">
        <v>127</v>
      </c>
      <c r="C37" t="s">
        <v>10</v>
      </c>
      <c r="D37" t="s">
        <v>167</v>
      </c>
      <c r="E37" t="str">
        <f>"("&amp;E12&amp;" "&amp;E12&amp;")"</f>
        <v>(2.2 2.2)</v>
      </c>
      <c r="F37" t="str">
        <f>K12</f>
        <v>(25.4 25.4)</v>
      </c>
      <c r="G37" t="str">
        <f>G12</f>
        <v>(27.8 27.8)</v>
      </c>
      <c r="H37" t="str">
        <f>H12</f>
        <v>((5))</v>
      </c>
    </row>
    <row r="38" spans="1:9" x14ac:dyDescent="0.25">
      <c r="A38" t="s">
        <v>38</v>
      </c>
      <c r="B38" t="s">
        <v>101</v>
      </c>
      <c r="C38" t="s">
        <v>10</v>
      </c>
      <c r="D38" t="s">
        <v>166</v>
      </c>
      <c r="E38" t="s">
        <v>167</v>
      </c>
      <c r="F38" t="s">
        <v>168</v>
      </c>
    </row>
    <row r="44" spans="1:9" s="8" customFormat="1" x14ac:dyDescent="0.25">
      <c r="A44" s="7" t="s">
        <v>38</v>
      </c>
      <c r="B44" s="7" t="s">
        <v>164</v>
      </c>
      <c r="C44" s="7" t="str">
        <f>C45</f>
        <v>canon82ralib2_p82_lay</v>
      </c>
      <c r="D44" s="7" t="str">
        <f>$F$22&amp;C13</f>
        <v>128200c_d1t99_1x82ra_bm1424d</v>
      </c>
      <c r="E44" s="7" t="str">
        <f>"("&amp;L13&amp;" "&amp;M13&amp;")"</f>
        <v>(63.36 63.36)</v>
      </c>
      <c r="F44" s="8" t="s">
        <v>166</v>
      </c>
      <c r="G44" s="8">
        <v>0.2</v>
      </c>
      <c r="H44" s="8">
        <v>0.4</v>
      </c>
    </row>
    <row r="45" spans="1:9" s="8" customFormat="1" x14ac:dyDescent="0.25">
      <c r="A45" s="7" t="s">
        <v>38</v>
      </c>
      <c r="B45" s="7" t="s">
        <v>39</v>
      </c>
      <c r="C45" s="7" t="str">
        <f>$C$22</f>
        <v>canon82ralib2_p82_lay</v>
      </c>
      <c r="D45" s="7" t="str">
        <f>$F$22&amp;C13</f>
        <v>128200c_d1t99_1x82ra_bm1424d</v>
      </c>
      <c r="E45" s="7" t="s">
        <v>165</v>
      </c>
      <c r="F45" s="8">
        <f>L13</f>
        <v>63.36</v>
      </c>
      <c r="G45" s="8">
        <f>M13</f>
        <v>63.36</v>
      </c>
      <c r="H45" s="8">
        <v>0</v>
      </c>
      <c r="I45" s="8">
        <v>0</v>
      </c>
    </row>
    <row r="46" spans="1:9" x14ac:dyDescent="0.25">
      <c r="A46" t="s">
        <v>38</v>
      </c>
      <c r="B46" t="s">
        <v>127</v>
      </c>
      <c r="C46" t="s">
        <v>10</v>
      </c>
      <c r="D46" t="s">
        <v>167</v>
      </c>
      <c r="E46" t="str">
        <f>"("&amp;E13&amp;" "&amp;E13&amp;")"</f>
        <v>(2.4 2.4)</v>
      </c>
      <c r="F46" t="str">
        <f>K13</f>
        <v>(25.4 25.4)</v>
      </c>
      <c r="G46" t="str">
        <f>G13</f>
        <v>(27.6 27.6)</v>
      </c>
      <c r="H46" t="str">
        <f>H13</f>
        <v>((5))</v>
      </c>
    </row>
    <row r="47" spans="1:9" x14ac:dyDescent="0.25">
      <c r="A47" t="s">
        <v>38</v>
      </c>
      <c r="B47" t="s">
        <v>101</v>
      </c>
      <c r="C47" t="s">
        <v>10</v>
      </c>
      <c r="D47" t="s">
        <v>166</v>
      </c>
      <c r="E47" t="s">
        <v>167</v>
      </c>
      <c r="F47" t="s">
        <v>168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617-BD18-4BB5-B54F-6E3D63E37BC6}">
  <sheetPr codeName="Sheet7"/>
  <dimension ref="A1:N34"/>
  <sheetViews>
    <sheetView zoomScale="90" zoomScaleNormal="90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.7109375" bestFit="1" customWidth="1"/>
    <col min="4" max="4" width="33.140625" bestFit="1" customWidth="1"/>
    <col min="5" max="5" width="49.1406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4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4" s="6" customFormat="1" ht="15.75" hidden="1" x14ac:dyDescent="0.25">
      <c r="A7" s="2"/>
      <c r="B7" s="2" t="s">
        <v>106</v>
      </c>
      <c r="C7" s="2" t="s">
        <v>11</v>
      </c>
      <c r="D7" s="6" t="s">
        <v>12</v>
      </c>
      <c r="E7" s="6" t="s">
        <v>107</v>
      </c>
      <c r="F7" s="6" t="s">
        <v>128</v>
      </c>
      <c r="G7" s="2" t="s">
        <v>108</v>
      </c>
      <c r="H7" s="2" t="s">
        <v>129</v>
      </c>
      <c r="I7" s="4" t="s">
        <v>50</v>
      </c>
      <c r="K7" s="4"/>
    </row>
    <row r="8" spans="1:14" s="6" customFormat="1" ht="15.75" x14ac:dyDescent="0.25">
      <c r="A8" s="2"/>
      <c r="B8" s="2" t="s">
        <v>120</v>
      </c>
      <c r="C8" s="2" t="s">
        <v>11</v>
      </c>
      <c r="D8" s="2" t="s">
        <v>12</v>
      </c>
      <c r="E8" s="2" t="s">
        <v>48</v>
      </c>
      <c r="F8" s="2" t="s">
        <v>121</v>
      </c>
      <c r="G8" s="2" t="s">
        <v>122</v>
      </c>
      <c r="H8" s="2" t="s">
        <v>123</v>
      </c>
      <c r="I8" s="4" t="s">
        <v>50</v>
      </c>
      <c r="K8" s="4"/>
    </row>
    <row r="9" spans="1:14" x14ac:dyDescent="0.25">
      <c r="C9" s="9" t="s">
        <v>131</v>
      </c>
      <c r="D9" s="9" t="s">
        <v>132</v>
      </c>
      <c r="E9" s="9" t="s">
        <v>133</v>
      </c>
      <c r="F9" s="9" t="s">
        <v>149</v>
      </c>
      <c r="G9" s="9" t="s">
        <v>145</v>
      </c>
      <c r="H9" s="11" t="s">
        <v>135</v>
      </c>
      <c r="I9" s="11" t="s">
        <v>136</v>
      </c>
      <c r="J9" s="19" t="s">
        <v>147</v>
      </c>
      <c r="K9" s="19" t="s">
        <v>148</v>
      </c>
      <c r="L9" s="11" t="s">
        <v>140</v>
      </c>
      <c r="M9" s="11" t="s">
        <v>141</v>
      </c>
      <c r="N9" s="11" t="s">
        <v>150</v>
      </c>
    </row>
    <row r="10" spans="1:14" hidden="1" x14ac:dyDescent="0.25">
      <c r="C10" s="8" t="s">
        <v>178</v>
      </c>
      <c r="D10" s="12" t="s">
        <v>124</v>
      </c>
      <c r="E10" s="12">
        <v>0.9</v>
      </c>
      <c r="F10" s="12">
        <f>N10-E10</f>
        <v>57.1</v>
      </c>
      <c r="G10" s="12">
        <v>0</v>
      </c>
      <c r="H10" s="12">
        <v>0.1</v>
      </c>
      <c r="I10" s="12">
        <v>0.2</v>
      </c>
      <c r="J10" s="12">
        <f>F10-2*G10</f>
        <v>57.1</v>
      </c>
      <c r="K10" s="12">
        <f>F10-2*G10</f>
        <v>57.1</v>
      </c>
      <c r="L10" s="12">
        <v>61.74</v>
      </c>
      <c r="M10" s="12">
        <v>63.72</v>
      </c>
      <c r="N10" s="12">
        <v>58</v>
      </c>
    </row>
    <row r="11" spans="1:14" hidden="1" x14ac:dyDescent="0.25">
      <c r="C11" s="8" t="s">
        <v>179</v>
      </c>
      <c r="D11" s="12" t="s">
        <v>124</v>
      </c>
      <c r="E11" s="12">
        <v>1.5</v>
      </c>
      <c r="F11" s="12">
        <f>N11-E11</f>
        <v>56.5</v>
      </c>
      <c r="G11" s="12">
        <v>0</v>
      </c>
      <c r="H11" s="12">
        <v>0.1</v>
      </c>
      <c r="I11" s="12">
        <v>0.2</v>
      </c>
      <c r="J11" s="12">
        <f t="shared" ref="J11:J17" si="0">F11-2*G11</f>
        <v>56.5</v>
      </c>
      <c r="K11" s="12">
        <f t="shared" ref="K11:K17" si="1">F11-2*G11</f>
        <v>56.5</v>
      </c>
      <c r="L11" s="12">
        <v>61.74</v>
      </c>
      <c r="M11" s="12">
        <v>63.72</v>
      </c>
      <c r="N11" s="12">
        <v>58</v>
      </c>
    </row>
    <row r="12" spans="1:14" hidden="1" x14ac:dyDescent="0.25">
      <c r="C12" s="8" t="s">
        <v>180</v>
      </c>
      <c r="D12" s="12" t="s">
        <v>125</v>
      </c>
      <c r="E12" s="12">
        <v>0.9</v>
      </c>
      <c r="F12" s="12">
        <f t="shared" ref="F12:F17" si="2">N12-E12</f>
        <v>57.1</v>
      </c>
      <c r="G12" s="12">
        <v>0</v>
      </c>
      <c r="H12" s="12">
        <v>0.1</v>
      </c>
      <c r="I12" s="12">
        <v>0.2</v>
      </c>
      <c r="J12" s="12">
        <f t="shared" si="0"/>
        <v>57.1</v>
      </c>
      <c r="K12" s="12">
        <f t="shared" si="1"/>
        <v>57.1</v>
      </c>
      <c r="L12" s="12">
        <v>61.74</v>
      </c>
      <c r="M12" s="12">
        <v>63.72</v>
      </c>
      <c r="N12" s="12">
        <v>58</v>
      </c>
    </row>
    <row r="13" spans="1:14" hidden="1" x14ac:dyDescent="0.25">
      <c r="C13" s="8" t="s">
        <v>181</v>
      </c>
      <c r="D13" s="12" t="s">
        <v>125</v>
      </c>
      <c r="E13" s="12">
        <v>1.5</v>
      </c>
      <c r="F13" s="12">
        <f t="shared" si="2"/>
        <v>56.5</v>
      </c>
      <c r="G13" s="12">
        <v>0</v>
      </c>
      <c r="H13" s="12">
        <v>0.1</v>
      </c>
      <c r="I13" s="12">
        <v>0.2</v>
      </c>
      <c r="J13" s="12">
        <f t="shared" si="0"/>
        <v>56.5</v>
      </c>
      <c r="K13" s="12">
        <f t="shared" si="1"/>
        <v>56.5</v>
      </c>
      <c r="L13" s="12">
        <v>61.74</v>
      </c>
      <c r="M13" s="12">
        <v>63.72</v>
      </c>
      <c r="N13" s="12">
        <v>58</v>
      </c>
    </row>
    <row r="14" spans="1:14" hidden="1" x14ac:dyDescent="0.25">
      <c r="C14" s="13" t="s">
        <v>182</v>
      </c>
      <c r="D14" s="14" t="s">
        <v>124</v>
      </c>
      <c r="E14" s="14">
        <v>0.9</v>
      </c>
      <c r="F14" s="14">
        <f t="shared" si="2"/>
        <v>39.1</v>
      </c>
      <c r="G14" s="14">
        <v>0</v>
      </c>
      <c r="H14" s="14">
        <v>0.1</v>
      </c>
      <c r="I14" s="14">
        <v>0.2</v>
      </c>
      <c r="J14" s="14">
        <f t="shared" si="0"/>
        <v>39.1</v>
      </c>
      <c r="K14" s="14">
        <f t="shared" si="1"/>
        <v>39.1</v>
      </c>
      <c r="L14" s="14">
        <v>61.74</v>
      </c>
      <c r="M14" s="14">
        <v>63.72</v>
      </c>
      <c r="N14" s="14">
        <v>40</v>
      </c>
    </row>
    <row r="15" spans="1:14" hidden="1" x14ac:dyDescent="0.25">
      <c r="C15" s="13" t="s">
        <v>183</v>
      </c>
      <c r="D15" s="14" t="s">
        <v>124</v>
      </c>
      <c r="E15" s="14">
        <v>1.5</v>
      </c>
      <c r="F15" s="14">
        <f t="shared" si="2"/>
        <v>38.5</v>
      </c>
      <c r="G15" s="14">
        <v>0</v>
      </c>
      <c r="H15" s="14">
        <v>0.1</v>
      </c>
      <c r="I15" s="14">
        <v>0.2</v>
      </c>
      <c r="J15" s="14">
        <f t="shared" si="0"/>
        <v>38.5</v>
      </c>
      <c r="K15" s="14">
        <f t="shared" si="1"/>
        <v>38.5</v>
      </c>
      <c r="L15" s="14">
        <v>61.74</v>
      </c>
      <c r="M15" s="14">
        <v>63.72</v>
      </c>
      <c r="N15" s="14">
        <v>40</v>
      </c>
    </row>
    <row r="16" spans="1:14" hidden="1" x14ac:dyDescent="0.25">
      <c r="C16" s="13" t="s">
        <v>184</v>
      </c>
      <c r="D16" s="14" t="s">
        <v>125</v>
      </c>
      <c r="E16" s="14">
        <v>0.9</v>
      </c>
      <c r="F16" s="14">
        <f t="shared" si="2"/>
        <v>39.1</v>
      </c>
      <c r="G16" s="14">
        <v>0</v>
      </c>
      <c r="H16" s="14">
        <v>0.1</v>
      </c>
      <c r="I16" s="14">
        <v>0.2</v>
      </c>
      <c r="J16" s="14">
        <f t="shared" si="0"/>
        <v>39.1</v>
      </c>
      <c r="K16" s="14">
        <f t="shared" si="1"/>
        <v>39.1</v>
      </c>
      <c r="L16" s="14">
        <v>61.74</v>
      </c>
      <c r="M16" s="14">
        <v>63.72</v>
      </c>
      <c r="N16" s="14">
        <v>40</v>
      </c>
    </row>
    <row r="17" spans="1:14" s="20" customFormat="1" x14ac:dyDescent="0.25">
      <c r="C17" s="20" t="s">
        <v>206</v>
      </c>
      <c r="D17" s="21" t="s">
        <v>125</v>
      </c>
      <c r="E17" s="21">
        <v>2.2000000000000002</v>
      </c>
      <c r="F17" s="21">
        <f t="shared" si="2"/>
        <v>33.799999999999997</v>
      </c>
      <c r="G17" s="21">
        <v>0</v>
      </c>
      <c r="H17" s="21">
        <v>0.2</v>
      </c>
      <c r="I17" s="21">
        <v>0.4</v>
      </c>
      <c r="J17" s="21">
        <f t="shared" si="0"/>
        <v>33.799999999999997</v>
      </c>
      <c r="K17" s="21">
        <f t="shared" si="1"/>
        <v>33.799999999999997</v>
      </c>
      <c r="L17" s="28">
        <v>63.36</v>
      </c>
      <c r="M17" s="28">
        <v>63.36</v>
      </c>
      <c r="N17" s="12">
        <v>36</v>
      </c>
    </row>
    <row r="25" spans="1:14" ht="15.75" thickBot="1" x14ac:dyDescent="0.3"/>
    <row r="26" spans="1:14" ht="16.5" thickTop="1" thickBot="1" x14ac:dyDescent="0.3">
      <c r="B26" s="16" t="s">
        <v>126</v>
      </c>
      <c r="C26" s="17" t="s">
        <v>199</v>
      </c>
      <c r="E26" s="16" t="s">
        <v>142</v>
      </c>
      <c r="F26" s="10"/>
    </row>
    <row r="27" spans="1:14" ht="16.5" thickTop="1" thickBot="1" x14ac:dyDescent="0.3">
      <c r="B27" s="16" t="s">
        <v>130</v>
      </c>
      <c r="C27" s="18">
        <v>0.38</v>
      </c>
    </row>
    <row r="28" spans="1:14" ht="15.75" thickTop="1" x14ac:dyDescent="0.25"/>
    <row r="31" spans="1:14" s="13" customFormat="1" x14ac:dyDescent="0.25">
      <c r="A31" s="15" t="s">
        <v>38</v>
      </c>
      <c r="B31" s="15" t="s">
        <v>39</v>
      </c>
      <c r="C31" s="15" t="str">
        <f>$C$26</f>
        <v>canon82ralib2_p82_lay</v>
      </c>
      <c r="D31" s="15" t="str">
        <f>$F$26&amp;C17</f>
        <v>128200c_d1t99_1x82ra_bm1154d</v>
      </c>
      <c r="E31" s="15" t="s">
        <v>118</v>
      </c>
      <c r="F31" s="13">
        <f>L17</f>
        <v>63.36</v>
      </c>
      <c r="G31" s="13">
        <f>M17</f>
        <v>63.36</v>
      </c>
      <c r="H31" s="13">
        <v>0</v>
      </c>
      <c r="I31" s="13">
        <v>0</v>
      </c>
    </row>
    <row r="32" spans="1:14" x14ac:dyDescent="0.25">
      <c r="A32" t="s">
        <v>38</v>
      </c>
      <c r="B32" t="s">
        <v>119</v>
      </c>
      <c r="C32" t="s">
        <v>10</v>
      </c>
      <c r="D32" t="s">
        <v>166</v>
      </c>
      <c r="E32" t="str">
        <f>-F31/2+$C$27&amp;" "&amp;-G31/2&amp;" "&amp;F31/2-$C$27&amp;" "&amp;G31/2</f>
        <v>-31.3 -31.68 31.3 31.68</v>
      </c>
      <c r="F32">
        <v>0.2</v>
      </c>
      <c r="G32">
        <v>0.4</v>
      </c>
      <c r="H32" t="s">
        <v>186</v>
      </c>
    </row>
    <row r="33" spans="1:8" x14ac:dyDescent="0.25">
      <c r="A33" t="s">
        <v>38</v>
      </c>
      <c r="B33" t="s">
        <v>146</v>
      </c>
      <c r="C33" t="s">
        <v>10</v>
      </c>
      <c r="D33" t="s">
        <v>167</v>
      </c>
      <c r="E33">
        <f>E17</f>
        <v>2.2000000000000002</v>
      </c>
      <c r="F33">
        <f>F17</f>
        <v>33.799999999999997</v>
      </c>
      <c r="G33">
        <f>J17</f>
        <v>33.799999999999997</v>
      </c>
      <c r="H33">
        <f>K17</f>
        <v>33.799999999999997</v>
      </c>
    </row>
    <row r="34" spans="1:8" x14ac:dyDescent="0.25">
      <c r="A34" t="s">
        <v>38</v>
      </c>
      <c r="B34" t="s">
        <v>101</v>
      </c>
      <c r="C34" t="s">
        <v>10</v>
      </c>
      <c r="D34" t="s">
        <v>166</v>
      </c>
      <c r="E34" t="s">
        <v>167</v>
      </c>
      <c r="F34" t="s">
        <v>168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sheetPr codeName="Sheet8"/>
  <dimension ref="A1:K20"/>
  <sheetViews>
    <sheetView topLeftCell="A4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38.425781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1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1" s="6" customFormat="1" ht="15.75" x14ac:dyDescent="0.25">
      <c r="A7" s="2"/>
      <c r="B7" s="2" t="s">
        <v>152</v>
      </c>
      <c r="C7" s="2" t="s">
        <v>11</v>
      </c>
      <c r="D7" s="2" t="s">
        <v>12</v>
      </c>
      <c r="E7" s="2" t="s">
        <v>153</v>
      </c>
      <c r="F7" s="2" t="s">
        <v>154</v>
      </c>
      <c r="G7" s="2" t="s">
        <v>155</v>
      </c>
      <c r="H7" s="2" t="s">
        <v>156</v>
      </c>
      <c r="I7" s="4" t="s">
        <v>50</v>
      </c>
      <c r="K7" s="4"/>
    </row>
    <row r="8" spans="1:11" x14ac:dyDescent="0.25">
      <c r="C8" s="9" t="s">
        <v>131</v>
      </c>
      <c r="D8" s="9" t="s">
        <v>132</v>
      </c>
      <c r="E8" s="9" t="s">
        <v>157</v>
      </c>
      <c r="F8" s="9" t="s">
        <v>158</v>
      </c>
      <c r="G8" s="11" t="s">
        <v>159</v>
      </c>
      <c r="H8" s="11" t="s">
        <v>160</v>
      </c>
      <c r="I8" s="11" t="s">
        <v>140</v>
      </c>
      <c r="J8" s="11" t="s">
        <v>141</v>
      </c>
    </row>
    <row r="9" spans="1:11" s="20" customFormat="1" x14ac:dyDescent="0.25">
      <c r="C9" s="20" t="s">
        <v>207</v>
      </c>
      <c r="D9" s="21" t="s">
        <v>125</v>
      </c>
      <c r="E9" s="21">
        <v>36</v>
      </c>
      <c r="F9" s="21">
        <v>2</v>
      </c>
      <c r="G9" s="21">
        <v>9</v>
      </c>
      <c r="H9" s="21">
        <v>0.5</v>
      </c>
      <c r="I9" s="28">
        <v>63.36</v>
      </c>
      <c r="J9" s="28">
        <v>63.36</v>
      </c>
    </row>
    <row r="10" spans="1:11" hidden="1" x14ac:dyDescent="0.25">
      <c r="C10" s="22" t="s">
        <v>185</v>
      </c>
      <c r="D10" s="23" t="s">
        <v>125</v>
      </c>
      <c r="E10" s="23">
        <v>52</v>
      </c>
      <c r="F10" s="23">
        <v>2</v>
      </c>
      <c r="G10" s="23">
        <v>13</v>
      </c>
      <c r="H10" s="23">
        <v>0.55000000000000004</v>
      </c>
      <c r="I10" s="23">
        <v>61.74</v>
      </c>
      <c r="J10" s="23">
        <v>63.72</v>
      </c>
    </row>
    <row r="12" spans="1:11" ht="15.75" thickBot="1" x14ac:dyDescent="0.3"/>
    <row r="13" spans="1:11" ht="16.5" thickTop="1" thickBot="1" x14ac:dyDescent="0.3">
      <c r="B13" s="16" t="s">
        <v>126</v>
      </c>
      <c r="C13" s="17" t="s">
        <v>199</v>
      </c>
      <c r="E13" s="16" t="s">
        <v>142</v>
      </c>
      <c r="F13" s="10"/>
    </row>
    <row r="14" spans="1:11" ht="16.5" thickTop="1" thickBot="1" x14ac:dyDescent="0.3">
      <c r="B14" s="16" t="s">
        <v>130</v>
      </c>
      <c r="C14" s="18">
        <v>0.18</v>
      </c>
    </row>
    <row r="15" spans="1:11" ht="15.75" thickTop="1" x14ac:dyDescent="0.25"/>
    <row r="17" spans="1:9" s="8" customFormat="1" x14ac:dyDescent="0.25">
      <c r="A17" s="7" t="s">
        <v>38</v>
      </c>
      <c r="B17" s="7" t="s">
        <v>39</v>
      </c>
      <c r="C17" s="7" t="str">
        <f>$C$13</f>
        <v>canon82ralib2_p82_lay</v>
      </c>
      <c r="D17" s="7" t="str">
        <f>$F$13&amp;C9</f>
        <v>128200c_d1t99_1x82ra_bm1173d</v>
      </c>
      <c r="E17" s="7" t="s">
        <v>118</v>
      </c>
      <c r="F17" s="8">
        <f>I9</f>
        <v>63.36</v>
      </c>
      <c r="G17" s="8">
        <f>J9</f>
        <v>63.36</v>
      </c>
      <c r="H17" s="8">
        <v>0</v>
      </c>
      <c r="I17" s="8">
        <v>0</v>
      </c>
    </row>
    <row r="18" spans="1:9" x14ac:dyDescent="0.25">
      <c r="A18" t="s">
        <v>38</v>
      </c>
      <c r="B18" t="s">
        <v>119</v>
      </c>
      <c r="C18" t="s">
        <v>10</v>
      </c>
      <c r="D18" t="s">
        <v>166</v>
      </c>
      <c r="E18" t="str">
        <f>-F17/2+$C$14&amp;" "&amp;-G17/2&amp;" "&amp;F17/2-$C$14&amp;" "&amp;G17/2</f>
        <v>-31.5 -31.68 31.5 31.68</v>
      </c>
      <c r="F18">
        <v>0.2</v>
      </c>
      <c r="G18">
        <v>0.4</v>
      </c>
      <c r="H18" t="s">
        <v>186</v>
      </c>
    </row>
    <row r="19" spans="1:9" x14ac:dyDescent="0.25">
      <c r="A19" t="s">
        <v>38</v>
      </c>
      <c r="B19" t="s">
        <v>161</v>
      </c>
      <c r="C19" t="s">
        <v>10</v>
      </c>
      <c r="D19" t="s">
        <v>167</v>
      </c>
      <c r="E19">
        <f>E9</f>
        <v>36</v>
      </c>
      <c r="F19">
        <f>F9</f>
        <v>2</v>
      </c>
      <c r="G19">
        <f>G9</f>
        <v>9</v>
      </c>
      <c r="H19">
        <f>H9</f>
        <v>0.5</v>
      </c>
    </row>
    <row r="20" spans="1:9" x14ac:dyDescent="0.25">
      <c r="A20" t="s">
        <v>38</v>
      </c>
      <c r="B20" t="s">
        <v>101</v>
      </c>
      <c r="C20" t="s">
        <v>10</v>
      </c>
      <c r="D20" t="s">
        <v>166</v>
      </c>
      <c r="E20" t="s">
        <v>167</v>
      </c>
      <c r="F20" t="s">
        <v>168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0683A6FA-DA3D-43C3-977F-548C8866957F}"/>
</file>

<file path=customXml/itemProps2.xml><?xml version="1.0" encoding="utf-8"?>
<ds:datastoreItem xmlns:ds="http://schemas.openxmlformats.org/officeDocument/2006/customXml" ds:itemID="{AA724AF0-00A8-411A-9D24-385935BCB32D}"/>
</file>

<file path=customXml/itemProps3.xml><?xml version="1.0" encoding="utf-8"?>
<ds:datastoreItem xmlns:ds="http://schemas.openxmlformats.org/officeDocument/2006/customXml" ds:itemID="{4724FEAE-1E62-4EA4-A4FF-91E9E19C2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canon</vt:lpstr>
      <vt:lpstr>all_functions</vt:lpstr>
      <vt:lpstr>diagonals</vt:lpstr>
      <vt:lpstr>fdr_dummy</vt:lpstr>
      <vt:lpstr>dummy_and_beard</vt:lpstr>
      <vt:lpstr>XY4_BM1</vt:lpstr>
      <vt:lpstr>XY4_BM1_22_30_ZONAL</vt:lpstr>
      <vt:lpstr>CROSS_BM1_154</vt:lpstr>
      <vt:lpstr>HATCH_BM1_173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2024-01-31T19:57:41Z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