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82\x82z\"/>
    </mc:Choice>
  </mc:AlternateContent>
  <xr:revisionPtr revIDLastSave="0" documentId="13_ncr:1_{711A52CA-9E87-4962-9B1D-DA3DF10E06A9}" xr6:coauthVersionLast="47" xr6:coauthVersionMax="47" xr10:uidLastSave="{00000000-0000-0000-0000-000000000000}"/>
  <bookViews>
    <workbookView xWindow="3075" yWindow="5025" windowWidth="21600" windowHeight="10860" tabRatio="829" activeTab="2" xr2:uid="{00000000-000D-0000-FFFF-FFFF00000000}"/>
  </bookViews>
  <sheets>
    <sheet name="canon" sheetId="28" r:id="rId1"/>
    <sheet name="fdr_dummy" sheetId="88" state="hidden" r:id="rId2"/>
    <sheet name="rv0_beard" sheetId="97" r:id="rId3"/>
    <sheet name="xy4" sheetId="86" r:id="rId4"/>
    <sheet name="cross" sheetId="96" r:id="rId5"/>
    <sheet name="hatch" sheetId="52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97" l="1"/>
  <c r="D6" i="97"/>
  <c r="D5" i="97"/>
  <c r="D4" i="97"/>
  <c r="C4" i="97"/>
  <c r="C23" i="86"/>
  <c r="C22" i="96" l="1"/>
  <c r="C13" i="96"/>
  <c r="D26" i="96" s="1"/>
  <c r="D27" i="96"/>
  <c r="E27" i="96"/>
  <c r="M13" i="96"/>
  <c r="G26" i="96" s="1"/>
  <c r="L13" i="96"/>
  <c r="F26" i="96" s="1"/>
  <c r="F13" i="96"/>
  <c r="K13" i="96" s="1"/>
  <c r="H27" i="96" s="1"/>
  <c r="J13" i="96" l="1"/>
  <c r="G27" i="96" s="1"/>
  <c r="C26" i="96"/>
  <c r="F27" i="96"/>
  <c r="D18" i="52" l="1"/>
  <c r="D37" i="86"/>
  <c r="D33" i="86"/>
  <c r="D29" i="86"/>
  <c r="D6" i="88" l="1"/>
  <c r="D7" i="88" s="1"/>
  <c r="G6" i="88"/>
  <c r="F6" i="88"/>
  <c r="C6" i="88"/>
  <c r="C7" i="88"/>
  <c r="C13" i="52"/>
  <c r="C10" i="52"/>
  <c r="C15" i="86"/>
  <c r="D36" i="86" s="1"/>
  <c r="C14" i="86"/>
  <c r="C13" i="86"/>
  <c r="J10" i="52"/>
  <c r="I10" i="52"/>
  <c r="M15" i="86"/>
  <c r="L15" i="86"/>
  <c r="M14" i="86"/>
  <c r="L14" i="86"/>
  <c r="M13" i="86"/>
  <c r="L13" i="86"/>
  <c r="C28" i="86" l="1"/>
  <c r="D28" i="86"/>
  <c r="F28" i="86"/>
  <c r="G28" i="86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H18" i="52" l="1"/>
  <c r="G18" i="52"/>
  <c r="F18" i="52"/>
  <c r="E18" i="52"/>
  <c r="G17" i="52"/>
  <c r="F17" i="52"/>
  <c r="D17" i="52"/>
  <c r="C17" i="52"/>
</calcChain>
</file>

<file path=xl/sharedStrings.xml><?xml version="1.0" encoding="utf-8"?>
<sst xmlns="http://schemas.openxmlformats.org/spreadsheetml/2006/main" count="488" uniqueCount="152">
  <si>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</si>
  <si>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</si>
  <si>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</si>
  <si>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</si>
  <si>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</si>
  <si>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</si>
  <si>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</si>
  <si>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</si>
  <si>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</si>
  <si>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</si>
  <si>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</si>
  <si>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</si>
  <si>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</si>
  <si>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</si>
  <si>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</si>
  <si>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</si>
  <si>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</si>
  <si>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</si>
  <si>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</si>
  <si>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</si>
  <si>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</si>
  <si>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</si>
  <si>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</si>
  <si>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</si>
  <si>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</si>
  <si>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</si>
  <si>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</si>
  <si>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</si>
  <si>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</si>
  <si>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</si>
  <si>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</si>
  <si>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</si>
  <si>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</si>
  <si>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</si>
  <si>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</si>
  <si>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</si>
  <si>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</si>
  <si>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</si>
  <si>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</si>
  <si>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</si>
  <si>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</si>
  <si>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</si>
  <si>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</si>
  <si>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</si>
  <si>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</si>
  <si>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</si>
  <si>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</si>
  <si>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</si>
  <si>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</si>
  <si>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</si>
  <si>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</si>
  <si>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</si>
  <si>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</si>
  <si>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</si>
  <si>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</si>
  <si>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</si>
  <si>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</si>
  <si>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</si>
  <si>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</si>
  <si>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</si>
  <si>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</si>
  <si>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</si>
  <si>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</si>
  <si>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</si>
  <si>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</si>
  <si>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</si>
  <si>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</si>
  <si>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</si>
  <si>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</si>
  <si>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</si>
  <si>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</si>
  <si>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</si>
  <si>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</si>
  <si>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</si>
  <si>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</si>
  <si>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</si>
  <si>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</si>
  <si>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</si>
  <si>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</si>
  <si>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</si>
  <si>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</si>
  <si>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</si>
  <si>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</si>
  <si>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</si>
  <si>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</si>
  <si>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</si>
  <si>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</si>
  <si>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</si>
  <si>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</si>
  <si>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</si>
  <si>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</si>
  <si>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</si>
  <si>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</si>
  <si>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</si>
  <si>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</si>
  <si>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</si>
  <si>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</si>
  <si>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</si>
  <si>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</si>
  <si>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</si>
  <si>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</si>
  <si>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</si>
  <si>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</si>
  <si>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</si>
  <si>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</si>
  <si>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</si>
  <si>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</si>
  <si>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</si>
  <si>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a</t>
  </si>
  <si>
    <t>shift.float</t>
  </si>
  <si>
    <t>swirl.boolean</t>
  </si>
  <si>
    <t>inner pad width height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</si>
  <si>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</si>
  <si>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</si>
  <si>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</si>
  <si>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</si>
  <si>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</si>
  <si>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Cellname Prefix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</si>
  <si>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</si>
  <si>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</si>
  <si>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</si>
  <si>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</si>
  <si>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</si>
  <si>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</si>
  <si>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</si>
  <si>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</si>
  <si>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</si>
  <si>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</si>
  <si>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</si>
  <si>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</si>
  <si>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</si>
  <si>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</si>
  <si>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</si>
  <si>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n</t>
  </si>
  <si>
    <t>canon82rasupport_p82_lay</t>
  </si>
  <si>
    <t>1282canonbeard0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</si>
  <si>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</si>
  <si>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</si>
  <si>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</si>
  <si>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</si>
  <si>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</si>
  <si>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create_instance</t>
  </si>
  <si>
    <t>(24 24)</t>
  </si>
  <si>
    <t>RV0_mask</t>
  </si>
  <si>
    <t>canon82rbsupport_x82_lay</t>
  </si>
  <si>
    <t>canon82zlib1_x82_lay</t>
  </si>
  <si>
    <t>canon82zlib2_x82_lay</t>
  </si>
  <si>
    <t>canon82zlib3_x82_lay</t>
  </si>
  <si>
    <t>128200c_d1t97_1x82z_rv0</t>
  </si>
  <si>
    <t>128200c_d1t97_1x82z_fdr_dummy</t>
  </si>
  <si>
    <t>128200c_d1t97_1x82z_gm1_dummy_4_1</t>
  </si>
  <si>
    <t>128200c_d1t97_1x82z_id_layers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</si>
</sst>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</cellStyleXfs>
  <cellXfs count="22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4" borderId="0" xfId="2" applyAlignment="1">
      <alignment horizont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8" fillId="9" borderId="0" xfId="8"/>
    <xf numFmtId="0" fontId="8" fillId="9" borderId="0" xfId="8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5" fillId="5" borderId="2" xfId="3" applyBorder="1" applyAlignment="1">
      <alignment horizontal="left" vertical="center"/>
    </xf>
    <xf numFmtId="0" fontId="10" fillId="11" borderId="1" xfId="10"/>
    <xf numFmtId="0" fontId="0" fillId="3" borderId="0" xfId="0" applyFill="1"/>
    <xf numFmtId="0" fontId="11" fillId="3" borderId="0" xfId="0" applyFont="1" applyFill="1"/>
  </cellXfs>
  <cellStyles count="11">
    <cellStyle name="40% - Accent1" xfId="2" builtinId="31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0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orsmb.to.intel.com\jvalenci\work\canon_main\canon_layouts\1282\x82z\canon_1282_x82z_BRV.xlsx" TargetMode="External"/><Relationship Id="rId1" Type="http://schemas.openxmlformats.org/officeDocument/2006/relationships/externalLinkPath" Target="canon_1282_x82z_BR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orsmb.to.intel.com\jvalenci\work\canon_main\canon_layouts\1280\X801A\canon_1280_x802a_gv1_gm1_2x.xlsx" TargetMode="External"/><Relationship Id="rId1" Type="http://schemas.openxmlformats.org/officeDocument/2006/relationships/externalLinkPath" Target="/work/canon_main/canon_layouts/1280/X801A/canon_1280_x802a_gv1_gm1_2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on"/>
      <sheetName val="fdr_dummy"/>
      <sheetName val="brv_beard"/>
      <sheetName val="xy4"/>
      <sheetName val="cross"/>
      <sheetName val="hatch"/>
    </sheetNames>
    <sheetDataSet>
      <sheetData sheetId="0">
        <row r="25">
          <cell r="B25" t="str">
            <v>canon82zlib1_x82_lay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on"/>
      <sheetName val="all_functions"/>
      <sheetName val="all_marks"/>
      <sheetName val="parents"/>
      <sheetName val="review_parent"/>
      <sheetName val="dummy_beard"/>
      <sheetName val="dummy_filler"/>
      <sheetName val="fdr_dummy"/>
      <sheetName val="kga"/>
      <sheetName val="diag_dummy"/>
      <sheetName val="zonal_bkg"/>
      <sheetName val="xy4"/>
      <sheetName val="pound"/>
      <sheetName val="hatch"/>
      <sheetName val="swirl_xy4"/>
      <sheetName val="swirl_cross"/>
      <sheetName val="swirl_hatch"/>
      <sheetName val="marklist"/>
      <sheetName val="delivery"/>
    </sheetNames>
    <sheetDataSet>
      <sheetData sheetId="0">
        <row r="14">
          <cell r="F14">
            <v>63.36</v>
          </cell>
          <cell r="G14">
            <v>63.36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11" zoomScale="110" zoomScaleNormal="110" workbookViewId="0">
      <selection activeCell="A18" sqref="A18"/>
    </sheetView>
  </sheetViews>
  <sheetFormatPr defaultRowHeight="15" x14ac:dyDescent="0.25"/>
  <cols>
    <col min="1" max="1" width="27.42578125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2" s="4" customFormat="1" ht="15.75" x14ac:dyDescent="0.25">
      <c r="A2" s="1"/>
      <c r="B2" s="1" t="s">
        <v>45</v>
      </c>
      <c r="C2" s="2" t="s">
        <v>11</v>
      </c>
      <c r="D2" s="2" t="s">
        <v>17</v>
      </c>
      <c r="E2" s="2" t="s">
        <v>18</v>
      </c>
      <c r="F2" s="2" t="s">
        <v>19</v>
      </c>
      <c r="G2" s="2"/>
      <c r="H2" s="2"/>
      <c r="I2" s="2"/>
      <c r="J2" s="2"/>
      <c r="K2" s="3"/>
    </row>
    <row r="3" spans="1:12" s="4" customFormat="1" ht="15.75" x14ac:dyDescent="0.25">
      <c r="A3" s="1"/>
      <c r="B3" s="1" t="s">
        <v>46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2" s="4" customFormat="1" ht="15.75" x14ac:dyDescent="0.25">
      <c r="A4" s="1"/>
      <c r="B4" s="1" t="s">
        <v>47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2" s="4" customFormat="1" ht="15.75" x14ac:dyDescent="0.25">
      <c r="A5" s="1"/>
      <c r="B5" s="1" t="s">
        <v>48</v>
      </c>
      <c r="C5" s="2" t="s">
        <v>11</v>
      </c>
      <c r="D5" s="2" t="s">
        <v>24</v>
      </c>
      <c r="E5" s="2" t="s">
        <v>23</v>
      </c>
      <c r="F5" s="2" t="s">
        <v>22</v>
      </c>
      <c r="G5" s="2" t="s">
        <v>21</v>
      </c>
      <c r="H5" s="2" t="s">
        <v>35</v>
      </c>
      <c r="I5" s="2" t="s">
        <v>20</v>
      </c>
      <c r="J5" s="2"/>
      <c r="K5" s="3"/>
    </row>
    <row r="6" spans="1:12" s="4" customFormat="1" ht="15.75" x14ac:dyDescent="0.25">
      <c r="A6" s="1"/>
      <c r="B6" s="1" t="s">
        <v>50</v>
      </c>
      <c r="C6" s="1" t="s">
        <v>11</v>
      </c>
      <c r="D6" s="1" t="s">
        <v>12</v>
      </c>
      <c r="E6" s="1" t="s">
        <v>33</v>
      </c>
      <c r="F6" s="1" t="s">
        <v>40</v>
      </c>
      <c r="G6" s="1" t="s">
        <v>41</v>
      </c>
      <c r="H6" s="1" t="s">
        <v>20</v>
      </c>
      <c r="I6" s="3" t="s">
        <v>42</v>
      </c>
      <c r="J6" s="3"/>
      <c r="K6" s="3"/>
    </row>
    <row r="7" spans="1:12" s="4" customFormat="1" ht="15.75" x14ac:dyDescent="0.25">
      <c r="A7" s="1"/>
      <c r="B7" s="1" t="s">
        <v>51</v>
      </c>
      <c r="C7" s="1" t="s">
        <v>26</v>
      </c>
      <c r="D7" s="1" t="s">
        <v>52</v>
      </c>
      <c r="E7" s="1" t="s">
        <v>53</v>
      </c>
      <c r="F7" s="4" t="s">
        <v>12</v>
      </c>
      <c r="G7" s="1" t="s">
        <v>40</v>
      </c>
      <c r="H7" s="1" t="s">
        <v>41</v>
      </c>
      <c r="I7" s="1" t="s">
        <v>54</v>
      </c>
      <c r="J7" s="3"/>
      <c r="K7" s="3"/>
    </row>
    <row r="8" spans="1:12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2" s="4" customFormat="1" ht="15.75" x14ac:dyDescent="0.25">
      <c r="A9" s="1"/>
      <c r="B9" s="1" t="s">
        <v>58</v>
      </c>
      <c r="C9" s="1" t="s">
        <v>11</v>
      </c>
      <c r="D9" s="1" t="s">
        <v>12</v>
      </c>
      <c r="E9" s="1" t="s">
        <v>40</v>
      </c>
      <c r="F9" s="4" t="s">
        <v>59</v>
      </c>
      <c r="G9" s="1" t="s">
        <v>60</v>
      </c>
      <c r="H9" s="1" t="s">
        <v>76</v>
      </c>
      <c r="I9" s="3" t="s">
        <v>20</v>
      </c>
      <c r="J9" s="3" t="s">
        <v>42</v>
      </c>
      <c r="K9" s="3"/>
    </row>
    <row r="10" spans="1:12" s="4" customFormat="1" ht="15.75" x14ac:dyDescent="0.25">
      <c r="A10" s="1"/>
      <c r="B10" s="1" t="s">
        <v>61</v>
      </c>
      <c r="C10" s="1" t="s">
        <v>11</v>
      </c>
      <c r="D10" s="1" t="s">
        <v>12</v>
      </c>
      <c r="E10" s="1" t="s">
        <v>40</v>
      </c>
      <c r="F10" s="4" t="s">
        <v>59</v>
      </c>
      <c r="G10" s="1" t="s">
        <v>60</v>
      </c>
      <c r="H10" s="1" t="s">
        <v>76</v>
      </c>
      <c r="I10" s="3" t="s">
        <v>20</v>
      </c>
      <c r="J10" s="4" t="s">
        <v>97</v>
      </c>
      <c r="K10" s="4" t="s">
        <v>62</v>
      </c>
      <c r="L10" s="3" t="s">
        <v>42</v>
      </c>
    </row>
    <row r="11" spans="1:12" s="4" customFormat="1" ht="15.75" x14ac:dyDescent="0.25">
      <c r="A11" s="1"/>
      <c r="B11" s="1" t="s">
        <v>64</v>
      </c>
      <c r="C11" s="1" t="s">
        <v>11</v>
      </c>
      <c r="D11" s="1" t="s">
        <v>12</v>
      </c>
      <c r="E11" s="1" t="s">
        <v>40</v>
      </c>
      <c r="F11" s="1" t="s">
        <v>41</v>
      </c>
      <c r="G11" s="3" t="s">
        <v>65</v>
      </c>
      <c r="H11" s="3" t="s">
        <v>66</v>
      </c>
      <c r="I11" s="3" t="s">
        <v>42</v>
      </c>
      <c r="K11" s="3"/>
    </row>
    <row r="12" spans="1:12" s="4" customFormat="1" ht="15.75" x14ac:dyDescent="0.25">
      <c r="A12" s="1"/>
      <c r="B12" s="1" t="s">
        <v>63</v>
      </c>
      <c r="C12" s="1" t="s">
        <v>11</v>
      </c>
      <c r="D12" s="1" t="s">
        <v>12</v>
      </c>
      <c r="E12" s="1" t="s">
        <v>40</v>
      </c>
      <c r="F12" s="1" t="s">
        <v>60</v>
      </c>
      <c r="G12" s="3" t="s">
        <v>42</v>
      </c>
      <c r="H12" s="1"/>
      <c r="I12" s="3"/>
      <c r="K12" s="3"/>
    </row>
    <row r="13" spans="1:12" s="4" customFormat="1" ht="15.75" x14ac:dyDescent="0.25">
      <c r="A13" s="1"/>
      <c r="B13" s="1" t="s">
        <v>68</v>
      </c>
      <c r="C13" s="1" t="s">
        <v>11</v>
      </c>
      <c r="D13" s="1" t="s">
        <v>12</v>
      </c>
      <c r="E13" s="1" t="s">
        <v>40</v>
      </c>
      <c r="F13" s="1" t="s">
        <v>69</v>
      </c>
      <c r="G13" s="1" t="s">
        <v>70</v>
      </c>
      <c r="H13" s="1" t="s">
        <v>71</v>
      </c>
      <c r="I13" s="3" t="s">
        <v>42</v>
      </c>
      <c r="K13" s="3"/>
    </row>
    <row r="14" spans="1:12" s="6" customFormat="1" x14ac:dyDescent="0.25">
      <c r="A14" s="5" t="s">
        <v>31</v>
      </c>
      <c r="B14" s="5" t="s">
        <v>32</v>
      </c>
      <c r="C14" s="5"/>
      <c r="D14" s="5"/>
      <c r="E14" s="5"/>
      <c r="F14" s="6">
        <v>63.36</v>
      </c>
      <c r="G14" s="6">
        <v>63.36</v>
      </c>
    </row>
    <row r="16" spans="1:12" x14ac:dyDescent="0.25">
      <c r="A16" t="s">
        <v>117</v>
      </c>
    </row>
    <row r="17" spans="1:4" x14ac:dyDescent="0.25">
      <c r="A17" s="19" t="s">
        <v>148</v>
      </c>
      <c r="B17" s="19"/>
    </row>
    <row r="19" spans="1:4" x14ac:dyDescent="0.25">
      <c r="A19" t="s">
        <v>118</v>
      </c>
      <c r="B19" t="s">
        <v>119</v>
      </c>
      <c r="C19" t="s">
        <v>125</v>
      </c>
      <c r="D19" t="s">
        <v>126</v>
      </c>
    </row>
    <row r="20" spans="1:4" x14ac:dyDescent="0.25">
      <c r="A20" s="19" t="s">
        <v>134</v>
      </c>
      <c r="B20" s="19" t="s">
        <v>135</v>
      </c>
      <c r="C20" s="19">
        <v>64.8</v>
      </c>
      <c r="D20" s="19">
        <v>64.8</v>
      </c>
    </row>
    <row r="22" spans="1:4" x14ac:dyDescent="0.25">
      <c r="A22" t="s">
        <v>120</v>
      </c>
      <c r="B22" t="s">
        <v>121</v>
      </c>
    </row>
    <row r="23" spans="1:4" x14ac:dyDescent="0.25">
      <c r="A23" s="19"/>
      <c r="B23" s="19" t="s">
        <v>143</v>
      </c>
    </row>
    <row r="25" spans="1:4" x14ac:dyDescent="0.25">
      <c r="A25" t="s">
        <v>122</v>
      </c>
      <c r="B25" s="19" t="s">
        <v>145</v>
      </c>
    </row>
    <row r="26" spans="1:4" x14ac:dyDescent="0.25">
      <c r="A26" t="s">
        <v>123</v>
      </c>
      <c r="B26" s="19" t="s">
        <v>146</v>
      </c>
    </row>
    <row r="27" spans="1:4" x14ac:dyDescent="0.25">
      <c r="A27" t="s">
        <v>124</v>
      </c>
      <c r="B27" s="19" t="s">
        <v>147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48</v>
      </c>
      <c r="C2" s="2" t="s">
        <v>11</v>
      </c>
      <c r="D2" s="2" t="s">
        <v>24</v>
      </c>
      <c r="E2" s="2" t="s">
        <v>23</v>
      </c>
      <c r="F2" s="2" t="s">
        <v>22</v>
      </c>
      <c r="G2" s="2" t="s">
        <v>21</v>
      </c>
      <c r="H2" s="2" t="s">
        <v>35</v>
      </c>
      <c r="I2" s="2" t="s">
        <v>20</v>
      </c>
      <c r="J2" s="2"/>
      <c r="K2" s="3"/>
    </row>
    <row r="3" spans="1:11" ht="15.75" x14ac:dyDescent="0.25">
      <c r="A3" s="1"/>
      <c r="B3" s="1" t="s">
        <v>112</v>
      </c>
      <c r="C3" s="1" t="s">
        <v>11</v>
      </c>
      <c r="D3" s="4" t="s">
        <v>113</v>
      </c>
      <c r="E3" s="1" t="s">
        <v>114</v>
      </c>
      <c r="F3" s="1" t="s">
        <v>115</v>
      </c>
      <c r="G3" s="4" t="s">
        <v>116</v>
      </c>
      <c r="H3" s="1"/>
      <c r="I3" s="1"/>
      <c r="J3" s="3"/>
      <c r="K3" s="3"/>
    </row>
    <row r="4" spans="1:11" x14ac:dyDescent="0.25">
      <c r="A4" s="20"/>
      <c r="B4" s="21" t="s">
        <v>130</v>
      </c>
      <c r="C4" s="20" t="s">
        <v>26</v>
      </c>
      <c r="D4" s="20" t="s">
        <v>27</v>
      </c>
      <c r="E4" s="20" t="s">
        <v>28</v>
      </c>
      <c r="F4" s="20" t="s">
        <v>29</v>
      </c>
      <c r="G4" s="20" t="s">
        <v>38</v>
      </c>
      <c r="H4" s="20" t="s">
        <v>39</v>
      </c>
      <c r="I4" s="20" t="s">
        <v>37</v>
      </c>
      <c r="J4" s="20" t="s">
        <v>30</v>
      </c>
      <c r="K4" s="20"/>
    </row>
    <row r="6" spans="1:11" x14ac:dyDescent="0.25">
      <c r="A6" s="5" t="s">
        <v>133</v>
      </c>
      <c r="B6" s="5" t="s">
        <v>32</v>
      </c>
      <c r="C6" s="5" t="str">
        <f>canon!B25</f>
        <v>canon82zlib1_x82_lay</v>
      </c>
      <c r="D6" s="5" t="str">
        <f>LEFT(canon!A17, LEN(canon!A17)-4)&amp;"_dummy_filler"</f>
        <v>128200c_d1t97_1x82z_dummy_filler</v>
      </c>
      <c r="E6" s="5" t="s">
        <v>108</v>
      </c>
      <c r="F6" s="10">
        <f>canon!F14</f>
        <v>63.36</v>
      </c>
      <c r="G6" s="10">
        <f>canon!G14</f>
        <v>63.36</v>
      </c>
      <c r="H6" s="6">
        <v>0</v>
      </c>
      <c r="I6" s="6">
        <v>0</v>
      </c>
      <c r="J6" s="6"/>
      <c r="K6" s="6"/>
    </row>
    <row r="7" spans="1:11" x14ac:dyDescent="0.25">
      <c r="A7" t="s">
        <v>133</v>
      </c>
      <c r="B7" t="s">
        <v>127</v>
      </c>
      <c r="C7" t="str">
        <f>canon!B25</f>
        <v>canon82zlib1_x82_lay</v>
      </c>
      <c r="D7" t="str">
        <f>D6</f>
        <v>128200c_d1t97_1x82z_dummy_filler</v>
      </c>
      <c r="E7" t="s">
        <v>131</v>
      </c>
      <c r="F7" t="s">
        <v>132</v>
      </c>
      <c r="G7" t="s">
        <v>128</v>
      </c>
      <c r="H7" t="s">
        <v>129</v>
      </c>
      <c r="I7" t="s">
        <v>128</v>
      </c>
      <c r="J7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0F18-7B73-4688-8EC9-9E624CA61A36}">
  <dimension ref="A1:K8"/>
  <sheetViews>
    <sheetView tabSelected="1" workbookViewId="0">
      <selection activeCell="D11" sqref="D11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40.140625" bestFit="1" customWidth="1"/>
    <col min="5" max="5" width="46.42578125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136</v>
      </c>
      <c r="C2" s="1" t="s">
        <v>11</v>
      </c>
      <c r="D2" s="4" t="s">
        <v>12</v>
      </c>
      <c r="E2" s="1" t="s">
        <v>137</v>
      </c>
      <c r="F2" s="1" t="s">
        <v>40</v>
      </c>
      <c r="G2" s="4" t="s">
        <v>41</v>
      </c>
      <c r="H2" s="1" t="s">
        <v>138</v>
      </c>
      <c r="I2" s="4" t="s">
        <v>139</v>
      </c>
      <c r="J2" s="1" t="s">
        <v>140</v>
      </c>
      <c r="K2" s="3"/>
    </row>
    <row r="3" spans="1:11" s="4" customFormat="1" ht="15.75" x14ac:dyDescent="0.25">
      <c r="A3" s="1"/>
      <c r="B3" s="1" t="s">
        <v>48</v>
      </c>
      <c r="C3" s="2" t="s">
        <v>11</v>
      </c>
      <c r="D3" s="2" t="s">
        <v>24</v>
      </c>
      <c r="E3" s="2" t="s">
        <v>23</v>
      </c>
      <c r="F3" s="2" t="s">
        <v>22</v>
      </c>
      <c r="G3" s="2" t="s">
        <v>21</v>
      </c>
      <c r="H3" s="2" t="s">
        <v>35</v>
      </c>
      <c r="I3" s="2" t="s">
        <v>20</v>
      </c>
      <c r="J3" s="2"/>
      <c r="K3" s="3"/>
    </row>
    <row r="4" spans="1:11" x14ac:dyDescent="0.25">
      <c r="A4" s="5" t="s">
        <v>31</v>
      </c>
      <c r="B4" s="5" t="s">
        <v>32</v>
      </c>
      <c r="C4" s="5" t="str">
        <f>canon!B25</f>
        <v>canon82zlib1_x82_lay</v>
      </c>
      <c r="D4" s="6" t="str">
        <f>canon!A17&amp;"_dummy_beard"</f>
        <v>128200c_d1t97_1x82z_rv0_dummy_beard</v>
      </c>
      <c r="E4" s="5" t="s">
        <v>67</v>
      </c>
      <c r="F4" s="19">
        <v>63.36</v>
      </c>
      <c r="G4" s="19">
        <v>63.36</v>
      </c>
      <c r="H4" s="6">
        <v>0</v>
      </c>
      <c r="I4" s="6">
        <v>0</v>
      </c>
      <c r="J4" s="6"/>
      <c r="K4" s="6"/>
    </row>
    <row r="5" spans="1:11" x14ac:dyDescent="0.25">
      <c r="A5" t="s">
        <v>31</v>
      </c>
      <c r="B5" t="s">
        <v>141</v>
      </c>
      <c r="C5" t="s">
        <v>10</v>
      </c>
      <c r="D5" t="str">
        <f>[1]canon!B25</f>
        <v>canon82zlib1_x82_lay</v>
      </c>
      <c r="E5" t="s">
        <v>149</v>
      </c>
    </row>
    <row r="6" spans="1:11" ht="15.75" x14ac:dyDescent="0.25">
      <c r="A6" s="1" t="s">
        <v>31</v>
      </c>
      <c r="B6" t="s">
        <v>141</v>
      </c>
      <c r="C6" t="s">
        <v>10</v>
      </c>
      <c r="D6" t="str">
        <f>[1]canon!B25</f>
        <v>canon82zlib1_x82_lay</v>
      </c>
      <c r="E6" t="s">
        <v>150</v>
      </c>
    </row>
    <row r="7" spans="1:11" x14ac:dyDescent="0.25">
      <c r="A7" t="s">
        <v>31</v>
      </c>
      <c r="B7" t="s">
        <v>141</v>
      </c>
      <c r="C7" t="s">
        <v>10</v>
      </c>
      <c r="D7" t="str">
        <f>[1]canon!B25</f>
        <v>canon82zlib1_x82_lay</v>
      </c>
      <c r="E7" t="s">
        <v>151</v>
      </c>
    </row>
    <row r="8" spans="1:11" x14ac:dyDescent="0.25">
      <c r="A8" t="s">
        <v>31</v>
      </c>
      <c r="B8" t="s">
        <v>141</v>
      </c>
      <c r="C8" t="s">
        <v>10</v>
      </c>
      <c r="D8" t="s">
        <v>144</v>
      </c>
      <c r="E8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7"/>
  <sheetViews>
    <sheetView topLeftCell="A15" workbookViewId="0">
      <selection activeCell="D19" sqref="D1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49</v>
      </c>
      <c r="C3" s="2" t="s">
        <v>11</v>
      </c>
      <c r="D3" s="2" t="s">
        <v>25</v>
      </c>
      <c r="E3" s="2" t="s">
        <v>34</v>
      </c>
      <c r="F3" s="2"/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45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46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47</v>
      </c>
      <c r="C6" s="2" t="s">
        <v>11</v>
      </c>
      <c r="D6" s="2" t="s">
        <v>17</v>
      </c>
      <c r="E6" s="2" t="s">
        <v>18</v>
      </c>
      <c r="F6" s="2" t="s">
        <v>19</v>
      </c>
      <c r="G6" s="2"/>
      <c r="H6" s="2"/>
      <c r="I6" s="2"/>
      <c r="J6" s="2"/>
      <c r="K6" s="3"/>
    </row>
    <row r="7" spans="1:13" s="4" customFormat="1" ht="15.75" x14ac:dyDescent="0.25">
      <c r="A7" s="1"/>
      <c r="B7" s="1" t="s">
        <v>48</v>
      </c>
      <c r="C7" s="2" t="s">
        <v>11</v>
      </c>
      <c r="D7" s="2" t="s">
        <v>24</v>
      </c>
      <c r="E7" s="2" t="s">
        <v>23</v>
      </c>
      <c r="F7" s="2" t="s">
        <v>22</v>
      </c>
      <c r="G7" s="2" t="s">
        <v>21</v>
      </c>
      <c r="H7" s="2" t="s">
        <v>35</v>
      </c>
      <c r="I7" s="2" t="s">
        <v>20</v>
      </c>
      <c r="J7" s="2"/>
      <c r="K7" s="3"/>
    </row>
    <row r="8" spans="1:13" s="4" customFormat="1" ht="15.75" x14ac:dyDescent="0.25">
      <c r="A8" s="1"/>
      <c r="B8" s="1" t="s">
        <v>50</v>
      </c>
      <c r="C8" s="1" t="s">
        <v>11</v>
      </c>
      <c r="D8" s="1" t="s">
        <v>12</v>
      </c>
      <c r="E8" s="1" t="s">
        <v>33</v>
      </c>
      <c r="F8" s="1" t="s">
        <v>40</v>
      </c>
      <c r="G8" s="1" t="s">
        <v>41</v>
      </c>
      <c r="H8" s="1" t="s">
        <v>20</v>
      </c>
      <c r="I8" s="3" t="s">
        <v>42</v>
      </c>
      <c r="J8" s="3"/>
      <c r="K8" s="3"/>
    </row>
    <row r="9" spans="1:13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/>
      <c r="J9" s="3"/>
      <c r="K9" s="3"/>
    </row>
    <row r="10" spans="1:13" s="4" customFormat="1" ht="15.75" x14ac:dyDescent="0.25">
      <c r="A10" s="1"/>
      <c r="B10" s="1" t="s">
        <v>55</v>
      </c>
      <c r="C10" s="1" t="s">
        <v>11</v>
      </c>
      <c r="D10" s="4" t="s">
        <v>12</v>
      </c>
      <c r="E10" s="4" t="s">
        <v>56</v>
      </c>
      <c r="F10" s="4" t="s">
        <v>75</v>
      </c>
      <c r="G10" s="1" t="s">
        <v>57</v>
      </c>
      <c r="H10" s="1" t="s">
        <v>76</v>
      </c>
      <c r="I10" s="3" t="s">
        <v>109</v>
      </c>
      <c r="J10" s="3" t="s">
        <v>42</v>
      </c>
      <c r="K10" s="3"/>
    </row>
    <row r="12" spans="1:13" x14ac:dyDescent="0.25">
      <c r="C12" s="7" t="s">
        <v>78</v>
      </c>
      <c r="D12" s="7" t="s">
        <v>79</v>
      </c>
      <c r="E12" s="7" t="s">
        <v>80</v>
      </c>
      <c r="F12" s="7" t="s">
        <v>84</v>
      </c>
      <c r="G12" s="7" t="s">
        <v>81</v>
      </c>
      <c r="H12" s="7" t="s">
        <v>85</v>
      </c>
      <c r="I12" s="9" t="s">
        <v>82</v>
      </c>
      <c r="J12" s="9" t="s">
        <v>83</v>
      </c>
      <c r="K12" s="9" t="s">
        <v>86</v>
      </c>
      <c r="L12" s="9" t="s">
        <v>87</v>
      </c>
      <c r="M12" s="9" t="s">
        <v>88</v>
      </c>
    </row>
    <row r="13" spans="1:13" x14ac:dyDescent="0.25">
      <c r="C13" s="6" t="str">
        <f>canon!A17&amp;"022d"</f>
        <v>128200c_d1t97_1x82z_rv0022d</v>
      </c>
      <c r="D13" s="10" t="s">
        <v>72</v>
      </c>
      <c r="E13" s="10">
        <v>2</v>
      </c>
      <c r="F13" s="10">
        <v>30</v>
      </c>
      <c r="G13" s="10" t="str">
        <f>"("&amp;F13-E13+2*$C$24&amp;" "&amp;F13-E13&amp;")"</f>
        <v>(28 28)</v>
      </c>
      <c r="H13" s="6" t="s">
        <v>90</v>
      </c>
      <c r="I13" s="10">
        <v>0.2</v>
      </c>
      <c r="J13" s="10">
        <v>0.4</v>
      </c>
      <c r="K13" s="10" t="s">
        <v>142</v>
      </c>
      <c r="L13" s="10">
        <f>canon!$F$14</f>
        <v>63.36</v>
      </c>
      <c r="M13" s="10">
        <f>canon!$G$14</f>
        <v>63.36</v>
      </c>
    </row>
    <row r="14" spans="1:13" x14ac:dyDescent="0.25">
      <c r="C14" s="6" t="str">
        <f>canon!A17&amp;"023d"</f>
        <v>128200c_d1t97_1x82z_rv0023d</v>
      </c>
      <c r="D14" s="10" t="s">
        <v>72</v>
      </c>
      <c r="E14" s="10">
        <v>2.2000000000000002</v>
      </c>
      <c r="F14" s="10">
        <v>30</v>
      </c>
      <c r="G14" s="10" t="str">
        <f>"("&amp;F14-E14+2*$C$24&amp;" "&amp;F14-E14&amp;")"</f>
        <v>(27.8 27.8)</v>
      </c>
      <c r="H14" s="6" t="s">
        <v>90</v>
      </c>
      <c r="I14" s="10">
        <v>0.2</v>
      </c>
      <c r="J14" s="10">
        <v>0.4</v>
      </c>
      <c r="K14" s="10" t="s">
        <v>142</v>
      </c>
      <c r="L14" s="10">
        <f>canon!$F$14</f>
        <v>63.36</v>
      </c>
      <c r="M14" s="10">
        <f>canon!$G$14</f>
        <v>63.36</v>
      </c>
    </row>
    <row r="15" spans="1:13" x14ac:dyDescent="0.25">
      <c r="C15" s="6" t="str">
        <f>canon!A17&amp;"024d"</f>
        <v>128200c_d1t97_1x82z_rv0024d</v>
      </c>
      <c r="D15" s="10" t="s">
        <v>72</v>
      </c>
      <c r="E15" s="10">
        <v>2.4</v>
      </c>
      <c r="F15" s="10">
        <v>30</v>
      </c>
      <c r="G15" s="10" t="str">
        <f>"("&amp;F15-E15+2*$C$26&amp;" "&amp;F15-E15&amp;")"</f>
        <v>(27.6 27.6)</v>
      </c>
      <c r="H15" s="6" t="s">
        <v>90</v>
      </c>
      <c r="I15" s="10">
        <v>0.2</v>
      </c>
      <c r="J15" s="10">
        <v>0.4</v>
      </c>
      <c r="K15" s="10" t="s">
        <v>142</v>
      </c>
      <c r="L15" s="10">
        <f>canon!$F$14</f>
        <v>63.36</v>
      </c>
      <c r="M15" s="10">
        <f>canon!$G$14</f>
        <v>63.36</v>
      </c>
    </row>
    <row r="22" spans="1:9" ht="15.75" thickBot="1" x14ac:dyDescent="0.3"/>
    <row r="23" spans="1:9" ht="16.5" thickTop="1" thickBot="1" x14ac:dyDescent="0.3">
      <c r="B23" s="11" t="s">
        <v>73</v>
      </c>
      <c r="C23" s="18" t="str">
        <f>canon!B26</f>
        <v>canon82zlib2_x82_lay</v>
      </c>
      <c r="E23" s="11" t="s">
        <v>89</v>
      </c>
      <c r="F23" s="8"/>
    </row>
    <row r="24" spans="1:9" ht="16.5" thickTop="1" thickBot="1" x14ac:dyDescent="0.3">
      <c r="B24" s="11" t="s">
        <v>77</v>
      </c>
      <c r="C24" s="12"/>
    </row>
    <row r="25" spans="1:9" ht="15.75" thickTop="1" x14ac:dyDescent="0.25">
      <c r="B25" t="s">
        <v>91</v>
      </c>
      <c r="C25">
        <v>0.36</v>
      </c>
    </row>
    <row r="28" spans="1:9" s="6" customFormat="1" x14ac:dyDescent="0.25">
      <c r="A28" s="5" t="s">
        <v>31</v>
      </c>
      <c r="B28" s="5" t="s">
        <v>32</v>
      </c>
      <c r="C28" s="5" t="str">
        <f>$C$23</f>
        <v>canon82zlib2_x82_lay</v>
      </c>
      <c r="D28" s="5" t="str">
        <f>$F$23&amp;C13</f>
        <v>128200c_d1t97_1x82z_rv0022d</v>
      </c>
      <c r="E28" s="5" t="s">
        <v>67</v>
      </c>
      <c r="F28" s="6">
        <f>L13</f>
        <v>63.36</v>
      </c>
      <c r="G28" s="6">
        <f>M13</f>
        <v>63.36</v>
      </c>
      <c r="H28" s="6">
        <v>0</v>
      </c>
      <c r="I28" s="6">
        <v>0</v>
      </c>
    </row>
    <row r="29" spans="1:9" x14ac:dyDescent="0.25">
      <c r="A29" t="s">
        <v>31</v>
      </c>
      <c r="B29" t="s">
        <v>74</v>
      </c>
      <c r="C29" t="s">
        <v>10</v>
      </c>
      <c r="D29" t="str">
        <f>canon!$B$23&amp;".drawing"</f>
        <v>RV0_mask.drawing</v>
      </c>
      <c r="E29" t="str">
        <f>"("&amp;E13-$C$24&amp;" "&amp;E13&amp;")"</f>
        <v>(2 2)</v>
      </c>
      <c r="F29" t="str">
        <f>K13</f>
        <v>(24 24)</v>
      </c>
      <c r="G29" t="str">
        <f>G13</f>
        <v>(28 28)</v>
      </c>
      <c r="H29" t="str">
        <f>H13</f>
        <v>((5))</v>
      </c>
    </row>
    <row r="32" spans="1:9" s="6" customFormat="1" x14ac:dyDescent="0.25">
      <c r="A32" s="5" t="s">
        <v>31</v>
      </c>
      <c r="B32" s="5" t="s">
        <v>32</v>
      </c>
      <c r="C32" s="5" t="str">
        <f>$C$23</f>
        <v>canon82zlib2_x82_lay</v>
      </c>
      <c r="D32" s="5" t="str">
        <f>$F$23&amp;C14</f>
        <v>128200c_d1t97_1x82z_rv0023d</v>
      </c>
      <c r="E32" s="5" t="s">
        <v>67</v>
      </c>
      <c r="F32" s="6">
        <f>L14</f>
        <v>63.36</v>
      </c>
      <c r="G32" s="6">
        <f>M14</f>
        <v>63.36</v>
      </c>
      <c r="H32" s="6">
        <v>0</v>
      </c>
      <c r="I32" s="6">
        <v>0</v>
      </c>
    </row>
    <row r="33" spans="1:9" x14ac:dyDescent="0.25">
      <c r="A33" t="s">
        <v>31</v>
      </c>
      <c r="B33" t="s">
        <v>74</v>
      </c>
      <c r="C33" t="s">
        <v>10</v>
      </c>
      <c r="D33" t="str">
        <f>canon!$B$23&amp;".drawing"</f>
        <v>RV0_mask.drawing</v>
      </c>
      <c r="E33" t="str">
        <f>"("&amp;E14-$C$24&amp;" "&amp;E14&amp;")"</f>
        <v>(2.2 2.2)</v>
      </c>
      <c r="F33" t="str">
        <f>K14</f>
        <v>(24 24)</v>
      </c>
      <c r="G33" t="str">
        <f>G14</f>
        <v>(27.8 27.8)</v>
      </c>
      <c r="H33" t="str">
        <f>H14</f>
        <v>((5))</v>
      </c>
    </row>
    <row r="36" spans="1:9" s="6" customFormat="1" x14ac:dyDescent="0.25">
      <c r="A36" s="5" t="s">
        <v>31</v>
      </c>
      <c r="B36" s="5" t="s">
        <v>32</v>
      </c>
      <c r="C36" s="5" t="str">
        <f>$C$23</f>
        <v>canon82zlib2_x82_lay</v>
      </c>
      <c r="D36" s="5" t="str">
        <f>$F$23&amp;C15</f>
        <v>128200c_d1t97_1x82z_rv0024d</v>
      </c>
      <c r="E36" s="5" t="s">
        <v>67</v>
      </c>
      <c r="F36" s="6">
        <f>L15</f>
        <v>63.36</v>
      </c>
      <c r="G36" s="6">
        <f>M15</f>
        <v>63.36</v>
      </c>
      <c r="H36" s="6">
        <v>0</v>
      </c>
      <c r="I36" s="6">
        <v>0</v>
      </c>
    </row>
    <row r="37" spans="1:9" x14ac:dyDescent="0.25">
      <c r="A37" t="s">
        <v>31</v>
      </c>
      <c r="B37" t="s">
        <v>74</v>
      </c>
      <c r="C37" t="s">
        <v>10</v>
      </c>
      <c r="D37" t="str">
        <f>canon!$B$23&amp;".drawing"</f>
        <v>RV0_mask.drawing</v>
      </c>
      <c r="E37" t="str">
        <f>"("&amp;E15-$C$26&amp;" "&amp;E15&amp;")"</f>
        <v>(2.4 2.4)</v>
      </c>
      <c r="F37" t="str">
        <f>K13</f>
        <v>(24 24)</v>
      </c>
      <c r="G37" t="str">
        <f>G15</f>
        <v>(27.6 27.6)</v>
      </c>
      <c r="H37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5B31-929D-49C3-9FEA-2121736D765E}">
  <dimension ref="A1:N27"/>
  <sheetViews>
    <sheetView topLeftCell="A6" workbookViewId="0">
      <selection activeCell="C13" sqref="C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4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4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4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4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4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4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4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4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 t="s">
        <v>110</v>
      </c>
      <c r="J9" s="3"/>
      <c r="K9" s="3"/>
    </row>
    <row r="10" spans="1:14" s="4" customFormat="1" ht="15.75" x14ac:dyDescent="0.25">
      <c r="A10" s="1"/>
      <c r="B10" s="1" t="s">
        <v>68</v>
      </c>
      <c r="C10" s="1" t="s">
        <v>11</v>
      </c>
      <c r="D10" s="1" t="s">
        <v>12</v>
      </c>
      <c r="E10" s="1" t="s">
        <v>40</v>
      </c>
      <c r="F10" s="1" t="s">
        <v>69</v>
      </c>
      <c r="G10" s="1" t="s">
        <v>70</v>
      </c>
      <c r="H10" s="1" t="s">
        <v>71</v>
      </c>
      <c r="I10" s="3" t="s">
        <v>42</v>
      </c>
      <c r="K10" s="3"/>
    </row>
    <row r="11" spans="1:14" s="4" customFormat="1" ht="15.75" x14ac:dyDescent="0.25">
      <c r="A11" s="1"/>
      <c r="B11" s="1" t="s">
        <v>44</v>
      </c>
      <c r="C11" s="2" t="s">
        <v>11</v>
      </c>
      <c r="D11" s="2" t="s">
        <v>12</v>
      </c>
      <c r="E11" s="2" t="s">
        <v>13</v>
      </c>
      <c r="F11" s="2" t="s">
        <v>16</v>
      </c>
      <c r="G11" s="2" t="s">
        <v>14</v>
      </c>
      <c r="H11" s="2" t="s">
        <v>15</v>
      </c>
      <c r="I11" s="2" t="s">
        <v>36</v>
      </c>
      <c r="J11" s="2"/>
      <c r="K11" s="3"/>
    </row>
    <row r="12" spans="1:14" x14ac:dyDescent="0.25">
      <c r="C12" s="7" t="s">
        <v>78</v>
      </c>
      <c r="D12" s="7" t="s">
        <v>79</v>
      </c>
      <c r="E12" s="7" t="s">
        <v>80</v>
      </c>
      <c r="F12" s="7" t="s">
        <v>95</v>
      </c>
      <c r="G12" s="7" t="s">
        <v>91</v>
      </c>
      <c r="H12" s="9" t="s">
        <v>82</v>
      </c>
      <c r="I12" s="9" t="s">
        <v>83</v>
      </c>
      <c r="J12" s="13" t="s">
        <v>93</v>
      </c>
      <c r="K12" s="13" t="s">
        <v>94</v>
      </c>
      <c r="L12" s="9" t="s">
        <v>87</v>
      </c>
      <c r="M12" s="9" t="s">
        <v>88</v>
      </c>
      <c r="N12" s="9" t="s">
        <v>96</v>
      </c>
    </row>
    <row r="13" spans="1:14" s="14" customFormat="1" x14ac:dyDescent="0.25">
      <c r="C13" s="14" t="str">
        <f>canon!A17&amp;"154d"</f>
        <v>128200c_d1t97_1x82z_rv0154d</v>
      </c>
      <c r="D13" s="15" t="s">
        <v>72</v>
      </c>
      <c r="E13" s="15">
        <v>2.2000000000000002</v>
      </c>
      <c r="F13" s="15">
        <f t="shared" ref="F13" si="0">N13-E13</f>
        <v>33.799999999999997</v>
      </c>
      <c r="G13" s="15">
        <v>0</v>
      </c>
      <c r="H13" s="15">
        <v>0.2</v>
      </c>
      <c r="I13" s="15">
        <v>0.4</v>
      </c>
      <c r="J13" s="15">
        <f t="shared" ref="J13" si="1">F13-2*G13</f>
        <v>33.799999999999997</v>
      </c>
      <c r="K13" s="15">
        <f t="shared" ref="K13" si="2">F13-2*G13</f>
        <v>33.799999999999997</v>
      </c>
      <c r="L13" s="10">
        <f>[2]canon!$F$14</f>
        <v>63.36</v>
      </c>
      <c r="M13" s="10">
        <f>[2]canon!$G$14</f>
        <v>63.36</v>
      </c>
      <c r="N13" s="15">
        <v>36</v>
      </c>
    </row>
    <row r="21" spans="1:9" ht="15.75" thickBot="1" x14ac:dyDescent="0.3">
      <c r="H21" s="7"/>
      <c r="I21" s="7"/>
    </row>
    <row r="22" spans="1:9" ht="16.5" thickTop="1" thickBot="1" x14ac:dyDescent="0.3">
      <c r="B22" s="11" t="s">
        <v>73</v>
      </c>
      <c r="C22" s="18" t="str">
        <f>canon!$B$26</f>
        <v>canon82zlib2_x82_lay</v>
      </c>
      <c r="E22" s="11" t="s">
        <v>89</v>
      </c>
      <c r="F22" s="8"/>
    </row>
    <row r="23" spans="1:9" ht="16.5" thickTop="1" thickBot="1" x14ac:dyDescent="0.3">
      <c r="B23" s="11" t="s">
        <v>77</v>
      </c>
      <c r="C23" s="12"/>
    </row>
    <row r="24" spans="1:9" ht="15.75" thickTop="1" x14ac:dyDescent="0.25">
      <c r="B24" t="s">
        <v>111</v>
      </c>
      <c r="C24">
        <v>48</v>
      </c>
      <c r="D24">
        <v>48</v>
      </c>
    </row>
    <row r="26" spans="1:9" s="16" customFormat="1" x14ac:dyDescent="0.25">
      <c r="A26" s="17" t="s">
        <v>31</v>
      </c>
      <c r="B26" s="17" t="s">
        <v>32</v>
      </c>
      <c r="C26" s="17" t="str">
        <f>$C$22</f>
        <v>canon82zlib2_x82_lay</v>
      </c>
      <c r="D26" s="17" t="str">
        <f>$F$22&amp;C13</f>
        <v>128200c_d1t97_1x82z_rv0154d</v>
      </c>
      <c r="E26" s="17" t="s">
        <v>67</v>
      </c>
      <c r="F26" s="16">
        <f>L13</f>
        <v>63.36</v>
      </c>
      <c r="G26" s="16">
        <f>M13</f>
        <v>63.36</v>
      </c>
      <c r="H26" s="16">
        <v>0</v>
      </c>
      <c r="I26" s="16">
        <v>0</v>
      </c>
    </row>
    <row r="27" spans="1:9" x14ac:dyDescent="0.25">
      <c r="A27" t="s">
        <v>31</v>
      </c>
      <c r="B27" t="s">
        <v>92</v>
      </c>
      <c r="C27" t="s">
        <v>10</v>
      </c>
      <c r="D27" t="str">
        <f>canon!$B$23&amp;".drawing"</f>
        <v>RV0_mask.drawing</v>
      </c>
      <c r="E27">
        <f>E13</f>
        <v>2.2000000000000002</v>
      </c>
      <c r="F27">
        <f>F13</f>
        <v>33.799999999999997</v>
      </c>
      <c r="G27">
        <f>J13</f>
        <v>33.799999999999997</v>
      </c>
      <c r="H27">
        <f>K13</f>
        <v>33.799999999999997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8"/>
  <sheetViews>
    <sheetView topLeftCell="A3" workbookViewId="0">
      <selection activeCell="C10" sqref="C10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1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1" s="4" customFormat="1" ht="15.75" x14ac:dyDescent="0.25">
      <c r="A8" s="1"/>
      <c r="B8" s="1" t="s">
        <v>98</v>
      </c>
      <c r="C8" s="1" t="s">
        <v>11</v>
      </c>
      <c r="D8" s="1" t="s">
        <v>12</v>
      </c>
      <c r="E8" s="1" t="s">
        <v>99</v>
      </c>
      <c r="F8" s="1" t="s">
        <v>100</v>
      </c>
      <c r="G8" s="1" t="s">
        <v>101</v>
      </c>
      <c r="H8" s="1" t="s">
        <v>102</v>
      </c>
      <c r="I8" s="3" t="s">
        <v>42</v>
      </c>
      <c r="K8" s="3"/>
    </row>
    <row r="9" spans="1:11" x14ac:dyDescent="0.25">
      <c r="C9" s="7" t="s">
        <v>78</v>
      </c>
      <c r="D9" s="7" t="s">
        <v>79</v>
      </c>
      <c r="E9" s="7" t="s">
        <v>103</v>
      </c>
      <c r="F9" s="7" t="s">
        <v>104</v>
      </c>
      <c r="G9" s="9" t="s">
        <v>105</v>
      </c>
      <c r="H9" s="9" t="s">
        <v>106</v>
      </c>
      <c r="I9" s="9" t="s">
        <v>87</v>
      </c>
      <c r="J9" s="9" t="s">
        <v>88</v>
      </c>
    </row>
    <row r="10" spans="1:11" s="14" customFormat="1" x14ac:dyDescent="0.25">
      <c r="C10" s="14" t="str">
        <f>canon!A17&amp;"173d"</f>
        <v>128200c_d1t97_1x82z_rv0173d</v>
      </c>
      <c r="D10" s="15" t="s">
        <v>72</v>
      </c>
      <c r="E10" s="15">
        <v>36</v>
      </c>
      <c r="F10" s="15">
        <v>2</v>
      </c>
      <c r="G10" s="15">
        <v>9</v>
      </c>
      <c r="H10" s="15">
        <v>0.5</v>
      </c>
      <c r="I10" s="10">
        <f>canon!$F$14</f>
        <v>63.36</v>
      </c>
      <c r="J10" s="10">
        <f>canon!$G$14</f>
        <v>63.36</v>
      </c>
    </row>
    <row r="12" spans="1:11" ht="15.75" thickBot="1" x14ac:dyDescent="0.3"/>
    <row r="13" spans="1:11" ht="16.5" thickTop="1" thickBot="1" x14ac:dyDescent="0.3">
      <c r="B13" s="11" t="s">
        <v>73</v>
      </c>
      <c r="C13" s="18" t="str">
        <f>canon!$B$26</f>
        <v>canon82zlib2_x82_lay</v>
      </c>
      <c r="E13" s="11" t="s">
        <v>89</v>
      </c>
      <c r="F13" s="8"/>
    </row>
    <row r="14" spans="1:11" ht="16.5" thickTop="1" thickBot="1" x14ac:dyDescent="0.3">
      <c r="B14" s="11" t="s">
        <v>77</v>
      </c>
      <c r="C14" s="12"/>
    </row>
    <row r="15" spans="1:11" ht="15.75" thickTop="1" x14ac:dyDescent="0.25">
      <c r="B15" t="s">
        <v>91</v>
      </c>
      <c r="C15">
        <v>0.36</v>
      </c>
    </row>
    <row r="17" spans="1:9" s="6" customFormat="1" x14ac:dyDescent="0.25">
      <c r="A17" s="5" t="s">
        <v>31</v>
      </c>
      <c r="B17" s="5" t="s">
        <v>32</v>
      </c>
      <c r="C17" s="5" t="str">
        <f>$C$13</f>
        <v>canon82zlib2_x82_lay</v>
      </c>
      <c r="D17" s="5" t="str">
        <f>$F$13&amp;C10</f>
        <v>128200c_d1t97_1x82z_rv0173d</v>
      </c>
      <c r="E17" s="5" t="s">
        <v>67</v>
      </c>
      <c r="F17" s="6">
        <f>I10</f>
        <v>63.36</v>
      </c>
      <c r="G17" s="6">
        <f>J10</f>
        <v>63.36</v>
      </c>
      <c r="H17" s="6">
        <v>0</v>
      </c>
      <c r="I17" s="6">
        <v>0</v>
      </c>
    </row>
    <row r="18" spans="1:9" x14ac:dyDescent="0.25">
      <c r="A18" t="s">
        <v>31</v>
      </c>
      <c r="B18" t="s">
        <v>107</v>
      </c>
      <c r="C18" t="s">
        <v>10</v>
      </c>
      <c r="D18" t="str">
        <f>canon!$B$23&amp;".drawing"</f>
        <v>RV0_mask.drawing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85D48D7C-70A7-435C-95AA-615E5E3CD1D5}"/>
</file>

<file path=customXml/itemProps2.xml><?xml version="1.0" encoding="utf-8"?>
<ds:datastoreItem xmlns:ds="http://schemas.openxmlformats.org/officeDocument/2006/customXml" ds:itemID="{C0B3ED35-7712-40C2-8AB8-FF28C3D1EF6B}"/>
</file>

<file path=customXml/itemProps3.xml><?xml version="1.0" encoding="utf-8"?>
<ds:datastoreItem xmlns:ds="http://schemas.openxmlformats.org/officeDocument/2006/customXml" ds:itemID="{D0562A4F-60C2-49A5-BBAD-E289D437D0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canon</vt:lpstr>
      <vt:lpstr>fdr_dummy</vt:lpstr>
      <vt:lpstr>rv0_beard</vt:lpstr>
      <vt:lpstr>xy4</vt:lpstr>
      <vt:lpstr>cross</vt:lpstr>
      <vt:lpstr>hatch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2024-05-03T17:16:50Z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