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utar\MA\"/>
    </mc:Choice>
  </mc:AlternateContent>
  <bookViews>
    <workbookView xWindow="0" yWindow="0" windowWidth="23040" windowHeight="9384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2" l="1"/>
  <c r="H30" i="2"/>
  <c r="G30" i="2"/>
  <c r="H29" i="2"/>
  <c r="I28" i="2"/>
  <c r="H28" i="2"/>
  <c r="G29" i="2"/>
  <c r="F28" i="2"/>
  <c r="G28" i="2"/>
  <c r="I27" i="2"/>
  <c r="H27" i="2"/>
  <c r="G27" i="2"/>
  <c r="F30" i="2"/>
  <c r="F29" i="2"/>
  <c r="F26" i="2"/>
  <c r="F27" i="2"/>
  <c r="I26" i="2"/>
  <c r="H26" i="2"/>
  <c r="G26" i="2"/>
  <c r="E27" i="2"/>
  <c r="E30" i="2"/>
  <c r="E29" i="2"/>
  <c r="E28" i="2"/>
  <c r="D27" i="2"/>
  <c r="E26" i="2"/>
  <c r="I25" i="2"/>
  <c r="H25" i="2"/>
  <c r="G25" i="2"/>
  <c r="F25" i="2"/>
  <c r="E25" i="2"/>
  <c r="D30" i="2"/>
  <c r="D28" i="2"/>
  <c r="D26" i="2"/>
  <c r="D29" i="2"/>
  <c r="C26" i="2"/>
  <c r="I24" i="2"/>
  <c r="H24" i="2"/>
  <c r="G24" i="2"/>
  <c r="F24" i="2"/>
  <c r="E24" i="2"/>
  <c r="D24" i="2"/>
  <c r="C30" i="2"/>
  <c r="C29" i="2"/>
  <c r="C28" i="2"/>
  <c r="C27" i="2"/>
  <c r="C25" i="2"/>
  <c r="B25" i="2"/>
  <c r="D23" i="2" s="1"/>
  <c r="B24" i="2"/>
  <c r="C23" i="2" s="1"/>
  <c r="B28" i="2"/>
  <c r="G23" i="2" s="1"/>
  <c r="B26" i="2"/>
  <c r="E23" i="2" s="1"/>
  <c r="B30" i="2"/>
  <c r="I23" i="2" s="1"/>
  <c r="B29" i="2"/>
  <c r="H23" i="2" s="1"/>
  <c r="B27" i="2"/>
  <c r="F23" i="2" s="1"/>
</calcChain>
</file>

<file path=xl/sharedStrings.xml><?xml version="1.0" encoding="utf-8"?>
<sst xmlns="http://schemas.openxmlformats.org/spreadsheetml/2006/main" count="171" uniqueCount="27">
  <si>
    <t>PF</t>
  </si>
  <si>
    <t>RP</t>
  </si>
  <si>
    <t>BP</t>
  </si>
  <si>
    <t>GH</t>
  </si>
  <si>
    <t>VT</t>
  </si>
  <si>
    <t>SF</t>
  </si>
  <si>
    <t>RE</t>
  </si>
  <si>
    <t>MH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</si>
  <si>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</si>
  <si>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</si>
  <si>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</si>
  <si>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</si>
  <si>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</si>
  <si>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</si>
  <si>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</si>
  <si>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</si>
  <si>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</si>
  <si>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</si>
  <si>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</si>
  <si>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</si>
  <si>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</si>
  <si>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Descriptive Statistics</t>
  </si>
  <si>
    <t>Correlation Matrix</t>
  </si>
  <si>
    <t>Sample Variance Covariance Matrix</t>
  </si>
  <si>
    <t>1st Quartile</t>
  </si>
  <si>
    <t>3rd Quartile</t>
  </si>
  <si>
    <t>Mean Absolute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</si>
</sst>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8">
    <xf numFmtId="0" fontId="0" fillId="0" borderId="0" xfId="0"/>
    <xf numFmtId="0" fontId="4" fillId="2" borderId="0" xfId="1" applyFont="1" applyBorder="1" applyAlignment="1"/>
    <xf numFmtId="0" fontId="4" fillId="2" borderId="2" xfId="1" applyFont="1" applyBorder="1" applyAlignment="1"/>
    <xf numFmtId="164" fontId="4" fillId="2" borderId="0" xfId="1" applyNumberFormat="1" applyFont="1" applyBorder="1" applyAlignment="1"/>
    <xf numFmtId="165" fontId="4" fillId="2" borderId="0" xfId="1" applyNumberFormat="1" applyFont="1" applyBorder="1" applyAlignment="1"/>
    <xf numFmtId="0" fontId="4" fillId="2" borderId="4" xfId="1" applyFont="1" applyBorder="1" applyAlignment="1"/>
    <xf numFmtId="164" fontId="4" fillId="2" borderId="4" xfId="1" applyNumberFormat="1" applyFont="1" applyBorder="1" applyAlignment="1"/>
    <xf numFmtId="0" fontId="4" fillId="2" borderId="5" xfId="1" applyFont="1" applyBorder="1" applyAlignment="1"/>
    <xf numFmtId="0" fontId="4" fillId="2" borderId="6" xfId="1" applyFont="1" applyBorder="1" applyAlignment="1"/>
    <xf numFmtId="0" fontId="4" fillId="2" borderId="7" xfId="1" applyFont="1" applyBorder="1" applyAlignment="1"/>
    <xf numFmtId="164" fontId="0" fillId="0" borderId="0" xfId="0" applyNumberFormat="1"/>
    <xf numFmtId="0" fontId="6" fillId="0" borderId="0" xfId="0" applyFont="1"/>
    <xf numFmtId="0" fontId="4" fillId="4" borderId="0" xfId="1" applyFont="1" applyFill="1" applyBorder="1" applyAlignment="1"/>
    <xf numFmtId="0" fontId="3" fillId="3" borderId="1" xfId="2" applyFont="1" applyBorder="1"/>
    <xf numFmtId="0" fontId="4" fillId="2" borderId="4" xfId="1" applyFont="1" applyBorder="1"/>
    <xf numFmtId="0" fontId="3" fillId="3" borderId="10" xfId="2" applyFont="1" applyBorder="1"/>
    <xf numFmtId="164" fontId="4" fillId="2" borderId="6" xfId="1" applyNumberFormat="1" applyFont="1" applyBorder="1"/>
    <xf numFmtId="165" fontId="4" fillId="2" borderId="0" xfId="1" applyNumberFormat="1" applyFont="1" applyBorder="1"/>
    <xf numFmtId="164" fontId="4" fillId="2" borderId="0" xfId="1" applyNumberFormat="1" applyFont="1" applyBorder="1"/>
    <xf numFmtId="164" fontId="4" fillId="4" borderId="0" xfId="1" applyNumberFormat="1" applyFont="1" applyFill="1" applyBorder="1" applyAlignment="1"/>
    <xf numFmtId="164" fontId="4" fillId="2" borderId="4" xfId="1" applyNumberFormat="1" applyFont="1" applyBorder="1"/>
    <xf numFmtId="164" fontId="4" fillId="4" borderId="0" xfId="1" applyNumberFormat="1" applyFont="1" applyFill="1" applyBorder="1"/>
    <xf numFmtId="164" fontId="4" fillId="2" borderId="2" xfId="1" applyNumberFormat="1" applyFont="1" applyBorder="1" applyAlignment="1"/>
    <xf numFmtId="2" fontId="4" fillId="2" borderId="0" xfId="1" applyNumberFormat="1" applyFont="1" applyBorder="1" applyAlignment="1"/>
    <xf numFmtId="164" fontId="4" fillId="2" borderId="6" xfId="1" applyNumberFormat="1" applyFont="1" applyBorder="1" applyAlignment="1"/>
    <xf numFmtId="0" fontId="3" fillId="3" borderId="11" xfId="2" applyFont="1" applyBorder="1"/>
    <xf numFmtId="164" fontId="4" fillId="2" borderId="7" xfId="1" applyNumberFormat="1" applyFont="1" applyBorder="1" applyAlignment="1"/>
    <xf numFmtId="0" fontId="4" fillId="4" borderId="5" xfId="1" applyFont="1" applyFill="1" applyBorder="1" applyAlignment="1"/>
    <xf numFmtId="0" fontId="3" fillId="3" borderId="12" xfId="2" applyFont="1" applyBorder="1"/>
    <xf numFmtId="0" fontId="4" fillId="4" borderId="6" xfId="1" applyFont="1" applyFill="1" applyBorder="1" applyAlignment="1"/>
    <xf numFmtId="0" fontId="3" fillId="3" borderId="14" xfId="2" applyFont="1" applyBorder="1"/>
    <xf numFmtId="164" fontId="4" fillId="2" borderId="7" xfId="1" applyNumberFormat="1" applyFont="1" applyBorder="1"/>
    <xf numFmtId="164" fontId="4" fillId="2" borderId="2" xfId="1" applyNumberFormat="1" applyFont="1" applyBorder="1"/>
    <xf numFmtId="165" fontId="4" fillId="2" borderId="2" xfId="1" applyNumberFormat="1" applyFont="1" applyBorder="1"/>
    <xf numFmtId="164" fontId="4" fillId="4" borderId="5" xfId="1" applyNumberFormat="1" applyFont="1" applyFill="1" applyBorder="1"/>
    <xf numFmtId="0" fontId="6" fillId="0" borderId="2" xfId="1" applyFont="1" applyFill="1" applyBorder="1" applyAlignment="1"/>
    <xf numFmtId="0" fontId="0" fillId="0" borderId="2" xfId="0" applyBorder="1"/>
    <xf numFmtId="0" fontId="6" fillId="0" borderId="2" xfId="0" applyFont="1" applyBorder="1"/>
    <xf numFmtId="164" fontId="0" fillId="0" borderId="2" xfId="0" applyNumberFormat="1" applyBorder="1"/>
    <xf numFmtId="0" fontId="3" fillId="3" borderId="9" xfId="2" applyFont="1" applyBorder="1"/>
    <xf numFmtId="164" fontId="4" fillId="4" borderId="6" xfId="1" applyNumberFormat="1" applyFont="1" applyFill="1" applyBorder="1"/>
    <xf numFmtId="0" fontId="3" fillId="3" borderId="13" xfId="2" applyFont="1" applyBorder="1"/>
    <xf numFmtId="0" fontId="4" fillId="0" borderId="0" xfId="0" applyFont="1" applyFill="1" applyBorder="1"/>
    <xf numFmtId="0" fontId="4" fillId="2" borderId="0" xfId="1" applyFont="1" applyBorder="1" applyAlignment="1">
      <alignment horizontal="right" vertical="center"/>
    </xf>
    <xf numFmtId="164" fontId="4" fillId="2" borderId="0" xfId="1" applyNumberFormat="1" applyFont="1" applyBorder="1" applyAlignment="1">
      <alignment horizontal="right" vertical="center"/>
    </xf>
    <xf numFmtId="0" fontId="0" fillId="0" borderId="6" xfId="0" applyBorder="1"/>
    <xf numFmtId="0" fontId="5" fillId="3" borderId="8" xfId="2" applyFont="1" applyBorder="1" applyAlignment="1">
      <alignment horizontal="center" vertical="center"/>
    </xf>
    <xf numFmtId="0" fontId="5" fillId="3" borderId="3" xfId="2" applyFont="1" applyBorder="1" applyAlignment="1">
      <alignment horizontal="center" vertical="center"/>
    </xf>
  </cellXfs>
  <cellStyles count="3">
    <cellStyle name="20% - Accent1" xfId="1" builtinId="30"/>
    <cellStyle name="Accent5" xfId="2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abSelected="1" zoomScaleNormal="100" workbookViewId="0">
      <selection activeCell="B19" sqref="B19"/>
    </sheetView>
  </sheetViews>
  <sheetFormatPr defaultRowHeight="14.4" x14ac:dyDescent="0.3"/>
  <cols>
    <col min="1" max="1" width="24.21875" customWidth="1"/>
    <col min="2" max="2" width="9.33203125" bestFit="1" customWidth="1"/>
    <col min="3" max="3" width="24" customWidth="1"/>
    <col min="4" max="4" width="9.33203125" bestFit="1" customWidth="1"/>
    <col min="5" max="5" width="23.5546875" customWidth="1"/>
    <col min="6" max="6" width="9.33203125" bestFit="1" customWidth="1"/>
    <col min="7" max="7" width="24.21875" customWidth="1"/>
    <col min="8" max="8" width="9.33203125" bestFit="1" customWidth="1"/>
    <col min="9" max="9" width="23.88671875" customWidth="1"/>
    <col min="10" max="10" width="9.33203125" bestFit="1" customWidth="1"/>
    <col min="11" max="11" width="23.33203125" customWidth="1"/>
    <col min="12" max="12" width="9.33203125" bestFit="1" customWidth="1"/>
    <col min="13" max="13" width="23.6640625" customWidth="1"/>
    <col min="14" max="14" width="9.33203125" bestFit="1" customWidth="1"/>
    <col min="15" max="15" width="23.6640625" customWidth="1"/>
    <col min="16" max="16" width="9.33203125" bestFit="1" customWidth="1"/>
  </cols>
  <sheetData>
    <row r="1" spans="1:17" ht="16.2" thickBot="1" x14ac:dyDescent="0.35">
      <c r="A1" s="11" t="s">
        <v>21</v>
      </c>
    </row>
    <row r="2" spans="1:17" ht="16.2" thickBot="1" x14ac:dyDescent="0.35">
      <c r="A2" s="46" t="s">
        <v>0</v>
      </c>
      <c r="B2" s="47"/>
      <c r="C2" s="46" t="s">
        <v>1</v>
      </c>
      <c r="D2" s="47"/>
      <c r="E2" s="46" t="s">
        <v>2</v>
      </c>
      <c r="F2" s="47"/>
      <c r="G2" s="46" t="s">
        <v>3</v>
      </c>
      <c r="H2" s="47"/>
      <c r="I2" s="46" t="s">
        <v>4</v>
      </c>
      <c r="J2" s="47"/>
      <c r="K2" s="46" t="s">
        <v>5</v>
      </c>
      <c r="L2" s="47"/>
      <c r="M2" s="46" t="s">
        <v>6</v>
      </c>
      <c r="N2" s="47"/>
      <c r="O2" s="46" t="s">
        <v>7</v>
      </c>
      <c r="P2" s="47"/>
    </row>
    <row r="3" spans="1:17" ht="15.6" x14ac:dyDescent="0.3">
      <c r="A3" s="8" t="s">
        <v>8</v>
      </c>
      <c r="B3" s="3">
        <v>77.081666666666663</v>
      </c>
      <c r="C3" s="8" t="s">
        <v>8</v>
      </c>
      <c r="D3" s="3">
        <v>82.291666666666671</v>
      </c>
      <c r="E3" s="8" t="s">
        <v>8</v>
      </c>
      <c r="F3" s="3">
        <v>52.916666666666664</v>
      </c>
      <c r="G3" s="8" t="s">
        <v>8</v>
      </c>
      <c r="H3" s="3">
        <v>61.916666666666664</v>
      </c>
      <c r="I3" s="8" t="s">
        <v>8</v>
      </c>
      <c r="J3" s="1">
        <v>57.8125</v>
      </c>
      <c r="K3" s="8" t="s">
        <v>8</v>
      </c>
      <c r="L3" s="3">
        <v>85.416666666666671</v>
      </c>
      <c r="M3" s="8" t="s">
        <v>8</v>
      </c>
      <c r="N3" s="5">
        <v>88.195000000000007</v>
      </c>
      <c r="O3" s="8" t="s">
        <v>8</v>
      </c>
      <c r="P3" s="6">
        <v>77.083333333333329</v>
      </c>
    </row>
    <row r="4" spans="1:17" ht="15.6" x14ac:dyDescent="0.3">
      <c r="A4" s="8" t="s">
        <v>9</v>
      </c>
      <c r="B4" s="3">
        <v>4.3717413549691484</v>
      </c>
      <c r="C4" s="8" t="s">
        <v>9</v>
      </c>
      <c r="D4" s="4">
        <v>4.202027979608677</v>
      </c>
      <c r="E4" s="8" t="s">
        <v>9</v>
      </c>
      <c r="F4" s="3">
        <v>6.1428183410969561</v>
      </c>
      <c r="G4" s="8" t="s">
        <v>9</v>
      </c>
      <c r="H4" s="3">
        <v>6.0533716291673407</v>
      </c>
      <c r="I4" s="8" t="s">
        <v>9</v>
      </c>
      <c r="J4" s="3">
        <v>3.2752696222578153</v>
      </c>
      <c r="K4" s="8" t="s">
        <v>9</v>
      </c>
      <c r="L4" s="3">
        <v>6.1224355588047814</v>
      </c>
      <c r="M4" s="8" t="s">
        <v>9</v>
      </c>
      <c r="N4" s="6">
        <v>5.5674116041205997</v>
      </c>
      <c r="O4" s="8" t="s">
        <v>9</v>
      </c>
      <c r="P4" s="6">
        <v>4.0103244282977979</v>
      </c>
    </row>
    <row r="5" spans="1:17" ht="15.6" x14ac:dyDescent="0.3">
      <c r="A5" s="8" t="s">
        <v>10</v>
      </c>
      <c r="B5" s="1">
        <v>77.495000000000005</v>
      </c>
      <c r="C5" s="8" t="s">
        <v>10</v>
      </c>
      <c r="D5" s="1">
        <v>81.25</v>
      </c>
      <c r="E5" s="8" t="s">
        <v>10</v>
      </c>
      <c r="F5" s="1">
        <v>56.5</v>
      </c>
      <c r="G5" s="8" t="s">
        <v>10</v>
      </c>
      <c r="H5" s="1">
        <v>62.5</v>
      </c>
      <c r="I5" s="8" t="s">
        <v>10</v>
      </c>
      <c r="J5" s="1">
        <v>62.5</v>
      </c>
      <c r="K5" s="8" t="s">
        <v>10</v>
      </c>
      <c r="L5" s="1">
        <v>93.75</v>
      </c>
      <c r="M5" s="8" t="s">
        <v>10</v>
      </c>
      <c r="N5" s="5">
        <v>100</v>
      </c>
      <c r="O5" s="8" t="s">
        <v>10</v>
      </c>
      <c r="P5" s="5">
        <v>80</v>
      </c>
    </row>
    <row r="6" spans="1:17" ht="15.6" x14ac:dyDescent="0.3">
      <c r="A6" s="8" t="s">
        <v>11</v>
      </c>
      <c r="B6" s="1">
        <v>85</v>
      </c>
      <c r="C6" s="8" t="s">
        <v>11</v>
      </c>
      <c r="D6" s="1">
        <v>75</v>
      </c>
      <c r="E6" s="8" t="s">
        <v>11</v>
      </c>
      <c r="F6" s="1">
        <v>84</v>
      </c>
      <c r="G6" s="8" t="s">
        <v>11</v>
      </c>
      <c r="H6" s="1">
        <v>50</v>
      </c>
      <c r="I6" s="8" t="s">
        <v>11</v>
      </c>
      <c r="J6" s="1">
        <v>62.5</v>
      </c>
      <c r="K6" s="8" t="s">
        <v>11</v>
      </c>
      <c r="L6" s="1">
        <v>100</v>
      </c>
      <c r="M6" s="8" t="s">
        <v>11</v>
      </c>
      <c r="N6" s="5">
        <v>100</v>
      </c>
      <c r="O6" s="8" t="s">
        <v>11</v>
      </c>
      <c r="P6" s="5">
        <v>60</v>
      </c>
    </row>
    <row r="7" spans="1:17" ht="15.6" x14ac:dyDescent="0.3">
      <c r="A7" s="8" t="s">
        <v>26</v>
      </c>
      <c r="B7" s="43">
        <v>11.1195</v>
      </c>
      <c r="C7" s="8" t="s">
        <v>26</v>
      </c>
      <c r="D7" s="44">
        <v>13.899374999999999</v>
      </c>
      <c r="E7" s="8" t="s">
        <v>26</v>
      </c>
      <c r="F7" s="43">
        <v>29.652000000000001</v>
      </c>
      <c r="G7" s="8" t="s">
        <v>26</v>
      </c>
      <c r="H7" s="43">
        <v>20.0151</v>
      </c>
      <c r="I7" s="8" t="s">
        <v>26</v>
      </c>
      <c r="J7" s="44">
        <v>9.2662499999999994</v>
      </c>
      <c r="K7" s="8" t="s">
        <v>26</v>
      </c>
      <c r="L7" s="44">
        <v>9.2662499999999994</v>
      </c>
      <c r="M7" s="8" t="s">
        <v>26</v>
      </c>
      <c r="N7" s="43">
        <v>0</v>
      </c>
      <c r="O7" s="8" t="s">
        <v>26</v>
      </c>
      <c r="P7" s="43">
        <v>18.532499999999999</v>
      </c>
      <c r="Q7" s="45"/>
    </row>
    <row r="8" spans="1:17" ht="15.6" x14ac:dyDescent="0.3">
      <c r="A8" s="8" t="s">
        <v>12</v>
      </c>
      <c r="B8" s="3">
        <v>15.144156288713141</v>
      </c>
      <c r="C8" s="8" t="s">
        <v>12</v>
      </c>
      <c r="D8" s="3">
        <v>14.556251911016453</v>
      </c>
      <c r="E8" s="8" t="s">
        <v>12</v>
      </c>
      <c r="F8" s="3">
        <v>21.279346936891788</v>
      </c>
      <c r="G8" s="8" t="s">
        <v>12</v>
      </c>
      <c r="H8" s="3">
        <v>20.969494437627645</v>
      </c>
      <c r="I8" s="8" t="s">
        <v>12</v>
      </c>
      <c r="J8" s="3">
        <v>11.34586678847492</v>
      </c>
      <c r="K8" s="8" t="s">
        <v>12</v>
      </c>
      <c r="L8" s="3">
        <v>21.208738907832462</v>
      </c>
      <c r="M8" s="8" t="s">
        <v>12</v>
      </c>
      <c r="N8" s="6">
        <v>19.286079529970845</v>
      </c>
      <c r="O8" s="8" t="s">
        <v>12</v>
      </c>
      <c r="P8" s="6">
        <v>13.892171329292793</v>
      </c>
    </row>
    <row r="9" spans="1:17" ht="15.6" x14ac:dyDescent="0.3">
      <c r="A9" s="8" t="s">
        <v>13</v>
      </c>
      <c r="B9" s="3">
        <v>229.34546969696979</v>
      </c>
      <c r="C9" s="8" t="s">
        <v>13</v>
      </c>
      <c r="D9" s="3">
        <v>211.88446969697014</v>
      </c>
      <c r="E9" s="8" t="s">
        <v>13</v>
      </c>
      <c r="F9" s="3">
        <v>452.81060606060583</v>
      </c>
      <c r="G9" s="8" t="s">
        <v>13</v>
      </c>
      <c r="H9" s="3">
        <v>439.719696969697</v>
      </c>
      <c r="I9" s="8" t="s">
        <v>13</v>
      </c>
      <c r="J9" s="3">
        <v>128.72869318181799</v>
      </c>
      <c r="K9" s="8" t="s">
        <v>13</v>
      </c>
      <c r="L9" s="3">
        <v>449.81060606060697</v>
      </c>
      <c r="M9" s="8" t="s">
        <v>13</v>
      </c>
      <c r="N9" s="6">
        <v>371.95286363636001</v>
      </c>
      <c r="O9" s="8" t="s">
        <v>13</v>
      </c>
      <c r="P9" s="6">
        <v>192.99242424242499</v>
      </c>
    </row>
    <row r="10" spans="1:17" ht="15.6" x14ac:dyDescent="0.3">
      <c r="A10" s="8" t="s">
        <v>14</v>
      </c>
      <c r="B10" s="3">
        <v>-1.7491539585916094E-2</v>
      </c>
      <c r="C10" s="8" t="s">
        <v>14</v>
      </c>
      <c r="D10" s="3">
        <v>-0.75226116538185472</v>
      </c>
      <c r="E10" s="8" t="s">
        <v>14</v>
      </c>
      <c r="F10" s="3">
        <v>-1.2936772615046888</v>
      </c>
      <c r="G10" s="8" t="s">
        <v>14</v>
      </c>
      <c r="H10" s="3">
        <v>-0.5642681144213797</v>
      </c>
      <c r="I10" s="8" t="s">
        <v>14</v>
      </c>
      <c r="J10" s="3">
        <v>0.22866745937376098</v>
      </c>
      <c r="K10" s="8" t="s">
        <v>14</v>
      </c>
      <c r="L10" s="3">
        <v>1.5181828254847662</v>
      </c>
      <c r="M10" s="8" t="s">
        <v>14</v>
      </c>
      <c r="N10" s="6">
        <v>1.0044410334512071</v>
      </c>
      <c r="O10" s="8" t="s">
        <v>14</v>
      </c>
      <c r="P10" s="6">
        <v>-1.1982399184869212</v>
      </c>
    </row>
    <row r="11" spans="1:17" ht="15.6" x14ac:dyDescent="0.3">
      <c r="A11" s="8" t="s">
        <v>15</v>
      </c>
      <c r="B11" s="4">
        <v>-0.19598020328038335</v>
      </c>
      <c r="C11" s="8" t="s">
        <v>15</v>
      </c>
      <c r="D11" s="3">
        <v>-0.29264240289005938</v>
      </c>
      <c r="E11" s="8" t="s">
        <v>15</v>
      </c>
      <c r="F11" s="3">
        <v>0.10151351035385237</v>
      </c>
      <c r="G11" s="8" t="s">
        <v>15</v>
      </c>
      <c r="H11" s="3">
        <v>0.19261290441168033</v>
      </c>
      <c r="I11" s="8" t="s">
        <v>15</v>
      </c>
      <c r="J11" s="3">
        <v>-0.77272556982742568</v>
      </c>
      <c r="K11" s="8" t="s">
        <v>15</v>
      </c>
      <c r="L11" s="3">
        <v>-1.5658887810403825</v>
      </c>
      <c r="M11" s="8" t="s">
        <v>15</v>
      </c>
      <c r="N11" s="6">
        <v>-1.5532861349155811</v>
      </c>
      <c r="O11" s="8" t="s">
        <v>15</v>
      </c>
      <c r="P11" s="6">
        <v>9.1479852075697823E-2</v>
      </c>
    </row>
    <row r="12" spans="1:17" ht="15.6" x14ac:dyDescent="0.3">
      <c r="A12" s="8" t="s">
        <v>16</v>
      </c>
      <c r="B12" s="1">
        <v>50</v>
      </c>
      <c r="C12" s="8" t="s">
        <v>16</v>
      </c>
      <c r="D12" s="1">
        <v>43.75</v>
      </c>
      <c r="E12" s="8" t="s">
        <v>16</v>
      </c>
      <c r="F12" s="1">
        <v>62</v>
      </c>
      <c r="G12" s="8" t="s">
        <v>16</v>
      </c>
      <c r="H12" s="1">
        <v>70</v>
      </c>
      <c r="I12" s="8" t="s">
        <v>16</v>
      </c>
      <c r="J12" s="1">
        <v>37.5</v>
      </c>
      <c r="K12" s="8" t="s">
        <v>16</v>
      </c>
      <c r="L12" s="1">
        <v>62.5</v>
      </c>
      <c r="M12" s="8" t="s">
        <v>16</v>
      </c>
      <c r="N12" s="5">
        <v>50</v>
      </c>
      <c r="O12" s="8" t="s">
        <v>16</v>
      </c>
      <c r="P12" s="5">
        <v>40</v>
      </c>
    </row>
    <row r="13" spans="1:17" ht="15.6" x14ac:dyDescent="0.3">
      <c r="A13" s="8" t="s">
        <v>17</v>
      </c>
      <c r="B13" s="1">
        <v>50</v>
      </c>
      <c r="C13" s="8" t="s">
        <v>17</v>
      </c>
      <c r="D13" s="1">
        <v>56.25</v>
      </c>
      <c r="E13" s="8" t="s">
        <v>17</v>
      </c>
      <c r="F13" s="1">
        <v>22</v>
      </c>
      <c r="G13" s="8" t="s">
        <v>17</v>
      </c>
      <c r="H13" s="1">
        <v>30</v>
      </c>
      <c r="I13" s="8" t="s">
        <v>17</v>
      </c>
      <c r="J13" s="1">
        <v>37.5</v>
      </c>
      <c r="K13" s="8" t="s">
        <v>17</v>
      </c>
      <c r="L13" s="1">
        <v>37.5</v>
      </c>
      <c r="M13" s="8" t="s">
        <v>17</v>
      </c>
      <c r="N13" s="5">
        <v>50</v>
      </c>
      <c r="O13" s="8" t="s">
        <v>17</v>
      </c>
      <c r="P13" s="5">
        <v>60</v>
      </c>
    </row>
    <row r="14" spans="1:17" ht="15.6" x14ac:dyDescent="0.3">
      <c r="A14" s="8" t="s">
        <v>24</v>
      </c>
      <c r="B14" s="1">
        <v>70</v>
      </c>
      <c r="C14" s="8" t="s">
        <v>24</v>
      </c>
      <c r="D14" s="1">
        <v>75</v>
      </c>
      <c r="E14" s="8" t="s">
        <v>24</v>
      </c>
      <c r="F14" s="1">
        <v>32</v>
      </c>
      <c r="G14" s="8" t="s">
        <v>24</v>
      </c>
      <c r="H14" s="1">
        <v>48.75</v>
      </c>
      <c r="I14" s="8" t="s">
        <v>24</v>
      </c>
      <c r="J14" s="1">
        <v>54.6875</v>
      </c>
      <c r="K14" s="8" t="s">
        <v>24</v>
      </c>
      <c r="L14" s="1">
        <v>84.373999999999995</v>
      </c>
      <c r="M14" s="8" t="s">
        <v>24</v>
      </c>
      <c r="N14" s="5">
        <v>87.502499999999998</v>
      </c>
      <c r="O14" s="8" t="s">
        <v>24</v>
      </c>
      <c r="P14" s="5">
        <v>63.75</v>
      </c>
    </row>
    <row r="15" spans="1:17" ht="15.6" x14ac:dyDescent="0.3">
      <c r="A15" s="8" t="s">
        <v>25</v>
      </c>
      <c r="B15" s="1">
        <v>85</v>
      </c>
      <c r="C15" s="8" t="s">
        <v>25</v>
      </c>
      <c r="D15" s="1">
        <v>95.3125</v>
      </c>
      <c r="E15" s="8" t="s">
        <v>25</v>
      </c>
      <c r="F15" s="1">
        <v>64.5</v>
      </c>
      <c r="G15" s="8" t="s">
        <v>25</v>
      </c>
      <c r="H15" s="1">
        <v>73.25</v>
      </c>
      <c r="I15" s="8" t="s">
        <v>25</v>
      </c>
      <c r="J15" s="1">
        <v>62.5</v>
      </c>
      <c r="K15" s="8" t="s">
        <v>25</v>
      </c>
      <c r="L15" s="1">
        <v>100</v>
      </c>
      <c r="M15" s="8" t="s">
        <v>25</v>
      </c>
      <c r="N15" s="5">
        <v>100</v>
      </c>
      <c r="O15" s="8" t="s">
        <v>25</v>
      </c>
      <c r="P15" s="5">
        <v>85</v>
      </c>
    </row>
    <row r="16" spans="1:17" ht="15.6" x14ac:dyDescent="0.3">
      <c r="A16" s="8" t="s">
        <v>18</v>
      </c>
      <c r="B16" s="1">
        <v>100</v>
      </c>
      <c r="C16" s="8" t="s">
        <v>18</v>
      </c>
      <c r="D16" s="1">
        <v>100</v>
      </c>
      <c r="E16" s="8" t="s">
        <v>18</v>
      </c>
      <c r="F16" s="1">
        <v>84</v>
      </c>
      <c r="G16" s="8" t="s">
        <v>18</v>
      </c>
      <c r="H16" s="1">
        <v>100</v>
      </c>
      <c r="I16" s="8" t="s">
        <v>18</v>
      </c>
      <c r="J16" s="1">
        <v>75</v>
      </c>
      <c r="K16" s="8" t="s">
        <v>18</v>
      </c>
      <c r="L16" s="1">
        <v>100</v>
      </c>
      <c r="M16" s="8" t="s">
        <v>18</v>
      </c>
      <c r="N16" s="5">
        <v>100</v>
      </c>
      <c r="O16" s="8" t="s">
        <v>18</v>
      </c>
      <c r="P16" s="5">
        <v>100</v>
      </c>
    </row>
    <row r="17" spans="1:16" ht="15.6" x14ac:dyDescent="0.3">
      <c r="A17" s="8" t="s">
        <v>19</v>
      </c>
      <c r="B17" s="1">
        <v>924.98</v>
      </c>
      <c r="C17" s="8" t="s">
        <v>19</v>
      </c>
      <c r="D17" s="1">
        <v>987.5</v>
      </c>
      <c r="E17" s="8" t="s">
        <v>19</v>
      </c>
      <c r="F17" s="1">
        <v>635</v>
      </c>
      <c r="G17" s="8" t="s">
        <v>19</v>
      </c>
      <c r="H17" s="1">
        <v>743</v>
      </c>
      <c r="I17" s="8" t="s">
        <v>19</v>
      </c>
      <c r="J17" s="1">
        <v>693.75</v>
      </c>
      <c r="K17" s="8" t="s">
        <v>19</v>
      </c>
      <c r="L17" s="1">
        <v>1025</v>
      </c>
      <c r="M17" s="8" t="s">
        <v>19</v>
      </c>
      <c r="N17" s="5">
        <v>1058.3400000000001</v>
      </c>
      <c r="O17" s="8" t="s">
        <v>19</v>
      </c>
      <c r="P17" s="5">
        <v>925</v>
      </c>
    </row>
    <row r="18" spans="1:16" ht="16.2" thickBot="1" x14ac:dyDescent="0.35">
      <c r="A18" s="9" t="s">
        <v>20</v>
      </c>
      <c r="B18" s="2">
        <v>12</v>
      </c>
      <c r="C18" s="9" t="s">
        <v>20</v>
      </c>
      <c r="D18" s="2">
        <v>12</v>
      </c>
      <c r="E18" s="9" t="s">
        <v>20</v>
      </c>
      <c r="F18" s="2">
        <v>12</v>
      </c>
      <c r="G18" s="9" t="s">
        <v>20</v>
      </c>
      <c r="H18" s="2">
        <v>12</v>
      </c>
      <c r="I18" s="9" t="s">
        <v>20</v>
      </c>
      <c r="J18" s="2">
        <v>12</v>
      </c>
      <c r="K18" s="9" t="s">
        <v>20</v>
      </c>
      <c r="L18" s="2">
        <v>12</v>
      </c>
      <c r="M18" s="9" t="s">
        <v>20</v>
      </c>
      <c r="N18" s="7">
        <v>12</v>
      </c>
      <c r="O18" s="9" t="s">
        <v>20</v>
      </c>
      <c r="P18" s="7">
        <v>12</v>
      </c>
    </row>
    <row r="21" spans="1:16" ht="16.2" thickBot="1" x14ac:dyDescent="0.35">
      <c r="A21" s="35" t="s">
        <v>23</v>
      </c>
      <c r="B21" s="36"/>
      <c r="C21" s="36"/>
      <c r="D21" s="36"/>
      <c r="E21" s="36"/>
      <c r="F21" s="36"/>
      <c r="G21" s="36"/>
      <c r="H21" s="36"/>
      <c r="I21" s="36"/>
      <c r="K21" s="42"/>
    </row>
    <row r="22" spans="1:16" ht="16.2" thickBot="1" x14ac:dyDescent="0.35">
      <c r="A22" s="41"/>
      <c r="B22" s="41" t="s">
        <v>0</v>
      </c>
      <c r="C22" s="41" t="s">
        <v>1</v>
      </c>
      <c r="D22" s="41" t="s">
        <v>2</v>
      </c>
      <c r="E22" s="41" t="s">
        <v>3</v>
      </c>
      <c r="F22" s="41" t="s">
        <v>4</v>
      </c>
      <c r="G22" s="41" t="s">
        <v>5</v>
      </c>
      <c r="H22" s="41" t="s">
        <v>6</v>
      </c>
      <c r="I22" s="41" t="s">
        <v>7</v>
      </c>
    </row>
    <row r="23" spans="1:16" ht="15.6" x14ac:dyDescent="0.3">
      <c r="A23" s="39" t="s">
        <v>0</v>
      </c>
      <c r="B23" s="40">
        <v>229.34549999999999</v>
      </c>
      <c r="C23" s="18">
        <f>B24</f>
        <v>48.787878787878761</v>
      </c>
      <c r="D23" s="18">
        <f>B25</f>
        <v>206.10106060606037</v>
      </c>
      <c r="E23" s="18">
        <f>B26</f>
        <v>112.02742424242473</v>
      </c>
      <c r="F23" s="18">
        <f>B27</f>
        <v>-57.514204545454589</v>
      </c>
      <c r="G23" s="18">
        <f>B28</f>
        <v>55.856060606060616</v>
      </c>
      <c r="H23" s="18">
        <f>B29</f>
        <v>-86.766163636363643</v>
      </c>
      <c r="I23" s="20">
        <f>B30</f>
        <v>-88.81742424242421</v>
      </c>
    </row>
    <row r="24" spans="1:16" ht="15.6" x14ac:dyDescent="0.3">
      <c r="A24" s="15" t="s">
        <v>1</v>
      </c>
      <c r="B24" s="16">
        <f>44.7222222222222*12/11</f>
        <v>48.787878787878761</v>
      </c>
      <c r="C24" s="19">
        <v>211.88446969697014</v>
      </c>
      <c r="D24" s="17">
        <f>-13.4548611111111*12/11</f>
        <v>-14.67803030303029</v>
      </c>
      <c r="E24" s="18">
        <f>90.1909722222222*12/11</f>
        <v>98.390151515151501</v>
      </c>
      <c r="F24" s="18">
        <f>43.9453125*12/11</f>
        <v>47.940340909090907</v>
      </c>
      <c r="G24" s="18">
        <f>47.7430555555556*12/11</f>
        <v>52.083333333333378</v>
      </c>
      <c r="H24" s="17">
        <f>168.552083333333*12/11</f>
        <v>183.87499999999963</v>
      </c>
      <c r="I24" s="20">
        <f>55.1215277777778*12/11</f>
        <v>60.132575757575779</v>
      </c>
    </row>
    <row r="25" spans="1:16" ht="15.6" x14ac:dyDescent="0.3">
      <c r="A25" s="15" t="s">
        <v>2</v>
      </c>
      <c r="B25" s="16">
        <f>188.925972222222*12/11</f>
        <v>206.10106060606037</v>
      </c>
      <c r="C25" s="17">
        <f>-13.4548611111111*12/11</f>
        <v>-14.67803030303029</v>
      </c>
      <c r="D25" s="19">
        <v>452.81060606060583</v>
      </c>
      <c r="E25" s="18">
        <f>158.243055555556*12/11</f>
        <v>172.62878787878836</v>
      </c>
      <c r="F25" s="18">
        <f>55.3385416666667*12/11</f>
        <v>60.369318181818223</v>
      </c>
      <c r="G25" s="18">
        <f>-58.506944444444*12/11</f>
        <v>-63.825757575757095</v>
      </c>
      <c r="H25" s="17">
        <f>-39.8704166666667*12/11</f>
        <v>-43.495000000000033</v>
      </c>
      <c r="I25" s="20">
        <f>18.0902777777778*12/11</f>
        <v>19.734848484848509</v>
      </c>
    </row>
    <row r="26" spans="1:16" ht="15.6" x14ac:dyDescent="0.3">
      <c r="A26" s="15" t="s">
        <v>3</v>
      </c>
      <c r="B26" s="16">
        <f>102.691805555556*12/11</f>
        <v>112.02742424242473</v>
      </c>
      <c r="C26" s="18">
        <f>90.1909722222222*12/11</f>
        <v>98.390151515151501</v>
      </c>
      <c r="D26" s="18">
        <f>158.243055555556*12/11</f>
        <v>172.62878787878836</v>
      </c>
      <c r="E26" s="21">
        <f>439.719696969697</f>
        <v>439.719696969697</v>
      </c>
      <c r="F26" s="18">
        <f>64.1927083333333*12/11</f>
        <v>70.028409090909051</v>
      </c>
      <c r="G26" s="18">
        <f>-96.0069444444444*12/11</f>
        <v>-104.73484848484844</v>
      </c>
      <c r="H26" s="18">
        <f>-6.53708333333333*12/11</f>
        <v>-7.1313636363636332</v>
      </c>
      <c r="I26" s="20">
        <f>-16.0763888888889*12/11</f>
        <v>-17.5378787878788</v>
      </c>
    </row>
    <row r="27" spans="1:16" ht="15.6" x14ac:dyDescent="0.3">
      <c r="A27" s="15" t="s">
        <v>4</v>
      </c>
      <c r="B27" s="16">
        <f>-52.7213541666667*12/11</f>
        <v>-57.514204545454589</v>
      </c>
      <c r="C27" s="18">
        <f>43.9453125*12/11</f>
        <v>47.940340909090907</v>
      </c>
      <c r="D27" s="18">
        <f>55.3385416666667*12/11</f>
        <v>60.369318181818223</v>
      </c>
      <c r="E27" s="18">
        <f>64.1927083333333*12/11</f>
        <v>70.028409090909051</v>
      </c>
      <c r="F27" s="21">
        <f>128.728693181818</f>
        <v>128.72869318181799</v>
      </c>
      <c r="G27" s="18">
        <f>3.25520833333333*12/11</f>
        <v>3.5511363636363598</v>
      </c>
      <c r="H27" s="18">
        <f>92.2265625*12/11</f>
        <v>100.61079545454545</v>
      </c>
      <c r="I27" s="20">
        <f>85.2864583333333*12/11</f>
        <v>93.039772727272691</v>
      </c>
    </row>
    <row r="28" spans="1:16" ht="15.6" x14ac:dyDescent="0.3">
      <c r="A28" s="15" t="s">
        <v>5</v>
      </c>
      <c r="B28" s="16">
        <f>51.2013888888889*12/11</f>
        <v>55.856060606060616</v>
      </c>
      <c r="C28" s="18">
        <f>47.7430555555556*12/11</f>
        <v>52.083333333333378</v>
      </c>
      <c r="D28" s="18">
        <f>-58.506944444444*12/11</f>
        <v>-63.825757575757095</v>
      </c>
      <c r="E28" s="18">
        <f>-96.0069444444444*12/11</f>
        <v>-104.73484848484844</v>
      </c>
      <c r="F28" s="18">
        <f>3.25520833333333*12/11</f>
        <v>3.5511363636363598</v>
      </c>
      <c r="G28" s="21">
        <f>449.810606060607</f>
        <v>449.81060606060697</v>
      </c>
      <c r="H28" s="18">
        <f>18.8125*12/11</f>
        <v>20.522727272727273</v>
      </c>
      <c r="I28" s="20">
        <f>-120.659722222222*12/11</f>
        <v>-131.62878787878765</v>
      </c>
    </row>
    <row r="29" spans="1:16" ht="15.6" x14ac:dyDescent="0.3">
      <c r="A29" s="15" t="s">
        <v>6</v>
      </c>
      <c r="B29" s="16">
        <f>-79.53565*12/11</f>
        <v>-86.766163636363643</v>
      </c>
      <c r="C29" s="17">
        <f>168.552083333333*12/11</f>
        <v>183.87499999999963</v>
      </c>
      <c r="D29" s="17">
        <f>-39.8704166666667*12/11</f>
        <v>-43.495000000000033</v>
      </c>
      <c r="E29" s="18">
        <f>-6.53708333333333*12/11</f>
        <v>-7.1313636363636332</v>
      </c>
      <c r="F29" s="18">
        <f>92.2265625*12/11</f>
        <v>100.61079545454545</v>
      </c>
      <c r="G29" s="18">
        <f>18.8125*12/11</f>
        <v>20.522727272727273</v>
      </c>
      <c r="H29" s="21">
        <f>371.95286363636</f>
        <v>371.95286363636001</v>
      </c>
      <c r="I29" s="14">
        <f>111.397916666667*12/11</f>
        <v>121.52500000000036</v>
      </c>
    </row>
    <row r="30" spans="1:16" ht="16.2" thickBot="1" x14ac:dyDescent="0.35">
      <c r="A30" s="30" t="s">
        <v>7</v>
      </c>
      <c r="B30" s="31">
        <f>-81.4159722222222*12/11</f>
        <v>-88.81742424242421</v>
      </c>
      <c r="C30" s="32">
        <f>55.1215277777778*12/11</f>
        <v>60.132575757575779</v>
      </c>
      <c r="D30" s="32">
        <f>18.0902777777778*12/11</f>
        <v>19.734848484848509</v>
      </c>
      <c r="E30" s="32">
        <f>-16.0763888888889*12/11</f>
        <v>-17.5378787878788</v>
      </c>
      <c r="F30" s="32">
        <f>85.2864583333333*12/11</f>
        <v>93.039772727272691</v>
      </c>
      <c r="G30" s="32">
        <f>-120.659722222222*12/11</f>
        <v>-131.62878787878765</v>
      </c>
      <c r="H30" s="33">
        <f>111.397916666667*12/11</f>
        <v>121.52500000000036</v>
      </c>
      <c r="I30" s="34">
        <v>192.99242424242499</v>
      </c>
      <c r="K30" s="42"/>
    </row>
    <row r="31" spans="1:16" x14ac:dyDescent="0.3">
      <c r="E31" s="10"/>
      <c r="F31" s="10"/>
    </row>
    <row r="33" spans="1:10" ht="16.2" thickBot="1" x14ac:dyDescent="0.35">
      <c r="A33" s="37" t="s">
        <v>22</v>
      </c>
      <c r="B33" s="38"/>
      <c r="C33" s="38"/>
      <c r="D33" s="38"/>
      <c r="E33" s="38"/>
      <c r="F33" s="38"/>
      <c r="G33" s="38"/>
      <c r="H33" s="38"/>
      <c r="I33" s="38"/>
    </row>
    <row r="34" spans="1:10" ht="16.2" thickBot="1" x14ac:dyDescent="0.35">
      <c r="A34" s="41"/>
      <c r="B34" s="41" t="s">
        <v>0</v>
      </c>
      <c r="C34" s="41" t="s">
        <v>1</v>
      </c>
      <c r="D34" s="41" t="s">
        <v>2</v>
      </c>
      <c r="E34" s="41" t="s">
        <v>3</v>
      </c>
      <c r="F34" s="41" t="s">
        <v>4</v>
      </c>
      <c r="G34" s="41" t="s">
        <v>5</v>
      </c>
      <c r="H34" s="41" t="s">
        <v>6</v>
      </c>
      <c r="I34" s="41" t="s">
        <v>7</v>
      </c>
    </row>
    <row r="35" spans="1:10" ht="15.6" x14ac:dyDescent="0.3">
      <c r="A35" s="28" t="s">
        <v>0</v>
      </c>
      <c r="B35" s="29">
        <v>1</v>
      </c>
      <c r="C35" s="3">
        <v>0.22131828201042616</v>
      </c>
      <c r="D35" s="3">
        <v>0.63955345352853887</v>
      </c>
      <c r="E35" s="3">
        <v>0.35276972600260476</v>
      </c>
      <c r="F35" s="3">
        <v>-0.33472824036782428</v>
      </c>
      <c r="G35" s="3">
        <v>0.17390432140300188</v>
      </c>
      <c r="H35" s="3">
        <v>-0.29707175322350354</v>
      </c>
      <c r="I35" s="6">
        <v>-0.42216571515664097</v>
      </c>
      <c r="J35" s="10"/>
    </row>
    <row r="36" spans="1:10" ht="15.6" x14ac:dyDescent="0.3">
      <c r="A36" s="13" t="s">
        <v>1</v>
      </c>
      <c r="B36" s="24">
        <v>0.22131828201042616</v>
      </c>
      <c r="C36" s="12">
        <v>1</v>
      </c>
      <c r="D36" s="3">
        <v>-4.7387077111035625E-2</v>
      </c>
      <c r="E36" s="3">
        <v>0.32233992940429429</v>
      </c>
      <c r="F36" s="3">
        <v>0.29027783474567082</v>
      </c>
      <c r="G36" s="3">
        <v>0.16870748944549402</v>
      </c>
      <c r="H36" s="4">
        <v>0.65498170514800413</v>
      </c>
      <c r="I36" s="6">
        <v>0.29736518003252649</v>
      </c>
    </row>
    <row r="37" spans="1:10" ht="15.6" x14ac:dyDescent="0.3">
      <c r="A37" s="13" t="s">
        <v>2</v>
      </c>
      <c r="B37" s="24">
        <v>0.63955345352853887</v>
      </c>
      <c r="C37" s="3">
        <v>-4.7387077111035625E-2</v>
      </c>
      <c r="D37" s="12">
        <v>1</v>
      </c>
      <c r="E37" s="3">
        <v>0.38687170349820799</v>
      </c>
      <c r="F37" s="23">
        <v>0.25004622100428631</v>
      </c>
      <c r="G37" s="3">
        <v>-0.14142390906096955</v>
      </c>
      <c r="H37" s="4">
        <v>-0.10598321422453748</v>
      </c>
      <c r="I37" s="6">
        <v>6.6758315605740234E-2</v>
      </c>
    </row>
    <row r="38" spans="1:10" ht="15.6" x14ac:dyDescent="0.3">
      <c r="A38" s="13" t="s">
        <v>3</v>
      </c>
      <c r="B38" s="24">
        <v>0.35276972600260476</v>
      </c>
      <c r="C38" s="3">
        <v>0.32233992940429429</v>
      </c>
      <c r="D38" s="3">
        <v>0.38687170349820799</v>
      </c>
      <c r="E38" s="12">
        <v>1</v>
      </c>
      <c r="F38" s="3">
        <v>0.29433954887605929</v>
      </c>
      <c r="G38" s="3">
        <v>-0.23549863979625069</v>
      </c>
      <c r="H38" s="3">
        <v>-1.7633587161603917E-2</v>
      </c>
      <c r="I38" s="6">
        <v>-6.0203116458020921E-2</v>
      </c>
    </row>
    <row r="39" spans="1:10" ht="15.6" x14ac:dyDescent="0.3">
      <c r="A39" s="13" t="s">
        <v>4</v>
      </c>
      <c r="B39" s="24">
        <v>-0.33472824036782428</v>
      </c>
      <c r="C39" s="3">
        <v>0.29027783474567082</v>
      </c>
      <c r="D39" s="23">
        <v>0.25004622100428631</v>
      </c>
      <c r="E39" s="3">
        <v>0.29433954887605929</v>
      </c>
      <c r="F39" s="12">
        <v>1</v>
      </c>
      <c r="G39" s="3">
        <v>1.4757569038298432E-2</v>
      </c>
      <c r="H39" s="3">
        <v>0.45979362880169133</v>
      </c>
      <c r="I39" s="6">
        <v>0.59028375307146197</v>
      </c>
    </row>
    <row r="40" spans="1:10" ht="15.6" x14ac:dyDescent="0.3">
      <c r="A40" s="13" t="s">
        <v>5</v>
      </c>
      <c r="B40" s="24">
        <v>0.17390432140300188</v>
      </c>
      <c r="C40" s="3">
        <v>0.16870748944549402</v>
      </c>
      <c r="D40" s="3">
        <v>-0.14142390906096955</v>
      </c>
      <c r="E40" s="3">
        <v>-0.23549863979625069</v>
      </c>
      <c r="F40" s="3">
        <v>1.4757569038298432E-2</v>
      </c>
      <c r="G40" s="12">
        <v>1</v>
      </c>
      <c r="H40" s="3">
        <v>5.0173716872482232E-2</v>
      </c>
      <c r="I40" s="6">
        <v>-0.4467513829889867</v>
      </c>
    </row>
    <row r="41" spans="1:10" ht="15.6" x14ac:dyDescent="0.3">
      <c r="A41" s="13" t="s">
        <v>6</v>
      </c>
      <c r="B41" s="24">
        <v>-0.29707175322350354</v>
      </c>
      <c r="C41" s="4">
        <v>0.65498170514800413</v>
      </c>
      <c r="D41" s="4">
        <v>-0.10598321422453748</v>
      </c>
      <c r="E41" s="3">
        <v>-1.7633587161603917E-2</v>
      </c>
      <c r="F41" s="3">
        <v>0.45979362880169133</v>
      </c>
      <c r="G41" s="3">
        <v>5.0173716872482232E-2</v>
      </c>
      <c r="H41" s="12">
        <v>1</v>
      </c>
      <c r="I41" s="6">
        <v>0.45357754461290972</v>
      </c>
    </row>
    <row r="42" spans="1:10" ht="16.2" thickBot="1" x14ac:dyDescent="0.35">
      <c r="A42" s="25" t="s">
        <v>7</v>
      </c>
      <c r="B42" s="26">
        <v>-0.42216571515664097</v>
      </c>
      <c r="C42" s="22">
        <v>0.29736518003252649</v>
      </c>
      <c r="D42" s="22">
        <v>6.6758315605740234E-2</v>
      </c>
      <c r="E42" s="22">
        <v>-6.0203116458020921E-2</v>
      </c>
      <c r="F42" s="22">
        <v>0.59028375307146197</v>
      </c>
      <c r="G42" s="22">
        <v>-0.4467513829889867</v>
      </c>
      <c r="H42" s="22">
        <v>0.45357754461290972</v>
      </c>
      <c r="I42" s="27">
        <v>1</v>
      </c>
    </row>
  </sheetData>
  <mergeCells count="8">
    <mergeCell ref="M2:N2"/>
    <mergeCell ref="O2:P2"/>
    <mergeCell ref="A2:B2"/>
    <mergeCell ref="C2:D2"/>
    <mergeCell ref="E2:F2"/>
    <mergeCell ref="G2:H2"/>
    <mergeCell ref="I2:J2"/>
    <mergeCell ref="K2:L2"/>
  </mergeCells>
  <pageMargins left="0.7" right="0.7" top="0.75" bottom="0.75" header="0.3" footer="0.3"/>
  <pageSetup paperSize="9" scale="32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Kavitha a/p Subramaniam</dc:creator>
  <cp:lastModifiedBy>user</cp:lastModifiedBy>
  <dcterms:created xsi:type="dcterms:W3CDTF">2019-06-26T09:21:44Z</dcterms:created>
  <dcterms:modified xsi:type="dcterms:W3CDTF">2019-08-08T14:54:49Z</dcterms:modified>
</cp:coreProperties>
</file>